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ables/table1.xml" ContentType="application/vnd.openxmlformats-officedocument.spreadsheetml.tab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настасия\PycharmProjects\pythonProject\Section1\"/>
    </mc:Choice>
  </mc:AlternateContent>
  <xr:revisionPtr revIDLastSave="0" documentId="13_ncr:1_{FA628A06-404F-4E3A-BE3E-593C7C9B4ED8}" xr6:coauthVersionLast="46" xr6:coauthVersionMax="46" xr10:uidLastSave="{00000000-0000-0000-0000-000000000000}"/>
  <bookViews>
    <workbookView xWindow="-120" yWindow="-120" windowWidth="24240" windowHeight="13140" activeTab="1" xr2:uid="{00000000-000D-0000-FFFF-FFFF00000000}"/>
  </bookViews>
  <sheets>
    <sheet name="coefficient" sheetId="14" r:id="rId1"/>
    <sheet name="RA" sheetId="1" r:id="rId2"/>
    <sheet name="BB" sheetId="7" r:id="rId3"/>
    <sheet name="F" sheetId="10" r:id="rId4"/>
    <sheet name="SD" sheetId="11" r:id="rId5"/>
    <sheet name="PW" sheetId="12" r:id="rId6"/>
    <sheet name="KS" sheetId="13" r:id="rId7"/>
    <sheet name="Ol" sheetId="15" r:id="rId8"/>
  </sheets>
  <definedNames>
    <definedName name="_xlnm._FilterDatabase" localSheetId="2" hidden="1">BB!$A$1:$AB$1</definedName>
    <definedName name="_xlnm._FilterDatabase" localSheetId="3" hidden="1">F!$A$1:$AB$1</definedName>
    <definedName name="_xlnm._FilterDatabase" localSheetId="6" hidden="1">KS!$A$1:$AA$1</definedName>
    <definedName name="_xlnm._FilterDatabase" localSheetId="5" hidden="1">PW!$A$1:$AA$1</definedName>
    <definedName name="_xlnm._FilterDatabase" localSheetId="1" hidden="1">RA!$A$1:$AB$1</definedName>
    <definedName name="_xlnm._FilterDatabase" localSheetId="4" hidden="1">SD!$A$1:$AB$1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2" i="1" l="1"/>
  <c r="AB82" i="13" l="1"/>
  <c r="AB80" i="13"/>
  <c r="AB78" i="13"/>
  <c r="AB76" i="13"/>
  <c r="AB74" i="13"/>
  <c r="AB72" i="13"/>
  <c r="AB70" i="13"/>
  <c r="AB66" i="13"/>
  <c r="AB64" i="13"/>
  <c r="AB60" i="13"/>
  <c r="AB57" i="13"/>
  <c r="AB55" i="13"/>
  <c r="AB53" i="13"/>
  <c r="AB51" i="13"/>
  <c r="AB49" i="13"/>
  <c r="AB45" i="13"/>
  <c r="AB43" i="13"/>
  <c r="AB40" i="13"/>
  <c r="AB38" i="13"/>
  <c r="AB36" i="13"/>
  <c r="AB34" i="13"/>
  <c r="AB28" i="13"/>
  <c r="AB26" i="13"/>
  <c r="AB24" i="13"/>
  <c r="AB22" i="13"/>
  <c r="AB20" i="13"/>
  <c r="AB18" i="13"/>
  <c r="AB16" i="13"/>
  <c r="AB14" i="13"/>
  <c r="AB12" i="13"/>
  <c r="AB9" i="13"/>
  <c r="AB7" i="13"/>
  <c r="AB5" i="13"/>
  <c r="AB3" i="13"/>
  <c r="C82" i="13"/>
  <c r="C80" i="13"/>
  <c r="C78" i="13"/>
  <c r="C76" i="13"/>
  <c r="C74" i="13"/>
  <c r="C72" i="13"/>
  <c r="C70" i="13"/>
  <c r="C66" i="13"/>
  <c r="C64" i="13"/>
  <c r="C60" i="13"/>
  <c r="C57" i="13"/>
  <c r="C55" i="13"/>
  <c r="C53" i="13"/>
  <c r="C51" i="13"/>
  <c r="C49" i="13"/>
  <c r="C45" i="13"/>
  <c r="C43" i="13"/>
  <c r="C40" i="13"/>
  <c r="C38" i="13"/>
  <c r="C36" i="13"/>
  <c r="C34" i="13"/>
  <c r="C28" i="13"/>
  <c r="C26" i="13"/>
  <c r="C24" i="13"/>
  <c r="C22" i="13"/>
  <c r="C20" i="13"/>
  <c r="C18" i="13"/>
  <c r="C16" i="13"/>
  <c r="C14" i="13"/>
  <c r="C12" i="13"/>
  <c r="C9" i="13"/>
  <c r="C7" i="13"/>
  <c r="C5" i="13"/>
  <c r="C3" i="13"/>
  <c r="P34" i="1" l="1"/>
  <c r="L34" i="1" s="1"/>
  <c r="P33" i="1"/>
  <c r="AB114" i="11" l="1"/>
  <c r="AB112" i="11"/>
  <c r="AB110" i="11"/>
  <c r="AB106" i="11"/>
  <c r="AB102" i="11"/>
  <c r="AB100" i="11"/>
  <c r="AB98" i="11"/>
  <c r="AB94" i="11"/>
  <c r="AB92" i="11"/>
  <c r="AB90" i="11"/>
  <c r="AB88" i="11"/>
  <c r="AB86" i="11"/>
  <c r="AB84" i="11"/>
  <c r="AB82" i="11"/>
  <c r="AB80" i="11"/>
  <c r="AB78" i="11"/>
  <c r="AB76" i="11"/>
  <c r="AB74" i="11"/>
  <c r="AB72" i="11"/>
  <c r="AB70" i="11"/>
  <c r="AB68" i="11"/>
  <c r="AB66" i="11"/>
  <c r="AB64" i="11"/>
  <c r="AB62" i="11"/>
  <c r="AB60" i="11"/>
  <c r="AB58" i="11"/>
  <c r="AB56" i="11"/>
  <c r="AB54" i="11"/>
  <c r="AB52" i="11"/>
  <c r="AB50" i="11"/>
  <c r="AB46" i="11"/>
  <c r="AB44" i="11"/>
  <c r="AB42" i="11"/>
  <c r="AB40" i="11"/>
  <c r="AB38" i="11"/>
  <c r="AB36" i="11"/>
  <c r="AB34" i="11"/>
  <c r="AB32" i="11"/>
  <c r="AB30" i="11"/>
  <c r="AB28" i="11"/>
  <c r="AB26" i="11"/>
  <c r="AB24" i="11"/>
  <c r="AB22" i="11"/>
  <c r="AB20" i="11"/>
  <c r="AB18" i="11"/>
  <c r="AB16" i="11"/>
  <c r="AB14" i="11"/>
  <c r="AB12" i="11"/>
  <c r="D466" i="10" l="1"/>
  <c r="AB444" i="1" l="1"/>
  <c r="AB442" i="1"/>
  <c r="AB440" i="1"/>
  <c r="AB438" i="1"/>
  <c r="AB432" i="1"/>
  <c r="AB430" i="1"/>
  <c r="AB427" i="1"/>
  <c r="AB422" i="1"/>
  <c r="AB420" i="1"/>
  <c r="AB412" i="1"/>
  <c r="AB407" i="1"/>
  <c r="AB382" i="1"/>
  <c r="AB379" i="1"/>
  <c r="AB370" i="1"/>
  <c r="AB368" i="1"/>
  <c r="AB360" i="1"/>
  <c r="AB357" i="1"/>
  <c r="AB352" i="1"/>
  <c r="AB346" i="1"/>
  <c r="AB341" i="1"/>
  <c r="AB330" i="1"/>
  <c r="AB327" i="1"/>
  <c r="AB323" i="1"/>
  <c r="AB297" i="1"/>
  <c r="AB288" i="1"/>
  <c r="AB261" i="1"/>
  <c r="AB259" i="1"/>
  <c r="AB257" i="1"/>
  <c r="AB254" i="1"/>
  <c r="AB252" i="1"/>
  <c r="AB249" i="1"/>
  <c r="AB247" i="1"/>
  <c r="AB243" i="1"/>
  <c r="AB241" i="1"/>
  <c r="AB239" i="1"/>
  <c r="AB232" i="1"/>
  <c r="AB155" i="1"/>
  <c r="AB94" i="1"/>
  <c r="AB86" i="1"/>
  <c r="AB67" i="1"/>
  <c r="AB12" i="1"/>
  <c r="C444" i="1"/>
  <c r="C442" i="1"/>
  <c r="C440" i="1"/>
  <c r="C438" i="1"/>
  <c r="C432" i="1"/>
  <c r="C430" i="1"/>
  <c r="C427" i="1"/>
  <c r="C422" i="1"/>
  <c r="C420" i="1"/>
  <c r="C412" i="1"/>
  <c r="C407" i="1"/>
  <c r="C382" i="1"/>
  <c r="C379" i="1"/>
  <c r="C370" i="1"/>
  <c r="C368" i="1"/>
  <c r="C360" i="1"/>
  <c r="C357" i="1"/>
  <c r="C352" i="1"/>
  <c r="C346" i="1"/>
  <c r="C341" i="1"/>
  <c r="C330" i="1"/>
  <c r="C327" i="1"/>
  <c r="C323" i="1"/>
  <c r="C297" i="1"/>
  <c r="C288" i="1"/>
  <c r="C261" i="1"/>
  <c r="C259" i="1"/>
  <c r="C257" i="1"/>
  <c r="C254" i="1"/>
  <c r="C252" i="1"/>
  <c r="C249" i="1"/>
  <c r="C247" i="1"/>
  <c r="C243" i="1"/>
  <c r="C241" i="1"/>
  <c r="C239" i="1"/>
  <c r="C232" i="1"/>
  <c r="C155" i="1"/>
  <c r="C94" i="1"/>
  <c r="C86" i="1"/>
  <c r="C67" i="1"/>
  <c r="C12" i="1"/>
  <c r="H109" i="1" l="1"/>
  <c r="P109" i="1"/>
  <c r="E2956" i="10" l="1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55" i="10"/>
  <c r="P2954" i="10"/>
  <c r="X2968" i="10" l="1"/>
  <c r="T2968" i="10"/>
  <c r="X2955" i="10"/>
  <c r="T2955" i="10"/>
  <c r="T2956" i="10"/>
  <c r="X2956" i="10"/>
  <c r="X2957" i="10"/>
  <c r="T2957" i="10"/>
  <c r="X2958" i="10"/>
  <c r="T2958" i="10"/>
  <c r="T2959" i="10"/>
  <c r="X2959" i="10"/>
  <c r="X2960" i="10"/>
  <c r="T2960" i="10"/>
  <c r="T2961" i="10"/>
  <c r="X2961" i="10"/>
  <c r="X2962" i="10"/>
  <c r="T2962" i="10"/>
  <c r="T2963" i="10"/>
  <c r="X2963" i="10"/>
  <c r="X2964" i="10"/>
  <c r="T2964" i="10"/>
  <c r="T2965" i="10"/>
  <c r="X2965" i="10"/>
  <c r="X2966" i="10"/>
  <c r="T2966" i="10"/>
  <c r="T2967" i="10"/>
  <c r="X2967" i="10"/>
  <c r="P108" i="1"/>
  <c r="P107" i="1"/>
  <c r="P110" i="1"/>
  <c r="H110" i="1"/>
  <c r="D2" i="15" l="1"/>
  <c r="E2" i="15" s="1"/>
  <c r="R2" i="15"/>
  <c r="F2" i="15"/>
  <c r="N2" i="15"/>
  <c r="J2" i="15" s="1"/>
  <c r="V2" i="15" s="1"/>
  <c r="P2" i="12" l="1"/>
  <c r="P187" i="12"/>
  <c r="P186" i="12"/>
  <c r="P185" i="12"/>
  <c r="P184" i="12"/>
  <c r="P183" i="12"/>
  <c r="P182" i="12"/>
  <c r="P181" i="12"/>
  <c r="P180" i="12"/>
  <c r="P179" i="12"/>
  <c r="P178" i="12"/>
  <c r="P177" i="12"/>
  <c r="P176" i="12"/>
  <c r="P175" i="12"/>
  <c r="P174" i="12"/>
  <c r="P173" i="12"/>
  <c r="P172" i="12"/>
  <c r="P171" i="12"/>
  <c r="P170" i="12"/>
  <c r="P169" i="12"/>
  <c r="P168" i="12"/>
  <c r="P167" i="12"/>
  <c r="P166" i="12"/>
  <c r="P165" i="12"/>
  <c r="P164" i="12"/>
  <c r="P163" i="12"/>
  <c r="P162" i="12"/>
  <c r="P161" i="12"/>
  <c r="P160" i="12"/>
  <c r="P159" i="12"/>
  <c r="P158" i="12"/>
  <c r="P157" i="12"/>
  <c r="P156" i="12"/>
  <c r="P155" i="12"/>
  <c r="P154" i="12"/>
  <c r="P153" i="12"/>
  <c r="P152" i="12"/>
  <c r="P151" i="12"/>
  <c r="P150" i="12"/>
  <c r="P149" i="12"/>
  <c r="P148" i="12"/>
  <c r="P147" i="12"/>
  <c r="P146" i="12"/>
  <c r="P145" i="12"/>
  <c r="P144" i="12"/>
  <c r="P143" i="12"/>
  <c r="P142" i="12"/>
  <c r="P140" i="12"/>
  <c r="P138" i="12"/>
  <c r="P137" i="12"/>
  <c r="P135" i="12"/>
  <c r="H152" i="1" l="1"/>
  <c r="H151" i="1"/>
  <c r="P153" i="1"/>
  <c r="H449" i="10"/>
  <c r="H465" i="10"/>
  <c r="H466" i="10"/>
  <c r="L686" i="10"/>
  <c r="L2313" i="10"/>
  <c r="L1295" i="10"/>
  <c r="L900" i="10"/>
  <c r="L655" i="10"/>
  <c r="P1950" i="10"/>
  <c r="L1950" i="10"/>
  <c r="L118" i="12" l="1"/>
  <c r="L96" i="12"/>
  <c r="L106" i="12"/>
  <c r="L127" i="12"/>
  <c r="L83" i="12"/>
  <c r="L84" i="12"/>
  <c r="L87" i="12"/>
  <c r="L2" i="7"/>
  <c r="P3" i="7"/>
  <c r="L3" i="7" s="1"/>
  <c r="P4" i="7"/>
  <c r="L4" i="7" s="1"/>
  <c r="P6" i="7"/>
  <c r="L6" i="7" s="1"/>
  <c r="P8" i="7"/>
  <c r="L8" i="7" s="1"/>
  <c r="P10" i="7"/>
  <c r="L10" i="7" s="1"/>
  <c r="P11" i="7"/>
  <c r="L11" i="7" s="1"/>
  <c r="P13" i="7"/>
  <c r="L13" i="7" s="1"/>
  <c r="P14" i="7"/>
  <c r="L14" i="7" s="1"/>
  <c r="P16" i="7"/>
  <c r="L16" i="7" s="1"/>
  <c r="P17" i="7"/>
  <c r="L17" i="7" s="1"/>
  <c r="P18" i="7"/>
  <c r="L18" i="7" s="1"/>
  <c r="P19" i="7"/>
  <c r="L19" i="7" s="1"/>
  <c r="P21" i="7"/>
  <c r="L21" i="7" s="1"/>
  <c r="P22" i="7"/>
  <c r="L22" i="7" s="1"/>
  <c r="P23" i="7"/>
  <c r="L23" i="7" s="1"/>
  <c r="P25" i="7"/>
  <c r="L25" i="7" s="1"/>
  <c r="P26" i="7"/>
  <c r="L26" i="7" s="1"/>
  <c r="P27" i="7"/>
  <c r="L27" i="7" s="1"/>
  <c r="P29" i="7"/>
  <c r="L29" i="7" s="1"/>
  <c r="P30" i="7"/>
  <c r="L30" i="7" s="1"/>
  <c r="P33" i="7"/>
  <c r="L33" i="7" s="1"/>
  <c r="P35" i="7"/>
  <c r="L35" i="7" s="1"/>
  <c r="P36" i="7"/>
  <c r="L36" i="7" s="1"/>
  <c r="P37" i="7"/>
  <c r="L37" i="7" s="1"/>
  <c r="P38" i="7"/>
  <c r="L38" i="7" s="1"/>
  <c r="P39" i="7"/>
  <c r="L39" i="7" s="1"/>
  <c r="P40" i="7"/>
  <c r="L40" i="7" s="1"/>
  <c r="P41" i="7"/>
  <c r="L41" i="7" s="1"/>
  <c r="P44" i="7"/>
  <c r="L44" i="7" s="1"/>
  <c r="P45" i="7"/>
  <c r="L45" i="7" s="1"/>
  <c r="P46" i="7"/>
  <c r="L46" i="7" s="1"/>
  <c r="P47" i="7"/>
  <c r="L47" i="7" s="1"/>
  <c r="P48" i="7"/>
  <c r="L48" i="7" s="1"/>
  <c r="P51" i="7"/>
  <c r="L51" i="7" s="1"/>
  <c r="P54" i="7"/>
  <c r="L54" i="7" s="1"/>
  <c r="P55" i="7"/>
  <c r="L55" i="7" s="1"/>
  <c r="P56" i="7"/>
  <c r="L56" i="7" s="1"/>
  <c r="P57" i="7"/>
  <c r="L57" i="7" s="1"/>
  <c r="P58" i="7"/>
  <c r="L58" i="7" s="1"/>
  <c r="P59" i="7"/>
  <c r="L59" i="7" s="1"/>
  <c r="P60" i="7"/>
  <c r="L60" i="7" s="1"/>
  <c r="P62" i="7"/>
  <c r="L62" i="7" s="1"/>
  <c r="P63" i="7"/>
  <c r="L63" i="7" s="1"/>
  <c r="P64" i="7"/>
  <c r="L64" i="7" s="1"/>
  <c r="P65" i="7"/>
  <c r="L65" i="7" s="1"/>
  <c r="P67" i="7"/>
  <c r="L67" i="7" s="1"/>
  <c r="P68" i="7"/>
  <c r="L68" i="7" s="1"/>
  <c r="P69" i="7"/>
  <c r="L69" i="7" s="1"/>
  <c r="P70" i="7"/>
  <c r="L70" i="7" s="1"/>
  <c r="P71" i="7"/>
  <c r="L71" i="7" s="1"/>
  <c r="P74" i="7"/>
  <c r="L74" i="7" s="1"/>
  <c r="P75" i="7"/>
  <c r="L75" i="7" s="1"/>
  <c r="P76" i="7"/>
  <c r="L76" i="7" s="1"/>
  <c r="P78" i="7"/>
  <c r="L78" i="7" s="1"/>
  <c r="P79" i="7"/>
  <c r="L79" i="7" s="1"/>
  <c r="P80" i="7"/>
  <c r="L80" i="7" s="1"/>
  <c r="P81" i="7"/>
  <c r="L81" i="7" s="1"/>
  <c r="P82" i="7"/>
  <c r="L82" i="7" s="1"/>
  <c r="P83" i="7"/>
  <c r="L83" i="7" s="1"/>
  <c r="P84" i="7"/>
  <c r="L84" i="7" s="1"/>
  <c r="P85" i="7"/>
  <c r="L85" i="7" s="1"/>
  <c r="P86" i="7"/>
  <c r="L86" i="7" s="1"/>
  <c r="P87" i="7"/>
  <c r="L87" i="7" s="1"/>
  <c r="P88" i="7"/>
  <c r="L88" i="7" s="1"/>
  <c r="P89" i="7"/>
  <c r="L89" i="7" s="1"/>
  <c r="P90" i="7"/>
  <c r="L90" i="7" s="1"/>
  <c r="P92" i="7"/>
  <c r="L92" i="7" s="1"/>
  <c r="P93" i="7"/>
  <c r="L93" i="7" s="1"/>
  <c r="P94" i="7"/>
  <c r="L94" i="7" s="1"/>
  <c r="P96" i="7"/>
  <c r="L96" i="7" s="1"/>
  <c r="P97" i="7"/>
  <c r="L97" i="7" s="1"/>
  <c r="P99" i="7"/>
  <c r="L99" i="7" s="1"/>
  <c r="P100" i="7"/>
  <c r="L100" i="7" s="1"/>
  <c r="P101" i="7"/>
  <c r="L101" i="7" s="1"/>
  <c r="P102" i="7"/>
  <c r="L102" i="7" s="1"/>
  <c r="P103" i="7"/>
  <c r="L103" i="7" s="1"/>
  <c r="P107" i="7"/>
  <c r="L107" i="7" s="1"/>
  <c r="P108" i="7"/>
  <c r="L108" i="7" s="1"/>
  <c r="P109" i="7"/>
  <c r="L109" i="7" s="1"/>
  <c r="P110" i="7"/>
  <c r="L110" i="7" s="1"/>
  <c r="P111" i="7"/>
  <c r="L111" i="7" s="1"/>
  <c r="P112" i="7"/>
  <c r="L112" i="7" s="1"/>
  <c r="P113" i="7"/>
  <c r="L113" i="7" s="1"/>
  <c r="P114" i="7"/>
  <c r="L114" i="7" s="1"/>
  <c r="P115" i="7"/>
  <c r="L115" i="7" s="1"/>
  <c r="P116" i="7"/>
  <c r="L116" i="7" s="1"/>
  <c r="P117" i="7"/>
  <c r="L117" i="7" s="1"/>
  <c r="P118" i="7"/>
  <c r="L118" i="7" s="1"/>
  <c r="P119" i="7"/>
  <c r="L119" i="7" s="1"/>
  <c r="P120" i="7"/>
  <c r="L120" i="7" s="1"/>
  <c r="P121" i="7"/>
  <c r="L121" i="7" s="1"/>
  <c r="P122" i="7"/>
  <c r="L122" i="7" s="1"/>
  <c r="P125" i="7"/>
  <c r="L125" i="7" s="1"/>
  <c r="P126" i="7"/>
  <c r="L126" i="7" s="1"/>
  <c r="P127" i="7"/>
  <c r="L127" i="7" s="1"/>
  <c r="P128" i="7"/>
  <c r="L128" i="7" s="1"/>
  <c r="P129" i="7"/>
  <c r="L129" i="7" s="1"/>
  <c r="P130" i="7"/>
  <c r="L130" i="7" s="1"/>
  <c r="P131" i="7"/>
  <c r="L131" i="7" s="1"/>
  <c r="P133" i="7"/>
  <c r="L133" i="7" s="1"/>
  <c r="P134" i="7"/>
  <c r="L134" i="7" s="1"/>
  <c r="P136" i="7"/>
  <c r="L136" i="7" s="1"/>
  <c r="P137" i="7"/>
  <c r="L137" i="7" s="1"/>
  <c r="P138" i="7"/>
  <c r="L138" i="7" s="1"/>
  <c r="P139" i="7"/>
  <c r="L139" i="7" s="1"/>
  <c r="P140" i="7"/>
  <c r="L140" i="7" s="1"/>
  <c r="P142" i="7"/>
  <c r="L142" i="7" s="1"/>
  <c r="P144" i="7"/>
  <c r="L144" i="7" s="1"/>
  <c r="P145" i="7"/>
  <c r="L145" i="7" s="1"/>
  <c r="P147" i="7"/>
  <c r="L147" i="7" s="1"/>
  <c r="P148" i="7"/>
  <c r="L148" i="7" s="1"/>
  <c r="P149" i="7"/>
  <c r="L149" i="7" s="1"/>
  <c r="P150" i="7"/>
  <c r="L150" i="7" s="1"/>
  <c r="P151" i="7"/>
  <c r="L151" i="7" s="1"/>
  <c r="P152" i="7"/>
  <c r="L152" i="7" s="1"/>
  <c r="P153" i="7"/>
  <c r="L153" i="7" s="1"/>
  <c r="P154" i="7"/>
  <c r="L154" i="7" s="1"/>
  <c r="P158" i="7"/>
  <c r="L158" i="7" s="1"/>
  <c r="P161" i="7"/>
  <c r="L161" i="7" s="1"/>
  <c r="P162" i="7"/>
  <c r="L162" i="7" s="1"/>
  <c r="P163" i="7"/>
  <c r="L163" i="7" s="1"/>
  <c r="P165" i="7"/>
  <c r="L165" i="7" s="1"/>
  <c r="P166" i="7"/>
  <c r="L166" i="7" s="1"/>
  <c r="P167" i="7"/>
  <c r="L167" i="7" s="1"/>
  <c r="P168" i="7"/>
  <c r="L168" i="7" s="1"/>
  <c r="P169" i="7"/>
  <c r="L169" i="7" s="1"/>
  <c r="P171" i="7"/>
  <c r="L171" i="7" s="1"/>
  <c r="P172" i="7"/>
  <c r="L172" i="7" s="1"/>
  <c r="P173" i="7"/>
  <c r="L173" i="7" s="1"/>
  <c r="P174" i="7"/>
  <c r="L174" i="7" s="1"/>
  <c r="P176" i="7"/>
  <c r="L176" i="7" s="1"/>
  <c r="P179" i="7"/>
  <c r="L179" i="7" s="1"/>
  <c r="P180" i="7"/>
  <c r="L180" i="7" s="1"/>
  <c r="P181" i="7"/>
  <c r="L181" i="7" s="1"/>
  <c r="P182" i="7"/>
  <c r="L182" i="7" s="1"/>
  <c r="P184" i="7"/>
  <c r="L184" i="7" s="1"/>
  <c r="P186" i="7"/>
  <c r="L186" i="7" s="1"/>
  <c r="P187" i="7"/>
  <c r="L187" i="7" s="1"/>
  <c r="P188" i="7"/>
  <c r="L188" i="7" s="1"/>
  <c r="P191" i="7"/>
  <c r="L191" i="7" s="1"/>
  <c r="P192" i="7"/>
  <c r="L192" i="7" s="1"/>
  <c r="P193" i="7"/>
  <c r="L193" i="7" s="1"/>
  <c r="P194" i="7"/>
  <c r="L194" i="7" s="1"/>
  <c r="P195" i="7"/>
  <c r="L195" i="7" s="1"/>
  <c r="P196" i="7"/>
  <c r="L196" i="7" s="1"/>
  <c r="P197" i="7"/>
  <c r="L197" i="7" s="1"/>
  <c r="P198" i="7"/>
  <c r="L198" i="7" s="1"/>
  <c r="P199" i="7"/>
  <c r="L199" i="7" s="1"/>
  <c r="P202" i="7"/>
  <c r="L202" i="7" s="1"/>
  <c r="P203" i="7"/>
  <c r="L203" i="7" s="1"/>
  <c r="P205" i="7"/>
  <c r="L205" i="7" s="1"/>
  <c r="P206" i="7"/>
  <c r="L206" i="7" s="1"/>
  <c r="P207" i="7"/>
  <c r="L207" i="7" s="1"/>
  <c r="P208" i="7"/>
  <c r="L208" i="7" s="1"/>
  <c r="P210" i="7"/>
  <c r="L210" i="7" s="1"/>
  <c r="P211" i="7"/>
  <c r="L211" i="7" s="1"/>
  <c r="P212" i="7"/>
  <c r="L212" i="7" s="1"/>
  <c r="P213" i="7"/>
  <c r="L213" i="7" s="1"/>
  <c r="P215" i="7"/>
  <c r="L215" i="7" s="1"/>
  <c r="P218" i="7"/>
  <c r="L218" i="7" s="1"/>
  <c r="P219" i="7"/>
  <c r="L219" i="7" s="1"/>
  <c r="P220" i="7"/>
  <c r="L220" i="7" s="1"/>
  <c r="P223" i="7"/>
  <c r="L223" i="7" s="1"/>
  <c r="P224" i="7"/>
  <c r="L224" i="7" s="1"/>
  <c r="P226" i="7"/>
  <c r="L226" i="7" s="1"/>
  <c r="P228" i="7"/>
  <c r="L228" i="7" s="1"/>
  <c r="P229" i="7"/>
  <c r="L229" i="7" s="1"/>
  <c r="P231" i="7"/>
  <c r="L231" i="7" s="1"/>
  <c r="P232" i="7"/>
  <c r="L232" i="7" s="1"/>
  <c r="P233" i="7"/>
  <c r="L233" i="7" s="1"/>
  <c r="P235" i="7"/>
  <c r="L235" i="7" s="1"/>
  <c r="P236" i="7"/>
  <c r="L236" i="7" s="1"/>
  <c r="P237" i="7"/>
  <c r="L237" i="7" s="1"/>
  <c r="P238" i="7"/>
  <c r="L238" i="7" s="1"/>
  <c r="P239" i="7"/>
  <c r="L239" i="7" s="1"/>
  <c r="P240" i="7"/>
  <c r="L240" i="7" s="1"/>
  <c r="P241" i="7"/>
  <c r="L241" i="7" s="1"/>
  <c r="P242" i="7"/>
  <c r="L242" i="7" s="1"/>
  <c r="P243" i="7"/>
  <c r="L243" i="7" s="1"/>
  <c r="P244" i="7"/>
  <c r="L244" i="7" s="1"/>
  <c r="P245" i="7"/>
  <c r="L245" i="7" s="1"/>
  <c r="P246" i="7"/>
  <c r="L246" i="7" s="1"/>
  <c r="P247" i="7"/>
  <c r="L247" i="7" s="1"/>
  <c r="P248" i="7"/>
  <c r="L248" i="7" s="1"/>
  <c r="P249" i="7"/>
  <c r="L249" i="7" s="1"/>
  <c r="P251" i="7"/>
  <c r="L251" i="7" s="1"/>
  <c r="P256" i="7"/>
  <c r="L256" i="7" s="1"/>
  <c r="P257" i="7"/>
  <c r="L257" i="7" s="1"/>
  <c r="P258" i="7"/>
  <c r="L258" i="7" s="1"/>
  <c r="P259" i="7"/>
  <c r="L259" i="7" s="1"/>
  <c r="P261" i="7"/>
  <c r="L261" i="7" s="1"/>
  <c r="P262" i="7"/>
  <c r="L262" i="7" s="1"/>
  <c r="P263" i="7"/>
  <c r="L263" i="7" s="1"/>
  <c r="P264" i="7"/>
  <c r="L264" i="7" s="1"/>
  <c r="P265" i="7"/>
  <c r="L265" i="7" s="1"/>
  <c r="P267" i="7"/>
  <c r="L267" i="7" s="1"/>
  <c r="P268" i="7"/>
  <c r="L268" i="7" s="1"/>
  <c r="P269" i="7"/>
  <c r="L269" i="7" s="1"/>
  <c r="P273" i="7"/>
  <c r="L273" i="7" s="1"/>
  <c r="P274" i="7"/>
  <c r="L274" i="7" s="1"/>
  <c r="P276" i="7"/>
  <c r="L276" i="7" s="1"/>
  <c r="P278" i="7"/>
  <c r="L278" i="7" s="1"/>
  <c r="P279" i="7"/>
  <c r="L279" i="7" s="1"/>
  <c r="P282" i="7"/>
  <c r="L282" i="7" s="1"/>
  <c r="P283" i="7"/>
  <c r="L283" i="7" s="1"/>
  <c r="P284" i="7"/>
  <c r="L284" i="7" s="1"/>
  <c r="P287" i="7"/>
  <c r="L287" i="7" s="1"/>
  <c r="P288" i="7"/>
  <c r="L288" i="7" s="1"/>
  <c r="P289" i="7"/>
  <c r="L289" i="7" s="1"/>
  <c r="P290" i="7"/>
  <c r="L290" i="7" s="1"/>
  <c r="P292" i="7"/>
  <c r="L292" i="7" s="1"/>
  <c r="P294" i="7"/>
  <c r="L294" i="7" s="1"/>
  <c r="P296" i="7"/>
  <c r="L296" i="7" s="1"/>
  <c r="P297" i="7"/>
  <c r="L297" i="7" s="1"/>
  <c r="P299" i="7"/>
  <c r="L299" i="7" s="1"/>
  <c r="P300" i="7"/>
  <c r="L300" i="7" s="1"/>
  <c r="P302" i="7"/>
  <c r="L302" i="7" s="1"/>
  <c r="P306" i="7"/>
  <c r="L306" i="7" s="1"/>
  <c r="P307" i="7"/>
  <c r="L307" i="7" s="1"/>
  <c r="P308" i="7"/>
  <c r="L308" i="7" s="1"/>
  <c r="P309" i="7"/>
  <c r="L309" i="7" s="1"/>
  <c r="P310" i="7"/>
  <c r="L310" i="7" s="1"/>
  <c r="P311" i="7"/>
  <c r="L311" i="7" s="1"/>
  <c r="P312" i="7"/>
  <c r="L312" i="7" s="1"/>
  <c r="P313" i="7"/>
  <c r="L313" i="7" s="1"/>
  <c r="P315" i="7"/>
  <c r="L315" i="7" s="1"/>
  <c r="P316" i="7"/>
  <c r="L316" i="7" s="1"/>
  <c r="P317" i="7"/>
  <c r="L317" i="7" s="1"/>
  <c r="P319" i="7"/>
  <c r="L319" i="7" s="1"/>
  <c r="P323" i="7"/>
  <c r="L323" i="7" s="1"/>
  <c r="P201" i="7"/>
  <c r="P141" i="7"/>
  <c r="L141" i="7" s="1"/>
  <c r="L135" i="7"/>
  <c r="L124" i="7"/>
  <c r="L106" i="7"/>
  <c r="P105" i="7"/>
  <c r="L42" i="7"/>
  <c r="P24" i="7"/>
  <c r="L266" i="7"/>
  <c r="P141" i="1"/>
  <c r="X134" i="1"/>
  <c r="X135" i="1"/>
  <c r="D175" i="1" l="1"/>
  <c r="H24" i="1"/>
  <c r="P24" i="1"/>
  <c r="P23" i="1"/>
  <c r="L24" i="1"/>
  <c r="L23" i="1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H23" i="1" l="1"/>
  <c r="L2402" i="10"/>
  <c r="P2402" i="10"/>
  <c r="H2402" i="10"/>
  <c r="P326" i="1" l="1"/>
  <c r="L358" i="1"/>
  <c r="P348" i="1"/>
  <c r="H326" i="1"/>
  <c r="P309" i="1"/>
  <c r="P303" i="1"/>
  <c r="P299" i="1"/>
  <c r="P245" i="1"/>
  <c r="H227" i="1"/>
  <c r="P227" i="1"/>
  <c r="H226" i="1"/>
  <c r="H225" i="1"/>
  <c r="H198" i="1"/>
  <c r="H197" i="1"/>
  <c r="P91" i="1"/>
  <c r="P87" i="1"/>
  <c r="P66" i="1"/>
  <c r="L45" i="1"/>
  <c r="L31" i="7"/>
  <c r="L91" i="7"/>
  <c r="L189" i="7"/>
  <c r="L155" i="7"/>
  <c r="L24" i="7"/>
  <c r="L49" i="7"/>
  <c r="H4" i="10"/>
  <c r="H5" i="10"/>
  <c r="H6" i="10"/>
  <c r="H7" i="10"/>
  <c r="H8" i="10"/>
  <c r="H12" i="10"/>
  <c r="H14" i="10"/>
  <c r="H15" i="10"/>
  <c r="H17" i="10"/>
  <c r="H18" i="10"/>
  <c r="H19" i="10"/>
  <c r="H20" i="10"/>
  <c r="H21" i="10"/>
  <c r="H22" i="10"/>
  <c r="H23" i="10"/>
  <c r="H24" i="10"/>
  <c r="H25" i="10"/>
  <c r="H27" i="10"/>
  <c r="H28" i="10"/>
  <c r="H29" i="10"/>
  <c r="H30" i="10"/>
  <c r="H31" i="10"/>
  <c r="H32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8" i="10"/>
  <c r="H49" i="10"/>
  <c r="H50" i="10"/>
  <c r="H51" i="10"/>
  <c r="H52" i="10"/>
  <c r="H53" i="10"/>
  <c r="H54" i="10"/>
  <c r="H55" i="10"/>
  <c r="H56" i="10"/>
  <c r="H57" i="10"/>
  <c r="H58" i="10"/>
  <c r="H60" i="10"/>
  <c r="H61" i="10"/>
  <c r="H63" i="10"/>
  <c r="H64" i="10"/>
  <c r="H65" i="10"/>
  <c r="H68" i="10"/>
  <c r="H69" i="10"/>
  <c r="H73" i="10"/>
  <c r="H75" i="10"/>
  <c r="H76" i="10"/>
  <c r="H78" i="10"/>
  <c r="H81" i="10"/>
  <c r="H82" i="10"/>
  <c r="H85" i="10"/>
  <c r="H86" i="10"/>
  <c r="H87" i="10"/>
  <c r="H93" i="10"/>
  <c r="H94" i="10"/>
  <c r="H96" i="10"/>
  <c r="H97" i="10"/>
  <c r="H98" i="10"/>
  <c r="H101" i="10"/>
  <c r="H102" i="10"/>
  <c r="H103" i="10"/>
  <c r="H105" i="10"/>
  <c r="H114" i="10"/>
  <c r="H122" i="10"/>
  <c r="H128" i="10"/>
  <c r="H131" i="10"/>
  <c r="H132" i="10"/>
  <c r="H133" i="10"/>
  <c r="H135" i="10"/>
  <c r="H136" i="10"/>
  <c r="H139" i="10"/>
  <c r="H140" i="10"/>
  <c r="H144" i="10"/>
  <c r="H149" i="10"/>
  <c r="H152" i="10"/>
  <c r="H154" i="10"/>
  <c r="H155" i="10"/>
  <c r="H157" i="10"/>
  <c r="H158" i="10"/>
  <c r="H162" i="10"/>
  <c r="H164" i="10"/>
  <c r="H167" i="10"/>
  <c r="H169" i="10"/>
  <c r="H171" i="10"/>
  <c r="H172" i="10"/>
  <c r="H173" i="10"/>
  <c r="H174" i="10"/>
  <c r="H175" i="10"/>
  <c r="H181" i="10"/>
  <c r="H185" i="10"/>
  <c r="H187" i="10"/>
  <c r="H188" i="10"/>
  <c r="H190" i="10"/>
  <c r="H192" i="10"/>
  <c r="H193" i="10"/>
  <c r="H194" i="10"/>
  <c r="H195" i="10"/>
  <c r="H196" i="10"/>
  <c r="H197" i="10"/>
  <c r="H198" i="10"/>
  <c r="H199" i="10"/>
  <c r="H201" i="10"/>
  <c r="H204" i="10"/>
  <c r="H205" i="10"/>
  <c r="H206" i="10"/>
  <c r="H208" i="10"/>
  <c r="H209" i="10"/>
  <c r="H211" i="10"/>
  <c r="H212" i="10"/>
  <c r="H213" i="10"/>
  <c r="H214" i="10"/>
  <c r="H215" i="10"/>
  <c r="H216" i="10"/>
  <c r="H217" i="10"/>
  <c r="H219" i="10"/>
  <c r="H220" i="10"/>
  <c r="H221" i="10"/>
  <c r="H222" i="10"/>
  <c r="H224" i="10"/>
  <c r="H225" i="10"/>
  <c r="H226" i="10"/>
  <c r="H227" i="10"/>
  <c r="H230" i="10"/>
  <c r="H231" i="10"/>
  <c r="H232" i="10"/>
  <c r="H234" i="10"/>
  <c r="H235" i="10"/>
  <c r="H236" i="10"/>
  <c r="H237" i="10"/>
  <c r="H240" i="10"/>
  <c r="H241" i="10"/>
  <c r="H242" i="10"/>
  <c r="H246" i="10"/>
  <c r="H247" i="10"/>
  <c r="H248" i="10"/>
  <c r="H249" i="10"/>
  <c r="H250" i="10"/>
  <c r="H251" i="10"/>
  <c r="H253" i="10"/>
  <c r="H254" i="10"/>
  <c r="H255" i="10"/>
  <c r="H261" i="10"/>
  <c r="H262" i="10"/>
  <c r="H263" i="10"/>
  <c r="H264" i="10"/>
  <c r="H265" i="10"/>
  <c r="H267" i="10"/>
  <c r="H268" i="10"/>
  <c r="H269" i="10"/>
  <c r="H270" i="10"/>
  <c r="H271" i="10"/>
  <c r="H273" i="10"/>
  <c r="H274" i="10"/>
  <c r="H275" i="10"/>
  <c r="H276" i="10"/>
  <c r="H277" i="10"/>
  <c r="H278" i="10"/>
  <c r="H279" i="10"/>
  <c r="H281" i="10"/>
  <c r="H283" i="10"/>
  <c r="H286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50" i="10"/>
  <c r="H451" i="10"/>
  <c r="H452" i="10"/>
  <c r="H453" i="10"/>
  <c r="H454" i="10"/>
  <c r="H455" i="10"/>
  <c r="H456" i="10"/>
  <c r="H458" i="10"/>
  <c r="H459" i="10"/>
  <c r="H460" i="10"/>
  <c r="H461" i="10"/>
  <c r="H462" i="10"/>
  <c r="H463" i="10"/>
  <c r="H464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D217" i="7"/>
  <c r="E217" i="7"/>
  <c r="D218" i="7"/>
  <c r="E218" i="7"/>
  <c r="D219" i="7"/>
  <c r="E219" i="7"/>
  <c r="D220" i="7"/>
  <c r="E220" i="7"/>
  <c r="D221" i="7"/>
  <c r="E221" i="7"/>
  <c r="D222" i="7"/>
  <c r="E222" i="7"/>
  <c r="D223" i="7"/>
  <c r="E223" i="7"/>
  <c r="D224" i="7"/>
  <c r="E224" i="7"/>
  <c r="D225" i="7"/>
  <c r="E225" i="7"/>
  <c r="D226" i="7"/>
  <c r="E226" i="7"/>
  <c r="D227" i="7"/>
  <c r="E227" i="7"/>
  <c r="D228" i="7"/>
  <c r="E228" i="7"/>
  <c r="D229" i="7"/>
  <c r="E229" i="7"/>
  <c r="D230" i="7"/>
  <c r="E230" i="7"/>
  <c r="D231" i="7"/>
  <c r="E231" i="7"/>
  <c r="D232" i="7"/>
  <c r="E232" i="7"/>
  <c r="D233" i="7"/>
  <c r="E233" i="7"/>
  <c r="D234" i="7"/>
  <c r="E234" i="7"/>
  <c r="D235" i="7"/>
  <c r="E235" i="7"/>
  <c r="D236" i="7"/>
  <c r="E236" i="7"/>
  <c r="D237" i="7"/>
  <c r="E237" i="7"/>
  <c r="D238" i="7"/>
  <c r="E238" i="7"/>
  <c r="D239" i="7"/>
  <c r="E239" i="7"/>
  <c r="D240" i="7"/>
  <c r="E240" i="7"/>
  <c r="D241" i="7"/>
  <c r="E241" i="7"/>
  <c r="D242" i="7"/>
  <c r="E242" i="7"/>
  <c r="D243" i="7"/>
  <c r="E243" i="7"/>
  <c r="D244" i="7"/>
  <c r="E244" i="7"/>
  <c r="D245" i="7"/>
  <c r="E245" i="7"/>
  <c r="D246" i="7"/>
  <c r="E246" i="7"/>
  <c r="D247" i="7"/>
  <c r="E247" i="7"/>
  <c r="D248" i="7"/>
  <c r="E248" i="7"/>
  <c r="D249" i="7"/>
  <c r="E249" i="7"/>
  <c r="D250" i="7"/>
  <c r="E250" i="7"/>
  <c r="D251" i="7"/>
  <c r="E251" i="7"/>
  <c r="D252" i="7"/>
  <c r="E252" i="7"/>
  <c r="D253" i="7"/>
  <c r="E253" i="7"/>
  <c r="D254" i="7"/>
  <c r="E254" i="7"/>
  <c r="D255" i="7"/>
  <c r="E255" i="7"/>
  <c r="D256" i="7"/>
  <c r="E256" i="7"/>
  <c r="D257" i="7"/>
  <c r="E257" i="7"/>
  <c r="D258" i="7"/>
  <c r="E258" i="7"/>
  <c r="D259" i="7"/>
  <c r="E259" i="7"/>
  <c r="D260" i="7"/>
  <c r="E260" i="7"/>
  <c r="D261" i="7"/>
  <c r="E261" i="7"/>
  <c r="D262" i="7"/>
  <c r="E262" i="7"/>
  <c r="D263" i="7"/>
  <c r="E263" i="7"/>
  <c r="D264" i="7"/>
  <c r="E264" i="7"/>
  <c r="D265" i="7"/>
  <c r="E265" i="7"/>
  <c r="D266" i="7"/>
  <c r="E266" i="7"/>
  <c r="D267" i="7"/>
  <c r="E267" i="7"/>
  <c r="D268" i="7"/>
  <c r="E268" i="7"/>
  <c r="D269" i="7"/>
  <c r="E269" i="7"/>
  <c r="D270" i="7"/>
  <c r="E270" i="7"/>
  <c r="D271" i="7"/>
  <c r="E271" i="7"/>
  <c r="D272" i="7"/>
  <c r="E272" i="7"/>
  <c r="D273" i="7"/>
  <c r="E273" i="7"/>
  <c r="D274" i="7"/>
  <c r="E274" i="7"/>
  <c r="D275" i="7"/>
  <c r="E275" i="7"/>
  <c r="D276" i="7"/>
  <c r="E276" i="7"/>
  <c r="D277" i="7"/>
  <c r="E277" i="7"/>
  <c r="D278" i="7"/>
  <c r="E278" i="7"/>
  <c r="D279" i="7"/>
  <c r="E279" i="7"/>
  <c r="D280" i="7"/>
  <c r="E280" i="7"/>
  <c r="D281" i="7"/>
  <c r="E281" i="7"/>
  <c r="D282" i="7"/>
  <c r="E282" i="7"/>
  <c r="D283" i="7"/>
  <c r="E283" i="7"/>
  <c r="D284" i="7"/>
  <c r="E284" i="7"/>
  <c r="D285" i="7"/>
  <c r="E285" i="7"/>
  <c r="D286" i="7"/>
  <c r="E286" i="7"/>
  <c r="D287" i="7"/>
  <c r="E287" i="7"/>
  <c r="D288" i="7"/>
  <c r="E288" i="7"/>
  <c r="D289" i="7"/>
  <c r="E289" i="7"/>
  <c r="D290" i="7"/>
  <c r="E290" i="7"/>
  <c r="D291" i="7"/>
  <c r="E291" i="7"/>
  <c r="D292" i="7"/>
  <c r="E292" i="7"/>
  <c r="D293" i="7"/>
  <c r="E293" i="7"/>
  <c r="D294" i="7"/>
  <c r="E294" i="7"/>
  <c r="D295" i="7"/>
  <c r="E295" i="7"/>
  <c r="D296" i="7"/>
  <c r="E296" i="7"/>
  <c r="D297" i="7"/>
  <c r="E297" i="7"/>
  <c r="D298" i="7"/>
  <c r="E298" i="7"/>
  <c r="D299" i="7"/>
  <c r="E299" i="7"/>
  <c r="D300" i="7"/>
  <c r="E300" i="7"/>
  <c r="D301" i="7"/>
  <c r="E301" i="7"/>
  <c r="D302" i="7"/>
  <c r="E302" i="7"/>
  <c r="D303" i="7"/>
  <c r="E303" i="7"/>
  <c r="D304" i="7"/>
  <c r="E304" i="7"/>
  <c r="D305" i="7"/>
  <c r="E305" i="7"/>
  <c r="D306" i="7"/>
  <c r="E306" i="7"/>
  <c r="D307" i="7"/>
  <c r="E307" i="7"/>
  <c r="D308" i="7"/>
  <c r="E308" i="7"/>
  <c r="D309" i="7"/>
  <c r="E309" i="7"/>
  <c r="D310" i="7"/>
  <c r="E310" i="7"/>
  <c r="D311" i="7"/>
  <c r="E311" i="7"/>
  <c r="D312" i="7"/>
  <c r="E312" i="7"/>
  <c r="D313" i="7"/>
  <c r="E313" i="7"/>
  <c r="D314" i="7"/>
  <c r="E314" i="7"/>
  <c r="D315" i="7"/>
  <c r="E315" i="7"/>
  <c r="D316" i="7"/>
  <c r="E316" i="7"/>
  <c r="D317" i="7"/>
  <c r="E317" i="7"/>
  <c r="D318" i="7"/>
  <c r="E318" i="7"/>
  <c r="D319" i="7"/>
  <c r="E319" i="7"/>
  <c r="D320" i="7"/>
  <c r="E320" i="7"/>
  <c r="D321" i="7"/>
  <c r="E321" i="7"/>
  <c r="D322" i="7"/>
  <c r="E322" i="7"/>
  <c r="D323" i="7"/>
  <c r="E323" i="7"/>
  <c r="E216" i="7"/>
  <c r="D216" i="7"/>
  <c r="E2" i="7" l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H2" i="11"/>
  <c r="H10" i="11"/>
  <c r="H8" i="11"/>
  <c r="H7" i="11"/>
  <c r="H5" i="11"/>
  <c r="P110" i="11"/>
  <c r="L110" i="11" s="1"/>
  <c r="P106" i="11"/>
  <c r="L106" i="11" s="1"/>
  <c r="P102" i="11"/>
  <c r="L102" i="11" s="1"/>
  <c r="P100" i="11"/>
  <c r="L100" i="11" s="1"/>
  <c r="P98" i="11"/>
  <c r="L98" i="11" s="1"/>
  <c r="P94" i="11"/>
  <c r="L94" i="11" s="1"/>
  <c r="P92" i="11"/>
  <c r="L92" i="11" s="1"/>
  <c r="P90" i="11"/>
  <c r="L90" i="11" s="1"/>
  <c r="P88" i="11"/>
  <c r="L88" i="11" s="1"/>
  <c r="P86" i="11"/>
  <c r="L86" i="11" s="1"/>
  <c r="P84" i="11"/>
  <c r="L84" i="11" s="1"/>
  <c r="P68" i="11"/>
  <c r="P66" i="11"/>
  <c r="P64" i="11"/>
  <c r="P62" i="11"/>
  <c r="P60" i="11"/>
  <c r="P58" i="11"/>
  <c r="P56" i="11"/>
  <c r="L56" i="11" s="1"/>
  <c r="P54" i="11"/>
  <c r="L54" i="11" s="1"/>
  <c r="P52" i="11"/>
  <c r="L52" i="11" s="1"/>
  <c r="P50" i="11"/>
  <c r="L50" i="11" s="1"/>
  <c r="P46" i="11"/>
  <c r="L46" i="11" s="1"/>
  <c r="P44" i="11"/>
  <c r="L44" i="11" s="1"/>
  <c r="P42" i="11"/>
  <c r="L42" i="11" s="1"/>
  <c r="H12" i="11"/>
  <c r="H9" i="11"/>
  <c r="H6" i="11"/>
  <c r="P111" i="11"/>
  <c r="P109" i="11"/>
  <c r="P108" i="11"/>
  <c r="P107" i="11"/>
  <c r="P105" i="11"/>
  <c r="P104" i="11"/>
  <c r="P103" i="11"/>
  <c r="P101" i="11"/>
  <c r="P99" i="11"/>
  <c r="P97" i="11"/>
  <c r="P96" i="11"/>
  <c r="P95" i="11"/>
  <c r="P93" i="11"/>
  <c r="P91" i="11"/>
  <c r="P89" i="11"/>
  <c r="P87" i="11"/>
  <c r="P85" i="11"/>
  <c r="P83" i="11"/>
  <c r="P81" i="11"/>
  <c r="P79" i="11"/>
  <c r="P77" i="11"/>
  <c r="P75" i="11"/>
  <c r="P73" i="11"/>
  <c r="P71" i="11"/>
  <c r="P69" i="11"/>
  <c r="P67" i="11"/>
  <c r="P65" i="11"/>
  <c r="P63" i="11"/>
  <c r="P61" i="11"/>
  <c r="P59" i="11"/>
  <c r="P57" i="11"/>
  <c r="H108" i="11"/>
  <c r="H107" i="11"/>
  <c r="L2954" i="10"/>
  <c r="L301" i="7"/>
  <c r="L303" i="7"/>
  <c r="P320" i="7"/>
  <c r="L321" i="7"/>
  <c r="P322" i="7"/>
  <c r="P255" i="7"/>
  <c r="L183" i="7"/>
  <c r="L185" i="7"/>
  <c r="P160" i="7"/>
  <c r="L164" i="7"/>
  <c r="P132" i="7"/>
  <c r="H243" i="7"/>
  <c r="H244" i="7"/>
  <c r="H246" i="7"/>
  <c r="H247" i="7"/>
  <c r="H248" i="7"/>
  <c r="H249" i="7"/>
  <c r="H250" i="7"/>
  <c r="H251" i="7"/>
  <c r="H253" i="7"/>
  <c r="H254" i="7"/>
  <c r="H256" i="7"/>
  <c r="H257" i="7"/>
  <c r="H258" i="7"/>
  <c r="H259" i="7"/>
  <c r="H261" i="7"/>
  <c r="H262" i="7"/>
  <c r="H263" i="7"/>
  <c r="H264" i="7"/>
  <c r="H265" i="7"/>
  <c r="H267" i="7"/>
  <c r="H268" i="7"/>
  <c r="H269" i="7"/>
  <c r="H270" i="7"/>
  <c r="H273" i="7"/>
  <c r="H274" i="7"/>
  <c r="H275" i="7"/>
  <c r="H276" i="7"/>
  <c r="H277" i="7"/>
  <c r="H278" i="7"/>
  <c r="H279" i="7"/>
  <c r="H280" i="7"/>
  <c r="H282" i="7"/>
  <c r="H283" i="7"/>
  <c r="H284" i="7"/>
  <c r="H287" i="7"/>
  <c r="H289" i="7"/>
  <c r="H290" i="7"/>
  <c r="H291" i="7"/>
  <c r="H292" i="7"/>
  <c r="H293" i="7"/>
  <c r="H294" i="7"/>
  <c r="H296" i="7"/>
  <c r="H298" i="7"/>
  <c r="H299" i="7"/>
  <c r="H300" i="7"/>
  <c r="H301" i="7"/>
  <c r="H303" i="7"/>
  <c r="H304" i="7"/>
  <c r="H306" i="7"/>
  <c r="H307" i="7"/>
  <c r="H308" i="7"/>
  <c r="H309" i="7"/>
  <c r="H310" i="7"/>
  <c r="H312" i="7"/>
  <c r="H313" i="7"/>
  <c r="H314" i="7"/>
  <c r="H316" i="7"/>
  <c r="H317" i="7"/>
  <c r="H318" i="7"/>
  <c r="H319" i="7"/>
  <c r="H320" i="7"/>
  <c r="H322" i="7"/>
  <c r="H323" i="7"/>
  <c r="H223" i="7"/>
  <c r="H224" i="7"/>
  <c r="H225" i="7"/>
  <c r="H227" i="7"/>
  <c r="H228" i="7"/>
  <c r="H229" i="7"/>
  <c r="H230" i="7"/>
  <c r="H232" i="7"/>
  <c r="H212" i="7"/>
  <c r="H174" i="7"/>
  <c r="H176" i="7"/>
  <c r="H177" i="7"/>
  <c r="H178" i="7"/>
  <c r="H179" i="7"/>
  <c r="H181" i="7"/>
  <c r="H184" i="7"/>
  <c r="H185" i="7"/>
  <c r="H187" i="7"/>
  <c r="H188" i="7"/>
  <c r="H189" i="7"/>
  <c r="H146" i="7"/>
  <c r="H148" i="7"/>
  <c r="H150" i="7"/>
  <c r="H151" i="7"/>
  <c r="H152" i="7"/>
  <c r="H153" i="7"/>
  <c r="H154" i="7"/>
  <c r="H155" i="7"/>
  <c r="H156" i="7"/>
  <c r="H157" i="7"/>
  <c r="H159" i="7"/>
  <c r="H125" i="7"/>
  <c r="H126" i="7"/>
  <c r="H128" i="7"/>
  <c r="H129" i="7"/>
  <c r="H130" i="7"/>
  <c r="H102" i="7"/>
  <c r="H103" i="7"/>
  <c r="H105" i="7"/>
  <c r="H106" i="7"/>
  <c r="H57" i="7"/>
  <c r="H58" i="7"/>
  <c r="H60" i="7"/>
  <c r="H61" i="7"/>
  <c r="H62" i="7"/>
  <c r="H63" i="7"/>
  <c r="H64" i="7"/>
  <c r="H65" i="7"/>
  <c r="H67" i="7"/>
  <c r="H68" i="7"/>
  <c r="H69" i="7"/>
  <c r="H70" i="7"/>
  <c r="H71" i="7"/>
  <c r="H72" i="7"/>
  <c r="H73" i="7"/>
  <c r="H74" i="7"/>
  <c r="H75" i="7"/>
  <c r="H78" i="7"/>
  <c r="H79" i="7"/>
  <c r="H80" i="7"/>
  <c r="H81" i="7"/>
  <c r="H82" i="7"/>
  <c r="H83" i="7"/>
  <c r="H84" i="7"/>
  <c r="P28" i="7"/>
  <c r="L34" i="7"/>
  <c r="P450" i="1"/>
  <c r="P449" i="1"/>
  <c r="P216" i="1"/>
  <c r="P212" i="1"/>
  <c r="P208" i="1"/>
  <c r="P188" i="1"/>
  <c r="P165" i="1"/>
  <c r="P164" i="1"/>
  <c r="P159" i="1"/>
  <c r="P155" i="1"/>
  <c r="P150" i="1"/>
  <c r="P140" i="1"/>
  <c r="P101" i="1"/>
  <c r="H450" i="1"/>
  <c r="H449" i="1"/>
  <c r="H230" i="1"/>
  <c r="H220" i="1"/>
  <c r="H216" i="1"/>
  <c r="H184" i="1"/>
  <c r="H165" i="1"/>
  <c r="H164" i="1"/>
  <c r="H159" i="1"/>
  <c r="H155" i="1"/>
  <c r="H150" i="1"/>
  <c r="H140" i="1"/>
  <c r="H133" i="1"/>
  <c r="H101" i="1"/>
  <c r="H97" i="1"/>
  <c r="H94" i="1"/>
  <c r="H84" i="1"/>
  <c r="H78" i="1"/>
  <c r="H67" i="1"/>
  <c r="H42" i="1"/>
  <c r="H34" i="1"/>
  <c r="H33" i="1"/>
  <c r="E450" i="1"/>
  <c r="D450" i="1"/>
  <c r="E449" i="1"/>
  <c r="D449" i="1"/>
  <c r="E232" i="1"/>
  <c r="D232" i="1"/>
  <c r="E230" i="1"/>
  <c r="D230" i="1"/>
  <c r="E227" i="1"/>
  <c r="D227" i="1"/>
  <c r="E220" i="1"/>
  <c r="D220" i="1"/>
  <c r="E216" i="1"/>
  <c r="D216" i="1"/>
  <c r="E212" i="1"/>
  <c r="D212" i="1"/>
  <c r="E208" i="1"/>
  <c r="D208" i="1"/>
  <c r="E188" i="1"/>
  <c r="D188" i="1"/>
  <c r="E184" i="1"/>
  <c r="D184" i="1"/>
  <c r="E181" i="1"/>
  <c r="D181" i="1"/>
  <c r="E165" i="1"/>
  <c r="D165" i="1"/>
  <c r="E164" i="1"/>
  <c r="D164" i="1"/>
  <c r="E162" i="1"/>
  <c r="D162" i="1"/>
  <c r="E159" i="1"/>
  <c r="D159" i="1"/>
  <c r="E155" i="1"/>
  <c r="D155" i="1"/>
  <c r="E153" i="1"/>
  <c r="D153" i="1"/>
  <c r="E150" i="1"/>
  <c r="D150" i="1"/>
  <c r="E141" i="1"/>
  <c r="D141" i="1"/>
  <c r="E140" i="1"/>
  <c r="D140" i="1"/>
  <c r="E133" i="1"/>
  <c r="D133" i="1"/>
  <c r="E101" i="1"/>
  <c r="D101" i="1"/>
  <c r="E97" i="1"/>
  <c r="D97" i="1"/>
  <c r="E94" i="1"/>
  <c r="D94" i="1"/>
  <c r="E86" i="1"/>
  <c r="D86" i="1"/>
  <c r="E84" i="1"/>
  <c r="D84" i="1"/>
  <c r="E78" i="1"/>
  <c r="D78" i="1"/>
  <c r="E67" i="1"/>
  <c r="D67" i="1"/>
  <c r="E42" i="1"/>
  <c r="D42" i="1"/>
  <c r="E34" i="1"/>
  <c r="D34" i="1"/>
  <c r="E33" i="1"/>
  <c r="D33" i="1"/>
  <c r="E18" i="1"/>
  <c r="D18" i="1"/>
  <c r="E15" i="1"/>
  <c r="D15" i="1"/>
  <c r="E12" i="1"/>
  <c r="D12" i="1"/>
  <c r="P445" i="1" l="1"/>
  <c r="E445" i="1"/>
  <c r="D445" i="1"/>
  <c r="H445" i="1"/>
  <c r="H419" i="1"/>
  <c r="E89" i="13" l="1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P89" i="13"/>
  <c r="P88" i="13"/>
  <c r="P87" i="13"/>
  <c r="P86" i="13"/>
  <c r="P85" i="13"/>
  <c r="P84" i="13"/>
  <c r="P83" i="13"/>
  <c r="P82" i="13"/>
  <c r="P81" i="13"/>
  <c r="P80" i="13"/>
  <c r="P79" i="13"/>
  <c r="P78" i="13"/>
  <c r="P77" i="13"/>
  <c r="P76" i="13"/>
  <c r="P75" i="13"/>
  <c r="P74" i="13"/>
  <c r="P73" i="13"/>
  <c r="P72" i="13"/>
  <c r="P71" i="13"/>
  <c r="P70" i="13"/>
  <c r="P69" i="13"/>
  <c r="P68" i="13"/>
  <c r="P67" i="13"/>
  <c r="P66" i="13"/>
  <c r="P65" i="13"/>
  <c r="P64" i="13"/>
  <c r="P63" i="13"/>
  <c r="P62" i="13"/>
  <c r="P61" i="13"/>
  <c r="P60" i="13"/>
  <c r="P59" i="13"/>
  <c r="P58" i="13"/>
  <c r="P57" i="13"/>
  <c r="P56" i="13"/>
  <c r="P55" i="13"/>
  <c r="P54" i="13"/>
  <c r="P53" i="13"/>
  <c r="P52" i="13"/>
  <c r="P51" i="13"/>
  <c r="P50" i="13"/>
  <c r="P49" i="13"/>
  <c r="P48" i="13"/>
  <c r="P47" i="13"/>
  <c r="P46" i="13"/>
  <c r="P45" i="13"/>
  <c r="P44" i="13"/>
  <c r="P43" i="13"/>
  <c r="P42" i="13"/>
  <c r="P41" i="13"/>
  <c r="P40" i="13"/>
  <c r="P39" i="13"/>
  <c r="P38" i="13"/>
  <c r="P37" i="13"/>
  <c r="P36" i="13"/>
  <c r="P35" i="13"/>
  <c r="P34" i="13"/>
  <c r="P33" i="13"/>
  <c r="P32" i="13"/>
  <c r="P31" i="13"/>
  <c r="P30" i="13"/>
  <c r="P29" i="13"/>
  <c r="P28" i="13"/>
  <c r="P27" i="13"/>
  <c r="P26" i="13"/>
  <c r="P25" i="13"/>
  <c r="P24" i="13"/>
  <c r="P23" i="13"/>
  <c r="P22" i="13"/>
  <c r="P21" i="13"/>
  <c r="P20" i="13"/>
  <c r="P19" i="13"/>
  <c r="P18" i="13"/>
  <c r="P17" i="13"/>
  <c r="P16" i="13"/>
  <c r="P15" i="13"/>
  <c r="P14" i="13"/>
  <c r="P13" i="13"/>
  <c r="P12" i="13"/>
  <c r="P11" i="13"/>
  <c r="P10" i="13"/>
  <c r="P9" i="13"/>
  <c r="P8" i="13"/>
  <c r="P7" i="13"/>
  <c r="P6" i="13"/>
  <c r="P5" i="13"/>
  <c r="P4" i="13"/>
  <c r="P3" i="13"/>
  <c r="P2" i="13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P134" i="12"/>
  <c r="P133" i="12"/>
  <c r="P132" i="12"/>
  <c r="P131" i="12"/>
  <c r="P130" i="12"/>
  <c r="P129" i="12"/>
  <c r="P128" i="12"/>
  <c r="P126" i="12"/>
  <c r="P125" i="12"/>
  <c r="P124" i="12"/>
  <c r="P123" i="12"/>
  <c r="P122" i="12"/>
  <c r="P121" i="12"/>
  <c r="P120" i="12"/>
  <c r="P119" i="12"/>
  <c r="P117" i="12"/>
  <c r="P116" i="12"/>
  <c r="P115" i="12"/>
  <c r="P114" i="12"/>
  <c r="P113" i="12"/>
  <c r="P112" i="12"/>
  <c r="P111" i="12"/>
  <c r="P110" i="12"/>
  <c r="P109" i="12"/>
  <c r="P108" i="12"/>
  <c r="P107" i="12"/>
  <c r="P105" i="12"/>
  <c r="P104" i="12"/>
  <c r="P103" i="12"/>
  <c r="P102" i="12"/>
  <c r="P101" i="12"/>
  <c r="P100" i="12"/>
  <c r="P99" i="12"/>
  <c r="P98" i="12"/>
  <c r="P97" i="12"/>
  <c r="P95" i="12"/>
  <c r="P94" i="12"/>
  <c r="P93" i="12"/>
  <c r="P92" i="12"/>
  <c r="P91" i="12"/>
  <c r="P90" i="12"/>
  <c r="P89" i="12"/>
  <c r="P88" i="12"/>
  <c r="P86" i="12"/>
  <c r="P85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3" i="12"/>
  <c r="P32" i="12"/>
  <c r="P31" i="12"/>
  <c r="P30" i="12"/>
  <c r="P29" i="12"/>
  <c r="P28" i="12"/>
  <c r="P27" i="12"/>
  <c r="P26" i="12"/>
  <c r="P25" i="12"/>
  <c r="P24" i="12"/>
  <c r="P23" i="12"/>
  <c r="P22" i="12"/>
  <c r="P21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P5" i="12"/>
  <c r="P4" i="12"/>
  <c r="P3" i="12"/>
  <c r="X75" i="12"/>
  <c r="X79" i="12"/>
  <c r="X80" i="12"/>
  <c r="X83" i="12"/>
  <c r="X85" i="12"/>
  <c r="X86" i="12"/>
  <c r="X87" i="12"/>
  <c r="X89" i="12"/>
  <c r="X90" i="12"/>
  <c r="X96" i="12"/>
  <c r="X97" i="12"/>
  <c r="X98" i="12"/>
  <c r="X99" i="12"/>
  <c r="X100" i="12"/>
  <c r="X102" i="12"/>
  <c r="X103" i="12"/>
  <c r="X104" i="12"/>
  <c r="X105" i="12"/>
  <c r="X106" i="12"/>
  <c r="X111" i="12"/>
  <c r="X112" i="12"/>
  <c r="X121" i="12"/>
  <c r="X122" i="12"/>
  <c r="X123" i="12"/>
  <c r="X127" i="12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P114" i="11"/>
  <c r="L114" i="11" s="1"/>
  <c r="P113" i="11"/>
  <c r="P112" i="11"/>
  <c r="L112" i="11" s="1"/>
  <c r="P82" i="11"/>
  <c r="L82" i="11" s="1"/>
  <c r="P80" i="11"/>
  <c r="L80" i="11" s="1"/>
  <c r="P78" i="11"/>
  <c r="L78" i="11" s="1"/>
  <c r="P76" i="11"/>
  <c r="P74" i="11"/>
  <c r="P72" i="11"/>
  <c r="P70" i="11"/>
  <c r="P55" i="11"/>
  <c r="P53" i="11"/>
  <c r="P51" i="11"/>
  <c r="P49" i="11"/>
  <c r="P48" i="11"/>
  <c r="P47" i="11"/>
  <c r="P45" i="11"/>
  <c r="P43" i="11"/>
  <c r="P41" i="11"/>
  <c r="P40" i="11"/>
  <c r="L40" i="11" s="1"/>
  <c r="P39" i="11"/>
  <c r="P38" i="11"/>
  <c r="L38" i="11" s="1"/>
  <c r="P37" i="11"/>
  <c r="P36" i="11"/>
  <c r="L36" i="11" s="1"/>
  <c r="P35" i="11"/>
  <c r="P34" i="11"/>
  <c r="P33" i="11"/>
  <c r="P32" i="11"/>
  <c r="P31" i="11"/>
  <c r="P30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L4" i="11" s="1"/>
  <c r="P3" i="11"/>
  <c r="L3" i="11" s="1"/>
  <c r="P2" i="11"/>
  <c r="X2" i="11" l="1"/>
  <c r="L89" i="13"/>
  <c r="X89" i="13" s="1"/>
  <c r="H89" i="13"/>
  <c r="T89" i="13"/>
  <c r="L88" i="13"/>
  <c r="X88" i="13" s="1"/>
  <c r="H88" i="13"/>
  <c r="T88" i="13"/>
  <c r="L87" i="13"/>
  <c r="X87" i="13" s="1"/>
  <c r="H87" i="13"/>
  <c r="T87" i="13"/>
  <c r="L86" i="13"/>
  <c r="X86" i="13" s="1"/>
  <c r="H86" i="13"/>
  <c r="T86" i="13"/>
  <c r="L85" i="13"/>
  <c r="X85" i="13" s="1"/>
  <c r="H85" i="13"/>
  <c r="T85" i="13"/>
  <c r="L84" i="13"/>
  <c r="X84" i="13" s="1"/>
  <c r="H84" i="13"/>
  <c r="T84" i="13"/>
  <c r="L83" i="13"/>
  <c r="X83" i="13" s="1"/>
  <c r="H83" i="13"/>
  <c r="T83" i="13"/>
  <c r="L82" i="13"/>
  <c r="X82" i="13" s="1"/>
  <c r="H82" i="13"/>
  <c r="T82" i="13"/>
  <c r="L81" i="13"/>
  <c r="X81" i="13" s="1"/>
  <c r="H81" i="13"/>
  <c r="T81" i="13"/>
  <c r="L80" i="13"/>
  <c r="X80" i="13" s="1"/>
  <c r="H80" i="13"/>
  <c r="T80" i="13"/>
  <c r="L79" i="13"/>
  <c r="X79" i="13" s="1"/>
  <c r="H79" i="13"/>
  <c r="T79" i="13"/>
  <c r="L78" i="13"/>
  <c r="X78" i="13" s="1"/>
  <c r="H78" i="13"/>
  <c r="T78" i="13"/>
  <c r="L77" i="13"/>
  <c r="X77" i="13" s="1"/>
  <c r="H77" i="13"/>
  <c r="T77" i="13"/>
  <c r="L76" i="13"/>
  <c r="X76" i="13" s="1"/>
  <c r="H76" i="13"/>
  <c r="T76" i="13"/>
  <c r="L75" i="13"/>
  <c r="X75" i="13" s="1"/>
  <c r="H75" i="13"/>
  <c r="T75" i="13"/>
  <c r="L74" i="13"/>
  <c r="X74" i="13" s="1"/>
  <c r="H74" i="13"/>
  <c r="T74" i="13"/>
  <c r="L73" i="13"/>
  <c r="X73" i="13" s="1"/>
  <c r="H73" i="13"/>
  <c r="T73" i="13"/>
  <c r="L72" i="13"/>
  <c r="X72" i="13" s="1"/>
  <c r="H72" i="13"/>
  <c r="T72" i="13"/>
  <c r="L71" i="13"/>
  <c r="X71" i="13" s="1"/>
  <c r="H71" i="13"/>
  <c r="T71" i="13"/>
  <c r="L70" i="13"/>
  <c r="X70" i="13" s="1"/>
  <c r="H70" i="13"/>
  <c r="T70" i="13"/>
  <c r="L69" i="13"/>
  <c r="X69" i="13" s="1"/>
  <c r="H69" i="13"/>
  <c r="T69" i="13"/>
  <c r="L68" i="13"/>
  <c r="X68" i="13" s="1"/>
  <c r="H68" i="13"/>
  <c r="T68" i="13"/>
  <c r="L67" i="13"/>
  <c r="X67" i="13" s="1"/>
  <c r="H67" i="13"/>
  <c r="T67" i="13"/>
  <c r="L66" i="13"/>
  <c r="X66" i="13" s="1"/>
  <c r="H66" i="13"/>
  <c r="T66" i="13"/>
  <c r="L65" i="13"/>
  <c r="X65" i="13" s="1"/>
  <c r="H65" i="13"/>
  <c r="T65" i="13"/>
  <c r="L64" i="13"/>
  <c r="X64" i="13" s="1"/>
  <c r="H64" i="13"/>
  <c r="T64" i="13"/>
  <c r="L63" i="13"/>
  <c r="X63" i="13" s="1"/>
  <c r="H63" i="13"/>
  <c r="T63" i="13"/>
  <c r="L62" i="13"/>
  <c r="X62" i="13" s="1"/>
  <c r="H62" i="13"/>
  <c r="T62" i="13"/>
  <c r="L61" i="13"/>
  <c r="X61" i="13" s="1"/>
  <c r="H61" i="13"/>
  <c r="T61" i="13"/>
  <c r="L60" i="13"/>
  <c r="X60" i="13" s="1"/>
  <c r="H60" i="13"/>
  <c r="T60" i="13"/>
  <c r="L59" i="13"/>
  <c r="X59" i="13" s="1"/>
  <c r="H59" i="13"/>
  <c r="T59" i="13"/>
  <c r="L58" i="13"/>
  <c r="X58" i="13" s="1"/>
  <c r="H58" i="13"/>
  <c r="T58" i="13"/>
  <c r="L57" i="13"/>
  <c r="X57" i="13" s="1"/>
  <c r="H57" i="13"/>
  <c r="T57" i="13"/>
  <c r="L56" i="13"/>
  <c r="X56" i="13" s="1"/>
  <c r="H56" i="13"/>
  <c r="T56" i="13"/>
  <c r="L55" i="13"/>
  <c r="X55" i="13" s="1"/>
  <c r="H55" i="13"/>
  <c r="T55" i="13"/>
  <c r="L54" i="13"/>
  <c r="X54" i="13" s="1"/>
  <c r="H54" i="13"/>
  <c r="T54" i="13"/>
  <c r="L53" i="13"/>
  <c r="X53" i="13" s="1"/>
  <c r="H53" i="13"/>
  <c r="T53" i="13"/>
  <c r="L52" i="13"/>
  <c r="X52" i="13" s="1"/>
  <c r="H52" i="13"/>
  <c r="T52" i="13"/>
  <c r="L51" i="13"/>
  <c r="X51" i="13" s="1"/>
  <c r="H51" i="13"/>
  <c r="T51" i="13"/>
  <c r="L50" i="13"/>
  <c r="X50" i="13" s="1"/>
  <c r="H50" i="13"/>
  <c r="T50" i="13"/>
  <c r="L49" i="13"/>
  <c r="X49" i="13" s="1"/>
  <c r="H49" i="13"/>
  <c r="T49" i="13"/>
  <c r="L48" i="13"/>
  <c r="X48" i="13" s="1"/>
  <c r="H48" i="13"/>
  <c r="T48" i="13"/>
  <c r="L47" i="13"/>
  <c r="X47" i="13" s="1"/>
  <c r="H47" i="13"/>
  <c r="T47" i="13"/>
  <c r="L46" i="13"/>
  <c r="X46" i="13" s="1"/>
  <c r="H46" i="13"/>
  <c r="T46" i="13"/>
  <c r="L45" i="13"/>
  <c r="X45" i="13" s="1"/>
  <c r="H45" i="13"/>
  <c r="T45" i="13"/>
  <c r="L44" i="13"/>
  <c r="X44" i="13" s="1"/>
  <c r="H44" i="13"/>
  <c r="T44" i="13"/>
  <c r="L43" i="13"/>
  <c r="X43" i="13" s="1"/>
  <c r="H43" i="13"/>
  <c r="T43" i="13"/>
  <c r="L42" i="13"/>
  <c r="X42" i="13" s="1"/>
  <c r="H42" i="13"/>
  <c r="T42" i="13"/>
  <c r="L41" i="13"/>
  <c r="X41" i="13" s="1"/>
  <c r="H41" i="13"/>
  <c r="T41" i="13"/>
  <c r="L40" i="13"/>
  <c r="X40" i="13" s="1"/>
  <c r="H40" i="13"/>
  <c r="T40" i="13"/>
  <c r="L39" i="13"/>
  <c r="X39" i="13" s="1"/>
  <c r="H39" i="13"/>
  <c r="T39" i="13"/>
  <c r="L38" i="13"/>
  <c r="X38" i="13" s="1"/>
  <c r="H38" i="13"/>
  <c r="T38" i="13"/>
  <c r="L37" i="13"/>
  <c r="X37" i="13" s="1"/>
  <c r="H37" i="13"/>
  <c r="T37" i="13"/>
  <c r="L36" i="13"/>
  <c r="X36" i="13" s="1"/>
  <c r="H36" i="13"/>
  <c r="T36" i="13"/>
  <c r="L35" i="13"/>
  <c r="X35" i="13" s="1"/>
  <c r="H35" i="13"/>
  <c r="T35" i="13"/>
  <c r="L34" i="13"/>
  <c r="X34" i="13" s="1"/>
  <c r="H34" i="13"/>
  <c r="T34" i="13"/>
  <c r="L33" i="13"/>
  <c r="X33" i="13" s="1"/>
  <c r="H33" i="13"/>
  <c r="T33" i="13"/>
  <c r="L32" i="13"/>
  <c r="X32" i="13" s="1"/>
  <c r="H32" i="13"/>
  <c r="T32" i="13"/>
  <c r="L31" i="13"/>
  <c r="X31" i="13" s="1"/>
  <c r="H31" i="13"/>
  <c r="T31" i="13"/>
  <c r="L30" i="13"/>
  <c r="X30" i="13" s="1"/>
  <c r="H30" i="13"/>
  <c r="T30" i="13"/>
  <c r="L29" i="13"/>
  <c r="X29" i="13" s="1"/>
  <c r="H29" i="13"/>
  <c r="T29" i="13"/>
  <c r="L28" i="13"/>
  <c r="X28" i="13" s="1"/>
  <c r="H28" i="13"/>
  <c r="T28" i="13"/>
  <c r="L27" i="13"/>
  <c r="X27" i="13" s="1"/>
  <c r="H27" i="13"/>
  <c r="T27" i="13"/>
  <c r="L26" i="13"/>
  <c r="X26" i="13" s="1"/>
  <c r="H26" i="13"/>
  <c r="T26" i="13"/>
  <c r="L25" i="13"/>
  <c r="X25" i="13" s="1"/>
  <c r="H25" i="13"/>
  <c r="T25" i="13"/>
  <c r="L24" i="13"/>
  <c r="X24" i="13" s="1"/>
  <c r="H24" i="13"/>
  <c r="T24" i="13"/>
  <c r="L23" i="13"/>
  <c r="X23" i="13" s="1"/>
  <c r="H23" i="13"/>
  <c r="T23" i="13"/>
  <c r="L22" i="13"/>
  <c r="X22" i="13" s="1"/>
  <c r="H22" i="13"/>
  <c r="T22" i="13"/>
  <c r="L21" i="13"/>
  <c r="X21" i="13" s="1"/>
  <c r="H21" i="13"/>
  <c r="T21" i="13"/>
  <c r="L20" i="13"/>
  <c r="X20" i="13" s="1"/>
  <c r="H20" i="13"/>
  <c r="T20" i="13"/>
  <c r="L19" i="13"/>
  <c r="X19" i="13" s="1"/>
  <c r="H19" i="13"/>
  <c r="T19" i="13"/>
  <c r="L18" i="13"/>
  <c r="X18" i="13" s="1"/>
  <c r="H18" i="13"/>
  <c r="T18" i="13"/>
  <c r="L17" i="13"/>
  <c r="X17" i="13" s="1"/>
  <c r="H17" i="13"/>
  <c r="T17" i="13"/>
  <c r="L16" i="13"/>
  <c r="X16" i="13" s="1"/>
  <c r="H16" i="13"/>
  <c r="T16" i="13"/>
  <c r="L15" i="13"/>
  <c r="X15" i="13" s="1"/>
  <c r="H15" i="13"/>
  <c r="T15" i="13"/>
  <c r="L14" i="13"/>
  <c r="X14" i="13" s="1"/>
  <c r="H14" i="13"/>
  <c r="T14" i="13"/>
  <c r="L13" i="13"/>
  <c r="X13" i="13" s="1"/>
  <c r="H13" i="13"/>
  <c r="T13" i="13"/>
  <c r="L12" i="13"/>
  <c r="X12" i="13" s="1"/>
  <c r="H12" i="13"/>
  <c r="T12" i="13"/>
  <c r="L11" i="13"/>
  <c r="X11" i="13" s="1"/>
  <c r="H11" i="13"/>
  <c r="T11" i="13"/>
  <c r="L10" i="13"/>
  <c r="X10" i="13" s="1"/>
  <c r="H10" i="13"/>
  <c r="T10" i="13"/>
  <c r="L9" i="13"/>
  <c r="X9" i="13" s="1"/>
  <c r="H9" i="13"/>
  <c r="T9" i="13"/>
  <c r="L8" i="13"/>
  <c r="X8" i="13" s="1"/>
  <c r="H8" i="13"/>
  <c r="T8" i="13"/>
  <c r="L7" i="13"/>
  <c r="X7" i="13" s="1"/>
  <c r="H7" i="13"/>
  <c r="T7" i="13"/>
  <c r="L6" i="13"/>
  <c r="X6" i="13" s="1"/>
  <c r="H6" i="13"/>
  <c r="T6" i="13"/>
  <c r="L5" i="13"/>
  <c r="X5" i="13" s="1"/>
  <c r="H5" i="13"/>
  <c r="T5" i="13"/>
  <c r="L4" i="13"/>
  <c r="X4" i="13" s="1"/>
  <c r="H4" i="13"/>
  <c r="T4" i="13"/>
  <c r="L3" i="13"/>
  <c r="X3" i="13" s="1"/>
  <c r="H3" i="13"/>
  <c r="T3" i="13"/>
  <c r="L2" i="13"/>
  <c r="X2" i="13" s="1"/>
  <c r="H2" i="13"/>
  <c r="T2" i="13"/>
  <c r="L187" i="12"/>
  <c r="X187" i="12" s="1"/>
  <c r="H187" i="12"/>
  <c r="T187" i="12"/>
  <c r="L186" i="12"/>
  <c r="X186" i="12" s="1"/>
  <c r="H186" i="12"/>
  <c r="T186" i="12"/>
  <c r="L185" i="12"/>
  <c r="X185" i="12" s="1"/>
  <c r="H185" i="12"/>
  <c r="T185" i="12"/>
  <c r="L184" i="12"/>
  <c r="X184" i="12" s="1"/>
  <c r="H184" i="12"/>
  <c r="T184" i="12"/>
  <c r="L183" i="12"/>
  <c r="X183" i="12" s="1"/>
  <c r="H183" i="12"/>
  <c r="T183" i="12"/>
  <c r="L182" i="12"/>
  <c r="X182" i="12" s="1"/>
  <c r="H182" i="12"/>
  <c r="T182" i="12"/>
  <c r="L181" i="12"/>
  <c r="X181" i="12" s="1"/>
  <c r="H181" i="12"/>
  <c r="T181" i="12"/>
  <c r="L180" i="12"/>
  <c r="X180" i="12" s="1"/>
  <c r="H180" i="12"/>
  <c r="T180" i="12"/>
  <c r="L179" i="12"/>
  <c r="X179" i="12" s="1"/>
  <c r="H179" i="12"/>
  <c r="T179" i="12"/>
  <c r="L178" i="12"/>
  <c r="X178" i="12" s="1"/>
  <c r="H178" i="12"/>
  <c r="T178" i="12"/>
  <c r="L177" i="12"/>
  <c r="X177" i="12" s="1"/>
  <c r="H177" i="12"/>
  <c r="T177" i="12"/>
  <c r="L176" i="12"/>
  <c r="X176" i="12" s="1"/>
  <c r="H176" i="12"/>
  <c r="T176" i="12"/>
  <c r="L175" i="12"/>
  <c r="X175" i="12" s="1"/>
  <c r="H175" i="12"/>
  <c r="T175" i="12"/>
  <c r="L174" i="12"/>
  <c r="X174" i="12" s="1"/>
  <c r="H174" i="12"/>
  <c r="T174" i="12"/>
  <c r="L173" i="12"/>
  <c r="X173" i="12" s="1"/>
  <c r="H173" i="12"/>
  <c r="T173" i="12"/>
  <c r="L172" i="12"/>
  <c r="X172" i="12" s="1"/>
  <c r="H172" i="12"/>
  <c r="T172" i="12"/>
  <c r="L171" i="12"/>
  <c r="X171" i="12" s="1"/>
  <c r="H171" i="12"/>
  <c r="T171" i="12"/>
  <c r="L170" i="12"/>
  <c r="X170" i="12" s="1"/>
  <c r="H170" i="12"/>
  <c r="T170" i="12"/>
  <c r="L169" i="12"/>
  <c r="X169" i="12" s="1"/>
  <c r="H169" i="12"/>
  <c r="T169" i="12"/>
  <c r="L168" i="12"/>
  <c r="X168" i="12" s="1"/>
  <c r="H168" i="12"/>
  <c r="T168" i="12"/>
  <c r="L167" i="12"/>
  <c r="X167" i="12" s="1"/>
  <c r="H167" i="12"/>
  <c r="T167" i="12"/>
  <c r="L166" i="12"/>
  <c r="X166" i="12" s="1"/>
  <c r="H166" i="12"/>
  <c r="T166" i="12"/>
  <c r="L165" i="12"/>
  <c r="X165" i="12" s="1"/>
  <c r="H165" i="12"/>
  <c r="T165" i="12"/>
  <c r="L164" i="12"/>
  <c r="X164" i="12" s="1"/>
  <c r="H164" i="12"/>
  <c r="T164" i="12"/>
  <c r="L163" i="12"/>
  <c r="X163" i="12" s="1"/>
  <c r="H163" i="12"/>
  <c r="T163" i="12"/>
  <c r="L162" i="12"/>
  <c r="X162" i="12" s="1"/>
  <c r="H162" i="12"/>
  <c r="T162" i="12"/>
  <c r="L161" i="12"/>
  <c r="X161" i="12" s="1"/>
  <c r="H161" i="12"/>
  <c r="T161" i="12"/>
  <c r="L160" i="12"/>
  <c r="X160" i="12" s="1"/>
  <c r="H160" i="12"/>
  <c r="T160" i="12"/>
  <c r="L159" i="12"/>
  <c r="X159" i="12" s="1"/>
  <c r="H159" i="12"/>
  <c r="T159" i="12"/>
  <c r="L158" i="12"/>
  <c r="X158" i="12" s="1"/>
  <c r="H158" i="12"/>
  <c r="T158" i="12"/>
  <c r="L157" i="12"/>
  <c r="X157" i="12" s="1"/>
  <c r="H157" i="12"/>
  <c r="T157" i="12"/>
  <c r="L156" i="12"/>
  <c r="X156" i="12" s="1"/>
  <c r="H156" i="12"/>
  <c r="T156" i="12"/>
  <c r="L155" i="12"/>
  <c r="X155" i="12" s="1"/>
  <c r="H155" i="12"/>
  <c r="T155" i="12"/>
  <c r="L154" i="12"/>
  <c r="X154" i="12" s="1"/>
  <c r="H154" i="12"/>
  <c r="T154" i="12"/>
  <c r="L153" i="12"/>
  <c r="X153" i="12" s="1"/>
  <c r="H153" i="12"/>
  <c r="T153" i="12"/>
  <c r="L152" i="12"/>
  <c r="X152" i="12" s="1"/>
  <c r="H152" i="12"/>
  <c r="T152" i="12"/>
  <c r="L151" i="12"/>
  <c r="X151" i="12" s="1"/>
  <c r="H151" i="12"/>
  <c r="T151" i="12"/>
  <c r="L150" i="12"/>
  <c r="X150" i="12" s="1"/>
  <c r="H150" i="12"/>
  <c r="T150" i="12"/>
  <c r="L149" i="12"/>
  <c r="X149" i="12" s="1"/>
  <c r="H149" i="12"/>
  <c r="T149" i="12"/>
  <c r="L148" i="12"/>
  <c r="X148" i="12" s="1"/>
  <c r="H148" i="12"/>
  <c r="T148" i="12"/>
  <c r="L147" i="12"/>
  <c r="X147" i="12" s="1"/>
  <c r="H147" i="12"/>
  <c r="T147" i="12"/>
  <c r="L146" i="12"/>
  <c r="X146" i="12" s="1"/>
  <c r="H146" i="12"/>
  <c r="T146" i="12"/>
  <c r="L145" i="12"/>
  <c r="X145" i="12" s="1"/>
  <c r="H145" i="12"/>
  <c r="T145" i="12"/>
  <c r="L144" i="12"/>
  <c r="X144" i="12" s="1"/>
  <c r="H144" i="12"/>
  <c r="T144" i="12"/>
  <c r="L143" i="12"/>
  <c r="X143" i="12" s="1"/>
  <c r="H143" i="12"/>
  <c r="T143" i="12"/>
  <c r="L142" i="12"/>
  <c r="X142" i="12" s="1"/>
  <c r="H142" i="12"/>
  <c r="T142" i="12"/>
  <c r="L141" i="12"/>
  <c r="X141" i="12" s="1"/>
  <c r="H141" i="12"/>
  <c r="T141" i="12"/>
  <c r="L140" i="12"/>
  <c r="X140" i="12" s="1"/>
  <c r="H140" i="12"/>
  <c r="T140" i="12"/>
  <c r="L139" i="12"/>
  <c r="X139" i="12" s="1"/>
  <c r="H139" i="12"/>
  <c r="T139" i="12"/>
  <c r="L138" i="12"/>
  <c r="X138" i="12" s="1"/>
  <c r="H138" i="12"/>
  <c r="T138" i="12"/>
  <c r="L137" i="12"/>
  <c r="X137" i="12" s="1"/>
  <c r="H137" i="12"/>
  <c r="T137" i="12"/>
  <c r="L136" i="12"/>
  <c r="X136" i="12" s="1"/>
  <c r="H136" i="12"/>
  <c r="T136" i="12"/>
  <c r="L135" i="12"/>
  <c r="X135" i="12" s="1"/>
  <c r="H135" i="12"/>
  <c r="T135" i="12"/>
  <c r="L134" i="12"/>
  <c r="X134" i="12" s="1"/>
  <c r="H134" i="12"/>
  <c r="T134" i="12"/>
  <c r="L133" i="12"/>
  <c r="X133" i="12" s="1"/>
  <c r="H133" i="12"/>
  <c r="T133" i="12"/>
  <c r="L132" i="12"/>
  <c r="X132" i="12" s="1"/>
  <c r="H132" i="12"/>
  <c r="T132" i="12"/>
  <c r="L131" i="12"/>
  <c r="X131" i="12" s="1"/>
  <c r="H131" i="12"/>
  <c r="T131" i="12"/>
  <c r="L130" i="12"/>
  <c r="X130" i="12" s="1"/>
  <c r="H130" i="12"/>
  <c r="T130" i="12"/>
  <c r="L129" i="12"/>
  <c r="X129" i="12" s="1"/>
  <c r="H129" i="12"/>
  <c r="T129" i="12"/>
  <c r="L128" i="12"/>
  <c r="X128" i="12" s="1"/>
  <c r="H128" i="12"/>
  <c r="T128" i="12"/>
  <c r="H127" i="12"/>
  <c r="T127" i="12"/>
  <c r="L126" i="12"/>
  <c r="X126" i="12" s="1"/>
  <c r="H126" i="12"/>
  <c r="T126" i="12"/>
  <c r="X125" i="12"/>
  <c r="H125" i="12"/>
  <c r="T125" i="12"/>
  <c r="L124" i="12"/>
  <c r="X124" i="12" s="1"/>
  <c r="H124" i="12"/>
  <c r="T124" i="12"/>
  <c r="H123" i="12"/>
  <c r="T123" i="12"/>
  <c r="H122" i="12"/>
  <c r="T122" i="12"/>
  <c r="H121" i="12"/>
  <c r="T121" i="12"/>
  <c r="L120" i="12"/>
  <c r="X120" i="12" s="1"/>
  <c r="H120" i="12"/>
  <c r="T120" i="12"/>
  <c r="L119" i="12"/>
  <c r="X119" i="12" s="1"/>
  <c r="H119" i="12"/>
  <c r="T119" i="12"/>
  <c r="X118" i="12"/>
  <c r="H118" i="12"/>
  <c r="T118" i="12"/>
  <c r="L117" i="12"/>
  <c r="X117" i="12" s="1"/>
  <c r="H117" i="12"/>
  <c r="T117" i="12"/>
  <c r="L116" i="12"/>
  <c r="X116" i="12" s="1"/>
  <c r="H116" i="12"/>
  <c r="T116" i="12"/>
  <c r="L115" i="12"/>
  <c r="X115" i="12" s="1"/>
  <c r="H115" i="12"/>
  <c r="T115" i="12"/>
  <c r="L114" i="12"/>
  <c r="X114" i="12" s="1"/>
  <c r="H114" i="12"/>
  <c r="T114" i="12"/>
  <c r="L113" i="12"/>
  <c r="X113" i="12" s="1"/>
  <c r="H113" i="12"/>
  <c r="T113" i="12"/>
  <c r="H112" i="12"/>
  <c r="T112" i="12"/>
  <c r="H111" i="12"/>
  <c r="T111" i="12"/>
  <c r="L110" i="12"/>
  <c r="X110" i="12" s="1"/>
  <c r="H110" i="12"/>
  <c r="T110" i="12"/>
  <c r="L109" i="12"/>
  <c r="X109" i="12" s="1"/>
  <c r="H109" i="12"/>
  <c r="T109" i="12"/>
  <c r="L108" i="12"/>
  <c r="X108" i="12" s="1"/>
  <c r="H108" i="12"/>
  <c r="T108" i="12"/>
  <c r="L107" i="12"/>
  <c r="X107" i="12" s="1"/>
  <c r="H107" i="12"/>
  <c r="T107" i="12"/>
  <c r="H106" i="12"/>
  <c r="T106" i="12"/>
  <c r="H105" i="12"/>
  <c r="T105" i="12"/>
  <c r="H104" i="12"/>
  <c r="T104" i="12"/>
  <c r="H103" i="12"/>
  <c r="T103" i="12"/>
  <c r="H102" i="12"/>
  <c r="T102" i="12"/>
  <c r="L101" i="12"/>
  <c r="X101" i="12" s="1"/>
  <c r="H101" i="12"/>
  <c r="T101" i="12"/>
  <c r="H100" i="12"/>
  <c r="T100" i="12"/>
  <c r="H99" i="12"/>
  <c r="T99" i="12"/>
  <c r="H98" i="12"/>
  <c r="T98" i="12"/>
  <c r="H97" i="12"/>
  <c r="T97" i="12"/>
  <c r="H96" i="12"/>
  <c r="T96" i="12"/>
  <c r="L95" i="12"/>
  <c r="X95" i="12" s="1"/>
  <c r="H95" i="12"/>
  <c r="T95" i="12"/>
  <c r="L94" i="12"/>
  <c r="X94" i="12" s="1"/>
  <c r="H94" i="12"/>
  <c r="T94" i="12"/>
  <c r="L93" i="12"/>
  <c r="X93" i="12" s="1"/>
  <c r="H93" i="12"/>
  <c r="T93" i="12"/>
  <c r="L92" i="12"/>
  <c r="X92" i="12" s="1"/>
  <c r="H92" i="12"/>
  <c r="T92" i="12"/>
  <c r="L91" i="12"/>
  <c r="X91" i="12" s="1"/>
  <c r="H91" i="12"/>
  <c r="T91" i="12"/>
  <c r="H90" i="12"/>
  <c r="T90" i="12"/>
  <c r="H89" i="12"/>
  <c r="T89" i="12"/>
  <c r="L88" i="12"/>
  <c r="X88" i="12" s="1"/>
  <c r="H88" i="12"/>
  <c r="T88" i="12"/>
  <c r="H87" i="12"/>
  <c r="T87" i="12"/>
  <c r="H86" i="12"/>
  <c r="T86" i="12"/>
  <c r="H85" i="12"/>
  <c r="T85" i="12"/>
  <c r="X84" i="12"/>
  <c r="H84" i="12"/>
  <c r="T84" i="12"/>
  <c r="H83" i="12"/>
  <c r="T83" i="12"/>
  <c r="X82" i="12"/>
  <c r="H82" i="12"/>
  <c r="T82" i="12"/>
  <c r="L81" i="12"/>
  <c r="X81" i="12" s="1"/>
  <c r="H81" i="12"/>
  <c r="T81" i="12"/>
  <c r="H80" i="12"/>
  <c r="T80" i="12"/>
  <c r="H79" i="12"/>
  <c r="T79" i="12"/>
  <c r="L78" i="12"/>
  <c r="X78" i="12" s="1"/>
  <c r="H78" i="12"/>
  <c r="T78" i="12"/>
  <c r="L77" i="12"/>
  <c r="X77" i="12" s="1"/>
  <c r="H77" i="12"/>
  <c r="T77" i="12"/>
  <c r="L76" i="12"/>
  <c r="X76" i="12" s="1"/>
  <c r="H76" i="12"/>
  <c r="T76" i="12"/>
  <c r="H75" i="12"/>
  <c r="T75" i="12"/>
  <c r="L74" i="12"/>
  <c r="X74" i="12" s="1"/>
  <c r="H74" i="12"/>
  <c r="T74" i="12"/>
  <c r="L73" i="12"/>
  <c r="X73" i="12" s="1"/>
  <c r="H73" i="12"/>
  <c r="T73" i="12"/>
  <c r="L72" i="12"/>
  <c r="X72" i="12" s="1"/>
  <c r="H72" i="12"/>
  <c r="T72" i="12"/>
  <c r="L71" i="12"/>
  <c r="X71" i="12" s="1"/>
  <c r="H71" i="12"/>
  <c r="T71" i="12"/>
  <c r="X70" i="12"/>
  <c r="H70" i="12"/>
  <c r="T70" i="12"/>
  <c r="X69" i="12"/>
  <c r="H69" i="12"/>
  <c r="T69" i="12"/>
  <c r="L68" i="12"/>
  <c r="X68" i="12" s="1"/>
  <c r="H68" i="12"/>
  <c r="T68" i="12"/>
  <c r="L67" i="12"/>
  <c r="X67" i="12" s="1"/>
  <c r="H67" i="12"/>
  <c r="T67" i="12"/>
  <c r="L66" i="12"/>
  <c r="X66" i="12" s="1"/>
  <c r="H66" i="12"/>
  <c r="T66" i="12"/>
  <c r="X65" i="12"/>
  <c r="H65" i="12"/>
  <c r="T65" i="12"/>
  <c r="L64" i="12"/>
  <c r="X64" i="12" s="1"/>
  <c r="H64" i="12"/>
  <c r="T64" i="12"/>
  <c r="X63" i="12"/>
  <c r="H63" i="12"/>
  <c r="T63" i="12"/>
  <c r="L62" i="12"/>
  <c r="X62" i="12" s="1"/>
  <c r="H62" i="12"/>
  <c r="T62" i="12"/>
  <c r="L61" i="12"/>
  <c r="X61" i="12" s="1"/>
  <c r="H61" i="12"/>
  <c r="T61" i="12"/>
  <c r="L60" i="12"/>
  <c r="X60" i="12" s="1"/>
  <c r="H60" i="12"/>
  <c r="T60" i="12"/>
  <c r="L59" i="12"/>
  <c r="X59" i="12" s="1"/>
  <c r="H59" i="12"/>
  <c r="T59" i="12"/>
  <c r="L58" i="12"/>
  <c r="X58" i="12" s="1"/>
  <c r="H58" i="12"/>
  <c r="T58" i="12"/>
  <c r="L57" i="12"/>
  <c r="X57" i="12" s="1"/>
  <c r="H57" i="12"/>
  <c r="T57" i="12"/>
  <c r="L56" i="12"/>
  <c r="X56" i="12" s="1"/>
  <c r="H56" i="12"/>
  <c r="T56" i="12"/>
  <c r="L55" i="12"/>
  <c r="X55" i="12" s="1"/>
  <c r="H55" i="12"/>
  <c r="T55" i="12"/>
  <c r="L54" i="12"/>
  <c r="X54" i="12" s="1"/>
  <c r="H54" i="12"/>
  <c r="T54" i="12"/>
  <c r="L53" i="12"/>
  <c r="X53" i="12" s="1"/>
  <c r="H53" i="12"/>
  <c r="T53" i="12"/>
  <c r="L52" i="12"/>
  <c r="X52" i="12" s="1"/>
  <c r="H52" i="12"/>
  <c r="T52" i="12"/>
  <c r="L51" i="12"/>
  <c r="X51" i="12" s="1"/>
  <c r="H51" i="12"/>
  <c r="T51" i="12"/>
  <c r="L50" i="12"/>
  <c r="X50" i="12" s="1"/>
  <c r="H50" i="12"/>
  <c r="T50" i="12"/>
  <c r="L49" i="12"/>
  <c r="X49" i="12" s="1"/>
  <c r="H49" i="12"/>
  <c r="T49" i="12"/>
  <c r="L48" i="12"/>
  <c r="X48" i="12" s="1"/>
  <c r="H48" i="12"/>
  <c r="T48" i="12"/>
  <c r="L47" i="12"/>
  <c r="X47" i="12" s="1"/>
  <c r="H47" i="12"/>
  <c r="T47" i="12"/>
  <c r="L46" i="12"/>
  <c r="X46" i="12" s="1"/>
  <c r="H46" i="12"/>
  <c r="T46" i="12"/>
  <c r="L45" i="12"/>
  <c r="X45" i="12" s="1"/>
  <c r="H45" i="12"/>
  <c r="T45" i="12"/>
  <c r="L44" i="12"/>
  <c r="X44" i="12" s="1"/>
  <c r="H44" i="12"/>
  <c r="T44" i="12"/>
  <c r="L43" i="12"/>
  <c r="X43" i="12" s="1"/>
  <c r="H43" i="12"/>
  <c r="T43" i="12"/>
  <c r="L42" i="12"/>
  <c r="X42" i="12" s="1"/>
  <c r="H42" i="12"/>
  <c r="T42" i="12"/>
  <c r="L41" i="12"/>
  <c r="X41" i="12" s="1"/>
  <c r="H41" i="12"/>
  <c r="T41" i="12"/>
  <c r="L40" i="12"/>
  <c r="X40" i="12" s="1"/>
  <c r="H40" i="12"/>
  <c r="T40" i="12"/>
  <c r="L39" i="12"/>
  <c r="X39" i="12" s="1"/>
  <c r="H39" i="12"/>
  <c r="T39" i="12"/>
  <c r="L38" i="12"/>
  <c r="X38" i="12" s="1"/>
  <c r="H38" i="12"/>
  <c r="T38" i="12"/>
  <c r="L37" i="12"/>
  <c r="X37" i="12" s="1"/>
  <c r="H37" i="12"/>
  <c r="T37" i="12"/>
  <c r="L36" i="12"/>
  <c r="X36" i="12" s="1"/>
  <c r="H36" i="12"/>
  <c r="T36" i="12"/>
  <c r="L35" i="12"/>
  <c r="X35" i="12" s="1"/>
  <c r="H35" i="12"/>
  <c r="T35" i="12"/>
  <c r="X34" i="12"/>
  <c r="T34" i="12"/>
  <c r="L33" i="12"/>
  <c r="X33" i="12" s="1"/>
  <c r="H33" i="12"/>
  <c r="T33" i="12"/>
  <c r="L32" i="12"/>
  <c r="X32" i="12" s="1"/>
  <c r="H32" i="12"/>
  <c r="T32" i="12"/>
  <c r="L31" i="12"/>
  <c r="X31" i="12" s="1"/>
  <c r="H31" i="12"/>
  <c r="T31" i="12"/>
  <c r="L30" i="12"/>
  <c r="X30" i="12" s="1"/>
  <c r="H30" i="12"/>
  <c r="T30" i="12"/>
  <c r="L29" i="12"/>
  <c r="X29" i="12" s="1"/>
  <c r="H29" i="12"/>
  <c r="T29" i="12"/>
  <c r="L28" i="12"/>
  <c r="X28" i="12" s="1"/>
  <c r="H28" i="12"/>
  <c r="T28" i="12"/>
  <c r="X27" i="12"/>
  <c r="H27" i="12"/>
  <c r="T27" i="12"/>
  <c r="L26" i="12"/>
  <c r="X26" i="12" s="1"/>
  <c r="H26" i="12"/>
  <c r="T26" i="12"/>
  <c r="L25" i="12"/>
  <c r="X25" i="12" s="1"/>
  <c r="H25" i="12"/>
  <c r="T25" i="12"/>
  <c r="L24" i="12"/>
  <c r="X24" i="12" s="1"/>
  <c r="H24" i="12"/>
  <c r="T24" i="12"/>
  <c r="L23" i="12"/>
  <c r="X23" i="12" s="1"/>
  <c r="H23" i="12"/>
  <c r="T23" i="12"/>
  <c r="L22" i="12"/>
  <c r="X22" i="12" s="1"/>
  <c r="H22" i="12"/>
  <c r="T22" i="12"/>
  <c r="L21" i="12"/>
  <c r="X21" i="12" s="1"/>
  <c r="H21" i="12"/>
  <c r="T21" i="12"/>
  <c r="L20" i="12"/>
  <c r="X20" i="12" s="1"/>
  <c r="H20" i="12"/>
  <c r="T20" i="12"/>
  <c r="L19" i="12"/>
  <c r="X19" i="12" s="1"/>
  <c r="H19" i="12"/>
  <c r="T19" i="12"/>
  <c r="X18" i="12"/>
  <c r="H18" i="12"/>
  <c r="T18" i="12"/>
  <c r="L17" i="12"/>
  <c r="X17" i="12" s="1"/>
  <c r="H17" i="12"/>
  <c r="T17" i="12"/>
  <c r="L16" i="12"/>
  <c r="X16" i="12" s="1"/>
  <c r="H16" i="12"/>
  <c r="T16" i="12"/>
  <c r="L15" i="12"/>
  <c r="X15" i="12" s="1"/>
  <c r="H15" i="12"/>
  <c r="T15" i="12"/>
  <c r="L14" i="12"/>
  <c r="X14" i="12" s="1"/>
  <c r="H14" i="12"/>
  <c r="T14" i="12"/>
  <c r="L13" i="12"/>
  <c r="X13" i="12" s="1"/>
  <c r="H13" i="12"/>
  <c r="T13" i="12"/>
  <c r="L12" i="12"/>
  <c r="X12" i="12" s="1"/>
  <c r="H12" i="12"/>
  <c r="T12" i="12"/>
  <c r="L11" i="12"/>
  <c r="X11" i="12" s="1"/>
  <c r="H11" i="12"/>
  <c r="T11" i="12"/>
  <c r="X10" i="12"/>
  <c r="H10" i="12"/>
  <c r="T10" i="12"/>
  <c r="L9" i="12"/>
  <c r="X9" i="12" s="1"/>
  <c r="H9" i="12"/>
  <c r="T9" i="12"/>
  <c r="L8" i="12"/>
  <c r="X8" i="12" s="1"/>
  <c r="H8" i="12"/>
  <c r="T8" i="12"/>
  <c r="L7" i="12"/>
  <c r="X7" i="12" s="1"/>
  <c r="H7" i="12"/>
  <c r="T7" i="12"/>
  <c r="L6" i="12"/>
  <c r="X6" i="12" s="1"/>
  <c r="H6" i="12"/>
  <c r="T6" i="12"/>
  <c r="L5" i="12"/>
  <c r="X5" i="12" s="1"/>
  <c r="H5" i="12"/>
  <c r="T5" i="12"/>
  <c r="L4" i="12"/>
  <c r="X4" i="12" s="1"/>
  <c r="H4" i="12"/>
  <c r="T4" i="12"/>
  <c r="L3" i="12"/>
  <c r="X3" i="12" s="1"/>
  <c r="H3" i="12"/>
  <c r="T3" i="12"/>
  <c r="L2" i="12"/>
  <c r="X2" i="12" s="1"/>
  <c r="H2" i="12"/>
  <c r="T2" i="12"/>
  <c r="T114" i="11"/>
  <c r="X114" i="11"/>
  <c r="H114" i="11"/>
  <c r="T113" i="11"/>
  <c r="L113" i="11"/>
  <c r="X113" i="11" s="1"/>
  <c r="H113" i="11"/>
  <c r="T112" i="11"/>
  <c r="X112" i="11"/>
  <c r="H112" i="11"/>
  <c r="T111" i="11"/>
  <c r="L111" i="11"/>
  <c r="X111" i="11" s="1"/>
  <c r="H111" i="11"/>
  <c r="T110" i="11"/>
  <c r="X110" i="11"/>
  <c r="H110" i="11"/>
  <c r="T109" i="11"/>
  <c r="L109" i="11"/>
  <c r="X109" i="11" s="1"/>
  <c r="H109" i="11"/>
  <c r="T108" i="11"/>
  <c r="L108" i="11"/>
  <c r="X108" i="11" s="1"/>
  <c r="T107" i="11"/>
  <c r="L107" i="11"/>
  <c r="X107" i="11" s="1"/>
  <c r="T106" i="11"/>
  <c r="X106" i="11"/>
  <c r="H106" i="11"/>
  <c r="T105" i="11"/>
  <c r="L105" i="11"/>
  <c r="X105" i="11" s="1"/>
  <c r="H105" i="11"/>
  <c r="T104" i="11"/>
  <c r="L104" i="11"/>
  <c r="X104" i="11" s="1"/>
  <c r="H104" i="11"/>
  <c r="T103" i="11"/>
  <c r="L103" i="11"/>
  <c r="X103" i="11" s="1"/>
  <c r="H103" i="11"/>
  <c r="X102" i="11"/>
  <c r="T102" i="11"/>
  <c r="H102" i="11"/>
  <c r="T101" i="11"/>
  <c r="L101" i="11"/>
  <c r="X101" i="11" s="1"/>
  <c r="H101" i="11"/>
  <c r="T100" i="11"/>
  <c r="X100" i="11"/>
  <c r="H100" i="11"/>
  <c r="T99" i="11"/>
  <c r="L99" i="11"/>
  <c r="X99" i="11" s="1"/>
  <c r="H99" i="11"/>
  <c r="T98" i="11"/>
  <c r="X98" i="11"/>
  <c r="H98" i="11"/>
  <c r="T97" i="11"/>
  <c r="L97" i="11"/>
  <c r="X97" i="11" s="1"/>
  <c r="H97" i="11"/>
  <c r="T96" i="11"/>
  <c r="L96" i="11"/>
  <c r="X96" i="11" s="1"/>
  <c r="H96" i="11"/>
  <c r="T95" i="11"/>
  <c r="L95" i="11"/>
  <c r="X95" i="11" s="1"/>
  <c r="H95" i="11"/>
  <c r="T94" i="11"/>
  <c r="X94" i="11"/>
  <c r="H94" i="11"/>
  <c r="T93" i="11"/>
  <c r="L93" i="11"/>
  <c r="X93" i="11" s="1"/>
  <c r="H93" i="11"/>
  <c r="T92" i="11"/>
  <c r="X92" i="11"/>
  <c r="H92" i="11"/>
  <c r="T91" i="11"/>
  <c r="L91" i="11"/>
  <c r="X91" i="11" s="1"/>
  <c r="H91" i="11"/>
  <c r="T90" i="11"/>
  <c r="X90" i="11"/>
  <c r="H90" i="11"/>
  <c r="T89" i="11"/>
  <c r="L89" i="11"/>
  <c r="X89" i="11" s="1"/>
  <c r="H89" i="11"/>
  <c r="T88" i="11"/>
  <c r="X88" i="11"/>
  <c r="H88" i="11"/>
  <c r="T87" i="11"/>
  <c r="L87" i="11"/>
  <c r="X87" i="11" s="1"/>
  <c r="H87" i="11"/>
  <c r="T86" i="11"/>
  <c r="X86" i="11"/>
  <c r="H86" i="11"/>
  <c r="T85" i="11"/>
  <c r="L85" i="11"/>
  <c r="X85" i="11" s="1"/>
  <c r="H85" i="11"/>
  <c r="T84" i="11"/>
  <c r="X84" i="11"/>
  <c r="H84" i="11"/>
  <c r="T83" i="11"/>
  <c r="L83" i="11"/>
  <c r="X83" i="11" s="1"/>
  <c r="H83" i="11"/>
  <c r="X82" i="11"/>
  <c r="T82" i="11"/>
  <c r="H82" i="11"/>
  <c r="T81" i="11"/>
  <c r="L81" i="11"/>
  <c r="X81" i="11" s="1"/>
  <c r="H81" i="11"/>
  <c r="X80" i="11"/>
  <c r="T80" i="11"/>
  <c r="H80" i="11"/>
  <c r="T79" i="11"/>
  <c r="L79" i="11"/>
  <c r="X79" i="11" s="1"/>
  <c r="H79" i="11"/>
  <c r="X78" i="11"/>
  <c r="T78" i="11"/>
  <c r="H78" i="11"/>
  <c r="T77" i="11"/>
  <c r="L77" i="11"/>
  <c r="X77" i="11" s="1"/>
  <c r="H77" i="11"/>
  <c r="T76" i="11"/>
  <c r="L76" i="11"/>
  <c r="X76" i="11" s="1"/>
  <c r="H76" i="11"/>
  <c r="T75" i="11"/>
  <c r="L75" i="11"/>
  <c r="X75" i="11" s="1"/>
  <c r="H75" i="11"/>
  <c r="T74" i="11"/>
  <c r="L74" i="11"/>
  <c r="X74" i="11" s="1"/>
  <c r="H74" i="11"/>
  <c r="T73" i="11"/>
  <c r="L73" i="11"/>
  <c r="X73" i="11" s="1"/>
  <c r="H73" i="11"/>
  <c r="T72" i="11"/>
  <c r="L72" i="11"/>
  <c r="X72" i="11" s="1"/>
  <c r="H72" i="11"/>
  <c r="T71" i="11"/>
  <c r="L71" i="11"/>
  <c r="X71" i="11" s="1"/>
  <c r="H71" i="11"/>
  <c r="T70" i="11"/>
  <c r="L70" i="11"/>
  <c r="X70" i="11" s="1"/>
  <c r="T69" i="11"/>
  <c r="L69" i="11"/>
  <c r="X69" i="11" s="1"/>
  <c r="H69" i="11"/>
  <c r="T68" i="11"/>
  <c r="L68" i="11"/>
  <c r="X68" i="11" s="1"/>
  <c r="H68" i="11"/>
  <c r="T67" i="11"/>
  <c r="L67" i="11"/>
  <c r="X67" i="11" s="1"/>
  <c r="H67" i="11"/>
  <c r="T66" i="11"/>
  <c r="L66" i="11"/>
  <c r="X66" i="11" s="1"/>
  <c r="H66" i="11"/>
  <c r="T65" i="11"/>
  <c r="L65" i="11"/>
  <c r="X65" i="11" s="1"/>
  <c r="H65" i="11"/>
  <c r="T64" i="11"/>
  <c r="L64" i="11"/>
  <c r="X64" i="11" s="1"/>
  <c r="H64" i="11"/>
  <c r="T63" i="11"/>
  <c r="L63" i="11"/>
  <c r="X63" i="11" s="1"/>
  <c r="H63" i="11"/>
  <c r="T62" i="11"/>
  <c r="L62" i="11"/>
  <c r="X62" i="11" s="1"/>
  <c r="H62" i="11"/>
  <c r="T61" i="11"/>
  <c r="L61" i="11"/>
  <c r="X61" i="11" s="1"/>
  <c r="H61" i="11"/>
  <c r="T60" i="11"/>
  <c r="L60" i="11"/>
  <c r="X60" i="11" s="1"/>
  <c r="H60" i="11"/>
  <c r="T59" i="11"/>
  <c r="L59" i="11"/>
  <c r="X59" i="11" s="1"/>
  <c r="H59" i="11"/>
  <c r="T58" i="11"/>
  <c r="L58" i="11"/>
  <c r="X58" i="11" s="1"/>
  <c r="H58" i="11"/>
  <c r="T57" i="11"/>
  <c r="L57" i="11"/>
  <c r="X57" i="11" s="1"/>
  <c r="H57" i="11"/>
  <c r="T56" i="11"/>
  <c r="X56" i="11"/>
  <c r="H56" i="11"/>
  <c r="T55" i="11"/>
  <c r="L55" i="11"/>
  <c r="X55" i="11" s="1"/>
  <c r="H55" i="11"/>
  <c r="T54" i="11"/>
  <c r="X54" i="11"/>
  <c r="H54" i="11"/>
  <c r="T53" i="11"/>
  <c r="L53" i="11"/>
  <c r="X53" i="11" s="1"/>
  <c r="H53" i="11"/>
  <c r="X52" i="11"/>
  <c r="T52" i="11"/>
  <c r="H52" i="11"/>
  <c r="T51" i="11"/>
  <c r="L51" i="11"/>
  <c r="X51" i="11" s="1"/>
  <c r="H51" i="11"/>
  <c r="T50" i="11"/>
  <c r="X50" i="11"/>
  <c r="H50" i="11"/>
  <c r="T49" i="11"/>
  <c r="L49" i="11"/>
  <c r="X49" i="11" s="1"/>
  <c r="H49" i="11"/>
  <c r="T48" i="11"/>
  <c r="L48" i="11"/>
  <c r="X48" i="11" s="1"/>
  <c r="H48" i="11"/>
  <c r="T47" i="11"/>
  <c r="L47" i="11"/>
  <c r="X47" i="11" s="1"/>
  <c r="H47" i="11"/>
  <c r="T46" i="11"/>
  <c r="X46" i="11"/>
  <c r="H46" i="11"/>
  <c r="T45" i="11"/>
  <c r="L45" i="11"/>
  <c r="X45" i="11" s="1"/>
  <c r="H45" i="11"/>
  <c r="T44" i="11"/>
  <c r="X44" i="11"/>
  <c r="H44" i="11"/>
  <c r="T43" i="11"/>
  <c r="L43" i="11"/>
  <c r="X43" i="11" s="1"/>
  <c r="H43" i="11"/>
  <c r="T42" i="11"/>
  <c r="X42" i="11"/>
  <c r="H42" i="11"/>
  <c r="T41" i="11"/>
  <c r="L41" i="11"/>
  <c r="X41" i="11" s="1"/>
  <c r="H41" i="11"/>
  <c r="T40" i="11"/>
  <c r="X40" i="11"/>
  <c r="H40" i="11"/>
  <c r="T39" i="11"/>
  <c r="L39" i="11"/>
  <c r="X39" i="11" s="1"/>
  <c r="H39" i="11"/>
  <c r="T38" i="11"/>
  <c r="X38" i="11"/>
  <c r="H38" i="11"/>
  <c r="T37" i="11"/>
  <c r="L37" i="11"/>
  <c r="X37" i="11" s="1"/>
  <c r="H37" i="11"/>
  <c r="X36" i="11"/>
  <c r="T36" i="11"/>
  <c r="H36" i="11"/>
  <c r="T35" i="11"/>
  <c r="L35" i="11"/>
  <c r="X35" i="11" s="1"/>
  <c r="H35" i="11"/>
  <c r="T34" i="11"/>
  <c r="L34" i="11"/>
  <c r="X34" i="11" s="1"/>
  <c r="H34" i="11"/>
  <c r="T33" i="11"/>
  <c r="L33" i="11"/>
  <c r="X33" i="11" s="1"/>
  <c r="H33" i="11"/>
  <c r="T32" i="11"/>
  <c r="L32" i="11"/>
  <c r="X32" i="11" s="1"/>
  <c r="H32" i="11"/>
  <c r="T31" i="11"/>
  <c r="L31" i="11"/>
  <c r="X31" i="11" s="1"/>
  <c r="H31" i="11"/>
  <c r="T30" i="11"/>
  <c r="L30" i="11"/>
  <c r="X30" i="11" s="1"/>
  <c r="H30" i="11"/>
  <c r="T29" i="11"/>
  <c r="L29" i="11"/>
  <c r="X29" i="11" s="1"/>
  <c r="H29" i="11"/>
  <c r="T28" i="11"/>
  <c r="L28" i="11"/>
  <c r="X28" i="11" s="1"/>
  <c r="H28" i="11"/>
  <c r="T27" i="11"/>
  <c r="L27" i="11"/>
  <c r="X27" i="11" s="1"/>
  <c r="H27" i="11"/>
  <c r="T26" i="11"/>
  <c r="L26" i="11"/>
  <c r="X26" i="11" s="1"/>
  <c r="H26" i="11"/>
  <c r="T25" i="11"/>
  <c r="L25" i="11"/>
  <c r="X25" i="11" s="1"/>
  <c r="H25" i="11"/>
  <c r="T24" i="11"/>
  <c r="L24" i="11"/>
  <c r="X24" i="11" s="1"/>
  <c r="H24" i="11"/>
  <c r="T23" i="11"/>
  <c r="L23" i="11"/>
  <c r="X23" i="11" s="1"/>
  <c r="H23" i="11"/>
  <c r="T22" i="11"/>
  <c r="L22" i="11"/>
  <c r="X22" i="11" s="1"/>
  <c r="H22" i="11"/>
  <c r="T21" i="11"/>
  <c r="L21" i="11"/>
  <c r="X21" i="11" s="1"/>
  <c r="H21" i="11"/>
  <c r="T20" i="11"/>
  <c r="L20" i="11"/>
  <c r="X20" i="11" s="1"/>
  <c r="H20" i="11"/>
  <c r="T19" i="11"/>
  <c r="L19" i="11"/>
  <c r="X19" i="11" s="1"/>
  <c r="H19" i="11"/>
  <c r="T18" i="11"/>
  <c r="L18" i="11"/>
  <c r="X18" i="11" s="1"/>
  <c r="H18" i="11"/>
  <c r="T17" i="11"/>
  <c r="L17" i="11"/>
  <c r="X17" i="11" s="1"/>
  <c r="H17" i="11"/>
  <c r="T16" i="11"/>
  <c r="L16" i="11"/>
  <c r="X16" i="11" s="1"/>
  <c r="H16" i="11"/>
  <c r="T15" i="11"/>
  <c r="L15" i="11"/>
  <c r="X15" i="11" s="1"/>
  <c r="H15" i="11"/>
  <c r="T14" i="11"/>
  <c r="L14" i="11"/>
  <c r="X14" i="11" s="1"/>
  <c r="H14" i="11"/>
  <c r="T13" i="11"/>
  <c r="L13" i="11"/>
  <c r="X13" i="11" s="1"/>
  <c r="H13" i="11"/>
  <c r="T12" i="11"/>
  <c r="L12" i="11"/>
  <c r="X12" i="11" s="1"/>
  <c r="T11" i="11"/>
  <c r="L11" i="11"/>
  <c r="X11" i="11" s="1"/>
  <c r="H11" i="11"/>
  <c r="T10" i="11"/>
  <c r="L10" i="11"/>
  <c r="X10" i="11" s="1"/>
  <c r="T9" i="11"/>
  <c r="L9" i="11"/>
  <c r="X9" i="11" s="1"/>
  <c r="T8" i="11"/>
  <c r="L8" i="11"/>
  <c r="X8" i="11" s="1"/>
  <c r="T7" i="11"/>
  <c r="L7" i="11"/>
  <c r="X7" i="11" s="1"/>
  <c r="T6" i="11"/>
  <c r="L6" i="11"/>
  <c r="X6" i="11" s="1"/>
  <c r="T5" i="11"/>
  <c r="L5" i="11"/>
  <c r="X5" i="11" s="1"/>
  <c r="X4" i="11"/>
  <c r="T4" i="11"/>
  <c r="H4" i="11"/>
  <c r="X3" i="11"/>
  <c r="T3" i="11"/>
  <c r="H3" i="11"/>
  <c r="T2" i="11"/>
  <c r="P2953" i="10"/>
  <c r="P2952" i="10"/>
  <c r="P2951" i="10"/>
  <c r="P2950" i="10"/>
  <c r="P2949" i="10"/>
  <c r="P2948" i="10"/>
  <c r="P2947" i="10"/>
  <c r="P2946" i="10"/>
  <c r="P2945" i="10"/>
  <c r="P2944" i="10"/>
  <c r="P2943" i="10"/>
  <c r="P2942" i="10"/>
  <c r="P2941" i="10"/>
  <c r="P2940" i="10"/>
  <c r="P2939" i="10"/>
  <c r="P2938" i="10"/>
  <c r="P2937" i="10"/>
  <c r="P2936" i="10"/>
  <c r="P2935" i="10"/>
  <c r="P2934" i="10"/>
  <c r="P2933" i="10"/>
  <c r="P2932" i="10"/>
  <c r="P2931" i="10"/>
  <c r="P2930" i="10"/>
  <c r="P2929" i="10"/>
  <c r="P2928" i="10"/>
  <c r="P2927" i="10"/>
  <c r="P2926" i="10"/>
  <c r="P2925" i="10"/>
  <c r="P2924" i="10"/>
  <c r="P2923" i="10"/>
  <c r="P2922" i="10"/>
  <c r="P2921" i="10"/>
  <c r="P2920" i="10"/>
  <c r="P2919" i="10"/>
  <c r="P2918" i="10"/>
  <c r="P2917" i="10"/>
  <c r="P2916" i="10"/>
  <c r="P2915" i="10"/>
  <c r="P2914" i="10"/>
  <c r="P2913" i="10"/>
  <c r="P2912" i="10"/>
  <c r="P2911" i="10"/>
  <c r="P2910" i="10"/>
  <c r="P2909" i="10"/>
  <c r="P2908" i="10"/>
  <c r="P2907" i="10"/>
  <c r="P2906" i="10"/>
  <c r="P2905" i="10"/>
  <c r="P2904" i="10"/>
  <c r="P2903" i="10"/>
  <c r="P2902" i="10"/>
  <c r="P2901" i="10"/>
  <c r="P2900" i="10"/>
  <c r="P2899" i="10"/>
  <c r="P2898" i="10"/>
  <c r="P2897" i="10"/>
  <c r="P2896" i="10"/>
  <c r="P2895" i="10"/>
  <c r="P2894" i="10"/>
  <c r="P2893" i="10"/>
  <c r="P2892" i="10"/>
  <c r="P2891" i="10"/>
  <c r="P2890" i="10"/>
  <c r="P2889" i="10"/>
  <c r="P2888" i="10"/>
  <c r="P2887" i="10"/>
  <c r="P2886" i="10"/>
  <c r="P2885" i="10"/>
  <c r="P2884" i="10"/>
  <c r="P2883" i="10"/>
  <c r="P2882" i="10"/>
  <c r="P2881" i="10"/>
  <c r="P2880" i="10"/>
  <c r="P2879" i="10"/>
  <c r="P2878" i="10"/>
  <c r="P2877" i="10"/>
  <c r="P2876" i="10"/>
  <c r="P2875" i="10"/>
  <c r="P2874" i="10"/>
  <c r="P2873" i="10"/>
  <c r="P2872" i="10"/>
  <c r="P2871" i="10"/>
  <c r="P2870" i="10"/>
  <c r="P2869" i="10"/>
  <c r="P2868" i="10"/>
  <c r="P2867" i="10"/>
  <c r="P2866" i="10"/>
  <c r="P2865" i="10"/>
  <c r="P2864" i="10"/>
  <c r="P2863" i="10"/>
  <c r="P2862" i="10"/>
  <c r="P2861" i="10"/>
  <c r="P2860" i="10"/>
  <c r="P2859" i="10"/>
  <c r="P2858" i="10"/>
  <c r="P2857" i="10"/>
  <c r="P2856" i="10"/>
  <c r="P2855" i="10"/>
  <c r="P2854" i="10"/>
  <c r="P2853" i="10"/>
  <c r="P2852" i="10"/>
  <c r="P2851" i="10"/>
  <c r="P2850" i="10"/>
  <c r="P2849" i="10"/>
  <c r="P2848" i="10"/>
  <c r="P2847" i="10"/>
  <c r="P2846" i="10"/>
  <c r="P2845" i="10"/>
  <c r="P2844" i="10"/>
  <c r="P2843" i="10"/>
  <c r="P2842" i="10"/>
  <c r="P2841" i="10"/>
  <c r="P2840" i="10"/>
  <c r="P2839" i="10"/>
  <c r="P2838" i="10"/>
  <c r="P2837" i="10"/>
  <c r="P2836" i="10"/>
  <c r="P2835" i="10"/>
  <c r="P2834" i="10"/>
  <c r="P2833" i="10"/>
  <c r="P2832" i="10"/>
  <c r="P2831" i="10"/>
  <c r="P2830" i="10"/>
  <c r="P2829" i="10"/>
  <c r="P2828" i="10"/>
  <c r="P2827" i="10"/>
  <c r="P2826" i="10"/>
  <c r="P2825" i="10"/>
  <c r="P2824" i="10"/>
  <c r="P2823" i="10"/>
  <c r="P2822" i="10"/>
  <c r="P2821" i="10"/>
  <c r="P2820" i="10"/>
  <c r="P2819" i="10"/>
  <c r="P2818" i="10"/>
  <c r="P2817" i="10"/>
  <c r="P2816" i="10"/>
  <c r="P2815" i="10"/>
  <c r="P2814" i="10"/>
  <c r="P2813" i="10"/>
  <c r="P2812" i="10"/>
  <c r="P2811" i="10"/>
  <c r="P2810" i="10"/>
  <c r="P2809" i="10"/>
  <c r="P2808" i="10"/>
  <c r="P2807" i="10"/>
  <c r="P2806" i="10"/>
  <c r="P2805" i="10"/>
  <c r="P2804" i="10"/>
  <c r="P2803" i="10"/>
  <c r="P2802" i="10"/>
  <c r="P2801" i="10"/>
  <c r="P2800" i="10"/>
  <c r="P2799" i="10"/>
  <c r="P2798" i="10"/>
  <c r="P2797" i="10"/>
  <c r="P2796" i="10"/>
  <c r="P2795" i="10"/>
  <c r="P2794" i="10"/>
  <c r="P2793" i="10"/>
  <c r="P2792" i="10"/>
  <c r="P2791" i="10"/>
  <c r="P2790" i="10"/>
  <c r="P2789" i="10"/>
  <c r="P2788" i="10"/>
  <c r="P2787" i="10"/>
  <c r="P2786" i="10"/>
  <c r="P2785" i="10"/>
  <c r="P2784" i="10"/>
  <c r="P2783" i="10"/>
  <c r="P2782" i="10"/>
  <c r="P2781" i="10"/>
  <c r="P2780" i="10"/>
  <c r="P2779" i="10"/>
  <c r="P2778" i="10"/>
  <c r="P2777" i="10"/>
  <c r="P2776" i="10"/>
  <c r="P2775" i="10"/>
  <c r="P2774" i="10"/>
  <c r="P2773" i="10"/>
  <c r="P2772" i="10"/>
  <c r="P2771" i="10"/>
  <c r="P2770" i="10"/>
  <c r="P2769" i="10"/>
  <c r="P2768" i="10"/>
  <c r="P2767" i="10"/>
  <c r="P2766" i="10"/>
  <c r="P2765" i="10"/>
  <c r="P2764" i="10"/>
  <c r="P2763" i="10"/>
  <c r="P2762" i="10"/>
  <c r="P2761" i="10"/>
  <c r="P2760" i="10"/>
  <c r="P2759" i="10"/>
  <c r="P2758" i="10"/>
  <c r="P2757" i="10"/>
  <c r="P2756" i="10"/>
  <c r="P2755" i="10"/>
  <c r="P2754" i="10"/>
  <c r="P2753" i="10"/>
  <c r="P2752" i="10"/>
  <c r="P2751" i="10"/>
  <c r="P2750" i="10"/>
  <c r="P2749" i="10"/>
  <c r="P2748" i="10"/>
  <c r="P2747" i="10"/>
  <c r="P2746" i="10"/>
  <c r="P2745" i="10"/>
  <c r="P2744" i="10"/>
  <c r="P2743" i="10"/>
  <c r="P2742" i="10"/>
  <c r="P2741" i="10"/>
  <c r="P2740" i="10"/>
  <c r="P2739" i="10"/>
  <c r="P2738" i="10"/>
  <c r="P2737" i="10"/>
  <c r="P2736" i="10"/>
  <c r="P2735" i="10"/>
  <c r="P2734" i="10"/>
  <c r="P2733" i="10"/>
  <c r="P2732" i="10"/>
  <c r="P2731" i="10"/>
  <c r="P2730" i="10"/>
  <c r="P2729" i="10"/>
  <c r="P2728" i="10"/>
  <c r="P2727" i="10"/>
  <c r="P2726" i="10"/>
  <c r="P2725" i="10"/>
  <c r="P2724" i="10"/>
  <c r="P2723" i="10"/>
  <c r="P2722" i="10"/>
  <c r="P2721" i="10"/>
  <c r="P2720" i="10"/>
  <c r="P2719" i="10"/>
  <c r="P2718" i="10"/>
  <c r="P2717" i="10"/>
  <c r="P2716" i="10"/>
  <c r="P2715" i="10"/>
  <c r="P2714" i="10"/>
  <c r="P2713" i="10"/>
  <c r="P2712" i="10"/>
  <c r="P2711" i="10"/>
  <c r="P2710" i="10"/>
  <c r="P2709" i="10"/>
  <c r="P2708" i="10"/>
  <c r="P2707" i="10"/>
  <c r="P2706" i="10"/>
  <c r="P2705" i="10"/>
  <c r="P2704" i="10"/>
  <c r="P2703" i="10"/>
  <c r="P2702" i="10"/>
  <c r="P2701" i="10"/>
  <c r="P2700" i="10"/>
  <c r="P2699" i="10"/>
  <c r="P2698" i="10"/>
  <c r="P2697" i="10"/>
  <c r="P2696" i="10"/>
  <c r="P2695" i="10"/>
  <c r="P2694" i="10"/>
  <c r="P2693" i="10"/>
  <c r="P2692" i="10"/>
  <c r="P2691" i="10"/>
  <c r="P2690" i="10"/>
  <c r="P2689" i="10"/>
  <c r="P2688" i="10"/>
  <c r="P2687" i="10"/>
  <c r="P2686" i="10"/>
  <c r="P2685" i="10"/>
  <c r="P2684" i="10"/>
  <c r="P2683" i="10"/>
  <c r="P2682" i="10"/>
  <c r="P2681" i="10"/>
  <c r="P2680" i="10"/>
  <c r="P2679" i="10"/>
  <c r="P2678" i="10"/>
  <c r="P2677" i="10"/>
  <c r="P2676" i="10"/>
  <c r="P2675" i="10"/>
  <c r="P2674" i="10"/>
  <c r="P2673" i="10"/>
  <c r="P2672" i="10"/>
  <c r="P2671" i="10"/>
  <c r="P2670" i="10"/>
  <c r="P2669" i="10"/>
  <c r="P2668" i="10"/>
  <c r="P2667" i="10"/>
  <c r="P2666" i="10"/>
  <c r="P2665" i="10"/>
  <c r="P2664" i="10"/>
  <c r="P2663" i="10"/>
  <c r="P2662" i="10"/>
  <c r="P2661" i="10"/>
  <c r="P2660" i="10"/>
  <c r="P2659" i="10"/>
  <c r="P2658" i="10"/>
  <c r="P2657" i="10"/>
  <c r="P2656" i="10"/>
  <c r="P2655" i="10"/>
  <c r="P2654" i="10"/>
  <c r="P2653" i="10"/>
  <c r="P2652" i="10"/>
  <c r="P2651" i="10"/>
  <c r="P2650" i="10"/>
  <c r="P2649" i="10"/>
  <c r="P2648" i="10"/>
  <c r="P2647" i="10"/>
  <c r="P2646" i="10"/>
  <c r="P2645" i="10"/>
  <c r="P2644" i="10"/>
  <c r="P2643" i="10"/>
  <c r="P2642" i="10"/>
  <c r="P2641" i="10"/>
  <c r="P2640" i="10"/>
  <c r="P2639" i="10"/>
  <c r="P2638" i="10"/>
  <c r="P2637" i="10"/>
  <c r="P2636" i="10"/>
  <c r="P2635" i="10"/>
  <c r="P2634" i="10"/>
  <c r="P2633" i="10"/>
  <c r="P2632" i="10"/>
  <c r="P2631" i="10"/>
  <c r="P2630" i="10"/>
  <c r="P2629" i="10"/>
  <c r="P2628" i="10"/>
  <c r="P2627" i="10"/>
  <c r="P2626" i="10"/>
  <c r="P2625" i="10"/>
  <c r="P2624" i="10"/>
  <c r="P2623" i="10"/>
  <c r="P2622" i="10"/>
  <c r="P2621" i="10"/>
  <c r="P2620" i="10"/>
  <c r="P2619" i="10"/>
  <c r="P2618" i="10"/>
  <c r="P2617" i="10"/>
  <c r="P2616" i="10"/>
  <c r="P2615" i="10"/>
  <c r="P2614" i="10"/>
  <c r="P2613" i="10"/>
  <c r="P2612" i="10"/>
  <c r="P2611" i="10"/>
  <c r="P2610" i="10"/>
  <c r="P2609" i="10"/>
  <c r="P2608" i="10"/>
  <c r="P2607" i="10"/>
  <c r="P2606" i="10"/>
  <c r="P2605" i="10"/>
  <c r="P2604" i="10"/>
  <c r="P2603" i="10"/>
  <c r="P2602" i="10"/>
  <c r="P2601" i="10"/>
  <c r="P2600" i="10"/>
  <c r="P2599" i="10"/>
  <c r="P2598" i="10"/>
  <c r="P2597" i="10"/>
  <c r="P2596" i="10"/>
  <c r="P2595" i="10"/>
  <c r="P2594" i="10"/>
  <c r="P2593" i="10"/>
  <c r="P2592" i="10"/>
  <c r="P2591" i="10"/>
  <c r="P2590" i="10"/>
  <c r="P2589" i="10"/>
  <c r="P2588" i="10"/>
  <c r="P2587" i="10"/>
  <c r="P2586" i="10"/>
  <c r="P2585" i="10"/>
  <c r="P2584" i="10"/>
  <c r="P2583" i="10"/>
  <c r="P2582" i="10"/>
  <c r="P2581" i="10"/>
  <c r="P2580" i="10"/>
  <c r="P2579" i="10"/>
  <c r="P2578" i="10"/>
  <c r="P2577" i="10"/>
  <c r="P2576" i="10"/>
  <c r="P2575" i="10"/>
  <c r="P2574" i="10"/>
  <c r="P2573" i="10"/>
  <c r="P2572" i="10"/>
  <c r="P2571" i="10"/>
  <c r="P2570" i="10"/>
  <c r="P2569" i="10"/>
  <c r="P2568" i="10"/>
  <c r="P2567" i="10"/>
  <c r="P2566" i="10"/>
  <c r="P2565" i="10"/>
  <c r="P2564" i="10"/>
  <c r="P2563" i="10"/>
  <c r="P2562" i="10"/>
  <c r="P2561" i="10"/>
  <c r="P2560" i="10"/>
  <c r="P2559" i="10"/>
  <c r="P2558" i="10"/>
  <c r="P2557" i="10"/>
  <c r="P2556" i="10"/>
  <c r="P2555" i="10"/>
  <c r="P2554" i="10"/>
  <c r="P2553" i="10"/>
  <c r="P2552" i="10"/>
  <c r="P2551" i="10"/>
  <c r="P2550" i="10"/>
  <c r="P2549" i="10"/>
  <c r="P2548" i="10"/>
  <c r="P2547" i="10"/>
  <c r="P2546" i="10"/>
  <c r="P2545" i="10"/>
  <c r="P2544" i="10"/>
  <c r="P2543" i="10"/>
  <c r="P2542" i="10"/>
  <c r="P2541" i="10"/>
  <c r="P2540" i="10"/>
  <c r="P2539" i="10"/>
  <c r="P2538" i="10"/>
  <c r="P2537" i="10"/>
  <c r="P2536" i="10"/>
  <c r="P2535" i="10"/>
  <c r="P2534" i="10"/>
  <c r="P2533" i="10"/>
  <c r="P2532" i="10"/>
  <c r="P2531" i="10"/>
  <c r="P2530" i="10"/>
  <c r="P2529" i="10"/>
  <c r="P2528" i="10"/>
  <c r="P2527" i="10"/>
  <c r="P2526" i="10"/>
  <c r="P2525" i="10"/>
  <c r="P2524" i="10"/>
  <c r="P2523" i="10"/>
  <c r="P2522" i="10"/>
  <c r="P2521" i="10"/>
  <c r="P2520" i="10"/>
  <c r="P2519" i="10"/>
  <c r="P2518" i="10"/>
  <c r="P2517" i="10"/>
  <c r="P2516" i="10"/>
  <c r="P2515" i="10"/>
  <c r="P2514" i="10"/>
  <c r="P2513" i="10"/>
  <c r="P2512" i="10"/>
  <c r="P2511" i="10"/>
  <c r="P2510" i="10"/>
  <c r="P2509" i="10"/>
  <c r="P2508" i="10"/>
  <c r="P2507" i="10"/>
  <c r="P2506" i="10"/>
  <c r="P2505" i="10"/>
  <c r="P2504" i="10"/>
  <c r="P2503" i="10"/>
  <c r="P2502" i="10"/>
  <c r="P2501" i="10"/>
  <c r="P2500" i="10"/>
  <c r="P2499" i="10"/>
  <c r="P2498" i="10"/>
  <c r="P2497" i="10"/>
  <c r="P2496" i="10"/>
  <c r="P2495" i="10"/>
  <c r="P2494" i="10"/>
  <c r="P2493" i="10"/>
  <c r="P2492" i="10"/>
  <c r="P2491" i="10"/>
  <c r="P2490" i="10"/>
  <c r="P2489" i="10"/>
  <c r="P2488" i="10"/>
  <c r="P2487" i="10"/>
  <c r="P2486" i="10"/>
  <c r="P2485" i="10"/>
  <c r="P2484" i="10"/>
  <c r="P2483" i="10"/>
  <c r="P2482" i="10"/>
  <c r="P2481" i="10"/>
  <c r="P2480" i="10"/>
  <c r="P2479" i="10"/>
  <c r="P2478" i="10"/>
  <c r="P2477" i="10"/>
  <c r="P2476" i="10"/>
  <c r="P2475" i="10"/>
  <c r="P2474" i="10"/>
  <c r="P2473" i="10"/>
  <c r="P2472" i="10"/>
  <c r="P2471" i="10"/>
  <c r="P2470" i="10"/>
  <c r="P2469" i="10"/>
  <c r="P2468" i="10"/>
  <c r="P2467" i="10"/>
  <c r="P2466" i="10"/>
  <c r="P2465" i="10"/>
  <c r="P2464" i="10"/>
  <c r="P2463" i="10"/>
  <c r="P2462" i="10"/>
  <c r="P2461" i="10"/>
  <c r="P2460" i="10"/>
  <c r="P2459" i="10"/>
  <c r="P2458" i="10"/>
  <c r="P2457" i="10"/>
  <c r="P2456" i="10"/>
  <c r="P2455" i="10"/>
  <c r="P2454" i="10"/>
  <c r="P2453" i="10"/>
  <c r="P2452" i="10"/>
  <c r="P2451" i="10"/>
  <c r="P2450" i="10"/>
  <c r="P2449" i="10"/>
  <c r="P2448" i="10"/>
  <c r="P2447" i="10"/>
  <c r="P2446" i="10"/>
  <c r="P2445" i="10"/>
  <c r="P2444" i="10"/>
  <c r="P2443" i="10"/>
  <c r="P2442" i="10"/>
  <c r="P2441" i="10"/>
  <c r="P2440" i="10"/>
  <c r="P2439" i="10"/>
  <c r="P2438" i="10"/>
  <c r="P2437" i="10"/>
  <c r="P2436" i="10"/>
  <c r="P2435" i="10"/>
  <c r="P2434" i="10"/>
  <c r="P2433" i="10"/>
  <c r="P2432" i="10"/>
  <c r="P2431" i="10"/>
  <c r="P2430" i="10"/>
  <c r="P2429" i="10"/>
  <c r="P2428" i="10"/>
  <c r="P2427" i="10"/>
  <c r="P2426" i="10"/>
  <c r="P2425" i="10"/>
  <c r="P2424" i="10"/>
  <c r="P2423" i="10"/>
  <c r="P2422" i="10"/>
  <c r="P2421" i="10"/>
  <c r="P2420" i="10"/>
  <c r="P2419" i="10"/>
  <c r="P2418" i="10"/>
  <c r="P2417" i="10"/>
  <c r="P2416" i="10"/>
  <c r="P2415" i="10"/>
  <c r="P2414" i="10"/>
  <c r="P2413" i="10"/>
  <c r="P2412" i="10"/>
  <c r="P2411" i="10"/>
  <c r="P2410" i="10"/>
  <c r="P2409" i="10"/>
  <c r="P2408" i="10"/>
  <c r="P2407" i="10"/>
  <c r="P2406" i="10"/>
  <c r="P2405" i="10"/>
  <c r="P2404" i="10"/>
  <c r="P2403" i="10"/>
  <c r="P2401" i="10"/>
  <c r="P2400" i="10"/>
  <c r="P2399" i="10"/>
  <c r="P2398" i="10"/>
  <c r="P2397" i="10"/>
  <c r="P2396" i="10"/>
  <c r="P2395" i="10"/>
  <c r="P2394" i="10"/>
  <c r="P2393" i="10"/>
  <c r="P2392" i="10"/>
  <c r="P2391" i="10"/>
  <c r="P2390" i="10"/>
  <c r="P2389" i="10"/>
  <c r="P2388" i="10"/>
  <c r="P2387" i="10"/>
  <c r="P2386" i="10"/>
  <c r="P2385" i="10"/>
  <c r="P2384" i="10"/>
  <c r="P2383" i="10"/>
  <c r="P2382" i="10"/>
  <c r="P2381" i="10"/>
  <c r="P2380" i="10"/>
  <c r="P2379" i="10"/>
  <c r="P2378" i="10"/>
  <c r="P2377" i="10"/>
  <c r="P2376" i="10"/>
  <c r="P2375" i="10"/>
  <c r="P2374" i="10"/>
  <c r="P2373" i="10"/>
  <c r="P2372" i="10"/>
  <c r="P2371" i="10"/>
  <c r="P2370" i="10"/>
  <c r="P2369" i="10"/>
  <c r="P2368" i="10"/>
  <c r="P2367" i="10"/>
  <c r="P2366" i="10"/>
  <c r="P2365" i="10"/>
  <c r="P2364" i="10"/>
  <c r="P2363" i="10"/>
  <c r="P2362" i="10"/>
  <c r="P2361" i="10"/>
  <c r="P2360" i="10"/>
  <c r="P2359" i="10"/>
  <c r="P2358" i="10"/>
  <c r="P2357" i="10"/>
  <c r="P2356" i="10"/>
  <c r="P2355" i="10"/>
  <c r="P2354" i="10"/>
  <c r="P2353" i="10"/>
  <c r="P2352" i="10"/>
  <c r="P2351" i="10"/>
  <c r="P2350" i="10"/>
  <c r="P2349" i="10"/>
  <c r="P2348" i="10"/>
  <c r="P2347" i="10"/>
  <c r="P2346" i="10"/>
  <c r="P2345" i="10"/>
  <c r="P2344" i="10"/>
  <c r="P2343" i="10"/>
  <c r="P2342" i="10"/>
  <c r="P2341" i="10"/>
  <c r="P2340" i="10"/>
  <c r="P2339" i="10"/>
  <c r="P2338" i="10"/>
  <c r="P2337" i="10"/>
  <c r="P2336" i="10"/>
  <c r="P2335" i="10"/>
  <c r="P2334" i="10"/>
  <c r="P2333" i="10"/>
  <c r="P2332" i="10"/>
  <c r="P2331" i="10"/>
  <c r="P2330" i="10"/>
  <c r="P2329" i="10"/>
  <c r="P2328" i="10"/>
  <c r="P2327" i="10"/>
  <c r="P2326" i="10"/>
  <c r="P2325" i="10"/>
  <c r="P2324" i="10"/>
  <c r="P2323" i="10"/>
  <c r="P2322" i="10"/>
  <c r="P2321" i="10"/>
  <c r="P2320" i="10"/>
  <c r="P2319" i="10"/>
  <c r="P2318" i="10"/>
  <c r="P2317" i="10"/>
  <c r="P2316" i="10"/>
  <c r="P2315" i="10"/>
  <c r="P2314" i="10"/>
  <c r="P2313" i="10"/>
  <c r="P2312" i="10"/>
  <c r="P2311" i="10"/>
  <c r="P2310" i="10"/>
  <c r="P2309" i="10"/>
  <c r="P2308" i="10"/>
  <c r="P2307" i="10"/>
  <c r="P2306" i="10"/>
  <c r="P2305" i="10"/>
  <c r="P2304" i="10"/>
  <c r="P2303" i="10"/>
  <c r="P2302" i="10"/>
  <c r="P2301" i="10"/>
  <c r="P2300" i="10"/>
  <c r="P2299" i="10"/>
  <c r="P2298" i="10"/>
  <c r="P2297" i="10"/>
  <c r="P2296" i="10"/>
  <c r="P2295" i="10"/>
  <c r="P2294" i="10"/>
  <c r="P2293" i="10"/>
  <c r="P2292" i="10"/>
  <c r="P2291" i="10"/>
  <c r="P2290" i="10"/>
  <c r="P2289" i="10"/>
  <c r="P2288" i="10"/>
  <c r="P2287" i="10"/>
  <c r="P2286" i="10"/>
  <c r="P2285" i="10"/>
  <c r="P2284" i="10"/>
  <c r="P2283" i="10"/>
  <c r="P2282" i="10"/>
  <c r="P2281" i="10"/>
  <c r="P2280" i="10"/>
  <c r="P2279" i="10"/>
  <c r="P2278" i="10"/>
  <c r="P2277" i="10"/>
  <c r="P2276" i="10"/>
  <c r="P2275" i="10"/>
  <c r="P2274" i="10"/>
  <c r="P2273" i="10"/>
  <c r="P2272" i="10"/>
  <c r="P2271" i="10"/>
  <c r="P2270" i="10"/>
  <c r="P2269" i="10"/>
  <c r="P2268" i="10"/>
  <c r="P2267" i="10"/>
  <c r="P2266" i="10"/>
  <c r="P2265" i="10"/>
  <c r="P2264" i="10"/>
  <c r="P2263" i="10"/>
  <c r="P2262" i="10"/>
  <c r="P2261" i="10"/>
  <c r="P2260" i="10"/>
  <c r="P2259" i="10"/>
  <c r="P2258" i="10"/>
  <c r="P2257" i="10"/>
  <c r="P2256" i="10"/>
  <c r="P2255" i="10"/>
  <c r="P2254" i="10"/>
  <c r="P2253" i="10"/>
  <c r="P2252" i="10"/>
  <c r="P2251" i="10"/>
  <c r="P2250" i="10"/>
  <c r="P2249" i="10"/>
  <c r="P2248" i="10"/>
  <c r="P2247" i="10"/>
  <c r="P2246" i="10"/>
  <c r="P2245" i="10"/>
  <c r="P2244" i="10"/>
  <c r="P2243" i="10"/>
  <c r="P2242" i="10"/>
  <c r="P2241" i="10"/>
  <c r="P2240" i="10"/>
  <c r="P2239" i="10"/>
  <c r="P2238" i="10"/>
  <c r="P2237" i="10"/>
  <c r="P2236" i="10"/>
  <c r="P2235" i="10"/>
  <c r="P2234" i="10"/>
  <c r="P2233" i="10"/>
  <c r="P2232" i="10"/>
  <c r="P2231" i="10"/>
  <c r="P2230" i="10"/>
  <c r="P2229" i="10"/>
  <c r="P2228" i="10"/>
  <c r="P2227" i="10"/>
  <c r="P2226" i="10"/>
  <c r="P2225" i="10"/>
  <c r="P2224" i="10"/>
  <c r="P2223" i="10"/>
  <c r="P2222" i="10"/>
  <c r="P2221" i="10"/>
  <c r="P2220" i="10"/>
  <c r="P2219" i="10"/>
  <c r="P2218" i="10"/>
  <c r="P2217" i="10"/>
  <c r="P2216" i="10"/>
  <c r="P2215" i="10"/>
  <c r="P2214" i="10"/>
  <c r="P2213" i="10"/>
  <c r="P2212" i="10"/>
  <c r="P2211" i="10"/>
  <c r="P2210" i="10"/>
  <c r="P2209" i="10"/>
  <c r="P2208" i="10"/>
  <c r="P2207" i="10"/>
  <c r="P2206" i="10"/>
  <c r="P2205" i="10"/>
  <c r="P2204" i="10"/>
  <c r="P2203" i="10"/>
  <c r="P2202" i="10"/>
  <c r="P2201" i="10"/>
  <c r="P2200" i="10"/>
  <c r="P2199" i="10"/>
  <c r="P2198" i="10"/>
  <c r="P2197" i="10"/>
  <c r="P2196" i="10"/>
  <c r="P2195" i="10"/>
  <c r="P2194" i="10"/>
  <c r="P2193" i="10"/>
  <c r="P2192" i="10"/>
  <c r="P2191" i="10"/>
  <c r="P2190" i="10"/>
  <c r="P2189" i="10"/>
  <c r="P2188" i="10"/>
  <c r="P2187" i="10"/>
  <c r="P2186" i="10"/>
  <c r="P2185" i="10"/>
  <c r="P2184" i="10"/>
  <c r="P2183" i="10"/>
  <c r="P2182" i="10"/>
  <c r="P2181" i="10"/>
  <c r="P2180" i="10"/>
  <c r="P2179" i="10"/>
  <c r="P2178" i="10"/>
  <c r="P2177" i="10"/>
  <c r="P2176" i="10"/>
  <c r="P2175" i="10"/>
  <c r="P2174" i="10"/>
  <c r="P2173" i="10"/>
  <c r="P2172" i="10"/>
  <c r="P2171" i="10"/>
  <c r="P2170" i="10"/>
  <c r="P2169" i="10"/>
  <c r="P2168" i="10"/>
  <c r="P2167" i="10"/>
  <c r="P2166" i="10"/>
  <c r="P2165" i="10"/>
  <c r="P2164" i="10"/>
  <c r="P2163" i="10"/>
  <c r="P2162" i="10"/>
  <c r="P2161" i="10"/>
  <c r="P2160" i="10"/>
  <c r="P2159" i="10"/>
  <c r="P2158" i="10"/>
  <c r="P2157" i="10"/>
  <c r="P2156" i="10"/>
  <c r="P2155" i="10"/>
  <c r="P2154" i="10"/>
  <c r="P2153" i="10"/>
  <c r="P2152" i="10"/>
  <c r="P2151" i="10"/>
  <c r="P2150" i="10"/>
  <c r="P2149" i="10"/>
  <c r="P2148" i="10"/>
  <c r="P2147" i="10"/>
  <c r="P2146" i="10"/>
  <c r="P2145" i="10"/>
  <c r="P2144" i="10"/>
  <c r="P2143" i="10"/>
  <c r="P2142" i="10"/>
  <c r="P2141" i="10"/>
  <c r="P2140" i="10"/>
  <c r="P2139" i="10"/>
  <c r="P2138" i="10"/>
  <c r="P2137" i="10"/>
  <c r="P2136" i="10"/>
  <c r="P2135" i="10"/>
  <c r="P2134" i="10"/>
  <c r="P2133" i="10"/>
  <c r="P2132" i="10"/>
  <c r="P2131" i="10"/>
  <c r="P2130" i="10"/>
  <c r="P2129" i="10"/>
  <c r="P2128" i="10"/>
  <c r="P2127" i="10"/>
  <c r="P2126" i="10"/>
  <c r="P2125" i="10"/>
  <c r="P2124" i="10"/>
  <c r="P2123" i="10"/>
  <c r="P2122" i="10"/>
  <c r="P2121" i="10"/>
  <c r="P2120" i="10"/>
  <c r="P2119" i="10"/>
  <c r="P2118" i="10"/>
  <c r="P2117" i="10"/>
  <c r="P2116" i="10"/>
  <c r="P2115" i="10"/>
  <c r="P2114" i="10"/>
  <c r="P2113" i="10"/>
  <c r="P2112" i="10"/>
  <c r="P2111" i="10"/>
  <c r="P2110" i="10"/>
  <c r="P2109" i="10"/>
  <c r="P2108" i="10"/>
  <c r="P2107" i="10"/>
  <c r="P2106" i="10"/>
  <c r="P2105" i="10"/>
  <c r="P2104" i="10"/>
  <c r="P2103" i="10"/>
  <c r="P2102" i="10"/>
  <c r="P2101" i="10"/>
  <c r="P2100" i="10"/>
  <c r="P2099" i="10"/>
  <c r="P2098" i="10"/>
  <c r="P2097" i="10"/>
  <c r="P2096" i="10"/>
  <c r="P2095" i="10"/>
  <c r="P2094" i="10"/>
  <c r="P2093" i="10"/>
  <c r="P2092" i="10"/>
  <c r="P2091" i="10"/>
  <c r="P2090" i="10"/>
  <c r="P2089" i="10"/>
  <c r="P2088" i="10"/>
  <c r="P2087" i="10"/>
  <c r="P2086" i="10"/>
  <c r="P2085" i="10"/>
  <c r="P2084" i="10"/>
  <c r="P2083" i="10"/>
  <c r="P2082" i="10"/>
  <c r="P2081" i="10"/>
  <c r="P2080" i="10"/>
  <c r="P2079" i="10"/>
  <c r="P2078" i="10"/>
  <c r="P2077" i="10"/>
  <c r="P2076" i="10"/>
  <c r="P2075" i="10"/>
  <c r="P2074" i="10"/>
  <c r="P2073" i="10"/>
  <c r="P2072" i="10"/>
  <c r="P2071" i="10"/>
  <c r="P2070" i="10"/>
  <c r="P2069" i="10"/>
  <c r="P2068" i="10"/>
  <c r="P2067" i="10"/>
  <c r="P2066" i="10"/>
  <c r="P2065" i="10"/>
  <c r="P2064" i="10"/>
  <c r="P2063" i="10"/>
  <c r="P2062" i="10"/>
  <c r="P2061" i="10"/>
  <c r="P2060" i="10"/>
  <c r="P2059" i="10"/>
  <c r="P2058" i="10"/>
  <c r="P2057" i="10"/>
  <c r="P2056" i="10"/>
  <c r="P2055" i="10"/>
  <c r="P2054" i="10"/>
  <c r="P2053" i="10"/>
  <c r="P2052" i="10"/>
  <c r="P2051" i="10"/>
  <c r="P2050" i="10"/>
  <c r="P2049" i="10"/>
  <c r="P2048" i="10"/>
  <c r="P2047" i="10"/>
  <c r="P2046" i="10"/>
  <c r="P2045" i="10"/>
  <c r="P2044" i="10"/>
  <c r="P2043" i="10"/>
  <c r="P2042" i="10"/>
  <c r="P2041" i="10"/>
  <c r="P2040" i="10"/>
  <c r="P2039" i="10"/>
  <c r="P2038" i="10"/>
  <c r="P2037" i="10"/>
  <c r="P2036" i="10"/>
  <c r="P2035" i="10"/>
  <c r="P2034" i="10"/>
  <c r="P2033" i="10"/>
  <c r="P2032" i="10"/>
  <c r="P2031" i="10"/>
  <c r="P2030" i="10"/>
  <c r="P2029" i="10"/>
  <c r="P2028" i="10"/>
  <c r="P2027" i="10"/>
  <c r="P2026" i="10"/>
  <c r="P2025" i="10"/>
  <c r="P2024" i="10"/>
  <c r="P2023" i="10"/>
  <c r="P2022" i="10"/>
  <c r="P2021" i="10"/>
  <c r="P2020" i="10"/>
  <c r="P2019" i="10"/>
  <c r="P2018" i="10"/>
  <c r="P2017" i="10"/>
  <c r="P2016" i="10"/>
  <c r="P2015" i="10"/>
  <c r="P2014" i="10"/>
  <c r="P2013" i="10"/>
  <c r="P2012" i="10"/>
  <c r="P2011" i="10"/>
  <c r="P2010" i="10"/>
  <c r="P2009" i="10"/>
  <c r="P2008" i="10"/>
  <c r="P2007" i="10"/>
  <c r="P2006" i="10"/>
  <c r="P2005" i="10"/>
  <c r="P2004" i="10"/>
  <c r="P2003" i="10"/>
  <c r="P2002" i="10"/>
  <c r="P2001" i="10"/>
  <c r="P2000" i="10"/>
  <c r="P1999" i="10"/>
  <c r="P1998" i="10"/>
  <c r="P1997" i="10"/>
  <c r="P1996" i="10"/>
  <c r="P1995" i="10"/>
  <c r="P1994" i="10"/>
  <c r="P1993" i="10"/>
  <c r="P1992" i="10"/>
  <c r="P1991" i="10"/>
  <c r="P1990" i="10"/>
  <c r="P1989" i="10"/>
  <c r="P1988" i="10"/>
  <c r="P1987" i="10"/>
  <c r="P1986" i="10"/>
  <c r="P1985" i="10"/>
  <c r="P1984" i="10"/>
  <c r="P1983" i="10"/>
  <c r="P1982" i="10"/>
  <c r="P1981" i="10"/>
  <c r="P1980" i="10"/>
  <c r="P1979" i="10"/>
  <c r="P1978" i="10"/>
  <c r="P1977" i="10"/>
  <c r="P1976" i="10"/>
  <c r="P1975" i="10"/>
  <c r="P1974" i="10"/>
  <c r="P1973" i="10"/>
  <c r="P1972" i="10"/>
  <c r="P1971" i="10"/>
  <c r="P1970" i="10"/>
  <c r="P1969" i="10"/>
  <c r="P1968" i="10"/>
  <c r="P1967" i="10"/>
  <c r="P1966" i="10"/>
  <c r="P1965" i="10"/>
  <c r="P1964" i="10"/>
  <c r="P1963" i="10"/>
  <c r="P1962" i="10"/>
  <c r="P1961" i="10"/>
  <c r="P1960" i="10"/>
  <c r="P1959" i="10"/>
  <c r="P1958" i="10"/>
  <c r="P1957" i="10"/>
  <c r="P1956" i="10"/>
  <c r="P1955" i="10"/>
  <c r="P1954" i="10"/>
  <c r="P1953" i="10"/>
  <c r="P1952" i="10"/>
  <c r="P1951" i="10"/>
  <c r="P1949" i="10"/>
  <c r="P1948" i="10"/>
  <c r="P1947" i="10"/>
  <c r="P1946" i="10"/>
  <c r="P1945" i="10"/>
  <c r="P1944" i="10"/>
  <c r="P1943" i="10"/>
  <c r="P1942" i="10"/>
  <c r="P1941" i="10"/>
  <c r="P1940" i="10"/>
  <c r="P1939" i="10"/>
  <c r="P1938" i="10"/>
  <c r="P1937" i="10"/>
  <c r="P1936" i="10"/>
  <c r="P1935" i="10"/>
  <c r="P1934" i="10"/>
  <c r="P1933" i="10"/>
  <c r="P1932" i="10"/>
  <c r="P1931" i="10"/>
  <c r="P1930" i="10"/>
  <c r="P1929" i="10"/>
  <c r="P1928" i="10"/>
  <c r="P1927" i="10"/>
  <c r="P1926" i="10"/>
  <c r="P1925" i="10"/>
  <c r="P1924" i="10"/>
  <c r="P1923" i="10"/>
  <c r="P1922" i="10"/>
  <c r="P1921" i="10"/>
  <c r="P1920" i="10"/>
  <c r="P1919" i="10"/>
  <c r="P1918" i="10"/>
  <c r="P1917" i="10"/>
  <c r="P1916" i="10"/>
  <c r="P1915" i="10"/>
  <c r="P1914" i="10"/>
  <c r="P1913" i="10"/>
  <c r="P1912" i="10"/>
  <c r="P1911" i="10"/>
  <c r="P1910" i="10"/>
  <c r="P1909" i="10"/>
  <c r="P1908" i="10"/>
  <c r="P1907" i="10"/>
  <c r="P1906" i="10"/>
  <c r="P1905" i="10"/>
  <c r="P1904" i="10"/>
  <c r="P1903" i="10"/>
  <c r="P1902" i="10"/>
  <c r="P1901" i="10"/>
  <c r="P1900" i="10"/>
  <c r="P1899" i="10"/>
  <c r="P1898" i="10"/>
  <c r="P1897" i="10"/>
  <c r="P1896" i="10"/>
  <c r="P1895" i="10"/>
  <c r="P1894" i="10"/>
  <c r="P1893" i="10"/>
  <c r="P1892" i="10"/>
  <c r="P1891" i="10"/>
  <c r="P1890" i="10"/>
  <c r="P1889" i="10"/>
  <c r="P1888" i="10"/>
  <c r="P1887" i="10"/>
  <c r="P1886" i="10"/>
  <c r="P1885" i="10"/>
  <c r="P1884" i="10"/>
  <c r="P1883" i="10"/>
  <c r="P1882" i="10"/>
  <c r="P1881" i="10"/>
  <c r="P1880" i="10"/>
  <c r="P1879" i="10"/>
  <c r="P1878" i="10"/>
  <c r="P1877" i="10"/>
  <c r="P1876" i="10"/>
  <c r="P1875" i="10"/>
  <c r="P1874" i="10"/>
  <c r="P1873" i="10"/>
  <c r="P1872" i="10"/>
  <c r="P1871" i="10"/>
  <c r="P1870" i="10"/>
  <c r="P1869" i="10"/>
  <c r="P1868" i="10"/>
  <c r="P1867" i="10"/>
  <c r="P1866" i="10"/>
  <c r="P1865" i="10"/>
  <c r="P1864" i="10"/>
  <c r="P1863" i="10"/>
  <c r="P1862" i="10"/>
  <c r="P1861" i="10"/>
  <c r="P1860" i="10"/>
  <c r="P1859" i="10"/>
  <c r="P1858" i="10"/>
  <c r="P1857" i="10"/>
  <c r="P1856" i="10"/>
  <c r="P1855" i="10"/>
  <c r="P1854" i="10"/>
  <c r="P1853" i="10"/>
  <c r="P1852" i="10"/>
  <c r="P1851" i="10"/>
  <c r="P1850" i="10"/>
  <c r="P1849" i="10"/>
  <c r="P1848" i="10"/>
  <c r="P1847" i="10"/>
  <c r="P1846" i="10"/>
  <c r="P1845" i="10"/>
  <c r="P1844" i="10"/>
  <c r="P1843" i="10"/>
  <c r="P1842" i="10"/>
  <c r="P1841" i="10"/>
  <c r="P1840" i="10"/>
  <c r="P1839" i="10"/>
  <c r="P1838" i="10"/>
  <c r="P1837" i="10"/>
  <c r="P1836" i="10"/>
  <c r="P1835" i="10"/>
  <c r="P1834" i="10"/>
  <c r="P1833" i="10"/>
  <c r="P1832" i="10"/>
  <c r="P1831" i="10"/>
  <c r="P1830" i="10"/>
  <c r="P1829" i="10"/>
  <c r="P1828" i="10"/>
  <c r="P1827" i="10"/>
  <c r="P1826" i="10"/>
  <c r="P1825" i="10"/>
  <c r="P1824" i="10"/>
  <c r="P1823" i="10"/>
  <c r="P1822" i="10"/>
  <c r="P1821" i="10"/>
  <c r="P1820" i="10"/>
  <c r="P1819" i="10"/>
  <c r="P1818" i="10"/>
  <c r="P1817" i="10"/>
  <c r="P1816" i="10"/>
  <c r="P1815" i="10"/>
  <c r="P1814" i="10"/>
  <c r="P1813" i="10"/>
  <c r="P1812" i="10"/>
  <c r="P1811" i="10"/>
  <c r="P1810" i="10"/>
  <c r="P1809" i="10"/>
  <c r="P1808" i="10"/>
  <c r="P1807" i="10"/>
  <c r="P1806" i="10"/>
  <c r="P1805" i="10"/>
  <c r="P1804" i="10"/>
  <c r="P1803" i="10"/>
  <c r="P1802" i="10"/>
  <c r="P1801" i="10"/>
  <c r="P1800" i="10"/>
  <c r="P1799" i="10"/>
  <c r="P1798" i="10"/>
  <c r="P1797" i="10"/>
  <c r="P1796" i="10"/>
  <c r="P1795" i="10"/>
  <c r="P1794" i="10"/>
  <c r="P1793" i="10"/>
  <c r="P1792" i="10"/>
  <c r="P1791" i="10"/>
  <c r="P1790" i="10"/>
  <c r="P1789" i="10"/>
  <c r="P1788" i="10"/>
  <c r="P1787" i="10"/>
  <c r="P1786" i="10"/>
  <c r="P1785" i="10"/>
  <c r="P1784" i="10"/>
  <c r="P1783" i="10"/>
  <c r="P1782" i="10"/>
  <c r="P1781" i="10"/>
  <c r="P1780" i="10"/>
  <c r="P1779" i="10"/>
  <c r="P1778" i="10"/>
  <c r="P1777" i="10"/>
  <c r="P1776" i="10"/>
  <c r="P1775" i="10"/>
  <c r="P1774" i="10"/>
  <c r="P1773" i="10"/>
  <c r="P1772" i="10"/>
  <c r="P1771" i="10"/>
  <c r="P1770" i="10"/>
  <c r="P1769" i="10"/>
  <c r="P1768" i="10"/>
  <c r="P1767" i="10"/>
  <c r="P1766" i="10"/>
  <c r="P1765" i="10"/>
  <c r="P1764" i="10"/>
  <c r="P1763" i="10"/>
  <c r="P1762" i="10"/>
  <c r="P1761" i="10"/>
  <c r="P1760" i="10"/>
  <c r="P1759" i="10"/>
  <c r="P1758" i="10"/>
  <c r="P1757" i="10"/>
  <c r="P1756" i="10"/>
  <c r="P1755" i="10"/>
  <c r="P1754" i="10"/>
  <c r="P1753" i="10"/>
  <c r="P1752" i="10"/>
  <c r="P1751" i="10"/>
  <c r="P1750" i="10"/>
  <c r="P1749" i="10"/>
  <c r="P1748" i="10"/>
  <c r="P1747" i="10"/>
  <c r="P1746" i="10"/>
  <c r="P1745" i="10"/>
  <c r="P1744" i="10"/>
  <c r="P1743" i="10"/>
  <c r="P1742" i="10"/>
  <c r="P1741" i="10"/>
  <c r="P1740" i="10"/>
  <c r="P1739" i="10"/>
  <c r="P1738" i="10"/>
  <c r="P1737" i="10"/>
  <c r="P1736" i="10"/>
  <c r="P1735" i="10"/>
  <c r="P1734" i="10"/>
  <c r="P1733" i="10"/>
  <c r="P1732" i="10"/>
  <c r="P1731" i="10"/>
  <c r="P1730" i="10"/>
  <c r="P1729" i="10"/>
  <c r="P1728" i="10"/>
  <c r="P1727" i="10"/>
  <c r="P1726" i="10"/>
  <c r="P1725" i="10"/>
  <c r="P1724" i="10"/>
  <c r="P1723" i="10"/>
  <c r="P1722" i="10"/>
  <c r="P1721" i="10"/>
  <c r="P1720" i="10"/>
  <c r="P1719" i="10"/>
  <c r="P1718" i="10"/>
  <c r="P1717" i="10"/>
  <c r="P1716" i="10"/>
  <c r="P1715" i="10"/>
  <c r="P1714" i="10"/>
  <c r="P1713" i="10"/>
  <c r="P1712" i="10"/>
  <c r="P1711" i="10"/>
  <c r="P1710" i="10"/>
  <c r="P1709" i="10"/>
  <c r="P1708" i="10"/>
  <c r="P1707" i="10"/>
  <c r="P1706" i="10"/>
  <c r="P1705" i="10"/>
  <c r="P1704" i="10"/>
  <c r="P1703" i="10"/>
  <c r="P1702" i="10"/>
  <c r="P1701" i="10"/>
  <c r="P1700" i="10"/>
  <c r="P1699" i="10"/>
  <c r="P1698" i="10"/>
  <c r="P1697" i="10"/>
  <c r="P1696" i="10"/>
  <c r="P1695" i="10"/>
  <c r="P1694" i="10"/>
  <c r="P1693" i="10"/>
  <c r="P1692" i="10"/>
  <c r="P1691" i="10"/>
  <c r="P1690" i="10"/>
  <c r="P1689" i="10"/>
  <c r="P1688" i="10"/>
  <c r="P1687" i="10"/>
  <c r="P1686" i="10"/>
  <c r="P1685" i="10"/>
  <c r="P1684" i="10"/>
  <c r="P1683" i="10"/>
  <c r="P1682" i="10"/>
  <c r="P1681" i="10"/>
  <c r="P1680" i="10"/>
  <c r="P1679" i="10"/>
  <c r="P1678" i="10"/>
  <c r="P1677" i="10"/>
  <c r="P1676" i="10"/>
  <c r="P1675" i="10"/>
  <c r="P1674" i="10"/>
  <c r="P1673" i="10"/>
  <c r="P1672" i="10"/>
  <c r="P1671" i="10"/>
  <c r="P1670" i="10"/>
  <c r="P1669" i="10"/>
  <c r="P1668" i="10"/>
  <c r="P1667" i="10"/>
  <c r="P1666" i="10"/>
  <c r="P1665" i="10"/>
  <c r="P1664" i="10"/>
  <c r="P1663" i="10"/>
  <c r="P1662" i="10"/>
  <c r="P1661" i="10"/>
  <c r="P1660" i="10"/>
  <c r="P1659" i="10"/>
  <c r="P1658" i="10"/>
  <c r="P1657" i="10"/>
  <c r="P1656" i="10"/>
  <c r="P1655" i="10"/>
  <c r="P1654" i="10"/>
  <c r="P1653" i="10"/>
  <c r="P1652" i="10"/>
  <c r="P1651" i="10"/>
  <c r="P1650" i="10"/>
  <c r="P1649" i="10"/>
  <c r="P1648" i="10"/>
  <c r="P1647" i="10"/>
  <c r="P1646" i="10"/>
  <c r="P1645" i="10"/>
  <c r="P1644" i="10"/>
  <c r="P1643" i="10"/>
  <c r="P1642" i="10"/>
  <c r="P1641" i="10"/>
  <c r="P1640" i="10"/>
  <c r="P1639" i="10"/>
  <c r="P1638" i="10"/>
  <c r="P1637" i="10"/>
  <c r="P1636" i="10"/>
  <c r="P1635" i="10"/>
  <c r="P1634" i="10"/>
  <c r="P1633" i="10"/>
  <c r="P1632" i="10"/>
  <c r="P1631" i="10"/>
  <c r="P1630" i="10"/>
  <c r="P1629" i="10"/>
  <c r="P1628" i="10"/>
  <c r="P1627" i="10"/>
  <c r="P1626" i="10"/>
  <c r="P1625" i="10"/>
  <c r="P1624" i="10"/>
  <c r="P1623" i="10"/>
  <c r="P1622" i="10"/>
  <c r="P1621" i="10"/>
  <c r="P1620" i="10"/>
  <c r="P1619" i="10"/>
  <c r="P1618" i="10"/>
  <c r="P1617" i="10"/>
  <c r="P1616" i="10"/>
  <c r="P1615" i="10"/>
  <c r="P1614" i="10"/>
  <c r="P1613" i="10"/>
  <c r="P1612" i="10"/>
  <c r="P1611" i="10"/>
  <c r="P1610" i="10"/>
  <c r="P1609" i="10"/>
  <c r="P1608" i="10"/>
  <c r="P1607" i="10"/>
  <c r="P1606" i="10"/>
  <c r="P1605" i="10"/>
  <c r="P1604" i="10"/>
  <c r="P1603" i="10"/>
  <c r="P1602" i="10"/>
  <c r="P1601" i="10"/>
  <c r="P1600" i="10"/>
  <c r="P1599" i="10"/>
  <c r="P1598" i="10"/>
  <c r="P1597" i="10"/>
  <c r="P1596" i="10"/>
  <c r="P1595" i="10"/>
  <c r="P1594" i="10"/>
  <c r="P1593" i="10"/>
  <c r="P1592" i="10"/>
  <c r="P1591" i="10"/>
  <c r="P1590" i="10"/>
  <c r="P1589" i="10"/>
  <c r="P1588" i="10"/>
  <c r="P1587" i="10"/>
  <c r="P1586" i="10"/>
  <c r="P1585" i="10"/>
  <c r="P1584" i="10"/>
  <c r="P1583" i="10"/>
  <c r="P1582" i="10"/>
  <c r="P1581" i="10"/>
  <c r="P1580" i="10"/>
  <c r="P1579" i="10"/>
  <c r="P1578" i="10"/>
  <c r="P1577" i="10"/>
  <c r="P1576" i="10"/>
  <c r="P1575" i="10"/>
  <c r="P1574" i="10"/>
  <c r="P1573" i="10"/>
  <c r="P1572" i="10"/>
  <c r="P1571" i="10"/>
  <c r="P1570" i="10"/>
  <c r="P1569" i="10"/>
  <c r="P1568" i="10"/>
  <c r="P1567" i="10"/>
  <c r="P1566" i="10"/>
  <c r="P1565" i="10"/>
  <c r="P1564" i="10"/>
  <c r="P1563" i="10"/>
  <c r="P1562" i="10"/>
  <c r="P1561" i="10"/>
  <c r="P1560" i="10"/>
  <c r="P1559" i="10"/>
  <c r="P1558" i="10"/>
  <c r="P1557" i="10"/>
  <c r="P1556" i="10"/>
  <c r="P1555" i="10"/>
  <c r="P1554" i="10"/>
  <c r="P1553" i="10"/>
  <c r="P1552" i="10"/>
  <c r="P1551" i="10"/>
  <c r="P1550" i="10"/>
  <c r="P1549" i="10"/>
  <c r="P1548" i="10"/>
  <c r="P1547" i="10"/>
  <c r="P1546" i="10"/>
  <c r="P1545" i="10"/>
  <c r="P1544" i="10"/>
  <c r="P1543" i="10"/>
  <c r="P1542" i="10"/>
  <c r="P1541" i="10"/>
  <c r="P1540" i="10"/>
  <c r="P1539" i="10"/>
  <c r="P1538" i="10"/>
  <c r="P1537" i="10"/>
  <c r="P1536" i="10"/>
  <c r="P1535" i="10"/>
  <c r="P1534" i="10"/>
  <c r="P1533" i="10"/>
  <c r="P1532" i="10"/>
  <c r="P1531" i="10"/>
  <c r="P1530" i="10"/>
  <c r="P1529" i="10"/>
  <c r="P1528" i="10"/>
  <c r="P1527" i="10"/>
  <c r="P1526" i="10"/>
  <c r="P1525" i="10"/>
  <c r="P1524" i="10"/>
  <c r="P1523" i="10"/>
  <c r="P1522" i="10"/>
  <c r="P1521" i="10"/>
  <c r="P1520" i="10"/>
  <c r="P1519" i="10"/>
  <c r="P1518" i="10"/>
  <c r="P1517" i="10"/>
  <c r="P1516" i="10"/>
  <c r="P1515" i="10"/>
  <c r="P1514" i="10"/>
  <c r="P1513" i="10"/>
  <c r="P1512" i="10"/>
  <c r="P1511" i="10"/>
  <c r="P1510" i="10"/>
  <c r="P1509" i="10"/>
  <c r="P1508" i="10"/>
  <c r="P1507" i="10"/>
  <c r="P1506" i="10"/>
  <c r="P1505" i="10"/>
  <c r="P1504" i="10"/>
  <c r="P1503" i="10"/>
  <c r="P1502" i="10"/>
  <c r="P1501" i="10"/>
  <c r="P1500" i="10"/>
  <c r="P1499" i="10"/>
  <c r="P1498" i="10"/>
  <c r="P1497" i="10"/>
  <c r="P1496" i="10"/>
  <c r="P1495" i="10"/>
  <c r="P1494" i="10"/>
  <c r="P1493" i="10"/>
  <c r="P1492" i="10"/>
  <c r="P1491" i="10"/>
  <c r="P1490" i="10"/>
  <c r="P1489" i="10"/>
  <c r="P1488" i="10"/>
  <c r="P1487" i="10"/>
  <c r="P1486" i="10"/>
  <c r="P1485" i="10"/>
  <c r="P1484" i="10"/>
  <c r="P1483" i="10"/>
  <c r="P1482" i="10"/>
  <c r="P1481" i="10"/>
  <c r="P1480" i="10"/>
  <c r="P1479" i="10"/>
  <c r="P1478" i="10"/>
  <c r="P1477" i="10"/>
  <c r="P1476" i="10"/>
  <c r="P1475" i="10"/>
  <c r="P1474" i="10"/>
  <c r="P1473" i="10"/>
  <c r="P1472" i="10"/>
  <c r="P1471" i="10"/>
  <c r="P1470" i="10"/>
  <c r="P1469" i="10"/>
  <c r="P1468" i="10"/>
  <c r="P1467" i="10"/>
  <c r="P1466" i="10"/>
  <c r="P1465" i="10"/>
  <c r="P1464" i="10"/>
  <c r="P1463" i="10"/>
  <c r="P1462" i="10"/>
  <c r="P1461" i="10"/>
  <c r="P1460" i="10"/>
  <c r="P1459" i="10"/>
  <c r="P1458" i="10"/>
  <c r="P1457" i="10"/>
  <c r="P1456" i="10"/>
  <c r="P1455" i="10"/>
  <c r="P1454" i="10"/>
  <c r="P1453" i="10"/>
  <c r="P1452" i="10"/>
  <c r="P1451" i="10"/>
  <c r="P1450" i="10"/>
  <c r="P1449" i="10"/>
  <c r="P1448" i="10"/>
  <c r="P1447" i="10"/>
  <c r="P1446" i="10"/>
  <c r="P1445" i="10"/>
  <c r="P1444" i="10"/>
  <c r="P1443" i="10"/>
  <c r="P1442" i="10"/>
  <c r="P1441" i="10"/>
  <c r="P1440" i="10"/>
  <c r="P1439" i="10"/>
  <c r="P1438" i="10"/>
  <c r="P1437" i="10"/>
  <c r="P1436" i="10"/>
  <c r="P1435" i="10"/>
  <c r="P1434" i="10"/>
  <c r="P1433" i="10"/>
  <c r="P1432" i="10"/>
  <c r="P1431" i="10"/>
  <c r="P1430" i="10"/>
  <c r="P1429" i="10"/>
  <c r="P1428" i="10"/>
  <c r="P1427" i="10"/>
  <c r="P1426" i="10"/>
  <c r="P1425" i="10"/>
  <c r="P1424" i="10"/>
  <c r="P1423" i="10"/>
  <c r="P1422" i="10"/>
  <c r="P1421" i="10"/>
  <c r="P1420" i="10"/>
  <c r="P1419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385" i="10"/>
  <c r="P1384" i="10"/>
  <c r="P1383" i="10"/>
  <c r="P1382" i="10"/>
  <c r="P1381" i="10"/>
  <c r="P1380" i="10"/>
  <c r="P1379" i="10"/>
  <c r="P1378" i="10"/>
  <c r="P1377" i="10"/>
  <c r="P1376" i="10"/>
  <c r="P1375" i="10"/>
  <c r="P1374" i="10"/>
  <c r="P1373" i="10"/>
  <c r="P1372" i="10"/>
  <c r="P1371" i="10"/>
  <c r="P1370" i="10"/>
  <c r="P1369" i="10"/>
  <c r="P1368" i="10"/>
  <c r="P1367" i="10"/>
  <c r="P1366" i="10"/>
  <c r="P1365" i="10"/>
  <c r="P1364" i="10"/>
  <c r="P1363" i="10"/>
  <c r="P1362" i="10"/>
  <c r="P1361" i="10"/>
  <c r="P1360" i="10"/>
  <c r="P1359" i="10"/>
  <c r="P1358" i="10"/>
  <c r="P1357" i="10"/>
  <c r="P1356" i="10"/>
  <c r="P1355" i="10"/>
  <c r="P1354" i="10"/>
  <c r="P1353" i="10"/>
  <c r="P1352" i="10"/>
  <c r="P1351" i="10"/>
  <c r="P1350" i="10"/>
  <c r="P1349" i="10"/>
  <c r="P1348" i="10"/>
  <c r="P1347" i="10"/>
  <c r="P1346" i="10"/>
  <c r="P1345" i="10"/>
  <c r="P1344" i="10"/>
  <c r="P1343" i="10"/>
  <c r="P1342" i="10"/>
  <c r="P1341" i="10"/>
  <c r="P1340" i="10"/>
  <c r="P1339" i="10"/>
  <c r="P1338" i="10"/>
  <c r="P1337" i="10"/>
  <c r="P1336" i="10"/>
  <c r="P1335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222" i="10"/>
  <c r="P1221" i="10"/>
  <c r="P1220" i="10"/>
  <c r="P1219" i="10"/>
  <c r="P1218" i="10"/>
  <c r="P1217" i="10"/>
  <c r="P1216" i="10"/>
  <c r="P1215" i="10"/>
  <c r="P1214" i="10"/>
  <c r="P1213" i="10"/>
  <c r="P1212" i="10"/>
  <c r="P1211" i="10"/>
  <c r="P1210" i="10"/>
  <c r="P1209" i="10"/>
  <c r="P1208" i="10"/>
  <c r="P1207" i="10"/>
  <c r="P1206" i="10"/>
  <c r="P1205" i="10"/>
  <c r="P1204" i="10"/>
  <c r="P1203" i="10"/>
  <c r="P1202" i="10"/>
  <c r="P1201" i="10"/>
  <c r="P1200" i="10"/>
  <c r="P1199" i="10"/>
  <c r="P1198" i="10"/>
  <c r="P1197" i="10"/>
  <c r="P1196" i="10"/>
  <c r="P1195" i="10"/>
  <c r="P1194" i="10"/>
  <c r="P1193" i="10"/>
  <c r="P1192" i="10"/>
  <c r="P1191" i="10"/>
  <c r="P1190" i="10"/>
  <c r="P1189" i="10"/>
  <c r="P1188" i="10"/>
  <c r="P1187" i="10"/>
  <c r="P1186" i="10"/>
  <c r="P1185" i="10"/>
  <c r="P1184" i="10"/>
  <c r="P1183" i="10"/>
  <c r="P1182" i="10"/>
  <c r="P1181" i="10"/>
  <c r="P1180" i="10"/>
  <c r="P1179" i="10"/>
  <c r="P1178" i="10"/>
  <c r="P1177" i="10"/>
  <c r="P1176" i="10"/>
  <c r="P1175" i="10"/>
  <c r="P1174" i="10"/>
  <c r="P1173" i="10"/>
  <c r="P1172" i="10"/>
  <c r="P1171" i="10"/>
  <c r="P1170" i="10"/>
  <c r="P1169" i="10"/>
  <c r="P1168" i="10"/>
  <c r="P1167" i="10"/>
  <c r="P1166" i="10"/>
  <c r="P1165" i="10"/>
  <c r="P1164" i="10"/>
  <c r="P1163" i="10"/>
  <c r="P1162" i="10"/>
  <c r="P1161" i="10"/>
  <c r="P1160" i="10"/>
  <c r="P1159" i="10"/>
  <c r="P1158" i="10"/>
  <c r="P1157" i="10"/>
  <c r="P1156" i="10"/>
  <c r="P1155" i="10"/>
  <c r="P1154" i="10"/>
  <c r="P1153" i="10"/>
  <c r="P1152" i="10"/>
  <c r="P1151" i="10"/>
  <c r="P1150" i="10"/>
  <c r="P1149" i="10"/>
  <c r="P1148" i="10"/>
  <c r="P1147" i="10"/>
  <c r="P1146" i="10"/>
  <c r="P1145" i="10"/>
  <c r="P1144" i="10"/>
  <c r="P1143" i="10"/>
  <c r="P1142" i="10"/>
  <c r="P1141" i="10"/>
  <c r="P1140" i="10"/>
  <c r="P1139" i="10"/>
  <c r="P1138" i="10"/>
  <c r="P1137" i="10"/>
  <c r="P1136" i="10"/>
  <c r="P1135" i="10"/>
  <c r="P1134" i="10"/>
  <c r="P1133" i="10"/>
  <c r="P1132" i="10"/>
  <c r="P1131" i="10"/>
  <c r="P1130" i="10"/>
  <c r="P1129" i="10"/>
  <c r="P1128" i="10"/>
  <c r="P1127" i="10"/>
  <c r="P1126" i="10"/>
  <c r="P1125" i="10"/>
  <c r="P1124" i="10"/>
  <c r="P1123" i="10"/>
  <c r="P1122" i="10"/>
  <c r="P1121" i="10"/>
  <c r="P1120" i="10"/>
  <c r="P1119" i="10"/>
  <c r="P1118" i="10"/>
  <c r="P1117" i="10"/>
  <c r="P1116" i="10"/>
  <c r="P1115" i="10"/>
  <c r="P1114" i="10"/>
  <c r="P1113" i="10"/>
  <c r="P1112" i="10"/>
  <c r="P1111" i="10"/>
  <c r="P1110" i="10"/>
  <c r="P1109" i="10"/>
  <c r="P1108" i="10"/>
  <c r="P1107" i="10"/>
  <c r="P1106" i="10"/>
  <c r="P1105" i="10"/>
  <c r="P1104" i="10"/>
  <c r="P1103" i="10"/>
  <c r="P1102" i="10"/>
  <c r="P1101" i="10"/>
  <c r="P1100" i="10"/>
  <c r="P1099" i="10"/>
  <c r="P1098" i="10"/>
  <c r="P1097" i="10"/>
  <c r="P1096" i="10"/>
  <c r="P1095" i="10"/>
  <c r="P1094" i="10"/>
  <c r="P1093" i="10"/>
  <c r="P1092" i="10"/>
  <c r="P1091" i="10"/>
  <c r="P1090" i="10"/>
  <c r="P1089" i="10"/>
  <c r="P1088" i="10"/>
  <c r="P1087" i="10"/>
  <c r="P1086" i="10"/>
  <c r="P1085" i="10"/>
  <c r="P1084" i="10"/>
  <c r="P1083" i="10"/>
  <c r="P1082" i="10"/>
  <c r="P1081" i="10"/>
  <c r="P1080" i="10"/>
  <c r="P1079" i="10"/>
  <c r="P1078" i="10"/>
  <c r="P1077" i="10"/>
  <c r="P1076" i="10"/>
  <c r="P1075" i="10"/>
  <c r="P1074" i="10"/>
  <c r="P1073" i="10"/>
  <c r="P1072" i="10"/>
  <c r="P1071" i="10"/>
  <c r="P1070" i="10"/>
  <c r="P1069" i="10"/>
  <c r="P1068" i="10"/>
  <c r="P1067" i="10"/>
  <c r="P1066" i="10"/>
  <c r="P1065" i="10"/>
  <c r="P1064" i="10"/>
  <c r="P1063" i="10"/>
  <c r="P1062" i="10"/>
  <c r="P1061" i="10"/>
  <c r="P1060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994" i="10"/>
  <c r="P993" i="10"/>
  <c r="P992" i="10"/>
  <c r="P991" i="10"/>
  <c r="P990" i="10"/>
  <c r="P989" i="10"/>
  <c r="P988" i="10"/>
  <c r="P987" i="10"/>
  <c r="P986" i="10"/>
  <c r="P985" i="10"/>
  <c r="P984" i="10"/>
  <c r="P983" i="10"/>
  <c r="P982" i="10"/>
  <c r="P981" i="10"/>
  <c r="P980" i="10"/>
  <c r="P979" i="10"/>
  <c r="P978" i="10"/>
  <c r="P977" i="10"/>
  <c r="P976" i="10"/>
  <c r="P975" i="10"/>
  <c r="P974" i="10"/>
  <c r="P973" i="10"/>
  <c r="P972" i="10"/>
  <c r="P971" i="10"/>
  <c r="P970" i="10"/>
  <c r="P969" i="10"/>
  <c r="P968" i="10"/>
  <c r="P967" i="10"/>
  <c r="P966" i="10"/>
  <c r="P965" i="10"/>
  <c r="P964" i="10"/>
  <c r="P963" i="10"/>
  <c r="P962" i="10"/>
  <c r="P961" i="10"/>
  <c r="P960" i="10"/>
  <c r="P959" i="10"/>
  <c r="P958" i="10"/>
  <c r="P957" i="10"/>
  <c r="P956" i="10"/>
  <c r="P955" i="10"/>
  <c r="P954" i="10"/>
  <c r="P953" i="10"/>
  <c r="P952" i="10"/>
  <c r="P951" i="10"/>
  <c r="P950" i="10"/>
  <c r="P949" i="10"/>
  <c r="P948" i="10"/>
  <c r="P947" i="10"/>
  <c r="P946" i="10"/>
  <c r="P945" i="10"/>
  <c r="P944" i="10"/>
  <c r="P943" i="10"/>
  <c r="P942" i="10"/>
  <c r="P941" i="10"/>
  <c r="P940" i="10"/>
  <c r="P939" i="10"/>
  <c r="P938" i="10"/>
  <c r="P937" i="10"/>
  <c r="P936" i="10"/>
  <c r="P935" i="10"/>
  <c r="P934" i="10"/>
  <c r="P933" i="10"/>
  <c r="P932" i="10"/>
  <c r="P931" i="10"/>
  <c r="P930" i="10"/>
  <c r="P929" i="10"/>
  <c r="P928" i="10"/>
  <c r="P927" i="10"/>
  <c r="P926" i="10"/>
  <c r="P925" i="10"/>
  <c r="P924" i="10"/>
  <c r="P923" i="10"/>
  <c r="P922" i="10"/>
  <c r="P921" i="10"/>
  <c r="P920" i="10"/>
  <c r="P919" i="10"/>
  <c r="P918" i="10"/>
  <c r="P917" i="10"/>
  <c r="P916" i="10"/>
  <c r="P915" i="10"/>
  <c r="P914" i="10"/>
  <c r="P913" i="10"/>
  <c r="P912" i="10"/>
  <c r="P911" i="10"/>
  <c r="P910" i="10"/>
  <c r="P909" i="10"/>
  <c r="P908" i="10"/>
  <c r="P907" i="10"/>
  <c r="P906" i="10"/>
  <c r="P905" i="10"/>
  <c r="P904" i="10"/>
  <c r="P903" i="10"/>
  <c r="P902" i="10"/>
  <c r="P901" i="10"/>
  <c r="P900" i="10"/>
  <c r="P899" i="10"/>
  <c r="P898" i="10"/>
  <c r="P897" i="10"/>
  <c r="P896" i="10"/>
  <c r="P895" i="10"/>
  <c r="P894" i="10"/>
  <c r="P893" i="10"/>
  <c r="P892" i="10"/>
  <c r="P891" i="10"/>
  <c r="P890" i="10"/>
  <c r="P889" i="10"/>
  <c r="P888" i="10"/>
  <c r="P887" i="10"/>
  <c r="P886" i="10"/>
  <c r="P885" i="10"/>
  <c r="P884" i="10"/>
  <c r="P883" i="10"/>
  <c r="P882" i="10"/>
  <c r="P881" i="10"/>
  <c r="P880" i="10"/>
  <c r="P879" i="10"/>
  <c r="P878" i="10"/>
  <c r="P877" i="10"/>
  <c r="P876" i="10"/>
  <c r="P875" i="10"/>
  <c r="P874" i="10"/>
  <c r="P873" i="10"/>
  <c r="P872" i="10"/>
  <c r="P871" i="10"/>
  <c r="P870" i="10"/>
  <c r="P869" i="10"/>
  <c r="P868" i="10"/>
  <c r="P867" i="10"/>
  <c r="P866" i="10"/>
  <c r="P865" i="10"/>
  <c r="P864" i="10"/>
  <c r="P863" i="10"/>
  <c r="P862" i="10"/>
  <c r="P861" i="10"/>
  <c r="P860" i="10"/>
  <c r="P859" i="10"/>
  <c r="P858" i="10"/>
  <c r="P857" i="10"/>
  <c r="P856" i="10"/>
  <c r="P855" i="10"/>
  <c r="P854" i="10"/>
  <c r="P853" i="10"/>
  <c r="P852" i="10"/>
  <c r="P851" i="10"/>
  <c r="P850" i="10"/>
  <c r="P849" i="10"/>
  <c r="P848" i="10"/>
  <c r="P847" i="10"/>
  <c r="P846" i="10"/>
  <c r="P845" i="10"/>
  <c r="P844" i="10"/>
  <c r="P843" i="10"/>
  <c r="P842" i="10"/>
  <c r="P841" i="10"/>
  <c r="P840" i="10"/>
  <c r="P839" i="10"/>
  <c r="P838" i="10"/>
  <c r="P837" i="10"/>
  <c r="P836" i="10"/>
  <c r="P835" i="10"/>
  <c r="P834" i="10"/>
  <c r="P833" i="10"/>
  <c r="P832" i="10"/>
  <c r="P831" i="10"/>
  <c r="P830" i="10"/>
  <c r="P829" i="10"/>
  <c r="P828" i="10"/>
  <c r="P827" i="10"/>
  <c r="P826" i="10"/>
  <c r="P825" i="10"/>
  <c r="P824" i="10"/>
  <c r="P823" i="10"/>
  <c r="P822" i="10"/>
  <c r="P821" i="10"/>
  <c r="P820" i="10"/>
  <c r="P819" i="10"/>
  <c r="P818" i="10"/>
  <c r="P817" i="10"/>
  <c r="P816" i="10"/>
  <c r="P815" i="10"/>
  <c r="P814" i="10"/>
  <c r="P813" i="10"/>
  <c r="P812" i="10"/>
  <c r="P811" i="10"/>
  <c r="P810" i="10"/>
  <c r="P809" i="10"/>
  <c r="P808" i="10"/>
  <c r="P807" i="10"/>
  <c r="P806" i="10"/>
  <c r="P805" i="10"/>
  <c r="P804" i="10"/>
  <c r="P803" i="10"/>
  <c r="P802" i="10"/>
  <c r="P801" i="10"/>
  <c r="P800" i="10"/>
  <c r="P799" i="10"/>
  <c r="P798" i="10"/>
  <c r="P797" i="10"/>
  <c r="P796" i="10"/>
  <c r="P795" i="10"/>
  <c r="P794" i="10"/>
  <c r="P793" i="10"/>
  <c r="P792" i="10"/>
  <c r="P791" i="10"/>
  <c r="P790" i="10"/>
  <c r="P789" i="10"/>
  <c r="P788" i="10"/>
  <c r="P787" i="10"/>
  <c r="P786" i="10"/>
  <c r="P785" i="10"/>
  <c r="P784" i="10"/>
  <c r="P783" i="10"/>
  <c r="P782" i="10"/>
  <c r="P781" i="10"/>
  <c r="P780" i="10"/>
  <c r="P779" i="10"/>
  <c r="P778" i="10"/>
  <c r="P777" i="10"/>
  <c r="P776" i="10"/>
  <c r="P775" i="10"/>
  <c r="P774" i="10"/>
  <c r="P773" i="10"/>
  <c r="P772" i="10"/>
  <c r="P771" i="10"/>
  <c r="P770" i="10"/>
  <c r="P769" i="10"/>
  <c r="P768" i="10"/>
  <c r="P767" i="10"/>
  <c r="P766" i="10"/>
  <c r="P765" i="10"/>
  <c r="P764" i="10"/>
  <c r="P763" i="10"/>
  <c r="P762" i="10"/>
  <c r="P761" i="10"/>
  <c r="P760" i="10"/>
  <c r="P759" i="10"/>
  <c r="P758" i="10"/>
  <c r="P757" i="10"/>
  <c r="P756" i="10"/>
  <c r="P755" i="10"/>
  <c r="P754" i="10"/>
  <c r="P753" i="10"/>
  <c r="P752" i="10"/>
  <c r="P751" i="10"/>
  <c r="P750" i="10"/>
  <c r="P749" i="10"/>
  <c r="P748" i="10"/>
  <c r="P747" i="10"/>
  <c r="P746" i="10"/>
  <c r="P745" i="10"/>
  <c r="P744" i="10"/>
  <c r="P743" i="10"/>
  <c r="P742" i="10"/>
  <c r="P741" i="10"/>
  <c r="P740" i="10"/>
  <c r="P739" i="10"/>
  <c r="P738" i="10"/>
  <c r="P737" i="10"/>
  <c r="P736" i="10"/>
  <c r="P735" i="10"/>
  <c r="P734" i="10"/>
  <c r="P733" i="10"/>
  <c r="P732" i="10"/>
  <c r="P731" i="10"/>
  <c r="P730" i="10"/>
  <c r="P729" i="10"/>
  <c r="P728" i="10"/>
  <c r="P727" i="10"/>
  <c r="P726" i="10"/>
  <c r="P725" i="10"/>
  <c r="P724" i="10"/>
  <c r="P723" i="10"/>
  <c r="P722" i="10"/>
  <c r="P721" i="10"/>
  <c r="P720" i="10"/>
  <c r="P719" i="10"/>
  <c r="P718" i="10"/>
  <c r="P717" i="10"/>
  <c r="P716" i="10"/>
  <c r="P715" i="10"/>
  <c r="P714" i="10"/>
  <c r="P713" i="10"/>
  <c r="P712" i="10"/>
  <c r="P711" i="10"/>
  <c r="P710" i="10"/>
  <c r="P709" i="10"/>
  <c r="P708" i="10"/>
  <c r="P707" i="10"/>
  <c r="P706" i="10"/>
  <c r="P705" i="10"/>
  <c r="P704" i="10"/>
  <c r="P703" i="10"/>
  <c r="P702" i="10"/>
  <c r="P701" i="10"/>
  <c r="P700" i="10"/>
  <c r="P699" i="10"/>
  <c r="P698" i="10"/>
  <c r="P697" i="10"/>
  <c r="P696" i="10"/>
  <c r="P695" i="10"/>
  <c r="P694" i="10"/>
  <c r="P693" i="10"/>
  <c r="P692" i="10"/>
  <c r="P691" i="10"/>
  <c r="P690" i="10"/>
  <c r="P689" i="10"/>
  <c r="P688" i="10"/>
  <c r="P687" i="10"/>
  <c r="P686" i="10"/>
  <c r="P685" i="10"/>
  <c r="P684" i="10"/>
  <c r="P683" i="10"/>
  <c r="P682" i="10"/>
  <c r="P681" i="10"/>
  <c r="P680" i="10"/>
  <c r="P679" i="10"/>
  <c r="P678" i="10"/>
  <c r="P677" i="10"/>
  <c r="P676" i="10"/>
  <c r="P675" i="10"/>
  <c r="P674" i="10"/>
  <c r="P673" i="10"/>
  <c r="P672" i="10"/>
  <c r="P671" i="10"/>
  <c r="P670" i="10"/>
  <c r="P669" i="10"/>
  <c r="P668" i="10"/>
  <c r="P667" i="10"/>
  <c r="P666" i="10"/>
  <c r="P665" i="10"/>
  <c r="P664" i="10"/>
  <c r="P663" i="10"/>
  <c r="P662" i="10"/>
  <c r="P661" i="10"/>
  <c r="P660" i="10"/>
  <c r="P659" i="10"/>
  <c r="P658" i="10"/>
  <c r="P657" i="10"/>
  <c r="P656" i="10"/>
  <c r="P655" i="10"/>
  <c r="P654" i="10"/>
  <c r="P653" i="10"/>
  <c r="P652" i="10"/>
  <c r="P651" i="10"/>
  <c r="P650" i="10"/>
  <c r="P649" i="10"/>
  <c r="P648" i="10"/>
  <c r="P647" i="10"/>
  <c r="P646" i="10"/>
  <c r="P645" i="10"/>
  <c r="P644" i="10"/>
  <c r="P643" i="10"/>
  <c r="P642" i="10"/>
  <c r="P641" i="10"/>
  <c r="P640" i="10"/>
  <c r="P639" i="10"/>
  <c r="P638" i="10"/>
  <c r="P637" i="10"/>
  <c r="P636" i="10"/>
  <c r="P635" i="10"/>
  <c r="P634" i="10"/>
  <c r="P633" i="10"/>
  <c r="P632" i="10"/>
  <c r="P631" i="10"/>
  <c r="P630" i="10"/>
  <c r="P629" i="10"/>
  <c r="P628" i="10"/>
  <c r="P627" i="10"/>
  <c r="P626" i="10"/>
  <c r="P625" i="10"/>
  <c r="P624" i="10"/>
  <c r="P623" i="10"/>
  <c r="P622" i="10"/>
  <c r="P621" i="10"/>
  <c r="P620" i="10"/>
  <c r="P619" i="10"/>
  <c r="P618" i="10"/>
  <c r="P617" i="10"/>
  <c r="P616" i="10"/>
  <c r="P615" i="10"/>
  <c r="P614" i="10"/>
  <c r="P613" i="10"/>
  <c r="P612" i="10"/>
  <c r="P611" i="10"/>
  <c r="P610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L467" i="10" s="1"/>
  <c r="X467" i="10" s="1"/>
  <c r="P466" i="10"/>
  <c r="L466" i="10" s="1"/>
  <c r="X466" i="10" s="1"/>
  <c r="P465" i="10"/>
  <c r="L465" i="10" s="1"/>
  <c r="X465" i="10" s="1"/>
  <c r="P464" i="10"/>
  <c r="L464" i="10" s="1"/>
  <c r="X464" i="10" s="1"/>
  <c r="P463" i="10"/>
  <c r="L463" i="10" s="1"/>
  <c r="X463" i="10" s="1"/>
  <c r="P462" i="10"/>
  <c r="L462" i="10" s="1"/>
  <c r="X462" i="10" s="1"/>
  <c r="P461" i="10"/>
  <c r="L461" i="10" s="1"/>
  <c r="X461" i="10" s="1"/>
  <c r="P460" i="10"/>
  <c r="L460" i="10" s="1"/>
  <c r="X460" i="10" s="1"/>
  <c r="P459" i="10"/>
  <c r="L459" i="10" s="1"/>
  <c r="X459" i="10" s="1"/>
  <c r="P458" i="10"/>
  <c r="L458" i="10" s="1"/>
  <c r="X458" i="10" s="1"/>
  <c r="P457" i="10"/>
  <c r="L457" i="10" s="1"/>
  <c r="X457" i="10" s="1"/>
  <c r="P456" i="10"/>
  <c r="L456" i="10" s="1"/>
  <c r="X456" i="10" s="1"/>
  <c r="P455" i="10"/>
  <c r="L455" i="10" s="1"/>
  <c r="X455" i="10" s="1"/>
  <c r="P454" i="10"/>
  <c r="L454" i="10" s="1"/>
  <c r="X454" i="10" s="1"/>
  <c r="P453" i="10"/>
  <c r="L453" i="10" s="1"/>
  <c r="X453" i="10" s="1"/>
  <c r="P452" i="10"/>
  <c r="L452" i="10" s="1"/>
  <c r="X452" i="10" s="1"/>
  <c r="P451" i="10"/>
  <c r="L451" i="10" s="1"/>
  <c r="X451" i="10" s="1"/>
  <c r="P450" i="10"/>
  <c r="L450" i="10" s="1"/>
  <c r="X450" i="10" s="1"/>
  <c r="P449" i="10"/>
  <c r="X449" i="10" s="1"/>
  <c r="P448" i="10"/>
  <c r="L448" i="10" s="1"/>
  <c r="X448" i="10" s="1"/>
  <c r="P447" i="10"/>
  <c r="L447" i="10" s="1"/>
  <c r="X447" i="10" s="1"/>
  <c r="P446" i="10"/>
  <c r="L446" i="10" s="1"/>
  <c r="X446" i="10" s="1"/>
  <c r="P445" i="10"/>
  <c r="L445" i="10" s="1"/>
  <c r="X445" i="10" s="1"/>
  <c r="P444" i="10"/>
  <c r="L444" i="10" s="1"/>
  <c r="X444" i="10" s="1"/>
  <c r="P443" i="10"/>
  <c r="L443" i="10" s="1"/>
  <c r="X443" i="10" s="1"/>
  <c r="P442" i="10"/>
  <c r="L442" i="10" s="1"/>
  <c r="X442" i="10" s="1"/>
  <c r="P441" i="10"/>
  <c r="L441" i="10" s="1"/>
  <c r="X441" i="10" s="1"/>
  <c r="P440" i="10"/>
  <c r="L440" i="10" s="1"/>
  <c r="X440" i="10" s="1"/>
  <c r="P439" i="10"/>
  <c r="L439" i="10" s="1"/>
  <c r="X439" i="10" s="1"/>
  <c r="P438" i="10"/>
  <c r="L438" i="10" s="1"/>
  <c r="X438" i="10" s="1"/>
  <c r="P437" i="10"/>
  <c r="L437" i="10" s="1"/>
  <c r="X437" i="10" s="1"/>
  <c r="P436" i="10"/>
  <c r="L436" i="10" s="1"/>
  <c r="X436" i="10" s="1"/>
  <c r="P435" i="10"/>
  <c r="L435" i="10" s="1"/>
  <c r="X435" i="10" s="1"/>
  <c r="P434" i="10"/>
  <c r="L434" i="10" s="1"/>
  <c r="X434" i="10" s="1"/>
  <c r="P433" i="10"/>
  <c r="L433" i="10" s="1"/>
  <c r="X433" i="10" s="1"/>
  <c r="P432" i="10"/>
  <c r="L432" i="10" s="1"/>
  <c r="X432" i="10" s="1"/>
  <c r="P431" i="10"/>
  <c r="L431" i="10" s="1"/>
  <c r="X431" i="10" s="1"/>
  <c r="P430" i="10"/>
  <c r="L430" i="10" s="1"/>
  <c r="X430" i="10" s="1"/>
  <c r="P429" i="10"/>
  <c r="L429" i="10" s="1"/>
  <c r="X429" i="10" s="1"/>
  <c r="P428" i="10"/>
  <c r="L428" i="10" s="1"/>
  <c r="X428" i="10" s="1"/>
  <c r="P427" i="10"/>
  <c r="L427" i="10" s="1"/>
  <c r="X427" i="10" s="1"/>
  <c r="P426" i="10"/>
  <c r="L426" i="10" s="1"/>
  <c r="X426" i="10" s="1"/>
  <c r="P425" i="10"/>
  <c r="L425" i="10" s="1"/>
  <c r="X425" i="10" s="1"/>
  <c r="P424" i="10"/>
  <c r="L424" i="10" s="1"/>
  <c r="X424" i="10" s="1"/>
  <c r="P423" i="10"/>
  <c r="L423" i="10" s="1"/>
  <c r="X423" i="10" s="1"/>
  <c r="P422" i="10"/>
  <c r="L422" i="10" s="1"/>
  <c r="X422" i="10" s="1"/>
  <c r="P421" i="10"/>
  <c r="L421" i="10" s="1"/>
  <c r="X421" i="10" s="1"/>
  <c r="P420" i="10"/>
  <c r="L420" i="10" s="1"/>
  <c r="X420" i="10" s="1"/>
  <c r="P419" i="10"/>
  <c r="L419" i="10" s="1"/>
  <c r="X419" i="10" s="1"/>
  <c r="P418" i="10"/>
  <c r="L418" i="10" s="1"/>
  <c r="X418" i="10" s="1"/>
  <c r="P417" i="10"/>
  <c r="L417" i="10" s="1"/>
  <c r="X417" i="10" s="1"/>
  <c r="P416" i="10"/>
  <c r="P415" i="10"/>
  <c r="L415" i="10" s="1"/>
  <c r="X415" i="10" s="1"/>
  <c r="P414" i="10"/>
  <c r="L414" i="10" s="1"/>
  <c r="X414" i="10" s="1"/>
  <c r="P413" i="10"/>
  <c r="L413" i="10" s="1"/>
  <c r="X413" i="10" s="1"/>
  <c r="P412" i="10"/>
  <c r="L412" i="10" s="1"/>
  <c r="X412" i="10" s="1"/>
  <c r="P411" i="10"/>
  <c r="L411" i="10" s="1"/>
  <c r="X411" i="10" s="1"/>
  <c r="P410" i="10"/>
  <c r="L410" i="10" s="1"/>
  <c r="X410" i="10" s="1"/>
  <c r="P409" i="10"/>
  <c r="L409" i="10" s="1"/>
  <c r="X409" i="10" s="1"/>
  <c r="P408" i="10"/>
  <c r="L408" i="10" s="1"/>
  <c r="X408" i="10" s="1"/>
  <c r="P407" i="10"/>
  <c r="L407" i="10" s="1"/>
  <c r="X407" i="10" s="1"/>
  <c r="P406" i="10"/>
  <c r="L406" i="10" s="1"/>
  <c r="X406" i="10" s="1"/>
  <c r="P405" i="10"/>
  <c r="L405" i="10" s="1"/>
  <c r="X405" i="10" s="1"/>
  <c r="P404" i="10"/>
  <c r="L404" i="10" s="1"/>
  <c r="X404" i="10" s="1"/>
  <c r="P403" i="10"/>
  <c r="L403" i="10" s="1"/>
  <c r="X403" i="10" s="1"/>
  <c r="P402" i="10"/>
  <c r="L402" i="10" s="1"/>
  <c r="X402" i="10" s="1"/>
  <c r="P401" i="10"/>
  <c r="L401" i="10" s="1"/>
  <c r="X401" i="10" s="1"/>
  <c r="P400" i="10"/>
  <c r="L400" i="10" s="1"/>
  <c r="X400" i="10" s="1"/>
  <c r="P399" i="10"/>
  <c r="L399" i="10" s="1"/>
  <c r="X399" i="10" s="1"/>
  <c r="P398" i="10"/>
  <c r="L398" i="10" s="1"/>
  <c r="X398" i="10" s="1"/>
  <c r="P397" i="10"/>
  <c r="L397" i="10" s="1"/>
  <c r="X397" i="10" s="1"/>
  <c r="P396" i="10"/>
  <c r="L396" i="10" s="1"/>
  <c r="X396" i="10" s="1"/>
  <c r="P395" i="10"/>
  <c r="L395" i="10" s="1"/>
  <c r="X395" i="10" s="1"/>
  <c r="P394" i="10"/>
  <c r="L394" i="10" s="1"/>
  <c r="X394" i="10" s="1"/>
  <c r="P393" i="10"/>
  <c r="L393" i="10" s="1"/>
  <c r="X393" i="10" s="1"/>
  <c r="P392" i="10"/>
  <c r="L392" i="10" s="1"/>
  <c r="X392" i="10" s="1"/>
  <c r="P391" i="10"/>
  <c r="L391" i="10" s="1"/>
  <c r="X391" i="10" s="1"/>
  <c r="P390" i="10"/>
  <c r="L390" i="10" s="1"/>
  <c r="X390" i="10" s="1"/>
  <c r="P389" i="10"/>
  <c r="L389" i="10" s="1"/>
  <c r="X389" i="10" s="1"/>
  <c r="P388" i="10"/>
  <c r="L388" i="10" s="1"/>
  <c r="X388" i="10" s="1"/>
  <c r="P387" i="10"/>
  <c r="L387" i="10" s="1"/>
  <c r="X387" i="10" s="1"/>
  <c r="P386" i="10"/>
  <c r="L386" i="10" s="1"/>
  <c r="X386" i="10" s="1"/>
  <c r="P385" i="10"/>
  <c r="L385" i="10" s="1"/>
  <c r="X385" i="10" s="1"/>
  <c r="P384" i="10"/>
  <c r="L384" i="10" s="1"/>
  <c r="X384" i="10" s="1"/>
  <c r="P383" i="10"/>
  <c r="L383" i="10" s="1"/>
  <c r="X383" i="10" s="1"/>
  <c r="P382" i="10"/>
  <c r="L382" i="10" s="1"/>
  <c r="X382" i="10" s="1"/>
  <c r="P381" i="10"/>
  <c r="L381" i="10" s="1"/>
  <c r="X381" i="10" s="1"/>
  <c r="P380" i="10"/>
  <c r="L380" i="10" s="1"/>
  <c r="X380" i="10" s="1"/>
  <c r="P379" i="10"/>
  <c r="L379" i="10" s="1"/>
  <c r="X379" i="10" s="1"/>
  <c r="P378" i="10"/>
  <c r="L378" i="10" s="1"/>
  <c r="X378" i="10" s="1"/>
  <c r="P377" i="10"/>
  <c r="L377" i="10" s="1"/>
  <c r="X377" i="10" s="1"/>
  <c r="P376" i="10"/>
  <c r="L376" i="10" s="1"/>
  <c r="X376" i="10" s="1"/>
  <c r="P375" i="10"/>
  <c r="L375" i="10" s="1"/>
  <c r="X375" i="10" s="1"/>
  <c r="P374" i="10"/>
  <c r="L374" i="10" s="1"/>
  <c r="X374" i="10" s="1"/>
  <c r="P373" i="10"/>
  <c r="L373" i="10" s="1"/>
  <c r="X373" i="10" s="1"/>
  <c r="P372" i="10"/>
  <c r="L372" i="10" s="1"/>
  <c r="X372" i="10" s="1"/>
  <c r="P371" i="10"/>
  <c r="L371" i="10" s="1"/>
  <c r="X371" i="10" s="1"/>
  <c r="P370" i="10"/>
  <c r="L370" i="10" s="1"/>
  <c r="X370" i="10" s="1"/>
  <c r="P369" i="10"/>
  <c r="L369" i="10" s="1"/>
  <c r="X369" i="10" s="1"/>
  <c r="P368" i="10"/>
  <c r="L368" i="10" s="1"/>
  <c r="X368" i="10" s="1"/>
  <c r="P367" i="10"/>
  <c r="L367" i="10" s="1"/>
  <c r="X367" i="10" s="1"/>
  <c r="P366" i="10"/>
  <c r="L366" i="10" s="1"/>
  <c r="X366" i="10" s="1"/>
  <c r="P365" i="10"/>
  <c r="L365" i="10" s="1"/>
  <c r="X365" i="10" s="1"/>
  <c r="P364" i="10"/>
  <c r="L364" i="10" s="1"/>
  <c r="X364" i="10" s="1"/>
  <c r="P363" i="10"/>
  <c r="L363" i="10" s="1"/>
  <c r="X363" i="10" s="1"/>
  <c r="P362" i="10"/>
  <c r="L362" i="10" s="1"/>
  <c r="X362" i="10" s="1"/>
  <c r="P361" i="10"/>
  <c r="L361" i="10" s="1"/>
  <c r="X361" i="10" s="1"/>
  <c r="P360" i="10"/>
  <c r="L360" i="10" s="1"/>
  <c r="X360" i="10" s="1"/>
  <c r="P359" i="10"/>
  <c r="L359" i="10" s="1"/>
  <c r="X359" i="10" s="1"/>
  <c r="P358" i="10"/>
  <c r="L358" i="10" s="1"/>
  <c r="X358" i="10" s="1"/>
  <c r="P357" i="10"/>
  <c r="P356" i="10"/>
  <c r="L356" i="10" s="1"/>
  <c r="X356" i="10" s="1"/>
  <c r="P355" i="10"/>
  <c r="L355" i="10" s="1"/>
  <c r="X355" i="10" s="1"/>
  <c r="P354" i="10"/>
  <c r="L354" i="10" s="1"/>
  <c r="X354" i="10" s="1"/>
  <c r="P353" i="10"/>
  <c r="L353" i="10" s="1"/>
  <c r="X353" i="10" s="1"/>
  <c r="P352" i="10"/>
  <c r="L352" i="10" s="1"/>
  <c r="X352" i="10" s="1"/>
  <c r="P351" i="10"/>
  <c r="L351" i="10" s="1"/>
  <c r="X351" i="10" s="1"/>
  <c r="P350" i="10"/>
  <c r="L350" i="10" s="1"/>
  <c r="X350" i="10" s="1"/>
  <c r="P349" i="10"/>
  <c r="L349" i="10" s="1"/>
  <c r="X349" i="10" s="1"/>
  <c r="P348" i="10"/>
  <c r="L348" i="10" s="1"/>
  <c r="X348" i="10" s="1"/>
  <c r="P347" i="10"/>
  <c r="L347" i="10" s="1"/>
  <c r="X347" i="10" s="1"/>
  <c r="P346" i="10"/>
  <c r="L346" i="10" s="1"/>
  <c r="X346" i="10" s="1"/>
  <c r="P345" i="10"/>
  <c r="L345" i="10" s="1"/>
  <c r="X345" i="10" s="1"/>
  <c r="P344" i="10"/>
  <c r="L344" i="10" s="1"/>
  <c r="X344" i="10" s="1"/>
  <c r="P343" i="10"/>
  <c r="L343" i="10" s="1"/>
  <c r="X343" i="10" s="1"/>
  <c r="P342" i="10"/>
  <c r="L342" i="10" s="1"/>
  <c r="X342" i="10" s="1"/>
  <c r="P341" i="10"/>
  <c r="L341" i="10" s="1"/>
  <c r="X341" i="10" s="1"/>
  <c r="P340" i="10"/>
  <c r="L340" i="10" s="1"/>
  <c r="X340" i="10" s="1"/>
  <c r="P339" i="10"/>
  <c r="L339" i="10" s="1"/>
  <c r="X339" i="10" s="1"/>
  <c r="P338" i="10"/>
  <c r="L338" i="10" s="1"/>
  <c r="X338" i="10" s="1"/>
  <c r="P337" i="10"/>
  <c r="L337" i="10" s="1"/>
  <c r="X337" i="10" s="1"/>
  <c r="P336" i="10"/>
  <c r="L336" i="10" s="1"/>
  <c r="X336" i="10" s="1"/>
  <c r="P335" i="10"/>
  <c r="L335" i="10" s="1"/>
  <c r="X335" i="10" s="1"/>
  <c r="P334" i="10"/>
  <c r="L334" i="10" s="1"/>
  <c r="X334" i="10" s="1"/>
  <c r="P333" i="10"/>
  <c r="L333" i="10" s="1"/>
  <c r="X333" i="10" s="1"/>
  <c r="P332" i="10"/>
  <c r="L332" i="10" s="1"/>
  <c r="X332" i="10" s="1"/>
  <c r="P331" i="10"/>
  <c r="L331" i="10" s="1"/>
  <c r="X331" i="10" s="1"/>
  <c r="P330" i="10"/>
  <c r="L330" i="10" s="1"/>
  <c r="X330" i="10" s="1"/>
  <c r="P329" i="10"/>
  <c r="L329" i="10" s="1"/>
  <c r="X329" i="10" s="1"/>
  <c r="P328" i="10"/>
  <c r="L328" i="10" s="1"/>
  <c r="X328" i="10" s="1"/>
  <c r="P327" i="10"/>
  <c r="L327" i="10" s="1"/>
  <c r="X327" i="10" s="1"/>
  <c r="P326" i="10"/>
  <c r="L326" i="10" s="1"/>
  <c r="X326" i="10" s="1"/>
  <c r="P325" i="10"/>
  <c r="L325" i="10" s="1"/>
  <c r="X325" i="10" s="1"/>
  <c r="P324" i="10"/>
  <c r="L324" i="10" s="1"/>
  <c r="X324" i="10" s="1"/>
  <c r="P323" i="10"/>
  <c r="L323" i="10" s="1"/>
  <c r="X323" i="10" s="1"/>
  <c r="P322" i="10"/>
  <c r="L322" i="10" s="1"/>
  <c r="X322" i="10" s="1"/>
  <c r="P321" i="10"/>
  <c r="L321" i="10" s="1"/>
  <c r="X321" i="10" s="1"/>
  <c r="P320" i="10"/>
  <c r="L320" i="10" s="1"/>
  <c r="X320" i="10" s="1"/>
  <c r="P319" i="10"/>
  <c r="L319" i="10" s="1"/>
  <c r="X319" i="10" s="1"/>
  <c r="P318" i="10"/>
  <c r="P317" i="10"/>
  <c r="L317" i="10" s="1"/>
  <c r="X317" i="10" s="1"/>
  <c r="P316" i="10"/>
  <c r="L316" i="10" s="1"/>
  <c r="X316" i="10" s="1"/>
  <c r="P315" i="10"/>
  <c r="L315" i="10" s="1"/>
  <c r="X315" i="10" s="1"/>
  <c r="P314" i="10"/>
  <c r="L314" i="10" s="1"/>
  <c r="X314" i="10" s="1"/>
  <c r="P313" i="10"/>
  <c r="L313" i="10" s="1"/>
  <c r="X313" i="10" s="1"/>
  <c r="P312" i="10"/>
  <c r="L312" i="10" s="1"/>
  <c r="X312" i="10" s="1"/>
  <c r="P311" i="10"/>
  <c r="L311" i="10" s="1"/>
  <c r="X311" i="10" s="1"/>
  <c r="P310" i="10"/>
  <c r="L310" i="10" s="1"/>
  <c r="X310" i="10" s="1"/>
  <c r="P309" i="10"/>
  <c r="L309" i="10" s="1"/>
  <c r="X309" i="10" s="1"/>
  <c r="P308" i="10"/>
  <c r="L308" i="10" s="1"/>
  <c r="X308" i="10" s="1"/>
  <c r="P307" i="10"/>
  <c r="L307" i="10" s="1"/>
  <c r="X307" i="10" s="1"/>
  <c r="P306" i="10"/>
  <c r="L306" i="10" s="1"/>
  <c r="X306" i="10" s="1"/>
  <c r="P305" i="10"/>
  <c r="L305" i="10" s="1"/>
  <c r="X305" i="10" s="1"/>
  <c r="P304" i="10"/>
  <c r="L304" i="10" s="1"/>
  <c r="X304" i="10" s="1"/>
  <c r="P303" i="10"/>
  <c r="L303" i="10" s="1"/>
  <c r="X303" i="10" s="1"/>
  <c r="P302" i="10"/>
  <c r="L302" i="10" s="1"/>
  <c r="X302" i="10" s="1"/>
  <c r="P301" i="10"/>
  <c r="L301" i="10" s="1"/>
  <c r="X301" i="10" s="1"/>
  <c r="P300" i="10"/>
  <c r="L300" i="10" s="1"/>
  <c r="X300" i="10" s="1"/>
  <c r="P299" i="10"/>
  <c r="L299" i="10" s="1"/>
  <c r="X299" i="10" s="1"/>
  <c r="P298" i="10"/>
  <c r="L298" i="10" s="1"/>
  <c r="X298" i="10" s="1"/>
  <c r="P297" i="10"/>
  <c r="L297" i="10" s="1"/>
  <c r="X297" i="10" s="1"/>
  <c r="P296" i="10"/>
  <c r="L296" i="10" s="1"/>
  <c r="X296" i="10" s="1"/>
  <c r="P295" i="10"/>
  <c r="L295" i="10" s="1"/>
  <c r="X295" i="10" s="1"/>
  <c r="P294" i="10"/>
  <c r="L294" i="10" s="1"/>
  <c r="X294" i="10" s="1"/>
  <c r="P293" i="10"/>
  <c r="L293" i="10" s="1"/>
  <c r="X293" i="10" s="1"/>
  <c r="P292" i="10"/>
  <c r="L292" i="10" s="1"/>
  <c r="X292" i="10" s="1"/>
  <c r="P291" i="10"/>
  <c r="L291" i="10" s="1"/>
  <c r="X291" i="10" s="1"/>
  <c r="P290" i="10"/>
  <c r="L290" i="10" s="1"/>
  <c r="X290" i="10" s="1"/>
  <c r="P289" i="10"/>
  <c r="L289" i="10" s="1"/>
  <c r="X289" i="10" s="1"/>
  <c r="P288" i="10"/>
  <c r="L288" i="10" s="1"/>
  <c r="X288" i="10" s="1"/>
  <c r="P287" i="10"/>
  <c r="L287" i="10" s="1"/>
  <c r="X287" i="10" s="1"/>
  <c r="P286" i="10"/>
  <c r="L286" i="10" s="1"/>
  <c r="X286" i="10" s="1"/>
  <c r="P285" i="10"/>
  <c r="L285" i="10" s="1"/>
  <c r="X285" i="10" s="1"/>
  <c r="P284" i="10"/>
  <c r="L284" i="10" s="1"/>
  <c r="X284" i="10" s="1"/>
  <c r="P283" i="10"/>
  <c r="L283" i="10" s="1"/>
  <c r="X283" i="10" s="1"/>
  <c r="P282" i="10"/>
  <c r="L282" i="10" s="1"/>
  <c r="X282" i="10" s="1"/>
  <c r="P281" i="10"/>
  <c r="L281" i="10" s="1"/>
  <c r="X281" i="10" s="1"/>
  <c r="P280" i="10"/>
  <c r="L280" i="10" s="1"/>
  <c r="X280" i="10" s="1"/>
  <c r="P279" i="10"/>
  <c r="L279" i="10" s="1"/>
  <c r="X279" i="10" s="1"/>
  <c r="P278" i="10"/>
  <c r="L278" i="10" s="1"/>
  <c r="X278" i="10" s="1"/>
  <c r="P277" i="10"/>
  <c r="L277" i="10" s="1"/>
  <c r="X277" i="10" s="1"/>
  <c r="P276" i="10"/>
  <c r="L276" i="10" s="1"/>
  <c r="X276" i="10" s="1"/>
  <c r="P275" i="10"/>
  <c r="L275" i="10" s="1"/>
  <c r="X275" i="10" s="1"/>
  <c r="P274" i="10"/>
  <c r="L274" i="10" s="1"/>
  <c r="X274" i="10" s="1"/>
  <c r="P273" i="10"/>
  <c r="L273" i="10" s="1"/>
  <c r="X273" i="10" s="1"/>
  <c r="P272" i="10"/>
  <c r="L272" i="10" s="1"/>
  <c r="X272" i="10" s="1"/>
  <c r="P271" i="10"/>
  <c r="L271" i="10" s="1"/>
  <c r="X271" i="10" s="1"/>
  <c r="P270" i="10"/>
  <c r="L270" i="10" s="1"/>
  <c r="X270" i="10" s="1"/>
  <c r="P269" i="10"/>
  <c r="L269" i="10" s="1"/>
  <c r="X269" i="10" s="1"/>
  <c r="P268" i="10"/>
  <c r="L268" i="10" s="1"/>
  <c r="X268" i="10" s="1"/>
  <c r="P267" i="10"/>
  <c r="L267" i="10" s="1"/>
  <c r="X267" i="10" s="1"/>
  <c r="P266" i="10"/>
  <c r="L266" i="10" s="1"/>
  <c r="X266" i="10" s="1"/>
  <c r="P265" i="10"/>
  <c r="L265" i="10" s="1"/>
  <c r="X265" i="10" s="1"/>
  <c r="P264" i="10"/>
  <c r="L264" i="10" s="1"/>
  <c r="X264" i="10" s="1"/>
  <c r="P263" i="10"/>
  <c r="L263" i="10" s="1"/>
  <c r="X263" i="10" s="1"/>
  <c r="P262" i="10"/>
  <c r="L262" i="10" s="1"/>
  <c r="X262" i="10" s="1"/>
  <c r="P261" i="10"/>
  <c r="L261" i="10" s="1"/>
  <c r="X261" i="10" s="1"/>
  <c r="P260" i="10"/>
  <c r="L260" i="10" s="1"/>
  <c r="X260" i="10" s="1"/>
  <c r="P259" i="10"/>
  <c r="L259" i="10" s="1"/>
  <c r="X259" i="10" s="1"/>
  <c r="P258" i="10"/>
  <c r="L258" i="10" s="1"/>
  <c r="X258" i="10" s="1"/>
  <c r="P257" i="10"/>
  <c r="L257" i="10" s="1"/>
  <c r="X257" i="10" s="1"/>
  <c r="P256" i="10"/>
  <c r="L256" i="10" s="1"/>
  <c r="X256" i="10" s="1"/>
  <c r="P255" i="10"/>
  <c r="L255" i="10" s="1"/>
  <c r="X255" i="10" s="1"/>
  <c r="P254" i="10"/>
  <c r="L254" i="10" s="1"/>
  <c r="X254" i="10" s="1"/>
  <c r="P253" i="10"/>
  <c r="L253" i="10" s="1"/>
  <c r="X253" i="10" s="1"/>
  <c r="P252" i="10"/>
  <c r="L252" i="10" s="1"/>
  <c r="X252" i="10" s="1"/>
  <c r="P251" i="10"/>
  <c r="L251" i="10" s="1"/>
  <c r="X251" i="10" s="1"/>
  <c r="P250" i="10"/>
  <c r="L250" i="10" s="1"/>
  <c r="X250" i="10" s="1"/>
  <c r="P249" i="10"/>
  <c r="L249" i="10" s="1"/>
  <c r="X249" i="10" s="1"/>
  <c r="P248" i="10"/>
  <c r="L248" i="10" s="1"/>
  <c r="X248" i="10" s="1"/>
  <c r="P247" i="10"/>
  <c r="L247" i="10" s="1"/>
  <c r="X247" i="10" s="1"/>
  <c r="P246" i="10"/>
  <c r="L246" i="10" s="1"/>
  <c r="X246" i="10" s="1"/>
  <c r="P245" i="10"/>
  <c r="L245" i="10" s="1"/>
  <c r="X245" i="10" s="1"/>
  <c r="P244" i="10"/>
  <c r="L244" i="10" s="1"/>
  <c r="X244" i="10" s="1"/>
  <c r="P243" i="10"/>
  <c r="L243" i="10" s="1"/>
  <c r="X243" i="10" s="1"/>
  <c r="P242" i="10"/>
  <c r="L242" i="10" s="1"/>
  <c r="X242" i="10" s="1"/>
  <c r="P241" i="10"/>
  <c r="L241" i="10" s="1"/>
  <c r="X241" i="10" s="1"/>
  <c r="P240" i="10"/>
  <c r="L240" i="10" s="1"/>
  <c r="X240" i="10" s="1"/>
  <c r="P239" i="10"/>
  <c r="L239" i="10" s="1"/>
  <c r="X239" i="10" s="1"/>
  <c r="P238" i="10"/>
  <c r="L238" i="10" s="1"/>
  <c r="X238" i="10" s="1"/>
  <c r="P237" i="10"/>
  <c r="L237" i="10" s="1"/>
  <c r="X237" i="10" s="1"/>
  <c r="P236" i="10"/>
  <c r="L236" i="10" s="1"/>
  <c r="X236" i="10" s="1"/>
  <c r="P235" i="10"/>
  <c r="L235" i="10" s="1"/>
  <c r="X235" i="10" s="1"/>
  <c r="P234" i="10"/>
  <c r="L234" i="10" s="1"/>
  <c r="X234" i="10" s="1"/>
  <c r="P233" i="10"/>
  <c r="L233" i="10" s="1"/>
  <c r="X233" i="10" s="1"/>
  <c r="P232" i="10"/>
  <c r="L232" i="10" s="1"/>
  <c r="X232" i="10" s="1"/>
  <c r="P231" i="10"/>
  <c r="L231" i="10" s="1"/>
  <c r="X231" i="10" s="1"/>
  <c r="P230" i="10"/>
  <c r="L230" i="10" s="1"/>
  <c r="X230" i="10" s="1"/>
  <c r="P229" i="10"/>
  <c r="L229" i="10" s="1"/>
  <c r="X229" i="10" s="1"/>
  <c r="P228" i="10"/>
  <c r="L228" i="10" s="1"/>
  <c r="X228" i="10" s="1"/>
  <c r="P227" i="10"/>
  <c r="L227" i="10" s="1"/>
  <c r="X227" i="10" s="1"/>
  <c r="P226" i="10"/>
  <c r="L226" i="10" s="1"/>
  <c r="X226" i="10" s="1"/>
  <c r="P225" i="10"/>
  <c r="L225" i="10" s="1"/>
  <c r="X225" i="10" s="1"/>
  <c r="P224" i="10"/>
  <c r="L224" i="10" s="1"/>
  <c r="X224" i="10" s="1"/>
  <c r="P223" i="10"/>
  <c r="L223" i="10" s="1"/>
  <c r="X223" i="10" s="1"/>
  <c r="P222" i="10"/>
  <c r="L222" i="10" s="1"/>
  <c r="X222" i="10" s="1"/>
  <c r="P221" i="10"/>
  <c r="L221" i="10" s="1"/>
  <c r="X221" i="10" s="1"/>
  <c r="P220" i="10"/>
  <c r="L220" i="10" s="1"/>
  <c r="X220" i="10" s="1"/>
  <c r="P219" i="10"/>
  <c r="L219" i="10" s="1"/>
  <c r="X219" i="10" s="1"/>
  <c r="P218" i="10"/>
  <c r="L218" i="10" s="1"/>
  <c r="X218" i="10" s="1"/>
  <c r="P217" i="10"/>
  <c r="L217" i="10" s="1"/>
  <c r="X217" i="10" s="1"/>
  <c r="P216" i="10"/>
  <c r="L216" i="10" s="1"/>
  <c r="X216" i="10" s="1"/>
  <c r="P215" i="10"/>
  <c r="L215" i="10" s="1"/>
  <c r="X215" i="10" s="1"/>
  <c r="P214" i="10"/>
  <c r="L214" i="10" s="1"/>
  <c r="X214" i="10" s="1"/>
  <c r="P213" i="10"/>
  <c r="L213" i="10" s="1"/>
  <c r="X213" i="10" s="1"/>
  <c r="P212" i="10"/>
  <c r="L212" i="10" s="1"/>
  <c r="X212" i="10" s="1"/>
  <c r="P211" i="10"/>
  <c r="L211" i="10" s="1"/>
  <c r="X211" i="10" s="1"/>
  <c r="P210" i="10"/>
  <c r="L210" i="10" s="1"/>
  <c r="X210" i="10" s="1"/>
  <c r="P209" i="10"/>
  <c r="L209" i="10" s="1"/>
  <c r="X209" i="10" s="1"/>
  <c r="P208" i="10"/>
  <c r="L208" i="10" s="1"/>
  <c r="X208" i="10" s="1"/>
  <c r="P207" i="10"/>
  <c r="L207" i="10" s="1"/>
  <c r="X207" i="10" s="1"/>
  <c r="P206" i="10"/>
  <c r="L206" i="10" s="1"/>
  <c r="X206" i="10" s="1"/>
  <c r="P205" i="10"/>
  <c r="L205" i="10" s="1"/>
  <c r="X205" i="10" s="1"/>
  <c r="P204" i="10"/>
  <c r="L204" i="10" s="1"/>
  <c r="X204" i="10" s="1"/>
  <c r="P203" i="10"/>
  <c r="L203" i="10" s="1"/>
  <c r="X203" i="10" s="1"/>
  <c r="P202" i="10"/>
  <c r="L202" i="10" s="1"/>
  <c r="X202" i="10" s="1"/>
  <c r="P201" i="10"/>
  <c r="L201" i="10" s="1"/>
  <c r="X201" i="10" s="1"/>
  <c r="P200" i="10"/>
  <c r="L200" i="10" s="1"/>
  <c r="X200" i="10" s="1"/>
  <c r="P199" i="10"/>
  <c r="L199" i="10" s="1"/>
  <c r="X199" i="10" s="1"/>
  <c r="P198" i="10"/>
  <c r="L198" i="10" s="1"/>
  <c r="X198" i="10" s="1"/>
  <c r="P197" i="10"/>
  <c r="L197" i="10" s="1"/>
  <c r="X197" i="10" s="1"/>
  <c r="P196" i="10"/>
  <c r="L196" i="10" s="1"/>
  <c r="X196" i="10" s="1"/>
  <c r="P195" i="10"/>
  <c r="L195" i="10" s="1"/>
  <c r="X195" i="10" s="1"/>
  <c r="P194" i="10"/>
  <c r="L194" i="10" s="1"/>
  <c r="X194" i="10" s="1"/>
  <c r="P193" i="10"/>
  <c r="L193" i="10" s="1"/>
  <c r="X193" i="10" s="1"/>
  <c r="P192" i="10"/>
  <c r="L192" i="10" s="1"/>
  <c r="X192" i="10" s="1"/>
  <c r="P191" i="10"/>
  <c r="L191" i="10" s="1"/>
  <c r="X191" i="10" s="1"/>
  <c r="P190" i="10"/>
  <c r="L190" i="10" s="1"/>
  <c r="X190" i="10" s="1"/>
  <c r="P189" i="10"/>
  <c r="L189" i="10" s="1"/>
  <c r="X189" i="10" s="1"/>
  <c r="P188" i="10"/>
  <c r="L188" i="10" s="1"/>
  <c r="X188" i="10" s="1"/>
  <c r="P187" i="10"/>
  <c r="L187" i="10" s="1"/>
  <c r="X187" i="10" s="1"/>
  <c r="P186" i="10"/>
  <c r="L186" i="10" s="1"/>
  <c r="X186" i="10" s="1"/>
  <c r="P185" i="10"/>
  <c r="L185" i="10" s="1"/>
  <c r="X185" i="10" s="1"/>
  <c r="P184" i="10"/>
  <c r="L184" i="10" s="1"/>
  <c r="X184" i="10" s="1"/>
  <c r="P183" i="10"/>
  <c r="L183" i="10" s="1"/>
  <c r="X183" i="10" s="1"/>
  <c r="L182" i="10"/>
  <c r="X182" i="10" s="1"/>
  <c r="P181" i="10"/>
  <c r="L181" i="10" s="1"/>
  <c r="X181" i="10" s="1"/>
  <c r="P180" i="10"/>
  <c r="L180" i="10" s="1"/>
  <c r="X180" i="10" s="1"/>
  <c r="P179" i="10"/>
  <c r="L179" i="10" s="1"/>
  <c r="X179" i="10" s="1"/>
  <c r="P178" i="10"/>
  <c r="L178" i="10" s="1"/>
  <c r="X178" i="10" s="1"/>
  <c r="L177" i="10"/>
  <c r="X177" i="10" s="1"/>
  <c r="P176" i="10"/>
  <c r="L176" i="10" s="1"/>
  <c r="X176" i="10" s="1"/>
  <c r="P175" i="10"/>
  <c r="L175" i="10" s="1"/>
  <c r="X175" i="10" s="1"/>
  <c r="P174" i="10"/>
  <c r="L174" i="10" s="1"/>
  <c r="X174" i="10" s="1"/>
  <c r="P173" i="10"/>
  <c r="L173" i="10" s="1"/>
  <c r="X173" i="10" s="1"/>
  <c r="P172" i="10"/>
  <c r="L172" i="10" s="1"/>
  <c r="X172" i="10" s="1"/>
  <c r="P171" i="10"/>
  <c r="L171" i="10" s="1"/>
  <c r="X171" i="10" s="1"/>
  <c r="P170" i="10"/>
  <c r="L170" i="10" s="1"/>
  <c r="X170" i="10" s="1"/>
  <c r="P169" i="10"/>
  <c r="L169" i="10" s="1"/>
  <c r="X169" i="10" s="1"/>
  <c r="P168" i="10"/>
  <c r="L168" i="10" s="1"/>
  <c r="X168" i="10" s="1"/>
  <c r="P167" i="10"/>
  <c r="L167" i="10" s="1"/>
  <c r="X167" i="10" s="1"/>
  <c r="P166" i="10"/>
  <c r="L166" i="10" s="1"/>
  <c r="X166" i="10" s="1"/>
  <c r="P165" i="10"/>
  <c r="L165" i="10" s="1"/>
  <c r="X165" i="10" s="1"/>
  <c r="P164" i="10"/>
  <c r="L164" i="10" s="1"/>
  <c r="X164" i="10" s="1"/>
  <c r="P163" i="10"/>
  <c r="L163" i="10" s="1"/>
  <c r="X163" i="10" s="1"/>
  <c r="P162" i="10"/>
  <c r="L162" i="10" s="1"/>
  <c r="X162" i="10" s="1"/>
  <c r="P161" i="10"/>
  <c r="L161" i="10" s="1"/>
  <c r="X161" i="10" s="1"/>
  <c r="P160" i="10"/>
  <c r="L160" i="10" s="1"/>
  <c r="X160" i="10" s="1"/>
  <c r="P159" i="10"/>
  <c r="L159" i="10" s="1"/>
  <c r="X159" i="10" s="1"/>
  <c r="P158" i="10"/>
  <c r="L158" i="10" s="1"/>
  <c r="X158" i="10" s="1"/>
  <c r="P157" i="10"/>
  <c r="L157" i="10" s="1"/>
  <c r="X157" i="10" s="1"/>
  <c r="P156" i="10"/>
  <c r="L156" i="10" s="1"/>
  <c r="X156" i="10" s="1"/>
  <c r="P155" i="10"/>
  <c r="L155" i="10" s="1"/>
  <c r="X155" i="10" s="1"/>
  <c r="P154" i="10"/>
  <c r="L154" i="10" s="1"/>
  <c r="X154" i="10" s="1"/>
  <c r="P153" i="10"/>
  <c r="L153" i="10" s="1"/>
  <c r="X153" i="10" s="1"/>
  <c r="P152" i="10"/>
  <c r="L152" i="10" s="1"/>
  <c r="X152" i="10" s="1"/>
  <c r="P151" i="10"/>
  <c r="L151" i="10" s="1"/>
  <c r="X151" i="10" s="1"/>
  <c r="P150" i="10"/>
  <c r="L150" i="10" s="1"/>
  <c r="X150" i="10" s="1"/>
  <c r="P149" i="10"/>
  <c r="L149" i="10" s="1"/>
  <c r="X149" i="10" s="1"/>
  <c r="L148" i="10"/>
  <c r="X148" i="10" s="1"/>
  <c r="L147" i="10"/>
  <c r="X147" i="10" s="1"/>
  <c r="P146" i="10"/>
  <c r="L146" i="10" s="1"/>
  <c r="X146" i="10" s="1"/>
  <c r="P145" i="10"/>
  <c r="L145" i="10" s="1"/>
  <c r="X145" i="10" s="1"/>
  <c r="P144" i="10"/>
  <c r="L144" i="10" s="1"/>
  <c r="X144" i="10" s="1"/>
  <c r="P143" i="10"/>
  <c r="L143" i="10" s="1"/>
  <c r="X143" i="10" s="1"/>
  <c r="P142" i="10"/>
  <c r="L142" i="10" s="1"/>
  <c r="X142" i="10" s="1"/>
  <c r="P141" i="10"/>
  <c r="L141" i="10" s="1"/>
  <c r="X141" i="10" s="1"/>
  <c r="P140" i="10"/>
  <c r="L140" i="10" s="1"/>
  <c r="X140" i="10" s="1"/>
  <c r="P139" i="10"/>
  <c r="L139" i="10" s="1"/>
  <c r="X139" i="10" s="1"/>
  <c r="P138" i="10"/>
  <c r="L138" i="10" s="1"/>
  <c r="X138" i="10" s="1"/>
  <c r="P137" i="10"/>
  <c r="L137" i="10" s="1"/>
  <c r="X137" i="10" s="1"/>
  <c r="P136" i="10"/>
  <c r="L136" i="10" s="1"/>
  <c r="X136" i="10" s="1"/>
  <c r="P135" i="10"/>
  <c r="L135" i="10" s="1"/>
  <c r="X135" i="10" s="1"/>
  <c r="P134" i="10"/>
  <c r="L134" i="10" s="1"/>
  <c r="X134" i="10" s="1"/>
  <c r="P133" i="10"/>
  <c r="L133" i="10" s="1"/>
  <c r="X133" i="10" s="1"/>
  <c r="P132" i="10"/>
  <c r="L132" i="10" s="1"/>
  <c r="X132" i="10" s="1"/>
  <c r="P131" i="10"/>
  <c r="L131" i="10" s="1"/>
  <c r="X131" i="10" s="1"/>
  <c r="P130" i="10"/>
  <c r="L130" i="10" s="1"/>
  <c r="X130" i="10" s="1"/>
  <c r="P129" i="10"/>
  <c r="L129" i="10" s="1"/>
  <c r="X129" i="10" s="1"/>
  <c r="P128" i="10"/>
  <c r="L128" i="10" s="1"/>
  <c r="X128" i="10" s="1"/>
  <c r="P127" i="10"/>
  <c r="L127" i="10" s="1"/>
  <c r="X127" i="10" s="1"/>
  <c r="P126" i="10"/>
  <c r="L126" i="10" s="1"/>
  <c r="X126" i="10" s="1"/>
  <c r="P125" i="10"/>
  <c r="L125" i="10" s="1"/>
  <c r="X125" i="10" s="1"/>
  <c r="P124" i="10"/>
  <c r="L124" i="10" s="1"/>
  <c r="X124" i="10" s="1"/>
  <c r="P123" i="10"/>
  <c r="L123" i="10" s="1"/>
  <c r="X123" i="10" s="1"/>
  <c r="P122" i="10"/>
  <c r="L122" i="10" s="1"/>
  <c r="X122" i="10" s="1"/>
  <c r="P121" i="10"/>
  <c r="L121" i="10" s="1"/>
  <c r="X121" i="10" s="1"/>
  <c r="P120" i="10"/>
  <c r="L120" i="10" s="1"/>
  <c r="X120" i="10" s="1"/>
  <c r="P119" i="10"/>
  <c r="L119" i="10" s="1"/>
  <c r="X119" i="10" s="1"/>
  <c r="P118" i="10"/>
  <c r="L118" i="10" s="1"/>
  <c r="X118" i="10" s="1"/>
  <c r="P117" i="10"/>
  <c r="L117" i="10" s="1"/>
  <c r="X117" i="10" s="1"/>
  <c r="P116" i="10"/>
  <c r="L116" i="10" s="1"/>
  <c r="X116" i="10" s="1"/>
  <c r="P115" i="10"/>
  <c r="L115" i="10" s="1"/>
  <c r="X115" i="10" s="1"/>
  <c r="P114" i="10"/>
  <c r="L114" i="10" s="1"/>
  <c r="X114" i="10" s="1"/>
  <c r="P113" i="10"/>
  <c r="L113" i="10" s="1"/>
  <c r="X113" i="10" s="1"/>
  <c r="P112" i="10"/>
  <c r="L112" i="10" s="1"/>
  <c r="X112" i="10" s="1"/>
  <c r="P111" i="10"/>
  <c r="L111" i="10" s="1"/>
  <c r="X111" i="10" s="1"/>
  <c r="P110" i="10"/>
  <c r="L110" i="10" s="1"/>
  <c r="X110" i="10" s="1"/>
  <c r="P109" i="10"/>
  <c r="L109" i="10" s="1"/>
  <c r="X109" i="10" s="1"/>
  <c r="P108" i="10"/>
  <c r="L108" i="10" s="1"/>
  <c r="X108" i="10" s="1"/>
  <c r="L107" i="10"/>
  <c r="X107" i="10" s="1"/>
  <c r="P106" i="10"/>
  <c r="L106" i="10" s="1"/>
  <c r="X106" i="10" s="1"/>
  <c r="P105" i="10"/>
  <c r="L105" i="10" s="1"/>
  <c r="X105" i="10" s="1"/>
  <c r="P104" i="10"/>
  <c r="L104" i="10" s="1"/>
  <c r="X104" i="10" s="1"/>
  <c r="P103" i="10"/>
  <c r="L103" i="10" s="1"/>
  <c r="X103" i="10" s="1"/>
  <c r="P102" i="10"/>
  <c r="L102" i="10" s="1"/>
  <c r="X102" i="10" s="1"/>
  <c r="P101" i="10"/>
  <c r="L101" i="10" s="1"/>
  <c r="X101" i="10" s="1"/>
  <c r="P100" i="10"/>
  <c r="L100" i="10" s="1"/>
  <c r="X100" i="10" s="1"/>
  <c r="P99" i="10"/>
  <c r="L99" i="10" s="1"/>
  <c r="X99" i="10" s="1"/>
  <c r="P98" i="10"/>
  <c r="L98" i="10" s="1"/>
  <c r="X98" i="10" s="1"/>
  <c r="P97" i="10"/>
  <c r="L97" i="10" s="1"/>
  <c r="X97" i="10" s="1"/>
  <c r="P96" i="10"/>
  <c r="L96" i="10" s="1"/>
  <c r="X96" i="10" s="1"/>
  <c r="P95" i="10"/>
  <c r="L95" i="10" s="1"/>
  <c r="X95" i="10" s="1"/>
  <c r="P94" i="10"/>
  <c r="L94" i="10" s="1"/>
  <c r="X94" i="10" s="1"/>
  <c r="P93" i="10"/>
  <c r="L93" i="10" s="1"/>
  <c r="X93" i="10" s="1"/>
  <c r="P92" i="10"/>
  <c r="L92" i="10" s="1"/>
  <c r="X92" i="10" s="1"/>
  <c r="P91" i="10"/>
  <c r="L91" i="10" s="1"/>
  <c r="X91" i="10" s="1"/>
  <c r="P90" i="10"/>
  <c r="L90" i="10" s="1"/>
  <c r="X90" i="10" s="1"/>
  <c r="P89" i="10"/>
  <c r="L89" i="10" s="1"/>
  <c r="X89" i="10" s="1"/>
  <c r="P88" i="10"/>
  <c r="L88" i="10" s="1"/>
  <c r="X88" i="10" s="1"/>
  <c r="P87" i="10"/>
  <c r="L87" i="10" s="1"/>
  <c r="X87" i="10" s="1"/>
  <c r="P86" i="10"/>
  <c r="L86" i="10" s="1"/>
  <c r="X86" i="10" s="1"/>
  <c r="P85" i="10"/>
  <c r="L85" i="10" s="1"/>
  <c r="X85" i="10" s="1"/>
  <c r="P84" i="10"/>
  <c r="L84" i="10" s="1"/>
  <c r="X84" i="10" s="1"/>
  <c r="P83" i="10"/>
  <c r="L83" i="10" s="1"/>
  <c r="X83" i="10" s="1"/>
  <c r="P82" i="10"/>
  <c r="L82" i="10" s="1"/>
  <c r="X82" i="10" s="1"/>
  <c r="P81" i="10"/>
  <c r="L81" i="10" s="1"/>
  <c r="X81" i="10" s="1"/>
  <c r="P80" i="10"/>
  <c r="L80" i="10" s="1"/>
  <c r="X80" i="10" s="1"/>
  <c r="P79" i="10"/>
  <c r="L79" i="10" s="1"/>
  <c r="X79" i="10" s="1"/>
  <c r="P78" i="10"/>
  <c r="L78" i="10" s="1"/>
  <c r="X78" i="10" s="1"/>
  <c r="P77" i="10"/>
  <c r="L77" i="10" s="1"/>
  <c r="X77" i="10" s="1"/>
  <c r="P76" i="10"/>
  <c r="L76" i="10" s="1"/>
  <c r="X76" i="10" s="1"/>
  <c r="P75" i="10"/>
  <c r="L75" i="10" s="1"/>
  <c r="X75" i="10" s="1"/>
  <c r="P74" i="10"/>
  <c r="L74" i="10" s="1"/>
  <c r="X74" i="10" s="1"/>
  <c r="P73" i="10"/>
  <c r="L73" i="10" s="1"/>
  <c r="X73" i="10" s="1"/>
  <c r="P72" i="10"/>
  <c r="L72" i="10" s="1"/>
  <c r="X72" i="10" s="1"/>
  <c r="P71" i="10"/>
  <c r="L71" i="10" s="1"/>
  <c r="X71" i="10" s="1"/>
  <c r="P70" i="10"/>
  <c r="L70" i="10" s="1"/>
  <c r="X70" i="10" s="1"/>
  <c r="P69" i="10"/>
  <c r="L69" i="10" s="1"/>
  <c r="X69" i="10" s="1"/>
  <c r="P68" i="10"/>
  <c r="L68" i="10" s="1"/>
  <c r="X68" i="10" s="1"/>
  <c r="P67" i="10"/>
  <c r="L67" i="10" s="1"/>
  <c r="X67" i="10" s="1"/>
  <c r="P66" i="10"/>
  <c r="L66" i="10" s="1"/>
  <c r="X66" i="10" s="1"/>
  <c r="P65" i="10"/>
  <c r="L65" i="10" s="1"/>
  <c r="X65" i="10" s="1"/>
  <c r="P64" i="10"/>
  <c r="L64" i="10" s="1"/>
  <c r="X64" i="10" s="1"/>
  <c r="P63" i="10"/>
  <c r="L63" i="10" s="1"/>
  <c r="X63" i="10" s="1"/>
  <c r="P62" i="10"/>
  <c r="L62" i="10" s="1"/>
  <c r="X62" i="10" s="1"/>
  <c r="P61" i="10"/>
  <c r="L61" i="10" s="1"/>
  <c r="X61" i="10" s="1"/>
  <c r="P60" i="10"/>
  <c r="L60" i="10" s="1"/>
  <c r="X60" i="10" s="1"/>
  <c r="P59" i="10"/>
  <c r="L59" i="10" s="1"/>
  <c r="X59" i="10" s="1"/>
  <c r="P58" i="10"/>
  <c r="L58" i="10" s="1"/>
  <c r="X58" i="10" s="1"/>
  <c r="P57" i="10"/>
  <c r="L57" i="10" s="1"/>
  <c r="X57" i="10" s="1"/>
  <c r="P56" i="10"/>
  <c r="L56" i="10" s="1"/>
  <c r="X56" i="10" s="1"/>
  <c r="P55" i="10"/>
  <c r="L55" i="10" s="1"/>
  <c r="X55" i="10" s="1"/>
  <c r="P54" i="10"/>
  <c r="L54" i="10" s="1"/>
  <c r="X54" i="10" s="1"/>
  <c r="P53" i="10"/>
  <c r="L53" i="10" s="1"/>
  <c r="X53" i="10" s="1"/>
  <c r="P52" i="10"/>
  <c r="L52" i="10" s="1"/>
  <c r="X52" i="10" s="1"/>
  <c r="P51" i="10"/>
  <c r="L51" i="10" s="1"/>
  <c r="X51" i="10" s="1"/>
  <c r="P50" i="10"/>
  <c r="L50" i="10" s="1"/>
  <c r="X50" i="10" s="1"/>
  <c r="P49" i="10"/>
  <c r="L49" i="10" s="1"/>
  <c r="X49" i="10" s="1"/>
  <c r="P48" i="10"/>
  <c r="L48" i="10" s="1"/>
  <c r="X48" i="10" s="1"/>
  <c r="P47" i="10"/>
  <c r="L47" i="10" s="1"/>
  <c r="X47" i="10" s="1"/>
  <c r="P46" i="10"/>
  <c r="L46" i="10" s="1"/>
  <c r="X46" i="10" s="1"/>
  <c r="P45" i="10"/>
  <c r="L45" i="10" s="1"/>
  <c r="X45" i="10" s="1"/>
  <c r="P44" i="10"/>
  <c r="L44" i="10" s="1"/>
  <c r="X44" i="10" s="1"/>
  <c r="P43" i="10"/>
  <c r="L43" i="10" s="1"/>
  <c r="X43" i="10" s="1"/>
  <c r="P42" i="10"/>
  <c r="L42" i="10" s="1"/>
  <c r="X42" i="10" s="1"/>
  <c r="P41" i="10"/>
  <c r="L41" i="10" s="1"/>
  <c r="X41" i="10" s="1"/>
  <c r="P40" i="10"/>
  <c r="L40" i="10" s="1"/>
  <c r="X40" i="10" s="1"/>
  <c r="P39" i="10"/>
  <c r="L39" i="10" s="1"/>
  <c r="X39" i="10" s="1"/>
  <c r="P38" i="10"/>
  <c r="L38" i="10" s="1"/>
  <c r="X38" i="10" s="1"/>
  <c r="P37" i="10"/>
  <c r="L37" i="10" s="1"/>
  <c r="X37" i="10" s="1"/>
  <c r="P36" i="10"/>
  <c r="L36" i="10" s="1"/>
  <c r="X36" i="10" s="1"/>
  <c r="P35" i="10"/>
  <c r="L35" i="10" s="1"/>
  <c r="X35" i="10" s="1"/>
  <c r="P34" i="10"/>
  <c r="L34" i="10" s="1"/>
  <c r="X34" i="10" s="1"/>
  <c r="P33" i="10"/>
  <c r="L33" i="10" s="1"/>
  <c r="X33" i="10" s="1"/>
  <c r="P32" i="10"/>
  <c r="L32" i="10" s="1"/>
  <c r="X32" i="10" s="1"/>
  <c r="P31" i="10"/>
  <c r="L31" i="10" s="1"/>
  <c r="X31" i="10" s="1"/>
  <c r="P30" i="10"/>
  <c r="L30" i="10" s="1"/>
  <c r="X30" i="10" s="1"/>
  <c r="P29" i="10"/>
  <c r="L29" i="10" s="1"/>
  <c r="X29" i="10" s="1"/>
  <c r="P28" i="10"/>
  <c r="L28" i="10" s="1"/>
  <c r="X28" i="10" s="1"/>
  <c r="P27" i="10"/>
  <c r="L27" i="10" s="1"/>
  <c r="X27" i="10" s="1"/>
  <c r="P26" i="10"/>
  <c r="L26" i="10" s="1"/>
  <c r="X26" i="10" s="1"/>
  <c r="P25" i="10"/>
  <c r="L25" i="10" s="1"/>
  <c r="X25" i="10" s="1"/>
  <c r="P24" i="10"/>
  <c r="L24" i="10" s="1"/>
  <c r="X24" i="10" s="1"/>
  <c r="P23" i="10"/>
  <c r="L23" i="10" s="1"/>
  <c r="X23" i="10" s="1"/>
  <c r="P22" i="10"/>
  <c r="L22" i="10" s="1"/>
  <c r="X22" i="10" s="1"/>
  <c r="P21" i="10"/>
  <c r="L21" i="10" s="1"/>
  <c r="X21" i="10" s="1"/>
  <c r="P20" i="10"/>
  <c r="L20" i="10" s="1"/>
  <c r="X20" i="10" s="1"/>
  <c r="P19" i="10"/>
  <c r="L19" i="10" s="1"/>
  <c r="X19" i="10" s="1"/>
  <c r="P18" i="10"/>
  <c r="L18" i="10" s="1"/>
  <c r="X18" i="10" s="1"/>
  <c r="P17" i="10"/>
  <c r="L17" i="10" s="1"/>
  <c r="X17" i="10" s="1"/>
  <c r="P16" i="10"/>
  <c r="L16" i="10" s="1"/>
  <c r="X16" i="10" s="1"/>
  <c r="P15" i="10"/>
  <c r="L15" i="10" s="1"/>
  <c r="X15" i="10" s="1"/>
  <c r="P14" i="10"/>
  <c r="L14" i="10" s="1"/>
  <c r="X14" i="10" s="1"/>
  <c r="P13" i="10"/>
  <c r="L13" i="10" s="1"/>
  <c r="X13" i="10" s="1"/>
  <c r="P12" i="10"/>
  <c r="L12" i="10" s="1"/>
  <c r="X12" i="10" s="1"/>
  <c r="P11" i="10"/>
  <c r="L11" i="10" s="1"/>
  <c r="X11" i="10" s="1"/>
  <c r="P10" i="10"/>
  <c r="L10" i="10" s="1"/>
  <c r="X10" i="10" s="1"/>
  <c r="P9" i="10"/>
  <c r="L9" i="10" s="1"/>
  <c r="X9" i="10" s="1"/>
  <c r="P8" i="10"/>
  <c r="L8" i="10" s="1"/>
  <c r="X8" i="10" s="1"/>
  <c r="P7" i="10"/>
  <c r="L7" i="10" s="1"/>
  <c r="X7" i="10" s="1"/>
  <c r="P6" i="10"/>
  <c r="L6" i="10" s="1"/>
  <c r="X6" i="10" s="1"/>
  <c r="P5" i="10"/>
  <c r="L5" i="10" s="1"/>
  <c r="X5" i="10" s="1"/>
  <c r="P4" i="10"/>
  <c r="L4" i="10" s="1"/>
  <c r="X4" i="10" s="1"/>
  <c r="P3" i="10"/>
  <c r="L3" i="10" s="1"/>
  <c r="X3" i="10" s="1"/>
  <c r="P2" i="10"/>
  <c r="L2" i="10" s="1"/>
  <c r="X2" i="10" s="1"/>
  <c r="X2954" i="10"/>
  <c r="T2954" i="10"/>
  <c r="L2953" i="10"/>
  <c r="X2953" i="10" s="1"/>
  <c r="T2953" i="10"/>
  <c r="L2952" i="10"/>
  <c r="X2952" i="10" s="1"/>
  <c r="T2952" i="10"/>
  <c r="L2951" i="10"/>
  <c r="X2951" i="10" s="1"/>
  <c r="T2951" i="10"/>
  <c r="L2950" i="10"/>
  <c r="X2950" i="10" s="1"/>
  <c r="T2950" i="10"/>
  <c r="L2949" i="10"/>
  <c r="X2949" i="10" s="1"/>
  <c r="T2949" i="10"/>
  <c r="L2948" i="10"/>
  <c r="X2948" i="10" s="1"/>
  <c r="T2948" i="10"/>
  <c r="L2947" i="10"/>
  <c r="X2947" i="10" s="1"/>
  <c r="T2947" i="10"/>
  <c r="L2946" i="10"/>
  <c r="X2946" i="10" s="1"/>
  <c r="T2946" i="10"/>
  <c r="L2945" i="10"/>
  <c r="X2945" i="10" s="1"/>
  <c r="T2945" i="10"/>
  <c r="L2944" i="10"/>
  <c r="X2944" i="10" s="1"/>
  <c r="T2944" i="10"/>
  <c r="L2943" i="10"/>
  <c r="X2943" i="10" s="1"/>
  <c r="T2943" i="10"/>
  <c r="L2942" i="10"/>
  <c r="X2942" i="10" s="1"/>
  <c r="T2942" i="10"/>
  <c r="L2941" i="10"/>
  <c r="X2941" i="10" s="1"/>
  <c r="T2941" i="10"/>
  <c r="L2940" i="10"/>
  <c r="X2940" i="10" s="1"/>
  <c r="T2940" i="10"/>
  <c r="L2939" i="10"/>
  <c r="X2939" i="10" s="1"/>
  <c r="T2939" i="10"/>
  <c r="L2938" i="10"/>
  <c r="X2938" i="10" s="1"/>
  <c r="T2938" i="10"/>
  <c r="L2937" i="10"/>
  <c r="X2937" i="10" s="1"/>
  <c r="T2937" i="10"/>
  <c r="L2936" i="10"/>
  <c r="X2936" i="10" s="1"/>
  <c r="T2936" i="10"/>
  <c r="L2935" i="10"/>
  <c r="X2935" i="10" s="1"/>
  <c r="T2935" i="10"/>
  <c r="L2934" i="10"/>
  <c r="X2934" i="10" s="1"/>
  <c r="T2934" i="10"/>
  <c r="L2933" i="10"/>
  <c r="X2933" i="10" s="1"/>
  <c r="T2933" i="10"/>
  <c r="L2932" i="10"/>
  <c r="X2932" i="10" s="1"/>
  <c r="T2932" i="10"/>
  <c r="L2931" i="10"/>
  <c r="X2931" i="10" s="1"/>
  <c r="T2931" i="10"/>
  <c r="L2930" i="10"/>
  <c r="X2930" i="10" s="1"/>
  <c r="T2930" i="10"/>
  <c r="L2929" i="10"/>
  <c r="X2929" i="10" s="1"/>
  <c r="T2929" i="10"/>
  <c r="L2928" i="10"/>
  <c r="X2928" i="10" s="1"/>
  <c r="T2928" i="10"/>
  <c r="L2927" i="10"/>
  <c r="X2927" i="10" s="1"/>
  <c r="T2927" i="10"/>
  <c r="L2926" i="10"/>
  <c r="X2926" i="10" s="1"/>
  <c r="T2926" i="10"/>
  <c r="L2925" i="10"/>
  <c r="X2925" i="10" s="1"/>
  <c r="T2925" i="10"/>
  <c r="L2924" i="10"/>
  <c r="X2924" i="10" s="1"/>
  <c r="T2924" i="10"/>
  <c r="L2923" i="10"/>
  <c r="X2923" i="10" s="1"/>
  <c r="T2923" i="10"/>
  <c r="L2922" i="10"/>
  <c r="X2922" i="10" s="1"/>
  <c r="T2922" i="10"/>
  <c r="L2921" i="10"/>
  <c r="X2921" i="10" s="1"/>
  <c r="T2921" i="10"/>
  <c r="L2920" i="10"/>
  <c r="X2920" i="10" s="1"/>
  <c r="T2920" i="10"/>
  <c r="L2919" i="10"/>
  <c r="X2919" i="10" s="1"/>
  <c r="T2919" i="10"/>
  <c r="L2918" i="10"/>
  <c r="X2918" i="10" s="1"/>
  <c r="T2918" i="10"/>
  <c r="L2917" i="10"/>
  <c r="X2917" i="10" s="1"/>
  <c r="T2917" i="10"/>
  <c r="L2916" i="10"/>
  <c r="X2916" i="10" s="1"/>
  <c r="T2916" i="10"/>
  <c r="L2915" i="10"/>
  <c r="X2915" i="10" s="1"/>
  <c r="T2915" i="10"/>
  <c r="L2914" i="10"/>
  <c r="X2914" i="10" s="1"/>
  <c r="T2914" i="10"/>
  <c r="L2913" i="10"/>
  <c r="X2913" i="10" s="1"/>
  <c r="T2913" i="10"/>
  <c r="L2912" i="10"/>
  <c r="X2912" i="10" s="1"/>
  <c r="T2912" i="10"/>
  <c r="L2911" i="10"/>
  <c r="X2911" i="10" s="1"/>
  <c r="T2911" i="10"/>
  <c r="L2910" i="10"/>
  <c r="X2910" i="10" s="1"/>
  <c r="T2910" i="10"/>
  <c r="L2909" i="10"/>
  <c r="X2909" i="10" s="1"/>
  <c r="T2909" i="10"/>
  <c r="L2908" i="10"/>
  <c r="X2908" i="10" s="1"/>
  <c r="T2908" i="10"/>
  <c r="L2907" i="10"/>
  <c r="X2907" i="10" s="1"/>
  <c r="T2907" i="10"/>
  <c r="L2906" i="10"/>
  <c r="X2906" i="10" s="1"/>
  <c r="T2906" i="10"/>
  <c r="L2905" i="10"/>
  <c r="X2905" i="10" s="1"/>
  <c r="T2905" i="10"/>
  <c r="L2904" i="10"/>
  <c r="X2904" i="10" s="1"/>
  <c r="T2904" i="10"/>
  <c r="L2903" i="10"/>
  <c r="X2903" i="10" s="1"/>
  <c r="T2903" i="10"/>
  <c r="L2902" i="10"/>
  <c r="X2902" i="10" s="1"/>
  <c r="T2902" i="10"/>
  <c r="L2901" i="10"/>
  <c r="X2901" i="10" s="1"/>
  <c r="T2901" i="10"/>
  <c r="L2900" i="10"/>
  <c r="X2900" i="10" s="1"/>
  <c r="T2900" i="10"/>
  <c r="L2899" i="10"/>
  <c r="X2899" i="10" s="1"/>
  <c r="T2899" i="10"/>
  <c r="L2898" i="10"/>
  <c r="X2898" i="10" s="1"/>
  <c r="T2898" i="10"/>
  <c r="L2897" i="10"/>
  <c r="X2897" i="10" s="1"/>
  <c r="T2897" i="10"/>
  <c r="L2896" i="10"/>
  <c r="X2896" i="10" s="1"/>
  <c r="T2896" i="10"/>
  <c r="L2895" i="10"/>
  <c r="X2895" i="10" s="1"/>
  <c r="T2895" i="10"/>
  <c r="L2894" i="10"/>
  <c r="X2894" i="10" s="1"/>
  <c r="T2894" i="10"/>
  <c r="L2893" i="10"/>
  <c r="X2893" i="10" s="1"/>
  <c r="T2893" i="10"/>
  <c r="L2892" i="10"/>
  <c r="X2892" i="10" s="1"/>
  <c r="T2892" i="10"/>
  <c r="L2891" i="10"/>
  <c r="X2891" i="10" s="1"/>
  <c r="T2891" i="10"/>
  <c r="L2890" i="10"/>
  <c r="X2890" i="10" s="1"/>
  <c r="T2890" i="10"/>
  <c r="L2889" i="10"/>
  <c r="X2889" i="10" s="1"/>
  <c r="T2889" i="10"/>
  <c r="L2888" i="10"/>
  <c r="X2888" i="10" s="1"/>
  <c r="T2888" i="10"/>
  <c r="L2887" i="10"/>
  <c r="X2887" i="10" s="1"/>
  <c r="T2887" i="10"/>
  <c r="L2886" i="10"/>
  <c r="X2886" i="10" s="1"/>
  <c r="T2886" i="10"/>
  <c r="L2885" i="10"/>
  <c r="X2885" i="10" s="1"/>
  <c r="T2885" i="10"/>
  <c r="L2884" i="10"/>
  <c r="X2884" i="10" s="1"/>
  <c r="T2884" i="10"/>
  <c r="L2883" i="10"/>
  <c r="X2883" i="10" s="1"/>
  <c r="T2883" i="10"/>
  <c r="L2882" i="10"/>
  <c r="X2882" i="10" s="1"/>
  <c r="T2882" i="10"/>
  <c r="L2881" i="10"/>
  <c r="X2881" i="10" s="1"/>
  <c r="T2881" i="10"/>
  <c r="L2880" i="10"/>
  <c r="X2880" i="10" s="1"/>
  <c r="T2880" i="10"/>
  <c r="L2879" i="10"/>
  <c r="X2879" i="10" s="1"/>
  <c r="T2879" i="10"/>
  <c r="L2878" i="10"/>
  <c r="X2878" i="10" s="1"/>
  <c r="T2878" i="10"/>
  <c r="L2877" i="10"/>
  <c r="X2877" i="10" s="1"/>
  <c r="T2877" i="10"/>
  <c r="L2876" i="10"/>
  <c r="X2876" i="10" s="1"/>
  <c r="T2876" i="10"/>
  <c r="L2875" i="10"/>
  <c r="X2875" i="10" s="1"/>
  <c r="T2875" i="10"/>
  <c r="L2874" i="10"/>
  <c r="X2874" i="10" s="1"/>
  <c r="T2874" i="10"/>
  <c r="L2873" i="10"/>
  <c r="X2873" i="10" s="1"/>
  <c r="T2873" i="10"/>
  <c r="L2872" i="10"/>
  <c r="X2872" i="10" s="1"/>
  <c r="T2872" i="10"/>
  <c r="L2871" i="10"/>
  <c r="X2871" i="10" s="1"/>
  <c r="T2871" i="10"/>
  <c r="L2870" i="10"/>
  <c r="X2870" i="10" s="1"/>
  <c r="T2870" i="10"/>
  <c r="L2869" i="10"/>
  <c r="X2869" i="10" s="1"/>
  <c r="T2869" i="10"/>
  <c r="L2868" i="10"/>
  <c r="X2868" i="10" s="1"/>
  <c r="T2868" i="10"/>
  <c r="L2867" i="10"/>
  <c r="X2867" i="10" s="1"/>
  <c r="T2867" i="10"/>
  <c r="L2866" i="10"/>
  <c r="X2866" i="10" s="1"/>
  <c r="T2866" i="10"/>
  <c r="L2865" i="10"/>
  <c r="X2865" i="10" s="1"/>
  <c r="T2865" i="10"/>
  <c r="L2864" i="10"/>
  <c r="X2864" i="10" s="1"/>
  <c r="T2864" i="10"/>
  <c r="L2863" i="10"/>
  <c r="X2863" i="10" s="1"/>
  <c r="T2863" i="10"/>
  <c r="L2862" i="10"/>
  <c r="X2862" i="10" s="1"/>
  <c r="T2862" i="10"/>
  <c r="L2861" i="10"/>
  <c r="X2861" i="10" s="1"/>
  <c r="T2861" i="10"/>
  <c r="L2860" i="10"/>
  <c r="X2860" i="10" s="1"/>
  <c r="T2860" i="10"/>
  <c r="L2859" i="10"/>
  <c r="X2859" i="10" s="1"/>
  <c r="T2859" i="10"/>
  <c r="L2858" i="10"/>
  <c r="X2858" i="10" s="1"/>
  <c r="T2858" i="10"/>
  <c r="L2857" i="10"/>
  <c r="X2857" i="10" s="1"/>
  <c r="T2857" i="10"/>
  <c r="L2856" i="10"/>
  <c r="X2856" i="10" s="1"/>
  <c r="T2856" i="10"/>
  <c r="L2855" i="10"/>
  <c r="X2855" i="10" s="1"/>
  <c r="T2855" i="10"/>
  <c r="L2854" i="10"/>
  <c r="X2854" i="10" s="1"/>
  <c r="T2854" i="10"/>
  <c r="L2853" i="10"/>
  <c r="X2853" i="10" s="1"/>
  <c r="T2853" i="10"/>
  <c r="L2852" i="10"/>
  <c r="X2852" i="10" s="1"/>
  <c r="T2852" i="10"/>
  <c r="L2851" i="10"/>
  <c r="X2851" i="10" s="1"/>
  <c r="T2851" i="10"/>
  <c r="L2850" i="10"/>
  <c r="X2850" i="10" s="1"/>
  <c r="T2850" i="10"/>
  <c r="L2849" i="10"/>
  <c r="X2849" i="10" s="1"/>
  <c r="T2849" i="10"/>
  <c r="L2848" i="10"/>
  <c r="X2848" i="10" s="1"/>
  <c r="T2848" i="10"/>
  <c r="L2847" i="10"/>
  <c r="X2847" i="10" s="1"/>
  <c r="T2847" i="10"/>
  <c r="L2846" i="10"/>
  <c r="X2846" i="10" s="1"/>
  <c r="T2846" i="10"/>
  <c r="L2845" i="10"/>
  <c r="X2845" i="10" s="1"/>
  <c r="T2845" i="10"/>
  <c r="L2844" i="10"/>
  <c r="X2844" i="10" s="1"/>
  <c r="T2844" i="10"/>
  <c r="L2843" i="10"/>
  <c r="X2843" i="10" s="1"/>
  <c r="T2843" i="10"/>
  <c r="L2842" i="10"/>
  <c r="X2842" i="10" s="1"/>
  <c r="T2842" i="10"/>
  <c r="L2841" i="10"/>
  <c r="X2841" i="10" s="1"/>
  <c r="T2841" i="10"/>
  <c r="L2840" i="10"/>
  <c r="X2840" i="10" s="1"/>
  <c r="T2840" i="10"/>
  <c r="L2839" i="10"/>
  <c r="X2839" i="10" s="1"/>
  <c r="T2839" i="10"/>
  <c r="L2838" i="10"/>
  <c r="X2838" i="10" s="1"/>
  <c r="T2838" i="10"/>
  <c r="L2837" i="10"/>
  <c r="X2837" i="10" s="1"/>
  <c r="T2837" i="10"/>
  <c r="L2836" i="10"/>
  <c r="X2836" i="10" s="1"/>
  <c r="T2836" i="10"/>
  <c r="L2835" i="10"/>
  <c r="X2835" i="10" s="1"/>
  <c r="T2835" i="10"/>
  <c r="L2834" i="10"/>
  <c r="X2834" i="10" s="1"/>
  <c r="T2834" i="10"/>
  <c r="L2833" i="10"/>
  <c r="X2833" i="10" s="1"/>
  <c r="T2833" i="10"/>
  <c r="L2832" i="10"/>
  <c r="X2832" i="10" s="1"/>
  <c r="T2832" i="10"/>
  <c r="L2831" i="10"/>
  <c r="X2831" i="10" s="1"/>
  <c r="T2831" i="10"/>
  <c r="L2830" i="10"/>
  <c r="X2830" i="10" s="1"/>
  <c r="T2830" i="10"/>
  <c r="L2829" i="10"/>
  <c r="X2829" i="10" s="1"/>
  <c r="T2829" i="10"/>
  <c r="L2828" i="10"/>
  <c r="X2828" i="10" s="1"/>
  <c r="T2828" i="10"/>
  <c r="L2827" i="10"/>
  <c r="X2827" i="10" s="1"/>
  <c r="T2827" i="10"/>
  <c r="L2826" i="10"/>
  <c r="X2826" i="10" s="1"/>
  <c r="T2826" i="10"/>
  <c r="L2825" i="10"/>
  <c r="X2825" i="10" s="1"/>
  <c r="T2825" i="10"/>
  <c r="L2824" i="10"/>
  <c r="X2824" i="10" s="1"/>
  <c r="T2824" i="10"/>
  <c r="L2823" i="10"/>
  <c r="X2823" i="10" s="1"/>
  <c r="T2823" i="10"/>
  <c r="L2822" i="10"/>
  <c r="X2822" i="10" s="1"/>
  <c r="T2822" i="10"/>
  <c r="L2821" i="10"/>
  <c r="X2821" i="10" s="1"/>
  <c r="T2821" i="10"/>
  <c r="L2820" i="10"/>
  <c r="X2820" i="10" s="1"/>
  <c r="T2820" i="10"/>
  <c r="L2819" i="10"/>
  <c r="X2819" i="10" s="1"/>
  <c r="T2819" i="10"/>
  <c r="L2818" i="10"/>
  <c r="X2818" i="10" s="1"/>
  <c r="T2818" i="10"/>
  <c r="L2817" i="10"/>
  <c r="X2817" i="10" s="1"/>
  <c r="T2817" i="10"/>
  <c r="L2816" i="10"/>
  <c r="X2816" i="10" s="1"/>
  <c r="T2816" i="10"/>
  <c r="L2815" i="10"/>
  <c r="X2815" i="10" s="1"/>
  <c r="T2815" i="10"/>
  <c r="L2814" i="10"/>
  <c r="X2814" i="10" s="1"/>
  <c r="T2814" i="10"/>
  <c r="L2813" i="10"/>
  <c r="X2813" i="10" s="1"/>
  <c r="T2813" i="10"/>
  <c r="L2812" i="10"/>
  <c r="X2812" i="10" s="1"/>
  <c r="T2812" i="10"/>
  <c r="L2811" i="10"/>
  <c r="X2811" i="10" s="1"/>
  <c r="T2811" i="10"/>
  <c r="L2810" i="10"/>
  <c r="X2810" i="10" s="1"/>
  <c r="T2810" i="10"/>
  <c r="L2809" i="10"/>
  <c r="X2809" i="10" s="1"/>
  <c r="T2809" i="10"/>
  <c r="L2808" i="10"/>
  <c r="X2808" i="10" s="1"/>
  <c r="T2808" i="10"/>
  <c r="L2807" i="10"/>
  <c r="X2807" i="10" s="1"/>
  <c r="T2807" i="10"/>
  <c r="L2806" i="10"/>
  <c r="X2806" i="10" s="1"/>
  <c r="T2806" i="10"/>
  <c r="L2805" i="10"/>
  <c r="X2805" i="10" s="1"/>
  <c r="T2805" i="10"/>
  <c r="L2804" i="10"/>
  <c r="X2804" i="10" s="1"/>
  <c r="T2804" i="10"/>
  <c r="L2803" i="10"/>
  <c r="X2803" i="10" s="1"/>
  <c r="T2803" i="10"/>
  <c r="L2802" i="10"/>
  <c r="X2802" i="10" s="1"/>
  <c r="T2802" i="10"/>
  <c r="L2801" i="10"/>
  <c r="X2801" i="10" s="1"/>
  <c r="T2801" i="10"/>
  <c r="L2800" i="10"/>
  <c r="X2800" i="10" s="1"/>
  <c r="T2800" i="10"/>
  <c r="L2799" i="10"/>
  <c r="X2799" i="10" s="1"/>
  <c r="T2799" i="10"/>
  <c r="L2798" i="10"/>
  <c r="X2798" i="10" s="1"/>
  <c r="T2798" i="10"/>
  <c r="L2797" i="10"/>
  <c r="X2797" i="10" s="1"/>
  <c r="T2797" i="10"/>
  <c r="L2796" i="10"/>
  <c r="X2796" i="10" s="1"/>
  <c r="T2796" i="10"/>
  <c r="L2795" i="10"/>
  <c r="X2795" i="10" s="1"/>
  <c r="T2795" i="10"/>
  <c r="L2794" i="10"/>
  <c r="X2794" i="10" s="1"/>
  <c r="T2794" i="10"/>
  <c r="L2793" i="10"/>
  <c r="X2793" i="10" s="1"/>
  <c r="T2793" i="10"/>
  <c r="L2792" i="10"/>
  <c r="X2792" i="10" s="1"/>
  <c r="T2792" i="10"/>
  <c r="L2791" i="10"/>
  <c r="X2791" i="10" s="1"/>
  <c r="T2791" i="10"/>
  <c r="L2790" i="10"/>
  <c r="X2790" i="10" s="1"/>
  <c r="T2790" i="10"/>
  <c r="L2789" i="10"/>
  <c r="X2789" i="10" s="1"/>
  <c r="T2789" i="10"/>
  <c r="L2788" i="10"/>
  <c r="X2788" i="10" s="1"/>
  <c r="T2788" i="10"/>
  <c r="L2787" i="10"/>
  <c r="X2787" i="10" s="1"/>
  <c r="T2787" i="10"/>
  <c r="L2786" i="10"/>
  <c r="X2786" i="10" s="1"/>
  <c r="T2786" i="10"/>
  <c r="L2785" i="10"/>
  <c r="X2785" i="10" s="1"/>
  <c r="T2785" i="10"/>
  <c r="L2784" i="10"/>
  <c r="X2784" i="10" s="1"/>
  <c r="T2784" i="10"/>
  <c r="L2783" i="10"/>
  <c r="X2783" i="10" s="1"/>
  <c r="T2783" i="10"/>
  <c r="L2782" i="10"/>
  <c r="X2782" i="10" s="1"/>
  <c r="T2782" i="10"/>
  <c r="L2781" i="10"/>
  <c r="X2781" i="10" s="1"/>
  <c r="T2781" i="10"/>
  <c r="L2780" i="10"/>
  <c r="X2780" i="10" s="1"/>
  <c r="T2780" i="10"/>
  <c r="L2779" i="10"/>
  <c r="X2779" i="10" s="1"/>
  <c r="T2779" i="10"/>
  <c r="L2778" i="10"/>
  <c r="X2778" i="10" s="1"/>
  <c r="T2778" i="10"/>
  <c r="L2777" i="10"/>
  <c r="X2777" i="10" s="1"/>
  <c r="T2777" i="10"/>
  <c r="L2776" i="10"/>
  <c r="X2776" i="10" s="1"/>
  <c r="T2776" i="10"/>
  <c r="L2775" i="10"/>
  <c r="X2775" i="10" s="1"/>
  <c r="T2775" i="10"/>
  <c r="L2774" i="10"/>
  <c r="X2774" i="10" s="1"/>
  <c r="T2774" i="10"/>
  <c r="L2773" i="10"/>
  <c r="X2773" i="10" s="1"/>
  <c r="T2773" i="10"/>
  <c r="L2772" i="10"/>
  <c r="X2772" i="10" s="1"/>
  <c r="T2772" i="10"/>
  <c r="L2771" i="10"/>
  <c r="X2771" i="10" s="1"/>
  <c r="T2771" i="10"/>
  <c r="L2770" i="10"/>
  <c r="X2770" i="10" s="1"/>
  <c r="T2770" i="10"/>
  <c r="L2769" i="10"/>
  <c r="X2769" i="10" s="1"/>
  <c r="T2769" i="10"/>
  <c r="L2768" i="10"/>
  <c r="X2768" i="10" s="1"/>
  <c r="T2768" i="10"/>
  <c r="L2767" i="10"/>
  <c r="X2767" i="10" s="1"/>
  <c r="T2767" i="10"/>
  <c r="L2766" i="10"/>
  <c r="X2766" i="10" s="1"/>
  <c r="T2766" i="10"/>
  <c r="L2765" i="10"/>
  <c r="X2765" i="10" s="1"/>
  <c r="T2765" i="10"/>
  <c r="L2764" i="10"/>
  <c r="X2764" i="10" s="1"/>
  <c r="T2764" i="10"/>
  <c r="L2763" i="10"/>
  <c r="X2763" i="10" s="1"/>
  <c r="T2763" i="10"/>
  <c r="L2762" i="10"/>
  <c r="X2762" i="10" s="1"/>
  <c r="T2762" i="10"/>
  <c r="L2761" i="10"/>
  <c r="X2761" i="10" s="1"/>
  <c r="T2761" i="10"/>
  <c r="L2760" i="10"/>
  <c r="X2760" i="10" s="1"/>
  <c r="T2760" i="10"/>
  <c r="L2759" i="10"/>
  <c r="X2759" i="10" s="1"/>
  <c r="T2759" i="10"/>
  <c r="L2758" i="10"/>
  <c r="X2758" i="10" s="1"/>
  <c r="T2758" i="10"/>
  <c r="L2757" i="10"/>
  <c r="X2757" i="10" s="1"/>
  <c r="T2757" i="10"/>
  <c r="L2756" i="10"/>
  <c r="X2756" i="10" s="1"/>
  <c r="T2756" i="10"/>
  <c r="L2755" i="10"/>
  <c r="X2755" i="10" s="1"/>
  <c r="T2755" i="10"/>
  <c r="L2754" i="10"/>
  <c r="X2754" i="10" s="1"/>
  <c r="T2754" i="10"/>
  <c r="L2753" i="10"/>
  <c r="X2753" i="10" s="1"/>
  <c r="T2753" i="10"/>
  <c r="L2752" i="10"/>
  <c r="X2752" i="10" s="1"/>
  <c r="T2752" i="10"/>
  <c r="L2751" i="10"/>
  <c r="X2751" i="10" s="1"/>
  <c r="T2751" i="10"/>
  <c r="L2750" i="10"/>
  <c r="X2750" i="10" s="1"/>
  <c r="T2750" i="10"/>
  <c r="L2749" i="10"/>
  <c r="X2749" i="10" s="1"/>
  <c r="T2749" i="10"/>
  <c r="L2748" i="10"/>
  <c r="X2748" i="10" s="1"/>
  <c r="T2748" i="10"/>
  <c r="L2747" i="10"/>
  <c r="X2747" i="10" s="1"/>
  <c r="T2747" i="10"/>
  <c r="L2746" i="10"/>
  <c r="X2746" i="10" s="1"/>
  <c r="T2746" i="10"/>
  <c r="L2745" i="10"/>
  <c r="X2745" i="10" s="1"/>
  <c r="T2745" i="10"/>
  <c r="L2744" i="10"/>
  <c r="X2744" i="10" s="1"/>
  <c r="T2744" i="10"/>
  <c r="L2743" i="10"/>
  <c r="X2743" i="10" s="1"/>
  <c r="T2743" i="10"/>
  <c r="L2742" i="10"/>
  <c r="X2742" i="10" s="1"/>
  <c r="T2742" i="10"/>
  <c r="L2741" i="10"/>
  <c r="X2741" i="10" s="1"/>
  <c r="T2741" i="10"/>
  <c r="L2740" i="10"/>
  <c r="X2740" i="10" s="1"/>
  <c r="T2740" i="10"/>
  <c r="L2739" i="10"/>
  <c r="X2739" i="10" s="1"/>
  <c r="T2739" i="10"/>
  <c r="L2738" i="10"/>
  <c r="X2738" i="10" s="1"/>
  <c r="T2738" i="10"/>
  <c r="L2737" i="10"/>
  <c r="X2737" i="10" s="1"/>
  <c r="T2737" i="10"/>
  <c r="L2736" i="10"/>
  <c r="X2736" i="10" s="1"/>
  <c r="T2736" i="10"/>
  <c r="L2735" i="10"/>
  <c r="X2735" i="10" s="1"/>
  <c r="T2735" i="10"/>
  <c r="L2734" i="10"/>
  <c r="X2734" i="10" s="1"/>
  <c r="T2734" i="10"/>
  <c r="L2733" i="10"/>
  <c r="X2733" i="10" s="1"/>
  <c r="T2733" i="10"/>
  <c r="L2732" i="10"/>
  <c r="X2732" i="10" s="1"/>
  <c r="T2732" i="10"/>
  <c r="L2731" i="10"/>
  <c r="X2731" i="10" s="1"/>
  <c r="T2731" i="10"/>
  <c r="L2730" i="10"/>
  <c r="X2730" i="10" s="1"/>
  <c r="T2730" i="10"/>
  <c r="L2729" i="10"/>
  <c r="X2729" i="10" s="1"/>
  <c r="T2729" i="10"/>
  <c r="L2728" i="10"/>
  <c r="X2728" i="10" s="1"/>
  <c r="T2728" i="10"/>
  <c r="L2727" i="10"/>
  <c r="X2727" i="10" s="1"/>
  <c r="T2727" i="10"/>
  <c r="L2726" i="10"/>
  <c r="X2726" i="10" s="1"/>
  <c r="T2726" i="10"/>
  <c r="L2725" i="10"/>
  <c r="X2725" i="10" s="1"/>
  <c r="T2725" i="10"/>
  <c r="L2724" i="10"/>
  <c r="X2724" i="10" s="1"/>
  <c r="T2724" i="10"/>
  <c r="L2723" i="10"/>
  <c r="X2723" i="10" s="1"/>
  <c r="T2723" i="10"/>
  <c r="L2722" i="10"/>
  <c r="X2722" i="10" s="1"/>
  <c r="T2722" i="10"/>
  <c r="L2721" i="10"/>
  <c r="X2721" i="10" s="1"/>
  <c r="T2721" i="10"/>
  <c r="L2720" i="10"/>
  <c r="X2720" i="10" s="1"/>
  <c r="T2720" i="10"/>
  <c r="L2719" i="10"/>
  <c r="X2719" i="10" s="1"/>
  <c r="T2719" i="10"/>
  <c r="L2718" i="10"/>
  <c r="X2718" i="10" s="1"/>
  <c r="T2718" i="10"/>
  <c r="L2717" i="10"/>
  <c r="X2717" i="10" s="1"/>
  <c r="T2717" i="10"/>
  <c r="L2716" i="10"/>
  <c r="X2716" i="10" s="1"/>
  <c r="T2716" i="10"/>
  <c r="L2715" i="10"/>
  <c r="X2715" i="10" s="1"/>
  <c r="T2715" i="10"/>
  <c r="L2714" i="10"/>
  <c r="X2714" i="10" s="1"/>
  <c r="T2714" i="10"/>
  <c r="L2713" i="10"/>
  <c r="X2713" i="10" s="1"/>
  <c r="T2713" i="10"/>
  <c r="L2712" i="10"/>
  <c r="X2712" i="10" s="1"/>
  <c r="T2712" i="10"/>
  <c r="L2711" i="10"/>
  <c r="X2711" i="10" s="1"/>
  <c r="T2711" i="10"/>
  <c r="L2710" i="10"/>
  <c r="X2710" i="10" s="1"/>
  <c r="T2710" i="10"/>
  <c r="L2709" i="10"/>
  <c r="X2709" i="10" s="1"/>
  <c r="T2709" i="10"/>
  <c r="L2708" i="10"/>
  <c r="X2708" i="10" s="1"/>
  <c r="T2708" i="10"/>
  <c r="L2707" i="10"/>
  <c r="X2707" i="10" s="1"/>
  <c r="T2707" i="10"/>
  <c r="L2706" i="10"/>
  <c r="X2706" i="10" s="1"/>
  <c r="T2706" i="10"/>
  <c r="L2705" i="10"/>
  <c r="X2705" i="10" s="1"/>
  <c r="T2705" i="10"/>
  <c r="L2704" i="10"/>
  <c r="X2704" i="10" s="1"/>
  <c r="T2704" i="10"/>
  <c r="L2703" i="10"/>
  <c r="X2703" i="10" s="1"/>
  <c r="T2703" i="10"/>
  <c r="L2702" i="10"/>
  <c r="X2702" i="10" s="1"/>
  <c r="T2702" i="10"/>
  <c r="L2701" i="10"/>
  <c r="X2701" i="10" s="1"/>
  <c r="T2701" i="10"/>
  <c r="L2700" i="10"/>
  <c r="X2700" i="10" s="1"/>
  <c r="T2700" i="10"/>
  <c r="L2699" i="10"/>
  <c r="X2699" i="10" s="1"/>
  <c r="T2699" i="10"/>
  <c r="L2698" i="10"/>
  <c r="X2698" i="10" s="1"/>
  <c r="T2698" i="10"/>
  <c r="L2697" i="10"/>
  <c r="X2697" i="10" s="1"/>
  <c r="T2697" i="10"/>
  <c r="L2696" i="10"/>
  <c r="X2696" i="10" s="1"/>
  <c r="T2696" i="10"/>
  <c r="L2695" i="10"/>
  <c r="X2695" i="10" s="1"/>
  <c r="T2695" i="10"/>
  <c r="L2694" i="10"/>
  <c r="X2694" i="10" s="1"/>
  <c r="T2694" i="10"/>
  <c r="L2693" i="10"/>
  <c r="X2693" i="10" s="1"/>
  <c r="T2693" i="10"/>
  <c r="L2692" i="10"/>
  <c r="X2692" i="10" s="1"/>
  <c r="T2692" i="10"/>
  <c r="L2691" i="10"/>
  <c r="X2691" i="10" s="1"/>
  <c r="T2691" i="10"/>
  <c r="L2690" i="10"/>
  <c r="X2690" i="10" s="1"/>
  <c r="T2690" i="10"/>
  <c r="L2689" i="10"/>
  <c r="X2689" i="10" s="1"/>
  <c r="T2689" i="10"/>
  <c r="L2688" i="10"/>
  <c r="X2688" i="10" s="1"/>
  <c r="T2688" i="10"/>
  <c r="L2687" i="10"/>
  <c r="X2687" i="10" s="1"/>
  <c r="T2687" i="10"/>
  <c r="L2686" i="10"/>
  <c r="X2686" i="10" s="1"/>
  <c r="T2686" i="10"/>
  <c r="L2685" i="10"/>
  <c r="X2685" i="10" s="1"/>
  <c r="T2685" i="10"/>
  <c r="L2684" i="10"/>
  <c r="X2684" i="10" s="1"/>
  <c r="T2684" i="10"/>
  <c r="L2683" i="10"/>
  <c r="X2683" i="10" s="1"/>
  <c r="T2683" i="10"/>
  <c r="L2682" i="10"/>
  <c r="X2682" i="10" s="1"/>
  <c r="T2682" i="10"/>
  <c r="L2681" i="10"/>
  <c r="X2681" i="10" s="1"/>
  <c r="T2681" i="10"/>
  <c r="L2680" i="10"/>
  <c r="X2680" i="10" s="1"/>
  <c r="T2680" i="10"/>
  <c r="L2679" i="10"/>
  <c r="X2679" i="10" s="1"/>
  <c r="T2679" i="10"/>
  <c r="L2678" i="10"/>
  <c r="X2678" i="10" s="1"/>
  <c r="T2678" i="10"/>
  <c r="L2677" i="10"/>
  <c r="X2677" i="10" s="1"/>
  <c r="T2677" i="10"/>
  <c r="L2676" i="10"/>
  <c r="X2676" i="10" s="1"/>
  <c r="T2676" i="10"/>
  <c r="L2675" i="10"/>
  <c r="X2675" i="10" s="1"/>
  <c r="T2675" i="10"/>
  <c r="L2674" i="10"/>
  <c r="X2674" i="10" s="1"/>
  <c r="T2674" i="10"/>
  <c r="L2673" i="10"/>
  <c r="X2673" i="10" s="1"/>
  <c r="T2673" i="10"/>
  <c r="L2672" i="10"/>
  <c r="X2672" i="10" s="1"/>
  <c r="T2672" i="10"/>
  <c r="L2671" i="10"/>
  <c r="X2671" i="10" s="1"/>
  <c r="T2671" i="10"/>
  <c r="L2670" i="10"/>
  <c r="X2670" i="10" s="1"/>
  <c r="T2670" i="10"/>
  <c r="L2669" i="10"/>
  <c r="X2669" i="10" s="1"/>
  <c r="T2669" i="10"/>
  <c r="L2668" i="10"/>
  <c r="X2668" i="10" s="1"/>
  <c r="T2668" i="10"/>
  <c r="L2667" i="10"/>
  <c r="X2667" i="10" s="1"/>
  <c r="T2667" i="10"/>
  <c r="L2666" i="10"/>
  <c r="X2666" i="10" s="1"/>
  <c r="T2666" i="10"/>
  <c r="L2665" i="10"/>
  <c r="X2665" i="10" s="1"/>
  <c r="T2665" i="10"/>
  <c r="L2664" i="10"/>
  <c r="X2664" i="10" s="1"/>
  <c r="T2664" i="10"/>
  <c r="L2663" i="10"/>
  <c r="X2663" i="10" s="1"/>
  <c r="T2663" i="10"/>
  <c r="L2662" i="10"/>
  <c r="X2662" i="10" s="1"/>
  <c r="T2662" i="10"/>
  <c r="L2661" i="10"/>
  <c r="X2661" i="10" s="1"/>
  <c r="T2661" i="10"/>
  <c r="L2660" i="10"/>
  <c r="X2660" i="10" s="1"/>
  <c r="T2660" i="10"/>
  <c r="L2659" i="10"/>
  <c r="X2659" i="10" s="1"/>
  <c r="T2659" i="10"/>
  <c r="L2658" i="10"/>
  <c r="X2658" i="10" s="1"/>
  <c r="T2658" i="10"/>
  <c r="L2657" i="10"/>
  <c r="X2657" i="10" s="1"/>
  <c r="T2657" i="10"/>
  <c r="L2656" i="10"/>
  <c r="X2656" i="10" s="1"/>
  <c r="T2656" i="10"/>
  <c r="L2655" i="10"/>
  <c r="X2655" i="10" s="1"/>
  <c r="T2655" i="10"/>
  <c r="L2654" i="10"/>
  <c r="X2654" i="10" s="1"/>
  <c r="T2654" i="10"/>
  <c r="L2653" i="10"/>
  <c r="X2653" i="10" s="1"/>
  <c r="T2653" i="10"/>
  <c r="L2652" i="10"/>
  <c r="X2652" i="10" s="1"/>
  <c r="T2652" i="10"/>
  <c r="L2651" i="10"/>
  <c r="X2651" i="10" s="1"/>
  <c r="T2651" i="10"/>
  <c r="L2650" i="10"/>
  <c r="X2650" i="10" s="1"/>
  <c r="T2650" i="10"/>
  <c r="L2649" i="10"/>
  <c r="X2649" i="10" s="1"/>
  <c r="T2649" i="10"/>
  <c r="L2648" i="10"/>
  <c r="X2648" i="10" s="1"/>
  <c r="T2648" i="10"/>
  <c r="L2647" i="10"/>
  <c r="X2647" i="10" s="1"/>
  <c r="T2647" i="10"/>
  <c r="L2646" i="10"/>
  <c r="X2646" i="10" s="1"/>
  <c r="T2646" i="10"/>
  <c r="L2645" i="10"/>
  <c r="X2645" i="10" s="1"/>
  <c r="T2645" i="10"/>
  <c r="L2644" i="10"/>
  <c r="X2644" i="10" s="1"/>
  <c r="T2644" i="10"/>
  <c r="L2643" i="10"/>
  <c r="X2643" i="10" s="1"/>
  <c r="T2643" i="10"/>
  <c r="L2642" i="10"/>
  <c r="X2642" i="10" s="1"/>
  <c r="T2642" i="10"/>
  <c r="L2641" i="10"/>
  <c r="X2641" i="10" s="1"/>
  <c r="T2641" i="10"/>
  <c r="L2640" i="10"/>
  <c r="X2640" i="10" s="1"/>
  <c r="T2640" i="10"/>
  <c r="L2639" i="10"/>
  <c r="X2639" i="10" s="1"/>
  <c r="T2639" i="10"/>
  <c r="L2638" i="10"/>
  <c r="X2638" i="10" s="1"/>
  <c r="T2638" i="10"/>
  <c r="L2637" i="10"/>
  <c r="X2637" i="10" s="1"/>
  <c r="T2637" i="10"/>
  <c r="L2636" i="10"/>
  <c r="X2636" i="10" s="1"/>
  <c r="T2636" i="10"/>
  <c r="L2635" i="10"/>
  <c r="X2635" i="10" s="1"/>
  <c r="T2635" i="10"/>
  <c r="L2634" i="10"/>
  <c r="X2634" i="10" s="1"/>
  <c r="T2634" i="10"/>
  <c r="L2633" i="10"/>
  <c r="X2633" i="10" s="1"/>
  <c r="T2633" i="10"/>
  <c r="L2632" i="10"/>
  <c r="X2632" i="10" s="1"/>
  <c r="T2632" i="10"/>
  <c r="L2631" i="10"/>
  <c r="X2631" i="10" s="1"/>
  <c r="T2631" i="10"/>
  <c r="L2630" i="10"/>
  <c r="X2630" i="10" s="1"/>
  <c r="T2630" i="10"/>
  <c r="L2629" i="10"/>
  <c r="X2629" i="10" s="1"/>
  <c r="T2629" i="10"/>
  <c r="L2628" i="10"/>
  <c r="X2628" i="10" s="1"/>
  <c r="T2628" i="10"/>
  <c r="L2627" i="10"/>
  <c r="X2627" i="10" s="1"/>
  <c r="T2627" i="10"/>
  <c r="L2626" i="10"/>
  <c r="X2626" i="10" s="1"/>
  <c r="T2626" i="10"/>
  <c r="L2625" i="10"/>
  <c r="X2625" i="10" s="1"/>
  <c r="T2625" i="10"/>
  <c r="L2624" i="10"/>
  <c r="X2624" i="10" s="1"/>
  <c r="T2624" i="10"/>
  <c r="L2623" i="10"/>
  <c r="X2623" i="10" s="1"/>
  <c r="T2623" i="10"/>
  <c r="L2622" i="10"/>
  <c r="X2622" i="10" s="1"/>
  <c r="T2622" i="10"/>
  <c r="L2621" i="10"/>
  <c r="X2621" i="10" s="1"/>
  <c r="T2621" i="10"/>
  <c r="L2620" i="10"/>
  <c r="X2620" i="10" s="1"/>
  <c r="T2620" i="10"/>
  <c r="L2619" i="10"/>
  <c r="X2619" i="10" s="1"/>
  <c r="T2619" i="10"/>
  <c r="L2618" i="10"/>
  <c r="X2618" i="10" s="1"/>
  <c r="T2618" i="10"/>
  <c r="L2617" i="10"/>
  <c r="X2617" i="10" s="1"/>
  <c r="T2617" i="10"/>
  <c r="L2616" i="10"/>
  <c r="X2616" i="10" s="1"/>
  <c r="T2616" i="10"/>
  <c r="L2615" i="10"/>
  <c r="X2615" i="10" s="1"/>
  <c r="T2615" i="10"/>
  <c r="L2614" i="10"/>
  <c r="X2614" i="10" s="1"/>
  <c r="T2614" i="10"/>
  <c r="L2613" i="10"/>
  <c r="X2613" i="10" s="1"/>
  <c r="T2613" i="10"/>
  <c r="L2612" i="10"/>
  <c r="X2612" i="10" s="1"/>
  <c r="T2612" i="10"/>
  <c r="L2611" i="10"/>
  <c r="X2611" i="10" s="1"/>
  <c r="T2611" i="10"/>
  <c r="L2610" i="10"/>
  <c r="X2610" i="10" s="1"/>
  <c r="T2610" i="10"/>
  <c r="L2609" i="10"/>
  <c r="X2609" i="10" s="1"/>
  <c r="T2609" i="10"/>
  <c r="L2608" i="10"/>
  <c r="X2608" i="10" s="1"/>
  <c r="T2608" i="10"/>
  <c r="L2607" i="10"/>
  <c r="X2607" i="10" s="1"/>
  <c r="T2607" i="10"/>
  <c r="L2606" i="10"/>
  <c r="X2606" i="10" s="1"/>
  <c r="T2606" i="10"/>
  <c r="L2605" i="10"/>
  <c r="X2605" i="10" s="1"/>
  <c r="T2605" i="10"/>
  <c r="L2604" i="10"/>
  <c r="X2604" i="10" s="1"/>
  <c r="T2604" i="10"/>
  <c r="L2603" i="10"/>
  <c r="X2603" i="10" s="1"/>
  <c r="T2603" i="10"/>
  <c r="L2602" i="10"/>
  <c r="X2602" i="10" s="1"/>
  <c r="T2602" i="10"/>
  <c r="L2601" i="10"/>
  <c r="X2601" i="10" s="1"/>
  <c r="T2601" i="10"/>
  <c r="L2600" i="10"/>
  <c r="X2600" i="10" s="1"/>
  <c r="T2600" i="10"/>
  <c r="L2599" i="10"/>
  <c r="X2599" i="10" s="1"/>
  <c r="T2599" i="10"/>
  <c r="L2598" i="10"/>
  <c r="X2598" i="10" s="1"/>
  <c r="T2598" i="10"/>
  <c r="L2597" i="10"/>
  <c r="X2597" i="10" s="1"/>
  <c r="T2597" i="10"/>
  <c r="L2596" i="10"/>
  <c r="X2596" i="10" s="1"/>
  <c r="T2596" i="10"/>
  <c r="L2595" i="10"/>
  <c r="X2595" i="10" s="1"/>
  <c r="T2595" i="10"/>
  <c r="L2594" i="10"/>
  <c r="X2594" i="10" s="1"/>
  <c r="T2594" i="10"/>
  <c r="L2593" i="10"/>
  <c r="X2593" i="10" s="1"/>
  <c r="T2593" i="10"/>
  <c r="L2592" i="10"/>
  <c r="X2592" i="10" s="1"/>
  <c r="T2592" i="10"/>
  <c r="L2591" i="10"/>
  <c r="X2591" i="10" s="1"/>
  <c r="T2591" i="10"/>
  <c r="L2590" i="10"/>
  <c r="X2590" i="10" s="1"/>
  <c r="T2590" i="10"/>
  <c r="L2589" i="10"/>
  <c r="X2589" i="10" s="1"/>
  <c r="T2589" i="10"/>
  <c r="L2588" i="10"/>
  <c r="X2588" i="10" s="1"/>
  <c r="T2588" i="10"/>
  <c r="L2587" i="10"/>
  <c r="X2587" i="10" s="1"/>
  <c r="T2587" i="10"/>
  <c r="L2586" i="10"/>
  <c r="X2586" i="10" s="1"/>
  <c r="T2586" i="10"/>
  <c r="L2585" i="10"/>
  <c r="X2585" i="10" s="1"/>
  <c r="T2585" i="10"/>
  <c r="L2584" i="10"/>
  <c r="X2584" i="10" s="1"/>
  <c r="T2584" i="10"/>
  <c r="L2583" i="10"/>
  <c r="X2583" i="10" s="1"/>
  <c r="T2583" i="10"/>
  <c r="L2582" i="10"/>
  <c r="X2582" i="10" s="1"/>
  <c r="T2582" i="10"/>
  <c r="L2581" i="10"/>
  <c r="X2581" i="10" s="1"/>
  <c r="T2581" i="10"/>
  <c r="L2580" i="10"/>
  <c r="X2580" i="10" s="1"/>
  <c r="T2580" i="10"/>
  <c r="L2579" i="10"/>
  <c r="X2579" i="10" s="1"/>
  <c r="T2579" i="10"/>
  <c r="L2578" i="10"/>
  <c r="X2578" i="10" s="1"/>
  <c r="T2578" i="10"/>
  <c r="L2577" i="10"/>
  <c r="X2577" i="10" s="1"/>
  <c r="T2577" i="10"/>
  <c r="L2576" i="10"/>
  <c r="X2576" i="10" s="1"/>
  <c r="T2576" i="10"/>
  <c r="L2575" i="10"/>
  <c r="X2575" i="10" s="1"/>
  <c r="T2575" i="10"/>
  <c r="L2574" i="10"/>
  <c r="X2574" i="10" s="1"/>
  <c r="T2574" i="10"/>
  <c r="L2573" i="10"/>
  <c r="X2573" i="10" s="1"/>
  <c r="T2573" i="10"/>
  <c r="L2572" i="10"/>
  <c r="X2572" i="10" s="1"/>
  <c r="T2572" i="10"/>
  <c r="L2571" i="10"/>
  <c r="X2571" i="10" s="1"/>
  <c r="T2571" i="10"/>
  <c r="L2570" i="10"/>
  <c r="X2570" i="10" s="1"/>
  <c r="T2570" i="10"/>
  <c r="L2569" i="10"/>
  <c r="X2569" i="10" s="1"/>
  <c r="T2569" i="10"/>
  <c r="L2568" i="10"/>
  <c r="X2568" i="10" s="1"/>
  <c r="T2568" i="10"/>
  <c r="L2567" i="10"/>
  <c r="X2567" i="10" s="1"/>
  <c r="T2567" i="10"/>
  <c r="L2566" i="10"/>
  <c r="X2566" i="10" s="1"/>
  <c r="T2566" i="10"/>
  <c r="L2565" i="10"/>
  <c r="X2565" i="10" s="1"/>
  <c r="T2565" i="10"/>
  <c r="L2564" i="10"/>
  <c r="X2564" i="10" s="1"/>
  <c r="T2564" i="10"/>
  <c r="L2563" i="10"/>
  <c r="X2563" i="10" s="1"/>
  <c r="T2563" i="10"/>
  <c r="L2562" i="10"/>
  <c r="X2562" i="10" s="1"/>
  <c r="T2562" i="10"/>
  <c r="L2561" i="10"/>
  <c r="X2561" i="10" s="1"/>
  <c r="T2561" i="10"/>
  <c r="L2560" i="10"/>
  <c r="X2560" i="10" s="1"/>
  <c r="T2560" i="10"/>
  <c r="L2559" i="10"/>
  <c r="X2559" i="10" s="1"/>
  <c r="T2559" i="10"/>
  <c r="L2558" i="10"/>
  <c r="X2558" i="10" s="1"/>
  <c r="T2558" i="10"/>
  <c r="L2557" i="10"/>
  <c r="X2557" i="10" s="1"/>
  <c r="T2557" i="10"/>
  <c r="L2556" i="10"/>
  <c r="X2556" i="10" s="1"/>
  <c r="T2556" i="10"/>
  <c r="L2555" i="10"/>
  <c r="X2555" i="10" s="1"/>
  <c r="T2555" i="10"/>
  <c r="L2554" i="10"/>
  <c r="X2554" i="10" s="1"/>
  <c r="T2554" i="10"/>
  <c r="L2553" i="10"/>
  <c r="X2553" i="10" s="1"/>
  <c r="T2553" i="10"/>
  <c r="L2552" i="10"/>
  <c r="X2552" i="10" s="1"/>
  <c r="T2552" i="10"/>
  <c r="L2551" i="10"/>
  <c r="X2551" i="10" s="1"/>
  <c r="T2551" i="10"/>
  <c r="L2550" i="10"/>
  <c r="X2550" i="10" s="1"/>
  <c r="T2550" i="10"/>
  <c r="L2549" i="10"/>
  <c r="X2549" i="10" s="1"/>
  <c r="T2549" i="10"/>
  <c r="L2548" i="10"/>
  <c r="X2548" i="10" s="1"/>
  <c r="T2548" i="10"/>
  <c r="L2547" i="10"/>
  <c r="X2547" i="10" s="1"/>
  <c r="T2547" i="10"/>
  <c r="L2546" i="10"/>
  <c r="X2546" i="10" s="1"/>
  <c r="T2546" i="10"/>
  <c r="L2545" i="10"/>
  <c r="X2545" i="10" s="1"/>
  <c r="T2545" i="10"/>
  <c r="L2544" i="10"/>
  <c r="X2544" i="10" s="1"/>
  <c r="T2544" i="10"/>
  <c r="L2543" i="10"/>
  <c r="X2543" i="10" s="1"/>
  <c r="T2543" i="10"/>
  <c r="L2542" i="10"/>
  <c r="X2542" i="10" s="1"/>
  <c r="T2542" i="10"/>
  <c r="L2541" i="10"/>
  <c r="X2541" i="10" s="1"/>
  <c r="T2541" i="10"/>
  <c r="L2540" i="10"/>
  <c r="X2540" i="10" s="1"/>
  <c r="T2540" i="10"/>
  <c r="L2539" i="10"/>
  <c r="X2539" i="10" s="1"/>
  <c r="T2539" i="10"/>
  <c r="L2538" i="10"/>
  <c r="X2538" i="10" s="1"/>
  <c r="T2538" i="10"/>
  <c r="L2537" i="10"/>
  <c r="X2537" i="10" s="1"/>
  <c r="T2537" i="10"/>
  <c r="L2536" i="10"/>
  <c r="X2536" i="10" s="1"/>
  <c r="T2536" i="10"/>
  <c r="L2535" i="10"/>
  <c r="X2535" i="10" s="1"/>
  <c r="T2535" i="10"/>
  <c r="L2534" i="10"/>
  <c r="X2534" i="10" s="1"/>
  <c r="T2534" i="10"/>
  <c r="L2533" i="10"/>
  <c r="X2533" i="10" s="1"/>
  <c r="T2533" i="10"/>
  <c r="L2532" i="10"/>
  <c r="X2532" i="10" s="1"/>
  <c r="T2532" i="10"/>
  <c r="L2531" i="10"/>
  <c r="X2531" i="10" s="1"/>
  <c r="T2531" i="10"/>
  <c r="L2530" i="10"/>
  <c r="X2530" i="10" s="1"/>
  <c r="T2530" i="10"/>
  <c r="L2529" i="10"/>
  <c r="X2529" i="10" s="1"/>
  <c r="T2529" i="10"/>
  <c r="L2528" i="10"/>
  <c r="X2528" i="10" s="1"/>
  <c r="T2528" i="10"/>
  <c r="L2527" i="10"/>
  <c r="X2527" i="10" s="1"/>
  <c r="T2527" i="10"/>
  <c r="L2526" i="10"/>
  <c r="X2526" i="10" s="1"/>
  <c r="T2526" i="10"/>
  <c r="L2525" i="10"/>
  <c r="X2525" i="10" s="1"/>
  <c r="T2525" i="10"/>
  <c r="L2524" i="10"/>
  <c r="X2524" i="10" s="1"/>
  <c r="T2524" i="10"/>
  <c r="L2523" i="10"/>
  <c r="X2523" i="10" s="1"/>
  <c r="T2523" i="10"/>
  <c r="L2522" i="10"/>
  <c r="X2522" i="10" s="1"/>
  <c r="T2522" i="10"/>
  <c r="L2521" i="10"/>
  <c r="X2521" i="10" s="1"/>
  <c r="T2521" i="10"/>
  <c r="L2520" i="10"/>
  <c r="X2520" i="10" s="1"/>
  <c r="T2520" i="10"/>
  <c r="L2519" i="10"/>
  <c r="X2519" i="10" s="1"/>
  <c r="T2519" i="10"/>
  <c r="L2518" i="10"/>
  <c r="X2518" i="10" s="1"/>
  <c r="T2518" i="10"/>
  <c r="L2517" i="10"/>
  <c r="X2517" i="10" s="1"/>
  <c r="T2517" i="10"/>
  <c r="L2516" i="10"/>
  <c r="X2516" i="10" s="1"/>
  <c r="T2516" i="10"/>
  <c r="L2515" i="10"/>
  <c r="X2515" i="10" s="1"/>
  <c r="T2515" i="10"/>
  <c r="L2514" i="10"/>
  <c r="X2514" i="10" s="1"/>
  <c r="T2514" i="10"/>
  <c r="L2513" i="10"/>
  <c r="X2513" i="10" s="1"/>
  <c r="T2513" i="10"/>
  <c r="L2512" i="10"/>
  <c r="X2512" i="10" s="1"/>
  <c r="T2512" i="10"/>
  <c r="L2511" i="10"/>
  <c r="X2511" i="10" s="1"/>
  <c r="T2511" i="10"/>
  <c r="L2510" i="10"/>
  <c r="X2510" i="10" s="1"/>
  <c r="T2510" i="10"/>
  <c r="L2509" i="10"/>
  <c r="X2509" i="10" s="1"/>
  <c r="T2509" i="10"/>
  <c r="L2508" i="10"/>
  <c r="X2508" i="10" s="1"/>
  <c r="T2508" i="10"/>
  <c r="L2507" i="10"/>
  <c r="X2507" i="10" s="1"/>
  <c r="T2507" i="10"/>
  <c r="L2506" i="10"/>
  <c r="X2506" i="10" s="1"/>
  <c r="T2506" i="10"/>
  <c r="L2505" i="10"/>
  <c r="X2505" i="10" s="1"/>
  <c r="T2505" i="10"/>
  <c r="L2504" i="10"/>
  <c r="X2504" i="10" s="1"/>
  <c r="T2504" i="10"/>
  <c r="L2503" i="10"/>
  <c r="X2503" i="10" s="1"/>
  <c r="T2503" i="10"/>
  <c r="L2502" i="10"/>
  <c r="X2502" i="10" s="1"/>
  <c r="T2502" i="10"/>
  <c r="L2501" i="10"/>
  <c r="X2501" i="10" s="1"/>
  <c r="T2501" i="10"/>
  <c r="L2500" i="10"/>
  <c r="X2500" i="10" s="1"/>
  <c r="T2500" i="10"/>
  <c r="L2499" i="10"/>
  <c r="X2499" i="10" s="1"/>
  <c r="T2499" i="10"/>
  <c r="L2498" i="10"/>
  <c r="X2498" i="10" s="1"/>
  <c r="T2498" i="10"/>
  <c r="L2497" i="10"/>
  <c r="X2497" i="10" s="1"/>
  <c r="T2497" i="10"/>
  <c r="L2496" i="10"/>
  <c r="X2496" i="10" s="1"/>
  <c r="T2496" i="10"/>
  <c r="L2495" i="10"/>
  <c r="X2495" i="10" s="1"/>
  <c r="T2495" i="10"/>
  <c r="L2494" i="10"/>
  <c r="X2494" i="10" s="1"/>
  <c r="T2494" i="10"/>
  <c r="L2493" i="10"/>
  <c r="X2493" i="10" s="1"/>
  <c r="T2493" i="10"/>
  <c r="L2492" i="10"/>
  <c r="X2492" i="10" s="1"/>
  <c r="T2492" i="10"/>
  <c r="L2491" i="10"/>
  <c r="X2491" i="10" s="1"/>
  <c r="T2491" i="10"/>
  <c r="L2490" i="10"/>
  <c r="X2490" i="10" s="1"/>
  <c r="T2490" i="10"/>
  <c r="L2489" i="10"/>
  <c r="X2489" i="10" s="1"/>
  <c r="T2489" i="10"/>
  <c r="L2488" i="10"/>
  <c r="X2488" i="10" s="1"/>
  <c r="T2488" i="10"/>
  <c r="L2487" i="10"/>
  <c r="X2487" i="10" s="1"/>
  <c r="T2487" i="10"/>
  <c r="L2486" i="10"/>
  <c r="X2486" i="10" s="1"/>
  <c r="T2486" i="10"/>
  <c r="L2485" i="10"/>
  <c r="X2485" i="10" s="1"/>
  <c r="T2485" i="10"/>
  <c r="L2484" i="10"/>
  <c r="X2484" i="10" s="1"/>
  <c r="T2484" i="10"/>
  <c r="L2483" i="10"/>
  <c r="X2483" i="10" s="1"/>
  <c r="T2483" i="10"/>
  <c r="L2482" i="10"/>
  <c r="X2482" i="10" s="1"/>
  <c r="T2482" i="10"/>
  <c r="L2481" i="10"/>
  <c r="X2481" i="10" s="1"/>
  <c r="T2481" i="10"/>
  <c r="L2480" i="10"/>
  <c r="X2480" i="10" s="1"/>
  <c r="T2480" i="10"/>
  <c r="L2479" i="10"/>
  <c r="X2479" i="10" s="1"/>
  <c r="T2479" i="10"/>
  <c r="L2478" i="10"/>
  <c r="X2478" i="10" s="1"/>
  <c r="T2478" i="10"/>
  <c r="L2477" i="10"/>
  <c r="X2477" i="10" s="1"/>
  <c r="T2477" i="10"/>
  <c r="L2476" i="10"/>
  <c r="X2476" i="10" s="1"/>
  <c r="T2476" i="10"/>
  <c r="L2475" i="10"/>
  <c r="X2475" i="10" s="1"/>
  <c r="T2475" i="10"/>
  <c r="L2474" i="10"/>
  <c r="X2474" i="10" s="1"/>
  <c r="T2474" i="10"/>
  <c r="L2473" i="10"/>
  <c r="X2473" i="10" s="1"/>
  <c r="T2473" i="10"/>
  <c r="L2472" i="10"/>
  <c r="X2472" i="10" s="1"/>
  <c r="T2472" i="10"/>
  <c r="L2471" i="10"/>
  <c r="X2471" i="10" s="1"/>
  <c r="T2471" i="10"/>
  <c r="L2470" i="10"/>
  <c r="X2470" i="10" s="1"/>
  <c r="T2470" i="10"/>
  <c r="L2469" i="10"/>
  <c r="X2469" i="10" s="1"/>
  <c r="T2469" i="10"/>
  <c r="L2468" i="10"/>
  <c r="X2468" i="10" s="1"/>
  <c r="T2468" i="10"/>
  <c r="L2467" i="10"/>
  <c r="X2467" i="10" s="1"/>
  <c r="T2467" i="10"/>
  <c r="L2466" i="10"/>
  <c r="X2466" i="10" s="1"/>
  <c r="T2466" i="10"/>
  <c r="L2465" i="10"/>
  <c r="X2465" i="10" s="1"/>
  <c r="T2465" i="10"/>
  <c r="L2464" i="10"/>
  <c r="X2464" i="10" s="1"/>
  <c r="T2464" i="10"/>
  <c r="L2463" i="10"/>
  <c r="X2463" i="10" s="1"/>
  <c r="T2463" i="10"/>
  <c r="L2462" i="10"/>
  <c r="X2462" i="10" s="1"/>
  <c r="T2462" i="10"/>
  <c r="L2461" i="10"/>
  <c r="X2461" i="10" s="1"/>
  <c r="T2461" i="10"/>
  <c r="L2460" i="10"/>
  <c r="X2460" i="10" s="1"/>
  <c r="T2460" i="10"/>
  <c r="L2459" i="10"/>
  <c r="X2459" i="10" s="1"/>
  <c r="T2459" i="10"/>
  <c r="L2458" i="10"/>
  <c r="X2458" i="10" s="1"/>
  <c r="T2458" i="10"/>
  <c r="L2457" i="10"/>
  <c r="X2457" i="10" s="1"/>
  <c r="T2457" i="10"/>
  <c r="L2456" i="10"/>
  <c r="X2456" i="10" s="1"/>
  <c r="T2456" i="10"/>
  <c r="L2455" i="10"/>
  <c r="X2455" i="10" s="1"/>
  <c r="T2455" i="10"/>
  <c r="L2454" i="10"/>
  <c r="X2454" i="10" s="1"/>
  <c r="T2454" i="10"/>
  <c r="L2453" i="10"/>
  <c r="X2453" i="10" s="1"/>
  <c r="T2453" i="10"/>
  <c r="L2452" i="10"/>
  <c r="X2452" i="10" s="1"/>
  <c r="T2452" i="10"/>
  <c r="L2451" i="10"/>
  <c r="X2451" i="10" s="1"/>
  <c r="T2451" i="10"/>
  <c r="L2450" i="10"/>
  <c r="X2450" i="10" s="1"/>
  <c r="T2450" i="10"/>
  <c r="L2449" i="10"/>
  <c r="X2449" i="10" s="1"/>
  <c r="T2449" i="10"/>
  <c r="L2448" i="10"/>
  <c r="X2448" i="10" s="1"/>
  <c r="T2448" i="10"/>
  <c r="L2447" i="10"/>
  <c r="X2447" i="10" s="1"/>
  <c r="T2447" i="10"/>
  <c r="L2446" i="10"/>
  <c r="X2446" i="10" s="1"/>
  <c r="T2446" i="10"/>
  <c r="L2445" i="10"/>
  <c r="X2445" i="10" s="1"/>
  <c r="T2445" i="10"/>
  <c r="L2444" i="10"/>
  <c r="X2444" i="10" s="1"/>
  <c r="T2444" i="10"/>
  <c r="L2443" i="10"/>
  <c r="X2443" i="10" s="1"/>
  <c r="T2443" i="10"/>
  <c r="L2442" i="10"/>
  <c r="X2442" i="10" s="1"/>
  <c r="T2442" i="10"/>
  <c r="L2441" i="10"/>
  <c r="X2441" i="10" s="1"/>
  <c r="T2441" i="10"/>
  <c r="L2440" i="10"/>
  <c r="X2440" i="10" s="1"/>
  <c r="T2440" i="10"/>
  <c r="L2439" i="10"/>
  <c r="X2439" i="10" s="1"/>
  <c r="T2439" i="10"/>
  <c r="L2438" i="10"/>
  <c r="X2438" i="10" s="1"/>
  <c r="T2438" i="10"/>
  <c r="L2437" i="10"/>
  <c r="X2437" i="10" s="1"/>
  <c r="T2437" i="10"/>
  <c r="L2436" i="10"/>
  <c r="X2436" i="10" s="1"/>
  <c r="T2436" i="10"/>
  <c r="L2435" i="10"/>
  <c r="X2435" i="10" s="1"/>
  <c r="T2435" i="10"/>
  <c r="L2434" i="10"/>
  <c r="X2434" i="10" s="1"/>
  <c r="T2434" i="10"/>
  <c r="L2433" i="10"/>
  <c r="X2433" i="10" s="1"/>
  <c r="T2433" i="10"/>
  <c r="L2432" i="10"/>
  <c r="X2432" i="10" s="1"/>
  <c r="T2432" i="10"/>
  <c r="L2431" i="10"/>
  <c r="X2431" i="10" s="1"/>
  <c r="T2431" i="10"/>
  <c r="L2430" i="10"/>
  <c r="X2430" i="10" s="1"/>
  <c r="T2430" i="10"/>
  <c r="L2429" i="10"/>
  <c r="X2429" i="10" s="1"/>
  <c r="T2429" i="10"/>
  <c r="L2428" i="10"/>
  <c r="X2428" i="10" s="1"/>
  <c r="T2428" i="10"/>
  <c r="L2427" i="10"/>
  <c r="X2427" i="10" s="1"/>
  <c r="T2427" i="10"/>
  <c r="L2426" i="10"/>
  <c r="X2426" i="10" s="1"/>
  <c r="T2426" i="10"/>
  <c r="L2425" i="10"/>
  <c r="X2425" i="10" s="1"/>
  <c r="T2425" i="10"/>
  <c r="L2424" i="10"/>
  <c r="X2424" i="10" s="1"/>
  <c r="T2424" i="10"/>
  <c r="L2423" i="10"/>
  <c r="X2423" i="10" s="1"/>
  <c r="T2423" i="10"/>
  <c r="L2422" i="10"/>
  <c r="X2422" i="10" s="1"/>
  <c r="T2422" i="10"/>
  <c r="L2421" i="10"/>
  <c r="X2421" i="10" s="1"/>
  <c r="T2421" i="10"/>
  <c r="L2420" i="10"/>
  <c r="X2420" i="10" s="1"/>
  <c r="T2420" i="10"/>
  <c r="L2419" i="10"/>
  <c r="X2419" i="10" s="1"/>
  <c r="T2419" i="10"/>
  <c r="L2418" i="10"/>
  <c r="X2418" i="10" s="1"/>
  <c r="T2418" i="10"/>
  <c r="L2417" i="10"/>
  <c r="X2417" i="10" s="1"/>
  <c r="T2417" i="10"/>
  <c r="L2416" i="10"/>
  <c r="X2416" i="10" s="1"/>
  <c r="T2416" i="10"/>
  <c r="L2415" i="10"/>
  <c r="X2415" i="10" s="1"/>
  <c r="T2415" i="10"/>
  <c r="L2414" i="10"/>
  <c r="X2414" i="10" s="1"/>
  <c r="T2414" i="10"/>
  <c r="L2413" i="10"/>
  <c r="X2413" i="10" s="1"/>
  <c r="T2413" i="10"/>
  <c r="L2412" i="10"/>
  <c r="X2412" i="10" s="1"/>
  <c r="T2412" i="10"/>
  <c r="L2411" i="10"/>
  <c r="X2411" i="10" s="1"/>
  <c r="T2411" i="10"/>
  <c r="L2410" i="10"/>
  <c r="X2410" i="10" s="1"/>
  <c r="T2410" i="10"/>
  <c r="L2409" i="10"/>
  <c r="X2409" i="10" s="1"/>
  <c r="T2409" i="10"/>
  <c r="L2408" i="10"/>
  <c r="X2408" i="10" s="1"/>
  <c r="T2408" i="10"/>
  <c r="L2407" i="10"/>
  <c r="X2407" i="10" s="1"/>
  <c r="T2407" i="10"/>
  <c r="L2406" i="10"/>
  <c r="X2406" i="10" s="1"/>
  <c r="T2406" i="10"/>
  <c r="L2405" i="10"/>
  <c r="X2405" i="10" s="1"/>
  <c r="T2405" i="10"/>
  <c r="L2404" i="10"/>
  <c r="X2404" i="10" s="1"/>
  <c r="T2404" i="10"/>
  <c r="L2403" i="10"/>
  <c r="X2403" i="10" s="1"/>
  <c r="T2403" i="10"/>
  <c r="X2402" i="10"/>
  <c r="T2402" i="10"/>
  <c r="L2401" i="10"/>
  <c r="X2401" i="10" s="1"/>
  <c r="T2401" i="10"/>
  <c r="L2400" i="10"/>
  <c r="X2400" i="10" s="1"/>
  <c r="T2400" i="10"/>
  <c r="L2399" i="10"/>
  <c r="X2399" i="10" s="1"/>
  <c r="T2399" i="10"/>
  <c r="L2398" i="10"/>
  <c r="X2398" i="10" s="1"/>
  <c r="T2398" i="10"/>
  <c r="L2397" i="10"/>
  <c r="X2397" i="10" s="1"/>
  <c r="T2397" i="10"/>
  <c r="L2396" i="10"/>
  <c r="X2396" i="10" s="1"/>
  <c r="T2396" i="10"/>
  <c r="L2395" i="10"/>
  <c r="X2395" i="10" s="1"/>
  <c r="T2395" i="10"/>
  <c r="L2394" i="10"/>
  <c r="X2394" i="10" s="1"/>
  <c r="T2394" i="10"/>
  <c r="L2393" i="10"/>
  <c r="X2393" i="10" s="1"/>
  <c r="T2393" i="10"/>
  <c r="L2392" i="10"/>
  <c r="X2392" i="10" s="1"/>
  <c r="T2392" i="10"/>
  <c r="L2391" i="10"/>
  <c r="X2391" i="10" s="1"/>
  <c r="T2391" i="10"/>
  <c r="L2390" i="10"/>
  <c r="X2390" i="10" s="1"/>
  <c r="T2390" i="10"/>
  <c r="L2389" i="10"/>
  <c r="X2389" i="10" s="1"/>
  <c r="T2389" i="10"/>
  <c r="L2388" i="10"/>
  <c r="X2388" i="10" s="1"/>
  <c r="T2388" i="10"/>
  <c r="L2387" i="10"/>
  <c r="X2387" i="10" s="1"/>
  <c r="T2387" i="10"/>
  <c r="L2386" i="10"/>
  <c r="X2386" i="10" s="1"/>
  <c r="T2386" i="10"/>
  <c r="L2385" i="10"/>
  <c r="X2385" i="10" s="1"/>
  <c r="T2385" i="10"/>
  <c r="L2384" i="10"/>
  <c r="X2384" i="10" s="1"/>
  <c r="T2384" i="10"/>
  <c r="L2383" i="10"/>
  <c r="X2383" i="10" s="1"/>
  <c r="T2383" i="10"/>
  <c r="L2382" i="10"/>
  <c r="X2382" i="10" s="1"/>
  <c r="T2382" i="10"/>
  <c r="L2381" i="10"/>
  <c r="X2381" i="10" s="1"/>
  <c r="T2381" i="10"/>
  <c r="L2380" i="10"/>
  <c r="X2380" i="10" s="1"/>
  <c r="T2380" i="10"/>
  <c r="L2379" i="10"/>
  <c r="X2379" i="10" s="1"/>
  <c r="T2379" i="10"/>
  <c r="L2378" i="10"/>
  <c r="X2378" i="10" s="1"/>
  <c r="T2378" i="10"/>
  <c r="L2377" i="10"/>
  <c r="X2377" i="10" s="1"/>
  <c r="T2377" i="10"/>
  <c r="L2376" i="10"/>
  <c r="X2376" i="10" s="1"/>
  <c r="T2376" i="10"/>
  <c r="L2375" i="10"/>
  <c r="X2375" i="10" s="1"/>
  <c r="T2375" i="10"/>
  <c r="L2374" i="10"/>
  <c r="X2374" i="10" s="1"/>
  <c r="T2374" i="10"/>
  <c r="L2373" i="10"/>
  <c r="X2373" i="10" s="1"/>
  <c r="T2373" i="10"/>
  <c r="L2372" i="10"/>
  <c r="X2372" i="10" s="1"/>
  <c r="T2372" i="10"/>
  <c r="L2371" i="10"/>
  <c r="X2371" i="10" s="1"/>
  <c r="T2371" i="10"/>
  <c r="L2370" i="10"/>
  <c r="X2370" i="10" s="1"/>
  <c r="T2370" i="10"/>
  <c r="L2369" i="10"/>
  <c r="X2369" i="10" s="1"/>
  <c r="T2369" i="10"/>
  <c r="L2368" i="10"/>
  <c r="X2368" i="10" s="1"/>
  <c r="T2368" i="10"/>
  <c r="L2367" i="10"/>
  <c r="X2367" i="10" s="1"/>
  <c r="T2367" i="10"/>
  <c r="L2366" i="10"/>
  <c r="X2366" i="10" s="1"/>
  <c r="T2366" i="10"/>
  <c r="L2365" i="10"/>
  <c r="X2365" i="10" s="1"/>
  <c r="T2365" i="10"/>
  <c r="L2364" i="10"/>
  <c r="X2364" i="10" s="1"/>
  <c r="T2364" i="10"/>
  <c r="L2363" i="10"/>
  <c r="X2363" i="10" s="1"/>
  <c r="T2363" i="10"/>
  <c r="L2362" i="10"/>
  <c r="X2362" i="10" s="1"/>
  <c r="T2362" i="10"/>
  <c r="L2361" i="10"/>
  <c r="X2361" i="10" s="1"/>
  <c r="T2361" i="10"/>
  <c r="L2360" i="10"/>
  <c r="X2360" i="10" s="1"/>
  <c r="T2360" i="10"/>
  <c r="L2359" i="10"/>
  <c r="X2359" i="10" s="1"/>
  <c r="T2359" i="10"/>
  <c r="L2358" i="10"/>
  <c r="X2358" i="10" s="1"/>
  <c r="T2358" i="10"/>
  <c r="L2357" i="10"/>
  <c r="X2357" i="10" s="1"/>
  <c r="T2357" i="10"/>
  <c r="L2356" i="10"/>
  <c r="X2356" i="10" s="1"/>
  <c r="T2356" i="10"/>
  <c r="L2355" i="10"/>
  <c r="X2355" i="10" s="1"/>
  <c r="T2355" i="10"/>
  <c r="L2354" i="10"/>
  <c r="X2354" i="10" s="1"/>
  <c r="T2354" i="10"/>
  <c r="L2353" i="10"/>
  <c r="X2353" i="10" s="1"/>
  <c r="T2353" i="10"/>
  <c r="L2352" i="10"/>
  <c r="X2352" i="10" s="1"/>
  <c r="T2352" i="10"/>
  <c r="L2351" i="10"/>
  <c r="X2351" i="10" s="1"/>
  <c r="T2351" i="10"/>
  <c r="L2350" i="10"/>
  <c r="X2350" i="10" s="1"/>
  <c r="T2350" i="10"/>
  <c r="L2349" i="10"/>
  <c r="X2349" i="10" s="1"/>
  <c r="T2349" i="10"/>
  <c r="L2348" i="10"/>
  <c r="X2348" i="10" s="1"/>
  <c r="T2348" i="10"/>
  <c r="L2347" i="10"/>
  <c r="X2347" i="10" s="1"/>
  <c r="T2347" i="10"/>
  <c r="L2346" i="10"/>
  <c r="X2346" i="10" s="1"/>
  <c r="T2346" i="10"/>
  <c r="L2345" i="10"/>
  <c r="X2345" i="10" s="1"/>
  <c r="T2345" i="10"/>
  <c r="L2344" i="10"/>
  <c r="X2344" i="10" s="1"/>
  <c r="T2344" i="10"/>
  <c r="L2343" i="10"/>
  <c r="X2343" i="10" s="1"/>
  <c r="T2343" i="10"/>
  <c r="L2342" i="10"/>
  <c r="X2342" i="10" s="1"/>
  <c r="T2342" i="10"/>
  <c r="L2341" i="10"/>
  <c r="X2341" i="10" s="1"/>
  <c r="T2341" i="10"/>
  <c r="L2340" i="10"/>
  <c r="X2340" i="10" s="1"/>
  <c r="T2340" i="10"/>
  <c r="L2339" i="10"/>
  <c r="X2339" i="10" s="1"/>
  <c r="T2339" i="10"/>
  <c r="L2338" i="10"/>
  <c r="X2338" i="10" s="1"/>
  <c r="T2338" i="10"/>
  <c r="L2337" i="10"/>
  <c r="X2337" i="10" s="1"/>
  <c r="T2337" i="10"/>
  <c r="L2336" i="10"/>
  <c r="X2336" i="10" s="1"/>
  <c r="T2336" i="10"/>
  <c r="L2335" i="10"/>
  <c r="X2335" i="10" s="1"/>
  <c r="T2335" i="10"/>
  <c r="L2334" i="10"/>
  <c r="X2334" i="10" s="1"/>
  <c r="T2334" i="10"/>
  <c r="L2333" i="10"/>
  <c r="X2333" i="10" s="1"/>
  <c r="T2333" i="10"/>
  <c r="L2332" i="10"/>
  <c r="X2332" i="10" s="1"/>
  <c r="T2332" i="10"/>
  <c r="L2331" i="10"/>
  <c r="X2331" i="10" s="1"/>
  <c r="T2331" i="10"/>
  <c r="L2330" i="10"/>
  <c r="X2330" i="10" s="1"/>
  <c r="T2330" i="10"/>
  <c r="L2329" i="10"/>
  <c r="X2329" i="10" s="1"/>
  <c r="T2329" i="10"/>
  <c r="L2328" i="10"/>
  <c r="X2328" i="10" s="1"/>
  <c r="T2328" i="10"/>
  <c r="L2327" i="10"/>
  <c r="X2327" i="10" s="1"/>
  <c r="T2327" i="10"/>
  <c r="L2326" i="10"/>
  <c r="X2326" i="10" s="1"/>
  <c r="T2326" i="10"/>
  <c r="L2325" i="10"/>
  <c r="X2325" i="10" s="1"/>
  <c r="T2325" i="10"/>
  <c r="L2324" i="10"/>
  <c r="X2324" i="10" s="1"/>
  <c r="T2324" i="10"/>
  <c r="L2323" i="10"/>
  <c r="X2323" i="10" s="1"/>
  <c r="T2323" i="10"/>
  <c r="L2322" i="10"/>
  <c r="X2322" i="10" s="1"/>
  <c r="T2322" i="10"/>
  <c r="L2321" i="10"/>
  <c r="X2321" i="10" s="1"/>
  <c r="T2321" i="10"/>
  <c r="L2320" i="10"/>
  <c r="X2320" i="10" s="1"/>
  <c r="T2320" i="10"/>
  <c r="L2319" i="10"/>
  <c r="X2319" i="10" s="1"/>
  <c r="T2319" i="10"/>
  <c r="L2318" i="10"/>
  <c r="X2318" i="10" s="1"/>
  <c r="T2318" i="10"/>
  <c r="L2317" i="10"/>
  <c r="X2317" i="10" s="1"/>
  <c r="T2317" i="10"/>
  <c r="L2316" i="10"/>
  <c r="X2316" i="10" s="1"/>
  <c r="T2316" i="10"/>
  <c r="L2315" i="10"/>
  <c r="X2315" i="10" s="1"/>
  <c r="T2315" i="10"/>
  <c r="L2314" i="10"/>
  <c r="X2314" i="10" s="1"/>
  <c r="T2314" i="10"/>
  <c r="X2313" i="10"/>
  <c r="T2313" i="10"/>
  <c r="L2312" i="10"/>
  <c r="X2312" i="10" s="1"/>
  <c r="T2312" i="10"/>
  <c r="L2311" i="10"/>
  <c r="X2311" i="10" s="1"/>
  <c r="T2311" i="10"/>
  <c r="L2310" i="10"/>
  <c r="X2310" i="10" s="1"/>
  <c r="T2310" i="10"/>
  <c r="L2309" i="10"/>
  <c r="X2309" i="10" s="1"/>
  <c r="T2309" i="10"/>
  <c r="L2308" i="10"/>
  <c r="X2308" i="10" s="1"/>
  <c r="T2308" i="10"/>
  <c r="L2307" i="10"/>
  <c r="X2307" i="10" s="1"/>
  <c r="T2307" i="10"/>
  <c r="L2306" i="10"/>
  <c r="X2306" i="10" s="1"/>
  <c r="T2306" i="10"/>
  <c r="L2305" i="10"/>
  <c r="X2305" i="10" s="1"/>
  <c r="T2305" i="10"/>
  <c r="L2304" i="10"/>
  <c r="X2304" i="10" s="1"/>
  <c r="T2304" i="10"/>
  <c r="L2303" i="10"/>
  <c r="X2303" i="10" s="1"/>
  <c r="T2303" i="10"/>
  <c r="L2302" i="10"/>
  <c r="X2302" i="10" s="1"/>
  <c r="T2302" i="10"/>
  <c r="L2301" i="10"/>
  <c r="X2301" i="10" s="1"/>
  <c r="T2301" i="10"/>
  <c r="L2300" i="10"/>
  <c r="X2300" i="10" s="1"/>
  <c r="T2300" i="10"/>
  <c r="L2299" i="10"/>
  <c r="X2299" i="10" s="1"/>
  <c r="T2299" i="10"/>
  <c r="L2298" i="10"/>
  <c r="X2298" i="10" s="1"/>
  <c r="T2298" i="10"/>
  <c r="L2297" i="10"/>
  <c r="X2297" i="10" s="1"/>
  <c r="T2297" i="10"/>
  <c r="L2296" i="10"/>
  <c r="X2296" i="10" s="1"/>
  <c r="T2296" i="10"/>
  <c r="L2295" i="10"/>
  <c r="X2295" i="10" s="1"/>
  <c r="T2295" i="10"/>
  <c r="L2294" i="10"/>
  <c r="X2294" i="10" s="1"/>
  <c r="T2294" i="10"/>
  <c r="L2293" i="10"/>
  <c r="X2293" i="10" s="1"/>
  <c r="T2293" i="10"/>
  <c r="L2292" i="10"/>
  <c r="X2292" i="10" s="1"/>
  <c r="T2292" i="10"/>
  <c r="L2291" i="10"/>
  <c r="X2291" i="10" s="1"/>
  <c r="T2291" i="10"/>
  <c r="L2290" i="10"/>
  <c r="X2290" i="10" s="1"/>
  <c r="T2290" i="10"/>
  <c r="L2289" i="10"/>
  <c r="X2289" i="10" s="1"/>
  <c r="T2289" i="10"/>
  <c r="L2288" i="10"/>
  <c r="X2288" i="10" s="1"/>
  <c r="T2288" i="10"/>
  <c r="L2287" i="10"/>
  <c r="X2287" i="10" s="1"/>
  <c r="T2287" i="10"/>
  <c r="L2286" i="10"/>
  <c r="X2286" i="10" s="1"/>
  <c r="T2286" i="10"/>
  <c r="L2285" i="10"/>
  <c r="X2285" i="10" s="1"/>
  <c r="T2285" i="10"/>
  <c r="L2284" i="10"/>
  <c r="X2284" i="10" s="1"/>
  <c r="T2284" i="10"/>
  <c r="L2283" i="10"/>
  <c r="X2283" i="10" s="1"/>
  <c r="T2283" i="10"/>
  <c r="L2282" i="10"/>
  <c r="X2282" i="10" s="1"/>
  <c r="T2282" i="10"/>
  <c r="L2281" i="10"/>
  <c r="X2281" i="10" s="1"/>
  <c r="T2281" i="10"/>
  <c r="L2280" i="10"/>
  <c r="X2280" i="10" s="1"/>
  <c r="T2280" i="10"/>
  <c r="L2279" i="10"/>
  <c r="X2279" i="10" s="1"/>
  <c r="T2279" i="10"/>
  <c r="L2278" i="10"/>
  <c r="X2278" i="10" s="1"/>
  <c r="T2278" i="10"/>
  <c r="L2277" i="10"/>
  <c r="X2277" i="10" s="1"/>
  <c r="T2277" i="10"/>
  <c r="L2276" i="10"/>
  <c r="X2276" i="10" s="1"/>
  <c r="T2276" i="10"/>
  <c r="L2275" i="10"/>
  <c r="X2275" i="10" s="1"/>
  <c r="T2275" i="10"/>
  <c r="L2274" i="10"/>
  <c r="X2274" i="10" s="1"/>
  <c r="T2274" i="10"/>
  <c r="L2273" i="10"/>
  <c r="X2273" i="10" s="1"/>
  <c r="T2273" i="10"/>
  <c r="L2272" i="10"/>
  <c r="X2272" i="10" s="1"/>
  <c r="T2272" i="10"/>
  <c r="L2271" i="10"/>
  <c r="X2271" i="10" s="1"/>
  <c r="T2271" i="10"/>
  <c r="L2270" i="10"/>
  <c r="X2270" i="10" s="1"/>
  <c r="T2270" i="10"/>
  <c r="L2269" i="10"/>
  <c r="X2269" i="10" s="1"/>
  <c r="T2269" i="10"/>
  <c r="L2268" i="10"/>
  <c r="X2268" i="10" s="1"/>
  <c r="T2268" i="10"/>
  <c r="L2267" i="10"/>
  <c r="X2267" i="10" s="1"/>
  <c r="T2267" i="10"/>
  <c r="L2266" i="10"/>
  <c r="X2266" i="10" s="1"/>
  <c r="T2266" i="10"/>
  <c r="L2265" i="10"/>
  <c r="X2265" i="10" s="1"/>
  <c r="T2265" i="10"/>
  <c r="L2264" i="10"/>
  <c r="X2264" i="10" s="1"/>
  <c r="T2264" i="10"/>
  <c r="L2263" i="10"/>
  <c r="X2263" i="10" s="1"/>
  <c r="T2263" i="10"/>
  <c r="L2262" i="10"/>
  <c r="X2262" i="10" s="1"/>
  <c r="T2262" i="10"/>
  <c r="L2261" i="10"/>
  <c r="X2261" i="10" s="1"/>
  <c r="T2261" i="10"/>
  <c r="L2260" i="10"/>
  <c r="X2260" i="10" s="1"/>
  <c r="T2260" i="10"/>
  <c r="L2259" i="10"/>
  <c r="X2259" i="10" s="1"/>
  <c r="T2259" i="10"/>
  <c r="L2258" i="10"/>
  <c r="X2258" i="10" s="1"/>
  <c r="T2258" i="10"/>
  <c r="L2257" i="10"/>
  <c r="X2257" i="10" s="1"/>
  <c r="T2257" i="10"/>
  <c r="L2256" i="10"/>
  <c r="X2256" i="10" s="1"/>
  <c r="T2256" i="10"/>
  <c r="L2255" i="10"/>
  <c r="X2255" i="10" s="1"/>
  <c r="T2255" i="10"/>
  <c r="L2254" i="10"/>
  <c r="X2254" i="10" s="1"/>
  <c r="T2254" i="10"/>
  <c r="L2253" i="10"/>
  <c r="X2253" i="10" s="1"/>
  <c r="T2253" i="10"/>
  <c r="L2252" i="10"/>
  <c r="X2252" i="10" s="1"/>
  <c r="T2252" i="10"/>
  <c r="L2251" i="10"/>
  <c r="X2251" i="10" s="1"/>
  <c r="T2251" i="10"/>
  <c r="L2250" i="10"/>
  <c r="X2250" i="10" s="1"/>
  <c r="T2250" i="10"/>
  <c r="L2249" i="10"/>
  <c r="X2249" i="10" s="1"/>
  <c r="T2249" i="10"/>
  <c r="L2248" i="10"/>
  <c r="X2248" i="10" s="1"/>
  <c r="T2248" i="10"/>
  <c r="L2247" i="10"/>
  <c r="X2247" i="10" s="1"/>
  <c r="T2247" i="10"/>
  <c r="L2246" i="10"/>
  <c r="X2246" i="10" s="1"/>
  <c r="T2246" i="10"/>
  <c r="L2245" i="10"/>
  <c r="X2245" i="10" s="1"/>
  <c r="T2245" i="10"/>
  <c r="L2244" i="10"/>
  <c r="X2244" i="10" s="1"/>
  <c r="T2244" i="10"/>
  <c r="L2243" i="10"/>
  <c r="X2243" i="10" s="1"/>
  <c r="T2243" i="10"/>
  <c r="L2242" i="10"/>
  <c r="X2242" i="10" s="1"/>
  <c r="T2242" i="10"/>
  <c r="L2241" i="10"/>
  <c r="X2241" i="10" s="1"/>
  <c r="T2241" i="10"/>
  <c r="L2240" i="10"/>
  <c r="X2240" i="10" s="1"/>
  <c r="T2240" i="10"/>
  <c r="L2239" i="10"/>
  <c r="X2239" i="10" s="1"/>
  <c r="T2239" i="10"/>
  <c r="L2238" i="10"/>
  <c r="X2238" i="10" s="1"/>
  <c r="T2238" i="10"/>
  <c r="L2237" i="10"/>
  <c r="X2237" i="10" s="1"/>
  <c r="T2237" i="10"/>
  <c r="L2236" i="10"/>
  <c r="X2236" i="10" s="1"/>
  <c r="T2236" i="10"/>
  <c r="L2235" i="10"/>
  <c r="X2235" i="10" s="1"/>
  <c r="T2235" i="10"/>
  <c r="L2234" i="10"/>
  <c r="X2234" i="10" s="1"/>
  <c r="T2234" i="10"/>
  <c r="L2233" i="10"/>
  <c r="X2233" i="10" s="1"/>
  <c r="T2233" i="10"/>
  <c r="L2232" i="10"/>
  <c r="X2232" i="10" s="1"/>
  <c r="T2232" i="10"/>
  <c r="L2231" i="10"/>
  <c r="X2231" i="10" s="1"/>
  <c r="T2231" i="10"/>
  <c r="L2230" i="10"/>
  <c r="X2230" i="10" s="1"/>
  <c r="T2230" i="10"/>
  <c r="L2229" i="10"/>
  <c r="X2229" i="10" s="1"/>
  <c r="T2229" i="10"/>
  <c r="L2228" i="10"/>
  <c r="X2228" i="10" s="1"/>
  <c r="T2228" i="10"/>
  <c r="L2227" i="10"/>
  <c r="X2227" i="10" s="1"/>
  <c r="T2227" i="10"/>
  <c r="L2226" i="10"/>
  <c r="X2226" i="10" s="1"/>
  <c r="T2226" i="10"/>
  <c r="L2225" i="10"/>
  <c r="X2225" i="10" s="1"/>
  <c r="T2225" i="10"/>
  <c r="L2224" i="10"/>
  <c r="X2224" i="10" s="1"/>
  <c r="T2224" i="10"/>
  <c r="L2223" i="10"/>
  <c r="X2223" i="10" s="1"/>
  <c r="T2223" i="10"/>
  <c r="L2222" i="10"/>
  <c r="X2222" i="10" s="1"/>
  <c r="T2222" i="10"/>
  <c r="L2221" i="10"/>
  <c r="X2221" i="10" s="1"/>
  <c r="T2221" i="10"/>
  <c r="L2220" i="10"/>
  <c r="X2220" i="10" s="1"/>
  <c r="T2220" i="10"/>
  <c r="L2219" i="10"/>
  <c r="X2219" i="10" s="1"/>
  <c r="T2219" i="10"/>
  <c r="L2218" i="10"/>
  <c r="X2218" i="10" s="1"/>
  <c r="T2218" i="10"/>
  <c r="L2217" i="10"/>
  <c r="X2217" i="10" s="1"/>
  <c r="T2217" i="10"/>
  <c r="L2216" i="10"/>
  <c r="X2216" i="10" s="1"/>
  <c r="T2216" i="10"/>
  <c r="L2215" i="10"/>
  <c r="X2215" i="10" s="1"/>
  <c r="T2215" i="10"/>
  <c r="L2214" i="10"/>
  <c r="X2214" i="10" s="1"/>
  <c r="T2214" i="10"/>
  <c r="L2213" i="10"/>
  <c r="X2213" i="10" s="1"/>
  <c r="T2213" i="10"/>
  <c r="L2212" i="10"/>
  <c r="X2212" i="10" s="1"/>
  <c r="T2212" i="10"/>
  <c r="L2211" i="10"/>
  <c r="X2211" i="10" s="1"/>
  <c r="T2211" i="10"/>
  <c r="L2210" i="10"/>
  <c r="X2210" i="10" s="1"/>
  <c r="T2210" i="10"/>
  <c r="L2209" i="10"/>
  <c r="X2209" i="10" s="1"/>
  <c r="T2209" i="10"/>
  <c r="L2208" i="10"/>
  <c r="X2208" i="10" s="1"/>
  <c r="T2208" i="10"/>
  <c r="L2207" i="10"/>
  <c r="X2207" i="10" s="1"/>
  <c r="T2207" i="10"/>
  <c r="L2206" i="10"/>
  <c r="X2206" i="10" s="1"/>
  <c r="T2206" i="10"/>
  <c r="L2205" i="10"/>
  <c r="X2205" i="10" s="1"/>
  <c r="T2205" i="10"/>
  <c r="L2204" i="10"/>
  <c r="X2204" i="10" s="1"/>
  <c r="T2204" i="10"/>
  <c r="L2203" i="10"/>
  <c r="X2203" i="10" s="1"/>
  <c r="T2203" i="10"/>
  <c r="L2202" i="10"/>
  <c r="X2202" i="10" s="1"/>
  <c r="T2202" i="10"/>
  <c r="L2201" i="10"/>
  <c r="X2201" i="10" s="1"/>
  <c r="T2201" i="10"/>
  <c r="L2200" i="10"/>
  <c r="X2200" i="10" s="1"/>
  <c r="T2200" i="10"/>
  <c r="L2199" i="10"/>
  <c r="X2199" i="10" s="1"/>
  <c r="T2199" i="10"/>
  <c r="L2198" i="10"/>
  <c r="X2198" i="10" s="1"/>
  <c r="T2198" i="10"/>
  <c r="L2197" i="10"/>
  <c r="X2197" i="10" s="1"/>
  <c r="T2197" i="10"/>
  <c r="L2196" i="10"/>
  <c r="X2196" i="10" s="1"/>
  <c r="T2196" i="10"/>
  <c r="L2195" i="10"/>
  <c r="X2195" i="10" s="1"/>
  <c r="T2195" i="10"/>
  <c r="L2194" i="10"/>
  <c r="X2194" i="10" s="1"/>
  <c r="T2194" i="10"/>
  <c r="L2193" i="10"/>
  <c r="X2193" i="10" s="1"/>
  <c r="T2193" i="10"/>
  <c r="L2192" i="10"/>
  <c r="X2192" i="10" s="1"/>
  <c r="T2192" i="10"/>
  <c r="L2191" i="10"/>
  <c r="X2191" i="10" s="1"/>
  <c r="T2191" i="10"/>
  <c r="L2190" i="10"/>
  <c r="X2190" i="10" s="1"/>
  <c r="T2190" i="10"/>
  <c r="L2189" i="10"/>
  <c r="X2189" i="10" s="1"/>
  <c r="T2189" i="10"/>
  <c r="L2188" i="10"/>
  <c r="X2188" i="10" s="1"/>
  <c r="T2188" i="10"/>
  <c r="L2187" i="10"/>
  <c r="X2187" i="10" s="1"/>
  <c r="T2187" i="10"/>
  <c r="L2186" i="10"/>
  <c r="X2186" i="10" s="1"/>
  <c r="T2186" i="10"/>
  <c r="L2185" i="10"/>
  <c r="X2185" i="10" s="1"/>
  <c r="T2185" i="10"/>
  <c r="L2184" i="10"/>
  <c r="X2184" i="10" s="1"/>
  <c r="T2184" i="10"/>
  <c r="L2183" i="10"/>
  <c r="X2183" i="10" s="1"/>
  <c r="T2183" i="10"/>
  <c r="L2182" i="10"/>
  <c r="X2182" i="10" s="1"/>
  <c r="T2182" i="10"/>
  <c r="L2181" i="10"/>
  <c r="X2181" i="10" s="1"/>
  <c r="T2181" i="10"/>
  <c r="L2180" i="10"/>
  <c r="X2180" i="10" s="1"/>
  <c r="T2180" i="10"/>
  <c r="L2179" i="10"/>
  <c r="X2179" i="10" s="1"/>
  <c r="T2179" i="10"/>
  <c r="L2178" i="10"/>
  <c r="X2178" i="10" s="1"/>
  <c r="T2178" i="10"/>
  <c r="L2177" i="10"/>
  <c r="X2177" i="10" s="1"/>
  <c r="T2177" i="10"/>
  <c r="L2176" i="10"/>
  <c r="X2176" i="10" s="1"/>
  <c r="T2176" i="10"/>
  <c r="L2175" i="10"/>
  <c r="X2175" i="10" s="1"/>
  <c r="T2175" i="10"/>
  <c r="L2174" i="10"/>
  <c r="X2174" i="10" s="1"/>
  <c r="T2174" i="10"/>
  <c r="L2173" i="10"/>
  <c r="X2173" i="10" s="1"/>
  <c r="T2173" i="10"/>
  <c r="L2172" i="10"/>
  <c r="X2172" i="10" s="1"/>
  <c r="T2172" i="10"/>
  <c r="L2171" i="10"/>
  <c r="X2171" i="10" s="1"/>
  <c r="T2171" i="10"/>
  <c r="L2170" i="10"/>
  <c r="X2170" i="10" s="1"/>
  <c r="T2170" i="10"/>
  <c r="L2169" i="10"/>
  <c r="X2169" i="10" s="1"/>
  <c r="T2169" i="10"/>
  <c r="L2168" i="10"/>
  <c r="X2168" i="10" s="1"/>
  <c r="T2168" i="10"/>
  <c r="L2167" i="10"/>
  <c r="X2167" i="10" s="1"/>
  <c r="T2167" i="10"/>
  <c r="L2166" i="10"/>
  <c r="X2166" i="10" s="1"/>
  <c r="T2166" i="10"/>
  <c r="L2165" i="10"/>
  <c r="X2165" i="10" s="1"/>
  <c r="T2165" i="10"/>
  <c r="L2164" i="10"/>
  <c r="X2164" i="10" s="1"/>
  <c r="T2164" i="10"/>
  <c r="L2163" i="10"/>
  <c r="X2163" i="10" s="1"/>
  <c r="T2163" i="10"/>
  <c r="L2162" i="10"/>
  <c r="X2162" i="10" s="1"/>
  <c r="T2162" i="10"/>
  <c r="L2161" i="10"/>
  <c r="X2161" i="10" s="1"/>
  <c r="T2161" i="10"/>
  <c r="L2160" i="10"/>
  <c r="X2160" i="10" s="1"/>
  <c r="T2160" i="10"/>
  <c r="L2159" i="10"/>
  <c r="X2159" i="10" s="1"/>
  <c r="T2159" i="10"/>
  <c r="L2158" i="10"/>
  <c r="X2158" i="10" s="1"/>
  <c r="T2158" i="10"/>
  <c r="L2157" i="10"/>
  <c r="X2157" i="10" s="1"/>
  <c r="T2157" i="10"/>
  <c r="L2156" i="10"/>
  <c r="X2156" i="10" s="1"/>
  <c r="T2156" i="10"/>
  <c r="L2155" i="10"/>
  <c r="X2155" i="10" s="1"/>
  <c r="T2155" i="10"/>
  <c r="L2154" i="10"/>
  <c r="X2154" i="10" s="1"/>
  <c r="T2154" i="10"/>
  <c r="L2153" i="10"/>
  <c r="X2153" i="10" s="1"/>
  <c r="T2153" i="10"/>
  <c r="L2152" i="10"/>
  <c r="X2152" i="10" s="1"/>
  <c r="T2152" i="10"/>
  <c r="L2151" i="10"/>
  <c r="X2151" i="10" s="1"/>
  <c r="T2151" i="10"/>
  <c r="L2150" i="10"/>
  <c r="X2150" i="10" s="1"/>
  <c r="T2150" i="10"/>
  <c r="L2149" i="10"/>
  <c r="X2149" i="10" s="1"/>
  <c r="T2149" i="10"/>
  <c r="L2148" i="10"/>
  <c r="X2148" i="10" s="1"/>
  <c r="T2148" i="10"/>
  <c r="L2147" i="10"/>
  <c r="X2147" i="10" s="1"/>
  <c r="T2147" i="10"/>
  <c r="L2146" i="10"/>
  <c r="X2146" i="10" s="1"/>
  <c r="T2146" i="10"/>
  <c r="L2145" i="10"/>
  <c r="X2145" i="10" s="1"/>
  <c r="T2145" i="10"/>
  <c r="L2144" i="10"/>
  <c r="X2144" i="10" s="1"/>
  <c r="T2144" i="10"/>
  <c r="L2143" i="10"/>
  <c r="X2143" i="10" s="1"/>
  <c r="T2143" i="10"/>
  <c r="L2142" i="10"/>
  <c r="X2142" i="10" s="1"/>
  <c r="T2142" i="10"/>
  <c r="L2141" i="10"/>
  <c r="X2141" i="10" s="1"/>
  <c r="T2141" i="10"/>
  <c r="L2140" i="10"/>
  <c r="X2140" i="10" s="1"/>
  <c r="T2140" i="10"/>
  <c r="L2139" i="10"/>
  <c r="X2139" i="10" s="1"/>
  <c r="T2139" i="10"/>
  <c r="L2138" i="10"/>
  <c r="X2138" i="10" s="1"/>
  <c r="T2138" i="10"/>
  <c r="L2137" i="10"/>
  <c r="X2137" i="10" s="1"/>
  <c r="T2137" i="10"/>
  <c r="L2136" i="10"/>
  <c r="X2136" i="10" s="1"/>
  <c r="T2136" i="10"/>
  <c r="L2135" i="10"/>
  <c r="X2135" i="10" s="1"/>
  <c r="T2135" i="10"/>
  <c r="L2134" i="10"/>
  <c r="X2134" i="10" s="1"/>
  <c r="T2134" i="10"/>
  <c r="L2133" i="10"/>
  <c r="X2133" i="10" s="1"/>
  <c r="T2133" i="10"/>
  <c r="L2132" i="10"/>
  <c r="X2132" i="10" s="1"/>
  <c r="T2132" i="10"/>
  <c r="L2131" i="10"/>
  <c r="X2131" i="10" s="1"/>
  <c r="T2131" i="10"/>
  <c r="L2130" i="10"/>
  <c r="X2130" i="10" s="1"/>
  <c r="T2130" i="10"/>
  <c r="L2129" i="10"/>
  <c r="X2129" i="10" s="1"/>
  <c r="T2129" i="10"/>
  <c r="L2128" i="10"/>
  <c r="X2128" i="10" s="1"/>
  <c r="T2128" i="10"/>
  <c r="L2127" i="10"/>
  <c r="X2127" i="10" s="1"/>
  <c r="T2127" i="10"/>
  <c r="L2126" i="10"/>
  <c r="X2126" i="10" s="1"/>
  <c r="T2126" i="10"/>
  <c r="L2125" i="10"/>
  <c r="X2125" i="10" s="1"/>
  <c r="T2125" i="10"/>
  <c r="L2124" i="10"/>
  <c r="X2124" i="10" s="1"/>
  <c r="T2124" i="10"/>
  <c r="L2123" i="10"/>
  <c r="X2123" i="10" s="1"/>
  <c r="T2123" i="10"/>
  <c r="L2122" i="10"/>
  <c r="X2122" i="10" s="1"/>
  <c r="T2122" i="10"/>
  <c r="L2121" i="10"/>
  <c r="X2121" i="10" s="1"/>
  <c r="T2121" i="10"/>
  <c r="L2120" i="10"/>
  <c r="X2120" i="10" s="1"/>
  <c r="T2120" i="10"/>
  <c r="L2119" i="10"/>
  <c r="X2119" i="10" s="1"/>
  <c r="T2119" i="10"/>
  <c r="L2118" i="10"/>
  <c r="X2118" i="10" s="1"/>
  <c r="T2118" i="10"/>
  <c r="L2117" i="10"/>
  <c r="X2117" i="10" s="1"/>
  <c r="T2117" i="10"/>
  <c r="L2116" i="10"/>
  <c r="X2116" i="10" s="1"/>
  <c r="T2116" i="10"/>
  <c r="L2115" i="10"/>
  <c r="X2115" i="10" s="1"/>
  <c r="T2115" i="10"/>
  <c r="L2114" i="10"/>
  <c r="X2114" i="10" s="1"/>
  <c r="T2114" i="10"/>
  <c r="L2113" i="10"/>
  <c r="X2113" i="10" s="1"/>
  <c r="T2113" i="10"/>
  <c r="L2112" i="10"/>
  <c r="X2112" i="10" s="1"/>
  <c r="T2112" i="10"/>
  <c r="L2111" i="10"/>
  <c r="X2111" i="10" s="1"/>
  <c r="T2111" i="10"/>
  <c r="L2110" i="10"/>
  <c r="X2110" i="10" s="1"/>
  <c r="T2110" i="10"/>
  <c r="L2109" i="10"/>
  <c r="X2109" i="10" s="1"/>
  <c r="T2109" i="10"/>
  <c r="L2108" i="10"/>
  <c r="X2108" i="10" s="1"/>
  <c r="T2108" i="10"/>
  <c r="L2107" i="10"/>
  <c r="X2107" i="10" s="1"/>
  <c r="T2107" i="10"/>
  <c r="L2106" i="10"/>
  <c r="X2106" i="10" s="1"/>
  <c r="T2106" i="10"/>
  <c r="L2105" i="10"/>
  <c r="X2105" i="10" s="1"/>
  <c r="T2105" i="10"/>
  <c r="L2104" i="10"/>
  <c r="X2104" i="10" s="1"/>
  <c r="T2104" i="10"/>
  <c r="L2103" i="10"/>
  <c r="X2103" i="10" s="1"/>
  <c r="T2103" i="10"/>
  <c r="L2102" i="10"/>
  <c r="X2102" i="10" s="1"/>
  <c r="T2102" i="10"/>
  <c r="L2101" i="10"/>
  <c r="X2101" i="10" s="1"/>
  <c r="T2101" i="10"/>
  <c r="L2100" i="10"/>
  <c r="X2100" i="10" s="1"/>
  <c r="T2100" i="10"/>
  <c r="L2099" i="10"/>
  <c r="X2099" i="10" s="1"/>
  <c r="T2099" i="10"/>
  <c r="L2098" i="10"/>
  <c r="X2098" i="10" s="1"/>
  <c r="T2098" i="10"/>
  <c r="L2097" i="10"/>
  <c r="X2097" i="10" s="1"/>
  <c r="T2097" i="10"/>
  <c r="L2096" i="10"/>
  <c r="X2096" i="10" s="1"/>
  <c r="T2096" i="10"/>
  <c r="L2095" i="10"/>
  <c r="X2095" i="10" s="1"/>
  <c r="T2095" i="10"/>
  <c r="L2094" i="10"/>
  <c r="X2094" i="10" s="1"/>
  <c r="T2094" i="10"/>
  <c r="L2093" i="10"/>
  <c r="X2093" i="10" s="1"/>
  <c r="T2093" i="10"/>
  <c r="L2092" i="10"/>
  <c r="X2092" i="10" s="1"/>
  <c r="T2092" i="10"/>
  <c r="L2091" i="10"/>
  <c r="X2091" i="10" s="1"/>
  <c r="T2091" i="10"/>
  <c r="L2090" i="10"/>
  <c r="X2090" i="10" s="1"/>
  <c r="T2090" i="10"/>
  <c r="L2089" i="10"/>
  <c r="X2089" i="10" s="1"/>
  <c r="T2089" i="10"/>
  <c r="L2088" i="10"/>
  <c r="X2088" i="10" s="1"/>
  <c r="T2088" i="10"/>
  <c r="L2087" i="10"/>
  <c r="X2087" i="10" s="1"/>
  <c r="T2087" i="10"/>
  <c r="L2086" i="10"/>
  <c r="X2086" i="10" s="1"/>
  <c r="T2086" i="10"/>
  <c r="L2085" i="10"/>
  <c r="X2085" i="10" s="1"/>
  <c r="T2085" i="10"/>
  <c r="L2084" i="10"/>
  <c r="X2084" i="10" s="1"/>
  <c r="T2084" i="10"/>
  <c r="L2083" i="10"/>
  <c r="X2083" i="10" s="1"/>
  <c r="T2083" i="10"/>
  <c r="L2082" i="10"/>
  <c r="X2082" i="10" s="1"/>
  <c r="T2082" i="10"/>
  <c r="L2081" i="10"/>
  <c r="X2081" i="10" s="1"/>
  <c r="T2081" i="10"/>
  <c r="L2080" i="10"/>
  <c r="X2080" i="10" s="1"/>
  <c r="T2080" i="10"/>
  <c r="L2079" i="10"/>
  <c r="X2079" i="10" s="1"/>
  <c r="T2079" i="10"/>
  <c r="L2078" i="10"/>
  <c r="X2078" i="10" s="1"/>
  <c r="T2078" i="10"/>
  <c r="L2077" i="10"/>
  <c r="X2077" i="10" s="1"/>
  <c r="T2077" i="10"/>
  <c r="L2076" i="10"/>
  <c r="X2076" i="10" s="1"/>
  <c r="T2076" i="10"/>
  <c r="L2075" i="10"/>
  <c r="X2075" i="10" s="1"/>
  <c r="T2075" i="10"/>
  <c r="L2074" i="10"/>
  <c r="X2074" i="10" s="1"/>
  <c r="T2074" i="10"/>
  <c r="L2073" i="10"/>
  <c r="X2073" i="10" s="1"/>
  <c r="T2073" i="10"/>
  <c r="L2072" i="10"/>
  <c r="X2072" i="10" s="1"/>
  <c r="T2072" i="10"/>
  <c r="L2071" i="10"/>
  <c r="X2071" i="10" s="1"/>
  <c r="T2071" i="10"/>
  <c r="L2070" i="10"/>
  <c r="X2070" i="10" s="1"/>
  <c r="T2070" i="10"/>
  <c r="L2069" i="10"/>
  <c r="X2069" i="10" s="1"/>
  <c r="T2069" i="10"/>
  <c r="L2068" i="10"/>
  <c r="X2068" i="10" s="1"/>
  <c r="T2068" i="10"/>
  <c r="L2067" i="10"/>
  <c r="X2067" i="10" s="1"/>
  <c r="T2067" i="10"/>
  <c r="L2066" i="10"/>
  <c r="X2066" i="10" s="1"/>
  <c r="T2066" i="10"/>
  <c r="L2065" i="10"/>
  <c r="X2065" i="10" s="1"/>
  <c r="T2065" i="10"/>
  <c r="L2064" i="10"/>
  <c r="X2064" i="10" s="1"/>
  <c r="T2064" i="10"/>
  <c r="L2063" i="10"/>
  <c r="X2063" i="10" s="1"/>
  <c r="T2063" i="10"/>
  <c r="L2062" i="10"/>
  <c r="X2062" i="10" s="1"/>
  <c r="T2062" i="10"/>
  <c r="L2061" i="10"/>
  <c r="X2061" i="10" s="1"/>
  <c r="T2061" i="10"/>
  <c r="L2060" i="10"/>
  <c r="X2060" i="10" s="1"/>
  <c r="T2060" i="10"/>
  <c r="L2059" i="10"/>
  <c r="X2059" i="10" s="1"/>
  <c r="T2059" i="10"/>
  <c r="L2058" i="10"/>
  <c r="X2058" i="10" s="1"/>
  <c r="T2058" i="10"/>
  <c r="L2057" i="10"/>
  <c r="X2057" i="10" s="1"/>
  <c r="T2057" i="10"/>
  <c r="L2056" i="10"/>
  <c r="X2056" i="10" s="1"/>
  <c r="T2056" i="10"/>
  <c r="L2055" i="10"/>
  <c r="X2055" i="10" s="1"/>
  <c r="T2055" i="10"/>
  <c r="L2054" i="10"/>
  <c r="X2054" i="10" s="1"/>
  <c r="T2054" i="10"/>
  <c r="L2053" i="10"/>
  <c r="X2053" i="10" s="1"/>
  <c r="T2053" i="10"/>
  <c r="L2052" i="10"/>
  <c r="X2052" i="10" s="1"/>
  <c r="T2052" i="10"/>
  <c r="L2051" i="10"/>
  <c r="X2051" i="10" s="1"/>
  <c r="T2051" i="10"/>
  <c r="L2050" i="10"/>
  <c r="X2050" i="10" s="1"/>
  <c r="T2050" i="10"/>
  <c r="L2049" i="10"/>
  <c r="X2049" i="10" s="1"/>
  <c r="T2049" i="10"/>
  <c r="L2048" i="10"/>
  <c r="X2048" i="10" s="1"/>
  <c r="T2048" i="10"/>
  <c r="L2047" i="10"/>
  <c r="X2047" i="10" s="1"/>
  <c r="T2047" i="10"/>
  <c r="L2046" i="10"/>
  <c r="X2046" i="10" s="1"/>
  <c r="T2046" i="10"/>
  <c r="L2045" i="10"/>
  <c r="X2045" i="10" s="1"/>
  <c r="T2045" i="10"/>
  <c r="L2044" i="10"/>
  <c r="X2044" i="10" s="1"/>
  <c r="T2044" i="10"/>
  <c r="L2043" i="10"/>
  <c r="X2043" i="10" s="1"/>
  <c r="T2043" i="10"/>
  <c r="L2042" i="10"/>
  <c r="X2042" i="10" s="1"/>
  <c r="T2042" i="10"/>
  <c r="L2041" i="10"/>
  <c r="X2041" i="10" s="1"/>
  <c r="T2041" i="10"/>
  <c r="L2040" i="10"/>
  <c r="X2040" i="10" s="1"/>
  <c r="T2040" i="10"/>
  <c r="L2039" i="10"/>
  <c r="X2039" i="10" s="1"/>
  <c r="T2039" i="10"/>
  <c r="L2038" i="10"/>
  <c r="X2038" i="10" s="1"/>
  <c r="T2038" i="10"/>
  <c r="L2037" i="10"/>
  <c r="X2037" i="10" s="1"/>
  <c r="T2037" i="10"/>
  <c r="L2036" i="10"/>
  <c r="X2036" i="10" s="1"/>
  <c r="T2036" i="10"/>
  <c r="L2035" i="10"/>
  <c r="X2035" i="10" s="1"/>
  <c r="T2035" i="10"/>
  <c r="L2034" i="10"/>
  <c r="X2034" i="10" s="1"/>
  <c r="T2034" i="10"/>
  <c r="L2033" i="10"/>
  <c r="X2033" i="10" s="1"/>
  <c r="T2033" i="10"/>
  <c r="L2032" i="10"/>
  <c r="X2032" i="10" s="1"/>
  <c r="T2032" i="10"/>
  <c r="L2031" i="10"/>
  <c r="X2031" i="10" s="1"/>
  <c r="T2031" i="10"/>
  <c r="L2030" i="10"/>
  <c r="X2030" i="10" s="1"/>
  <c r="T2030" i="10"/>
  <c r="L2029" i="10"/>
  <c r="X2029" i="10" s="1"/>
  <c r="T2029" i="10"/>
  <c r="L2028" i="10"/>
  <c r="X2028" i="10" s="1"/>
  <c r="T2028" i="10"/>
  <c r="L2027" i="10"/>
  <c r="X2027" i="10" s="1"/>
  <c r="T2027" i="10"/>
  <c r="L2026" i="10"/>
  <c r="X2026" i="10" s="1"/>
  <c r="T2026" i="10"/>
  <c r="L2025" i="10"/>
  <c r="X2025" i="10" s="1"/>
  <c r="T2025" i="10"/>
  <c r="L2024" i="10"/>
  <c r="X2024" i="10" s="1"/>
  <c r="T2024" i="10"/>
  <c r="L2023" i="10"/>
  <c r="X2023" i="10" s="1"/>
  <c r="T2023" i="10"/>
  <c r="L2022" i="10"/>
  <c r="X2022" i="10" s="1"/>
  <c r="T2022" i="10"/>
  <c r="L2021" i="10"/>
  <c r="X2021" i="10" s="1"/>
  <c r="T2021" i="10"/>
  <c r="L2020" i="10"/>
  <c r="X2020" i="10" s="1"/>
  <c r="T2020" i="10"/>
  <c r="L2019" i="10"/>
  <c r="X2019" i="10" s="1"/>
  <c r="T2019" i="10"/>
  <c r="L2018" i="10"/>
  <c r="X2018" i="10" s="1"/>
  <c r="T2018" i="10"/>
  <c r="L2017" i="10"/>
  <c r="X2017" i="10" s="1"/>
  <c r="T2017" i="10"/>
  <c r="L2016" i="10"/>
  <c r="X2016" i="10" s="1"/>
  <c r="T2016" i="10"/>
  <c r="L2015" i="10"/>
  <c r="X2015" i="10" s="1"/>
  <c r="T2015" i="10"/>
  <c r="L2014" i="10"/>
  <c r="X2014" i="10" s="1"/>
  <c r="T2014" i="10"/>
  <c r="L2013" i="10"/>
  <c r="X2013" i="10" s="1"/>
  <c r="T2013" i="10"/>
  <c r="L2012" i="10"/>
  <c r="X2012" i="10" s="1"/>
  <c r="T2012" i="10"/>
  <c r="L2011" i="10"/>
  <c r="X2011" i="10" s="1"/>
  <c r="T2011" i="10"/>
  <c r="L2010" i="10"/>
  <c r="X2010" i="10" s="1"/>
  <c r="T2010" i="10"/>
  <c r="L2009" i="10"/>
  <c r="X2009" i="10" s="1"/>
  <c r="T2009" i="10"/>
  <c r="L2008" i="10"/>
  <c r="X2008" i="10" s="1"/>
  <c r="T2008" i="10"/>
  <c r="L2007" i="10"/>
  <c r="X2007" i="10" s="1"/>
  <c r="T2007" i="10"/>
  <c r="L2006" i="10"/>
  <c r="X2006" i="10" s="1"/>
  <c r="T2006" i="10"/>
  <c r="L2005" i="10"/>
  <c r="X2005" i="10" s="1"/>
  <c r="T2005" i="10"/>
  <c r="L2004" i="10"/>
  <c r="X2004" i="10" s="1"/>
  <c r="T2004" i="10"/>
  <c r="L2003" i="10"/>
  <c r="X2003" i="10" s="1"/>
  <c r="T2003" i="10"/>
  <c r="L2002" i="10"/>
  <c r="X2002" i="10" s="1"/>
  <c r="T2002" i="10"/>
  <c r="L2001" i="10"/>
  <c r="X2001" i="10" s="1"/>
  <c r="T2001" i="10"/>
  <c r="L2000" i="10"/>
  <c r="X2000" i="10" s="1"/>
  <c r="T2000" i="10"/>
  <c r="L1999" i="10"/>
  <c r="X1999" i="10" s="1"/>
  <c r="T1999" i="10"/>
  <c r="L1998" i="10"/>
  <c r="X1998" i="10" s="1"/>
  <c r="T1998" i="10"/>
  <c r="L1997" i="10"/>
  <c r="X1997" i="10" s="1"/>
  <c r="T1997" i="10"/>
  <c r="L1996" i="10"/>
  <c r="X1996" i="10" s="1"/>
  <c r="T1996" i="10"/>
  <c r="L1995" i="10"/>
  <c r="X1995" i="10" s="1"/>
  <c r="T1995" i="10"/>
  <c r="L1994" i="10"/>
  <c r="X1994" i="10" s="1"/>
  <c r="T1994" i="10"/>
  <c r="L1993" i="10"/>
  <c r="X1993" i="10" s="1"/>
  <c r="T1993" i="10"/>
  <c r="L1992" i="10"/>
  <c r="X1992" i="10" s="1"/>
  <c r="T1992" i="10"/>
  <c r="L1991" i="10"/>
  <c r="X1991" i="10" s="1"/>
  <c r="T1991" i="10"/>
  <c r="L1990" i="10"/>
  <c r="X1990" i="10" s="1"/>
  <c r="T1990" i="10"/>
  <c r="L1989" i="10"/>
  <c r="X1989" i="10" s="1"/>
  <c r="T1989" i="10"/>
  <c r="L1988" i="10"/>
  <c r="X1988" i="10" s="1"/>
  <c r="T1988" i="10"/>
  <c r="L1987" i="10"/>
  <c r="X1987" i="10" s="1"/>
  <c r="T1987" i="10"/>
  <c r="L1986" i="10"/>
  <c r="X1986" i="10" s="1"/>
  <c r="T1986" i="10"/>
  <c r="L1985" i="10"/>
  <c r="X1985" i="10" s="1"/>
  <c r="T1985" i="10"/>
  <c r="L1984" i="10"/>
  <c r="X1984" i="10" s="1"/>
  <c r="T1984" i="10"/>
  <c r="L1983" i="10"/>
  <c r="X1983" i="10" s="1"/>
  <c r="T1983" i="10"/>
  <c r="L1982" i="10"/>
  <c r="X1982" i="10" s="1"/>
  <c r="T1982" i="10"/>
  <c r="L1981" i="10"/>
  <c r="X1981" i="10" s="1"/>
  <c r="T1981" i="10"/>
  <c r="L1980" i="10"/>
  <c r="X1980" i="10" s="1"/>
  <c r="T1980" i="10"/>
  <c r="L1979" i="10"/>
  <c r="X1979" i="10" s="1"/>
  <c r="T1979" i="10"/>
  <c r="L1978" i="10"/>
  <c r="X1978" i="10" s="1"/>
  <c r="T1978" i="10"/>
  <c r="L1977" i="10"/>
  <c r="X1977" i="10" s="1"/>
  <c r="T1977" i="10"/>
  <c r="L1976" i="10"/>
  <c r="X1976" i="10" s="1"/>
  <c r="T1976" i="10"/>
  <c r="L1975" i="10"/>
  <c r="X1975" i="10" s="1"/>
  <c r="T1975" i="10"/>
  <c r="L1974" i="10"/>
  <c r="X1974" i="10" s="1"/>
  <c r="T1974" i="10"/>
  <c r="L1973" i="10"/>
  <c r="X1973" i="10" s="1"/>
  <c r="T1973" i="10"/>
  <c r="L1972" i="10"/>
  <c r="X1972" i="10" s="1"/>
  <c r="T1972" i="10"/>
  <c r="L1971" i="10"/>
  <c r="X1971" i="10" s="1"/>
  <c r="T1971" i="10"/>
  <c r="L1970" i="10"/>
  <c r="X1970" i="10" s="1"/>
  <c r="T1970" i="10"/>
  <c r="L1969" i="10"/>
  <c r="X1969" i="10" s="1"/>
  <c r="T1969" i="10"/>
  <c r="L1968" i="10"/>
  <c r="X1968" i="10" s="1"/>
  <c r="T1968" i="10"/>
  <c r="L1967" i="10"/>
  <c r="X1967" i="10" s="1"/>
  <c r="T1967" i="10"/>
  <c r="L1966" i="10"/>
  <c r="X1966" i="10" s="1"/>
  <c r="T1966" i="10"/>
  <c r="L1965" i="10"/>
  <c r="X1965" i="10" s="1"/>
  <c r="T1965" i="10"/>
  <c r="L1964" i="10"/>
  <c r="X1964" i="10" s="1"/>
  <c r="T1964" i="10"/>
  <c r="L1963" i="10"/>
  <c r="X1963" i="10" s="1"/>
  <c r="T1963" i="10"/>
  <c r="L1962" i="10"/>
  <c r="X1962" i="10" s="1"/>
  <c r="T1962" i="10"/>
  <c r="L1961" i="10"/>
  <c r="X1961" i="10" s="1"/>
  <c r="T1961" i="10"/>
  <c r="L1960" i="10"/>
  <c r="X1960" i="10" s="1"/>
  <c r="T1960" i="10"/>
  <c r="L1959" i="10"/>
  <c r="X1959" i="10" s="1"/>
  <c r="T1959" i="10"/>
  <c r="L1958" i="10"/>
  <c r="X1958" i="10" s="1"/>
  <c r="T1958" i="10"/>
  <c r="L1957" i="10"/>
  <c r="X1957" i="10" s="1"/>
  <c r="T1957" i="10"/>
  <c r="L1956" i="10"/>
  <c r="X1956" i="10" s="1"/>
  <c r="T1956" i="10"/>
  <c r="L1955" i="10"/>
  <c r="X1955" i="10" s="1"/>
  <c r="T1955" i="10"/>
  <c r="L1954" i="10"/>
  <c r="X1954" i="10" s="1"/>
  <c r="T1954" i="10"/>
  <c r="L1953" i="10"/>
  <c r="X1953" i="10" s="1"/>
  <c r="T1953" i="10"/>
  <c r="L1952" i="10"/>
  <c r="X1952" i="10" s="1"/>
  <c r="T1952" i="10"/>
  <c r="L1951" i="10"/>
  <c r="X1951" i="10" s="1"/>
  <c r="T1951" i="10"/>
  <c r="X1950" i="10"/>
  <c r="T1950" i="10"/>
  <c r="L1949" i="10"/>
  <c r="X1949" i="10" s="1"/>
  <c r="T1949" i="10"/>
  <c r="L1948" i="10"/>
  <c r="X1948" i="10" s="1"/>
  <c r="T1948" i="10"/>
  <c r="L1947" i="10"/>
  <c r="X1947" i="10" s="1"/>
  <c r="T1947" i="10"/>
  <c r="L1946" i="10"/>
  <c r="X1946" i="10" s="1"/>
  <c r="T1946" i="10"/>
  <c r="L1945" i="10"/>
  <c r="X1945" i="10" s="1"/>
  <c r="T1945" i="10"/>
  <c r="L1944" i="10"/>
  <c r="X1944" i="10" s="1"/>
  <c r="T1944" i="10"/>
  <c r="L1943" i="10"/>
  <c r="X1943" i="10" s="1"/>
  <c r="T1943" i="10"/>
  <c r="L1942" i="10"/>
  <c r="X1942" i="10" s="1"/>
  <c r="T1942" i="10"/>
  <c r="L1941" i="10"/>
  <c r="X1941" i="10" s="1"/>
  <c r="T1941" i="10"/>
  <c r="L1940" i="10"/>
  <c r="X1940" i="10" s="1"/>
  <c r="T1940" i="10"/>
  <c r="L1939" i="10"/>
  <c r="X1939" i="10" s="1"/>
  <c r="T1939" i="10"/>
  <c r="L1938" i="10"/>
  <c r="X1938" i="10" s="1"/>
  <c r="T1938" i="10"/>
  <c r="L1937" i="10"/>
  <c r="X1937" i="10" s="1"/>
  <c r="T1937" i="10"/>
  <c r="L1936" i="10"/>
  <c r="X1936" i="10" s="1"/>
  <c r="T1936" i="10"/>
  <c r="L1935" i="10"/>
  <c r="X1935" i="10" s="1"/>
  <c r="T1935" i="10"/>
  <c r="L1934" i="10"/>
  <c r="X1934" i="10" s="1"/>
  <c r="T1934" i="10"/>
  <c r="L1933" i="10"/>
  <c r="X1933" i="10" s="1"/>
  <c r="T1933" i="10"/>
  <c r="L1932" i="10"/>
  <c r="X1932" i="10" s="1"/>
  <c r="T1932" i="10"/>
  <c r="L1931" i="10"/>
  <c r="X1931" i="10" s="1"/>
  <c r="T1931" i="10"/>
  <c r="L1930" i="10"/>
  <c r="X1930" i="10" s="1"/>
  <c r="T1930" i="10"/>
  <c r="L1929" i="10"/>
  <c r="X1929" i="10" s="1"/>
  <c r="T1929" i="10"/>
  <c r="L1928" i="10"/>
  <c r="X1928" i="10" s="1"/>
  <c r="T1928" i="10"/>
  <c r="L1927" i="10"/>
  <c r="X1927" i="10" s="1"/>
  <c r="T1927" i="10"/>
  <c r="L1926" i="10"/>
  <c r="X1926" i="10" s="1"/>
  <c r="T1926" i="10"/>
  <c r="L1925" i="10"/>
  <c r="X1925" i="10" s="1"/>
  <c r="T1925" i="10"/>
  <c r="L1924" i="10"/>
  <c r="X1924" i="10" s="1"/>
  <c r="T1924" i="10"/>
  <c r="L1923" i="10"/>
  <c r="X1923" i="10" s="1"/>
  <c r="T1923" i="10"/>
  <c r="L1922" i="10"/>
  <c r="X1922" i="10" s="1"/>
  <c r="T1922" i="10"/>
  <c r="L1921" i="10"/>
  <c r="X1921" i="10" s="1"/>
  <c r="T1921" i="10"/>
  <c r="L1920" i="10"/>
  <c r="X1920" i="10" s="1"/>
  <c r="T1920" i="10"/>
  <c r="L1919" i="10"/>
  <c r="X1919" i="10" s="1"/>
  <c r="T1919" i="10"/>
  <c r="L1918" i="10"/>
  <c r="X1918" i="10" s="1"/>
  <c r="T1918" i="10"/>
  <c r="L1917" i="10"/>
  <c r="X1917" i="10" s="1"/>
  <c r="T1917" i="10"/>
  <c r="L1916" i="10"/>
  <c r="X1916" i="10" s="1"/>
  <c r="T1916" i="10"/>
  <c r="L1915" i="10"/>
  <c r="X1915" i="10" s="1"/>
  <c r="T1915" i="10"/>
  <c r="L1914" i="10"/>
  <c r="X1914" i="10" s="1"/>
  <c r="T1914" i="10"/>
  <c r="L1913" i="10"/>
  <c r="X1913" i="10" s="1"/>
  <c r="T1913" i="10"/>
  <c r="L1912" i="10"/>
  <c r="X1912" i="10" s="1"/>
  <c r="T1912" i="10"/>
  <c r="L1911" i="10"/>
  <c r="X1911" i="10" s="1"/>
  <c r="T1911" i="10"/>
  <c r="L1910" i="10"/>
  <c r="X1910" i="10" s="1"/>
  <c r="T1910" i="10"/>
  <c r="L1909" i="10"/>
  <c r="X1909" i="10" s="1"/>
  <c r="T1909" i="10"/>
  <c r="L1908" i="10"/>
  <c r="X1908" i="10" s="1"/>
  <c r="T1908" i="10"/>
  <c r="L1907" i="10"/>
  <c r="X1907" i="10" s="1"/>
  <c r="T1907" i="10"/>
  <c r="L1906" i="10"/>
  <c r="X1906" i="10" s="1"/>
  <c r="T1906" i="10"/>
  <c r="L1905" i="10"/>
  <c r="X1905" i="10" s="1"/>
  <c r="T1905" i="10"/>
  <c r="L1904" i="10"/>
  <c r="X1904" i="10" s="1"/>
  <c r="T1904" i="10"/>
  <c r="L1903" i="10"/>
  <c r="X1903" i="10" s="1"/>
  <c r="T1903" i="10"/>
  <c r="L1902" i="10"/>
  <c r="X1902" i="10" s="1"/>
  <c r="T1902" i="10"/>
  <c r="L1901" i="10"/>
  <c r="X1901" i="10" s="1"/>
  <c r="T1901" i="10"/>
  <c r="L1900" i="10"/>
  <c r="X1900" i="10" s="1"/>
  <c r="T1900" i="10"/>
  <c r="L1899" i="10"/>
  <c r="X1899" i="10" s="1"/>
  <c r="T1899" i="10"/>
  <c r="L1898" i="10"/>
  <c r="X1898" i="10" s="1"/>
  <c r="T1898" i="10"/>
  <c r="L1897" i="10"/>
  <c r="X1897" i="10" s="1"/>
  <c r="T1897" i="10"/>
  <c r="L1896" i="10"/>
  <c r="X1896" i="10" s="1"/>
  <c r="T1896" i="10"/>
  <c r="L1895" i="10"/>
  <c r="X1895" i="10" s="1"/>
  <c r="T1895" i="10"/>
  <c r="L1894" i="10"/>
  <c r="X1894" i="10" s="1"/>
  <c r="T1894" i="10"/>
  <c r="L1893" i="10"/>
  <c r="X1893" i="10" s="1"/>
  <c r="T1893" i="10"/>
  <c r="L1892" i="10"/>
  <c r="X1892" i="10" s="1"/>
  <c r="T1892" i="10"/>
  <c r="L1891" i="10"/>
  <c r="X1891" i="10" s="1"/>
  <c r="T1891" i="10"/>
  <c r="L1890" i="10"/>
  <c r="X1890" i="10" s="1"/>
  <c r="T1890" i="10"/>
  <c r="L1889" i="10"/>
  <c r="X1889" i="10" s="1"/>
  <c r="T1889" i="10"/>
  <c r="L1888" i="10"/>
  <c r="X1888" i="10" s="1"/>
  <c r="T1888" i="10"/>
  <c r="L1887" i="10"/>
  <c r="X1887" i="10" s="1"/>
  <c r="T1887" i="10"/>
  <c r="L1886" i="10"/>
  <c r="X1886" i="10" s="1"/>
  <c r="T1886" i="10"/>
  <c r="L1885" i="10"/>
  <c r="X1885" i="10" s="1"/>
  <c r="T1885" i="10"/>
  <c r="L1884" i="10"/>
  <c r="X1884" i="10" s="1"/>
  <c r="T1884" i="10"/>
  <c r="L1883" i="10"/>
  <c r="X1883" i="10" s="1"/>
  <c r="T1883" i="10"/>
  <c r="L1882" i="10"/>
  <c r="X1882" i="10" s="1"/>
  <c r="T1882" i="10"/>
  <c r="L1881" i="10"/>
  <c r="X1881" i="10" s="1"/>
  <c r="T1881" i="10"/>
  <c r="L1880" i="10"/>
  <c r="X1880" i="10" s="1"/>
  <c r="T1880" i="10"/>
  <c r="L1879" i="10"/>
  <c r="X1879" i="10" s="1"/>
  <c r="T1879" i="10"/>
  <c r="L1878" i="10"/>
  <c r="X1878" i="10" s="1"/>
  <c r="T1878" i="10"/>
  <c r="L1877" i="10"/>
  <c r="X1877" i="10" s="1"/>
  <c r="T1877" i="10"/>
  <c r="L1876" i="10"/>
  <c r="X1876" i="10" s="1"/>
  <c r="T1876" i="10"/>
  <c r="L1875" i="10"/>
  <c r="X1875" i="10" s="1"/>
  <c r="T1875" i="10"/>
  <c r="L1874" i="10"/>
  <c r="X1874" i="10" s="1"/>
  <c r="T1874" i="10"/>
  <c r="L1873" i="10"/>
  <c r="X1873" i="10" s="1"/>
  <c r="T1873" i="10"/>
  <c r="L1872" i="10"/>
  <c r="X1872" i="10" s="1"/>
  <c r="T1872" i="10"/>
  <c r="L1871" i="10"/>
  <c r="X1871" i="10" s="1"/>
  <c r="T1871" i="10"/>
  <c r="L1870" i="10"/>
  <c r="X1870" i="10" s="1"/>
  <c r="T1870" i="10"/>
  <c r="L1869" i="10"/>
  <c r="X1869" i="10" s="1"/>
  <c r="T1869" i="10"/>
  <c r="L1868" i="10"/>
  <c r="X1868" i="10" s="1"/>
  <c r="T1868" i="10"/>
  <c r="L1867" i="10"/>
  <c r="X1867" i="10" s="1"/>
  <c r="T1867" i="10"/>
  <c r="L1866" i="10"/>
  <c r="X1866" i="10" s="1"/>
  <c r="T1866" i="10"/>
  <c r="L1865" i="10"/>
  <c r="X1865" i="10" s="1"/>
  <c r="T1865" i="10"/>
  <c r="L1864" i="10"/>
  <c r="X1864" i="10" s="1"/>
  <c r="T1864" i="10"/>
  <c r="L1863" i="10"/>
  <c r="X1863" i="10" s="1"/>
  <c r="T1863" i="10"/>
  <c r="L1862" i="10"/>
  <c r="X1862" i="10" s="1"/>
  <c r="T1862" i="10"/>
  <c r="L1861" i="10"/>
  <c r="X1861" i="10" s="1"/>
  <c r="T1861" i="10"/>
  <c r="L1860" i="10"/>
  <c r="X1860" i="10" s="1"/>
  <c r="T1860" i="10"/>
  <c r="L1859" i="10"/>
  <c r="X1859" i="10" s="1"/>
  <c r="T1859" i="10"/>
  <c r="L1858" i="10"/>
  <c r="X1858" i="10" s="1"/>
  <c r="T1858" i="10"/>
  <c r="L1857" i="10"/>
  <c r="X1857" i="10" s="1"/>
  <c r="T1857" i="10"/>
  <c r="L1856" i="10"/>
  <c r="X1856" i="10" s="1"/>
  <c r="T1856" i="10"/>
  <c r="L1855" i="10"/>
  <c r="X1855" i="10" s="1"/>
  <c r="T1855" i="10"/>
  <c r="L1854" i="10"/>
  <c r="X1854" i="10" s="1"/>
  <c r="T1854" i="10"/>
  <c r="L1853" i="10"/>
  <c r="X1853" i="10" s="1"/>
  <c r="T1853" i="10"/>
  <c r="L1852" i="10"/>
  <c r="X1852" i="10" s="1"/>
  <c r="T1852" i="10"/>
  <c r="L1851" i="10"/>
  <c r="X1851" i="10" s="1"/>
  <c r="T1851" i="10"/>
  <c r="L1850" i="10"/>
  <c r="X1850" i="10" s="1"/>
  <c r="T1850" i="10"/>
  <c r="L1849" i="10"/>
  <c r="X1849" i="10" s="1"/>
  <c r="T1849" i="10"/>
  <c r="L1848" i="10"/>
  <c r="X1848" i="10" s="1"/>
  <c r="T1848" i="10"/>
  <c r="L1847" i="10"/>
  <c r="X1847" i="10" s="1"/>
  <c r="T1847" i="10"/>
  <c r="L1846" i="10"/>
  <c r="X1846" i="10" s="1"/>
  <c r="T1846" i="10"/>
  <c r="L1845" i="10"/>
  <c r="X1845" i="10" s="1"/>
  <c r="T1845" i="10"/>
  <c r="L1844" i="10"/>
  <c r="X1844" i="10" s="1"/>
  <c r="T1844" i="10"/>
  <c r="L1843" i="10"/>
  <c r="X1843" i="10" s="1"/>
  <c r="T1843" i="10"/>
  <c r="L1842" i="10"/>
  <c r="X1842" i="10" s="1"/>
  <c r="T1842" i="10"/>
  <c r="L1841" i="10"/>
  <c r="X1841" i="10" s="1"/>
  <c r="T1841" i="10"/>
  <c r="L1840" i="10"/>
  <c r="X1840" i="10" s="1"/>
  <c r="T1840" i="10"/>
  <c r="L1839" i="10"/>
  <c r="X1839" i="10" s="1"/>
  <c r="T1839" i="10"/>
  <c r="L1838" i="10"/>
  <c r="X1838" i="10" s="1"/>
  <c r="T1838" i="10"/>
  <c r="L1837" i="10"/>
  <c r="X1837" i="10" s="1"/>
  <c r="T1837" i="10"/>
  <c r="L1836" i="10"/>
  <c r="X1836" i="10" s="1"/>
  <c r="T1836" i="10"/>
  <c r="L1835" i="10"/>
  <c r="X1835" i="10" s="1"/>
  <c r="T1835" i="10"/>
  <c r="L1834" i="10"/>
  <c r="X1834" i="10" s="1"/>
  <c r="T1834" i="10"/>
  <c r="L1833" i="10"/>
  <c r="X1833" i="10" s="1"/>
  <c r="T1833" i="10"/>
  <c r="L1832" i="10"/>
  <c r="X1832" i="10" s="1"/>
  <c r="T1832" i="10"/>
  <c r="L1831" i="10"/>
  <c r="X1831" i="10" s="1"/>
  <c r="T1831" i="10"/>
  <c r="L1830" i="10"/>
  <c r="X1830" i="10" s="1"/>
  <c r="T1830" i="10"/>
  <c r="L1829" i="10"/>
  <c r="X1829" i="10" s="1"/>
  <c r="T1829" i="10"/>
  <c r="L1828" i="10"/>
  <c r="X1828" i="10" s="1"/>
  <c r="T1828" i="10"/>
  <c r="L1827" i="10"/>
  <c r="X1827" i="10" s="1"/>
  <c r="T1827" i="10"/>
  <c r="L1826" i="10"/>
  <c r="X1826" i="10" s="1"/>
  <c r="T1826" i="10"/>
  <c r="L1825" i="10"/>
  <c r="X1825" i="10" s="1"/>
  <c r="T1825" i="10"/>
  <c r="L1824" i="10"/>
  <c r="X1824" i="10" s="1"/>
  <c r="T1824" i="10"/>
  <c r="L1823" i="10"/>
  <c r="X1823" i="10" s="1"/>
  <c r="T1823" i="10"/>
  <c r="L1822" i="10"/>
  <c r="X1822" i="10" s="1"/>
  <c r="T1822" i="10"/>
  <c r="L1821" i="10"/>
  <c r="X1821" i="10" s="1"/>
  <c r="T1821" i="10"/>
  <c r="L1820" i="10"/>
  <c r="X1820" i="10" s="1"/>
  <c r="T1820" i="10"/>
  <c r="L1819" i="10"/>
  <c r="X1819" i="10" s="1"/>
  <c r="T1819" i="10"/>
  <c r="L1818" i="10"/>
  <c r="X1818" i="10" s="1"/>
  <c r="T1818" i="10"/>
  <c r="L1817" i="10"/>
  <c r="X1817" i="10" s="1"/>
  <c r="T1817" i="10"/>
  <c r="L1816" i="10"/>
  <c r="X1816" i="10" s="1"/>
  <c r="T1816" i="10"/>
  <c r="L1815" i="10"/>
  <c r="X1815" i="10" s="1"/>
  <c r="T1815" i="10"/>
  <c r="L1814" i="10"/>
  <c r="X1814" i="10" s="1"/>
  <c r="T1814" i="10"/>
  <c r="L1813" i="10"/>
  <c r="X1813" i="10" s="1"/>
  <c r="T1813" i="10"/>
  <c r="L1812" i="10"/>
  <c r="X1812" i="10" s="1"/>
  <c r="T1812" i="10"/>
  <c r="L1811" i="10"/>
  <c r="X1811" i="10" s="1"/>
  <c r="T1811" i="10"/>
  <c r="L1810" i="10"/>
  <c r="X1810" i="10" s="1"/>
  <c r="T1810" i="10"/>
  <c r="L1809" i="10"/>
  <c r="X1809" i="10" s="1"/>
  <c r="T1809" i="10"/>
  <c r="L1808" i="10"/>
  <c r="X1808" i="10" s="1"/>
  <c r="T1808" i="10"/>
  <c r="L1807" i="10"/>
  <c r="X1807" i="10" s="1"/>
  <c r="T1807" i="10"/>
  <c r="L1806" i="10"/>
  <c r="X1806" i="10" s="1"/>
  <c r="T1806" i="10"/>
  <c r="L1805" i="10"/>
  <c r="X1805" i="10" s="1"/>
  <c r="T1805" i="10"/>
  <c r="L1804" i="10"/>
  <c r="X1804" i="10" s="1"/>
  <c r="T1804" i="10"/>
  <c r="L1803" i="10"/>
  <c r="X1803" i="10" s="1"/>
  <c r="T1803" i="10"/>
  <c r="L1802" i="10"/>
  <c r="X1802" i="10" s="1"/>
  <c r="T1802" i="10"/>
  <c r="L1801" i="10"/>
  <c r="X1801" i="10" s="1"/>
  <c r="T1801" i="10"/>
  <c r="L1800" i="10"/>
  <c r="X1800" i="10" s="1"/>
  <c r="T1800" i="10"/>
  <c r="L1799" i="10"/>
  <c r="X1799" i="10" s="1"/>
  <c r="T1799" i="10"/>
  <c r="L1798" i="10"/>
  <c r="X1798" i="10" s="1"/>
  <c r="T1798" i="10"/>
  <c r="L1797" i="10"/>
  <c r="X1797" i="10" s="1"/>
  <c r="T1797" i="10"/>
  <c r="L1796" i="10"/>
  <c r="X1796" i="10" s="1"/>
  <c r="T1796" i="10"/>
  <c r="L1795" i="10"/>
  <c r="X1795" i="10" s="1"/>
  <c r="T1795" i="10"/>
  <c r="L1794" i="10"/>
  <c r="X1794" i="10" s="1"/>
  <c r="T1794" i="10"/>
  <c r="L1793" i="10"/>
  <c r="X1793" i="10" s="1"/>
  <c r="T1793" i="10"/>
  <c r="L1792" i="10"/>
  <c r="X1792" i="10" s="1"/>
  <c r="T1792" i="10"/>
  <c r="L1791" i="10"/>
  <c r="X1791" i="10" s="1"/>
  <c r="T1791" i="10"/>
  <c r="L1790" i="10"/>
  <c r="X1790" i="10" s="1"/>
  <c r="T1790" i="10"/>
  <c r="L1789" i="10"/>
  <c r="X1789" i="10" s="1"/>
  <c r="T1789" i="10"/>
  <c r="L1788" i="10"/>
  <c r="X1788" i="10" s="1"/>
  <c r="T1788" i="10"/>
  <c r="L1787" i="10"/>
  <c r="X1787" i="10" s="1"/>
  <c r="T1787" i="10"/>
  <c r="L1786" i="10"/>
  <c r="X1786" i="10" s="1"/>
  <c r="T1786" i="10"/>
  <c r="L1785" i="10"/>
  <c r="X1785" i="10" s="1"/>
  <c r="T1785" i="10"/>
  <c r="L1784" i="10"/>
  <c r="X1784" i="10" s="1"/>
  <c r="T1784" i="10"/>
  <c r="L1783" i="10"/>
  <c r="X1783" i="10" s="1"/>
  <c r="T1783" i="10"/>
  <c r="L1782" i="10"/>
  <c r="X1782" i="10" s="1"/>
  <c r="T1782" i="10"/>
  <c r="L1781" i="10"/>
  <c r="X1781" i="10" s="1"/>
  <c r="T1781" i="10"/>
  <c r="L1780" i="10"/>
  <c r="X1780" i="10" s="1"/>
  <c r="T1780" i="10"/>
  <c r="L1779" i="10"/>
  <c r="X1779" i="10" s="1"/>
  <c r="T1779" i="10"/>
  <c r="L1778" i="10"/>
  <c r="X1778" i="10" s="1"/>
  <c r="T1778" i="10"/>
  <c r="L1777" i="10"/>
  <c r="X1777" i="10" s="1"/>
  <c r="T1777" i="10"/>
  <c r="L1776" i="10"/>
  <c r="X1776" i="10" s="1"/>
  <c r="T1776" i="10"/>
  <c r="L1775" i="10"/>
  <c r="X1775" i="10" s="1"/>
  <c r="T1775" i="10"/>
  <c r="L1774" i="10"/>
  <c r="X1774" i="10" s="1"/>
  <c r="T1774" i="10"/>
  <c r="L1773" i="10"/>
  <c r="X1773" i="10" s="1"/>
  <c r="T1773" i="10"/>
  <c r="L1772" i="10"/>
  <c r="X1772" i="10" s="1"/>
  <c r="T1772" i="10"/>
  <c r="L1771" i="10"/>
  <c r="X1771" i="10" s="1"/>
  <c r="T1771" i="10"/>
  <c r="L1770" i="10"/>
  <c r="X1770" i="10" s="1"/>
  <c r="T1770" i="10"/>
  <c r="L1769" i="10"/>
  <c r="X1769" i="10" s="1"/>
  <c r="T1769" i="10"/>
  <c r="L1768" i="10"/>
  <c r="X1768" i="10" s="1"/>
  <c r="T1768" i="10"/>
  <c r="L1767" i="10"/>
  <c r="X1767" i="10" s="1"/>
  <c r="T1767" i="10"/>
  <c r="L1766" i="10"/>
  <c r="X1766" i="10" s="1"/>
  <c r="T1766" i="10"/>
  <c r="L1765" i="10"/>
  <c r="X1765" i="10" s="1"/>
  <c r="T1765" i="10"/>
  <c r="L1764" i="10"/>
  <c r="X1764" i="10" s="1"/>
  <c r="T1764" i="10"/>
  <c r="L1763" i="10"/>
  <c r="X1763" i="10" s="1"/>
  <c r="T1763" i="10"/>
  <c r="L1762" i="10"/>
  <c r="X1762" i="10" s="1"/>
  <c r="T1762" i="10"/>
  <c r="L1761" i="10"/>
  <c r="X1761" i="10" s="1"/>
  <c r="T1761" i="10"/>
  <c r="L1760" i="10"/>
  <c r="X1760" i="10" s="1"/>
  <c r="T1760" i="10"/>
  <c r="L1759" i="10"/>
  <c r="X1759" i="10" s="1"/>
  <c r="T1759" i="10"/>
  <c r="L1758" i="10"/>
  <c r="X1758" i="10" s="1"/>
  <c r="T1758" i="10"/>
  <c r="L1757" i="10"/>
  <c r="X1757" i="10" s="1"/>
  <c r="T1757" i="10"/>
  <c r="L1756" i="10"/>
  <c r="X1756" i="10" s="1"/>
  <c r="T1756" i="10"/>
  <c r="L1755" i="10"/>
  <c r="X1755" i="10" s="1"/>
  <c r="T1755" i="10"/>
  <c r="L1754" i="10"/>
  <c r="X1754" i="10" s="1"/>
  <c r="T1754" i="10"/>
  <c r="L1753" i="10"/>
  <c r="X1753" i="10" s="1"/>
  <c r="T1753" i="10"/>
  <c r="L1752" i="10"/>
  <c r="X1752" i="10" s="1"/>
  <c r="T1752" i="10"/>
  <c r="L1751" i="10"/>
  <c r="X1751" i="10" s="1"/>
  <c r="T1751" i="10"/>
  <c r="L1750" i="10"/>
  <c r="X1750" i="10" s="1"/>
  <c r="T1750" i="10"/>
  <c r="L1749" i="10"/>
  <c r="X1749" i="10" s="1"/>
  <c r="T1749" i="10"/>
  <c r="L1748" i="10"/>
  <c r="X1748" i="10" s="1"/>
  <c r="T1748" i="10"/>
  <c r="L1747" i="10"/>
  <c r="X1747" i="10" s="1"/>
  <c r="T1747" i="10"/>
  <c r="L1746" i="10"/>
  <c r="X1746" i="10" s="1"/>
  <c r="T1746" i="10"/>
  <c r="L1745" i="10"/>
  <c r="X1745" i="10" s="1"/>
  <c r="T1745" i="10"/>
  <c r="L1744" i="10"/>
  <c r="X1744" i="10" s="1"/>
  <c r="T1744" i="10"/>
  <c r="L1743" i="10"/>
  <c r="X1743" i="10" s="1"/>
  <c r="T1743" i="10"/>
  <c r="L1742" i="10"/>
  <c r="X1742" i="10" s="1"/>
  <c r="T1742" i="10"/>
  <c r="L1741" i="10"/>
  <c r="X1741" i="10" s="1"/>
  <c r="T1741" i="10"/>
  <c r="L1740" i="10"/>
  <c r="X1740" i="10" s="1"/>
  <c r="T1740" i="10"/>
  <c r="L1739" i="10"/>
  <c r="X1739" i="10" s="1"/>
  <c r="T1739" i="10"/>
  <c r="L1738" i="10"/>
  <c r="X1738" i="10" s="1"/>
  <c r="T1738" i="10"/>
  <c r="L1737" i="10"/>
  <c r="X1737" i="10" s="1"/>
  <c r="T1737" i="10"/>
  <c r="L1736" i="10"/>
  <c r="X1736" i="10" s="1"/>
  <c r="T1736" i="10"/>
  <c r="L1735" i="10"/>
  <c r="X1735" i="10" s="1"/>
  <c r="T1735" i="10"/>
  <c r="L1734" i="10"/>
  <c r="X1734" i="10" s="1"/>
  <c r="T1734" i="10"/>
  <c r="L1733" i="10"/>
  <c r="X1733" i="10" s="1"/>
  <c r="T1733" i="10"/>
  <c r="L1732" i="10"/>
  <c r="X1732" i="10" s="1"/>
  <c r="T1732" i="10"/>
  <c r="L1731" i="10"/>
  <c r="X1731" i="10" s="1"/>
  <c r="T1731" i="10"/>
  <c r="L1730" i="10"/>
  <c r="X1730" i="10" s="1"/>
  <c r="T1730" i="10"/>
  <c r="L1729" i="10"/>
  <c r="X1729" i="10" s="1"/>
  <c r="T1729" i="10"/>
  <c r="L1728" i="10"/>
  <c r="X1728" i="10" s="1"/>
  <c r="T1728" i="10"/>
  <c r="L1727" i="10"/>
  <c r="X1727" i="10" s="1"/>
  <c r="T1727" i="10"/>
  <c r="L1726" i="10"/>
  <c r="X1726" i="10" s="1"/>
  <c r="T1726" i="10"/>
  <c r="L1725" i="10"/>
  <c r="X1725" i="10" s="1"/>
  <c r="T1725" i="10"/>
  <c r="L1724" i="10"/>
  <c r="X1724" i="10" s="1"/>
  <c r="T1724" i="10"/>
  <c r="L1723" i="10"/>
  <c r="X1723" i="10" s="1"/>
  <c r="T1723" i="10"/>
  <c r="L1722" i="10"/>
  <c r="X1722" i="10" s="1"/>
  <c r="T1722" i="10"/>
  <c r="L1721" i="10"/>
  <c r="X1721" i="10" s="1"/>
  <c r="T1721" i="10"/>
  <c r="L1720" i="10"/>
  <c r="X1720" i="10" s="1"/>
  <c r="T1720" i="10"/>
  <c r="L1719" i="10"/>
  <c r="X1719" i="10" s="1"/>
  <c r="T1719" i="10"/>
  <c r="L1718" i="10"/>
  <c r="X1718" i="10" s="1"/>
  <c r="T1718" i="10"/>
  <c r="L1717" i="10"/>
  <c r="X1717" i="10" s="1"/>
  <c r="T1717" i="10"/>
  <c r="L1716" i="10"/>
  <c r="X1716" i="10" s="1"/>
  <c r="T1716" i="10"/>
  <c r="L1715" i="10"/>
  <c r="X1715" i="10" s="1"/>
  <c r="T1715" i="10"/>
  <c r="L1714" i="10"/>
  <c r="X1714" i="10" s="1"/>
  <c r="T1714" i="10"/>
  <c r="L1713" i="10"/>
  <c r="X1713" i="10" s="1"/>
  <c r="T1713" i="10"/>
  <c r="L1712" i="10"/>
  <c r="X1712" i="10" s="1"/>
  <c r="T1712" i="10"/>
  <c r="L1711" i="10"/>
  <c r="X1711" i="10" s="1"/>
  <c r="T1711" i="10"/>
  <c r="L1710" i="10"/>
  <c r="X1710" i="10" s="1"/>
  <c r="T1710" i="10"/>
  <c r="L1709" i="10"/>
  <c r="X1709" i="10" s="1"/>
  <c r="T1709" i="10"/>
  <c r="L1708" i="10"/>
  <c r="X1708" i="10" s="1"/>
  <c r="T1708" i="10"/>
  <c r="L1707" i="10"/>
  <c r="X1707" i="10" s="1"/>
  <c r="T1707" i="10"/>
  <c r="L1706" i="10"/>
  <c r="X1706" i="10" s="1"/>
  <c r="T1706" i="10"/>
  <c r="L1705" i="10"/>
  <c r="X1705" i="10" s="1"/>
  <c r="T1705" i="10"/>
  <c r="L1704" i="10"/>
  <c r="X1704" i="10" s="1"/>
  <c r="T1704" i="10"/>
  <c r="L1703" i="10"/>
  <c r="X1703" i="10" s="1"/>
  <c r="T1703" i="10"/>
  <c r="L1702" i="10"/>
  <c r="X1702" i="10" s="1"/>
  <c r="T1702" i="10"/>
  <c r="L1701" i="10"/>
  <c r="X1701" i="10" s="1"/>
  <c r="T1701" i="10"/>
  <c r="L1700" i="10"/>
  <c r="X1700" i="10" s="1"/>
  <c r="T1700" i="10"/>
  <c r="L1699" i="10"/>
  <c r="X1699" i="10" s="1"/>
  <c r="T1699" i="10"/>
  <c r="L1698" i="10"/>
  <c r="X1698" i="10" s="1"/>
  <c r="T1698" i="10"/>
  <c r="L1697" i="10"/>
  <c r="X1697" i="10" s="1"/>
  <c r="T1697" i="10"/>
  <c r="L1696" i="10"/>
  <c r="X1696" i="10" s="1"/>
  <c r="T1696" i="10"/>
  <c r="L1695" i="10"/>
  <c r="X1695" i="10" s="1"/>
  <c r="T1695" i="10"/>
  <c r="L1694" i="10"/>
  <c r="X1694" i="10" s="1"/>
  <c r="T1694" i="10"/>
  <c r="L1693" i="10"/>
  <c r="X1693" i="10" s="1"/>
  <c r="T1693" i="10"/>
  <c r="L1692" i="10"/>
  <c r="X1692" i="10" s="1"/>
  <c r="T1692" i="10"/>
  <c r="L1691" i="10"/>
  <c r="X1691" i="10" s="1"/>
  <c r="T1691" i="10"/>
  <c r="L1690" i="10"/>
  <c r="X1690" i="10" s="1"/>
  <c r="T1690" i="10"/>
  <c r="L1689" i="10"/>
  <c r="X1689" i="10" s="1"/>
  <c r="T1689" i="10"/>
  <c r="L1688" i="10"/>
  <c r="X1688" i="10" s="1"/>
  <c r="T1688" i="10"/>
  <c r="L1687" i="10"/>
  <c r="X1687" i="10" s="1"/>
  <c r="T1687" i="10"/>
  <c r="L1686" i="10"/>
  <c r="X1686" i="10" s="1"/>
  <c r="T1686" i="10"/>
  <c r="L1685" i="10"/>
  <c r="X1685" i="10" s="1"/>
  <c r="T1685" i="10"/>
  <c r="L1684" i="10"/>
  <c r="X1684" i="10" s="1"/>
  <c r="T1684" i="10"/>
  <c r="L1683" i="10"/>
  <c r="X1683" i="10" s="1"/>
  <c r="T1683" i="10"/>
  <c r="L1682" i="10"/>
  <c r="X1682" i="10" s="1"/>
  <c r="T1682" i="10"/>
  <c r="L1681" i="10"/>
  <c r="X1681" i="10" s="1"/>
  <c r="T1681" i="10"/>
  <c r="L1680" i="10"/>
  <c r="X1680" i="10" s="1"/>
  <c r="T1680" i="10"/>
  <c r="L1679" i="10"/>
  <c r="X1679" i="10" s="1"/>
  <c r="T1679" i="10"/>
  <c r="L1678" i="10"/>
  <c r="X1678" i="10" s="1"/>
  <c r="T1678" i="10"/>
  <c r="L1677" i="10"/>
  <c r="X1677" i="10" s="1"/>
  <c r="T1677" i="10"/>
  <c r="L1676" i="10"/>
  <c r="X1676" i="10" s="1"/>
  <c r="T1676" i="10"/>
  <c r="L1675" i="10"/>
  <c r="X1675" i="10" s="1"/>
  <c r="T1675" i="10"/>
  <c r="L1674" i="10"/>
  <c r="X1674" i="10" s="1"/>
  <c r="T1674" i="10"/>
  <c r="L1673" i="10"/>
  <c r="X1673" i="10" s="1"/>
  <c r="T1673" i="10"/>
  <c r="L1672" i="10"/>
  <c r="X1672" i="10" s="1"/>
  <c r="T1672" i="10"/>
  <c r="L1671" i="10"/>
  <c r="X1671" i="10" s="1"/>
  <c r="T1671" i="10"/>
  <c r="L1670" i="10"/>
  <c r="X1670" i="10" s="1"/>
  <c r="T1670" i="10"/>
  <c r="L1669" i="10"/>
  <c r="X1669" i="10" s="1"/>
  <c r="T1669" i="10"/>
  <c r="L1668" i="10"/>
  <c r="X1668" i="10" s="1"/>
  <c r="T1668" i="10"/>
  <c r="L1667" i="10"/>
  <c r="X1667" i="10" s="1"/>
  <c r="T1667" i="10"/>
  <c r="L1666" i="10"/>
  <c r="X1666" i="10" s="1"/>
  <c r="T1666" i="10"/>
  <c r="L1665" i="10"/>
  <c r="X1665" i="10" s="1"/>
  <c r="T1665" i="10"/>
  <c r="L1664" i="10"/>
  <c r="X1664" i="10" s="1"/>
  <c r="T1664" i="10"/>
  <c r="L1663" i="10"/>
  <c r="X1663" i="10" s="1"/>
  <c r="T1663" i="10"/>
  <c r="L1662" i="10"/>
  <c r="X1662" i="10" s="1"/>
  <c r="T1662" i="10"/>
  <c r="L1661" i="10"/>
  <c r="X1661" i="10" s="1"/>
  <c r="T1661" i="10"/>
  <c r="L1660" i="10"/>
  <c r="X1660" i="10" s="1"/>
  <c r="T1660" i="10"/>
  <c r="L1659" i="10"/>
  <c r="X1659" i="10" s="1"/>
  <c r="T1659" i="10"/>
  <c r="L1658" i="10"/>
  <c r="X1658" i="10" s="1"/>
  <c r="T1658" i="10"/>
  <c r="L1657" i="10"/>
  <c r="X1657" i="10" s="1"/>
  <c r="T1657" i="10"/>
  <c r="L1656" i="10"/>
  <c r="X1656" i="10" s="1"/>
  <c r="T1656" i="10"/>
  <c r="L1655" i="10"/>
  <c r="X1655" i="10" s="1"/>
  <c r="T1655" i="10"/>
  <c r="L1654" i="10"/>
  <c r="X1654" i="10" s="1"/>
  <c r="T1654" i="10"/>
  <c r="L1653" i="10"/>
  <c r="X1653" i="10" s="1"/>
  <c r="T1653" i="10"/>
  <c r="L1652" i="10"/>
  <c r="X1652" i="10" s="1"/>
  <c r="T1652" i="10"/>
  <c r="L1651" i="10"/>
  <c r="X1651" i="10" s="1"/>
  <c r="T1651" i="10"/>
  <c r="L1650" i="10"/>
  <c r="X1650" i="10" s="1"/>
  <c r="T1650" i="10"/>
  <c r="L1649" i="10"/>
  <c r="X1649" i="10" s="1"/>
  <c r="T1649" i="10"/>
  <c r="L1648" i="10"/>
  <c r="X1648" i="10" s="1"/>
  <c r="T1648" i="10"/>
  <c r="L1647" i="10"/>
  <c r="X1647" i="10" s="1"/>
  <c r="T1647" i="10"/>
  <c r="L1646" i="10"/>
  <c r="X1646" i="10" s="1"/>
  <c r="T1646" i="10"/>
  <c r="L1645" i="10"/>
  <c r="X1645" i="10" s="1"/>
  <c r="T1645" i="10"/>
  <c r="L1644" i="10"/>
  <c r="X1644" i="10" s="1"/>
  <c r="T1644" i="10"/>
  <c r="L1643" i="10"/>
  <c r="X1643" i="10" s="1"/>
  <c r="T1643" i="10"/>
  <c r="L1642" i="10"/>
  <c r="X1642" i="10" s="1"/>
  <c r="T1642" i="10"/>
  <c r="L1641" i="10"/>
  <c r="X1641" i="10" s="1"/>
  <c r="T1641" i="10"/>
  <c r="L1640" i="10"/>
  <c r="X1640" i="10" s="1"/>
  <c r="T1640" i="10"/>
  <c r="L1639" i="10"/>
  <c r="X1639" i="10" s="1"/>
  <c r="T1639" i="10"/>
  <c r="L1638" i="10"/>
  <c r="X1638" i="10" s="1"/>
  <c r="T1638" i="10"/>
  <c r="L1637" i="10"/>
  <c r="X1637" i="10" s="1"/>
  <c r="T1637" i="10"/>
  <c r="L1636" i="10"/>
  <c r="X1636" i="10" s="1"/>
  <c r="T1636" i="10"/>
  <c r="L1635" i="10"/>
  <c r="X1635" i="10" s="1"/>
  <c r="T1635" i="10"/>
  <c r="L1634" i="10"/>
  <c r="X1634" i="10" s="1"/>
  <c r="T1634" i="10"/>
  <c r="L1633" i="10"/>
  <c r="X1633" i="10" s="1"/>
  <c r="T1633" i="10"/>
  <c r="L1632" i="10"/>
  <c r="X1632" i="10" s="1"/>
  <c r="T1632" i="10"/>
  <c r="L1631" i="10"/>
  <c r="X1631" i="10" s="1"/>
  <c r="T1631" i="10"/>
  <c r="L1630" i="10"/>
  <c r="X1630" i="10" s="1"/>
  <c r="T1630" i="10"/>
  <c r="L1629" i="10"/>
  <c r="X1629" i="10" s="1"/>
  <c r="T1629" i="10"/>
  <c r="L1628" i="10"/>
  <c r="X1628" i="10" s="1"/>
  <c r="T1628" i="10"/>
  <c r="L1627" i="10"/>
  <c r="X1627" i="10" s="1"/>
  <c r="T1627" i="10"/>
  <c r="L1626" i="10"/>
  <c r="X1626" i="10" s="1"/>
  <c r="T1626" i="10"/>
  <c r="L1625" i="10"/>
  <c r="X1625" i="10" s="1"/>
  <c r="T1625" i="10"/>
  <c r="L1624" i="10"/>
  <c r="X1624" i="10" s="1"/>
  <c r="T1624" i="10"/>
  <c r="L1623" i="10"/>
  <c r="X1623" i="10" s="1"/>
  <c r="T1623" i="10"/>
  <c r="L1622" i="10"/>
  <c r="X1622" i="10" s="1"/>
  <c r="T1622" i="10"/>
  <c r="L1621" i="10"/>
  <c r="X1621" i="10" s="1"/>
  <c r="T1621" i="10"/>
  <c r="L1620" i="10"/>
  <c r="X1620" i="10" s="1"/>
  <c r="T1620" i="10"/>
  <c r="L1619" i="10"/>
  <c r="X1619" i="10" s="1"/>
  <c r="T1619" i="10"/>
  <c r="L1618" i="10"/>
  <c r="X1618" i="10" s="1"/>
  <c r="T1618" i="10"/>
  <c r="L1617" i="10"/>
  <c r="X1617" i="10" s="1"/>
  <c r="T1617" i="10"/>
  <c r="L1616" i="10"/>
  <c r="X1616" i="10" s="1"/>
  <c r="T1616" i="10"/>
  <c r="L1615" i="10"/>
  <c r="X1615" i="10" s="1"/>
  <c r="T1615" i="10"/>
  <c r="L1614" i="10"/>
  <c r="X1614" i="10" s="1"/>
  <c r="T1614" i="10"/>
  <c r="L1613" i="10"/>
  <c r="X1613" i="10" s="1"/>
  <c r="T1613" i="10"/>
  <c r="L1612" i="10"/>
  <c r="X1612" i="10" s="1"/>
  <c r="T1612" i="10"/>
  <c r="L1611" i="10"/>
  <c r="X1611" i="10" s="1"/>
  <c r="T1611" i="10"/>
  <c r="L1610" i="10"/>
  <c r="X1610" i="10" s="1"/>
  <c r="T1610" i="10"/>
  <c r="L1609" i="10"/>
  <c r="X1609" i="10" s="1"/>
  <c r="T1609" i="10"/>
  <c r="L1608" i="10"/>
  <c r="X1608" i="10" s="1"/>
  <c r="T1608" i="10"/>
  <c r="L1607" i="10"/>
  <c r="X1607" i="10" s="1"/>
  <c r="T1607" i="10"/>
  <c r="L1606" i="10"/>
  <c r="X1606" i="10" s="1"/>
  <c r="T1606" i="10"/>
  <c r="L1605" i="10"/>
  <c r="X1605" i="10" s="1"/>
  <c r="T1605" i="10"/>
  <c r="L1604" i="10"/>
  <c r="X1604" i="10" s="1"/>
  <c r="T1604" i="10"/>
  <c r="L1603" i="10"/>
  <c r="X1603" i="10" s="1"/>
  <c r="T1603" i="10"/>
  <c r="L1602" i="10"/>
  <c r="X1602" i="10" s="1"/>
  <c r="T1602" i="10"/>
  <c r="L1601" i="10"/>
  <c r="X1601" i="10" s="1"/>
  <c r="T1601" i="10"/>
  <c r="L1600" i="10"/>
  <c r="X1600" i="10" s="1"/>
  <c r="T1600" i="10"/>
  <c r="L1599" i="10"/>
  <c r="X1599" i="10" s="1"/>
  <c r="T1599" i="10"/>
  <c r="L1598" i="10"/>
  <c r="X1598" i="10" s="1"/>
  <c r="T1598" i="10"/>
  <c r="L1597" i="10"/>
  <c r="X1597" i="10" s="1"/>
  <c r="T1597" i="10"/>
  <c r="L1596" i="10"/>
  <c r="X1596" i="10" s="1"/>
  <c r="T1596" i="10"/>
  <c r="L1595" i="10"/>
  <c r="X1595" i="10" s="1"/>
  <c r="T1595" i="10"/>
  <c r="L1594" i="10"/>
  <c r="X1594" i="10" s="1"/>
  <c r="T1594" i="10"/>
  <c r="L1593" i="10"/>
  <c r="X1593" i="10" s="1"/>
  <c r="T1593" i="10"/>
  <c r="L1592" i="10"/>
  <c r="X1592" i="10" s="1"/>
  <c r="T1592" i="10"/>
  <c r="L1591" i="10"/>
  <c r="X1591" i="10" s="1"/>
  <c r="T1591" i="10"/>
  <c r="L1590" i="10"/>
  <c r="X1590" i="10" s="1"/>
  <c r="T1590" i="10"/>
  <c r="L1589" i="10"/>
  <c r="X1589" i="10" s="1"/>
  <c r="T1589" i="10"/>
  <c r="L1588" i="10"/>
  <c r="X1588" i="10" s="1"/>
  <c r="T1588" i="10"/>
  <c r="L1587" i="10"/>
  <c r="X1587" i="10" s="1"/>
  <c r="T1587" i="10"/>
  <c r="L1586" i="10"/>
  <c r="X1586" i="10" s="1"/>
  <c r="T1586" i="10"/>
  <c r="L1585" i="10"/>
  <c r="X1585" i="10" s="1"/>
  <c r="T1585" i="10"/>
  <c r="L1584" i="10"/>
  <c r="X1584" i="10" s="1"/>
  <c r="T1584" i="10"/>
  <c r="L1583" i="10"/>
  <c r="X1583" i="10" s="1"/>
  <c r="T1583" i="10"/>
  <c r="L1582" i="10"/>
  <c r="X1582" i="10" s="1"/>
  <c r="T1582" i="10"/>
  <c r="L1581" i="10"/>
  <c r="X1581" i="10" s="1"/>
  <c r="T1581" i="10"/>
  <c r="L1580" i="10"/>
  <c r="X1580" i="10" s="1"/>
  <c r="T1580" i="10"/>
  <c r="L1579" i="10"/>
  <c r="X1579" i="10" s="1"/>
  <c r="T1579" i="10"/>
  <c r="L1578" i="10"/>
  <c r="X1578" i="10" s="1"/>
  <c r="T1578" i="10"/>
  <c r="L1577" i="10"/>
  <c r="X1577" i="10" s="1"/>
  <c r="T1577" i="10"/>
  <c r="L1576" i="10"/>
  <c r="X1576" i="10" s="1"/>
  <c r="T1576" i="10"/>
  <c r="L1575" i="10"/>
  <c r="X1575" i="10" s="1"/>
  <c r="T1575" i="10"/>
  <c r="L1574" i="10"/>
  <c r="X1574" i="10" s="1"/>
  <c r="T1574" i="10"/>
  <c r="L1573" i="10"/>
  <c r="X1573" i="10" s="1"/>
  <c r="T1573" i="10"/>
  <c r="L1572" i="10"/>
  <c r="X1572" i="10" s="1"/>
  <c r="T1572" i="10"/>
  <c r="L1571" i="10"/>
  <c r="X1571" i="10" s="1"/>
  <c r="T1571" i="10"/>
  <c r="L1570" i="10"/>
  <c r="X1570" i="10" s="1"/>
  <c r="T1570" i="10"/>
  <c r="L1569" i="10"/>
  <c r="X1569" i="10" s="1"/>
  <c r="T1569" i="10"/>
  <c r="L1568" i="10"/>
  <c r="X1568" i="10" s="1"/>
  <c r="T1568" i="10"/>
  <c r="L1567" i="10"/>
  <c r="X1567" i="10" s="1"/>
  <c r="T1567" i="10"/>
  <c r="L1566" i="10"/>
  <c r="X1566" i="10" s="1"/>
  <c r="T1566" i="10"/>
  <c r="L1565" i="10"/>
  <c r="X1565" i="10" s="1"/>
  <c r="T1565" i="10"/>
  <c r="L1564" i="10"/>
  <c r="X1564" i="10" s="1"/>
  <c r="T1564" i="10"/>
  <c r="L1563" i="10"/>
  <c r="X1563" i="10" s="1"/>
  <c r="T1563" i="10"/>
  <c r="L1562" i="10"/>
  <c r="X1562" i="10" s="1"/>
  <c r="T1562" i="10"/>
  <c r="L1561" i="10"/>
  <c r="X1561" i="10" s="1"/>
  <c r="T1561" i="10"/>
  <c r="L1560" i="10"/>
  <c r="X1560" i="10" s="1"/>
  <c r="T1560" i="10"/>
  <c r="L1559" i="10"/>
  <c r="X1559" i="10" s="1"/>
  <c r="T1559" i="10"/>
  <c r="L1558" i="10"/>
  <c r="X1558" i="10" s="1"/>
  <c r="T1558" i="10"/>
  <c r="L1557" i="10"/>
  <c r="X1557" i="10" s="1"/>
  <c r="T1557" i="10"/>
  <c r="L1556" i="10"/>
  <c r="X1556" i="10" s="1"/>
  <c r="T1556" i="10"/>
  <c r="L1555" i="10"/>
  <c r="X1555" i="10" s="1"/>
  <c r="T1555" i="10"/>
  <c r="L1554" i="10"/>
  <c r="X1554" i="10" s="1"/>
  <c r="T1554" i="10"/>
  <c r="L1553" i="10"/>
  <c r="X1553" i="10" s="1"/>
  <c r="T1553" i="10"/>
  <c r="L1552" i="10"/>
  <c r="X1552" i="10" s="1"/>
  <c r="T1552" i="10"/>
  <c r="L1551" i="10"/>
  <c r="X1551" i="10" s="1"/>
  <c r="T1551" i="10"/>
  <c r="L1550" i="10"/>
  <c r="X1550" i="10" s="1"/>
  <c r="T1550" i="10"/>
  <c r="L1549" i="10"/>
  <c r="X1549" i="10" s="1"/>
  <c r="T1549" i="10"/>
  <c r="L1548" i="10"/>
  <c r="X1548" i="10" s="1"/>
  <c r="T1548" i="10"/>
  <c r="L1547" i="10"/>
  <c r="X1547" i="10" s="1"/>
  <c r="T1547" i="10"/>
  <c r="L1546" i="10"/>
  <c r="X1546" i="10" s="1"/>
  <c r="T1546" i="10"/>
  <c r="L1545" i="10"/>
  <c r="X1545" i="10" s="1"/>
  <c r="T1545" i="10"/>
  <c r="L1544" i="10"/>
  <c r="X1544" i="10" s="1"/>
  <c r="T1544" i="10"/>
  <c r="L1543" i="10"/>
  <c r="X1543" i="10" s="1"/>
  <c r="T1543" i="10"/>
  <c r="L1542" i="10"/>
  <c r="X1542" i="10" s="1"/>
  <c r="T1542" i="10"/>
  <c r="L1541" i="10"/>
  <c r="X1541" i="10" s="1"/>
  <c r="T1541" i="10"/>
  <c r="L1540" i="10"/>
  <c r="X1540" i="10" s="1"/>
  <c r="T1540" i="10"/>
  <c r="L1539" i="10"/>
  <c r="X1539" i="10" s="1"/>
  <c r="T1539" i="10"/>
  <c r="L1538" i="10"/>
  <c r="X1538" i="10" s="1"/>
  <c r="T1538" i="10"/>
  <c r="L1537" i="10"/>
  <c r="X1537" i="10" s="1"/>
  <c r="T1537" i="10"/>
  <c r="L1536" i="10"/>
  <c r="X1536" i="10" s="1"/>
  <c r="T1536" i="10"/>
  <c r="L1535" i="10"/>
  <c r="X1535" i="10" s="1"/>
  <c r="T1535" i="10"/>
  <c r="L1534" i="10"/>
  <c r="X1534" i="10" s="1"/>
  <c r="T1534" i="10"/>
  <c r="L1533" i="10"/>
  <c r="X1533" i="10" s="1"/>
  <c r="T1533" i="10"/>
  <c r="L1532" i="10"/>
  <c r="X1532" i="10" s="1"/>
  <c r="T1532" i="10"/>
  <c r="L1531" i="10"/>
  <c r="X1531" i="10" s="1"/>
  <c r="T1531" i="10"/>
  <c r="L1530" i="10"/>
  <c r="X1530" i="10" s="1"/>
  <c r="T1530" i="10"/>
  <c r="L1529" i="10"/>
  <c r="X1529" i="10" s="1"/>
  <c r="T1529" i="10"/>
  <c r="L1528" i="10"/>
  <c r="X1528" i="10" s="1"/>
  <c r="T1528" i="10"/>
  <c r="L1527" i="10"/>
  <c r="X1527" i="10" s="1"/>
  <c r="T1527" i="10"/>
  <c r="L1526" i="10"/>
  <c r="X1526" i="10" s="1"/>
  <c r="T1526" i="10"/>
  <c r="L1525" i="10"/>
  <c r="X1525" i="10" s="1"/>
  <c r="T1525" i="10"/>
  <c r="L1524" i="10"/>
  <c r="X1524" i="10" s="1"/>
  <c r="T1524" i="10"/>
  <c r="L1523" i="10"/>
  <c r="X1523" i="10" s="1"/>
  <c r="T1523" i="10"/>
  <c r="L1522" i="10"/>
  <c r="X1522" i="10" s="1"/>
  <c r="T1522" i="10"/>
  <c r="L1521" i="10"/>
  <c r="X1521" i="10" s="1"/>
  <c r="T1521" i="10"/>
  <c r="L1520" i="10"/>
  <c r="X1520" i="10" s="1"/>
  <c r="T1520" i="10"/>
  <c r="L1519" i="10"/>
  <c r="X1519" i="10" s="1"/>
  <c r="T1519" i="10"/>
  <c r="L1518" i="10"/>
  <c r="X1518" i="10" s="1"/>
  <c r="T1518" i="10"/>
  <c r="L1517" i="10"/>
  <c r="X1517" i="10" s="1"/>
  <c r="T1517" i="10"/>
  <c r="L1516" i="10"/>
  <c r="X1516" i="10" s="1"/>
  <c r="T1516" i="10"/>
  <c r="L1515" i="10"/>
  <c r="X1515" i="10" s="1"/>
  <c r="T1515" i="10"/>
  <c r="L1514" i="10"/>
  <c r="X1514" i="10" s="1"/>
  <c r="T1514" i="10"/>
  <c r="L1513" i="10"/>
  <c r="X1513" i="10" s="1"/>
  <c r="T1513" i="10"/>
  <c r="L1512" i="10"/>
  <c r="X1512" i="10" s="1"/>
  <c r="T1512" i="10"/>
  <c r="L1511" i="10"/>
  <c r="X1511" i="10" s="1"/>
  <c r="T1511" i="10"/>
  <c r="L1510" i="10"/>
  <c r="X1510" i="10" s="1"/>
  <c r="T1510" i="10"/>
  <c r="L1509" i="10"/>
  <c r="X1509" i="10" s="1"/>
  <c r="T1509" i="10"/>
  <c r="L1508" i="10"/>
  <c r="X1508" i="10" s="1"/>
  <c r="T1508" i="10"/>
  <c r="L1507" i="10"/>
  <c r="X1507" i="10" s="1"/>
  <c r="T1507" i="10"/>
  <c r="L1506" i="10"/>
  <c r="X1506" i="10" s="1"/>
  <c r="T1506" i="10"/>
  <c r="L1505" i="10"/>
  <c r="X1505" i="10" s="1"/>
  <c r="T1505" i="10"/>
  <c r="L1504" i="10"/>
  <c r="X1504" i="10" s="1"/>
  <c r="T1504" i="10"/>
  <c r="L1503" i="10"/>
  <c r="X1503" i="10" s="1"/>
  <c r="T1503" i="10"/>
  <c r="L1502" i="10"/>
  <c r="X1502" i="10" s="1"/>
  <c r="T1502" i="10"/>
  <c r="L1501" i="10"/>
  <c r="X1501" i="10" s="1"/>
  <c r="T1501" i="10"/>
  <c r="L1500" i="10"/>
  <c r="X1500" i="10" s="1"/>
  <c r="T1500" i="10"/>
  <c r="L1499" i="10"/>
  <c r="X1499" i="10" s="1"/>
  <c r="T1499" i="10"/>
  <c r="L1498" i="10"/>
  <c r="X1498" i="10" s="1"/>
  <c r="T1498" i="10"/>
  <c r="L1497" i="10"/>
  <c r="X1497" i="10" s="1"/>
  <c r="T1497" i="10"/>
  <c r="L1496" i="10"/>
  <c r="X1496" i="10" s="1"/>
  <c r="T1496" i="10"/>
  <c r="L1495" i="10"/>
  <c r="X1495" i="10" s="1"/>
  <c r="T1495" i="10"/>
  <c r="L1494" i="10"/>
  <c r="X1494" i="10" s="1"/>
  <c r="T1494" i="10"/>
  <c r="L1493" i="10"/>
  <c r="X1493" i="10" s="1"/>
  <c r="T1493" i="10"/>
  <c r="L1492" i="10"/>
  <c r="X1492" i="10" s="1"/>
  <c r="T1492" i="10"/>
  <c r="L1491" i="10"/>
  <c r="X1491" i="10" s="1"/>
  <c r="T1491" i="10"/>
  <c r="L1490" i="10"/>
  <c r="X1490" i="10" s="1"/>
  <c r="T1490" i="10"/>
  <c r="L1489" i="10"/>
  <c r="X1489" i="10" s="1"/>
  <c r="T1489" i="10"/>
  <c r="L1488" i="10"/>
  <c r="X1488" i="10" s="1"/>
  <c r="T1488" i="10"/>
  <c r="L1487" i="10"/>
  <c r="X1487" i="10" s="1"/>
  <c r="T1487" i="10"/>
  <c r="L1486" i="10"/>
  <c r="X1486" i="10" s="1"/>
  <c r="T1486" i="10"/>
  <c r="L1485" i="10"/>
  <c r="X1485" i="10" s="1"/>
  <c r="T1485" i="10"/>
  <c r="L1484" i="10"/>
  <c r="X1484" i="10" s="1"/>
  <c r="T1484" i="10"/>
  <c r="L1483" i="10"/>
  <c r="X1483" i="10" s="1"/>
  <c r="T1483" i="10"/>
  <c r="L1482" i="10"/>
  <c r="X1482" i="10" s="1"/>
  <c r="T1482" i="10"/>
  <c r="L1481" i="10"/>
  <c r="X1481" i="10" s="1"/>
  <c r="T1481" i="10"/>
  <c r="L1480" i="10"/>
  <c r="X1480" i="10" s="1"/>
  <c r="T1480" i="10"/>
  <c r="L1479" i="10"/>
  <c r="X1479" i="10" s="1"/>
  <c r="T1479" i="10"/>
  <c r="L1478" i="10"/>
  <c r="X1478" i="10" s="1"/>
  <c r="T1478" i="10"/>
  <c r="L1477" i="10"/>
  <c r="X1477" i="10" s="1"/>
  <c r="T1477" i="10"/>
  <c r="L1476" i="10"/>
  <c r="X1476" i="10" s="1"/>
  <c r="T1476" i="10"/>
  <c r="L1475" i="10"/>
  <c r="X1475" i="10" s="1"/>
  <c r="T1475" i="10"/>
  <c r="L1474" i="10"/>
  <c r="X1474" i="10" s="1"/>
  <c r="T1474" i="10"/>
  <c r="L1473" i="10"/>
  <c r="X1473" i="10" s="1"/>
  <c r="T1473" i="10"/>
  <c r="L1472" i="10"/>
  <c r="X1472" i="10" s="1"/>
  <c r="T1472" i="10"/>
  <c r="L1471" i="10"/>
  <c r="X1471" i="10" s="1"/>
  <c r="T1471" i="10"/>
  <c r="L1470" i="10"/>
  <c r="X1470" i="10" s="1"/>
  <c r="T1470" i="10"/>
  <c r="L1469" i="10"/>
  <c r="X1469" i="10" s="1"/>
  <c r="T1469" i="10"/>
  <c r="L1468" i="10"/>
  <c r="X1468" i="10" s="1"/>
  <c r="T1468" i="10"/>
  <c r="L1467" i="10"/>
  <c r="X1467" i="10" s="1"/>
  <c r="T1467" i="10"/>
  <c r="L1466" i="10"/>
  <c r="X1466" i="10" s="1"/>
  <c r="T1466" i="10"/>
  <c r="L1465" i="10"/>
  <c r="X1465" i="10" s="1"/>
  <c r="T1465" i="10"/>
  <c r="L1464" i="10"/>
  <c r="X1464" i="10" s="1"/>
  <c r="T1464" i="10"/>
  <c r="L1463" i="10"/>
  <c r="X1463" i="10" s="1"/>
  <c r="T1463" i="10"/>
  <c r="L1462" i="10"/>
  <c r="X1462" i="10" s="1"/>
  <c r="T1462" i="10"/>
  <c r="L1461" i="10"/>
  <c r="X1461" i="10" s="1"/>
  <c r="T1461" i="10"/>
  <c r="L1460" i="10"/>
  <c r="X1460" i="10" s="1"/>
  <c r="T1460" i="10"/>
  <c r="L1459" i="10"/>
  <c r="X1459" i="10" s="1"/>
  <c r="T1459" i="10"/>
  <c r="L1458" i="10"/>
  <c r="X1458" i="10" s="1"/>
  <c r="T1458" i="10"/>
  <c r="L1457" i="10"/>
  <c r="X1457" i="10" s="1"/>
  <c r="T1457" i="10"/>
  <c r="L1456" i="10"/>
  <c r="X1456" i="10" s="1"/>
  <c r="T1456" i="10"/>
  <c r="L1455" i="10"/>
  <c r="X1455" i="10" s="1"/>
  <c r="T1455" i="10"/>
  <c r="L1454" i="10"/>
  <c r="X1454" i="10" s="1"/>
  <c r="T1454" i="10"/>
  <c r="L1453" i="10"/>
  <c r="X1453" i="10" s="1"/>
  <c r="T1453" i="10"/>
  <c r="L1452" i="10"/>
  <c r="X1452" i="10" s="1"/>
  <c r="T1452" i="10"/>
  <c r="L1451" i="10"/>
  <c r="X1451" i="10" s="1"/>
  <c r="T1451" i="10"/>
  <c r="L1450" i="10"/>
  <c r="X1450" i="10" s="1"/>
  <c r="T1450" i="10"/>
  <c r="L1449" i="10"/>
  <c r="X1449" i="10" s="1"/>
  <c r="T1449" i="10"/>
  <c r="L1448" i="10"/>
  <c r="X1448" i="10" s="1"/>
  <c r="T1448" i="10"/>
  <c r="L1447" i="10"/>
  <c r="X1447" i="10" s="1"/>
  <c r="T1447" i="10"/>
  <c r="L1446" i="10"/>
  <c r="X1446" i="10" s="1"/>
  <c r="T1446" i="10"/>
  <c r="L1445" i="10"/>
  <c r="X1445" i="10" s="1"/>
  <c r="T1445" i="10"/>
  <c r="L1444" i="10"/>
  <c r="X1444" i="10" s="1"/>
  <c r="T1444" i="10"/>
  <c r="L1443" i="10"/>
  <c r="X1443" i="10" s="1"/>
  <c r="T1443" i="10"/>
  <c r="L1442" i="10"/>
  <c r="X1442" i="10" s="1"/>
  <c r="T1442" i="10"/>
  <c r="L1441" i="10"/>
  <c r="X1441" i="10" s="1"/>
  <c r="T1441" i="10"/>
  <c r="L1440" i="10"/>
  <c r="X1440" i="10" s="1"/>
  <c r="T1440" i="10"/>
  <c r="L1439" i="10"/>
  <c r="X1439" i="10" s="1"/>
  <c r="T1439" i="10"/>
  <c r="L1438" i="10"/>
  <c r="X1438" i="10" s="1"/>
  <c r="T1438" i="10"/>
  <c r="L1437" i="10"/>
  <c r="X1437" i="10" s="1"/>
  <c r="T1437" i="10"/>
  <c r="L1436" i="10"/>
  <c r="X1436" i="10" s="1"/>
  <c r="T1436" i="10"/>
  <c r="L1435" i="10"/>
  <c r="X1435" i="10" s="1"/>
  <c r="T1435" i="10"/>
  <c r="L1434" i="10"/>
  <c r="X1434" i="10" s="1"/>
  <c r="T1434" i="10"/>
  <c r="L1433" i="10"/>
  <c r="X1433" i="10" s="1"/>
  <c r="T1433" i="10"/>
  <c r="L1432" i="10"/>
  <c r="X1432" i="10" s="1"/>
  <c r="T1432" i="10"/>
  <c r="L1431" i="10"/>
  <c r="X1431" i="10" s="1"/>
  <c r="T1431" i="10"/>
  <c r="L1430" i="10"/>
  <c r="X1430" i="10" s="1"/>
  <c r="T1430" i="10"/>
  <c r="L1429" i="10"/>
  <c r="X1429" i="10" s="1"/>
  <c r="T1429" i="10"/>
  <c r="L1428" i="10"/>
  <c r="X1428" i="10" s="1"/>
  <c r="T1428" i="10"/>
  <c r="L1427" i="10"/>
  <c r="X1427" i="10" s="1"/>
  <c r="T1427" i="10"/>
  <c r="L1426" i="10"/>
  <c r="X1426" i="10" s="1"/>
  <c r="T1426" i="10"/>
  <c r="L1425" i="10"/>
  <c r="X1425" i="10" s="1"/>
  <c r="T1425" i="10"/>
  <c r="L1424" i="10"/>
  <c r="X1424" i="10" s="1"/>
  <c r="T1424" i="10"/>
  <c r="L1423" i="10"/>
  <c r="X1423" i="10" s="1"/>
  <c r="T1423" i="10"/>
  <c r="L1422" i="10"/>
  <c r="X1422" i="10" s="1"/>
  <c r="T1422" i="10"/>
  <c r="L1421" i="10"/>
  <c r="X1421" i="10" s="1"/>
  <c r="T1421" i="10"/>
  <c r="L1420" i="10"/>
  <c r="X1420" i="10" s="1"/>
  <c r="T1420" i="10"/>
  <c r="L1419" i="10"/>
  <c r="X1419" i="10" s="1"/>
  <c r="T1419" i="10"/>
  <c r="L1418" i="10"/>
  <c r="X1418" i="10" s="1"/>
  <c r="T1418" i="10"/>
  <c r="L1417" i="10"/>
  <c r="X1417" i="10" s="1"/>
  <c r="T1417" i="10"/>
  <c r="L1416" i="10"/>
  <c r="X1416" i="10" s="1"/>
  <c r="T1416" i="10"/>
  <c r="L1415" i="10"/>
  <c r="X1415" i="10" s="1"/>
  <c r="T1415" i="10"/>
  <c r="L1414" i="10"/>
  <c r="X1414" i="10" s="1"/>
  <c r="T1414" i="10"/>
  <c r="L1413" i="10"/>
  <c r="X1413" i="10" s="1"/>
  <c r="T1413" i="10"/>
  <c r="L1412" i="10"/>
  <c r="X1412" i="10" s="1"/>
  <c r="T1412" i="10"/>
  <c r="L1411" i="10"/>
  <c r="X1411" i="10" s="1"/>
  <c r="T1411" i="10"/>
  <c r="L1410" i="10"/>
  <c r="X1410" i="10" s="1"/>
  <c r="T1410" i="10"/>
  <c r="L1409" i="10"/>
  <c r="X1409" i="10" s="1"/>
  <c r="T1409" i="10"/>
  <c r="L1408" i="10"/>
  <c r="X1408" i="10" s="1"/>
  <c r="T1408" i="10"/>
  <c r="L1407" i="10"/>
  <c r="X1407" i="10" s="1"/>
  <c r="T1407" i="10"/>
  <c r="L1406" i="10"/>
  <c r="X1406" i="10" s="1"/>
  <c r="T1406" i="10"/>
  <c r="L1405" i="10"/>
  <c r="X1405" i="10" s="1"/>
  <c r="T1405" i="10"/>
  <c r="L1404" i="10"/>
  <c r="X1404" i="10" s="1"/>
  <c r="T1404" i="10"/>
  <c r="L1403" i="10"/>
  <c r="X1403" i="10" s="1"/>
  <c r="T1403" i="10"/>
  <c r="L1402" i="10"/>
  <c r="X1402" i="10" s="1"/>
  <c r="T1402" i="10"/>
  <c r="L1401" i="10"/>
  <c r="X1401" i="10" s="1"/>
  <c r="T1401" i="10"/>
  <c r="L1400" i="10"/>
  <c r="X1400" i="10" s="1"/>
  <c r="T1400" i="10"/>
  <c r="L1399" i="10"/>
  <c r="X1399" i="10" s="1"/>
  <c r="T1399" i="10"/>
  <c r="L1398" i="10"/>
  <c r="X1398" i="10" s="1"/>
  <c r="T1398" i="10"/>
  <c r="L1397" i="10"/>
  <c r="X1397" i="10" s="1"/>
  <c r="T1397" i="10"/>
  <c r="L1396" i="10"/>
  <c r="X1396" i="10" s="1"/>
  <c r="T1396" i="10"/>
  <c r="L1395" i="10"/>
  <c r="X1395" i="10" s="1"/>
  <c r="T1395" i="10"/>
  <c r="L1394" i="10"/>
  <c r="X1394" i="10" s="1"/>
  <c r="T1394" i="10"/>
  <c r="L1393" i="10"/>
  <c r="X1393" i="10" s="1"/>
  <c r="T1393" i="10"/>
  <c r="L1392" i="10"/>
  <c r="X1392" i="10" s="1"/>
  <c r="T1392" i="10"/>
  <c r="L1391" i="10"/>
  <c r="X1391" i="10" s="1"/>
  <c r="T1391" i="10"/>
  <c r="L1390" i="10"/>
  <c r="X1390" i="10" s="1"/>
  <c r="T1390" i="10"/>
  <c r="L1389" i="10"/>
  <c r="X1389" i="10" s="1"/>
  <c r="T1389" i="10"/>
  <c r="L1388" i="10"/>
  <c r="X1388" i="10" s="1"/>
  <c r="T1388" i="10"/>
  <c r="L1387" i="10"/>
  <c r="X1387" i="10" s="1"/>
  <c r="T1387" i="10"/>
  <c r="L1386" i="10"/>
  <c r="X1386" i="10" s="1"/>
  <c r="T1386" i="10"/>
  <c r="L1385" i="10"/>
  <c r="X1385" i="10" s="1"/>
  <c r="T1385" i="10"/>
  <c r="L1384" i="10"/>
  <c r="X1384" i="10" s="1"/>
  <c r="T1384" i="10"/>
  <c r="L1383" i="10"/>
  <c r="X1383" i="10" s="1"/>
  <c r="T1383" i="10"/>
  <c r="L1382" i="10"/>
  <c r="X1382" i="10" s="1"/>
  <c r="T1382" i="10"/>
  <c r="L1381" i="10"/>
  <c r="X1381" i="10" s="1"/>
  <c r="T1381" i="10"/>
  <c r="L1380" i="10"/>
  <c r="X1380" i="10" s="1"/>
  <c r="T1380" i="10"/>
  <c r="L1379" i="10"/>
  <c r="X1379" i="10" s="1"/>
  <c r="T1379" i="10"/>
  <c r="L1378" i="10"/>
  <c r="X1378" i="10" s="1"/>
  <c r="T1378" i="10"/>
  <c r="L1377" i="10"/>
  <c r="X1377" i="10" s="1"/>
  <c r="T1377" i="10"/>
  <c r="L1376" i="10"/>
  <c r="X1376" i="10" s="1"/>
  <c r="T1376" i="10"/>
  <c r="L1375" i="10"/>
  <c r="X1375" i="10" s="1"/>
  <c r="T1375" i="10"/>
  <c r="L1374" i="10"/>
  <c r="X1374" i="10" s="1"/>
  <c r="T1374" i="10"/>
  <c r="L1373" i="10"/>
  <c r="X1373" i="10" s="1"/>
  <c r="T1373" i="10"/>
  <c r="L1372" i="10"/>
  <c r="X1372" i="10" s="1"/>
  <c r="T1372" i="10"/>
  <c r="L1371" i="10"/>
  <c r="X1371" i="10" s="1"/>
  <c r="T1371" i="10"/>
  <c r="L1370" i="10"/>
  <c r="X1370" i="10" s="1"/>
  <c r="T1370" i="10"/>
  <c r="L1369" i="10"/>
  <c r="X1369" i="10" s="1"/>
  <c r="T1369" i="10"/>
  <c r="L1368" i="10"/>
  <c r="X1368" i="10" s="1"/>
  <c r="T1368" i="10"/>
  <c r="L1367" i="10"/>
  <c r="X1367" i="10" s="1"/>
  <c r="T1367" i="10"/>
  <c r="L1366" i="10"/>
  <c r="X1366" i="10" s="1"/>
  <c r="T1366" i="10"/>
  <c r="L1365" i="10"/>
  <c r="X1365" i="10" s="1"/>
  <c r="T1365" i="10"/>
  <c r="L1364" i="10"/>
  <c r="X1364" i="10" s="1"/>
  <c r="T1364" i="10"/>
  <c r="L1363" i="10"/>
  <c r="X1363" i="10" s="1"/>
  <c r="T1363" i="10"/>
  <c r="L1362" i="10"/>
  <c r="X1362" i="10" s="1"/>
  <c r="T1362" i="10"/>
  <c r="L1361" i="10"/>
  <c r="X1361" i="10" s="1"/>
  <c r="T1361" i="10"/>
  <c r="L1360" i="10"/>
  <c r="X1360" i="10" s="1"/>
  <c r="T1360" i="10"/>
  <c r="L1359" i="10"/>
  <c r="X1359" i="10" s="1"/>
  <c r="T1359" i="10"/>
  <c r="L1358" i="10"/>
  <c r="X1358" i="10" s="1"/>
  <c r="T1358" i="10"/>
  <c r="L1357" i="10"/>
  <c r="X1357" i="10" s="1"/>
  <c r="T1357" i="10"/>
  <c r="L1356" i="10"/>
  <c r="X1356" i="10" s="1"/>
  <c r="T1356" i="10"/>
  <c r="L1355" i="10"/>
  <c r="X1355" i="10" s="1"/>
  <c r="T1355" i="10"/>
  <c r="L1354" i="10"/>
  <c r="X1354" i="10" s="1"/>
  <c r="T1354" i="10"/>
  <c r="L1353" i="10"/>
  <c r="X1353" i="10" s="1"/>
  <c r="T1353" i="10"/>
  <c r="L1352" i="10"/>
  <c r="X1352" i="10" s="1"/>
  <c r="T1352" i="10"/>
  <c r="L1351" i="10"/>
  <c r="X1351" i="10" s="1"/>
  <c r="T1351" i="10"/>
  <c r="L1350" i="10"/>
  <c r="X1350" i="10" s="1"/>
  <c r="T1350" i="10"/>
  <c r="L1349" i="10"/>
  <c r="X1349" i="10" s="1"/>
  <c r="T1349" i="10"/>
  <c r="L1348" i="10"/>
  <c r="X1348" i="10" s="1"/>
  <c r="T1348" i="10"/>
  <c r="L1347" i="10"/>
  <c r="X1347" i="10" s="1"/>
  <c r="T1347" i="10"/>
  <c r="L1346" i="10"/>
  <c r="X1346" i="10" s="1"/>
  <c r="T1346" i="10"/>
  <c r="L1345" i="10"/>
  <c r="X1345" i="10" s="1"/>
  <c r="T1345" i="10"/>
  <c r="L1344" i="10"/>
  <c r="X1344" i="10" s="1"/>
  <c r="T1344" i="10"/>
  <c r="L1343" i="10"/>
  <c r="X1343" i="10" s="1"/>
  <c r="T1343" i="10"/>
  <c r="L1342" i="10"/>
  <c r="X1342" i="10" s="1"/>
  <c r="T1342" i="10"/>
  <c r="L1341" i="10"/>
  <c r="X1341" i="10" s="1"/>
  <c r="T1341" i="10"/>
  <c r="L1340" i="10"/>
  <c r="X1340" i="10" s="1"/>
  <c r="T1340" i="10"/>
  <c r="L1339" i="10"/>
  <c r="X1339" i="10" s="1"/>
  <c r="T1339" i="10"/>
  <c r="L1338" i="10"/>
  <c r="X1338" i="10" s="1"/>
  <c r="T1338" i="10"/>
  <c r="L1337" i="10"/>
  <c r="X1337" i="10" s="1"/>
  <c r="T1337" i="10"/>
  <c r="L1336" i="10"/>
  <c r="X1336" i="10" s="1"/>
  <c r="T1336" i="10"/>
  <c r="L1335" i="10"/>
  <c r="X1335" i="10" s="1"/>
  <c r="T1335" i="10"/>
  <c r="L1334" i="10"/>
  <c r="X1334" i="10" s="1"/>
  <c r="T1334" i="10"/>
  <c r="L1333" i="10"/>
  <c r="X1333" i="10" s="1"/>
  <c r="T1333" i="10"/>
  <c r="L1332" i="10"/>
  <c r="X1332" i="10" s="1"/>
  <c r="T1332" i="10"/>
  <c r="L1331" i="10"/>
  <c r="X1331" i="10" s="1"/>
  <c r="T1331" i="10"/>
  <c r="L1330" i="10"/>
  <c r="X1330" i="10" s="1"/>
  <c r="T1330" i="10"/>
  <c r="L1329" i="10"/>
  <c r="X1329" i="10" s="1"/>
  <c r="T1329" i="10"/>
  <c r="L1328" i="10"/>
  <c r="X1328" i="10" s="1"/>
  <c r="T1328" i="10"/>
  <c r="L1327" i="10"/>
  <c r="X1327" i="10" s="1"/>
  <c r="T1327" i="10"/>
  <c r="L1326" i="10"/>
  <c r="X1326" i="10" s="1"/>
  <c r="T1326" i="10"/>
  <c r="L1325" i="10"/>
  <c r="X1325" i="10" s="1"/>
  <c r="T1325" i="10"/>
  <c r="L1324" i="10"/>
  <c r="X1324" i="10" s="1"/>
  <c r="T1324" i="10"/>
  <c r="L1323" i="10"/>
  <c r="X1323" i="10" s="1"/>
  <c r="T1323" i="10"/>
  <c r="L1322" i="10"/>
  <c r="X1322" i="10" s="1"/>
  <c r="T1322" i="10"/>
  <c r="L1321" i="10"/>
  <c r="X1321" i="10" s="1"/>
  <c r="T1321" i="10"/>
  <c r="L1320" i="10"/>
  <c r="X1320" i="10" s="1"/>
  <c r="T1320" i="10"/>
  <c r="L1319" i="10"/>
  <c r="X1319" i="10" s="1"/>
  <c r="T1319" i="10"/>
  <c r="L1318" i="10"/>
  <c r="X1318" i="10" s="1"/>
  <c r="T1318" i="10"/>
  <c r="L1317" i="10"/>
  <c r="X1317" i="10" s="1"/>
  <c r="T1317" i="10"/>
  <c r="L1316" i="10"/>
  <c r="X1316" i="10" s="1"/>
  <c r="T1316" i="10"/>
  <c r="L1315" i="10"/>
  <c r="X1315" i="10" s="1"/>
  <c r="T1315" i="10"/>
  <c r="L1314" i="10"/>
  <c r="X1314" i="10" s="1"/>
  <c r="T1314" i="10"/>
  <c r="L1313" i="10"/>
  <c r="X1313" i="10" s="1"/>
  <c r="T1313" i="10"/>
  <c r="L1312" i="10"/>
  <c r="X1312" i="10" s="1"/>
  <c r="T1312" i="10"/>
  <c r="L1311" i="10"/>
  <c r="X1311" i="10" s="1"/>
  <c r="T1311" i="10"/>
  <c r="L1310" i="10"/>
  <c r="X1310" i="10" s="1"/>
  <c r="T1310" i="10"/>
  <c r="L1309" i="10"/>
  <c r="X1309" i="10" s="1"/>
  <c r="T1309" i="10"/>
  <c r="L1308" i="10"/>
  <c r="X1308" i="10" s="1"/>
  <c r="T1308" i="10"/>
  <c r="L1307" i="10"/>
  <c r="X1307" i="10" s="1"/>
  <c r="T1307" i="10"/>
  <c r="L1306" i="10"/>
  <c r="X1306" i="10" s="1"/>
  <c r="T1306" i="10"/>
  <c r="L1305" i="10"/>
  <c r="X1305" i="10" s="1"/>
  <c r="T1305" i="10"/>
  <c r="L1304" i="10"/>
  <c r="X1304" i="10" s="1"/>
  <c r="T1304" i="10"/>
  <c r="L1303" i="10"/>
  <c r="X1303" i="10" s="1"/>
  <c r="T1303" i="10"/>
  <c r="L1302" i="10"/>
  <c r="X1302" i="10" s="1"/>
  <c r="T1302" i="10"/>
  <c r="L1301" i="10"/>
  <c r="X1301" i="10" s="1"/>
  <c r="T1301" i="10"/>
  <c r="L1300" i="10"/>
  <c r="X1300" i="10" s="1"/>
  <c r="T1300" i="10"/>
  <c r="L1299" i="10"/>
  <c r="X1299" i="10" s="1"/>
  <c r="T1299" i="10"/>
  <c r="L1298" i="10"/>
  <c r="X1298" i="10" s="1"/>
  <c r="T1298" i="10"/>
  <c r="L1297" i="10"/>
  <c r="X1297" i="10" s="1"/>
  <c r="T1297" i="10"/>
  <c r="L1296" i="10"/>
  <c r="X1296" i="10" s="1"/>
  <c r="T1296" i="10"/>
  <c r="X1295" i="10"/>
  <c r="T1295" i="10"/>
  <c r="L1294" i="10"/>
  <c r="X1294" i="10" s="1"/>
  <c r="T1294" i="10"/>
  <c r="L1293" i="10"/>
  <c r="X1293" i="10" s="1"/>
  <c r="T1293" i="10"/>
  <c r="L1292" i="10"/>
  <c r="X1292" i="10" s="1"/>
  <c r="T1292" i="10"/>
  <c r="L1291" i="10"/>
  <c r="X1291" i="10" s="1"/>
  <c r="T1291" i="10"/>
  <c r="L1290" i="10"/>
  <c r="X1290" i="10" s="1"/>
  <c r="T1290" i="10"/>
  <c r="L1289" i="10"/>
  <c r="X1289" i="10" s="1"/>
  <c r="T1289" i="10"/>
  <c r="L1288" i="10"/>
  <c r="X1288" i="10" s="1"/>
  <c r="T1288" i="10"/>
  <c r="L1287" i="10"/>
  <c r="X1287" i="10" s="1"/>
  <c r="T1287" i="10"/>
  <c r="L1286" i="10"/>
  <c r="X1286" i="10" s="1"/>
  <c r="T1286" i="10"/>
  <c r="L1285" i="10"/>
  <c r="X1285" i="10" s="1"/>
  <c r="T1285" i="10"/>
  <c r="L1284" i="10"/>
  <c r="X1284" i="10" s="1"/>
  <c r="T1284" i="10"/>
  <c r="L1283" i="10"/>
  <c r="X1283" i="10" s="1"/>
  <c r="T1283" i="10"/>
  <c r="L1282" i="10"/>
  <c r="X1282" i="10" s="1"/>
  <c r="T1282" i="10"/>
  <c r="L1281" i="10"/>
  <c r="X1281" i="10" s="1"/>
  <c r="T1281" i="10"/>
  <c r="L1280" i="10"/>
  <c r="X1280" i="10" s="1"/>
  <c r="T1280" i="10"/>
  <c r="L1279" i="10"/>
  <c r="X1279" i="10" s="1"/>
  <c r="T1279" i="10"/>
  <c r="L1278" i="10"/>
  <c r="X1278" i="10" s="1"/>
  <c r="T1278" i="10"/>
  <c r="L1277" i="10"/>
  <c r="X1277" i="10" s="1"/>
  <c r="T1277" i="10"/>
  <c r="L1276" i="10"/>
  <c r="X1276" i="10" s="1"/>
  <c r="T1276" i="10"/>
  <c r="L1275" i="10"/>
  <c r="X1275" i="10" s="1"/>
  <c r="T1275" i="10"/>
  <c r="L1274" i="10"/>
  <c r="X1274" i="10" s="1"/>
  <c r="T1274" i="10"/>
  <c r="L1273" i="10"/>
  <c r="X1273" i="10" s="1"/>
  <c r="T1273" i="10"/>
  <c r="L1272" i="10"/>
  <c r="X1272" i="10" s="1"/>
  <c r="T1272" i="10"/>
  <c r="L1271" i="10"/>
  <c r="X1271" i="10" s="1"/>
  <c r="T1271" i="10"/>
  <c r="L1270" i="10"/>
  <c r="X1270" i="10" s="1"/>
  <c r="T1270" i="10"/>
  <c r="L1269" i="10"/>
  <c r="X1269" i="10" s="1"/>
  <c r="T1269" i="10"/>
  <c r="L1268" i="10"/>
  <c r="X1268" i="10" s="1"/>
  <c r="T1268" i="10"/>
  <c r="L1267" i="10"/>
  <c r="X1267" i="10" s="1"/>
  <c r="T1267" i="10"/>
  <c r="L1266" i="10"/>
  <c r="X1266" i="10" s="1"/>
  <c r="T1266" i="10"/>
  <c r="L1265" i="10"/>
  <c r="X1265" i="10" s="1"/>
  <c r="T1265" i="10"/>
  <c r="L1264" i="10"/>
  <c r="X1264" i="10" s="1"/>
  <c r="T1264" i="10"/>
  <c r="L1263" i="10"/>
  <c r="X1263" i="10" s="1"/>
  <c r="T1263" i="10"/>
  <c r="L1262" i="10"/>
  <c r="X1262" i="10" s="1"/>
  <c r="T1262" i="10"/>
  <c r="L1261" i="10"/>
  <c r="X1261" i="10" s="1"/>
  <c r="T1261" i="10"/>
  <c r="L1260" i="10"/>
  <c r="X1260" i="10" s="1"/>
  <c r="T1260" i="10"/>
  <c r="L1259" i="10"/>
  <c r="X1259" i="10" s="1"/>
  <c r="T1259" i="10"/>
  <c r="L1258" i="10"/>
  <c r="X1258" i="10" s="1"/>
  <c r="T1258" i="10"/>
  <c r="L1257" i="10"/>
  <c r="X1257" i="10" s="1"/>
  <c r="T1257" i="10"/>
  <c r="L1256" i="10"/>
  <c r="X1256" i="10" s="1"/>
  <c r="T1256" i="10"/>
  <c r="L1255" i="10"/>
  <c r="X1255" i="10" s="1"/>
  <c r="T1255" i="10"/>
  <c r="L1254" i="10"/>
  <c r="X1254" i="10" s="1"/>
  <c r="T1254" i="10"/>
  <c r="L1253" i="10"/>
  <c r="X1253" i="10" s="1"/>
  <c r="T1253" i="10"/>
  <c r="L1252" i="10"/>
  <c r="X1252" i="10" s="1"/>
  <c r="T1252" i="10"/>
  <c r="L1251" i="10"/>
  <c r="X1251" i="10" s="1"/>
  <c r="T1251" i="10"/>
  <c r="L1250" i="10"/>
  <c r="X1250" i="10" s="1"/>
  <c r="T1250" i="10"/>
  <c r="L1249" i="10"/>
  <c r="X1249" i="10" s="1"/>
  <c r="T1249" i="10"/>
  <c r="L1248" i="10"/>
  <c r="X1248" i="10" s="1"/>
  <c r="T1248" i="10"/>
  <c r="L1247" i="10"/>
  <c r="X1247" i="10" s="1"/>
  <c r="T1247" i="10"/>
  <c r="L1246" i="10"/>
  <c r="X1246" i="10" s="1"/>
  <c r="T1246" i="10"/>
  <c r="L1245" i="10"/>
  <c r="X1245" i="10" s="1"/>
  <c r="T1245" i="10"/>
  <c r="L1244" i="10"/>
  <c r="X1244" i="10" s="1"/>
  <c r="T1244" i="10"/>
  <c r="L1243" i="10"/>
  <c r="X1243" i="10" s="1"/>
  <c r="T1243" i="10"/>
  <c r="L1242" i="10"/>
  <c r="X1242" i="10" s="1"/>
  <c r="T1242" i="10"/>
  <c r="L1241" i="10"/>
  <c r="X1241" i="10" s="1"/>
  <c r="T1241" i="10"/>
  <c r="L1240" i="10"/>
  <c r="X1240" i="10" s="1"/>
  <c r="T1240" i="10"/>
  <c r="L1239" i="10"/>
  <c r="X1239" i="10" s="1"/>
  <c r="T1239" i="10"/>
  <c r="L1238" i="10"/>
  <c r="X1238" i="10" s="1"/>
  <c r="T1238" i="10"/>
  <c r="L1237" i="10"/>
  <c r="X1237" i="10" s="1"/>
  <c r="T1237" i="10"/>
  <c r="L1236" i="10"/>
  <c r="X1236" i="10" s="1"/>
  <c r="T1236" i="10"/>
  <c r="L1235" i="10"/>
  <c r="X1235" i="10" s="1"/>
  <c r="T1235" i="10"/>
  <c r="L1234" i="10"/>
  <c r="X1234" i="10" s="1"/>
  <c r="T1234" i="10"/>
  <c r="L1233" i="10"/>
  <c r="X1233" i="10" s="1"/>
  <c r="T1233" i="10"/>
  <c r="L1232" i="10"/>
  <c r="X1232" i="10" s="1"/>
  <c r="T1232" i="10"/>
  <c r="L1231" i="10"/>
  <c r="X1231" i="10" s="1"/>
  <c r="T1231" i="10"/>
  <c r="L1230" i="10"/>
  <c r="X1230" i="10" s="1"/>
  <c r="T1230" i="10"/>
  <c r="L1229" i="10"/>
  <c r="X1229" i="10" s="1"/>
  <c r="T1229" i="10"/>
  <c r="L1228" i="10"/>
  <c r="X1228" i="10" s="1"/>
  <c r="T1228" i="10"/>
  <c r="L1227" i="10"/>
  <c r="X1227" i="10" s="1"/>
  <c r="T1227" i="10"/>
  <c r="L1226" i="10"/>
  <c r="X1226" i="10" s="1"/>
  <c r="T1226" i="10"/>
  <c r="L1225" i="10"/>
  <c r="X1225" i="10" s="1"/>
  <c r="T1225" i="10"/>
  <c r="L1224" i="10"/>
  <c r="X1224" i="10" s="1"/>
  <c r="T1224" i="10"/>
  <c r="L1223" i="10"/>
  <c r="X1223" i="10" s="1"/>
  <c r="T1223" i="10"/>
  <c r="L1222" i="10"/>
  <c r="X1222" i="10" s="1"/>
  <c r="T1222" i="10"/>
  <c r="L1221" i="10"/>
  <c r="X1221" i="10" s="1"/>
  <c r="T1221" i="10"/>
  <c r="L1220" i="10"/>
  <c r="X1220" i="10" s="1"/>
  <c r="T1220" i="10"/>
  <c r="L1219" i="10"/>
  <c r="X1219" i="10" s="1"/>
  <c r="T1219" i="10"/>
  <c r="L1218" i="10"/>
  <c r="X1218" i="10" s="1"/>
  <c r="T1218" i="10"/>
  <c r="L1217" i="10"/>
  <c r="X1217" i="10" s="1"/>
  <c r="T1217" i="10"/>
  <c r="L1216" i="10"/>
  <c r="X1216" i="10" s="1"/>
  <c r="T1216" i="10"/>
  <c r="L1215" i="10"/>
  <c r="X1215" i="10" s="1"/>
  <c r="T1215" i="10"/>
  <c r="L1214" i="10"/>
  <c r="X1214" i="10" s="1"/>
  <c r="T1214" i="10"/>
  <c r="L1213" i="10"/>
  <c r="X1213" i="10" s="1"/>
  <c r="T1213" i="10"/>
  <c r="L1212" i="10"/>
  <c r="X1212" i="10" s="1"/>
  <c r="T1212" i="10"/>
  <c r="L1211" i="10"/>
  <c r="X1211" i="10" s="1"/>
  <c r="T1211" i="10"/>
  <c r="L1210" i="10"/>
  <c r="X1210" i="10" s="1"/>
  <c r="T1210" i="10"/>
  <c r="L1209" i="10"/>
  <c r="X1209" i="10" s="1"/>
  <c r="T1209" i="10"/>
  <c r="L1208" i="10"/>
  <c r="X1208" i="10" s="1"/>
  <c r="T1208" i="10"/>
  <c r="L1207" i="10"/>
  <c r="X1207" i="10" s="1"/>
  <c r="T1207" i="10"/>
  <c r="L1206" i="10"/>
  <c r="X1206" i="10" s="1"/>
  <c r="T1206" i="10"/>
  <c r="L1205" i="10"/>
  <c r="X1205" i="10" s="1"/>
  <c r="T1205" i="10"/>
  <c r="L1204" i="10"/>
  <c r="X1204" i="10" s="1"/>
  <c r="T1204" i="10"/>
  <c r="L1203" i="10"/>
  <c r="X1203" i="10" s="1"/>
  <c r="T1203" i="10"/>
  <c r="L1202" i="10"/>
  <c r="X1202" i="10" s="1"/>
  <c r="T1202" i="10"/>
  <c r="L1201" i="10"/>
  <c r="X1201" i="10" s="1"/>
  <c r="T1201" i="10"/>
  <c r="L1200" i="10"/>
  <c r="X1200" i="10" s="1"/>
  <c r="T1200" i="10"/>
  <c r="L1199" i="10"/>
  <c r="X1199" i="10" s="1"/>
  <c r="T1199" i="10"/>
  <c r="L1198" i="10"/>
  <c r="X1198" i="10" s="1"/>
  <c r="T1198" i="10"/>
  <c r="L1197" i="10"/>
  <c r="X1197" i="10" s="1"/>
  <c r="T1197" i="10"/>
  <c r="L1196" i="10"/>
  <c r="X1196" i="10" s="1"/>
  <c r="T1196" i="10"/>
  <c r="L1195" i="10"/>
  <c r="X1195" i="10" s="1"/>
  <c r="T1195" i="10"/>
  <c r="L1194" i="10"/>
  <c r="X1194" i="10" s="1"/>
  <c r="T1194" i="10"/>
  <c r="L1193" i="10"/>
  <c r="X1193" i="10" s="1"/>
  <c r="T1193" i="10"/>
  <c r="L1192" i="10"/>
  <c r="X1192" i="10" s="1"/>
  <c r="T1192" i="10"/>
  <c r="L1191" i="10"/>
  <c r="X1191" i="10" s="1"/>
  <c r="T1191" i="10"/>
  <c r="L1190" i="10"/>
  <c r="X1190" i="10" s="1"/>
  <c r="T1190" i="10"/>
  <c r="L1189" i="10"/>
  <c r="X1189" i="10" s="1"/>
  <c r="T1189" i="10"/>
  <c r="L1188" i="10"/>
  <c r="X1188" i="10" s="1"/>
  <c r="T1188" i="10"/>
  <c r="L1187" i="10"/>
  <c r="X1187" i="10" s="1"/>
  <c r="T1187" i="10"/>
  <c r="L1186" i="10"/>
  <c r="X1186" i="10" s="1"/>
  <c r="T1186" i="10"/>
  <c r="L1185" i="10"/>
  <c r="X1185" i="10" s="1"/>
  <c r="T1185" i="10"/>
  <c r="L1184" i="10"/>
  <c r="X1184" i="10" s="1"/>
  <c r="T1184" i="10"/>
  <c r="L1183" i="10"/>
  <c r="X1183" i="10" s="1"/>
  <c r="T1183" i="10"/>
  <c r="L1182" i="10"/>
  <c r="X1182" i="10" s="1"/>
  <c r="T1182" i="10"/>
  <c r="L1181" i="10"/>
  <c r="X1181" i="10" s="1"/>
  <c r="T1181" i="10"/>
  <c r="L1180" i="10"/>
  <c r="X1180" i="10" s="1"/>
  <c r="T1180" i="10"/>
  <c r="L1179" i="10"/>
  <c r="X1179" i="10" s="1"/>
  <c r="T1179" i="10"/>
  <c r="L1178" i="10"/>
  <c r="X1178" i="10" s="1"/>
  <c r="T1178" i="10"/>
  <c r="L1177" i="10"/>
  <c r="X1177" i="10" s="1"/>
  <c r="T1177" i="10"/>
  <c r="L1176" i="10"/>
  <c r="X1176" i="10" s="1"/>
  <c r="T1176" i="10"/>
  <c r="L1175" i="10"/>
  <c r="X1175" i="10" s="1"/>
  <c r="T1175" i="10"/>
  <c r="L1174" i="10"/>
  <c r="X1174" i="10" s="1"/>
  <c r="T1174" i="10"/>
  <c r="L1173" i="10"/>
  <c r="X1173" i="10" s="1"/>
  <c r="T1173" i="10"/>
  <c r="L1172" i="10"/>
  <c r="X1172" i="10" s="1"/>
  <c r="T1172" i="10"/>
  <c r="L1171" i="10"/>
  <c r="X1171" i="10" s="1"/>
  <c r="T1171" i="10"/>
  <c r="L1170" i="10"/>
  <c r="X1170" i="10" s="1"/>
  <c r="T1170" i="10"/>
  <c r="L1169" i="10"/>
  <c r="X1169" i="10" s="1"/>
  <c r="T1169" i="10"/>
  <c r="L1168" i="10"/>
  <c r="X1168" i="10" s="1"/>
  <c r="T1168" i="10"/>
  <c r="L1167" i="10"/>
  <c r="X1167" i="10" s="1"/>
  <c r="T1167" i="10"/>
  <c r="L1166" i="10"/>
  <c r="X1166" i="10" s="1"/>
  <c r="T1166" i="10"/>
  <c r="L1165" i="10"/>
  <c r="X1165" i="10" s="1"/>
  <c r="T1165" i="10"/>
  <c r="L1164" i="10"/>
  <c r="X1164" i="10" s="1"/>
  <c r="T1164" i="10"/>
  <c r="L1163" i="10"/>
  <c r="X1163" i="10" s="1"/>
  <c r="T1163" i="10"/>
  <c r="L1162" i="10"/>
  <c r="X1162" i="10" s="1"/>
  <c r="T1162" i="10"/>
  <c r="L1161" i="10"/>
  <c r="X1161" i="10" s="1"/>
  <c r="T1161" i="10"/>
  <c r="L1160" i="10"/>
  <c r="X1160" i="10" s="1"/>
  <c r="T1160" i="10"/>
  <c r="L1159" i="10"/>
  <c r="X1159" i="10" s="1"/>
  <c r="T1159" i="10"/>
  <c r="L1158" i="10"/>
  <c r="X1158" i="10" s="1"/>
  <c r="T1158" i="10"/>
  <c r="L1157" i="10"/>
  <c r="X1157" i="10" s="1"/>
  <c r="T1157" i="10"/>
  <c r="L1156" i="10"/>
  <c r="X1156" i="10" s="1"/>
  <c r="T1156" i="10"/>
  <c r="L1155" i="10"/>
  <c r="X1155" i="10" s="1"/>
  <c r="T1155" i="10"/>
  <c r="L1154" i="10"/>
  <c r="X1154" i="10" s="1"/>
  <c r="T1154" i="10"/>
  <c r="L1153" i="10"/>
  <c r="X1153" i="10" s="1"/>
  <c r="T1153" i="10"/>
  <c r="L1152" i="10"/>
  <c r="X1152" i="10" s="1"/>
  <c r="T1152" i="10"/>
  <c r="L1151" i="10"/>
  <c r="X1151" i="10" s="1"/>
  <c r="T1151" i="10"/>
  <c r="L1150" i="10"/>
  <c r="X1150" i="10" s="1"/>
  <c r="T1150" i="10"/>
  <c r="L1149" i="10"/>
  <c r="X1149" i="10" s="1"/>
  <c r="T1149" i="10"/>
  <c r="L1148" i="10"/>
  <c r="X1148" i="10" s="1"/>
  <c r="T1148" i="10"/>
  <c r="L1147" i="10"/>
  <c r="X1147" i="10" s="1"/>
  <c r="T1147" i="10"/>
  <c r="L1146" i="10"/>
  <c r="X1146" i="10" s="1"/>
  <c r="T1146" i="10"/>
  <c r="L1145" i="10"/>
  <c r="X1145" i="10" s="1"/>
  <c r="T1145" i="10"/>
  <c r="L1144" i="10"/>
  <c r="X1144" i="10" s="1"/>
  <c r="T1144" i="10"/>
  <c r="L1143" i="10"/>
  <c r="X1143" i="10" s="1"/>
  <c r="T1143" i="10"/>
  <c r="L1142" i="10"/>
  <c r="X1142" i="10" s="1"/>
  <c r="T1142" i="10"/>
  <c r="L1141" i="10"/>
  <c r="X1141" i="10" s="1"/>
  <c r="T1141" i="10"/>
  <c r="L1140" i="10"/>
  <c r="X1140" i="10" s="1"/>
  <c r="T1140" i="10"/>
  <c r="L1139" i="10"/>
  <c r="X1139" i="10" s="1"/>
  <c r="T1139" i="10"/>
  <c r="L1138" i="10"/>
  <c r="X1138" i="10" s="1"/>
  <c r="T1138" i="10"/>
  <c r="L1137" i="10"/>
  <c r="X1137" i="10" s="1"/>
  <c r="T1137" i="10"/>
  <c r="L1136" i="10"/>
  <c r="X1136" i="10" s="1"/>
  <c r="T1136" i="10"/>
  <c r="L1135" i="10"/>
  <c r="X1135" i="10" s="1"/>
  <c r="T1135" i="10"/>
  <c r="L1134" i="10"/>
  <c r="X1134" i="10" s="1"/>
  <c r="T1134" i="10"/>
  <c r="L1133" i="10"/>
  <c r="X1133" i="10" s="1"/>
  <c r="T1133" i="10"/>
  <c r="L1132" i="10"/>
  <c r="X1132" i="10" s="1"/>
  <c r="T1132" i="10"/>
  <c r="L1131" i="10"/>
  <c r="X1131" i="10" s="1"/>
  <c r="T1131" i="10"/>
  <c r="L1130" i="10"/>
  <c r="X1130" i="10" s="1"/>
  <c r="T1130" i="10"/>
  <c r="L1129" i="10"/>
  <c r="X1129" i="10" s="1"/>
  <c r="T1129" i="10"/>
  <c r="L1128" i="10"/>
  <c r="X1128" i="10" s="1"/>
  <c r="T1128" i="10"/>
  <c r="L1127" i="10"/>
  <c r="X1127" i="10" s="1"/>
  <c r="T1127" i="10"/>
  <c r="L1126" i="10"/>
  <c r="X1126" i="10" s="1"/>
  <c r="T1126" i="10"/>
  <c r="L1125" i="10"/>
  <c r="X1125" i="10" s="1"/>
  <c r="T1125" i="10"/>
  <c r="L1124" i="10"/>
  <c r="X1124" i="10" s="1"/>
  <c r="T1124" i="10"/>
  <c r="L1123" i="10"/>
  <c r="X1123" i="10" s="1"/>
  <c r="T1123" i="10"/>
  <c r="L1122" i="10"/>
  <c r="X1122" i="10" s="1"/>
  <c r="T1122" i="10"/>
  <c r="L1121" i="10"/>
  <c r="X1121" i="10" s="1"/>
  <c r="T1121" i="10"/>
  <c r="L1120" i="10"/>
  <c r="X1120" i="10" s="1"/>
  <c r="T1120" i="10"/>
  <c r="L1119" i="10"/>
  <c r="X1119" i="10" s="1"/>
  <c r="T1119" i="10"/>
  <c r="L1118" i="10"/>
  <c r="X1118" i="10" s="1"/>
  <c r="T1118" i="10"/>
  <c r="L1117" i="10"/>
  <c r="X1117" i="10" s="1"/>
  <c r="T1117" i="10"/>
  <c r="L1116" i="10"/>
  <c r="X1116" i="10" s="1"/>
  <c r="T1116" i="10"/>
  <c r="L1115" i="10"/>
  <c r="X1115" i="10" s="1"/>
  <c r="T1115" i="10"/>
  <c r="L1114" i="10"/>
  <c r="X1114" i="10" s="1"/>
  <c r="T1114" i="10"/>
  <c r="L1113" i="10"/>
  <c r="X1113" i="10" s="1"/>
  <c r="T1113" i="10"/>
  <c r="L1112" i="10"/>
  <c r="X1112" i="10" s="1"/>
  <c r="T1112" i="10"/>
  <c r="L1111" i="10"/>
  <c r="X1111" i="10" s="1"/>
  <c r="T1111" i="10"/>
  <c r="L1110" i="10"/>
  <c r="X1110" i="10" s="1"/>
  <c r="T1110" i="10"/>
  <c r="L1109" i="10"/>
  <c r="X1109" i="10" s="1"/>
  <c r="T1109" i="10"/>
  <c r="L1108" i="10"/>
  <c r="X1108" i="10" s="1"/>
  <c r="T1108" i="10"/>
  <c r="L1107" i="10"/>
  <c r="X1107" i="10" s="1"/>
  <c r="T1107" i="10"/>
  <c r="L1106" i="10"/>
  <c r="X1106" i="10" s="1"/>
  <c r="T1106" i="10"/>
  <c r="L1105" i="10"/>
  <c r="X1105" i="10" s="1"/>
  <c r="T1105" i="10"/>
  <c r="L1104" i="10"/>
  <c r="X1104" i="10" s="1"/>
  <c r="T1104" i="10"/>
  <c r="L1103" i="10"/>
  <c r="X1103" i="10" s="1"/>
  <c r="T1103" i="10"/>
  <c r="L1102" i="10"/>
  <c r="X1102" i="10" s="1"/>
  <c r="T1102" i="10"/>
  <c r="L1101" i="10"/>
  <c r="X1101" i="10" s="1"/>
  <c r="T1101" i="10"/>
  <c r="L1100" i="10"/>
  <c r="X1100" i="10" s="1"/>
  <c r="T1100" i="10"/>
  <c r="L1099" i="10"/>
  <c r="X1099" i="10" s="1"/>
  <c r="T1099" i="10"/>
  <c r="L1098" i="10"/>
  <c r="X1098" i="10" s="1"/>
  <c r="T1098" i="10"/>
  <c r="L1097" i="10"/>
  <c r="X1097" i="10" s="1"/>
  <c r="T1097" i="10"/>
  <c r="L1096" i="10"/>
  <c r="X1096" i="10" s="1"/>
  <c r="T1096" i="10"/>
  <c r="L1095" i="10"/>
  <c r="X1095" i="10" s="1"/>
  <c r="T1095" i="10"/>
  <c r="L1094" i="10"/>
  <c r="X1094" i="10" s="1"/>
  <c r="T1094" i="10"/>
  <c r="L1093" i="10"/>
  <c r="X1093" i="10" s="1"/>
  <c r="T1093" i="10"/>
  <c r="L1092" i="10"/>
  <c r="X1092" i="10" s="1"/>
  <c r="T1092" i="10"/>
  <c r="L1091" i="10"/>
  <c r="X1091" i="10" s="1"/>
  <c r="T1091" i="10"/>
  <c r="L1090" i="10"/>
  <c r="X1090" i="10" s="1"/>
  <c r="T1090" i="10"/>
  <c r="L1089" i="10"/>
  <c r="X1089" i="10" s="1"/>
  <c r="T1089" i="10"/>
  <c r="L1088" i="10"/>
  <c r="X1088" i="10" s="1"/>
  <c r="T1088" i="10"/>
  <c r="L1087" i="10"/>
  <c r="X1087" i="10" s="1"/>
  <c r="T1087" i="10"/>
  <c r="L1086" i="10"/>
  <c r="X1086" i="10" s="1"/>
  <c r="T1086" i="10"/>
  <c r="L1085" i="10"/>
  <c r="X1085" i="10" s="1"/>
  <c r="T1085" i="10"/>
  <c r="L1084" i="10"/>
  <c r="X1084" i="10" s="1"/>
  <c r="T1084" i="10"/>
  <c r="L1083" i="10"/>
  <c r="X1083" i="10" s="1"/>
  <c r="T1083" i="10"/>
  <c r="L1082" i="10"/>
  <c r="X1082" i="10" s="1"/>
  <c r="T1082" i="10"/>
  <c r="L1081" i="10"/>
  <c r="X1081" i="10" s="1"/>
  <c r="T1081" i="10"/>
  <c r="L1080" i="10"/>
  <c r="X1080" i="10" s="1"/>
  <c r="T1080" i="10"/>
  <c r="L1079" i="10"/>
  <c r="X1079" i="10" s="1"/>
  <c r="T1079" i="10"/>
  <c r="L1078" i="10"/>
  <c r="X1078" i="10" s="1"/>
  <c r="T1078" i="10"/>
  <c r="L1077" i="10"/>
  <c r="X1077" i="10" s="1"/>
  <c r="T1077" i="10"/>
  <c r="L1076" i="10"/>
  <c r="X1076" i="10" s="1"/>
  <c r="T1076" i="10"/>
  <c r="L1075" i="10"/>
  <c r="X1075" i="10" s="1"/>
  <c r="T1075" i="10"/>
  <c r="L1074" i="10"/>
  <c r="X1074" i="10" s="1"/>
  <c r="T1074" i="10"/>
  <c r="L1073" i="10"/>
  <c r="X1073" i="10" s="1"/>
  <c r="T1073" i="10"/>
  <c r="L1072" i="10"/>
  <c r="X1072" i="10" s="1"/>
  <c r="T1072" i="10"/>
  <c r="L1071" i="10"/>
  <c r="X1071" i="10" s="1"/>
  <c r="T1071" i="10"/>
  <c r="L1070" i="10"/>
  <c r="X1070" i="10" s="1"/>
  <c r="T1070" i="10"/>
  <c r="L1069" i="10"/>
  <c r="X1069" i="10" s="1"/>
  <c r="T1069" i="10"/>
  <c r="L1068" i="10"/>
  <c r="X1068" i="10" s="1"/>
  <c r="T1068" i="10"/>
  <c r="L1067" i="10"/>
  <c r="X1067" i="10" s="1"/>
  <c r="T1067" i="10"/>
  <c r="L1066" i="10"/>
  <c r="X1066" i="10" s="1"/>
  <c r="T1066" i="10"/>
  <c r="L1065" i="10"/>
  <c r="X1065" i="10" s="1"/>
  <c r="T1065" i="10"/>
  <c r="L1064" i="10"/>
  <c r="X1064" i="10" s="1"/>
  <c r="T1064" i="10"/>
  <c r="L1063" i="10"/>
  <c r="X1063" i="10" s="1"/>
  <c r="T1063" i="10"/>
  <c r="L1062" i="10"/>
  <c r="X1062" i="10" s="1"/>
  <c r="T1062" i="10"/>
  <c r="L1061" i="10"/>
  <c r="X1061" i="10" s="1"/>
  <c r="T1061" i="10"/>
  <c r="L1060" i="10"/>
  <c r="X1060" i="10" s="1"/>
  <c r="T1060" i="10"/>
  <c r="L1059" i="10"/>
  <c r="X1059" i="10" s="1"/>
  <c r="T1059" i="10"/>
  <c r="L1058" i="10"/>
  <c r="X1058" i="10" s="1"/>
  <c r="T1058" i="10"/>
  <c r="L1057" i="10"/>
  <c r="X1057" i="10" s="1"/>
  <c r="T1057" i="10"/>
  <c r="L1056" i="10"/>
  <c r="X1056" i="10" s="1"/>
  <c r="T1056" i="10"/>
  <c r="L1055" i="10"/>
  <c r="X1055" i="10" s="1"/>
  <c r="T1055" i="10"/>
  <c r="L1054" i="10"/>
  <c r="X1054" i="10" s="1"/>
  <c r="T1054" i="10"/>
  <c r="L1053" i="10"/>
  <c r="X1053" i="10" s="1"/>
  <c r="T1053" i="10"/>
  <c r="L1052" i="10"/>
  <c r="X1052" i="10" s="1"/>
  <c r="T1052" i="10"/>
  <c r="L1051" i="10"/>
  <c r="X1051" i="10" s="1"/>
  <c r="T1051" i="10"/>
  <c r="L1050" i="10"/>
  <c r="X1050" i="10" s="1"/>
  <c r="T1050" i="10"/>
  <c r="L1049" i="10"/>
  <c r="X1049" i="10" s="1"/>
  <c r="T1049" i="10"/>
  <c r="L1048" i="10"/>
  <c r="X1048" i="10" s="1"/>
  <c r="T1048" i="10"/>
  <c r="L1047" i="10"/>
  <c r="X1047" i="10" s="1"/>
  <c r="T1047" i="10"/>
  <c r="L1046" i="10"/>
  <c r="X1046" i="10" s="1"/>
  <c r="T1046" i="10"/>
  <c r="L1045" i="10"/>
  <c r="X1045" i="10" s="1"/>
  <c r="T1045" i="10"/>
  <c r="L1044" i="10"/>
  <c r="X1044" i="10" s="1"/>
  <c r="T1044" i="10"/>
  <c r="L1043" i="10"/>
  <c r="X1043" i="10" s="1"/>
  <c r="T1043" i="10"/>
  <c r="L1042" i="10"/>
  <c r="X1042" i="10" s="1"/>
  <c r="T1042" i="10"/>
  <c r="L1041" i="10"/>
  <c r="X1041" i="10" s="1"/>
  <c r="T1041" i="10"/>
  <c r="L1040" i="10"/>
  <c r="X1040" i="10" s="1"/>
  <c r="T1040" i="10"/>
  <c r="L1039" i="10"/>
  <c r="X1039" i="10" s="1"/>
  <c r="T1039" i="10"/>
  <c r="L1038" i="10"/>
  <c r="X1038" i="10" s="1"/>
  <c r="T1038" i="10"/>
  <c r="L1037" i="10"/>
  <c r="X1037" i="10" s="1"/>
  <c r="T1037" i="10"/>
  <c r="L1036" i="10"/>
  <c r="X1036" i="10" s="1"/>
  <c r="T1036" i="10"/>
  <c r="L1035" i="10"/>
  <c r="X1035" i="10" s="1"/>
  <c r="T1035" i="10"/>
  <c r="L1034" i="10"/>
  <c r="X1034" i="10" s="1"/>
  <c r="T1034" i="10"/>
  <c r="L1033" i="10"/>
  <c r="X1033" i="10" s="1"/>
  <c r="T1033" i="10"/>
  <c r="L1032" i="10"/>
  <c r="X1032" i="10" s="1"/>
  <c r="T1032" i="10"/>
  <c r="L1031" i="10"/>
  <c r="X1031" i="10" s="1"/>
  <c r="T1031" i="10"/>
  <c r="L1030" i="10"/>
  <c r="X1030" i="10" s="1"/>
  <c r="T1030" i="10"/>
  <c r="L1029" i="10"/>
  <c r="X1029" i="10" s="1"/>
  <c r="T1029" i="10"/>
  <c r="L1028" i="10"/>
  <c r="X1028" i="10" s="1"/>
  <c r="T1028" i="10"/>
  <c r="L1027" i="10"/>
  <c r="X1027" i="10" s="1"/>
  <c r="T1027" i="10"/>
  <c r="L1026" i="10"/>
  <c r="X1026" i="10" s="1"/>
  <c r="T1026" i="10"/>
  <c r="L1025" i="10"/>
  <c r="X1025" i="10" s="1"/>
  <c r="T1025" i="10"/>
  <c r="L1024" i="10"/>
  <c r="X1024" i="10" s="1"/>
  <c r="T1024" i="10"/>
  <c r="L1023" i="10"/>
  <c r="X1023" i="10" s="1"/>
  <c r="T1023" i="10"/>
  <c r="L1022" i="10"/>
  <c r="X1022" i="10" s="1"/>
  <c r="T1022" i="10"/>
  <c r="L1021" i="10"/>
  <c r="X1021" i="10" s="1"/>
  <c r="T1021" i="10"/>
  <c r="L1020" i="10"/>
  <c r="X1020" i="10" s="1"/>
  <c r="T1020" i="10"/>
  <c r="L1019" i="10"/>
  <c r="X1019" i="10" s="1"/>
  <c r="T1019" i="10"/>
  <c r="L1018" i="10"/>
  <c r="X1018" i="10" s="1"/>
  <c r="T1018" i="10"/>
  <c r="L1017" i="10"/>
  <c r="X1017" i="10" s="1"/>
  <c r="T1017" i="10"/>
  <c r="L1016" i="10"/>
  <c r="X1016" i="10" s="1"/>
  <c r="T1016" i="10"/>
  <c r="L1015" i="10"/>
  <c r="X1015" i="10" s="1"/>
  <c r="T1015" i="10"/>
  <c r="L1014" i="10"/>
  <c r="X1014" i="10" s="1"/>
  <c r="T1014" i="10"/>
  <c r="L1013" i="10"/>
  <c r="X1013" i="10" s="1"/>
  <c r="T1013" i="10"/>
  <c r="L1012" i="10"/>
  <c r="X1012" i="10" s="1"/>
  <c r="T1012" i="10"/>
  <c r="L1011" i="10"/>
  <c r="X1011" i="10" s="1"/>
  <c r="T1011" i="10"/>
  <c r="L1010" i="10"/>
  <c r="X1010" i="10" s="1"/>
  <c r="T1010" i="10"/>
  <c r="L1009" i="10"/>
  <c r="X1009" i="10" s="1"/>
  <c r="T1009" i="10"/>
  <c r="L1008" i="10"/>
  <c r="X1008" i="10" s="1"/>
  <c r="T1008" i="10"/>
  <c r="L1007" i="10"/>
  <c r="X1007" i="10" s="1"/>
  <c r="T1007" i="10"/>
  <c r="L1006" i="10"/>
  <c r="X1006" i="10" s="1"/>
  <c r="T1006" i="10"/>
  <c r="L1005" i="10"/>
  <c r="X1005" i="10" s="1"/>
  <c r="T1005" i="10"/>
  <c r="L1004" i="10"/>
  <c r="X1004" i="10" s="1"/>
  <c r="T1004" i="10"/>
  <c r="L1003" i="10"/>
  <c r="X1003" i="10" s="1"/>
  <c r="T1003" i="10"/>
  <c r="L1002" i="10"/>
  <c r="X1002" i="10" s="1"/>
  <c r="T1002" i="10"/>
  <c r="L1001" i="10"/>
  <c r="X1001" i="10" s="1"/>
  <c r="T1001" i="10"/>
  <c r="L1000" i="10"/>
  <c r="X1000" i="10" s="1"/>
  <c r="T1000" i="10"/>
  <c r="L999" i="10"/>
  <c r="X999" i="10" s="1"/>
  <c r="T999" i="10"/>
  <c r="L998" i="10"/>
  <c r="X998" i="10" s="1"/>
  <c r="T998" i="10"/>
  <c r="L997" i="10"/>
  <c r="X997" i="10" s="1"/>
  <c r="T997" i="10"/>
  <c r="L996" i="10"/>
  <c r="X996" i="10" s="1"/>
  <c r="T996" i="10"/>
  <c r="L995" i="10"/>
  <c r="X995" i="10" s="1"/>
  <c r="T995" i="10"/>
  <c r="L994" i="10"/>
  <c r="X994" i="10" s="1"/>
  <c r="T994" i="10"/>
  <c r="L993" i="10"/>
  <c r="X993" i="10" s="1"/>
  <c r="T993" i="10"/>
  <c r="L992" i="10"/>
  <c r="X992" i="10" s="1"/>
  <c r="T992" i="10"/>
  <c r="L991" i="10"/>
  <c r="X991" i="10" s="1"/>
  <c r="T991" i="10"/>
  <c r="L990" i="10"/>
  <c r="X990" i="10" s="1"/>
  <c r="T990" i="10"/>
  <c r="L989" i="10"/>
  <c r="X989" i="10" s="1"/>
  <c r="T989" i="10"/>
  <c r="L988" i="10"/>
  <c r="X988" i="10" s="1"/>
  <c r="T988" i="10"/>
  <c r="L987" i="10"/>
  <c r="X987" i="10" s="1"/>
  <c r="T987" i="10"/>
  <c r="L986" i="10"/>
  <c r="X986" i="10" s="1"/>
  <c r="T986" i="10"/>
  <c r="L985" i="10"/>
  <c r="X985" i="10" s="1"/>
  <c r="T985" i="10"/>
  <c r="L984" i="10"/>
  <c r="X984" i="10" s="1"/>
  <c r="T984" i="10"/>
  <c r="L983" i="10"/>
  <c r="X983" i="10" s="1"/>
  <c r="T983" i="10"/>
  <c r="L982" i="10"/>
  <c r="X982" i="10" s="1"/>
  <c r="T982" i="10"/>
  <c r="L981" i="10"/>
  <c r="X981" i="10" s="1"/>
  <c r="T981" i="10"/>
  <c r="L980" i="10"/>
  <c r="X980" i="10" s="1"/>
  <c r="T980" i="10"/>
  <c r="L979" i="10"/>
  <c r="X979" i="10" s="1"/>
  <c r="T979" i="10"/>
  <c r="L978" i="10"/>
  <c r="X978" i="10" s="1"/>
  <c r="T978" i="10"/>
  <c r="L977" i="10"/>
  <c r="X977" i="10" s="1"/>
  <c r="T977" i="10"/>
  <c r="L976" i="10"/>
  <c r="X976" i="10" s="1"/>
  <c r="T976" i="10"/>
  <c r="L975" i="10"/>
  <c r="X975" i="10" s="1"/>
  <c r="T975" i="10"/>
  <c r="L974" i="10"/>
  <c r="X974" i="10" s="1"/>
  <c r="T974" i="10"/>
  <c r="L973" i="10"/>
  <c r="X973" i="10" s="1"/>
  <c r="T973" i="10"/>
  <c r="L972" i="10"/>
  <c r="X972" i="10" s="1"/>
  <c r="T972" i="10"/>
  <c r="L971" i="10"/>
  <c r="X971" i="10" s="1"/>
  <c r="T971" i="10"/>
  <c r="L970" i="10"/>
  <c r="X970" i="10" s="1"/>
  <c r="T970" i="10"/>
  <c r="L969" i="10"/>
  <c r="X969" i="10" s="1"/>
  <c r="T969" i="10"/>
  <c r="L968" i="10"/>
  <c r="X968" i="10" s="1"/>
  <c r="T968" i="10"/>
  <c r="L967" i="10"/>
  <c r="X967" i="10" s="1"/>
  <c r="T967" i="10"/>
  <c r="L966" i="10"/>
  <c r="X966" i="10" s="1"/>
  <c r="T966" i="10"/>
  <c r="L965" i="10"/>
  <c r="X965" i="10" s="1"/>
  <c r="T965" i="10"/>
  <c r="L964" i="10"/>
  <c r="X964" i="10" s="1"/>
  <c r="T964" i="10"/>
  <c r="L963" i="10"/>
  <c r="X963" i="10" s="1"/>
  <c r="T963" i="10"/>
  <c r="L962" i="10"/>
  <c r="X962" i="10" s="1"/>
  <c r="T962" i="10"/>
  <c r="L961" i="10"/>
  <c r="X961" i="10" s="1"/>
  <c r="T961" i="10"/>
  <c r="L960" i="10"/>
  <c r="X960" i="10" s="1"/>
  <c r="T960" i="10"/>
  <c r="L959" i="10"/>
  <c r="X959" i="10" s="1"/>
  <c r="T959" i="10"/>
  <c r="L958" i="10"/>
  <c r="X958" i="10" s="1"/>
  <c r="T958" i="10"/>
  <c r="L957" i="10"/>
  <c r="X957" i="10" s="1"/>
  <c r="T957" i="10"/>
  <c r="L956" i="10"/>
  <c r="X956" i="10" s="1"/>
  <c r="T956" i="10"/>
  <c r="L955" i="10"/>
  <c r="X955" i="10" s="1"/>
  <c r="T955" i="10"/>
  <c r="L954" i="10"/>
  <c r="X954" i="10" s="1"/>
  <c r="T954" i="10"/>
  <c r="L953" i="10"/>
  <c r="X953" i="10" s="1"/>
  <c r="T953" i="10"/>
  <c r="L952" i="10"/>
  <c r="X952" i="10" s="1"/>
  <c r="T952" i="10"/>
  <c r="L951" i="10"/>
  <c r="X951" i="10" s="1"/>
  <c r="T951" i="10"/>
  <c r="L950" i="10"/>
  <c r="X950" i="10" s="1"/>
  <c r="T950" i="10"/>
  <c r="L949" i="10"/>
  <c r="X949" i="10" s="1"/>
  <c r="T949" i="10"/>
  <c r="L948" i="10"/>
  <c r="X948" i="10" s="1"/>
  <c r="T948" i="10"/>
  <c r="L947" i="10"/>
  <c r="X947" i="10" s="1"/>
  <c r="T947" i="10"/>
  <c r="L946" i="10"/>
  <c r="X946" i="10" s="1"/>
  <c r="T946" i="10"/>
  <c r="L945" i="10"/>
  <c r="X945" i="10" s="1"/>
  <c r="T945" i="10"/>
  <c r="L944" i="10"/>
  <c r="X944" i="10" s="1"/>
  <c r="T944" i="10"/>
  <c r="L943" i="10"/>
  <c r="X943" i="10" s="1"/>
  <c r="T943" i="10"/>
  <c r="L942" i="10"/>
  <c r="X942" i="10" s="1"/>
  <c r="T942" i="10"/>
  <c r="L941" i="10"/>
  <c r="X941" i="10" s="1"/>
  <c r="T941" i="10"/>
  <c r="L940" i="10"/>
  <c r="X940" i="10" s="1"/>
  <c r="T940" i="10"/>
  <c r="L939" i="10"/>
  <c r="X939" i="10" s="1"/>
  <c r="T939" i="10"/>
  <c r="L938" i="10"/>
  <c r="X938" i="10" s="1"/>
  <c r="T938" i="10"/>
  <c r="L937" i="10"/>
  <c r="X937" i="10" s="1"/>
  <c r="T937" i="10"/>
  <c r="L936" i="10"/>
  <c r="X936" i="10" s="1"/>
  <c r="T936" i="10"/>
  <c r="L935" i="10"/>
  <c r="X935" i="10" s="1"/>
  <c r="T935" i="10"/>
  <c r="L934" i="10"/>
  <c r="X934" i="10" s="1"/>
  <c r="T934" i="10"/>
  <c r="L933" i="10"/>
  <c r="X933" i="10" s="1"/>
  <c r="T933" i="10"/>
  <c r="L932" i="10"/>
  <c r="X932" i="10" s="1"/>
  <c r="T932" i="10"/>
  <c r="L931" i="10"/>
  <c r="X931" i="10" s="1"/>
  <c r="T931" i="10"/>
  <c r="L930" i="10"/>
  <c r="X930" i="10" s="1"/>
  <c r="T930" i="10"/>
  <c r="L929" i="10"/>
  <c r="X929" i="10" s="1"/>
  <c r="T929" i="10"/>
  <c r="L928" i="10"/>
  <c r="X928" i="10" s="1"/>
  <c r="T928" i="10"/>
  <c r="L927" i="10"/>
  <c r="X927" i="10" s="1"/>
  <c r="T927" i="10"/>
  <c r="L926" i="10"/>
  <c r="X926" i="10" s="1"/>
  <c r="T926" i="10"/>
  <c r="L925" i="10"/>
  <c r="X925" i="10" s="1"/>
  <c r="T925" i="10"/>
  <c r="L924" i="10"/>
  <c r="X924" i="10" s="1"/>
  <c r="T924" i="10"/>
  <c r="L923" i="10"/>
  <c r="X923" i="10" s="1"/>
  <c r="T923" i="10"/>
  <c r="L922" i="10"/>
  <c r="X922" i="10" s="1"/>
  <c r="T922" i="10"/>
  <c r="L921" i="10"/>
  <c r="X921" i="10" s="1"/>
  <c r="T921" i="10"/>
  <c r="L920" i="10"/>
  <c r="X920" i="10" s="1"/>
  <c r="T920" i="10"/>
  <c r="L919" i="10"/>
  <c r="X919" i="10" s="1"/>
  <c r="T919" i="10"/>
  <c r="L918" i="10"/>
  <c r="X918" i="10" s="1"/>
  <c r="T918" i="10"/>
  <c r="L917" i="10"/>
  <c r="X917" i="10" s="1"/>
  <c r="T917" i="10"/>
  <c r="L916" i="10"/>
  <c r="X916" i="10" s="1"/>
  <c r="T916" i="10"/>
  <c r="L915" i="10"/>
  <c r="X915" i="10" s="1"/>
  <c r="T915" i="10"/>
  <c r="L914" i="10"/>
  <c r="X914" i="10" s="1"/>
  <c r="T914" i="10"/>
  <c r="L913" i="10"/>
  <c r="X913" i="10" s="1"/>
  <c r="T913" i="10"/>
  <c r="L912" i="10"/>
  <c r="X912" i="10" s="1"/>
  <c r="T912" i="10"/>
  <c r="L911" i="10"/>
  <c r="X911" i="10" s="1"/>
  <c r="T911" i="10"/>
  <c r="L910" i="10"/>
  <c r="X910" i="10" s="1"/>
  <c r="T910" i="10"/>
  <c r="L909" i="10"/>
  <c r="X909" i="10" s="1"/>
  <c r="T909" i="10"/>
  <c r="L908" i="10"/>
  <c r="X908" i="10" s="1"/>
  <c r="T908" i="10"/>
  <c r="L907" i="10"/>
  <c r="X907" i="10" s="1"/>
  <c r="T907" i="10"/>
  <c r="L906" i="10"/>
  <c r="X906" i="10" s="1"/>
  <c r="T906" i="10"/>
  <c r="L905" i="10"/>
  <c r="X905" i="10" s="1"/>
  <c r="T905" i="10"/>
  <c r="L904" i="10"/>
  <c r="X904" i="10" s="1"/>
  <c r="T904" i="10"/>
  <c r="L903" i="10"/>
  <c r="X903" i="10" s="1"/>
  <c r="T903" i="10"/>
  <c r="L902" i="10"/>
  <c r="X902" i="10" s="1"/>
  <c r="T902" i="10"/>
  <c r="L901" i="10"/>
  <c r="X901" i="10" s="1"/>
  <c r="T901" i="10"/>
  <c r="X900" i="10"/>
  <c r="T900" i="10"/>
  <c r="L899" i="10"/>
  <c r="X899" i="10" s="1"/>
  <c r="T899" i="10"/>
  <c r="L898" i="10"/>
  <c r="X898" i="10" s="1"/>
  <c r="T898" i="10"/>
  <c r="L897" i="10"/>
  <c r="X897" i="10" s="1"/>
  <c r="T897" i="10"/>
  <c r="L896" i="10"/>
  <c r="X896" i="10" s="1"/>
  <c r="T896" i="10"/>
  <c r="L895" i="10"/>
  <c r="X895" i="10" s="1"/>
  <c r="T895" i="10"/>
  <c r="L894" i="10"/>
  <c r="X894" i="10" s="1"/>
  <c r="T894" i="10"/>
  <c r="L893" i="10"/>
  <c r="X893" i="10" s="1"/>
  <c r="T893" i="10"/>
  <c r="L892" i="10"/>
  <c r="X892" i="10" s="1"/>
  <c r="T892" i="10"/>
  <c r="L891" i="10"/>
  <c r="X891" i="10" s="1"/>
  <c r="T891" i="10"/>
  <c r="L890" i="10"/>
  <c r="X890" i="10" s="1"/>
  <c r="T890" i="10"/>
  <c r="L889" i="10"/>
  <c r="X889" i="10" s="1"/>
  <c r="T889" i="10"/>
  <c r="L888" i="10"/>
  <c r="X888" i="10" s="1"/>
  <c r="T888" i="10"/>
  <c r="L887" i="10"/>
  <c r="X887" i="10" s="1"/>
  <c r="T887" i="10"/>
  <c r="L886" i="10"/>
  <c r="X886" i="10" s="1"/>
  <c r="T886" i="10"/>
  <c r="L885" i="10"/>
  <c r="X885" i="10" s="1"/>
  <c r="T885" i="10"/>
  <c r="L884" i="10"/>
  <c r="X884" i="10" s="1"/>
  <c r="T884" i="10"/>
  <c r="L883" i="10"/>
  <c r="X883" i="10" s="1"/>
  <c r="T883" i="10"/>
  <c r="L882" i="10"/>
  <c r="X882" i="10" s="1"/>
  <c r="T882" i="10"/>
  <c r="L881" i="10"/>
  <c r="X881" i="10" s="1"/>
  <c r="T881" i="10"/>
  <c r="L880" i="10"/>
  <c r="X880" i="10" s="1"/>
  <c r="T880" i="10"/>
  <c r="L879" i="10"/>
  <c r="X879" i="10" s="1"/>
  <c r="T879" i="10"/>
  <c r="L878" i="10"/>
  <c r="X878" i="10" s="1"/>
  <c r="T878" i="10"/>
  <c r="L877" i="10"/>
  <c r="X877" i="10" s="1"/>
  <c r="T877" i="10"/>
  <c r="L876" i="10"/>
  <c r="X876" i="10" s="1"/>
  <c r="T876" i="10"/>
  <c r="L875" i="10"/>
  <c r="X875" i="10" s="1"/>
  <c r="T875" i="10"/>
  <c r="L874" i="10"/>
  <c r="X874" i="10" s="1"/>
  <c r="T874" i="10"/>
  <c r="L873" i="10"/>
  <c r="X873" i="10" s="1"/>
  <c r="T873" i="10"/>
  <c r="L872" i="10"/>
  <c r="X872" i="10" s="1"/>
  <c r="T872" i="10"/>
  <c r="L871" i="10"/>
  <c r="X871" i="10" s="1"/>
  <c r="T871" i="10"/>
  <c r="L870" i="10"/>
  <c r="X870" i="10" s="1"/>
  <c r="T870" i="10"/>
  <c r="L869" i="10"/>
  <c r="X869" i="10" s="1"/>
  <c r="T869" i="10"/>
  <c r="L868" i="10"/>
  <c r="X868" i="10" s="1"/>
  <c r="T868" i="10"/>
  <c r="L867" i="10"/>
  <c r="X867" i="10" s="1"/>
  <c r="T867" i="10"/>
  <c r="L866" i="10"/>
  <c r="X866" i="10" s="1"/>
  <c r="T866" i="10"/>
  <c r="L865" i="10"/>
  <c r="X865" i="10" s="1"/>
  <c r="T865" i="10"/>
  <c r="L864" i="10"/>
  <c r="X864" i="10" s="1"/>
  <c r="T864" i="10"/>
  <c r="L863" i="10"/>
  <c r="X863" i="10" s="1"/>
  <c r="T863" i="10"/>
  <c r="L862" i="10"/>
  <c r="X862" i="10" s="1"/>
  <c r="T862" i="10"/>
  <c r="L861" i="10"/>
  <c r="X861" i="10" s="1"/>
  <c r="T861" i="10"/>
  <c r="L860" i="10"/>
  <c r="X860" i="10" s="1"/>
  <c r="T860" i="10"/>
  <c r="L859" i="10"/>
  <c r="X859" i="10" s="1"/>
  <c r="T859" i="10"/>
  <c r="L858" i="10"/>
  <c r="X858" i="10" s="1"/>
  <c r="T858" i="10"/>
  <c r="L857" i="10"/>
  <c r="X857" i="10" s="1"/>
  <c r="T857" i="10"/>
  <c r="L856" i="10"/>
  <c r="X856" i="10" s="1"/>
  <c r="T856" i="10"/>
  <c r="L855" i="10"/>
  <c r="X855" i="10" s="1"/>
  <c r="T855" i="10"/>
  <c r="L854" i="10"/>
  <c r="X854" i="10" s="1"/>
  <c r="T854" i="10"/>
  <c r="L853" i="10"/>
  <c r="X853" i="10" s="1"/>
  <c r="T853" i="10"/>
  <c r="L852" i="10"/>
  <c r="X852" i="10" s="1"/>
  <c r="T852" i="10"/>
  <c r="L851" i="10"/>
  <c r="X851" i="10" s="1"/>
  <c r="T851" i="10"/>
  <c r="L850" i="10"/>
  <c r="X850" i="10" s="1"/>
  <c r="T850" i="10"/>
  <c r="L849" i="10"/>
  <c r="X849" i="10" s="1"/>
  <c r="T849" i="10"/>
  <c r="L848" i="10"/>
  <c r="X848" i="10" s="1"/>
  <c r="T848" i="10"/>
  <c r="L847" i="10"/>
  <c r="X847" i="10" s="1"/>
  <c r="T847" i="10"/>
  <c r="L846" i="10"/>
  <c r="X846" i="10" s="1"/>
  <c r="T846" i="10"/>
  <c r="L845" i="10"/>
  <c r="X845" i="10" s="1"/>
  <c r="T845" i="10"/>
  <c r="L844" i="10"/>
  <c r="X844" i="10" s="1"/>
  <c r="T844" i="10"/>
  <c r="L843" i="10"/>
  <c r="X843" i="10" s="1"/>
  <c r="T843" i="10"/>
  <c r="L842" i="10"/>
  <c r="X842" i="10" s="1"/>
  <c r="T842" i="10"/>
  <c r="L841" i="10"/>
  <c r="X841" i="10" s="1"/>
  <c r="T841" i="10"/>
  <c r="L840" i="10"/>
  <c r="X840" i="10" s="1"/>
  <c r="T840" i="10"/>
  <c r="L839" i="10"/>
  <c r="X839" i="10" s="1"/>
  <c r="T839" i="10"/>
  <c r="L838" i="10"/>
  <c r="X838" i="10" s="1"/>
  <c r="T838" i="10"/>
  <c r="L837" i="10"/>
  <c r="X837" i="10" s="1"/>
  <c r="T837" i="10"/>
  <c r="L836" i="10"/>
  <c r="X836" i="10" s="1"/>
  <c r="T836" i="10"/>
  <c r="L835" i="10"/>
  <c r="X835" i="10" s="1"/>
  <c r="T835" i="10"/>
  <c r="L834" i="10"/>
  <c r="X834" i="10" s="1"/>
  <c r="T834" i="10"/>
  <c r="L833" i="10"/>
  <c r="X833" i="10" s="1"/>
  <c r="T833" i="10"/>
  <c r="L832" i="10"/>
  <c r="X832" i="10" s="1"/>
  <c r="T832" i="10"/>
  <c r="L831" i="10"/>
  <c r="X831" i="10" s="1"/>
  <c r="T831" i="10"/>
  <c r="L830" i="10"/>
  <c r="X830" i="10" s="1"/>
  <c r="T830" i="10"/>
  <c r="L829" i="10"/>
  <c r="X829" i="10" s="1"/>
  <c r="T829" i="10"/>
  <c r="L828" i="10"/>
  <c r="X828" i="10" s="1"/>
  <c r="T828" i="10"/>
  <c r="L827" i="10"/>
  <c r="X827" i="10" s="1"/>
  <c r="T827" i="10"/>
  <c r="L826" i="10"/>
  <c r="X826" i="10" s="1"/>
  <c r="T826" i="10"/>
  <c r="L825" i="10"/>
  <c r="X825" i="10" s="1"/>
  <c r="T825" i="10"/>
  <c r="L824" i="10"/>
  <c r="X824" i="10" s="1"/>
  <c r="T824" i="10"/>
  <c r="L823" i="10"/>
  <c r="X823" i="10" s="1"/>
  <c r="T823" i="10"/>
  <c r="L822" i="10"/>
  <c r="X822" i="10" s="1"/>
  <c r="T822" i="10"/>
  <c r="L821" i="10"/>
  <c r="X821" i="10" s="1"/>
  <c r="T821" i="10"/>
  <c r="L820" i="10"/>
  <c r="X820" i="10" s="1"/>
  <c r="T820" i="10"/>
  <c r="L819" i="10"/>
  <c r="X819" i="10" s="1"/>
  <c r="T819" i="10"/>
  <c r="L818" i="10"/>
  <c r="X818" i="10" s="1"/>
  <c r="T818" i="10"/>
  <c r="L817" i="10"/>
  <c r="X817" i="10" s="1"/>
  <c r="T817" i="10"/>
  <c r="L816" i="10"/>
  <c r="X816" i="10" s="1"/>
  <c r="T816" i="10"/>
  <c r="L815" i="10"/>
  <c r="X815" i="10" s="1"/>
  <c r="T815" i="10"/>
  <c r="L814" i="10"/>
  <c r="X814" i="10" s="1"/>
  <c r="T814" i="10"/>
  <c r="L813" i="10"/>
  <c r="X813" i="10" s="1"/>
  <c r="T813" i="10"/>
  <c r="L812" i="10"/>
  <c r="X812" i="10" s="1"/>
  <c r="T812" i="10"/>
  <c r="L811" i="10"/>
  <c r="X811" i="10" s="1"/>
  <c r="T811" i="10"/>
  <c r="L810" i="10"/>
  <c r="X810" i="10" s="1"/>
  <c r="T810" i="10"/>
  <c r="L809" i="10"/>
  <c r="X809" i="10" s="1"/>
  <c r="T809" i="10"/>
  <c r="L808" i="10"/>
  <c r="X808" i="10" s="1"/>
  <c r="T808" i="10"/>
  <c r="L807" i="10"/>
  <c r="X807" i="10" s="1"/>
  <c r="T807" i="10"/>
  <c r="L806" i="10"/>
  <c r="X806" i="10" s="1"/>
  <c r="T806" i="10"/>
  <c r="L805" i="10"/>
  <c r="X805" i="10" s="1"/>
  <c r="T805" i="10"/>
  <c r="L804" i="10"/>
  <c r="X804" i="10" s="1"/>
  <c r="T804" i="10"/>
  <c r="L803" i="10"/>
  <c r="X803" i="10" s="1"/>
  <c r="T803" i="10"/>
  <c r="L802" i="10"/>
  <c r="X802" i="10" s="1"/>
  <c r="T802" i="10"/>
  <c r="L801" i="10"/>
  <c r="X801" i="10" s="1"/>
  <c r="T801" i="10"/>
  <c r="L800" i="10"/>
  <c r="X800" i="10" s="1"/>
  <c r="T800" i="10"/>
  <c r="L799" i="10"/>
  <c r="X799" i="10" s="1"/>
  <c r="T799" i="10"/>
  <c r="L798" i="10"/>
  <c r="X798" i="10" s="1"/>
  <c r="T798" i="10"/>
  <c r="L797" i="10"/>
  <c r="X797" i="10" s="1"/>
  <c r="T797" i="10"/>
  <c r="L796" i="10"/>
  <c r="X796" i="10" s="1"/>
  <c r="T796" i="10"/>
  <c r="L795" i="10"/>
  <c r="X795" i="10" s="1"/>
  <c r="T795" i="10"/>
  <c r="L794" i="10"/>
  <c r="X794" i="10" s="1"/>
  <c r="T794" i="10"/>
  <c r="L793" i="10"/>
  <c r="X793" i="10" s="1"/>
  <c r="T793" i="10"/>
  <c r="L792" i="10"/>
  <c r="X792" i="10" s="1"/>
  <c r="T792" i="10"/>
  <c r="L791" i="10"/>
  <c r="X791" i="10" s="1"/>
  <c r="T791" i="10"/>
  <c r="L790" i="10"/>
  <c r="X790" i="10" s="1"/>
  <c r="T790" i="10"/>
  <c r="L789" i="10"/>
  <c r="X789" i="10" s="1"/>
  <c r="T789" i="10"/>
  <c r="L788" i="10"/>
  <c r="X788" i="10" s="1"/>
  <c r="T788" i="10"/>
  <c r="L787" i="10"/>
  <c r="X787" i="10" s="1"/>
  <c r="T787" i="10"/>
  <c r="L786" i="10"/>
  <c r="X786" i="10" s="1"/>
  <c r="T786" i="10"/>
  <c r="L785" i="10"/>
  <c r="X785" i="10" s="1"/>
  <c r="T785" i="10"/>
  <c r="L784" i="10"/>
  <c r="X784" i="10" s="1"/>
  <c r="T784" i="10"/>
  <c r="L783" i="10"/>
  <c r="X783" i="10" s="1"/>
  <c r="T783" i="10"/>
  <c r="L782" i="10"/>
  <c r="X782" i="10" s="1"/>
  <c r="T782" i="10"/>
  <c r="L781" i="10"/>
  <c r="X781" i="10" s="1"/>
  <c r="T781" i="10"/>
  <c r="L780" i="10"/>
  <c r="X780" i="10" s="1"/>
  <c r="T780" i="10"/>
  <c r="L779" i="10"/>
  <c r="X779" i="10" s="1"/>
  <c r="T779" i="10"/>
  <c r="L778" i="10"/>
  <c r="X778" i="10" s="1"/>
  <c r="T778" i="10"/>
  <c r="L777" i="10"/>
  <c r="X777" i="10" s="1"/>
  <c r="T777" i="10"/>
  <c r="L776" i="10"/>
  <c r="X776" i="10" s="1"/>
  <c r="T776" i="10"/>
  <c r="L775" i="10"/>
  <c r="X775" i="10" s="1"/>
  <c r="T775" i="10"/>
  <c r="L774" i="10"/>
  <c r="X774" i="10" s="1"/>
  <c r="T774" i="10"/>
  <c r="L773" i="10"/>
  <c r="X773" i="10" s="1"/>
  <c r="T773" i="10"/>
  <c r="L772" i="10"/>
  <c r="X772" i="10" s="1"/>
  <c r="T772" i="10"/>
  <c r="L771" i="10"/>
  <c r="X771" i="10" s="1"/>
  <c r="T771" i="10"/>
  <c r="L770" i="10"/>
  <c r="X770" i="10" s="1"/>
  <c r="T770" i="10"/>
  <c r="L769" i="10"/>
  <c r="X769" i="10" s="1"/>
  <c r="T769" i="10"/>
  <c r="L768" i="10"/>
  <c r="X768" i="10" s="1"/>
  <c r="T768" i="10"/>
  <c r="L767" i="10"/>
  <c r="X767" i="10" s="1"/>
  <c r="T767" i="10"/>
  <c r="L766" i="10"/>
  <c r="X766" i="10" s="1"/>
  <c r="T766" i="10"/>
  <c r="L765" i="10"/>
  <c r="X765" i="10" s="1"/>
  <c r="T765" i="10"/>
  <c r="L764" i="10"/>
  <c r="X764" i="10" s="1"/>
  <c r="T764" i="10"/>
  <c r="L763" i="10"/>
  <c r="X763" i="10" s="1"/>
  <c r="T763" i="10"/>
  <c r="L762" i="10"/>
  <c r="X762" i="10" s="1"/>
  <c r="T762" i="10"/>
  <c r="L761" i="10"/>
  <c r="X761" i="10" s="1"/>
  <c r="T761" i="10"/>
  <c r="L760" i="10"/>
  <c r="X760" i="10" s="1"/>
  <c r="T760" i="10"/>
  <c r="L759" i="10"/>
  <c r="X759" i="10" s="1"/>
  <c r="T759" i="10"/>
  <c r="L758" i="10"/>
  <c r="X758" i="10" s="1"/>
  <c r="T758" i="10"/>
  <c r="L757" i="10"/>
  <c r="X757" i="10" s="1"/>
  <c r="T757" i="10"/>
  <c r="L756" i="10"/>
  <c r="X756" i="10" s="1"/>
  <c r="T756" i="10"/>
  <c r="L755" i="10"/>
  <c r="X755" i="10" s="1"/>
  <c r="T755" i="10"/>
  <c r="L754" i="10"/>
  <c r="X754" i="10" s="1"/>
  <c r="T754" i="10"/>
  <c r="L753" i="10"/>
  <c r="X753" i="10" s="1"/>
  <c r="T753" i="10"/>
  <c r="L752" i="10"/>
  <c r="X752" i="10" s="1"/>
  <c r="T752" i="10"/>
  <c r="L751" i="10"/>
  <c r="X751" i="10" s="1"/>
  <c r="T751" i="10"/>
  <c r="L750" i="10"/>
  <c r="X750" i="10" s="1"/>
  <c r="T750" i="10"/>
  <c r="L749" i="10"/>
  <c r="X749" i="10" s="1"/>
  <c r="T749" i="10"/>
  <c r="L748" i="10"/>
  <c r="X748" i="10" s="1"/>
  <c r="T748" i="10"/>
  <c r="L747" i="10"/>
  <c r="X747" i="10" s="1"/>
  <c r="T747" i="10"/>
  <c r="L746" i="10"/>
  <c r="X746" i="10" s="1"/>
  <c r="T746" i="10"/>
  <c r="L745" i="10"/>
  <c r="X745" i="10" s="1"/>
  <c r="T745" i="10"/>
  <c r="L744" i="10"/>
  <c r="X744" i="10" s="1"/>
  <c r="T744" i="10"/>
  <c r="L743" i="10"/>
  <c r="X743" i="10" s="1"/>
  <c r="T743" i="10"/>
  <c r="L742" i="10"/>
  <c r="X742" i="10" s="1"/>
  <c r="T742" i="10"/>
  <c r="L741" i="10"/>
  <c r="X741" i="10" s="1"/>
  <c r="T741" i="10"/>
  <c r="L740" i="10"/>
  <c r="X740" i="10" s="1"/>
  <c r="T740" i="10"/>
  <c r="L739" i="10"/>
  <c r="X739" i="10" s="1"/>
  <c r="T739" i="10"/>
  <c r="L738" i="10"/>
  <c r="X738" i="10" s="1"/>
  <c r="T738" i="10"/>
  <c r="L737" i="10"/>
  <c r="X737" i="10" s="1"/>
  <c r="T737" i="10"/>
  <c r="L736" i="10"/>
  <c r="X736" i="10" s="1"/>
  <c r="T736" i="10"/>
  <c r="L735" i="10"/>
  <c r="X735" i="10" s="1"/>
  <c r="T735" i="10"/>
  <c r="L734" i="10"/>
  <c r="X734" i="10" s="1"/>
  <c r="T734" i="10"/>
  <c r="L733" i="10"/>
  <c r="X733" i="10" s="1"/>
  <c r="T733" i="10"/>
  <c r="L732" i="10"/>
  <c r="X732" i="10" s="1"/>
  <c r="T732" i="10"/>
  <c r="L731" i="10"/>
  <c r="X731" i="10" s="1"/>
  <c r="T731" i="10"/>
  <c r="L730" i="10"/>
  <c r="X730" i="10" s="1"/>
  <c r="T730" i="10"/>
  <c r="L729" i="10"/>
  <c r="X729" i="10" s="1"/>
  <c r="T729" i="10"/>
  <c r="L728" i="10"/>
  <c r="X728" i="10" s="1"/>
  <c r="T728" i="10"/>
  <c r="L727" i="10"/>
  <c r="X727" i="10" s="1"/>
  <c r="T727" i="10"/>
  <c r="L726" i="10"/>
  <c r="X726" i="10" s="1"/>
  <c r="T726" i="10"/>
  <c r="L725" i="10"/>
  <c r="X725" i="10" s="1"/>
  <c r="T725" i="10"/>
  <c r="L724" i="10"/>
  <c r="X724" i="10" s="1"/>
  <c r="T724" i="10"/>
  <c r="L723" i="10"/>
  <c r="X723" i="10" s="1"/>
  <c r="T723" i="10"/>
  <c r="L722" i="10"/>
  <c r="X722" i="10" s="1"/>
  <c r="T722" i="10"/>
  <c r="L721" i="10"/>
  <c r="X721" i="10" s="1"/>
  <c r="T721" i="10"/>
  <c r="L720" i="10"/>
  <c r="X720" i="10" s="1"/>
  <c r="T720" i="10"/>
  <c r="L719" i="10"/>
  <c r="X719" i="10" s="1"/>
  <c r="T719" i="10"/>
  <c r="L718" i="10"/>
  <c r="X718" i="10" s="1"/>
  <c r="T718" i="10"/>
  <c r="L717" i="10"/>
  <c r="X717" i="10" s="1"/>
  <c r="T717" i="10"/>
  <c r="L716" i="10"/>
  <c r="X716" i="10" s="1"/>
  <c r="T716" i="10"/>
  <c r="L715" i="10"/>
  <c r="X715" i="10" s="1"/>
  <c r="T715" i="10"/>
  <c r="L714" i="10"/>
  <c r="X714" i="10" s="1"/>
  <c r="T714" i="10"/>
  <c r="L713" i="10"/>
  <c r="X713" i="10" s="1"/>
  <c r="T713" i="10"/>
  <c r="L712" i="10"/>
  <c r="X712" i="10" s="1"/>
  <c r="T712" i="10"/>
  <c r="L711" i="10"/>
  <c r="X711" i="10" s="1"/>
  <c r="T711" i="10"/>
  <c r="L710" i="10"/>
  <c r="X710" i="10" s="1"/>
  <c r="T710" i="10"/>
  <c r="L709" i="10"/>
  <c r="X709" i="10" s="1"/>
  <c r="T709" i="10"/>
  <c r="L708" i="10"/>
  <c r="X708" i="10" s="1"/>
  <c r="T708" i="10"/>
  <c r="L707" i="10"/>
  <c r="X707" i="10" s="1"/>
  <c r="T707" i="10"/>
  <c r="L706" i="10"/>
  <c r="X706" i="10" s="1"/>
  <c r="T706" i="10"/>
  <c r="L705" i="10"/>
  <c r="X705" i="10" s="1"/>
  <c r="T705" i="10"/>
  <c r="L704" i="10"/>
  <c r="X704" i="10" s="1"/>
  <c r="T704" i="10"/>
  <c r="L703" i="10"/>
  <c r="X703" i="10" s="1"/>
  <c r="T703" i="10"/>
  <c r="L702" i="10"/>
  <c r="X702" i="10" s="1"/>
  <c r="T702" i="10"/>
  <c r="L701" i="10"/>
  <c r="X701" i="10" s="1"/>
  <c r="T701" i="10"/>
  <c r="L700" i="10"/>
  <c r="X700" i="10" s="1"/>
  <c r="T700" i="10"/>
  <c r="L699" i="10"/>
  <c r="X699" i="10" s="1"/>
  <c r="T699" i="10"/>
  <c r="L698" i="10"/>
  <c r="X698" i="10" s="1"/>
  <c r="T698" i="10"/>
  <c r="L697" i="10"/>
  <c r="X697" i="10" s="1"/>
  <c r="T697" i="10"/>
  <c r="L696" i="10"/>
  <c r="X696" i="10" s="1"/>
  <c r="T696" i="10"/>
  <c r="L695" i="10"/>
  <c r="X695" i="10" s="1"/>
  <c r="T695" i="10"/>
  <c r="L694" i="10"/>
  <c r="X694" i="10" s="1"/>
  <c r="T694" i="10"/>
  <c r="L693" i="10"/>
  <c r="X693" i="10" s="1"/>
  <c r="T693" i="10"/>
  <c r="L692" i="10"/>
  <c r="X692" i="10" s="1"/>
  <c r="T692" i="10"/>
  <c r="L691" i="10"/>
  <c r="X691" i="10" s="1"/>
  <c r="T691" i="10"/>
  <c r="L690" i="10"/>
  <c r="X690" i="10" s="1"/>
  <c r="T690" i="10"/>
  <c r="L689" i="10"/>
  <c r="X689" i="10" s="1"/>
  <c r="T689" i="10"/>
  <c r="L688" i="10"/>
  <c r="X688" i="10" s="1"/>
  <c r="T688" i="10"/>
  <c r="L687" i="10"/>
  <c r="X687" i="10" s="1"/>
  <c r="T687" i="10"/>
  <c r="X686" i="10"/>
  <c r="T686" i="10"/>
  <c r="L685" i="10"/>
  <c r="X685" i="10" s="1"/>
  <c r="T685" i="10"/>
  <c r="L684" i="10"/>
  <c r="X684" i="10" s="1"/>
  <c r="T684" i="10"/>
  <c r="L683" i="10"/>
  <c r="X683" i="10" s="1"/>
  <c r="T683" i="10"/>
  <c r="L682" i="10"/>
  <c r="X682" i="10" s="1"/>
  <c r="T682" i="10"/>
  <c r="L681" i="10"/>
  <c r="X681" i="10" s="1"/>
  <c r="T681" i="10"/>
  <c r="L680" i="10"/>
  <c r="X680" i="10" s="1"/>
  <c r="T680" i="10"/>
  <c r="L679" i="10"/>
  <c r="X679" i="10" s="1"/>
  <c r="T679" i="10"/>
  <c r="L678" i="10"/>
  <c r="X678" i="10" s="1"/>
  <c r="T678" i="10"/>
  <c r="L677" i="10"/>
  <c r="X677" i="10" s="1"/>
  <c r="T677" i="10"/>
  <c r="L676" i="10"/>
  <c r="X676" i="10" s="1"/>
  <c r="T676" i="10"/>
  <c r="L675" i="10"/>
  <c r="X675" i="10" s="1"/>
  <c r="T675" i="10"/>
  <c r="L674" i="10"/>
  <c r="X674" i="10" s="1"/>
  <c r="T674" i="10"/>
  <c r="L673" i="10"/>
  <c r="X673" i="10" s="1"/>
  <c r="T673" i="10"/>
  <c r="L672" i="10"/>
  <c r="X672" i="10" s="1"/>
  <c r="T672" i="10"/>
  <c r="L671" i="10"/>
  <c r="X671" i="10" s="1"/>
  <c r="T671" i="10"/>
  <c r="L670" i="10"/>
  <c r="X670" i="10" s="1"/>
  <c r="T670" i="10"/>
  <c r="L669" i="10"/>
  <c r="X669" i="10" s="1"/>
  <c r="T669" i="10"/>
  <c r="L668" i="10"/>
  <c r="X668" i="10" s="1"/>
  <c r="T668" i="10"/>
  <c r="L667" i="10"/>
  <c r="X667" i="10" s="1"/>
  <c r="T667" i="10"/>
  <c r="L666" i="10"/>
  <c r="X666" i="10" s="1"/>
  <c r="T666" i="10"/>
  <c r="L665" i="10"/>
  <c r="X665" i="10" s="1"/>
  <c r="T665" i="10"/>
  <c r="L664" i="10"/>
  <c r="X664" i="10" s="1"/>
  <c r="T664" i="10"/>
  <c r="L663" i="10"/>
  <c r="X663" i="10" s="1"/>
  <c r="T663" i="10"/>
  <c r="L662" i="10"/>
  <c r="X662" i="10" s="1"/>
  <c r="T662" i="10"/>
  <c r="L661" i="10"/>
  <c r="X661" i="10" s="1"/>
  <c r="T661" i="10"/>
  <c r="L660" i="10"/>
  <c r="X660" i="10" s="1"/>
  <c r="T660" i="10"/>
  <c r="L659" i="10"/>
  <c r="X659" i="10" s="1"/>
  <c r="T659" i="10"/>
  <c r="L658" i="10"/>
  <c r="X658" i="10" s="1"/>
  <c r="T658" i="10"/>
  <c r="L657" i="10"/>
  <c r="X657" i="10" s="1"/>
  <c r="T657" i="10"/>
  <c r="L656" i="10"/>
  <c r="X656" i="10" s="1"/>
  <c r="T656" i="10"/>
  <c r="X655" i="10"/>
  <c r="T655" i="10"/>
  <c r="L654" i="10"/>
  <c r="X654" i="10" s="1"/>
  <c r="T654" i="10"/>
  <c r="L653" i="10"/>
  <c r="X653" i="10" s="1"/>
  <c r="T653" i="10"/>
  <c r="L652" i="10"/>
  <c r="X652" i="10" s="1"/>
  <c r="T652" i="10"/>
  <c r="L651" i="10"/>
  <c r="X651" i="10" s="1"/>
  <c r="T651" i="10"/>
  <c r="L650" i="10"/>
  <c r="X650" i="10" s="1"/>
  <c r="T650" i="10"/>
  <c r="L649" i="10"/>
  <c r="X649" i="10" s="1"/>
  <c r="T649" i="10"/>
  <c r="L648" i="10"/>
  <c r="X648" i="10" s="1"/>
  <c r="T648" i="10"/>
  <c r="L647" i="10"/>
  <c r="X647" i="10" s="1"/>
  <c r="T647" i="10"/>
  <c r="L646" i="10"/>
  <c r="X646" i="10" s="1"/>
  <c r="T646" i="10"/>
  <c r="L645" i="10"/>
  <c r="X645" i="10" s="1"/>
  <c r="T645" i="10"/>
  <c r="L644" i="10"/>
  <c r="X644" i="10" s="1"/>
  <c r="T644" i="10"/>
  <c r="L643" i="10"/>
  <c r="X643" i="10" s="1"/>
  <c r="T643" i="10"/>
  <c r="L642" i="10"/>
  <c r="X642" i="10" s="1"/>
  <c r="T642" i="10"/>
  <c r="L641" i="10"/>
  <c r="X641" i="10" s="1"/>
  <c r="T641" i="10"/>
  <c r="L640" i="10"/>
  <c r="X640" i="10" s="1"/>
  <c r="T640" i="10"/>
  <c r="L639" i="10"/>
  <c r="X639" i="10" s="1"/>
  <c r="T639" i="10"/>
  <c r="L638" i="10"/>
  <c r="X638" i="10" s="1"/>
  <c r="T638" i="10"/>
  <c r="L637" i="10"/>
  <c r="X637" i="10" s="1"/>
  <c r="T637" i="10"/>
  <c r="L636" i="10"/>
  <c r="X636" i="10" s="1"/>
  <c r="T636" i="10"/>
  <c r="L635" i="10"/>
  <c r="X635" i="10" s="1"/>
  <c r="T635" i="10"/>
  <c r="L634" i="10"/>
  <c r="X634" i="10" s="1"/>
  <c r="T634" i="10"/>
  <c r="L633" i="10"/>
  <c r="X633" i="10" s="1"/>
  <c r="T633" i="10"/>
  <c r="L632" i="10"/>
  <c r="X632" i="10" s="1"/>
  <c r="T632" i="10"/>
  <c r="L631" i="10"/>
  <c r="X631" i="10" s="1"/>
  <c r="T631" i="10"/>
  <c r="L630" i="10"/>
  <c r="X630" i="10" s="1"/>
  <c r="T630" i="10"/>
  <c r="L629" i="10"/>
  <c r="X629" i="10" s="1"/>
  <c r="T629" i="10"/>
  <c r="L628" i="10"/>
  <c r="X628" i="10" s="1"/>
  <c r="T628" i="10"/>
  <c r="L627" i="10"/>
  <c r="X627" i="10" s="1"/>
  <c r="T627" i="10"/>
  <c r="L626" i="10"/>
  <c r="X626" i="10" s="1"/>
  <c r="T626" i="10"/>
  <c r="L625" i="10"/>
  <c r="X625" i="10" s="1"/>
  <c r="T625" i="10"/>
  <c r="L624" i="10"/>
  <c r="X624" i="10" s="1"/>
  <c r="T624" i="10"/>
  <c r="L623" i="10"/>
  <c r="X623" i="10" s="1"/>
  <c r="T623" i="10"/>
  <c r="L622" i="10"/>
  <c r="X622" i="10" s="1"/>
  <c r="T622" i="10"/>
  <c r="L621" i="10"/>
  <c r="X621" i="10" s="1"/>
  <c r="T621" i="10"/>
  <c r="L620" i="10"/>
  <c r="X620" i="10" s="1"/>
  <c r="T620" i="10"/>
  <c r="L619" i="10"/>
  <c r="X619" i="10" s="1"/>
  <c r="T619" i="10"/>
  <c r="L618" i="10"/>
  <c r="X618" i="10" s="1"/>
  <c r="T618" i="10"/>
  <c r="L617" i="10"/>
  <c r="X617" i="10" s="1"/>
  <c r="T617" i="10"/>
  <c r="L616" i="10"/>
  <c r="X616" i="10" s="1"/>
  <c r="T616" i="10"/>
  <c r="L615" i="10"/>
  <c r="X615" i="10" s="1"/>
  <c r="T615" i="10"/>
  <c r="L614" i="10"/>
  <c r="X614" i="10" s="1"/>
  <c r="T614" i="10"/>
  <c r="L613" i="10"/>
  <c r="X613" i="10" s="1"/>
  <c r="T613" i="10"/>
  <c r="L612" i="10"/>
  <c r="X612" i="10" s="1"/>
  <c r="T612" i="10"/>
  <c r="L611" i="10"/>
  <c r="X611" i="10" s="1"/>
  <c r="T611" i="10"/>
  <c r="L610" i="10"/>
  <c r="X610" i="10" s="1"/>
  <c r="T610" i="10"/>
  <c r="L609" i="10"/>
  <c r="X609" i="10" s="1"/>
  <c r="T609" i="10"/>
  <c r="L608" i="10"/>
  <c r="X608" i="10" s="1"/>
  <c r="T608" i="10"/>
  <c r="L607" i="10"/>
  <c r="X607" i="10" s="1"/>
  <c r="T607" i="10"/>
  <c r="L606" i="10"/>
  <c r="X606" i="10" s="1"/>
  <c r="T606" i="10"/>
  <c r="L605" i="10"/>
  <c r="X605" i="10" s="1"/>
  <c r="T605" i="10"/>
  <c r="L604" i="10"/>
  <c r="X604" i="10" s="1"/>
  <c r="T604" i="10"/>
  <c r="L603" i="10"/>
  <c r="X603" i="10" s="1"/>
  <c r="T603" i="10"/>
  <c r="L602" i="10"/>
  <c r="X602" i="10" s="1"/>
  <c r="T602" i="10"/>
  <c r="L601" i="10"/>
  <c r="X601" i="10" s="1"/>
  <c r="T601" i="10"/>
  <c r="L600" i="10"/>
  <c r="X600" i="10" s="1"/>
  <c r="T600" i="10"/>
  <c r="L599" i="10"/>
  <c r="X599" i="10" s="1"/>
  <c r="T599" i="10"/>
  <c r="L598" i="10"/>
  <c r="X598" i="10" s="1"/>
  <c r="T598" i="10"/>
  <c r="L597" i="10"/>
  <c r="X597" i="10" s="1"/>
  <c r="T597" i="10"/>
  <c r="L596" i="10"/>
  <c r="X596" i="10" s="1"/>
  <c r="T596" i="10"/>
  <c r="L595" i="10"/>
  <c r="X595" i="10" s="1"/>
  <c r="T595" i="10"/>
  <c r="L594" i="10"/>
  <c r="X594" i="10" s="1"/>
  <c r="T594" i="10"/>
  <c r="L593" i="10"/>
  <c r="X593" i="10" s="1"/>
  <c r="T593" i="10"/>
  <c r="L592" i="10"/>
  <c r="X592" i="10" s="1"/>
  <c r="T592" i="10"/>
  <c r="L591" i="10"/>
  <c r="X591" i="10" s="1"/>
  <c r="T591" i="10"/>
  <c r="L590" i="10"/>
  <c r="X590" i="10" s="1"/>
  <c r="T590" i="10"/>
  <c r="L589" i="10"/>
  <c r="X589" i="10" s="1"/>
  <c r="T589" i="10"/>
  <c r="L588" i="10"/>
  <c r="X588" i="10" s="1"/>
  <c r="T588" i="10"/>
  <c r="L587" i="10"/>
  <c r="X587" i="10" s="1"/>
  <c r="T587" i="10"/>
  <c r="L586" i="10"/>
  <c r="X586" i="10" s="1"/>
  <c r="T586" i="10"/>
  <c r="L585" i="10"/>
  <c r="X585" i="10" s="1"/>
  <c r="T585" i="10"/>
  <c r="L584" i="10"/>
  <c r="X584" i="10" s="1"/>
  <c r="T584" i="10"/>
  <c r="L583" i="10"/>
  <c r="X583" i="10" s="1"/>
  <c r="T583" i="10"/>
  <c r="L582" i="10"/>
  <c r="X582" i="10" s="1"/>
  <c r="T582" i="10"/>
  <c r="L581" i="10"/>
  <c r="X581" i="10" s="1"/>
  <c r="T581" i="10"/>
  <c r="L580" i="10"/>
  <c r="X580" i="10" s="1"/>
  <c r="T580" i="10"/>
  <c r="L579" i="10"/>
  <c r="X579" i="10" s="1"/>
  <c r="T579" i="10"/>
  <c r="L578" i="10"/>
  <c r="X578" i="10" s="1"/>
  <c r="T578" i="10"/>
  <c r="L577" i="10"/>
  <c r="X577" i="10" s="1"/>
  <c r="T577" i="10"/>
  <c r="L576" i="10"/>
  <c r="X576" i="10" s="1"/>
  <c r="T576" i="10"/>
  <c r="L575" i="10"/>
  <c r="X575" i="10" s="1"/>
  <c r="T575" i="10"/>
  <c r="L574" i="10"/>
  <c r="X574" i="10" s="1"/>
  <c r="T574" i="10"/>
  <c r="L573" i="10"/>
  <c r="X573" i="10" s="1"/>
  <c r="T573" i="10"/>
  <c r="L572" i="10"/>
  <c r="X572" i="10" s="1"/>
  <c r="T572" i="10"/>
  <c r="L571" i="10"/>
  <c r="X571" i="10" s="1"/>
  <c r="T571" i="10"/>
  <c r="L570" i="10"/>
  <c r="X570" i="10" s="1"/>
  <c r="T570" i="10"/>
  <c r="L569" i="10"/>
  <c r="X569" i="10" s="1"/>
  <c r="T569" i="10"/>
  <c r="L568" i="10"/>
  <c r="X568" i="10" s="1"/>
  <c r="T568" i="10"/>
  <c r="L567" i="10"/>
  <c r="X567" i="10" s="1"/>
  <c r="T567" i="10"/>
  <c r="L566" i="10"/>
  <c r="X566" i="10" s="1"/>
  <c r="T566" i="10"/>
  <c r="L565" i="10"/>
  <c r="X565" i="10" s="1"/>
  <c r="T565" i="10"/>
  <c r="L564" i="10"/>
  <c r="X564" i="10" s="1"/>
  <c r="T564" i="10"/>
  <c r="L563" i="10"/>
  <c r="X563" i="10" s="1"/>
  <c r="T563" i="10"/>
  <c r="L562" i="10"/>
  <c r="X562" i="10" s="1"/>
  <c r="T562" i="10"/>
  <c r="L561" i="10"/>
  <c r="X561" i="10" s="1"/>
  <c r="T561" i="10"/>
  <c r="L560" i="10"/>
  <c r="X560" i="10" s="1"/>
  <c r="T560" i="10"/>
  <c r="L559" i="10"/>
  <c r="X559" i="10" s="1"/>
  <c r="T559" i="10"/>
  <c r="L558" i="10"/>
  <c r="X558" i="10" s="1"/>
  <c r="T558" i="10"/>
  <c r="L557" i="10"/>
  <c r="X557" i="10" s="1"/>
  <c r="T557" i="10"/>
  <c r="L556" i="10"/>
  <c r="X556" i="10" s="1"/>
  <c r="T556" i="10"/>
  <c r="L555" i="10"/>
  <c r="X555" i="10" s="1"/>
  <c r="T555" i="10"/>
  <c r="L554" i="10"/>
  <c r="X554" i="10" s="1"/>
  <c r="T554" i="10"/>
  <c r="L553" i="10"/>
  <c r="X553" i="10" s="1"/>
  <c r="T553" i="10"/>
  <c r="L552" i="10"/>
  <c r="X552" i="10" s="1"/>
  <c r="T552" i="10"/>
  <c r="L551" i="10"/>
  <c r="X551" i="10" s="1"/>
  <c r="T551" i="10"/>
  <c r="L550" i="10"/>
  <c r="X550" i="10" s="1"/>
  <c r="T550" i="10"/>
  <c r="L549" i="10"/>
  <c r="X549" i="10" s="1"/>
  <c r="T549" i="10"/>
  <c r="L548" i="10"/>
  <c r="X548" i="10" s="1"/>
  <c r="T548" i="10"/>
  <c r="L547" i="10"/>
  <c r="X547" i="10" s="1"/>
  <c r="T547" i="10"/>
  <c r="L546" i="10"/>
  <c r="X546" i="10" s="1"/>
  <c r="T546" i="10"/>
  <c r="L545" i="10"/>
  <c r="X545" i="10" s="1"/>
  <c r="T545" i="10"/>
  <c r="L544" i="10"/>
  <c r="X544" i="10" s="1"/>
  <c r="T544" i="10"/>
  <c r="L543" i="10"/>
  <c r="X543" i="10" s="1"/>
  <c r="T543" i="10"/>
  <c r="L542" i="10"/>
  <c r="X542" i="10" s="1"/>
  <c r="T542" i="10"/>
  <c r="L541" i="10"/>
  <c r="X541" i="10" s="1"/>
  <c r="T541" i="10"/>
  <c r="L540" i="10"/>
  <c r="X540" i="10" s="1"/>
  <c r="T540" i="10"/>
  <c r="L539" i="10"/>
  <c r="X539" i="10" s="1"/>
  <c r="T539" i="10"/>
  <c r="L538" i="10"/>
  <c r="X538" i="10" s="1"/>
  <c r="T538" i="10"/>
  <c r="L537" i="10"/>
  <c r="X537" i="10" s="1"/>
  <c r="T537" i="10"/>
  <c r="L536" i="10"/>
  <c r="X536" i="10" s="1"/>
  <c r="T536" i="10"/>
  <c r="L535" i="10"/>
  <c r="X535" i="10" s="1"/>
  <c r="T535" i="10"/>
  <c r="L534" i="10"/>
  <c r="X534" i="10" s="1"/>
  <c r="T534" i="10"/>
  <c r="L533" i="10"/>
  <c r="X533" i="10" s="1"/>
  <c r="T533" i="10"/>
  <c r="L532" i="10"/>
  <c r="X532" i="10" s="1"/>
  <c r="T532" i="10"/>
  <c r="L531" i="10"/>
  <c r="X531" i="10" s="1"/>
  <c r="T531" i="10"/>
  <c r="L530" i="10"/>
  <c r="X530" i="10" s="1"/>
  <c r="T530" i="10"/>
  <c r="L529" i="10"/>
  <c r="X529" i="10" s="1"/>
  <c r="T529" i="10"/>
  <c r="L528" i="10"/>
  <c r="X528" i="10" s="1"/>
  <c r="T528" i="10"/>
  <c r="L527" i="10"/>
  <c r="X527" i="10" s="1"/>
  <c r="T527" i="10"/>
  <c r="L526" i="10"/>
  <c r="X526" i="10" s="1"/>
  <c r="T526" i="10"/>
  <c r="L525" i="10"/>
  <c r="X525" i="10" s="1"/>
  <c r="T525" i="10"/>
  <c r="L524" i="10"/>
  <c r="X524" i="10" s="1"/>
  <c r="T524" i="10"/>
  <c r="L523" i="10"/>
  <c r="X523" i="10" s="1"/>
  <c r="T523" i="10"/>
  <c r="L522" i="10"/>
  <c r="X522" i="10" s="1"/>
  <c r="T522" i="10"/>
  <c r="L521" i="10"/>
  <c r="X521" i="10" s="1"/>
  <c r="T521" i="10"/>
  <c r="L520" i="10"/>
  <c r="X520" i="10" s="1"/>
  <c r="T520" i="10"/>
  <c r="L519" i="10"/>
  <c r="X519" i="10" s="1"/>
  <c r="T519" i="10"/>
  <c r="L518" i="10"/>
  <c r="X518" i="10" s="1"/>
  <c r="T518" i="10"/>
  <c r="L517" i="10"/>
  <c r="X517" i="10" s="1"/>
  <c r="T517" i="10"/>
  <c r="L516" i="10"/>
  <c r="X516" i="10" s="1"/>
  <c r="T516" i="10"/>
  <c r="L515" i="10"/>
  <c r="X515" i="10" s="1"/>
  <c r="T515" i="10"/>
  <c r="L514" i="10"/>
  <c r="X514" i="10" s="1"/>
  <c r="T514" i="10"/>
  <c r="L513" i="10"/>
  <c r="X513" i="10" s="1"/>
  <c r="T513" i="10"/>
  <c r="L512" i="10"/>
  <c r="X512" i="10" s="1"/>
  <c r="T512" i="10"/>
  <c r="L511" i="10"/>
  <c r="X511" i="10" s="1"/>
  <c r="T511" i="10"/>
  <c r="L510" i="10"/>
  <c r="X510" i="10" s="1"/>
  <c r="T510" i="10"/>
  <c r="L509" i="10"/>
  <c r="X509" i="10" s="1"/>
  <c r="T509" i="10"/>
  <c r="L508" i="10"/>
  <c r="X508" i="10" s="1"/>
  <c r="T508" i="10"/>
  <c r="L507" i="10"/>
  <c r="X507" i="10" s="1"/>
  <c r="T507" i="10"/>
  <c r="L506" i="10"/>
  <c r="X506" i="10" s="1"/>
  <c r="T506" i="10"/>
  <c r="L505" i="10"/>
  <c r="X505" i="10" s="1"/>
  <c r="T505" i="10"/>
  <c r="L504" i="10"/>
  <c r="X504" i="10" s="1"/>
  <c r="T504" i="10"/>
  <c r="L503" i="10"/>
  <c r="X503" i="10" s="1"/>
  <c r="T503" i="10"/>
  <c r="L502" i="10"/>
  <c r="X502" i="10" s="1"/>
  <c r="T502" i="10"/>
  <c r="L501" i="10"/>
  <c r="X501" i="10" s="1"/>
  <c r="T501" i="10"/>
  <c r="L500" i="10"/>
  <c r="X500" i="10" s="1"/>
  <c r="T500" i="10"/>
  <c r="L499" i="10"/>
  <c r="X499" i="10" s="1"/>
  <c r="T499" i="10"/>
  <c r="L498" i="10"/>
  <c r="X498" i="10" s="1"/>
  <c r="T498" i="10"/>
  <c r="L497" i="10"/>
  <c r="X497" i="10" s="1"/>
  <c r="T497" i="10"/>
  <c r="L496" i="10"/>
  <c r="X496" i="10" s="1"/>
  <c r="T496" i="10"/>
  <c r="L495" i="10"/>
  <c r="X495" i="10" s="1"/>
  <c r="T495" i="10"/>
  <c r="L494" i="10"/>
  <c r="X494" i="10" s="1"/>
  <c r="T494" i="10"/>
  <c r="L493" i="10"/>
  <c r="X493" i="10" s="1"/>
  <c r="T493" i="10"/>
  <c r="L492" i="10"/>
  <c r="X492" i="10" s="1"/>
  <c r="T492" i="10"/>
  <c r="L491" i="10"/>
  <c r="X491" i="10" s="1"/>
  <c r="T491" i="10"/>
  <c r="L490" i="10"/>
  <c r="X490" i="10" s="1"/>
  <c r="T490" i="10"/>
  <c r="L489" i="10"/>
  <c r="X489" i="10" s="1"/>
  <c r="T489" i="10"/>
  <c r="L488" i="10"/>
  <c r="X488" i="10" s="1"/>
  <c r="T488" i="10"/>
  <c r="L487" i="10"/>
  <c r="X487" i="10" s="1"/>
  <c r="T487" i="10"/>
  <c r="L486" i="10"/>
  <c r="X486" i="10" s="1"/>
  <c r="T486" i="10"/>
  <c r="L485" i="10"/>
  <c r="X485" i="10" s="1"/>
  <c r="T485" i="10"/>
  <c r="L484" i="10"/>
  <c r="X484" i="10" s="1"/>
  <c r="T484" i="10"/>
  <c r="L483" i="10"/>
  <c r="X483" i="10" s="1"/>
  <c r="T483" i="10"/>
  <c r="L482" i="10"/>
  <c r="X482" i="10" s="1"/>
  <c r="T482" i="10"/>
  <c r="L481" i="10"/>
  <c r="X481" i="10" s="1"/>
  <c r="T481" i="10"/>
  <c r="L480" i="10"/>
  <c r="X480" i="10" s="1"/>
  <c r="T480" i="10"/>
  <c r="L479" i="10"/>
  <c r="X479" i="10" s="1"/>
  <c r="T479" i="10"/>
  <c r="L478" i="10"/>
  <c r="X478" i="10" s="1"/>
  <c r="T478" i="10"/>
  <c r="L477" i="10"/>
  <c r="X477" i="10" s="1"/>
  <c r="T477" i="10"/>
  <c r="L476" i="10"/>
  <c r="X476" i="10" s="1"/>
  <c r="T476" i="10"/>
  <c r="L475" i="10"/>
  <c r="X475" i="10" s="1"/>
  <c r="T475" i="10"/>
  <c r="L474" i="10"/>
  <c r="X474" i="10" s="1"/>
  <c r="T474" i="10"/>
  <c r="L473" i="10"/>
  <c r="X473" i="10" s="1"/>
  <c r="T473" i="10"/>
  <c r="L472" i="10"/>
  <c r="X472" i="10" s="1"/>
  <c r="T472" i="10"/>
  <c r="L471" i="10"/>
  <c r="X471" i="10" s="1"/>
  <c r="T471" i="10"/>
  <c r="L470" i="10"/>
  <c r="X470" i="10" s="1"/>
  <c r="T470" i="10"/>
  <c r="L469" i="10"/>
  <c r="X469" i="10" s="1"/>
  <c r="T469" i="10"/>
  <c r="L468" i="10"/>
  <c r="X468" i="10" s="1"/>
  <c r="T468" i="10"/>
  <c r="T467" i="10"/>
  <c r="T466" i="10"/>
  <c r="T465" i="10"/>
  <c r="T464" i="10"/>
  <c r="T463" i="10"/>
  <c r="T462" i="10"/>
  <c r="T461" i="10"/>
  <c r="T460" i="10"/>
  <c r="T459" i="10"/>
  <c r="T458" i="10"/>
  <c r="T457" i="10"/>
  <c r="T456" i="10"/>
  <c r="T455" i="10"/>
  <c r="T454" i="10"/>
  <c r="T453" i="10"/>
  <c r="T452" i="10"/>
  <c r="T451" i="10"/>
  <c r="T450" i="10"/>
  <c r="T449" i="10"/>
  <c r="T448" i="10"/>
  <c r="T447" i="10"/>
  <c r="T446" i="10"/>
  <c r="T445" i="10"/>
  <c r="T444" i="10"/>
  <c r="T443" i="10"/>
  <c r="T442" i="10"/>
  <c r="T441" i="10"/>
  <c r="T440" i="10"/>
  <c r="T439" i="10"/>
  <c r="T438" i="10"/>
  <c r="T437" i="10"/>
  <c r="T436" i="10"/>
  <c r="T435" i="10"/>
  <c r="T434" i="10"/>
  <c r="T433" i="10"/>
  <c r="T432" i="10"/>
  <c r="T431" i="10"/>
  <c r="T430" i="10"/>
  <c r="T429" i="10"/>
  <c r="T428" i="10"/>
  <c r="T427" i="10"/>
  <c r="T426" i="10"/>
  <c r="T425" i="10"/>
  <c r="T424" i="10"/>
  <c r="T423" i="10"/>
  <c r="T422" i="10"/>
  <c r="T421" i="10"/>
  <c r="T420" i="10"/>
  <c r="T419" i="10"/>
  <c r="T418" i="10"/>
  <c r="T417" i="10"/>
  <c r="T416" i="10"/>
  <c r="T415" i="10"/>
  <c r="T414" i="10"/>
  <c r="T413" i="10"/>
  <c r="T412" i="10"/>
  <c r="T411" i="10"/>
  <c r="T410" i="10"/>
  <c r="T409" i="10"/>
  <c r="T408" i="10"/>
  <c r="T407" i="10"/>
  <c r="T406" i="10"/>
  <c r="T405" i="10"/>
  <c r="T404" i="10"/>
  <c r="T403" i="10"/>
  <c r="T402" i="10"/>
  <c r="T401" i="10"/>
  <c r="T400" i="10"/>
  <c r="T399" i="10"/>
  <c r="T398" i="10"/>
  <c r="T397" i="10"/>
  <c r="T396" i="10"/>
  <c r="T395" i="10"/>
  <c r="T394" i="10"/>
  <c r="T393" i="10"/>
  <c r="T392" i="10"/>
  <c r="T391" i="10"/>
  <c r="T390" i="10"/>
  <c r="T389" i="10"/>
  <c r="T388" i="10"/>
  <c r="T387" i="10"/>
  <c r="T386" i="10"/>
  <c r="T385" i="10"/>
  <c r="T384" i="10"/>
  <c r="T383" i="10"/>
  <c r="T382" i="10"/>
  <c r="T381" i="10"/>
  <c r="T380" i="10"/>
  <c r="T379" i="10"/>
  <c r="T378" i="10"/>
  <c r="T377" i="10"/>
  <c r="T376" i="10"/>
  <c r="T375" i="10"/>
  <c r="T374" i="10"/>
  <c r="T373" i="10"/>
  <c r="T372" i="10"/>
  <c r="T371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T358" i="10"/>
  <c r="L357" i="10"/>
  <c r="X357" i="10" s="1"/>
  <c r="T357" i="10"/>
  <c r="T356" i="10"/>
  <c r="T355" i="10"/>
  <c r="T354" i="10"/>
  <c r="T353" i="10"/>
  <c r="T352" i="10"/>
  <c r="T351" i="10"/>
  <c r="T350" i="10"/>
  <c r="T349" i="10"/>
  <c r="T348" i="10"/>
  <c r="T347" i="10"/>
  <c r="T346" i="10"/>
  <c r="T345" i="10"/>
  <c r="T344" i="10"/>
  <c r="T343" i="10"/>
  <c r="T342" i="10"/>
  <c r="T341" i="10"/>
  <c r="T340" i="10"/>
  <c r="T339" i="10"/>
  <c r="T338" i="10"/>
  <c r="T337" i="10"/>
  <c r="T336" i="10"/>
  <c r="T335" i="10"/>
  <c r="T334" i="10"/>
  <c r="T333" i="10"/>
  <c r="T332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L318" i="10"/>
  <c r="X318" i="10" s="1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T288" i="10"/>
  <c r="T287" i="10"/>
  <c r="T286" i="10"/>
  <c r="T285" i="10"/>
  <c r="T284" i="10"/>
  <c r="T283" i="10"/>
  <c r="T282" i="10"/>
  <c r="T281" i="10"/>
  <c r="T280" i="10"/>
  <c r="T279" i="10"/>
  <c r="T278" i="10"/>
  <c r="T277" i="10"/>
  <c r="T276" i="10"/>
  <c r="T275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T230" i="10"/>
  <c r="T229" i="10"/>
  <c r="T228" i="10"/>
  <c r="T227" i="10"/>
  <c r="T226" i="10"/>
  <c r="T225" i="10"/>
  <c r="T224" i="10"/>
  <c r="T223" i="10"/>
  <c r="T222" i="10"/>
  <c r="T221" i="10"/>
  <c r="T220" i="10"/>
  <c r="T219" i="10"/>
  <c r="T218" i="10"/>
  <c r="T217" i="10"/>
  <c r="T216" i="10"/>
  <c r="T215" i="10"/>
  <c r="T214" i="10"/>
  <c r="T213" i="10"/>
  <c r="T212" i="10"/>
  <c r="T211" i="10"/>
  <c r="T210" i="10"/>
  <c r="T209" i="10"/>
  <c r="T208" i="10"/>
  <c r="T207" i="10"/>
  <c r="T206" i="10"/>
  <c r="T205" i="10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T192" i="10"/>
  <c r="T191" i="10"/>
  <c r="T190" i="10"/>
  <c r="T189" i="10"/>
  <c r="T188" i="10"/>
  <c r="T187" i="10"/>
  <c r="T186" i="10"/>
  <c r="T185" i="10"/>
  <c r="T184" i="10"/>
  <c r="T183" i="10"/>
  <c r="T182" i="10"/>
  <c r="T181" i="10"/>
  <c r="T180" i="10"/>
  <c r="T179" i="10"/>
  <c r="T178" i="10"/>
  <c r="T177" i="10"/>
  <c r="T176" i="10"/>
  <c r="T175" i="10"/>
  <c r="T174" i="10"/>
  <c r="T173" i="10"/>
  <c r="T172" i="10"/>
  <c r="T171" i="10"/>
  <c r="T170" i="10"/>
  <c r="T169" i="10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T144" i="10"/>
  <c r="T143" i="10"/>
  <c r="T142" i="10"/>
  <c r="T141" i="10"/>
  <c r="T140" i="10"/>
  <c r="T139" i="10"/>
  <c r="T138" i="10"/>
  <c r="T137" i="10"/>
  <c r="T136" i="10"/>
  <c r="T135" i="10"/>
  <c r="T134" i="10"/>
  <c r="T133" i="10"/>
  <c r="T132" i="10"/>
  <c r="T131" i="10"/>
  <c r="T130" i="10"/>
  <c r="T129" i="10"/>
  <c r="T128" i="10"/>
  <c r="T127" i="10"/>
  <c r="T126" i="10"/>
  <c r="T125" i="10"/>
  <c r="T124" i="10"/>
  <c r="T123" i="10"/>
  <c r="T122" i="10"/>
  <c r="T121" i="10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T108" i="10"/>
  <c r="T107" i="10"/>
  <c r="T106" i="10"/>
  <c r="T105" i="10"/>
  <c r="T104" i="10"/>
  <c r="T103" i="10"/>
  <c r="T102" i="10"/>
  <c r="T101" i="10"/>
  <c r="T100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6" i="10"/>
  <c r="T85" i="10"/>
  <c r="T84" i="10"/>
  <c r="T83" i="10"/>
  <c r="T82" i="10"/>
  <c r="T81" i="10"/>
  <c r="T80" i="10"/>
  <c r="T79" i="10"/>
  <c r="T78" i="10"/>
  <c r="T77" i="10"/>
  <c r="T76" i="10"/>
  <c r="T75" i="10"/>
  <c r="T74" i="10"/>
  <c r="T73" i="10"/>
  <c r="T72" i="10"/>
  <c r="T71" i="10"/>
  <c r="T70" i="10"/>
  <c r="T69" i="10"/>
  <c r="T68" i="10"/>
  <c r="T67" i="10"/>
  <c r="T66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T3" i="10"/>
  <c r="T2" i="10"/>
  <c r="L416" i="10" l="1"/>
  <c r="X416" i="10" s="1"/>
  <c r="X6" i="1"/>
  <c r="T323" i="7" l="1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T3" i="7"/>
  <c r="T2" i="7"/>
  <c r="X322" i="7"/>
  <c r="X313" i="7"/>
  <c r="X311" i="7"/>
  <c r="X310" i="7"/>
  <c r="X309" i="7"/>
  <c r="X308" i="7"/>
  <c r="X306" i="7"/>
  <c r="X305" i="7"/>
  <c r="X302" i="7"/>
  <c r="X299" i="7"/>
  <c r="X296" i="7"/>
  <c r="L295" i="7"/>
  <c r="X295" i="7" s="1"/>
  <c r="X294" i="7"/>
  <c r="P293" i="7"/>
  <c r="X291" i="7"/>
  <c r="X290" i="7"/>
  <c r="X287" i="7"/>
  <c r="L286" i="7"/>
  <c r="X286" i="7" s="1"/>
  <c r="L285" i="7"/>
  <c r="X285" i="7" s="1"/>
  <c r="X284" i="7"/>
  <c r="X283" i="7"/>
  <c r="X282" i="7"/>
  <c r="X279" i="7"/>
  <c r="X278" i="7"/>
  <c r="L277" i="7"/>
  <c r="X277" i="7" s="1"/>
  <c r="P275" i="7"/>
  <c r="X275" i="7" s="1"/>
  <c r="P271" i="7"/>
  <c r="L271" i="7" s="1"/>
  <c r="X271" i="7" s="1"/>
  <c r="X270" i="7"/>
  <c r="X269" i="7"/>
  <c r="X268" i="7"/>
  <c r="X267" i="7"/>
  <c r="X264" i="7"/>
  <c r="X263" i="7"/>
  <c r="X262" i="7"/>
  <c r="X261" i="7"/>
  <c r="L260" i="7"/>
  <c r="X260" i="7" s="1"/>
  <c r="X252" i="7"/>
  <c r="X251" i="7"/>
  <c r="X249" i="7"/>
  <c r="X248" i="7"/>
  <c r="X247" i="7"/>
  <c r="X246" i="7"/>
  <c r="X245" i="7"/>
  <c r="X244" i="7"/>
  <c r="X243" i="7"/>
  <c r="X242" i="7"/>
  <c r="X241" i="7"/>
  <c r="X240" i="7"/>
  <c r="X239" i="7"/>
  <c r="X238" i="7"/>
  <c r="X237" i="7"/>
  <c r="X236" i="7"/>
  <c r="X235" i="7"/>
  <c r="L234" i="7"/>
  <c r="X234" i="7" s="1"/>
  <c r="X233" i="7"/>
  <c r="X232" i="7"/>
  <c r="X229" i="7"/>
  <c r="X224" i="7"/>
  <c r="X223" i="7"/>
  <c r="X222" i="7"/>
  <c r="X221" i="7"/>
  <c r="X217" i="7"/>
  <c r="P216" i="7"/>
  <c r="L216" i="7" s="1"/>
  <c r="X216" i="7" s="1"/>
  <c r="X215" i="7"/>
  <c r="P214" i="7"/>
  <c r="X214" i="7" s="1"/>
  <c r="X213" i="7"/>
  <c r="X212" i="7"/>
  <c r="L209" i="7"/>
  <c r="X209" i="7" s="1"/>
  <c r="X208" i="7"/>
  <c r="X207" i="7"/>
  <c r="X205" i="7"/>
  <c r="P204" i="7"/>
  <c r="L204" i="7" s="1"/>
  <c r="X204" i="7" s="1"/>
  <c r="X201" i="7"/>
  <c r="L200" i="7"/>
  <c r="X200" i="7" s="1"/>
  <c r="X199" i="7"/>
  <c r="X198" i="7"/>
  <c r="X197" i="7"/>
  <c r="X196" i="7"/>
  <c r="X191" i="7"/>
  <c r="L190" i="7"/>
  <c r="X190" i="7" s="1"/>
  <c r="X189" i="7"/>
  <c r="X188" i="7"/>
  <c r="X186" i="7"/>
  <c r="X185" i="7"/>
  <c r="X183" i="7"/>
  <c r="X179" i="7"/>
  <c r="X177" i="7"/>
  <c r="X176" i="7"/>
  <c r="X175" i="7"/>
  <c r="X174" i="7"/>
  <c r="X172" i="7"/>
  <c r="X171" i="7"/>
  <c r="X169" i="7"/>
  <c r="X168" i="7"/>
  <c r="X166" i="7"/>
  <c r="X165" i="7"/>
  <c r="X164" i="7"/>
  <c r="X161" i="7"/>
  <c r="X158" i="7"/>
  <c r="X157" i="7"/>
  <c r="X155" i="7"/>
  <c r="X154" i="7"/>
  <c r="X153" i="7"/>
  <c r="X152" i="7"/>
  <c r="X149" i="7"/>
  <c r="X148" i="7"/>
  <c r="X147" i="7"/>
  <c r="L146" i="7"/>
  <c r="X146" i="7" s="1"/>
  <c r="X145" i="7"/>
  <c r="X144" i="7"/>
  <c r="L143" i="7"/>
  <c r="X143" i="7" s="1"/>
  <c r="X142" i="7"/>
  <c r="X141" i="7"/>
  <c r="X140" i="7"/>
  <c r="X139" i="7"/>
  <c r="X138" i="7"/>
  <c r="X137" i="7"/>
  <c r="X136" i="7"/>
  <c r="X134" i="7"/>
  <c r="X131" i="7"/>
  <c r="X130" i="7"/>
  <c r="X127" i="7"/>
  <c r="X126" i="7"/>
  <c r="X124" i="7"/>
  <c r="X122" i="7"/>
  <c r="X121" i="7"/>
  <c r="X120" i="7"/>
  <c r="X119" i="7"/>
  <c r="X118" i="7"/>
  <c r="X117" i="7"/>
  <c r="X116" i="7"/>
  <c r="X115" i="7"/>
  <c r="X114" i="7"/>
  <c r="X113" i="7"/>
  <c r="X111" i="7"/>
  <c r="X110" i="7"/>
  <c r="X109" i="7"/>
  <c r="X108" i="7"/>
  <c r="X107" i="7"/>
  <c r="X106" i="7"/>
  <c r="X105" i="7"/>
  <c r="P104" i="7"/>
  <c r="X103" i="7"/>
  <c r="X102" i="7"/>
  <c r="X101" i="7"/>
  <c r="X100" i="7"/>
  <c r="X99" i="7"/>
  <c r="L98" i="7"/>
  <c r="X98" i="7" s="1"/>
  <c r="X97" i="7"/>
  <c r="X96" i="7"/>
  <c r="L95" i="7"/>
  <c r="X95" i="7" s="1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8" i="7"/>
  <c r="L77" i="7"/>
  <c r="X77" i="7" s="1"/>
  <c r="X76" i="7"/>
  <c r="X75" i="7"/>
  <c r="X74" i="7"/>
  <c r="X73" i="7"/>
  <c r="L72" i="7"/>
  <c r="X72" i="7" s="1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L53" i="7"/>
  <c r="X53" i="7" s="1"/>
  <c r="X51" i="7"/>
  <c r="L50" i="7"/>
  <c r="X50" i="7" s="1"/>
  <c r="X48" i="7"/>
  <c r="X47" i="7"/>
  <c r="X46" i="7"/>
  <c r="X45" i="7"/>
  <c r="X44" i="7"/>
  <c r="X41" i="7"/>
  <c r="X40" i="7"/>
  <c r="X39" i="7"/>
  <c r="X36" i="7"/>
  <c r="X35" i="7"/>
  <c r="X30" i="7"/>
  <c r="X29" i="7"/>
  <c r="X27" i="7"/>
  <c r="X24" i="7"/>
  <c r="X23" i="7"/>
  <c r="X22" i="7"/>
  <c r="X21" i="7"/>
  <c r="L20" i="7"/>
  <c r="X20" i="7" s="1"/>
  <c r="X19" i="7"/>
  <c r="X18" i="7"/>
  <c r="X17" i="7"/>
  <c r="X16" i="7"/>
  <c r="L15" i="7"/>
  <c r="X15" i="7" s="1"/>
  <c r="X14" i="7"/>
  <c r="X13" i="7"/>
  <c r="X12" i="7"/>
  <c r="X11" i="7"/>
  <c r="X8" i="7"/>
  <c r="L7" i="7"/>
  <c r="X7" i="7" s="1"/>
  <c r="X6" i="7"/>
  <c r="L5" i="7"/>
  <c r="X5" i="7" s="1"/>
  <c r="X4" i="7"/>
  <c r="H240" i="7"/>
  <c r="H239" i="7"/>
  <c r="H238" i="7"/>
  <c r="H237" i="7"/>
  <c r="H236" i="7"/>
  <c r="H235" i="7"/>
  <c r="H234" i="7"/>
  <c r="H233" i="7"/>
  <c r="H220" i="7"/>
  <c r="H219" i="7"/>
  <c r="H218" i="7"/>
  <c r="H217" i="7"/>
  <c r="H216" i="7"/>
  <c r="H215" i="7"/>
  <c r="H214" i="7"/>
  <c r="H213" i="7"/>
  <c r="H209" i="7"/>
  <c r="H208" i="7"/>
  <c r="H207" i="7"/>
  <c r="H206" i="7"/>
  <c r="H205" i="7"/>
  <c r="H203" i="7"/>
  <c r="H202" i="7"/>
  <c r="H201" i="7"/>
  <c r="H200" i="7"/>
  <c r="H199" i="7"/>
  <c r="H198" i="7"/>
  <c r="H197" i="7"/>
  <c r="H196" i="7"/>
  <c r="H195" i="7"/>
  <c r="H193" i="7"/>
  <c r="H192" i="7"/>
  <c r="H191" i="7"/>
  <c r="H172" i="7"/>
  <c r="H170" i="7"/>
  <c r="H169" i="7"/>
  <c r="H168" i="7"/>
  <c r="H167" i="7"/>
  <c r="H166" i="7"/>
  <c r="H165" i="7"/>
  <c r="H164" i="7"/>
  <c r="H163" i="7"/>
  <c r="H162" i="7"/>
  <c r="H161" i="7"/>
  <c r="H160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6" i="7"/>
  <c r="H5" i="7"/>
  <c r="H4" i="7"/>
  <c r="H3" i="7"/>
  <c r="H2" i="7"/>
  <c r="T458" i="1"/>
  <c r="T456" i="1"/>
  <c r="T466" i="1"/>
  <c r="T465" i="1"/>
  <c r="T464" i="1"/>
  <c r="T463" i="1"/>
  <c r="T462" i="1"/>
  <c r="T461" i="1"/>
  <c r="T460" i="1"/>
  <c r="T459" i="1"/>
  <c r="T457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458" i="1"/>
  <c r="P456" i="1"/>
  <c r="P466" i="1"/>
  <c r="P465" i="1"/>
  <c r="P464" i="1"/>
  <c r="P463" i="1"/>
  <c r="P462" i="1"/>
  <c r="P461" i="1"/>
  <c r="P460" i="1"/>
  <c r="P459" i="1"/>
  <c r="P457" i="1"/>
  <c r="P455" i="1"/>
  <c r="P454" i="1"/>
  <c r="P453" i="1"/>
  <c r="P452" i="1"/>
  <c r="P451" i="1"/>
  <c r="P448" i="1"/>
  <c r="P446" i="1"/>
  <c r="P444" i="1"/>
  <c r="P443" i="1"/>
  <c r="P441" i="1"/>
  <c r="P440" i="1"/>
  <c r="P439" i="1"/>
  <c r="P438" i="1"/>
  <c r="P436" i="1"/>
  <c r="P435" i="1"/>
  <c r="P434" i="1"/>
  <c r="P433" i="1"/>
  <c r="P432" i="1"/>
  <c r="L432" i="1" s="1"/>
  <c r="P431" i="1"/>
  <c r="P430" i="1"/>
  <c r="P429" i="1"/>
  <c r="P427" i="1"/>
  <c r="P426" i="1"/>
  <c r="P424" i="1"/>
  <c r="P422" i="1"/>
  <c r="P421" i="1"/>
  <c r="P420" i="1"/>
  <c r="P418" i="1"/>
  <c r="P417" i="1"/>
  <c r="P416" i="1"/>
  <c r="P414" i="1"/>
  <c r="L414" i="1" s="1"/>
  <c r="P413" i="1"/>
  <c r="P412" i="1"/>
  <c r="P407" i="1"/>
  <c r="P406" i="1"/>
  <c r="P405" i="1"/>
  <c r="P403" i="1"/>
  <c r="P402" i="1"/>
  <c r="P398" i="1"/>
  <c r="P397" i="1"/>
  <c r="P395" i="1"/>
  <c r="P393" i="1"/>
  <c r="P392" i="1"/>
  <c r="P391" i="1"/>
  <c r="P390" i="1"/>
  <c r="P389" i="1"/>
  <c r="P388" i="1"/>
  <c r="P387" i="1"/>
  <c r="P386" i="1"/>
  <c r="P385" i="1"/>
  <c r="P384" i="1"/>
  <c r="P382" i="1"/>
  <c r="P381" i="1"/>
  <c r="P380" i="1"/>
  <c r="P379" i="1"/>
  <c r="P378" i="1"/>
  <c r="P377" i="1"/>
  <c r="P376" i="1"/>
  <c r="P374" i="1"/>
  <c r="P373" i="1"/>
  <c r="P372" i="1"/>
  <c r="P371" i="1"/>
  <c r="P370" i="1"/>
  <c r="P369" i="1"/>
  <c r="P367" i="1"/>
  <c r="P366" i="1"/>
  <c r="P365" i="1"/>
  <c r="P364" i="1"/>
  <c r="P361" i="1"/>
  <c r="P360" i="1"/>
  <c r="P357" i="1"/>
  <c r="P356" i="1"/>
  <c r="P355" i="1"/>
  <c r="P354" i="1"/>
  <c r="P353" i="1"/>
  <c r="L353" i="1" s="1"/>
  <c r="P352" i="1"/>
  <c r="P350" i="1"/>
  <c r="P349" i="1"/>
  <c r="P347" i="1"/>
  <c r="P346" i="1"/>
  <c r="P345" i="1"/>
  <c r="P344" i="1"/>
  <c r="P343" i="1"/>
  <c r="P342" i="1"/>
  <c r="P341" i="1"/>
  <c r="P338" i="1"/>
  <c r="P335" i="1"/>
  <c r="P334" i="1"/>
  <c r="P333" i="1"/>
  <c r="P332" i="1"/>
  <c r="P331" i="1"/>
  <c r="P329" i="1"/>
  <c r="P328" i="1"/>
  <c r="P327" i="1"/>
  <c r="P325" i="1"/>
  <c r="P324" i="1"/>
  <c r="P323" i="1"/>
  <c r="P322" i="1"/>
  <c r="P321" i="1"/>
  <c r="P320" i="1"/>
  <c r="P319" i="1"/>
  <c r="L319" i="1" s="1"/>
  <c r="P317" i="1"/>
  <c r="P316" i="1"/>
  <c r="P315" i="1"/>
  <c r="P312" i="1"/>
  <c r="P311" i="1"/>
  <c r="P310" i="1"/>
  <c r="P304" i="1"/>
  <c r="P298" i="1"/>
  <c r="P297" i="1"/>
  <c r="P295" i="1"/>
  <c r="P294" i="1"/>
  <c r="P293" i="1"/>
  <c r="P290" i="1"/>
  <c r="P289" i="1"/>
  <c r="P288" i="1"/>
  <c r="P287" i="1"/>
  <c r="P286" i="1"/>
  <c r="P285" i="1"/>
  <c r="P284" i="1"/>
  <c r="P281" i="1"/>
  <c r="P280" i="1"/>
  <c r="P279" i="1"/>
  <c r="P278" i="1"/>
  <c r="P277" i="1"/>
  <c r="P276" i="1"/>
  <c r="P275" i="1"/>
  <c r="P272" i="1"/>
  <c r="P271" i="1"/>
  <c r="P270" i="1"/>
  <c r="P266" i="1"/>
  <c r="P262" i="1"/>
  <c r="P261" i="1"/>
  <c r="P260" i="1"/>
  <c r="P257" i="1"/>
  <c r="P254" i="1"/>
  <c r="P252" i="1"/>
  <c r="P251" i="1"/>
  <c r="P250" i="1"/>
  <c r="P249" i="1"/>
  <c r="P247" i="1"/>
  <c r="P244" i="1"/>
  <c r="P243" i="1"/>
  <c r="P242" i="1"/>
  <c r="L242" i="1" s="1"/>
  <c r="P241" i="1"/>
  <c r="P238" i="1"/>
  <c r="P237" i="1"/>
  <c r="P236" i="1"/>
  <c r="P231" i="1"/>
  <c r="P229" i="1"/>
  <c r="P228" i="1"/>
  <c r="P224" i="1"/>
  <c r="P223" i="1"/>
  <c r="P222" i="1"/>
  <c r="P221" i="1"/>
  <c r="P219" i="1"/>
  <c r="P218" i="1"/>
  <c r="P217" i="1"/>
  <c r="P214" i="1"/>
  <c r="P213" i="1"/>
  <c r="P211" i="1"/>
  <c r="P210" i="1"/>
  <c r="P209" i="1"/>
  <c r="P207" i="1"/>
  <c r="P206" i="1"/>
  <c r="P205" i="1"/>
  <c r="P204" i="1"/>
  <c r="P203" i="1"/>
  <c r="P196" i="1"/>
  <c r="P195" i="1"/>
  <c r="P192" i="1"/>
  <c r="P191" i="1"/>
  <c r="P190" i="1"/>
  <c r="P189" i="1"/>
  <c r="P187" i="1"/>
  <c r="P186" i="1"/>
  <c r="P185" i="1"/>
  <c r="P183" i="1"/>
  <c r="P182" i="1"/>
  <c r="P180" i="1"/>
  <c r="P179" i="1"/>
  <c r="P178" i="1"/>
  <c r="P174" i="1"/>
  <c r="P173" i="1"/>
  <c r="P172" i="1"/>
  <c r="P171" i="1"/>
  <c r="P169" i="1"/>
  <c r="P168" i="1"/>
  <c r="P167" i="1"/>
  <c r="P166" i="1"/>
  <c r="P163" i="1"/>
  <c r="P158" i="1"/>
  <c r="P157" i="1"/>
  <c r="P156" i="1"/>
  <c r="P154" i="1"/>
  <c r="P147" i="1"/>
  <c r="P146" i="1"/>
  <c r="P139" i="1"/>
  <c r="P138" i="1"/>
  <c r="P137" i="1"/>
  <c r="P136" i="1"/>
  <c r="P132" i="1"/>
  <c r="P131" i="1"/>
  <c r="P130" i="1"/>
  <c r="P129" i="1"/>
  <c r="P126" i="1"/>
  <c r="P125" i="1"/>
  <c r="P124" i="1"/>
  <c r="P123" i="1"/>
  <c r="P119" i="1"/>
  <c r="P118" i="1"/>
  <c r="P117" i="1"/>
  <c r="P116" i="1"/>
  <c r="P114" i="1"/>
  <c r="P113" i="1"/>
  <c r="P112" i="1"/>
  <c r="P111" i="1"/>
  <c r="P106" i="1"/>
  <c r="P105" i="1"/>
  <c r="P104" i="1"/>
  <c r="P100" i="1"/>
  <c r="P99" i="1"/>
  <c r="P96" i="1"/>
  <c r="P95" i="1"/>
  <c r="P93" i="1"/>
  <c r="L93" i="1" s="1"/>
  <c r="P90" i="1"/>
  <c r="P89" i="1"/>
  <c r="P88" i="1"/>
  <c r="P83" i="1"/>
  <c r="P82" i="1"/>
  <c r="P78" i="1"/>
  <c r="P77" i="1"/>
  <c r="P74" i="1"/>
  <c r="P73" i="1"/>
  <c r="P72" i="1"/>
  <c r="P71" i="1"/>
  <c r="P70" i="1"/>
  <c r="P67" i="1"/>
  <c r="P65" i="1"/>
  <c r="P64" i="1"/>
  <c r="P63" i="1"/>
  <c r="P61" i="1"/>
  <c r="P60" i="1"/>
  <c r="P59" i="1"/>
  <c r="P56" i="1"/>
  <c r="P55" i="1"/>
  <c r="P54" i="1"/>
  <c r="P53" i="1"/>
  <c r="P52" i="1"/>
  <c r="P51" i="1"/>
  <c r="P50" i="1"/>
  <c r="P49" i="1"/>
  <c r="P48" i="1"/>
  <c r="P47" i="1"/>
  <c r="P44" i="1"/>
  <c r="P43" i="1"/>
  <c r="P42" i="1"/>
  <c r="P41" i="1"/>
  <c r="P40" i="1"/>
  <c r="P39" i="1"/>
  <c r="P38" i="1"/>
  <c r="P37" i="1"/>
  <c r="P36" i="1"/>
  <c r="P35" i="1"/>
  <c r="P32" i="1"/>
  <c r="P31" i="1"/>
  <c r="P27" i="1"/>
  <c r="P26" i="1"/>
  <c r="P22" i="1"/>
  <c r="P21" i="1"/>
  <c r="P20" i="1"/>
  <c r="P19" i="1"/>
  <c r="P18" i="1"/>
  <c r="P17" i="1"/>
  <c r="P16" i="1"/>
  <c r="P12" i="1"/>
  <c r="P10" i="1"/>
  <c r="P9" i="1"/>
  <c r="P8" i="1"/>
  <c r="P7" i="1"/>
  <c r="P6" i="1"/>
  <c r="P5" i="1"/>
  <c r="P4" i="1"/>
  <c r="P2" i="1"/>
  <c r="H458" i="1"/>
  <c r="H456" i="1"/>
  <c r="H466" i="1"/>
  <c r="H465" i="1"/>
  <c r="H464" i="1"/>
  <c r="H463" i="1"/>
  <c r="H462" i="1"/>
  <c r="H461" i="1"/>
  <c r="H460" i="1"/>
  <c r="H459" i="1"/>
  <c r="H457" i="1"/>
  <c r="H455" i="1"/>
  <c r="H454" i="1"/>
  <c r="H453" i="1"/>
  <c r="H452" i="1"/>
  <c r="H451" i="1"/>
  <c r="H448" i="1"/>
  <c r="H446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1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3" i="1"/>
  <c r="H362" i="1"/>
  <c r="H361" i="1"/>
  <c r="H360" i="1"/>
  <c r="H358" i="1"/>
  <c r="H357" i="1"/>
  <c r="H356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1" i="1"/>
  <c r="H300" i="1"/>
  <c r="H299" i="1"/>
  <c r="H298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6" i="1"/>
  <c r="H245" i="1"/>
  <c r="H244" i="1"/>
  <c r="H242" i="1"/>
  <c r="H241" i="1"/>
  <c r="H240" i="1"/>
  <c r="H239" i="1"/>
  <c r="H238" i="1"/>
  <c r="H237" i="1"/>
  <c r="H236" i="1"/>
  <c r="H224" i="1"/>
  <c r="H223" i="1"/>
  <c r="H219" i="1"/>
  <c r="H218" i="1"/>
  <c r="H217" i="1"/>
  <c r="H215" i="1"/>
  <c r="H214" i="1"/>
  <c r="H213" i="1"/>
  <c r="H211" i="1"/>
  <c r="H210" i="1"/>
  <c r="H207" i="1"/>
  <c r="H206" i="1"/>
  <c r="H205" i="1"/>
  <c r="H204" i="1"/>
  <c r="H202" i="1"/>
  <c r="H201" i="1"/>
  <c r="H195" i="1"/>
  <c r="H194" i="1"/>
  <c r="H193" i="1"/>
  <c r="H192" i="1"/>
  <c r="H191" i="1"/>
  <c r="H190" i="1"/>
  <c r="H189" i="1"/>
  <c r="H187" i="1"/>
  <c r="H186" i="1"/>
  <c r="H185" i="1"/>
  <c r="H183" i="1"/>
  <c r="H182" i="1"/>
  <c r="H178" i="1"/>
  <c r="H177" i="1"/>
  <c r="H176" i="1"/>
  <c r="H174" i="1"/>
  <c r="H173" i="1"/>
  <c r="H172" i="1"/>
  <c r="H171" i="1"/>
  <c r="H170" i="1"/>
  <c r="H169" i="1"/>
  <c r="H168" i="1"/>
  <c r="H167" i="1"/>
  <c r="H166" i="1"/>
  <c r="H163" i="1"/>
  <c r="H161" i="1"/>
  <c r="H160" i="1"/>
  <c r="H158" i="1"/>
  <c r="H157" i="1"/>
  <c r="H156" i="1"/>
  <c r="H154" i="1"/>
  <c r="H149" i="1"/>
  <c r="H148" i="1"/>
  <c r="H147" i="1"/>
  <c r="H146" i="1"/>
  <c r="H145" i="1"/>
  <c r="H144" i="1"/>
  <c r="H143" i="1"/>
  <c r="H142" i="1"/>
  <c r="H138" i="1"/>
  <c r="H137" i="1"/>
  <c r="H136" i="1"/>
  <c r="H135" i="1"/>
  <c r="H134" i="1"/>
  <c r="H132" i="1"/>
  <c r="H131" i="1"/>
  <c r="H130" i="1"/>
  <c r="H129" i="1"/>
  <c r="H128" i="1"/>
  <c r="H127" i="1"/>
  <c r="H126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08" i="1"/>
  <c r="H107" i="1"/>
  <c r="H106" i="1"/>
  <c r="H105" i="1"/>
  <c r="H100" i="1"/>
  <c r="H99" i="1"/>
  <c r="H98" i="1"/>
  <c r="H96" i="1"/>
  <c r="H95" i="1"/>
  <c r="H93" i="1"/>
  <c r="H91" i="1"/>
  <c r="H90" i="1"/>
  <c r="H89" i="1"/>
  <c r="H88" i="1"/>
  <c r="H87" i="1"/>
  <c r="H85" i="1"/>
  <c r="H83" i="1"/>
  <c r="H82" i="1"/>
  <c r="H81" i="1"/>
  <c r="H80" i="1"/>
  <c r="H79" i="1"/>
  <c r="H77" i="1"/>
  <c r="H76" i="1"/>
  <c r="H75" i="1"/>
  <c r="H71" i="1"/>
  <c r="H70" i="1"/>
  <c r="H69" i="1"/>
  <c r="H68" i="1"/>
  <c r="H66" i="1"/>
  <c r="H65" i="1"/>
  <c r="H64" i="1"/>
  <c r="H63" i="1"/>
  <c r="H62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1" i="1"/>
  <c r="H40" i="1"/>
  <c r="H39" i="1"/>
  <c r="H38" i="1"/>
  <c r="H37" i="1"/>
  <c r="H36" i="1"/>
  <c r="H35" i="1"/>
  <c r="H32" i="1"/>
  <c r="H31" i="1"/>
  <c r="H29" i="1"/>
  <c r="H28" i="1"/>
  <c r="H27" i="1"/>
  <c r="H26" i="1"/>
  <c r="H22" i="1"/>
  <c r="H21" i="1"/>
  <c r="H20" i="1"/>
  <c r="H18" i="1"/>
  <c r="H17" i="1"/>
  <c r="H16" i="1"/>
  <c r="H12" i="1"/>
  <c r="H10" i="1"/>
  <c r="H9" i="1"/>
  <c r="H8" i="1"/>
  <c r="H7" i="1"/>
  <c r="H5" i="1"/>
  <c r="H4" i="1"/>
  <c r="H2" i="1"/>
  <c r="E458" i="1"/>
  <c r="E456" i="1"/>
  <c r="E466" i="1"/>
  <c r="E465" i="1"/>
  <c r="E464" i="1"/>
  <c r="E463" i="1"/>
  <c r="E462" i="1"/>
  <c r="E461" i="1"/>
  <c r="E460" i="1"/>
  <c r="E459" i="1"/>
  <c r="E457" i="1"/>
  <c r="E455" i="1"/>
  <c r="E454" i="1"/>
  <c r="E453" i="1"/>
  <c r="E452" i="1"/>
  <c r="E451" i="1"/>
  <c r="E448" i="1"/>
  <c r="E447" i="1"/>
  <c r="E446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1" i="1"/>
  <c r="E229" i="1"/>
  <c r="E228" i="1"/>
  <c r="E226" i="1"/>
  <c r="E225" i="1"/>
  <c r="E224" i="1"/>
  <c r="E223" i="1"/>
  <c r="E222" i="1"/>
  <c r="E221" i="1"/>
  <c r="E219" i="1"/>
  <c r="E218" i="1"/>
  <c r="E217" i="1"/>
  <c r="E215" i="1"/>
  <c r="E214" i="1"/>
  <c r="E213" i="1"/>
  <c r="E211" i="1"/>
  <c r="E210" i="1"/>
  <c r="E209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7" i="1"/>
  <c r="E186" i="1"/>
  <c r="E185" i="1"/>
  <c r="E183" i="1"/>
  <c r="E182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3" i="1"/>
  <c r="E161" i="1"/>
  <c r="E160" i="1"/>
  <c r="E158" i="1"/>
  <c r="E157" i="1"/>
  <c r="E156" i="1"/>
  <c r="E154" i="1"/>
  <c r="E152" i="1"/>
  <c r="E151" i="1"/>
  <c r="E149" i="1"/>
  <c r="E148" i="1"/>
  <c r="E147" i="1"/>
  <c r="E146" i="1"/>
  <c r="E145" i="1"/>
  <c r="E144" i="1"/>
  <c r="E143" i="1"/>
  <c r="E142" i="1"/>
  <c r="E139" i="1"/>
  <c r="E138" i="1"/>
  <c r="E137" i="1"/>
  <c r="E136" i="1"/>
  <c r="E135" i="1"/>
  <c r="E134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0" i="1"/>
  <c r="E99" i="1"/>
  <c r="E98" i="1"/>
  <c r="E96" i="1"/>
  <c r="E95" i="1"/>
  <c r="E93" i="1"/>
  <c r="E91" i="1"/>
  <c r="E90" i="1"/>
  <c r="E89" i="1"/>
  <c r="E88" i="1"/>
  <c r="E87" i="1"/>
  <c r="E85" i="1"/>
  <c r="E83" i="1"/>
  <c r="E82" i="1"/>
  <c r="E81" i="1"/>
  <c r="E80" i="1"/>
  <c r="E79" i="1"/>
  <c r="E77" i="1"/>
  <c r="E76" i="1"/>
  <c r="E75" i="1"/>
  <c r="E74" i="1"/>
  <c r="E73" i="1"/>
  <c r="E72" i="1"/>
  <c r="E71" i="1"/>
  <c r="E70" i="1"/>
  <c r="E69" i="1"/>
  <c r="E68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1" i="1"/>
  <c r="E40" i="1"/>
  <c r="E39" i="1"/>
  <c r="E38" i="1"/>
  <c r="E37" i="1"/>
  <c r="E36" i="1"/>
  <c r="E35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7" i="1"/>
  <c r="E16" i="1"/>
  <c r="E14" i="1"/>
  <c r="E13" i="1"/>
  <c r="E11" i="1"/>
  <c r="E10" i="1"/>
  <c r="E9" i="1"/>
  <c r="E8" i="1"/>
  <c r="E7" i="1"/>
  <c r="E6" i="1"/>
  <c r="E5" i="1"/>
  <c r="E4" i="1"/>
  <c r="E3" i="1"/>
  <c r="E2" i="1"/>
  <c r="D458" i="1"/>
  <c r="D456" i="1"/>
  <c r="D466" i="1"/>
  <c r="D465" i="1"/>
  <c r="D464" i="1"/>
  <c r="D463" i="1"/>
  <c r="D462" i="1"/>
  <c r="D461" i="1"/>
  <c r="D460" i="1"/>
  <c r="D459" i="1"/>
  <c r="D457" i="1"/>
  <c r="D455" i="1"/>
  <c r="D454" i="1"/>
  <c r="D453" i="1"/>
  <c r="D452" i="1"/>
  <c r="D451" i="1"/>
  <c r="D448" i="1"/>
  <c r="D447" i="1"/>
  <c r="D446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1" i="1"/>
  <c r="D229" i="1"/>
  <c r="D228" i="1"/>
  <c r="D226" i="1"/>
  <c r="D225" i="1"/>
  <c r="D224" i="1"/>
  <c r="D223" i="1"/>
  <c r="D222" i="1"/>
  <c r="D221" i="1"/>
  <c r="D219" i="1"/>
  <c r="D218" i="1"/>
  <c r="D217" i="1"/>
  <c r="D215" i="1"/>
  <c r="D214" i="1"/>
  <c r="D213" i="1"/>
  <c r="D211" i="1"/>
  <c r="D210" i="1"/>
  <c r="D209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7" i="1"/>
  <c r="D186" i="1"/>
  <c r="D185" i="1"/>
  <c r="D183" i="1"/>
  <c r="D182" i="1"/>
  <c r="D180" i="1"/>
  <c r="D179" i="1"/>
  <c r="D178" i="1"/>
  <c r="D177" i="1"/>
  <c r="D176" i="1"/>
  <c r="D174" i="1"/>
  <c r="D173" i="1"/>
  <c r="D172" i="1"/>
  <c r="D171" i="1"/>
  <c r="D170" i="1"/>
  <c r="D169" i="1"/>
  <c r="D168" i="1"/>
  <c r="D167" i="1"/>
  <c r="D166" i="1"/>
  <c r="D163" i="1"/>
  <c r="D161" i="1"/>
  <c r="D160" i="1"/>
  <c r="D158" i="1"/>
  <c r="D157" i="1"/>
  <c r="D156" i="1"/>
  <c r="D154" i="1"/>
  <c r="D152" i="1"/>
  <c r="D151" i="1"/>
  <c r="D149" i="1"/>
  <c r="D148" i="1"/>
  <c r="D147" i="1"/>
  <c r="D146" i="1"/>
  <c r="D145" i="1"/>
  <c r="D144" i="1"/>
  <c r="D143" i="1"/>
  <c r="D142" i="1"/>
  <c r="D139" i="1"/>
  <c r="D138" i="1"/>
  <c r="D137" i="1"/>
  <c r="D136" i="1"/>
  <c r="D135" i="1"/>
  <c r="D134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0" i="1"/>
  <c r="D99" i="1"/>
  <c r="D98" i="1"/>
  <c r="D96" i="1"/>
  <c r="D95" i="1"/>
  <c r="D93" i="1"/>
  <c r="D92" i="1"/>
  <c r="D91" i="1"/>
  <c r="D90" i="1"/>
  <c r="D89" i="1"/>
  <c r="D88" i="1"/>
  <c r="D87" i="1"/>
  <c r="D85" i="1"/>
  <c r="D83" i="1"/>
  <c r="D82" i="1"/>
  <c r="D81" i="1"/>
  <c r="D80" i="1"/>
  <c r="D79" i="1"/>
  <c r="D77" i="1"/>
  <c r="D76" i="1"/>
  <c r="D75" i="1"/>
  <c r="D74" i="1"/>
  <c r="D73" i="1"/>
  <c r="D72" i="1"/>
  <c r="D71" i="1"/>
  <c r="D70" i="1"/>
  <c r="D69" i="1"/>
  <c r="D68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1" i="1"/>
  <c r="D40" i="1"/>
  <c r="D39" i="1"/>
  <c r="D38" i="1"/>
  <c r="D37" i="1"/>
  <c r="D36" i="1"/>
  <c r="D35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7" i="1"/>
  <c r="D16" i="1"/>
  <c r="D14" i="1"/>
  <c r="D13" i="1"/>
  <c r="D11" i="1"/>
  <c r="D10" i="1"/>
  <c r="D9" i="1"/>
  <c r="D8" i="1"/>
  <c r="D7" i="1"/>
  <c r="D6" i="1"/>
  <c r="D5" i="1"/>
  <c r="D4" i="1"/>
  <c r="D3" i="1"/>
  <c r="D2" i="1"/>
  <c r="X228" i="7"/>
  <c r="X210" i="7"/>
  <c r="X193" i="7"/>
  <c r="X173" i="7"/>
  <c r="X151" i="7"/>
  <c r="X28" i="7"/>
  <c r="X323" i="7"/>
  <c r="X321" i="7"/>
  <c r="X320" i="7"/>
  <c r="X319" i="7"/>
  <c r="X318" i="7"/>
  <c r="X317" i="7"/>
  <c r="X316" i="7"/>
  <c r="X315" i="7"/>
  <c r="L314" i="7"/>
  <c r="X314" i="7" s="1"/>
  <c r="X312" i="7"/>
  <c r="X307" i="7"/>
  <c r="X304" i="7"/>
  <c r="X303" i="7"/>
  <c r="X301" i="7"/>
  <c r="X297" i="7"/>
  <c r="X289" i="7"/>
  <c r="X288" i="7"/>
  <c r="L281" i="7"/>
  <c r="X281" i="7" s="1"/>
  <c r="L280" i="7"/>
  <c r="X280" i="7" s="1"/>
  <c r="X274" i="7"/>
  <c r="X273" i="7"/>
  <c r="X272" i="7"/>
  <c r="X266" i="7"/>
  <c r="X265" i="7"/>
  <c r="X259" i="7"/>
  <c r="X258" i="7"/>
  <c r="X257" i="7"/>
  <c r="X256" i="7"/>
  <c r="L255" i="7"/>
  <c r="X255" i="7" s="1"/>
  <c r="L254" i="7"/>
  <c r="X254" i="7" s="1"/>
  <c r="L253" i="7"/>
  <c r="X253" i="7" s="1"/>
  <c r="L250" i="7"/>
  <c r="X250" i="7" s="1"/>
  <c r="X231" i="7"/>
  <c r="L230" i="7"/>
  <c r="X230" i="7" s="1"/>
  <c r="L227" i="7"/>
  <c r="X227" i="7" s="1"/>
  <c r="X226" i="7"/>
  <c r="X225" i="7"/>
  <c r="X220" i="7"/>
  <c r="X211" i="7"/>
  <c r="X195" i="7"/>
  <c r="X194" i="7"/>
  <c r="X192" i="7"/>
  <c r="X187" i="7"/>
  <c r="X184" i="7"/>
  <c r="L170" i="7"/>
  <c r="X170" i="7" s="1"/>
  <c r="X167" i="7"/>
  <c r="X163" i="7"/>
  <c r="X162" i="7"/>
  <c r="X160" i="7"/>
  <c r="X159" i="7"/>
  <c r="L156" i="7"/>
  <c r="X156" i="7" s="1"/>
  <c r="X150" i="7"/>
  <c r="X135" i="7"/>
  <c r="X133" i="7"/>
  <c r="X132" i="7"/>
  <c r="X129" i="7"/>
  <c r="X128" i="7"/>
  <c r="X125" i="7"/>
  <c r="L123" i="7"/>
  <c r="X123" i="7" s="1"/>
  <c r="X112" i="7"/>
  <c r="L52" i="7"/>
  <c r="X52" i="7" s="1"/>
  <c r="X49" i="7"/>
  <c r="L43" i="7"/>
  <c r="X43" i="7" s="1"/>
  <c r="X42" i="7"/>
  <c r="X38" i="7"/>
  <c r="X37" i="7"/>
  <c r="X34" i="7"/>
  <c r="X33" i="7"/>
  <c r="L32" i="7"/>
  <c r="X32" i="7" s="1"/>
  <c r="X31" i="7"/>
  <c r="X26" i="7"/>
  <c r="X25" i="7"/>
  <c r="X10" i="7"/>
  <c r="L9" i="7"/>
  <c r="X9" i="7" s="1"/>
  <c r="X3" i="7"/>
  <c r="X2" i="7"/>
  <c r="L104" i="7" l="1"/>
  <c r="X104" i="7" s="1"/>
  <c r="X206" i="7"/>
  <c r="X276" i="7"/>
  <c r="X292" i="7"/>
  <c r="X300" i="7"/>
  <c r="X293" i="7"/>
  <c r="X94" i="7"/>
  <c r="X180" i="7"/>
  <c r="X202" i="7"/>
  <c r="X218" i="7"/>
  <c r="X181" i="7"/>
  <c r="X203" i="7"/>
  <c r="X219" i="7"/>
  <c r="L178" i="7"/>
  <c r="X178" i="7" s="1"/>
  <c r="X182" i="7"/>
  <c r="L298" i="7"/>
  <c r="X298" i="7" s="1"/>
  <c r="L456" i="1" l="1"/>
  <c r="X456" i="1" s="1"/>
  <c r="L466" i="1"/>
  <c r="X466" i="1" s="1"/>
  <c r="L464" i="1"/>
  <c r="X464" i="1" s="1"/>
  <c r="L463" i="1"/>
  <c r="X463" i="1" s="1"/>
  <c r="L459" i="1"/>
  <c r="X459" i="1" s="1"/>
  <c r="L454" i="1"/>
  <c r="X454" i="1" s="1"/>
  <c r="L452" i="1"/>
  <c r="X452" i="1" s="1"/>
  <c r="L443" i="1"/>
  <c r="X443" i="1" s="1"/>
  <c r="L440" i="1"/>
  <c r="X440" i="1" s="1"/>
  <c r="L418" i="1"/>
  <c r="X418" i="1" s="1"/>
  <c r="L416" i="1"/>
  <c r="X416" i="1" s="1"/>
  <c r="X414" i="1"/>
  <c r="L412" i="1"/>
  <c r="X412" i="1" s="1"/>
  <c r="L410" i="1"/>
  <c r="X410" i="1" s="1"/>
  <c r="L408" i="1"/>
  <c r="X408" i="1" s="1"/>
  <c r="L406" i="1"/>
  <c r="X406" i="1" s="1"/>
  <c r="L392" i="1"/>
  <c r="X392" i="1" s="1"/>
  <c r="L390" i="1"/>
  <c r="X390" i="1" s="1"/>
  <c r="L388" i="1"/>
  <c r="X388" i="1" s="1"/>
  <c r="L386" i="1"/>
  <c r="X386" i="1" s="1"/>
  <c r="L384" i="1"/>
  <c r="X384" i="1" s="1"/>
  <c r="X366" i="1"/>
  <c r="L363" i="1"/>
  <c r="X363" i="1" s="1"/>
  <c r="L362" i="1"/>
  <c r="X362" i="1" s="1"/>
  <c r="L359" i="1"/>
  <c r="X359" i="1" s="1"/>
  <c r="L357" i="1"/>
  <c r="X357" i="1" s="1"/>
  <c r="L347" i="1"/>
  <c r="X347" i="1" s="1"/>
  <c r="L325" i="1"/>
  <c r="X325" i="1" s="1"/>
  <c r="L323" i="1"/>
  <c r="X323" i="1" s="1"/>
  <c r="L321" i="1"/>
  <c r="X321" i="1" s="1"/>
  <c r="X319" i="1"/>
  <c r="L317" i="1"/>
  <c r="X317" i="1" s="1"/>
  <c r="L315" i="1"/>
  <c r="X315" i="1" s="1"/>
  <c r="X311" i="1"/>
  <c r="X305" i="1"/>
  <c r="L301" i="1"/>
  <c r="X301" i="1" s="1"/>
  <c r="L297" i="1"/>
  <c r="X297" i="1" s="1"/>
  <c r="L295" i="1"/>
  <c r="X295" i="1" s="1"/>
  <c r="L293" i="1"/>
  <c r="X293" i="1" s="1"/>
  <c r="L289" i="1"/>
  <c r="X289" i="1" s="1"/>
  <c r="L287" i="1"/>
  <c r="X287" i="1" s="1"/>
  <c r="L285" i="1"/>
  <c r="X285" i="1" s="1"/>
  <c r="L279" i="1"/>
  <c r="X279" i="1" s="1"/>
  <c r="L277" i="1"/>
  <c r="X277" i="1" s="1"/>
  <c r="L275" i="1"/>
  <c r="X275" i="1" s="1"/>
  <c r="X271" i="1"/>
  <c r="X266" i="1"/>
  <c r="L263" i="1"/>
  <c r="X263" i="1" s="1"/>
  <c r="L261" i="1"/>
  <c r="X261" i="1" s="1"/>
  <c r="X258" i="1"/>
  <c r="L254" i="1"/>
  <c r="X254" i="1" s="1"/>
  <c r="L251" i="1"/>
  <c r="X251" i="1" s="1"/>
  <c r="L249" i="1"/>
  <c r="X249" i="1" s="1"/>
  <c r="L217" i="1"/>
  <c r="X217" i="1" s="1"/>
  <c r="L215" i="1"/>
  <c r="X215" i="1" s="1"/>
  <c r="L213" i="1"/>
  <c r="X213" i="1" s="1"/>
  <c r="X144" i="1"/>
  <c r="L142" i="1"/>
  <c r="X142" i="1" s="1"/>
  <c r="L139" i="1"/>
  <c r="X139" i="1" s="1"/>
  <c r="L137" i="1"/>
  <c r="X137" i="1" s="1"/>
  <c r="L132" i="1"/>
  <c r="X132" i="1" s="1"/>
  <c r="L130" i="1"/>
  <c r="X130" i="1" s="1"/>
  <c r="L128" i="1"/>
  <c r="X128" i="1" s="1"/>
  <c r="L126" i="1"/>
  <c r="X126" i="1" s="1"/>
  <c r="L123" i="1"/>
  <c r="X123" i="1" s="1"/>
  <c r="L121" i="1"/>
  <c r="X121" i="1" s="1"/>
  <c r="L117" i="1"/>
  <c r="X117" i="1" s="1"/>
  <c r="L115" i="1"/>
  <c r="X115" i="1" s="1"/>
  <c r="L113" i="1"/>
  <c r="X113" i="1" s="1"/>
  <c r="X110" i="1"/>
  <c r="L107" i="1"/>
  <c r="X107" i="1" s="1"/>
  <c r="L105" i="1"/>
  <c r="X105" i="1" s="1"/>
  <c r="L103" i="1"/>
  <c r="X103" i="1" s="1"/>
  <c r="L101" i="1"/>
  <c r="X101" i="1" s="1"/>
  <c r="L99" i="1"/>
  <c r="X99" i="1" s="1"/>
  <c r="L97" i="1"/>
  <c r="X97" i="1" s="1"/>
  <c r="L95" i="1"/>
  <c r="X95" i="1" s="1"/>
  <c r="X93" i="1"/>
  <c r="L91" i="1"/>
  <c r="X91" i="1" s="1"/>
  <c r="L89" i="1"/>
  <c r="X89" i="1" s="1"/>
  <c r="L87" i="1"/>
  <c r="X87" i="1" s="1"/>
  <c r="L85" i="1"/>
  <c r="X85" i="1" s="1"/>
  <c r="L83" i="1"/>
  <c r="X83" i="1" s="1"/>
  <c r="L82" i="1"/>
  <c r="X82" i="1" s="1"/>
  <c r="L80" i="1"/>
  <c r="X80" i="1" s="1"/>
  <c r="L78" i="1"/>
  <c r="X78" i="1" s="1"/>
  <c r="L76" i="1"/>
  <c r="X76" i="1" s="1"/>
  <c r="L74" i="1"/>
  <c r="X74" i="1" s="1"/>
  <c r="L70" i="1"/>
  <c r="X70" i="1" s="1"/>
  <c r="L68" i="1"/>
  <c r="X68" i="1" s="1"/>
  <c r="L66" i="1"/>
  <c r="X66" i="1" s="1"/>
  <c r="L64" i="1"/>
  <c r="X64" i="1" s="1"/>
  <c r="L62" i="1"/>
  <c r="X62" i="1" s="1"/>
  <c r="X60" i="1"/>
  <c r="L58" i="1"/>
  <c r="X58" i="1" s="1"/>
  <c r="L56" i="1"/>
  <c r="X56" i="1" s="1"/>
  <c r="L54" i="1"/>
  <c r="X54" i="1" s="1"/>
  <c r="L52" i="1"/>
  <c r="X52" i="1" s="1"/>
  <c r="X50" i="1"/>
  <c r="L48" i="1"/>
  <c r="X48" i="1" s="1"/>
  <c r="L46" i="1"/>
  <c r="X46" i="1" s="1"/>
  <c r="X45" i="1"/>
  <c r="L44" i="1"/>
  <c r="X44" i="1" s="1"/>
  <c r="L42" i="1"/>
  <c r="X42" i="1" s="1"/>
  <c r="L40" i="1"/>
  <c r="X40" i="1" s="1"/>
  <c r="L38" i="1"/>
  <c r="X38" i="1" s="1"/>
  <c r="L36" i="1"/>
  <c r="X36" i="1" s="1"/>
  <c r="X34" i="1"/>
  <c r="L32" i="1"/>
  <c r="X32" i="1" s="1"/>
  <c r="L30" i="1"/>
  <c r="X30" i="1" s="1"/>
  <c r="L28" i="1"/>
  <c r="X28" i="1" s="1"/>
  <c r="L26" i="1"/>
  <c r="X26" i="1" s="1"/>
  <c r="X23" i="1"/>
  <c r="L20" i="1"/>
  <c r="X20" i="1" s="1"/>
  <c r="L19" i="1"/>
  <c r="X19" i="1" s="1"/>
  <c r="L17" i="1"/>
  <c r="X17" i="1" s="1"/>
  <c r="X15" i="1"/>
  <c r="X13" i="1"/>
  <c r="L11" i="1"/>
  <c r="X11" i="1" s="1"/>
  <c r="L9" i="1"/>
  <c r="X9" i="1" s="1"/>
  <c r="L7" i="1"/>
  <c r="X7" i="1" s="1"/>
  <c r="L4" i="1"/>
  <c r="X4" i="1" s="1"/>
  <c r="L450" i="1"/>
  <c r="X450" i="1" s="1"/>
  <c r="L428" i="1"/>
  <c r="X428" i="1" s="1"/>
  <c r="L422" i="1"/>
  <c r="X422" i="1" s="1"/>
  <c r="X419" i="1"/>
  <c r="X400" i="1"/>
  <c r="X330" i="1"/>
  <c r="L314" i="1"/>
  <c r="X314" i="1" s="1"/>
  <c r="X310" i="1"/>
  <c r="L308" i="1"/>
  <c r="X308" i="1" s="1"/>
  <c r="X304" i="1"/>
  <c r="L283" i="1"/>
  <c r="X283" i="1" s="1"/>
  <c r="L267" i="1"/>
  <c r="X267" i="1" s="1"/>
  <c r="X259" i="1"/>
  <c r="L247" i="1"/>
  <c r="X247" i="1" s="1"/>
  <c r="X235" i="1"/>
  <c r="L226" i="1"/>
  <c r="X226" i="1" s="1"/>
  <c r="L225" i="1"/>
  <c r="X225" i="1" s="1"/>
  <c r="L224" i="1"/>
  <c r="X224" i="1" s="1"/>
  <c r="X222" i="1"/>
  <c r="X221" i="1"/>
  <c r="X212" i="1"/>
  <c r="L202" i="1"/>
  <c r="X202" i="1" s="1"/>
  <c r="X197" i="1"/>
  <c r="L177" i="1"/>
  <c r="X177" i="1" s="1"/>
  <c r="X170" i="1"/>
  <c r="X148" i="1"/>
  <c r="L133" i="1"/>
  <c r="X133" i="1" s="1"/>
  <c r="L111" i="1"/>
  <c r="X111" i="1" s="1"/>
  <c r="X25" i="1"/>
  <c r="L3" i="1"/>
  <c r="X3" i="1" s="1"/>
  <c r="L35" i="1" l="1"/>
  <c r="X35" i="1" s="1"/>
  <c r="L16" i="1"/>
  <c r="X16" i="1" s="1"/>
  <c r="L367" i="1"/>
  <c r="X367" i="1" s="1"/>
  <c r="L420" i="1"/>
  <c r="X420" i="1" s="1"/>
  <c r="L69" i="1"/>
  <c r="X69" i="1" s="1"/>
  <c r="L29" i="1"/>
  <c r="X29" i="1" s="1"/>
  <c r="L239" i="1"/>
  <c r="X239" i="1" s="1"/>
  <c r="X24" i="1"/>
  <c r="L404" i="1"/>
  <c r="X404" i="1" s="1"/>
  <c r="L461" i="1"/>
  <c r="X461" i="1" s="1"/>
  <c r="X14" i="1"/>
  <c r="L465" i="1"/>
  <c r="X465" i="1" s="1"/>
  <c r="L2" i="1"/>
  <c r="X2" i="1" s="1"/>
  <c r="L41" i="1"/>
  <c r="X41" i="1" s="1"/>
  <c r="X59" i="1"/>
  <c r="L75" i="1"/>
  <c r="X75" i="1" s="1"/>
  <c r="L342" i="1"/>
  <c r="X342" i="1" s="1"/>
  <c r="L343" i="1"/>
  <c r="X343" i="1" s="1"/>
  <c r="L378" i="1"/>
  <c r="X378" i="1" s="1"/>
  <c r="L383" i="1"/>
  <c r="X383" i="1" s="1"/>
  <c r="L401" i="1"/>
  <c r="X401" i="1" s="1"/>
  <c r="L119" i="1"/>
  <c r="X119" i="1" s="1"/>
  <c r="L345" i="1"/>
  <c r="X345" i="1" s="1"/>
  <c r="L376" i="1"/>
  <c r="X376" i="1" s="1"/>
  <c r="L8" i="1"/>
  <c r="X8" i="1" s="1"/>
  <c r="X49" i="1"/>
  <c r="L201" i="1"/>
  <c r="X201" i="1" s="1"/>
  <c r="L423" i="1"/>
  <c r="X423" i="1" s="1"/>
  <c r="X425" i="1"/>
  <c r="L5" i="1"/>
  <c r="X5" i="1" s="1"/>
  <c r="L12" i="1"/>
  <c r="X12" i="1" s="1"/>
  <c r="L27" i="1"/>
  <c r="X27" i="1" s="1"/>
  <c r="L53" i="1"/>
  <c r="X53" i="1" s="1"/>
  <c r="L79" i="1"/>
  <c r="X79" i="1" s="1"/>
  <c r="L211" i="1"/>
  <c r="X211" i="1" s="1"/>
  <c r="X299" i="1"/>
  <c r="L438" i="1"/>
  <c r="X438" i="1" s="1"/>
  <c r="L439" i="1"/>
  <c r="X439" i="1" s="1"/>
  <c r="X303" i="1"/>
  <c r="L313" i="1"/>
  <c r="X313" i="1" s="1"/>
  <c r="L39" i="1"/>
  <c r="X39" i="1" s="1"/>
  <c r="L47" i="1"/>
  <c r="X47" i="1" s="1"/>
  <c r="X61" i="1"/>
  <c r="L71" i="1"/>
  <c r="X71" i="1" s="1"/>
  <c r="L209" i="1"/>
  <c r="X209" i="1" s="1"/>
  <c r="X220" i="1"/>
  <c r="L457" i="1"/>
  <c r="X457" i="1" s="1"/>
  <c r="L73" i="1"/>
  <c r="X73" i="1" s="1"/>
  <c r="X269" i="1"/>
  <c r="L368" i="1"/>
  <c r="X368" i="1" s="1"/>
  <c r="L442" i="1"/>
  <c r="X442" i="1" s="1"/>
  <c r="L10" i="1"/>
  <c r="X10" i="1" s="1"/>
  <c r="L18" i="1"/>
  <c r="X18" i="1" s="1"/>
  <c r="L22" i="1"/>
  <c r="X22" i="1" s="1"/>
  <c r="L31" i="1"/>
  <c r="X31" i="1" s="1"/>
  <c r="L43" i="1"/>
  <c r="X43" i="1" s="1"/>
  <c r="L51" i="1"/>
  <c r="X51" i="1" s="1"/>
  <c r="L57" i="1"/>
  <c r="X57" i="1" s="1"/>
  <c r="L77" i="1"/>
  <c r="X77" i="1" s="1"/>
  <c r="L241" i="1"/>
  <c r="X241" i="1" s="1"/>
  <c r="L355" i="1"/>
  <c r="X355" i="1" s="1"/>
  <c r="L380" i="1"/>
  <c r="X380" i="1" s="1"/>
  <c r="L394" i="1"/>
  <c r="X394" i="1" s="1"/>
  <c r="L399" i="1"/>
  <c r="X399" i="1" s="1"/>
  <c r="L402" i="1"/>
  <c r="X402" i="1" s="1"/>
  <c r="L424" i="1"/>
  <c r="X424" i="1" s="1"/>
  <c r="L435" i="1"/>
  <c r="X435" i="1" s="1"/>
  <c r="L436" i="1"/>
  <c r="X436" i="1" s="1"/>
  <c r="X198" i="1"/>
  <c r="L33" i="1"/>
  <c r="X33" i="1" s="1"/>
  <c r="L118" i="1"/>
  <c r="X118" i="1" s="1"/>
  <c r="L227" i="1"/>
  <c r="X227" i="1" s="1"/>
  <c r="L67" i="1"/>
  <c r="X67" i="1" s="1"/>
  <c r="L455" i="1"/>
  <c r="X455" i="1" s="1"/>
  <c r="L72" i="1"/>
  <c r="X72" i="1" s="1"/>
  <c r="L21" i="1"/>
  <c r="X21" i="1" s="1"/>
  <c r="L37" i="1"/>
  <c r="X37" i="1" s="1"/>
  <c r="L65" i="1"/>
  <c r="X65" i="1" s="1"/>
  <c r="X309" i="1"/>
  <c r="L81" i="1"/>
  <c r="X81" i="1" s="1"/>
  <c r="L229" i="1"/>
  <c r="X229" i="1" s="1"/>
  <c r="L349" i="1"/>
  <c r="X349" i="1" s="1"/>
  <c r="L354" i="1"/>
  <c r="X354" i="1" s="1"/>
  <c r="X365" i="1"/>
  <c r="L374" i="1"/>
  <c r="X374" i="1" s="1"/>
  <c r="L382" i="1"/>
  <c r="X382" i="1" s="1"/>
  <c r="X448" i="1"/>
  <c r="L449" i="1"/>
  <c r="X449" i="1" s="1"/>
  <c r="L451" i="1"/>
  <c r="X451" i="1" s="1"/>
  <c r="L176" i="1"/>
  <c r="X176" i="1" s="1"/>
  <c r="L55" i="1"/>
  <c r="X55" i="1" s="1"/>
  <c r="L63" i="1"/>
  <c r="X63" i="1" s="1"/>
  <c r="L216" i="1"/>
  <c r="X216" i="1" s="1"/>
  <c r="L219" i="1"/>
  <c r="X219" i="1" s="1"/>
  <c r="L372" i="1"/>
  <c r="X372" i="1" s="1"/>
  <c r="X231" i="1"/>
  <c r="L237" i="1"/>
  <c r="X237" i="1" s="1"/>
  <c r="L341" i="1"/>
  <c r="X341" i="1" s="1"/>
  <c r="X396" i="1"/>
  <c r="L434" i="1"/>
  <c r="X434" i="1" s="1"/>
  <c r="L125" i="1"/>
  <c r="X125" i="1" s="1"/>
  <c r="X141" i="1"/>
  <c r="L162" i="1"/>
  <c r="X162" i="1" s="1"/>
  <c r="X208" i="1"/>
  <c r="X232" i="1"/>
  <c r="L307" i="1"/>
  <c r="X307" i="1" s="1"/>
  <c r="L120" i="1"/>
  <c r="X120" i="1" s="1"/>
  <c r="L146" i="1"/>
  <c r="X146" i="1" s="1"/>
  <c r="L151" i="1"/>
  <c r="L155" i="1"/>
  <c r="X155" i="1" s="1"/>
  <c r="L159" i="1"/>
  <c r="X159" i="1" s="1"/>
  <c r="L164" i="1"/>
  <c r="X164" i="1" s="1"/>
  <c r="L168" i="1"/>
  <c r="X168" i="1" s="1"/>
  <c r="L173" i="1"/>
  <c r="X173" i="1" s="1"/>
  <c r="L179" i="1"/>
  <c r="X179" i="1" s="1"/>
  <c r="L183" i="1"/>
  <c r="X183" i="1" s="1"/>
  <c r="L187" i="1"/>
  <c r="X187" i="1" s="1"/>
  <c r="X191" i="1"/>
  <c r="X195" i="1"/>
  <c r="L203" i="1"/>
  <c r="X203" i="1" s="1"/>
  <c r="X207" i="1"/>
  <c r="X273" i="1"/>
  <c r="L327" i="1"/>
  <c r="X327" i="1" s="1"/>
  <c r="L332" i="1"/>
  <c r="X332" i="1" s="1"/>
  <c r="L336" i="1"/>
  <c r="X336" i="1" s="1"/>
  <c r="L340" i="1"/>
  <c r="X340" i="1" s="1"/>
  <c r="X353" i="1"/>
  <c r="L395" i="1"/>
  <c r="X395" i="1" s="1"/>
  <c r="L350" i="1"/>
  <c r="X350" i="1" s="1"/>
  <c r="X234" i="1"/>
  <c r="L268" i="1"/>
  <c r="X268" i="1" s="1"/>
  <c r="L248" i="1"/>
  <c r="X248" i="1" s="1"/>
  <c r="L252" i="1"/>
  <c r="X252" i="1" s="1"/>
  <c r="L281" i="1"/>
  <c r="X281" i="1" s="1"/>
  <c r="L326" i="1"/>
  <c r="X326" i="1" s="1"/>
  <c r="L398" i="1"/>
  <c r="X398" i="1" s="1"/>
  <c r="L427" i="1"/>
  <c r="X427" i="1" s="1"/>
  <c r="X432" i="1"/>
  <c r="L447" i="1"/>
  <c r="X447" i="1" s="1"/>
  <c r="L430" i="1"/>
  <c r="X430" i="1" s="1"/>
  <c r="L243" i="1"/>
  <c r="X243" i="1" s="1"/>
  <c r="L282" i="1"/>
  <c r="X282" i="1" s="1"/>
  <c r="L102" i="1"/>
  <c r="X102" i="1" s="1"/>
  <c r="L109" i="1"/>
  <c r="X109" i="1" s="1"/>
  <c r="L112" i="1"/>
  <c r="X112" i="1" s="1"/>
  <c r="X149" i="1"/>
  <c r="L157" i="1"/>
  <c r="X157" i="1" s="1"/>
  <c r="L161" i="1"/>
  <c r="X161" i="1" s="1"/>
  <c r="L166" i="1"/>
  <c r="X166" i="1" s="1"/>
  <c r="L171" i="1"/>
  <c r="X171" i="1" s="1"/>
  <c r="L175" i="1"/>
  <c r="X175" i="1" s="1"/>
  <c r="L181" i="1"/>
  <c r="X181" i="1" s="1"/>
  <c r="L185" i="1"/>
  <c r="X185" i="1" s="1"/>
  <c r="L189" i="1"/>
  <c r="X189" i="1" s="1"/>
  <c r="L193" i="1"/>
  <c r="X193" i="1" s="1"/>
  <c r="X199" i="1"/>
  <c r="X205" i="1"/>
  <c r="L218" i="1"/>
  <c r="X218" i="1" s="1"/>
  <c r="L291" i="1"/>
  <c r="X291" i="1" s="1"/>
  <c r="X329" i="1"/>
  <c r="L334" i="1"/>
  <c r="X334" i="1" s="1"/>
  <c r="L338" i="1"/>
  <c r="X338" i="1" s="1"/>
  <c r="L351" i="1"/>
  <c r="X351" i="1" s="1"/>
  <c r="L371" i="1"/>
  <c r="X371" i="1" s="1"/>
  <c r="L426" i="1"/>
  <c r="X426" i="1" s="1"/>
  <c r="L446" i="1"/>
  <c r="X446" i="1" s="1"/>
  <c r="L300" i="1"/>
  <c r="X300" i="1" s="1"/>
  <c r="L346" i="1"/>
  <c r="X346" i="1" s="1"/>
  <c r="L356" i="1"/>
  <c r="X356" i="1" s="1"/>
  <c r="L405" i="1"/>
  <c r="X405" i="1" s="1"/>
  <c r="L302" i="1"/>
  <c r="X302" i="1" s="1"/>
  <c r="X306" i="1"/>
  <c r="X312" i="1"/>
  <c r="L316" i="1"/>
  <c r="X316" i="1" s="1"/>
  <c r="X318" i="1"/>
  <c r="L320" i="1"/>
  <c r="X320" i="1" s="1"/>
  <c r="L322" i="1"/>
  <c r="X322" i="1" s="1"/>
  <c r="L324" i="1"/>
  <c r="X324" i="1" s="1"/>
  <c r="X348" i="1"/>
  <c r="X358" i="1"/>
  <c r="L387" i="1"/>
  <c r="X387" i="1" s="1"/>
  <c r="L417" i="1"/>
  <c r="X417" i="1" s="1"/>
  <c r="L444" i="1"/>
  <c r="X444" i="1" s="1"/>
  <c r="X245" i="1"/>
  <c r="L238" i="1"/>
  <c r="X238" i="1" s="1"/>
  <c r="X240" i="1"/>
  <c r="L236" i="1"/>
  <c r="X236" i="1" s="1"/>
  <c r="L136" i="1"/>
  <c r="X136" i="1" s="1"/>
  <c r="X145" i="1"/>
  <c r="L163" i="1"/>
  <c r="X163" i="1" s="1"/>
  <c r="L172" i="1"/>
  <c r="X172" i="1" s="1"/>
  <c r="X200" i="1"/>
  <c r="L272" i="1"/>
  <c r="X272" i="1" s="1"/>
  <c r="L280" i="1"/>
  <c r="X280" i="1" s="1"/>
  <c r="L290" i="1"/>
  <c r="X290" i="1" s="1"/>
  <c r="X298" i="1"/>
  <c r="L331" i="1"/>
  <c r="X331" i="1" s="1"/>
  <c r="L333" i="1"/>
  <c r="X333" i="1" s="1"/>
  <c r="L369" i="1"/>
  <c r="X369" i="1" s="1"/>
  <c r="X377" i="1"/>
  <c r="L413" i="1"/>
  <c r="X413" i="1" s="1"/>
  <c r="L429" i="1"/>
  <c r="X429" i="1" s="1"/>
  <c r="L129" i="1"/>
  <c r="X129" i="1" s="1"/>
  <c r="L138" i="1"/>
  <c r="X138" i="1" s="1"/>
  <c r="L156" i="1"/>
  <c r="X156" i="1" s="1"/>
  <c r="L174" i="1"/>
  <c r="X174" i="1" s="1"/>
  <c r="L192" i="1"/>
  <c r="X192" i="1" s="1"/>
  <c r="L204" i="1"/>
  <c r="X204" i="1" s="1"/>
  <c r="L230" i="1"/>
  <c r="X230" i="1" s="1"/>
  <c r="L278" i="1"/>
  <c r="X278" i="1" s="1"/>
  <c r="X296" i="1"/>
  <c r="L391" i="1"/>
  <c r="X391" i="1" s="1"/>
  <c r="L104" i="1"/>
  <c r="X104" i="1" s="1"/>
  <c r="L114" i="1"/>
  <c r="X114" i="1" s="1"/>
  <c r="L122" i="1"/>
  <c r="X122" i="1" s="1"/>
  <c r="L131" i="1"/>
  <c r="X131" i="1" s="1"/>
  <c r="L140" i="1"/>
  <c r="X140" i="1" s="1"/>
  <c r="L150" i="1"/>
  <c r="X150" i="1" s="1"/>
  <c r="L158" i="1"/>
  <c r="X158" i="1" s="1"/>
  <c r="L167" i="1"/>
  <c r="X167" i="1" s="1"/>
  <c r="L178" i="1"/>
  <c r="X178" i="1" s="1"/>
  <c r="L186" i="1"/>
  <c r="X186" i="1" s="1"/>
  <c r="L194" i="1"/>
  <c r="X194" i="1" s="1"/>
  <c r="X206" i="1"/>
  <c r="L210" i="1"/>
  <c r="X210" i="1" s="1"/>
  <c r="L257" i="1"/>
  <c r="X257" i="1" s="1"/>
  <c r="L276" i="1"/>
  <c r="X276" i="1" s="1"/>
  <c r="L286" i="1"/>
  <c r="X286" i="1" s="1"/>
  <c r="L294" i="1"/>
  <c r="X294" i="1" s="1"/>
  <c r="L379" i="1"/>
  <c r="X379" i="1" s="1"/>
  <c r="L389" i="1"/>
  <c r="X389" i="1" s="1"/>
  <c r="X411" i="1"/>
  <c r="L108" i="1"/>
  <c r="X108" i="1" s="1"/>
  <c r="L127" i="1"/>
  <c r="X127" i="1" s="1"/>
  <c r="L154" i="1"/>
  <c r="X154" i="1" s="1"/>
  <c r="L182" i="1"/>
  <c r="X182" i="1" s="1"/>
  <c r="X190" i="1"/>
  <c r="L228" i="1"/>
  <c r="X228" i="1" s="1"/>
  <c r="X242" i="1"/>
  <c r="L360" i="1"/>
  <c r="X360" i="1" s="1"/>
  <c r="L147" i="1"/>
  <c r="X147" i="1" s="1"/>
  <c r="L165" i="1"/>
  <c r="X165" i="1" s="1"/>
  <c r="X184" i="1"/>
  <c r="L246" i="1"/>
  <c r="X246" i="1" s="1"/>
  <c r="X270" i="1"/>
  <c r="L288" i="1"/>
  <c r="X288" i="1" s="1"/>
  <c r="L453" i="1"/>
  <c r="X453" i="1" s="1"/>
  <c r="L462" i="1"/>
  <c r="X462" i="1" s="1"/>
  <c r="X84" i="1"/>
  <c r="L86" i="1"/>
  <c r="X86" i="1" s="1"/>
  <c r="L88" i="1"/>
  <c r="X88" i="1" s="1"/>
  <c r="L90" i="1"/>
  <c r="X90" i="1" s="1"/>
  <c r="X92" i="1"/>
  <c r="L94" i="1"/>
  <c r="X94" i="1" s="1"/>
  <c r="L96" i="1"/>
  <c r="X96" i="1" s="1"/>
  <c r="L98" i="1"/>
  <c r="X98" i="1" s="1"/>
  <c r="L100" i="1"/>
  <c r="X100" i="1" s="1"/>
  <c r="L106" i="1"/>
  <c r="X106" i="1" s="1"/>
  <c r="L116" i="1"/>
  <c r="X116" i="1" s="1"/>
  <c r="L124" i="1"/>
  <c r="X124" i="1" s="1"/>
  <c r="L143" i="1"/>
  <c r="X143" i="1" s="1"/>
  <c r="L152" i="1"/>
  <c r="X152" i="1" s="1"/>
  <c r="L160" i="1"/>
  <c r="X160" i="1" s="1"/>
  <c r="L169" i="1"/>
  <c r="X169" i="1" s="1"/>
  <c r="L180" i="1"/>
  <c r="X180" i="1" s="1"/>
  <c r="L188" i="1"/>
  <c r="X188" i="1" s="1"/>
  <c r="L196" i="1"/>
  <c r="X196" i="1" s="1"/>
  <c r="L214" i="1"/>
  <c r="X214" i="1" s="1"/>
  <c r="X223" i="1"/>
  <c r="X256" i="1"/>
  <c r="X274" i="1"/>
  <c r="L284" i="1"/>
  <c r="X284" i="1" s="1"/>
  <c r="L292" i="1"/>
  <c r="X292" i="1" s="1"/>
  <c r="L339" i="1"/>
  <c r="X339" i="1" s="1"/>
  <c r="L344" i="1"/>
  <c r="X344" i="1" s="1"/>
  <c r="L352" i="1"/>
  <c r="X352" i="1" s="1"/>
  <c r="L361" i="1"/>
  <c r="X361" i="1" s="1"/>
  <c r="L370" i="1"/>
  <c r="X370" i="1" s="1"/>
  <c r="L431" i="1"/>
  <c r="X431" i="1" s="1"/>
  <c r="L335" i="1"/>
  <c r="X335" i="1" s="1"/>
  <c r="L375" i="1"/>
  <c r="X375" i="1" s="1"/>
  <c r="L409" i="1"/>
  <c r="X409" i="1" s="1"/>
  <c r="L458" i="1"/>
  <c r="X458" i="1" s="1"/>
  <c r="L328" i="1"/>
  <c r="X328" i="1" s="1"/>
  <c r="L337" i="1"/>
  <c r="X337" i="1" s="1"/>
  <c r="L364" i="1"/>
  <c r="X364" i="1" s="1"/>
  <c r="L373" i="1"/>
  <c r="X373" i="1" s="1"/>
  <c r="L393" i="1"/>
  <c r="X393" i="1" s="1"/>
  <c r="L407" i="1"/>
  <c r="X407" i="1" s="1"/>
  <c r="L433" i="1"/>
  <c r="X433" i="1" s="1"/>
  <c r="L381" i="1"/>
  <c r="X381" i="1" s="1"/>
  <c r="L397" i="1"/>
  <c r="X397" i="1" s="1"/>
  <c r="L415" i="1"/>
  <c r="X415" i="1" s="1"/>
  <c r="L437" i="1"/>
  <c r="X437" i="1" s="1"/>
  <c r="L460" i="1"/>
  <c r="X460" i="1" s="1"/>
  <c r="L385" i="1"/>
  <c r="X385" i="1" s="1"/>
  <c r="L403" i="1"/>
  <c r="X403" i="1" s="1"/>
  <c r="L421" i="1"/>
  <c r="X421" i="1" s="1"/>
  <c r="L441" i="1"/>
  <c r="X441" i="1" s="1"/>
  <c r="X151" i="1" l="1"/>
  <c r="L153" i="1"/>
  <c r="X153" i="1" s="1"/>
  <c r="L264" i="1"/>
  <c r="X264" i="1" s="1"/>
  <c r="L265" i="1"/>
  <c r="X265" i="1" s="1"/>
  <c r="L250" i="1"/>
  <c r="X250" i="1" s="1"/>
  <c r="L255" i="1"/>
  <c r="X255" i="1" s="1"/>
  <c r="L253" i="1"/>
  <c r="X253" i="1" s="1"/>
  <c r="L260" i="1"/>
  <c r="X260" i="1" s="1"/>
  <c r="L262" i="1"/>
  <c r="X262" i="1" s="1"/>
  <c r="X445" i="1"/>
  <c r="X2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  <author>copap</author>
  </authors>
  <commentList>
    <comment ref="L1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copap*1,03</t>
        </r>
      </text>
    </comment>
    <comment ref="P1" authorId="0" shapeId="0" xr:uid="{00000000-0006-0000-0000-000003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=(B2+4,2+3)/0,88*1,19</t>
        </r>
      </text>
    </comment>
    <comment ref="H72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copap:</t>
        </r>
        <r>
          <rPr>
            <sz val="9"/>
            <color indexed="81"/>
            <rFont val="Tahoma"/>
            <family val="2"/>
          </rPr>
          <t xml:space="preserve">
95€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H1" authorId="0" shapeId="0" xr:uid="{00000000-0006-0000-0100-000001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=(B2+4,2+3,5)/0,85*1,19</t>
        </r>
      </text>
    </comment>
    <comment ref="L1" authorId="0" shapeId="0" xr:uid="{00000000-0006-0000-0100-000002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copap*1,03</t>
        </r>
      </text>
    </comment>
    <comment ref="P1" authorId="0" shapeId="0" xr:uid="{00000000-0006-0000-0100-000003000000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=(B2+4,2+3)/0,88*1,19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H1" authorId="0" shapeId="0" xr:uid="{B6931973-D233-4490-8438-2B1E89D646A1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=(B2+4,2+3,5)/0,85*1,19</t>
        </r>
      </text>
    </comment>
    <comment ref="L1" authorId="0" shapeId="0" xr:uid="{2AF933EF-FD50-4045-9806-925DF26DA213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copap*1,03</t>
        </r>
      </text>
    </comment>
    <comment ref="P1" authorId="0" shapeId="0" xr:uid="{CEF8F010-615D-4CBA-9C03-121170454492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=(B2+4,2+3)/0,88*1,19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H1" authorId="0" shapeId="0" xr:uid="{7A858F9F-7AC4-4C29-8227-08DABC2A2DB7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=(B2+4,2+3,5)/0,85*1,19</t>
        </r>
      </text>
    </comment>
    <comment ref="L1" authorId="0" shapeId="0" xr:uid="{C5869A49-81B7-4AB5-BFAE-5A2424B9C7F2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copap*1,03</t>
        </r>
      </text>
    </comment>
    <comment ref="P1" authorId="0" shapeId="0" xr:uid="{00EDBA81-8EBA-442E-9F9C-926B665AF877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=(B2+4,2+3)/0,88*1,19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H1" authorId="0" shapeId="0" xr:uid="{3F0741D8-4600-42A7-A79E-A887D7B8829A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=(B2+4,2+3,5)/0,85*1,19</t>
        </r>
      </text>
    </comment>
    <comment ref="L1" authorId="0" shapeId="0" xr:uid="{403D0FB7-7D9C-415C-9132-5847CD4F8048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copap*1,03</t>
        </r>
      </text>
    </comment>
    <comment ref="P1" authorId="0" shapeId="0" xr:uid="{2E3B93FD-A5E4-4707-8B73-47C0B629C8D8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=(B2+4,2+3)/0,88*1,19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H1" authorId="0" shapeId="0" xr:uid="{DB73077F-7D43-4B0D-BBF0-97C2794D640E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=(B2+4,2+3,5)/0,85*1,19</t>
        </r>
      </text>
    </comment>
    <comment ref="L1" authorId="0" shapeId="0" xr:uid="{F390B7B9-2B2F-4E0D-8F61-4B2D68836C32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copap*1,03</t>
        </r>
      </text>
    </comment>
    <comment ref="P1" authorId="0" shapeId="0" xr:uid="{1EB856ED-E49B-40B6-999D-F9EAE8A231A9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=(B2+4,2+3)/0,88*1,19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F1" authorId="0" shapeId="0" xr:uid="{06F46173-0EF1-47C1-B234-8D81BE5E2B2C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=(B2+4,2+3,5)/0,85*1,19</t>
        </r>
      </text>
    </comment>
    <comment ref="J1" authorId="0" shapeId="0" xr:uid="{7F52D745-E8A1-44D6-9EE1-F89DB97C7D97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copap*1,03</t>
        </r>
      </text>
    </comment>
    <comment ref="N1" authorId="0" shapeId="0" xr:uid="{CC13EC0C-3BB3-4D82-B577-89EB11C0059F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=(B2+4,2+3)/0,88*1,19</t>
        </r>
      </text>
    </comment>
  </commentList>
</comments>
</file>

<file path=xl/sharedStrings.xml><?xml version="1.0" encoding="utf-8"?>
<sst xmlns="http://schemas.openxmlformats.org/spreadsheetml/2006/main" count="7745" uniqueCount="4240">
  <si>
    <t>Exzenterbolzen, lager, Umlenkhebel</t>
  </si>
  <si>
    <t>Spurstange, Querstrebe</t>
  </si>
  <si>
    <t>Spurstangenendstück</t>
  </si>
  <si>
    <t>Axialgelenk</t>
  </si>
  <si>
    <t>Verbindungsstange</t>
  </si>
  <si>
    <t>Traggelenk, Lenkhebel</t>
  </si>
  <si>
    <t>Querlenker +trag, SET, Lenkstange</t>
  </si>
  <si>
    <t>Querlenker, Hydrolager, Integrallenker</t>
  </si>
  <si>
    <t>EAN</t>
  </si>
  <si>
    <t>ek</t>
  </si>
  <si>
    <t>Amazon</t>
  </si>
  <si>
    <t>kfz</t>
  </si>
  <si>
    <t>copap</t>
  </si>
  <si>
    <t>set</t>
  </si>
  <si>
    <t>n/n</t>
  </si>
  <si>
    <t>RA04</t>
  </si>
  <si>
    <t>Querlenker set 6-tlg</t>
  </si>
  <si>
    <t>RA05</t>
  </si>
  <si>
    <t>Querlenker set 4-tlg</t>
  </si>
  <si>
    <t>RA30</t>
  </si>
  <si>
    <t>RA02</t>
  </si>
  <si>
    <t>RA83</t>
  </si>
  <si>
    <t>Querlenker set 10-tlg</t>
  </si>
  <si>
    <t>RA08</t>
  </si>
  <si>
    <t>Querlenker set 8-tlg</t>
  </si>
  <si>
    <t>RA45</t>
  </si>
  <si>
    <t>RA46</t>
  </si>
  <si>
    <t>Querlenker set 2-tlg</t>
  </si>
  <si>
    <t>RA34</t>
  </si>
  <si>
    <t>RA05321</t>
  </si>
  <si>
    <t>Querlenker</t>
  </si>
  <si>
    <t>RAS00101</t>
  </si>
  <si>
    <t>RAS00109</t>
  </si>
  <si>
    <t>Spurstangen Set</t>
  </si>
  <si>
    <t>RA05845</t>
  </si>
  <si>
    <t>RA05846</t>
  </si>
  <si>
    <t>RA05359</t>
  </si>
  <si>
    <t>RA05360</t>
  </si>
  <si>
    <t>RA06372</t>
  </si>
  <si>
    <t>RA06373</t>
  </si>
  <si>
    <t>RA51</t>
  </si>
  <si>
    <t>RA62</t>
  </si>
  <si>
    <t>RA06390</t>
  </si>
  <si>
    <t>RA06391</t>
  </si>
  <si>
    <t>RA03271</t>
  </si>
  <si>
    <t>RA06395</t>
  </si>
  <si>
    <t>RA06396</t>
  </si>
  <si>
    <t>RA03087x2</t>
  </si>
  <si>
    <t>RA03326</t>
  </si>
  <si>
    <t>Querlenker set 14-tlg</t>
  </si>
  <si>
    <t>RA03377</t>
  </si>
  <si>
    <t>RA05219</t>
  </si>
  <si>
    <t>RA03166x2</t>
  </si>
  <si>
    <t>Traggelenk set</t>
  </si>
  <si>
    <t>RA03289x2</t>
  </si>
  <si>
    <t>RA05021</t>
  </si>
  <si>
    <t>Traggelenk</t>
  </si>
  <si>
    <t>RA05407x2</t>
  </si>
  <si>
    <t>RA06404</t>
  </si>
  <si>
    <t>RA03222</t>
  </si>
  <si>
    <t>RA03223</t>
  </si>
  <si>
    <t>RA90</t>
  </si>
  <si>
    <t>RA04105</t>
  </si>
  <si>
    <t>RA04106</t>
  </si>
  <si>
    <t>RA05306</t>
  </si>
  <si>
    <t>RA05307</t>
  </si>
  <si>
    <t>RA05679</t>
  </si>
  <si>
    <t>RA05680</t>
  </si>
  <si>
    <t>RA05983</t>
  </si>
  <si>
    <t>RA05984</t>
  </si>
  <si>
    <t>RA06374</t>
  </si>
  <si>
    <t>RA06375</t>
  </si>
  <si>
    <t>RA03699x2</t>
  </si>
  <si>
    <t>Verbindungsstange set</t>
  </si>
  <si>
    <t>RA04963x2</t>
  </si>
  <si>
    <t>RA05031</t>
  </si>
  <si>
    <t>Reparatursatz Umlenkhebel</t>
  </si>
  <si>
    <t>RA05036</t>
  </si>
  <si>
    <t>RA05506</t>
  </si>
  <si>
    <t>RA05506x2</t>
  </si>
  <si>
    <t>RA05527x2</t>
  </si>
  <si>
    <t>RA05540</t>
  </si>
  <si>
    <t>RA05541</t>
  </si>
  <si>
    <t>RA05728</t>
  </si>
  <si>
    <t>RA06405x2</t>
  </si>
  <si>
    <t>RAS00115_</t>
  </si>
  <si>
    <t>RA03029</t>
  </si>
  <si>
    <t>Querlenker ohne Tradg</t>
  </si>
  <si>
    <t>RA03149</t>
  </si>
  <si>
    <t>RA03150</t>
  </si>
  <si>
    <t>RA49</t>
  </si>
  <si>
    <t>RA03194</t>
  </si>
  <si>
    <t>RA24</t>
  </si>
  <si>
    <t>RA25</t>
  </si>
  <si>
    <t>RA03197</t>
  </si>
  <si>
    <t>RA03197x2</t>
  </si>
  <si>
    <t>RA03198</t>
  </si>
  <si>
    <t>RA03199</t>
  </si>
  <si>
    <t>RA89</t>
  </si>
  <si>
    <t>RA03282</t>
  </si>
  <si>
    <t>RA03283</t>
  </si>
  <si>
    <t>RA32</t>
  </si>
  <si>
    <t>RA03342</t>
  </si>
  <si>
    <t>RA03432</t>
  </si>
  <si>
    <t>Hydrolager</t>
  </si>
  <si>
    <t>RA03433</t>
  </si>
  <si>
    <t>RA36</t>
  </si>
  <si>
    <t>Hydrolager set</t>
  </si>
  <si>
    <t>RA03434</t>
  </si>
  <si>
    <t>RA03435</t>
  </si>
  <si>
    <t>RA03590</t>
  </si>
  <si>
    <t>RA03591</t>
  </si>
  <si>
    <t>RA03635</t>
  </si>
  <si>
    <t>RA03636</t>
  </si>
  <si>
    <t>RA77</t>
  </si>
  <si>
    <t>Querlenker set 7-tlg</t>
  </si>
  <si>
    <t>RA03637</t>
  </si>
  <si>
    <t>RA03638</t>
  </si>
  <si>
    <t>RA15</t>
  </si>
  <si>
    <t>RA16</t>
  </si>
  <si>
    <t>RA17</t>
  </si>
  <si>
    <t>Querlenker set 3-tlg</t>
  </si>
  <si>
    <t>RA18</t>
  </si>
  <si>
    <t>RA19</t>
  </si>
  <si>
    <t>RA20</t>
  </si>
  <si>
    <t>RA21</t>
  </si>
  <si>
    <t>RA85</t>
  </si>
  <si>
    <t>RA86</t>
  </si>
  <si>
    <t>RA87</t>
  </si>
  <si>
    <t>RA03665</t>
  </si>
  <si>
    <t>RA03666</t>
  </si>
  <si>
    <t>RA03667</t>
  </si>
  <si>
    <t>RA03668</t>
  </si>
  <si>
    <t>RA03662</t>
  </si>
  <si>
    <t>Lenkstange</t>
  </si>
  <si>
    <t>RA53</t>
  </si>
  <si>
    <t>RA03675</t>
  </si>
  <si>
    <t>RA03676</t>
  </si>
  <si>
    <t>RA03701</t>
  </si>
  <si>
    <t>RA27</t>
  </si>
  <si>
    <t>RA64</t>
  </si>
  <si>
    <t>RA78</t>
  </si>
  <si>
    <t>RA03679</t>
  </si>
  <si>
    <t>RA03680</t>
  </si>
  <si>
    <t>RA03672</t>
  </si>
  <si>
    <t>RA03673</t>
  </si>
  <si>
    <t>RA03683</t>
  </si>
  <si>
    <t>RA03684</t>
  </si>
  <si>
    <t>RA10</t>
  </si>
  <si>
    <t>RA11</t>
  </si>
  <si>
    <t>RA81</t>
  </si>
  <si>
    <t>RA47</t>
  </si>
  <si>
    <t>RA103</t>
  </si>
  <si>
    <t>RA03719</t>
  </si>
  <si>
    <t>RA03719x2</t>
  </si>
  <si>
    <t>RA03720</t>
  </si>
  <si>
    <t>RA03721</t>
  </si>
  <si>
    <t>RA03747</t>
  </si>
  <si>
    <t>RA03748</t>
  </si>
  <si>
    <t>RA84</t>
  </si>
  <si>
    <t>RA04010</t>
  </si>
  <si>
    <t>RA04011</t>
  </si>
  <si>
    <t>RA50</t>
  </si>
  <si>
    <t>RA105</t>
  </si>
  <si>
    <t>RA04025</t>
  </si>
  <si>
    <t>RA04026</t>
  </si>
  <si>
    <t>RA79</t>
  </si>
  <si>
    <t>RA04047</t>
  </si>
  <si>
    <t>RA04048</t>
  </si>
  <si>
    <t>RA95</t>
  </si>
  <si>
    <t>RA04056</t>
  </si>
  <si>
    <t>RA04056x2</t>
  </si>
  <si>
    <t>RA04061</t>
  </si>
  <si>
    <t>RA04062</t>
  </si>
  <si>
    <t>RA03</t>
  </si>
  <si>
    <t>RA04088</t>
  </si>
  <si>
    <t>RA04089</t>
  </si>
  <si>
    <t>RA31</t>
  </si>
  <si>
    <t>RA04184</t>
  </si>
  <si>
    <t>RA04184x2</t>
  </si>
  <si>
    <t>RA04119</t>
  </si>
  <si>
    <t>RA04120</t>
  </si>
  <si>
    <t>RA28</t>
  </si>
  <si>
    <t>RA35</t>
  </si>
  <si>
    <t>RA04330</t>
  </si>
  <si>
    <t>RA04331</t>
  </si>
  <si>
    <t>RA82</t>
  </si>
  <si>
    <t>RA04354</t>
  </si>
  <si>
    <t>RA04355</t>
  </si>
  <si>
    <t>RA29</t>
  </si>
  <si>
    <t>RA04333</t>
  </si>
  <si>
    <t>RA04334</t>
  </si>
  <si>
    <t>RA04377</t>
  </si>
  <si>
    <t>RA04378</t>
  </si>
  <si>
    <t>RA06</t>
  </si>
  <si>
    <t>RA07</t>
  </si>
  <si>
    <t>RA09</t>
  </si>
  <si>
    <t>Querlenker set 12-tlg</t>
  </si>
  <si>
    <t>RA04383</t>
  </si>
  <si>
    <t>RA04384</t>
  </si>
  <si>
    <t>RA41</t>
  </si>
  <si>
    <t>RA58</t>
  </si>
  <si>
    <t>RA04450</t>
  </si>
  <si>
    <t>RA04451</t>
  </si>
  <si>
    <t>RA42</t>
  </si>
  <si>
    <t>RA04547</t>
  </si>
  <si>
    <t>RA04548</t>
  </si>
  <si>
    <t>RA80</t>
  </si>
  <si>
    <t>RA04593</t>
  </si>
  <si>
    <t>RA04594</t>
  </si>
  <si>
    <t>RA04967</t>
  </si>
  <si>
    <t>RA04974</t>
  </si>
  <si>
    <t>RA04975</t>
  </si>
  <si>
    <t>RA52</t>
  </si>
  <si>
    <t>RA48</t>
  </si>
  <si>
    <t>RA05081</t>
  </si>
  <si>
    <t>RA05082</t>
  </si>
  <si>
    <t>RA05086</t>
  </si>
  <si>
    <t>RA05087</t>
  </si>
  <si>
    <t>RA05161</t>
  </si>
  <si>
    <t>RA05162</t>
  </si>
  <si>
    <t>RA54</t>
  </si>
  <si>
    <t>RA33</t>
  </si>
  <si>
    <t>RA26</t>
  </si>
  <si>
    <t>RA05277</t>
  </si>
  <si>
    <t>RA05278</t>
  </si>
  <si>
    <t>RA05279</t>
  </si>
  <si>
    <t>RA05280</t>
  </si>
  <si>
    <t>RA12</t>
  </si>
  <si>
    <t>RA104</t>
  </si>
  <si>
    <t>RA05322</t>
  </si>
  <si>
    <t>RA101</t>
  </si>
  <si>
    <t>RA05432</t>
  </si>
  <si>
    <t>RA05433</t>
  </si>
  <si>
    <t>RA40</t>
  </si>
  <si>
    <t>RA05438</t>
  </si>
  <si>
    <t>RA05438x2</t>
  </si>
  <si>
    <t>RA14</t>
  </si>
  <si>
    <t>RA05593</t>
  </si>
  <si>
    <t>RA05594</t>
  </si>
  <si>
    <t>RA74</t>
  </si>
  <si>
    <t>RA05786</t>
  </si>
  <si>
    <t>RA05787</t>
  </si>
  <si>
    <t>RAS00102</t>
  </si>
  <si>
    <t>RAS00103</t>
  </si>
  <si>
    <t>RAS00104</t>
  </si>
  <si>
    <t>RAS00105</t>
  </si>
  <si>
    <t>RAS00106</t>
  </si>
  <si>
    <t>RAS00107</t>
  </si>
  <si>
    <t>RAS00108</t>
  </si>
  <si>
    <t>Spurstangenendstück set</t>
  </si>
  <si>
    <t>RAS00110</t>
  </si>
  <si>
    <t>RAS00111</t>
  </si>
  <si>
    <t>RAS00112</t>
  </si>
  <si>
    <t>Querlenker set 5-tlg</t>
  </si>
  <si>
    <t>RAS00113</t>
  </si>
  <si>
    <t>RAS00114</t>
  </si>
  <si>
    <t>RA72</t>
  </si>
  <si>
    <t>RA05883</t>
  </si>
  <si>
    <t>RA05884</t>
  </si>
  <si>
    <t>RA75</t>
  </si>
  <si>
    <t>RA05894</t>
  </si>
  <si>
    <t>RA05895</t>
  </si>
  <si>
    <t>RA76</t>
  </si>
  <si>
    <t>RA88</t>
  </si>
  <si>
    <t>RA05920</t>
  </si>
  <si>
    <t>RA05921</t>
  </si>
  <si>
    <t>RA37</t>
  </si>
  <si>
    <t>RA71</t>
  </si>
  <si>
    <t>RA05978</t>
  </si>
  <si>
    <t>RA05979</t>
  </si>
  <si>
    <t>RA69</t>
  </si>
  <si>
    <t>RA06352</t>
  </si>
  <si>
    <t>RA06353</t>
  </si>
  <si>
    <t>RA23</t>
  </si>
  <si>
    <t>RA68</t>
  </si>
  <si>
    <t>RA05281</t>
  </si>
  <si>
    <t>RA05282</t>
  </si>
  <si>
    <t>RA38</t>
  </si>
  <si>
    <t>RA39</t>
  </si>
  <si>
    <t>RA56</t>
  </si>
  <si>
    <t>RA06382</t>
  </si>
  <si>
    <t>RA06383</t>
  </si>
  <si>
    <t>RA63</t>
  </si>
  <si>
    <t>RA06384</t>
  </si>
  <si>
    <t>RA06385</t>
  </si>
  <si>
    <t>RA06386</t>
  </si>
  <si>
    <t>RA06387</t>
  </si>
  <si>
    <t>RA03302</t>
  </si>
  <si>
    <t>RA61</t>
  </si>
  <si>
    <t>RA60</t>
  </si>
  <si>
    <t>RA06388</t>
  </si>
  <si>
    <t>RA06389</t>
  </si>
  <si>
    <t>RA59</t>
  </si>
  <si>
    <t>RA44</t>
  </si>
  <si>
    <t>RA13</t>
  </si>
  <si>
    <t>RA06397</t>
  </si>
  <si>
    <t>RA06398</t>
  </si>
  <si>
    <t>RA43</t>
  </si>
  <si>
    <t>RA03087</t>
  </si>
  <si>
    <t>RA03041</t>
  </si>
  <si>
    <t>RA03042</t>
  </si>
  <si>
    <t>RA03079</t>
  </si>
  <si>
    <t>RA03079x2</t>
  </si>
  <si>
    <t>RA03165</t>
  </si>
  <si>
    <t>RA03165x2</t>
  </si>
  <si>
    <t>RA03166</t>
  </si>
  <si>
    <t>RA03242</t>
  </si>
  <si>
    <t>RA03243</t>
  </si>
  <si>
    <t>RA03289</t>
  </si>
  <si>
    <t>RA03606</t>
  </si>
  <si>
    <t>RA03606x2</t>
  </si>
  <si>
    <t>RA03759</t>
  </si>
  <si>
    <t>RA04082</t>
  </si>
  <si>
    <t>RA04082x2</t>
  </si>
  <si>
    <t>RA05021x2</t>
  </si>
  <si>
    <t>RA05329</t>
  </si>
  <si>
    <t>RA05574</t>
  </si>
  <si>
    <t>RA05574x2</t>
  </si>
  <si>
    <t>RA05407</t>
  </si>
  <si>
    <t>RA05766</t>
  </si>
  <si>
    <t>RA05766x2</t>
  </si>
  <si>
    <t>RA06349</t>
  </si>
  <si>
    <t>RA06377</t>
  </si>
  <si>
    <t>RA06378</t>
  </si>
  <si>
    <t>RA03062</t>
  </si>
  <si>
    <t>RA03257</t>
  </si>
  <si>
    <t>RA03258</t>
  </si>
  <si>
    <t>RA91</t>
  </si>
  <si>
    <t>RA03618</t>
  </si>
  <si>
    <t>RA03619</t>
  </si>
  <si>
    <t>RA92</t>
  </si>
  <si>
    <t>RA03660</t>
  </si>
  <si>
    <t>RA03661</t>
  </si>
  <si>
    <t>RA03767</t>
  </si>
  <si>
    <t>RA03957</t>
  </si>
  <si>
    <t>RA03998</t>
  </si>
  <si>
    <t>RA03999</t>
  </si>
  <si>
    <t>RA04158</t>
  </si>
  <si>
    <t>RA04159</t>
  </si>
  <si>
    <t>RA96</t>
  </si>
  <si>
    <t>RA04227</t>
  </si>
  <si>
    <t>RA04227x2</t>
  </si>
  <si>
    <t>RA04338</t>
  </si>
  <si>
    <t>RA04339</t>
  </si>
  <si>
    <t>RA04524</t>
  </si>
  <si>
    <t>RA04525</t>
  </si>
  <si>
    <t>RA04600</t>
  </si>
  <si>
    <t>RA04976</t>
  </si>
  <si>
    <t>RA04977</t>
  </si>
  <si>
    <t>RA05143</t>
  </si>
  <si>
    <t>RA05143x2</t>
  </si>
  <si>
    <t>RA05171</t>
  </si>
  <si>
    <t>RA05172</t>
  </si>
  <si>
    <t>RA05176</t>
  </si>
  <si>
    <t>RA05177</t>
  </si>
  <si>
    <t>RA99</t>
  </si>
  <si>
    <t>RA05381</t>
  </si>
  <si>
    <t>RA05382</t>
  </si>
  <si>
    <t>RA06304</t>
  </si>
  <si>
    <t>RA06305</t>
  </si>
  <si>
    <t>RA67</t>
  </si>
  <si>
    <t>RA06394</t>
  </si>
  <si>
    <t>RA03124</t>
  </si>
  <si>
    <t>RA03268</t>
  </si>
  <si>
    <t>RA03269</t>
  </si>
  <si>
    <t>RA03611</t>
  </si>
  <si>
    <t>RA03612</t>
  </si>
  <si>
    <t>RA03649</t>
  </si>
  <si>
    <t>RA03649x2</t>
  </si>
  <si>
    <t>RA03656</t>
  </si>
  <si>
    <t>RA03657</t>
  </si>
  <si>
    <t>RA03659</t>
  </si>
  <si>
    <t>RA03659x2</t>
  </si>
  <si>
    <t>RA03698</t>
  </si>
  <si>
    <t>RA03699</t>
  </si>
  <si>
    <t>RA03709</t>
  </si>
  <si>
    <t>RA03710</t>
  </si>
  <si>
    <t>RA03779</t>
  </si>
  <si>
    <t>RA03780</t>
  </si>
  <si>
    <t>RA93</t>
  </si>
  <si>
    <t>RA03812</t>
  </si>
  <si>
    <t>RA03813</t>
  </si>
  <si>
    <t>RA94</t>
  </si>
  <si>
    <t>RA04018</t>
  </si>
  <si>
    <t>RA04019</t>
  </si>
  <si>
    <t>RA04019x2</t>
  </si>
  <si>
    <t>RA04024</t>
  </si>
  <si>
    <t>RA04046</t>
  </si>
  <si>
    <t>RA04083</t>
  </si>
  <si>
    <t>RA04287</t>
  </si>
  <si>
    <t>RA04287x2</t>
  </si>
  <si>
    <t>RA04340</t>
  </si>
  <si>
    <t>RA04341</t>
  </si>
  <si>
    <t>RA04344</t>
  </si>
  <si>
    <t>RA04348</t>
  </si>
  <si>
    <t>RA04390</t>
  </si>
  <si>
    <t>RA04390x2</t>
  </si>
  <si>
    <t>RA04544</t>
  </si>
  <si>
    <t>RA04545</t>
  </si>
  <si>
    <t>RA97</t>
  </si>
  <si>
    <t>RA04546</t>
  </si>
  <si>
    <t>RA04546x2</t>
  </si>
  <si>
    <t>RA04572</t>
  </si>
  <si>
    <t>RA04612</t>
  </si>
  <si>
    <t>RA04612x2</t>
  </si>
  <si>
    <t>RA04807</t>
  </si>
  <si>
    <t>RA04812</t>
  </si>
  <si>
    <t>RA04813</t>
  </si>
  <si>
    <t>RA98</t>
  </si>
  <si>
    <t>RA04961</t>
  </si>
  <si>
    <t>RA04962</t>
  </si>
  <si>
    <t>RA04963</t>
  </si>
  <si>
    <t>RA04964</t>
  </si>
  <si>
    <t>RA04964x2</t>
  </si>
  <si>
    <t>RA04069</t>
  </si>
  <si>
    <t>RA04389</t>
  </si>
  <si>
    <t>RA04581</t>
  </si>
  <si>
    <t>RA04990</t>
  </si>
  <si>
    <t>RA05170</t>
  </si>
  <si>
    <t>RA05308</t>
  </si>
  <si>
    <t>RA05325</t>
  </si>
  <si>
    <t>RA05762</t>
  </si>
  <si>
    <t>RA05762x2</t>
  </si>
  <si>
    <t>Axialgelenk set</t>
  </si>
  <si>
    <t>RA06399</t>
  </si>
  <si>
    <t>RA05114</t>
  </si>
  <si>
    <t>Exzenterbolzen</t>
  </si>
  <si>
    <t>RA05114x4</t>
  </si>
  <si>
    <t>RA03669</t>
  </si>
  <si>
    <t>Integrallenker</t>
  </si>
  <si>
    <t>RA03102</t>
  </si>
  <si>
    <t>lager</t>
  </si>
  <si>
    <t>RA03110</t>
  </si>
  <si>
    <t>RA03121</t>
  </si>
  <si>
    <t>RA03176</t>
  </si>
  <si>
    <t>RA03514</t>
  </si>
  <si>
    <t>RA03630</t>
  </si>
  <si>
    <t>RA03724</t>
  </si>
  <si>
    <t>RA03725</t>
  </si>
  <si>
    <t>RA05579</t>
  </si>
  <si>
    <t>RA03706</t>
  </si>
  <si>
    <t>RA03746</t>
  </si>
  <si>
    <t>RA03601</t>
  </si>
  <si>
    <t>Lenkhebel</t>
  </si>
  <si>
    <t>RA05313</t>
  </si>
  <si>
    <t>RA04375</t>
  </si>
  <si>
    <t>Querstrebe</t>
  </si>
  <si>
    <t>RA04376</t>
  </si>
  <si>
    <t>RA06371</t>
  </si>
  <si>
    <t>RA03620</t>
  </si>
  <si>
    <t>Spurstange</t>
  </si>
  <si>
    <t>RA03622</t>
  </si>
  <si>
    <t>RA03663</t>
  </si>
  <si>
    <t>RA03664</t>
  </si>
  <si>
    <t>RA03766</t>
  </si>
  <si>
    <t>RA03766x2</t>
  </si>
  <si>
    <t>RA06380</t>
  </si>
  <si>
    <t>RA06381</t>
  </si>
  <si>
    <t>RA65</t>
  </si>
  <si>
    <t>RA05255</t>
  </si>
  <si>
    <t>RA05255x2</t>
  </si>
  <si>
    <t>RA05256</t>
  </si>
  <si>
    <t>RA05262</t>
  </si>
  <si>
    <t>RA100</t>
  </si>
  <si>
    <t>RA05263</t>
  </si>
  <si>
    <t>RA05271</t>
  </si>
  <si>
    <t>RA05272</t>
  </si>
  <si>
    <t>RA05527</t>
  </si>
  <si>
    <t>RA102</t>
  </si>
  <si>
    <t>RA05630</t>
  </si>
  <si>
    <t>RA05630x2</t>
  </si>
  <si>
    <t>RA05875</t>
  </si>
  <si>
    <t>RA05875x2</t>
  </si>
  <si>
    <t>RA05939</t>
  </si>
  <si>
    <t>RA05939x2</t>
  </si>
  <si>
    <t>RA05943</t>
  </si>
  <si>
    <t>RA05944</t>
  </si>
  <si>
    <t>RA70</t>
  </si>
  <si>
    <t>RA06175</t>
  </si>
  <si>
    <t>RA06302</t>
  </si>
  <si>
    <t>RA06302x2</t>
  </si>
  <si>
    <t>RA06379</t>
  </si>
  <si>
    <t>RA06379x2</t>
  </si>
  <si>
    <t>RA06405</t>
  </si>
  <si>
    <t>RA06406</t>
  </si>
  <si>
    <t>RA06406x2</t>
  </si>
  <si>
    <t>RA22</t>
  </si>
  <si>
    <t>Integrallenker set 4-tlg</t>
  </si>
  <si>
    <t>RA55</t>
  </si>
  <si>
    <t>RA57</t>
  </si>
  <si>
    <t>RA66</t>
  </si>
  <si>
    <t>RAS00115</t>
  </si>
  <si>
    <t>RAS00116</t>
  </si>
  <si>
    <t>RAS00116_</t>
  </si>
  <si>
    <t>RAS00117</t>
  </si>
  <si>
    <t>RAS00117_</t>
  </si>
  <si>
    <t>RAS00118</t>
  </si>
  <si>
    <t>RAS00119</t>
  </si>
  <si>
    <t>RAS00120</t>
  </si>
  <si>
    <t>RAS00121</t>
  </si>
  <si>
    <t>RAS00122</t>
  </si>
  <si>
    <t>RAS00123</t>
  </si>
  <si>
    <t>RAS00124</t>
  </si>
  <si>
    <t>Spurstangen Set 2-tlg</t>
  </si>
  <si>
    <t>RAS00125</t>
  </si>
  <si>
    <t>RAS00126</t>
  </si>
  <si>
    <t>Spurstangen Set 4-tlg</t>
  </si>
  <si>
    <t>RA05721</t>
  </si>
  <si>
    <t>RAS00118_</t>
  </si>
  <si>
    <t>RAS00119_</t>
  </si>
  <si>
    <t>AF</t>
  </si>
  <si>
    <t>min Preis</t>
  </si>
  <si>
    <t>Preis+4,9</t>
  </si>
  <si>
    <t>VK +4,99</t>
  </si>
  <si>
    <t>HVP Netto</t>
  </si>
  <si>
    <t>2-tlg</t>
  </si>
  <si>
    <t>1-tlg</t>
  </si>
  <si>
    <t>BB08001_2</t>
  </si>
  <si>
    <t>BB08002</t>
  </si>
  <si>
    <t>BB08003</t>
  </si>
  <si>
    <t>BB08004</t>
  </si>
  <si>
    <t>BB08005</t>
  </si>
  <si>
    <t>BB08006</t>
  </si>
  <si>
    <t>BB08007</t>
  </si>
  <si>
    <t>BB08008</t>
  </si>
  <si>
    <t>BB08009</t>
  </si>
  <si>
    <t>BB08010</t>
  </si>
  <si>
    <t>BB08011</t>
  </si>
  <si>
    <t>BB08012</t>
  </si>
  <si>
    <t>BB08013</t>
  </si>
  <si>
    <t>BB08014</t>
  </si>
  <si>
    <t>BB08015</t>
  </si>
  <si>
    <t>BB08016</t>
  </si>
  <si>
    <t>BB08017</t>
  </si>
  <si>
    <t>BB08018</t>
  </si>
  <si>
    <t>BB08019</t>
  </si>
  <si>
    <t>BB08020</t>
  </si>
  <si>
    <t>BB08021</t>
  </si>
  <si>
    <t>BB08022</t>
  </si>
  <si>
    <t>BB08023</t>
  </si>
  <si>
    <t>BB08024</t>
  </si>
  <si>
    <t>BB08025</t>
  </si>
  <si>
    <t>BB08026</t>
  </si>
  <si>
    <t>BB08027</t>
  </si>
  <si>
    <t>BB08028</t>
  </si>
  <si>
    <t>BB08029</t>
  </si>
  <si>
    <t>BB08030</t>
  </si>
  <si>
    <t>BB08031</t>
  </si>
  <si>
    <t>BB08032</t>
  </si>
  <si>
    <t>BB08033</t>
  </si>
  <si>
    <t>BB08034</t>
  </si>
  <si>
    <t>BB08035</t>
  </si>
  <si>
    <t>BB08036</t>
  </si>
  <si>
    <t>BB08037</t>
  </si>
  <si>
    <t>BB08038</t>
  </si>
  <si>
    <t>BB08039</t>
  </si>
  <si>
    <t>BB08040</t>
  </si>
  <si>
    <t>BB08041</t>
  </si>
  <si>
    <t>BB08042</t>
  </si>
  <si>
    <t>BB08043</t>
  </si>
  <si>
    <t>BB08044</t>
  </si>
  <si>
    <t>BB08045</t>
  </si>
  <si>
    <t>BB08046</t>
  </si>
  <si>
    <t>BB08047</t>
  </si>
  <si>
    <t>BB08048</t>
  </si>
  <si>
    <t>BB08049</t>
  </si>
  <si>
    <t>BB08050</t>
  </si>
  <si>
    <t>BB08051</t>
  </si>
  <si>
    <t>BB08052</t>
  </si>
  <si>
    <t>BB08053</t>
  </si>
  <si>
    <t>BB08054</t>
  </si>
  <si>
    <t>BB08055</t>
  </si>
  <si>
    <t>BB08056</t>
  </si>
  <si>
    <t>BB08057</t>
  </si>
  <si>
    <t>BB08058</t>
  </si>
  <si>
    <t>BB08059</t>
  </si>
  <si>
    <t>BB08060</t>
  </si>
  <si>
    <t>BB08061</t>
  </si>
  <si>
    <t>BB08063</t>
  </si>
  <si>
    <t>BB08064</t>
  </si>
  <si>
    <t>BB08065</t>
  </si>
  <si>
    <t>BB08066</t>
  </si>
  <si>
    <t>BB08067</t>
  </si>
  <si>
    <t>BB08069</t>
  </si>
  <si>
    <t>BB08070</t>
  </si>
  <si>
    <t>BB08071</t>
  </si>
  <si>
    <t>BB08072</t>
  </si>
  <si>
    <t>BB08073</t>
  </si>
  <si>
    <t>BB08075</t>
  </si>
  <si>
    <t>BB08076</t>
  </si>
  <si>
    <t>BB08077</t>
  </si>
  <si>
    <t>BB08078</t>
  </si>
  <si>
    <t>BB08079</t>
  </si>
  <si>
    <t>BB08080</t>
  </si>
  <si>
    <t>BB08081</t>
  </si>
  <si>
    <t>BB08082</t>
  </si>
  <si>
    <t>BB08084</t>
  </si>
  <si>
    <t>BB08085</t>
  </si>
  <si>
    <t>BB08087</t>
  </si>
  <si>
    <t>BB08088</t>
  </si>
  <si>
    <t>BB08089</t>
  </si>
  <si>
    <t>BB08091</t>
  </si>
  <si>
    <t>BB08092</t>
  </si>
  <si>
    <t>BB08093</t>
  </si>
  <si>
    <t>BB08094</t>
  </si>
  <si>
    <t>BB08095</t>
  </si>
  <si>
    <t>BB08096</t>
  </si>
  <si>
    <t>BB08097</t>
  </si>
  <si>
    <t>BB08098</t>
  </si>
  <si>
    <t>BB08099</t>
  </si>
  <si>
    <t>BB08100</t>
  </si>
  <si>
    <t>BB08101</t>
  </si>
  <si>
    <t>BB08102</t>
  </si>
  <si>
    <t>BB08103</t>
  </si>
  <si>
    <t>BB08104</t>
  </si>
  <si>
    <t>BB08105</t>
  </si>
  <si>
    <t>BB08106</t>
  </si>
  <si>
    <t>BB08107</t>
  </si>
  <si>
    <t>BB08108</t>
  </si>
  <si>
    <t>BB08110</t>
  </si>
  <si>
    <t>BB08112</t>
  </si>
  <si>
    <t>BB08113</t>
  </si>
  <si>
    <t>BB08114</t>
  </si>
  <si>
    <t>BB08115</t>
  </si>
  <si>
    <t>BB08116</t>
  </si>
  <si>
    <t>BB08117</t>
  </si>
  <si>
    <t>BB08118</t>
  </si>
  <si>
    <t>BB08120</t>
  </si>
  <si>
    <t>BB08121</t>
  </si>
  <si>
    <t>BB08122</t>
  </si>
  <si>
    <t>BB08123</t>
  </si>
  <si>
    <t>BB08124</t>
  </si>
  <si>
    <t>BB08125</t>
  </si>
  <si>
    <t>BB08126</t>
  </si>
  <si>
    <t>BB08127</t>
  </si>
  <si>
    <t>BB08128</t>
  </si>
  <si>
    <t>BB08129</t>
  </si>
  <si>
    <t>BB08130</t>
  </si>
  <si>
    <t>BB08131</t>
  </si>
  <si>
    <t>BB08133</t>
  </si>
  <si>
    <t>BB08134</t>
  </si>
  <si>
    <t>BB08135</t>
  </si>
  <si>
    <t>BB08136</t>
  </si>
  <si>
    <t>BB08137</t>
  </si>
  <si>
    <t>BB08138</t>
  </si>
  <si>
    <t>BB08139</t>
  </si>
  <si>
    <t>BB08140</t>
  </si>
  <si>
    <t>BB08141</t>
  </si>
  <si>
    <t>BB08142</t>
  </si>
  <si>
    <t>BB08143</t>
  </si>
  <si>
    <t>BB08145</t>
  </si>
  <si>
    <t>BB08146</t>
  </si>
  <si>
    <t>BB08147</t>
  </si>
  <si>
    <t>BB08148</t>
  </si>
  <si>
    <t>BB08149</t>
  </si>
  <si>
    <t>BB08151</t>
  </si>
  <si>
    <t>BB08153</t>
  </si>
  <si>
    <t>BB08155</t>
  </si>
  <si>
    <t>BB08156</t>
  </si>
  <si>
    <t>BB08157</t>
  </si>
  <si>
    <t>BB08158</t>
  </si>
  <si>
    <t>BB08159</t>
  </si>
  <si>
    <t>BB08160</t>
  </si>
  <si>
    <t>BB08161</t>
  </si>
  <si>
    <t>BB08162</t>
  </si>
  <si>
    <t>BB08163</t>
  </si>
  <si>
    <t>BB08164</t>
  </si>
  <si>
    <t>BB08165</t>
  </si>
  <si>
    <t>BB08166</t>
  </si>
  <si>
    <t>BB08167</t>
  </si>
  <si>
    <t>BB08169</t>
  </si>
  <si>
    <t>BB08170</t>
  </si>
  <si>
    <t>BB08171</t>
  </si>
  <si>
    <t>BB08172</t>
  </si>
  <si>
    <t>BB08174</t>
  </si>
  <si>
    <t>BB08175</t>
  </si>
  <si>
    <t>BB08176</t>
  </si>
  <si>
    <t>BB08177</t>
  </si>
  <si>
    <t>BB08178</t>
  </si>
  <si>
    <t>BB08179</t>
  </si>
  <si>
    <t>BB08180</t>
  </si>
  <si>
    <t>BB08181</t>
  </si>
  <si>
    <t>BB08182</t>
  </si>
  <si>
    <t>BB08184</t>
  </si>
  <si>
    <t>BB08185</t>
  </si>
  <si>
    <t>BB08186</t>
  </si>
  <si>
    <t>BB08187</t>
  </si>
  <si>
    <t>BB08189</t>
  </si>
  <si>
    <t>BB08190</t>
  </si>
  <si>
    <t>BB08191</t>
  </si>
  <si>
    <t>BB08193</t>
  </si>
  <si>
    <t>BB08194</t>
  </si>
  <si>
    <t>BB08195</t>
  </si>
  <si>
    <t>BB08196</t>
  </si>
  <si>
    <t>BB08197</t>
  </si>
  <si>
    <t>BB08198</t>
  </si>
  <si>
    <t>BB08199</t>
  </si>
  <si>
    <t>BB08200</t>
  </si>
  <si>
    <t>BB08201</t>
  </si>
  <si>
    <t>BB08202</t>
  </si>
  <si>
    <t>BB08203</t>
  </si>
  <si>
    <t>BB08204</t>
  </si>
  <si>
    <t>BB08205</t>
  </si>
  <si>
    <t>BB08206</t>
  </si>
  <si>
    <t>BB08207</t>
  </si>
  <si>
    <t>BB08211</t>
  </si>
  <si>
    <t>BB08213</t>
  </si>
  <si>
    <t>BB08214</t>
  </si>
  <si>
    <t>BB08216</t>
  </si>
  <si>
    <t>BB08217</t>
  </si>
  <si>
    <t>BB08218</t>
  </si>
  <si>
    <t>BB08219</t>
  </si>
  <si>
    <t>BB08220</t>
  </si>
  <si>
    <t>BB08221</t>
  </si>
  <si>
    <t>BB08222</t>
  </si>
  <si>
    <t>BB08223</t>
  </si>
  <si>
    <t>BB08224</t>
  </si>
  <si>
    <t>BB08225</t>
  </si>
  <si>
    <t>BB08226</t>
  </si>
  <si>
    <t>BB08227</t>
  </si>
  <si>
    <t>BB08228</t>
  </si>
  <si>
    <t>BB08229</t>
  </si>
  <si>
    <t>BB08231</t>
  </si>
  <si>
    <t>BB08232</t>
  </si>
  <si>
    <t>BB08233</t>
  </si>
  <si>
    <t>BB08234</t>
  </si>
  <si>
    <t>BB08235</t>
  </si>
  <si>
    <t>BB08237</t>
  </si>
  <si>
    <t>BB08239</t>
  </si>
  <si>
    <t>BB08240</t>
  </si>
  <si>
    <t>BBS001</t>
  </si>
  <si>
    <t>BBS002</t>
  </si>
  <si>
    <t>BBS003</t>
  </si>
  <si>
    <t>BBS004</t>
  </si>
  <si>
    <t>BBS005</t>
  </si>
  <si>
    <t>BBS006</t>
  </si>
  <si>
    <t>BBS007</t>
  </si>
  <si>
    <t>BBS008</t>
  </si>
  <si>
    <t>BBS009</t>
  </si>
  <si>
    <t>BBS010</t>
  </si>
  <si>
    <t>BBS011</t>
  </si>
  <si>
    <t>BBS012</t>
  </si>
  <si>
    <t>BBS013</t>
  </si>
  <si>
    <t>BBS014</t>
  </si>
  <si>
    <t>BBS015</t>
  </si>
  <si>
    <t>BBS016</t>
  </si>
  <si>
    <t>BBS017</t>
  </si>
  <si>
    <t>BBS018</t>
  </si>
  <si>
    <t>BBS019</t>
  </si>
  <si>
    <t>BBS020</t>
  </si>
  <si>
    <t>BBS021</t>
  </si>
  <si>
    <t>BBS022</t>
  </si>
  <si>
    <t>BBS023</t>
  </si>
  <si>
    <t>BBS024</t>
  </si>
  <si>
    <t>BBS025</t>
  </si>
  <si>
    <t>BBS026</t>
  </si>
  <si>
    <t>BBS027</t>
  </si>
  <si>
    <t>BBS028</t>
  </si>
  <si>
    <t>BBS029</t>
  </si>
  <si>
    <t>BBS030</t>
  </si>
  <si>
    <t>BBS031</t>
  </si>
  <si>
    <t>BBS032</t>
  </si>
  <si>
    <t>BBS033</t>
  </si>
  <si>
    <t>BBS034</t>
  </si>
  <si>
    <t>BBS035</t>
  </si>
  <si>
    <t>BBS036</t>
  </si>
  <si>
    <t>BBS037</t>
  </si>
  <si>
    <t>BBS038</t>
  </si>
  <si>
    <t>BBS039</t>
  </si>
  <si>
    <t>BBS040</t>
  </si>
  <si>
    <t>BBS041</t>
  </si>
  <si>
    <t>BBS042</t>
  </si>
  <si>
    <t>BBS043</t>
  </si>
  <si>
    <t>BBS044</t>
  </si>
  <si>
    <t>BBS045</t>
  </si>
  <si>
    <t>BBS046</t>
  </si>
  <si>
    <t>BBS047</t>
  </si>
  <si>
    <t>BBS048</t>
  </si>
  <si>
    <t>BBS049</t>
  </si>
  <si>
    <t>BBS050</t>
  </si>
  <si>
    <t>BBS051</t>
  </si>
  <si>
    <t>BBS052</t>
  </si>
  <si>
    <t>BBS053</t>
  </si>
  <si>
    <t>BBS054</t>
  </si>
  <si>
    <t>BBS055</t>
  </si>
  <si>
    <t>BBS056</t>
  </si>
  <si>
    <t>BBS057</t>
  </si>
  <si>
    <t>BBS058</t>
  </si>
  <si>
    <t>BBS059</t>
  </si>
  <si>
    <t>BBS060</t>
  </si>
  <si>
    <t>BBS061</t>
  </si>
  <si>
    <t>BBS062</t>
  </si>
  <si>
    <t>BBS063</t>
  </si>
  <si>
    <t>BBS064</t>
  </si>
  <si>
    <t>BBS065</t>
  </si>
  <si>
    <t>BBS066</t>
  </si>
  <si>
    <t>BBS067</t>
  </si>
  <si>
    <t>BBS068</t>
  </si>
  <si>
    <t>BBS069</t>
  </si>
  <si>
    <t>BBS070</t>
  </si>
  <si>
    <t>BBS071</t>
  </si>
  <si>
    <t>BBS072</t>
  </si>
  <si>
    <t>BBS073</t>
  </si>
  <si>
    <t>BBS074</t>
  </si>
  <si>
    <t>BBS075</t>
  </si>
  <si>
    <t>BBS076</t>
  </si>
  <si>
    <t>BBS077</t>
  </si>
  <si>
    <t>BBS078</t>
  </si>
  <si>
    <t>BBS079</t>
  </si>
  <si>
    <t>BBS080</t>
  </si>
  <si>
    <t>BBS081</t>
  </si>
  <si>
    <t>BBS082</t>
  </si>
  <si>
    <t>BBS083</t>
  </si>
  <si>
    <t>BBS084</t>
  </si>
  <si>
    <t>BBS085</t>
  </si>
  <si>
    <t>BBS086</t>
  </si>
  <si>
    <t>BBS087</t>
  </si>
  <si>
    <t>BBS088</t>
  </si>
  <si>
    <t>BBS090</t>
  </si>
  <si>
    <t>BBS091</t>
  </si>
  <si>
    <t>BBS092</t>
  </si>
  <si>
    <t>BBS093</t>
  </si>
  <si>
    <t>BBS094</t>
  </si>
  <si>
    <t>BBS095</t>
  </si>
  <si>
    <t>BBS096</t>
  </si>
  <si>
    <t>BBS097</t>
  </si>
  <si>
    <t>BBS098</t>
  </si>
  <si>
    <t>BBS099</t>
  </si>
  <si>
    <t>BBS100</t>
  </si>
  <si>
    <t>BBS101</t>
  </si>
  <si>
    <t>BBS102</t>
  </si>
  <si>
    <t>BBS103</t>
  </si>
  <si>
    <t>BBS104</t>
  </si>
  <si>
    <t>BBS105</t>
  </si>
  <si>
    <t>BBS106</t>
  </si>
  <si>
    <t>BBS107</t>
  </si>
  <si>
    <t>BBS108</t>
  </si>
  <si>
    <t>BBS109</t>
  </si>
  <si>
    <t>Copap</t>
  </si>
  <si>
    <t>Lreis+4,9</t>
  </si>
  <si>
    <t>4-tlg</t>
  </si>
  <si>
    <t>3-tlg</t>
  </si>
  <si>
    <t>FK00001</t>
  </si>
  <si>
    <t>FK00003</t>
  </si>
  <si>
    <t>FK00004</t>
  </si>
  <si>
    <t>FK00005</t>
  </si>
  <si>
    <t>FK00006</t>
  </si>
  <si>
    <t>FK00007</t>
  </si>
  <si>
    <t>FK00008</t>
  </si>
  <si>
    <t>FK00009</t>
  </si>
  <si>
    <t>FK00010</t>
  </si>
  <si>
    <t>FK00011</t>
  </si>
  <si>
    <t>FK00012</t>
  </si>
  <si>
    <t>FK00013</t>
  </si>
  <si>
    <t>FK00014</t>
  </si>
  <si>
    <t>FK00015</t>
  </si>
  <si>
    <t>FK00016</t>
  </si>
  <si>
    <t>FK00017</t>
  </si>
  <si>
    <t>FK00018</t>
  </si>
  <si>
    <t>FK00019</t>
  </si>
  <si>
    <t>FK00020</t>
  </si>
  <si>
    <t>FK00021</t>
  </si>
  <si>
    <t>FK00022</t>
  </si>
  <si>
    <t>FK00023</t>
  </si>
  <si>
    <t>FK00024</t>
  </si>
  <si>
    <t>FK00025</t>
  </si>
  <si>
    <t>FK00026</t>
  </si>
  <si>
    <t>FK00027</t>
  </si>
  <si>
    <t>FK00028</t>
  </si>
  <si>
    <t>FK00029</t>
  </si>
  <si>
    <t>FK00030</t>
  </si>
  <si>
    <t>FK00031</t>
  </si>
  <si>
    <t>FK00032</t>
  </si>
  <si>
    <t>FK00033</t>
  </si>
  <si>
    <t>FK00034</t>
  </si>
  <si>
    <t>FK00035</t>
  </si>
  <si>
    <t>FK00036</t>
  </si>
  <si>
    <t>FK00037</t>
  </si>
  <si>
    <t>FK00038</t>
  </si>
  <si>
    <t>FK00039</t>
  </si>
  <si>
    <t>FK00040</t>
  </si>
  <si>
    <t>FK00042</t>
  </si>
  <si>
    <t>FK00043</t>
  </si>
  <si>
    <t>FK00044</t>
  </si>
  <si>
    <t>FK00045</t>
  </si>
  <si>
    <t>FK00046</t>
  </si>
  <si>
    <t>FK00047</t>
  </si>
  <si>
    <t>FK00048</t>
  </si>
  <si>
    <t>FK00049</t>
  </si>
  <si>
    <t>FK00050</t>
  </si>
  <si>
    <t>FK00051</t>
  </si>
  <si>
    <t>FK00052</t>
  </si>
  <si>
    <t>FK00053</t>
  </si>
  <si>
    <t>FK00054</t>
  </si>
  <si>
    <t>FK00055</t>
  </si>
  <si>
    <t>FK00056</t>
  </si>
  <si>
    <t>FK00057</t>
  </si>
  <si>
    <t>FK00058</t>
  </si>
  <si>
    <t>FK00059</t>
  </si>
  <si>
    <t>FK00060</t>
  </si>
  <si>
    <t>FK00061</t>
  </si>
  <si>
    <t>FK00062</t>
  </si>
  <si>
    <t>FK00063</t>
  </si>
  <si>
    <t>FK00064</t>
  </si>
  <si>
    <t>FK00065</t>
  </si>
  <si>
    <t>FK00066</t>
  </si>
  <si>
    <t>FK00067</t>
  </si>
  <si>
    <t>FK00068</t>
  </si>
  <si>
    <t>FK00069</t>
  </si>
  <si>
    <t>FK00070</t>
  </si>
  <si>
    <t>FK00071</t>
  </si>
  <si>
    <t>FK00072</t>
  </si>
  <si>
    <t>FK00073</t>
  </si>
  <si>
    <t>FK00074</t>
  </si>
  <si>
    <t>FK00075</t>
  </si>
  <si>
    <t>FK00076</t>
  </si>
  <si>
    <t>FK00077</t>
  </si>
  <si>
    <t>FK00078</t>
  </si>
  <si>
    <t>FK00079</t>
  </si>
  <si>
    <t>FK00080</t>
  </si>
  <si>
    <t>FK00081</t>
  </si>
  <si>
    <t>FK00082</t>
  </si>
  <si>
    <t>FK00083</t>
  </si>
  <si>
    <t>FK00084</t>
  </si>
  <si>
    <t>FK00085</t>
  </si>
  <si>
    <t>FK00086</t>
  </si>
  <si>
    <t>FK00087</t>
  </si>
  <si>
    <t>FK00088</t>
  </si>
  <si>
    <t>FK00089</t>
  </si>
  <si>
    <t>FK00090</t>
  </si>
  <si>
    <t>FK00091</t>
  </si>
  <si>
    <t>FK00092</t>
  </si>
  <si>
    <t>FK00093</t>
  </si>
  <si>
    <t>FK00094</t>
  </si>
  <si>
    <t>FK00095</t>
  </si>
  <si>
    <t>FK00096</t>
  </si>
  <si>
    <t>FK00097</t>
  </si>
  <si>
    <t>FK00098</t>
  </si>
  <si>
    <t>FK00099</t>
  </si>
  <si>
    <t>FK00100</t>
  </si>
  <si>
    <t>FK00101</t>
  </si>
  <si>
    <t>FK00102</t>
  </si>
  <si>
    <t>FK00103</t>
  </si>
  <si>
    <t>FK00104</t>
  </si>
  <si>
    <t>FK00105</t>
  </si>
  <si>
    <t>FK00106</t>
  </si>
  <si>
    <t>FK00107</t>
  </si>
  <si>
    <t>FK00108</t>
  </si>
  <si>
    <t>FK00109</t>
  </si>
  <si>
    <t>FK00110</t>
  </si>
  <si>
    <t>FK00111</t>
  </si>
  <si>
    <t>FK00112</t>
  </si>
  <si>
    <t>FK00113</t>
  </si>
  <si>
    <t>FK00114</t>
  </si>
  <si>
    <t>FK00115</t>
  </si>
  <si>
    <t>FK00116</t>
  </si>
  <si>
    <t>FK00117</t>
  </si>
  <si>
    <t>FK00118</t>
  </si>
  <si>
    <t>FK00119</t>
  </si>
  <si>
    <t>FK00120</t>
  </si>
  <si>
    <t>FK00121</t>
  </si>
  <si>
    <t>FK00123</t>
  </si>
  <si>
    <t>FK00124</t>
  </si>
  <si>
    <t>FK00125</t>
  </si>
  <si>
    <t>FK00126</t>
  </si>
  <si>
    <t>FK00127</t>
  </si>
  <si>
    <t>FK00128</t>
  </si>
  <si>
    <t>FK00129</t>
  </si>
  <si>
    <t>FK00130</t>
  </si>
  <si>
    <t>FK00131</t>
  </si>
  <si>
    <t>FK00132</t>
  </si>
  <si>
    <t>FL00351</t>
  </si>
  <si>
    <t>FL00352</t>
  </si>
  <si>
    <t>FL00353</t>
  </si>
  <si>
    <t>FL00354</t>
  </si>
  <si>
    <t>FL00355</t>
  </si>
  <si>
    <t>FL00356</t>
  </si>
  <si>
    <t>FL00357</t>
  </si>
  <si>
    <t>FL00358</t>
  </si>
  <si>
    <t>FL00359</t>
  </si>
  <si>
    <t>FL00360</t>
  </si>
  <si>
    <t>FL00361</t>
  </si>
  <si>
    <t>FL00362</t>
  </si>
  <si>
    <t>FL00363</t>
  </si>
  <si>
    <t>FL00364</t>
  </si>
  <si>
    <t>FL00365</t>
  </si>
  <si>
    <t>FL00366</t>
  </si>
  <si>
    <t>FL00367</t>
  </si>
  <si>
    <t>FL00368</t>
  </si>
  <si>
    <t>FL00369</t>
  </si>
  <si>
    <t>FL00370</t>
  </si>
  <si>
    <t>FL00371</t>
  </si>
  <si>
    <t>FL00372</t>
  </si>
  <si>
    <t>FL00373</t>
  </si>
  <si>
    <t>FL00374</t>
  </si>
  <si>
    <t>FL00375</t>
  </si>
  <si>
    <t>FL00376</t>
  </si>
  <si>
    <t>FL00377</t>
  </si>
  <si>
    <t>FL00378</t>
  </si>
  <si>
    <t>FL00379</t>
  </si>
  <si>
    <t>FL00380</t>
  </si>
  <si>
    <t>FL00381</t>
  </si>
  <si>
    <t>FL00382</t>
  </si>
  <si>
    <t>FL00383</t>
  </si>
  <si>
    <t>FL00384</t>
  </si>
  <si>
    <t>FL00385</t>
  </si>
  <si>
    <t>FL00386</t>
  </si>
  <si>
    <t>FL00387</t>
  </si>
  <si>
    <t>FL00388</t>
  </si>
  <si>
    <t>FL00389</t>
  </si>
  <si>
    <t>FL00390</t>
  </si>
  <si>
    <t>FL00391</t>
  </si>
  <si>
    <t>FL00392</t>
  </si>
  <si>
    <t>FL00393</t>
  </si>
  <si>
    <t>FL00394</t>
  </si>
  <si>
    <t>FL00395</t>
  </si>
  <si>
    <t>FL00396</t>
  </si>
  <si>
    <t>FL00397</t>
  </si>
  <si>
    <t>FL00398</t>
  </si>
  <si>
    <t>FL00399</t>
  </si>
  <si>
    <t>FL00400</t>
  </si>
  <si>
    <t>FL00401</t>
  </si>
  <si>
    <t>FL00402</t>
  </si>
  <si>
    <t>FL00403</t>
  </si>
  <si>
    <t>FL00404</t>
  </si>
  <si>
    <t>FL00405</t>
  </si>
  <si>
    <t>FL00406</t>
  </si>
  <si>
    <t>FL00407</t>
  </si>
  <si>
    <t>FL00408</t>
  </si>
  <si>
    <t>FL00409</t>
  </si>
  <si>
    <t>FL00410</t>
  </si>
  <si>
    <t>FL00411</t>
  </si>
  <si>
    <t>FL00412</t>
  </si>
  <si>
    <t>FL00413</t>
  </si>
  <si>
    <t>FL00414</t>
  </si>
  <si>
    <t>FL00415</t>
  </si>
  <si>
    <t>FL00416</t>
  </si>
  <si>
    <t>FL00417</t>
  </si>
  <si>
    <t>FL00418</t>
  </si>
  <si>
    <t>FL00419</t>
  </si>
  <si>
    <t>FL00420</t>
  </si>
  <si>
    <t>FL00421</t>
  </si>
  <si>
    <t>FL00422</t>
  </si>
  <si>
    <t>FL00423</t>
  </si>
  <si>
    <t>FL00424</t>
  </si>
  <si>
    <t>FL00425</t>
  </si>
  <si>
    <t>FL00426</t>
  </si>
  <si>
    <t>FL00427</t>
  </si>
  <si>
    <t>FL00428</t>
  </si>
  <si>
    <t>FL00429</t>
  </si>
  <si>
    <t>FL00430</t>
  </si>
  <si>
    <t>FL00431</t>
  </si>
  <si>
    <t>FL00432</t>
  </si>
  <si>
    <t>FL00433</t>
  </si>
  <si>
    <t>FL00434</t>
  </si>
  <si>
    <t>FL00435</t>
  </si>
  <si>
    <t>FL00436</t>
  </si>
  <si>
    <t>FL00437</t>
  </si>
  <si>
    <t>FL00438</t>
  </si>
  <si>
    <t>FL00439</t>
  </si>
  <si>
    <t>FL00440</t>
  </si>
  <si>
    <t>FL00441</t>
  </si>
  <si>
    <t>FL00442</t>
  </si>
  <si>
    <t>FL00443</t>
  </si>
  <si>
    <t>FL00444</t>
  </si>
  <si>
    <t>FL00445</t>
  </si>
  <si>
    <t>FL00446</t>
  </si>
  <si>
    <t>FL00447</t>
  </si>
  <si>
    <t>FL00448</t>
  </si>
  <si>
    <t>FL00449</t>
  </si>
  <si>
    <t>FL00450</t>
  </si>
  <si>
    <t>FL00451</t>
  </si>
  <si>
    <t>FL00452</t>
  </si>
  <si>
    <t>FL00453</t>
  </si>
  <si>
    <t>FL00454</t>
  </si>
  <si>
    <t>FL00455</t>
  </si>
  <si>
    <t>FL00457</t>
  </si>
  <si>
    <t>FL00458</t>
  </si>
  <si>
    <t>FL00459</t>
  </si>
  <si>
    <t>FL00460</t>
  </si>
  <si>
    <t>FL00461</t>
  </si>
  <si>
    <t>FL00462</t>
  </si>
  <si>
    <t>FL00463</t>
  </si>
  <si>
    <t>FL00464</t>
  </si>
  <si>
    <t>FL00465</t>
  </si>
  <si>
    <t>FL00466</t>
  </si>
  <si>
    <t>FL00467</t>
  </si>
  <si>
    <t>FL00468</t>
  </si>
  <si>
    <t>FL00469</t>
  </si>
  <si>
    <t>FL00470</t>
  </si>
  <si>
    <t>FL00471</t>
  </si>
  <si>
    <t>FL00472</t>
  </si>
  <si>
    <t>FL00473</t>
  </si>
  <si>
    <t>FL00474</t>
  </si>
  <si>
    <t>FL00475</t>
  </si>
  <si>
    <t>FL00476</t>
  </si>
  <si>
    <t>FL00477</t>
  </si>
  <si>
    <t>FL00478</t>
  </si>
  <si>
    <t>FL00479</t>
  </si>
  <si>
    <t>FL00480</t>
  </si>
  <si>
    <t>FL00481</t>
  </si>
  <si>
    <t>FL00482</t>
  </si>
  <si>
    <t>FL00483</t>
  </si>
  <si>
    <t>FL00484</t>
  </si>
  <si>
    <t>FL00485</t>
  </si>
  <si>
    <t>FL00486</t>
  </si>
  <si>
    <t>FL00489</t>
  </si>
  <si>
    <t>FL00490</t>
  </si>
  <si>
    <t>FL00491</t>
  </si>
  <si>
    <t>FL00492</t>
  </si>
  <si>
    <t>FL00493</t>
  </si>
  <si>
    <t>FL00494</t>
  </si>
  <si>
    <t>FL00495</t>
  </si>
  <si>
    <t>FL00496</t>
  </si>
  <si>
    <t>FL00497</t>
  </si>
  <si>
    <t>FL00498</t>
  </si>
  <si>
    <t>FL00499</t>
  </si>
  <si>
    <t>FL00500</t>
  </si>
  <si>
    <t>FL00501</t>
  </si>
  <si>
    <t>FL00502</t>
  </si>
  <si>
    <t>FL00503</t>
  </si>
  <si>
    <t>FL00504</t>
  </si>
  <si>
    <t>FL00505</t>
  </si>
  <si>
    <t>FL00506</t>
  </si>
  <si>
    <t>FL00507</t>
  </si>
  <si>
    <t>FL00508</t>
  </si>
  <si>
    <t>FL00509</t>
  </si>
  <si>
    <t>FL00510</t>
  </si>
  <si>
    <t>FL01369</t>
  </si>
  <si>
    <t>FL01436</t>
  </si>
  <si>
    <t>FO1353</t>
  </si>
  <si>
    <t>FO1355</t>
  </si>
  <si>
    <t>FO1356</t>
  </si>
  <si>
    <t>FO1359</t>
  </si>
  <si>
    <t>FO1363</t>
  </si>
  <si>
    <t>FO1364</t>
  </si>
  <si>
    <t>FO1365</t>
  </si>
  <si>
    <t>FO1366</t>
  </si>
  <si>
    <t>FO1368</t>
  </si>
  <si>
    <t>FO1369</t>
  </si>
  <si>
    <t>FO1370</t>
  </si>
  <si>
    <t>FO1371</t>
  </si>
  <si>
    <t>FO1372</t>
  </si>
  <si>
    <t>FO1376</t>
  </si>
  <si>
    <t>FO1383</t>
  </si>
  <si>
    <t>FO1384</t>
  </si>
  <si>
    <t>FO1387</t>
  </si>
  <si>
    <t>FO1388</t>
  </si>
  <si>
    <t>FO1389</t>
  </si>
  <si>
    <t>FO1391</t>
  </si>
  <si>
    <t>FO1393</t>
  </si>
  <si>
    <t>FO1394</t>
  </si>
  <si>
    <t>FO1394x10</t>
  </si>
  <si>
    <t>FO1395</t>
  </si>
  <si>
    <t>FO1397</t>
  </si>
  <si>
    <t>FO1404</t>
  </si>
  <si>
    <t>FO1407</t>
  </si>
  <si>
    <t>FO1410</t>
  </si>
  <si>
    <t>FO1412</t>
  </si>
  <si>
    <t>FO1413</t>
  </si>
  <si>
    <t>FO1414</t>
  </si>
  <si>
    <t>FO1415</t>
  </si>
  <si>
    <t>FO1416</t>
  </si>
  <si>
    <t>FO1417</t>
  </si>
  <si>
    <t>FO1418</t>
  </si>
  <si>
    <t>FO1419</t>
  </si>
  <si>
    <t>FO1420</t>
  </si>
  <si>
    <t>FO1420x10</t>
  </si>
  <si>
    <t>FO1420x2</t>
  </si>
  <si>
    <t>FO1421</t>
  </si>
  <si>
    <t>FO1422</t>
  </si>
  <si>
    <t>FO1423</t>
  </si>
  <si>
    <t>FO1424</t>
  </si>
  <si>
    <t>FO1426</t>
  </si>
  <si>
    <t>FO1428</t>
  </si>
  <si>
    <t>FO1429</t>
  </si>
  <si>
    <t>FO1430</t>
  </si>
  <si>
    <t>FO1431</t>
  </si>
  <si>
    <t>FO1432</t>
  </si>
  <si>
    <t>FO1433</t>
  </si>
  <si>
    <t>FO1434</t>
  </si>
  <si>
    <t>FO1435</t>
  </si>
  <si>
    <t>FO1436</t>
  </si>
  <si>
    <t>FO1437</t>
  </si>
  <si>
    <t>FO1438</t>
  </si>
  <si>
    <t>FO1439</t>
  </si>
  <si>
    <t>FO1440</t>
  </si>
  <si>
    <t>FO1441</t>
  </si>
  <si>
    <t>FO1442</t>
  </si>
  <si>
    <t>FO1443</t>
  </si>
  <si>
    <t>FO1444</t>
  </si>
  <si>
    <t>FO1445</t>
  </si>
  <si>
    <t>FO1505</t>
  </si>
  <si>
    <t>FO1779</t>
  </si>
  <si>
    <t>FO1785</t>
  </si>
  <si>
    <t>FS2002</t>
  </si>
  <si>
    <t>FS2003</t>
  </si>
  <si>
    <t>FS2004</t>
  </si>
  <si>
    <t>FS2005</t>
  </si>
  <si>
    <t>FS2006</t>
  </si>
  <si>
    <t>FS2007</t>
  </si>
  <si>
    <t>FS2008</t>
  </si>
  <si>
    <t>FS2009</t>
  </si>
  <si>
    <t>FS2011</t>
  </si>
  <si>
    <t>FS2012</t>
  </si>
  <si>
    <t>FS2013</t>
  </si>
  <si>
    <t>FS2014</t>
  </si>
  <si>
    <t>FS2017</t>
  </si>
  <si>
    <t>FS2018</t>
  </si>
  <si>
    <t>FS2021</t>
  </si>
  <si>
    <t>FS2022</t>
  </si>
  <si>
    <t>FS2025</t>
  </si>
  <si>
    <t>FS2026</t>
  </si>
  <si>
    <t>FS2029</t>
  </si>
  <si>
    <t>FS2030</t>
  </si>
  <si>
    <t>FS2031</t>
  </si>
  <si>
    <t>FS2034</t>
  </si>
  <si>
    <t>FS2035</t>
  </si>
  <si>
    <t>FS2036</t>
  </si>
  <si>
    <t>FS2037</t>
  </si>
  <si>
    <t>FS2040</t>
  </si>
  <si>
    <t>FS2041</t>
  </si>
  <si>
    <t>FS2043</t>
  </si>
  <si>
    <t>FS2046</t>
  </si>
  <si>
    <t>FS2047</t>
  </si>
  <si>
    <t>FS2053</t>
  </si>
  <si>
    <t>FS2054</t>
  </si>
  <si>
    <t>FS2055</t>
  </si>
  <si>
    <t>FS2056</t>
  </si>
  <si>
    <t>FS2057</t>
  </si>
  <si>
    <t>FS2061</t>
  </si>
  <si>
    <t>FS2062</t>
  </si>
  <si>
    <t>FS2063</t>
  </si>
  <si>
    <t>FS2064</t>
  </si>
  <si>
    <t>FS2065</t>
  </si>
  <si>
    <t>FS2070</t>
  </si>
  <si>
    <t>FS2071</t>
  </si>
  <si>
    <t>FS2074</t>
  </si>
  <si>
    <t>FS2075</t>
  </si>
  <si>
    <t>FS2076</t>
  </si>
  <si>
    <t>FS2077</t>
  </si>
  <si>
    <t>FS2078</t>
  </si>
  <si>
    <t>FS2079</t>
  </si>
  <si>
    <t>FS2080</t>
  </si>
  <si>
    <t>FS2081</t>
  </si>
  <si>
    <t>FS2082</t>
  </si>
  <si>
    <t>FS2083</t>
  </si>
  <si>
    <t>FS3001</t>
  </si>
  <si>
    <t>FS3035</t>
  </si>
  <si>
    <t>FS3044</t>
  </si>
  <si>
    <t>FS3045</t>
  </si>
  <si>
    <t>FS3060</t>
  </si>
  <si>
    <t>FS3066</t>
  </si>
  <si>
    <t>FS3069</t>
  </si>
  <si>
    <t>FS3072</t>
  </si>
  <si>
    <t>FS3073</t>
  </si>
  <si>
    <t>FS3084</t>
  </si>
  <si>
    <t>FS4010</t>
  </si>
  <si>
    <t>FS4015</t>
  </si>
  <si>
    <t>FS4016</t>
  </si>
  <si>
    <t>FS4019</t>
  </si>
  <si>
    <t>FS4020</t>
  </si>
  <si>
    <t>FS4023</t>
  </si>
  <si>
    <t>FS4024</t>
  </si>
  <si>
    <t>FS4027</t>
  </si>
  <si>
    <t>FS4028</t>
  </si>
  <si>
    <t>FS4032</t>
  </si>
  <si>
    <t>FS4033</t>
  </si>
  <si>
    <t>FS4038</t>
  </si>
  <si>
    <t>FS4039</t>
  </si>
  <si>
    <t>FS4042</t>
  </si>
  <si>
    <t>FS4048</t>
  </si>
  <si>
    <t>FS4049</t>
  </si>
  <si>
    <t>FS4050</t>
  </si>
  <si>
    <t>FS4051</t>
  </si>
  <si>
    <t>FS4052</t>
  </si>
  <si>
    <t>FS4058</t>
  </si>
  <si>
    <t>FS4059</t>
  </si>
  <si>
    <t>FS4067</t>
  </si>
  <si>
    <t>FS4068</t>
  </si>
  <si>
    <t>FS4085</t>
  </si>
  <si>
    <t>FS4086</t>
  </si>
  <si>
    <t>FS5087</t>
  </si>
  <si>
    <t>5-tlg</t>
  </si>
  <si>
    <t>FT1650</t>
  </si>
  <si>
    <t>FT1651</t>
  </si>
  <si>
    <t>FT1652</t>
  </si>
  <si>
    <t>FT1653</t>
  </si>
  <si>
    <t>FT1654</t>
  </si>
  <si>
    <t>FT1655</t>
  </si>
  <si>
    <t>FT1656</t>
  </si>
  <si>
    <t>FT1657</t>
  </si>
  <si>
    <t>FT1658</t>
  </si>
  <si>
    <t>FT1659</t>
  </si>
  <si>
    <t>FT1660</t>
  </si>
  <si>
    <t>FT1661</t>
  </si>
  <si>
    <t>FT1662</t>
  </si>
  <si>
    <t>FT1663</t>
  </si>
  <si>
    <t>FT1664</t>
  </si>
  <si>
    <t>FT1665</t>
  </si>
  <si>
    <t>FT1666</t>
  </si>
  <si>
    <t>FT1667</t>
  </si>
  <si>
    <t>FT1668</t>
  </si>
  <si>
    <t>FT1673</t>
  </si>
  <si>
    <t>FT1674</t>
  </si>
  <si>
    <t>FT2081</t>
  </si>
  <si>
    <t>FT2159</t>
  </si>
  <si>
    <t>FFS0001</t>
  </si>
  <si>
    <t>FFS0002</t>
  </si>
  <si>
    <t>FFS0003</t>
  </si>
  <si>
    <t>FFS0004</t>
  </si>
  <si>
    <t>FFS0005</t>
  </si>
  <si>
    <t>FFS0006</t>
  </si>
  <si>
    <t>FFS0007</t>
  </si>
  <si>
    <t>FFS0008</t>
  </si>
  <si>
    <t>FFS0009</t>
  </si>
  <si>
    <t>FFS0010</t>
  </si>
  <si>
    <t>FFS0011</t>
  </si>
  <si>
    <t>FFS0012</t>
  </si>
  <si>
    <t>FFS0013</t>
  </si>
  <si>
    <t>FFS0014</t>
  </si>
  <si>
    <t>FFS0015</t>
  </si>
  <si>
    <t>FFS0016</t>
  </si>
  <si>
    <t>FFS0017</t>
  </si>
  <si>
    <t>FFS0018</t>
  </si>
  <si>
    <t>FFS0019</t>
  </si>
  <si>
    <t>FFS0020</t>
  </si>
  <si>
    <t>FFS0021</t>
  </si>
  <si>
    <t>FFS0022</t>
  </si>
  <si>
    <t>FFS0023</t>
  </si>
  <si>
    <t>FFS0024</t>
  </si>
  <si>
    <t>FFS0025</t>
  </si>
  <si>
    <t>FFS0026</t>
  </si>
  <si>
    <t>FFS0027</t>
  </si>
  <si>
    <t>FFS0028</t>
  </si>
  <si>
    <t>FFS0029</t>
  </si>
  <si>
    <t>FFS0030</t>
  </si>
  <si>
    <t>FFS0031</t>
  </si>
  <si>
    <t>FFS0032</t>
  </si>
  <si>
    <t>FFS0033</t>
  </si>
  <si>
    <t>FFS0034</t>
  </si>
  <si>
    <t>FFS0035</t>
  </si>
  <si>
    <t>FFS0036</t>
  </si>
  <si>
    <t>FFS0037</t>
  </si>
  <si>
    <t>FFS0038</t>
  </si>
  <si>
    <t>FFS0039</t>
  </si>
  <si>
    <t>FFS0040</t>
  </si>
  <si>
    <t>FFS0041</t>
  </si>
  <si>
    <t>FFS0042</t>
  </si>
  <si>
    <t>FFS0043</t>
  </si>
  <si>
    <t>FFS0044</t>
  </si>
  <si>
    <t>FFS0045</t>
  </si>
  <si>
    <t>FFS0046</t>
  </si>
  <si>
    <t>FFS0047</t>
  </si>
  <si>
    <t>FFS0048</t>
  </si>
  <si>
    <t>FFS0049</t>
  </si>
  <si>
    <t>FFS0050</t>
  </si>
  <si>
    <t>FFS0051</t>
  </si>
  <si>
    <t>FFS0052</t>
  </si>
  <si>
    <t>FFS0053</t>
  </si>
  <si>
    <t>FFS0054</t>
  </si>
  <si>
    <t>FFS0055</t>
  </si>
  <si>
    <t>FFS0056</t>
  </si>
  <si>
    <t>FFS0057</t>
  </si>
  <si>
    <t>FFS0058</t>
  </si>
  <si>
    <t>FFS0059</t>
  </si>
  <si>
    <t>FFS0060</t>
  </si>
  <si>
    <t>FFS0061</t>
  </si>
  <si>
    <t>FFS0062</t>
  </si>
  <si>
    <t>FFS0063</t>
  </si>
  <si>
    <t>FFS0064</t>
  </si>
  <si>
    <t>FFS0065</t>
  </si>
  <si>
    <t>FFS0066</t>
  </si>
  <si>
    <t>FFS0067</t>
  </si>
  <si>
    <t>FFS0068</t>
  </si>
  <si>
    <t>FFS0069</t>
  </si>
  <si>
    <t>FFS0070</t>
  </si>
  <si>
    <t>FFS0071</t>
  </si>
  <si>
    <t>FFS0072</t>
  </si>
  <si>
    <t>FFS0073</t>
  </si>
  <si>
    <t>FFS0074</t>
  </si>
  <si>
    <t>FFS0075</t>
  </si>
  <si>
    <t>FFS0076</t>
  </si>
  <si>
    <t>FFS0077</t>
  </si>
  <si>
    <t>FFS0078</t>
  </si>
  <si>
    <t>FFS0079</t>
  </si>
  <si>
    <t>FFS0080</t>
  </si>
  <si>
    <t>FFS0081</t>
  </si>
  <si>
    <t>FFS0082</t>
  </si>
  <si>
    <t>FFS0083</t>
  </si>
  <si>
    <t>FFS0084</t>
  </si>
  <si>
    <t>FFS0085</t>
  </si>
  <si>
    <t>FFS0086</t>
  </si>
  <si>
    <t>FFS0087</t>
  </si>
  <si>
    <t>FFS0088</t>
  </si>
  <si>
    <t>FFS0089</t>
  </si>
  <si>
    <t>FFS0090</t>
  </si>
  <si>
    <t>FFS0091</t>
  </si>
  <si>
    <t>FFS0092</t>
  </si>
  <si>
    <t>FFS0093</t>
  </si>
  <si>
    <t>FFS0094</t>
  </si>
  <si>
    <t>FFS0095</t>
  </si>
  <si>
    <t>FFS0096</t>
  </si>
  <si>
    <t>FFS0097</t>
  </si>
  <si>
    <t>FFS0098</t>
  </si>
  <si>
    <t>FFS0099</t>
  </si>
  <si>
    <t>FFS0100</t>
  </si>
  <si>
    <t>FFS0101</t>
  </si>
  <si>
    <t>FFS0102</t>
  </si>
  <si>
    <t>FFS0103</t>
  </si>
  <si>
    <t>FFS0104</t>
  </si>
  <si>
    <t>FFS0105</t>
  </si>
  <si>
    <t>FFS0106</t>
  </si>
  <si>
    <t>FFS0107</t>
  </si>
  <si>
    <t>FFS0108</t>
  </si>
  <si>
    <t>FFS0109</t>
  </si>
  <si>
    <t>FFS0110</t>
  </si>
  <si>
    <t>FFS0111</t>
  </si>
  <si>
    <t>FFS0112</t>
  </si>
  <si>
    <t>FFS0113</t>
  </si>
  <si>
    <t>FFS0114</t>
  </si>
  <si>
    <t>FFS0115</t>
  </si>
  <si>
    <t>FFS0116</t>
  </si>
  <si>
    <t>FFS0117</t>
  </si>
  <si>
    <t>FFS0118</t>
  </si>
  <si>
    <t>FFS0119</t>
  </si>
  <si>
    <t>FFS0120</t>
  </si>
  <si>
    <t>FFS0121</t>
  </si>
  <si>
    <t>FFS0122</t>
  </si>
  <si>
    <t>FFS0123</t>
  </si>
  <si>
    <t>FFS0124</t>
  </si>
  <si>
    <t>FFS0125</t>
  </si>
  <si>
    <t>FFS0126</t>
  </si>
  <si>
    <t>FFS0127</t>
  </si>
  <si>
    <t>FFS0128</t>
  </si>
  <si>
    <t>FFS0129</t>
  </si>
  <si>
    <t>FFS0130</t>
  </si>
  <si>
    <t>FFS0131</t>
  </si>
  <si>
    <t>FFS0132</t>
  </si>
  <si>
    <t>FFS0133</t>
  </si>
  <si>
    <t>FFS0134</t>
  </si>
  <si>
    <t>FFS0135</t>
  </si>
  <si>
    <t>FFS0136</t>
  </si>
  <si>
    <t>FFS0137</t>
  </si>
  <si>
    <t>FFS0138</t>
  </si>
  <si>
    <t>FFS0139</t>
  </si>
  <si>
    <t>FFS0140</t>
  </si>
  <si>
    <t>FFS0141</t>
  </si>
  <si>
    <t>FFS0142</t>
  </si>
  <si>
    <t>FFS0143</t>
  </si>
  <si>
    <t>FFS0144</t>
  </si>
  <si>
    <t>FFS0145</t>
  </si>
  <si>
    <t>FFS0146</t>
  </si>
  <si>
    <t>FFS0147</t>
  </si>
  <si>
    <t>FFS0148</t>
  </si>
  <si>
    <t>FFS0149</t>
  </si>
  <si>
    <t>FFS0150</t>
  </si>
  <si>
    <t>FFS0151</t>
  </si>
  <si>
    <t>FFS0152</t>
  </si>
  <si>
    <t>FFS0153</t>
  </si>
  <si>
    <t>FFS0154</t>
  </si>
  <si>
    <t>FFS0155</t>
  </si>
  <si>
    <t>FFS0156</t>
  </si>
  <si>
    <t>FFS0157</t>
  </si>
  <si>
    <t>FFS0158</t>
  </si>
  <si>
    <t>FFS0159</t>
  </si>
  <si>
    <t>FFS0160</t>
  </si>
  <si>
    <t>FFS0161</t>
  </si>
  <si>
    <t>FFS0162</t>
  </si>
  <si>
    <t>FFS0163</t>
  </si>
  <si>
    <t>FFS0164</t>
  </si>
  <si>
    <t>FFS0165</t>
  </si>
  <si>
    <t>FFS0166</t>
  </si>
  <si>
    <t>FFS0167</t>
  </si>
  <si>
    <t>FFS0168</t>
  </si>
  <si>
    <t>FFS0169</t>
  </si>
  <si>
    <t>FFS0170</t>
  </si>
  <si>
    <t>FFS0171</t>
  </si>
  <si>
    <t>FFS0172</t>
  </si>
  <si>
    <t>FFS0173</t>
  </si>
  <si>
    <t>FFS0174</t>
  </si>
  <si>
    <t>FFS0175</t>
  </si>
  <si>
    <t>FFS0176</t>
  </si>
  <si>
    <t>FFS0177</t>
  </si>
  <si>
    <t>FFS0178</t>
  </si>
  <si>
    <t>FFS0179</t>
  </si>
  <si>
    <t>FFS0180</t>
  </si>
  <si>
    <t>FFS0181</t>
  </si>
  <si>
    <t>FFS0182</t>
  </si>
  <si>
    <t>FFS0183</t>
  </si>
  <si>
    <t>FFS0184</t>
  </si>
  <si>
    <t>FFS0185</t>
  </si>
  <si>
    <t>FFS0186</t>
  </si>
  <si>
    <t>FFS0187</t>
  </si>
  <si>
    <t>FFS0188</t>
  </si>
  <si>
    <t>FFS0189</t>
  </si>
  <si>
    <t>FFS0190</t>
  </si>
  <si>
    <t>FFS0191</t>
  </si>
  <si>
    <t>FFS0192</t>
  </si>
  <si>
    <t>FFS0193</t>
  </si>
  <si>
    <t>FFS0194</t>
  </si>
  <si>
    <t>FFS0195</t>
  </si>
  <si>
    <t>FFS0196</t>
  </si>
  <si>
    <t>FFS0197</t>
  </si>
  <si>
    <t>FFS0198</t>
  </si>
  <si>
    <t>FFS0199</t>
  </si>
  <si>
    <t>FFS0200</t>
  </si>
  <si>
    <t>FFS0201</t>
  </si>
  <si>
    <t>FFS0202</t>
  </si>
  <si>
    <t>FFS0203</t>
  </si>
  <si>
    <t>FFS0204</t>
  </si>
  <si>
    <t>FFS0205</t>
  </si>
  <si>
    <t>FFS0206</t>
  </si>
  <si>
    <t>FFS0207</t>
  </si>
  <si>
    <t>FFS0208</t>
  </si>
  <si>
    <t>FFS0209</t>
  </si>
  <si>
    <t>FFS0210</t>
  </si>
  <si>
    <t>FFS0211</t>
  </si>
  <si>
    <t>FFS0212</t>
  </si>
  <si>
    <t>FFS0213</t>
  </si>
  <si>
    <t>FFS0214</t>
  </si>
  <si>
    <t>FFS0215</t>
  </si>
  <si>
    <t>FFS0216</t>
  </si>
  <si>
    <t>FFS0217</t>
  </si>
  <si>
    <t>FFS0218</t>
  </si>
  <si>
    <t>FFS0219</t>
  </si>
  <si>
    <t>FFS0220</t>
  </si>
  <si>
    <t>FFS0221</t>
  </si>
  <si>
    <t>FFS0222</t>
  </si>
  <si>
    <t>FFS0223</t>
  </si>
  <si>
    <t>FFS0224</t>
  </si>
  <si>
    <t>FFS0225</t>
  </si>
  <si>
    <t>FFS0226</t>
  </si>
  <si>
    <t>FFS0227</t>
  </si>
  <si>
    <t>FFS0228</t>
  </si>
  <si>
    <t>FFS0229</t>
  </si>
  <si>
    <t>FFS0230</t>
  </si>
  <si>
    <t>FFS0231</t>
  </si>
  <si>
    <t>FFS0232</t>
  </si>
  <si>
    <t>FFS0233</t>
  </si>
  <si>
    <t>FFS0234</t>
  </si>
  <si>
    <t>FFS0235</t>
  </si>
  <si>
    <t>FFS0236</t>
  </si>
  <si>
    <t>FFS0237</t>
  </si>
  <si>
    <t>FFS0238</t>
  </si>
  <si>
    <t>FFS0239</t>
  </si>
  <si>
    <t>FFS0240</t>
  </si>
  <si>
    <t>FFS0241</t>
  </si>
  <si>
    <t>FFS0242</t>
  </si>
  <si>
    <t>FFS0243</t>
  </si>
  <si>
    <t>FFS0244</t>
  </si>
  <si>
    <t>FFS0245</t>
  </si>
  <si>
    <t>FFS0246</t>
  </si>
  <si>
    <t>FFS0247</t>
  </si>
  <si>
    <t>FFS0248</t>
  </si>
  <si>
    <t>FFS0249</t>
  </si>
  <si>
    <t>FFS0250</t>
  </si>
  <si>
    <t>FFS0251</t>
  </si>
  <si>
    <t>FFS0252</t>
  </si>
  <si>
    <t>FFS0253</t>
  </si>
  <si>
    <t>FFS0254</t>
  </si>
  <si>
    <t>FFS0255</t>
  </si>
  <si>
    <t>FFS0256</t>
  </si>
  <si>
    <t>FFS0257</t>
  </si>
  <si>
    <t>FFS0258</t>
  </si>
  <si>
    <t>FFS0259</t>
  </si>
  <si>
    <t>FFS0260</t>
  </si>
  <si>
    <t>FFS0261</t>
  </si>
  <si>
    <t>FFS0262</t>
  </si>
  <si>
    <t>FFS0263</t>
  </si>
  <si>
    <t>FFS0264</t>
  </si>
  <si>
    <t>FFS0265</t>
  </si>
  <si>
    <t>FFS0266</t>
  </si>
  <si>
    <t>FFS0267</t>
  </si>
  <si>
    <t>FFS0268</t>
  </si>
  <si>
    <t>FFS0269</t>
  </si>
  <si>
    <t>FFS0270</t>
  </si>
  <si>
    <t>FFS0271</t>
  </si>
  <si>
    <t>FFS0272</t>
  </si>
  <si>
    <t>FFS0273</t>
  </si>
  <si>
    <t>FFS0274</t>
  </si>
  <si>
    <t>FFS0275</t>
  </si>
  <si>
    <t>FFS0276</t>
  </si>
  <si>
    <t>FFS0277</t>
  </si>
  <si>
    <t>FFS0278</t>
  </si>
  <si>
    <t>FFS0279</t>
  </si>
  <si>
    <t>FFS0280</t>
  </si>
  <si>
    <t>FFS0281</t>
  </si>
  <si>
    <t>FFS0282</t>
  </si>
  <si>
    <t>FFS0283</t>
  </si>
  <si>
    <t>FFS0284</t>
  </si>
  <si>
    <t>FFS0285</t>
  </si>
  <si>
    <t>FFS0286</t>
  </si>
  <si>
    <t>FFS0287</t>
  </si>
  <si>
    <t>FFS0288</t>
  </si>
  <si>
    <t>FFS0289</t>
  </si>
  <si>
    <t>FFS0290</t>
  </si>
  <si>
    <t>FFS0291</t>
  </si>
  <si>
    <t>FFS0292</t>
  </si>
  <si>
    <t>FFS0293</t>
  </si>
  <si>
    <t>FFS0294</t>
  </si>
  <si>
    <t>FFS0295</t>
  </si>
  <si>
    <t>FFS0296</t>
  </si>
  <si>
    <t>FFS0297</t>
  </si>
  <si>
    <t>FFS0298</t>
  </si>
  <si>
    <t>FFS0299</t>
  </si>
  <si>
    <t>FFS0300</t>
  </si>
  <si>
    <t>FFS0301</t>
  </si>
  <si>
    <t>FFS0302</t>
  </si>
  <si>
    <t>FFS0303</t>
  </si>
  <si>
    <t>FFS0304</t>
  </si>
  <si>
    <t>FFS0305</t>
  </si>
  <si>
    <t>FFS0306</t>
  </si>
  <si>
    <t>FFS0307</t>
  </si>
  <si>
    <t>FFS0308</t>
  </si>
  <si>
    <t>FFS0309</t>
  </si>
  <si>
    <t>FFS0310</t>
  </si>
  <si>
    <t>FFS0311</t>
  </si>
  <si>
    <t>FFS0312</t>
  </si>
  <si>
    <t>FFS0313</t>
  </si>
  <si>
    <t>FFS0314</t>
  </si>
  <si>
    <t>FFS0315</t>
  </si>
  <si>
    <t>FFS0316</t>
  </si>
  <si>
    <t>FFS0317</t>
  </si>
  <si>
    <t>FFS0318</t>
  </si>
  <si>
    <t>FFS0319</t>
  </si>
  <si>
    <t>FFS0320</t>
  </si>
  <si>
    <t>FFS0321</t>
  </si>
  <si>
    <t>FFS0322</t>
  </si>
  <si>
    <t>FFS0323</t>
  </si>
  <si>
    <t>FFS0324</t>
  </si>
  <si>
    <t>FFS0325</t>
  </si>
  <si>
    <t>FFS0326</t>
  </si>
  <si>
    <t>FFS0327</t>
  </si>
  <si>
    <t>FFS0328</t>
  </si>
  <si>
    <t>FFS0329</t>
  </si>
  <si>
    <t>FFS0330</t>
  </si>
  <si>
    <t>FFS0331</t>
  </si>
  <si>
    <t>FFS0332</t>
  </si>
  <si>
    <t>FFS0333</t>
  </si>
  <si>
    <t>FFS0334</t>
  </si>
  <si>
    <t>FFS0335</t>
  </si>
  <si>
    <t>FFS0336</t>
  </si>
  <si>
    <t>FFS0337</t>
  </si>
  <si>
    <t>FFS0338</t>
  </si>
  <si>
    <t>FFS0339</t>
  </si>
  <si>
    <t>FFS0340</t>
  </si>
  <si>
    <t>FFS0341</t>
  </si>
  <si>
    <t>FFS0342</t>
  </si>
  <si>
    <t>FFS0343</t>
  </si>
  <si>
    <t>FFS0344</t>
  </si>
  <si>
    <t>FFS0345</t>
  </si>
  <si>
    <t>FFS0346</t>
  </si>
  <si>
    <t>FFS0347</t>
  </si>
  <si>
    <t>FFS0348</t>
  </si>
  <si>
    <t>FFS0349</t>
  </si>
  <si>
    <t>FFS0350</t>
  </si>
  <si>
    <t>FFS0351</t>
  </si>
  <si>
    <t>FFS0352</t>
  </si>
  <si>
    <t>FFS0353</t>
  </si>
  <si>
    <t>FFS0354</t>
  </si>
  <si>
    <t>FFS0355</t>
  </si>
  <si>
    <t>FFS0356</t>
  </si>
  <si>
    <t>FFS0357</t>
  </si>
  <si>
    <t>FFS0358</t>
  </si>
  <si>
    <t>FFS0359</t>
  </si>
  <si>
    <t>FFS0360</t>
  </si>
  <si>
    <t>FFS0361</t>
  </si>
  <si>
    <t>FFS0362</t>
  </si>
  <si>
    <t>FFS0363</t>
  </si>
  <si>
    <t>FFS0364</t>
  </si>
  <si>
    <t>FFS0365</t>
  </si>
  <si>
    <t>FFS0366</t>
  </si>
  <si>
    <t>FFS0367</t>
  </si>
  <si>
    <t>FFS0368</t>
  </si>
  <si>
    <t>FFS0369</t>
  </si>
  <si>
    <t>FFS0370</t>
  </si>
  <si>
    <t>FFS0371</t>
  </si>
  <si>
    <t>FFS0372</t>
  </si>
  <si>
    <t>FFS0373</t>
  </si>
  <si>
    <t>FFS0374</t>
  </si>
  <si>
    <t>FFS0375</t>
  </si>
  <si>
    <t>FFS0376</t>
  </si>
  <si>
    <t>FFS0377</t>
  </si>
  <si>
    <t>FFS0378</t>
  </si>
  <si>
    <t>FFS0379</t>
  </si>
  <si>
    <t>FFS0380</t>
  </si>
  <si>
    <t>FFS0381</t>
  </si>
  <si>
    <t>FFS0382</t>
  </si>
  <si>
    <t>FFS0383</t>
  </si>
  <si>
    <t>FFS0384</t>
  </si>
  <si>
    <t>FFS0385</t>
  </si>
  <si>
    <t>FFS0386</t>
  </si>
  <si>
    <t>FFS0387</t>
  </si>
  <si>
    <t>FFS0388</t>
  </si>
  <si>
    <t>FFS0389</t>
  </si>
  <si>
    <t>FFS0390</t>
  </si>
  <si>
    <t>FFS0391</t>
  </si>
  <si>
    <t>FFS0392</t>
  </si>
  <si>
    <t>FFS0393</t>
  </si>
  <si>
    <t>FFS0394</t>
  </si>
  <si>
    <t>FFS0395</t>
  </si>
  <si>
    <t>FFS0396</t>
  </si>
  <si>
    <t>FFS0397</t>
  </si>
  <si>
    <t>FFS0398</t>
  </si>
  <si>
    <t>FFS0399</t>
  </si>
  <si>
    <t>FFS0400</t>
  </si>
  <si>
    <t>FFS0401</t>
  </si>
  <si>
    <t>FFS0402</t>
  </si>
  <si>
    <t>FFS0403</t>
  </si>
  <si>
    <t>FFS0404</t>
  </si>
  <si>
    <t>FFS0405</t>
  </si>
  <si>
    <t>FFS0406</t>
  </si>
  <si>
    <t>FFS0407</t>
  </si>
  <si>
    <t>FFS0408</t>
  </si>
  <si>
    <t>FFS0409</t>
  </si>
  <si>
    <t>FFS0410</t>
  </si>
  <si>
    <t>FFS0411</t>
  </si>
  <si>
    <t>FFS0412</t>
  </si>
  <si>
    <t>FFS0413</t>
  </si>
  <si>
    <t>FFS0414</t>
  </si>
  <si>
    <t>FFS0415</t>
  </si>
  <si>
    <t>FFS0416</t>
  </si>
  <si>
    <t>FFS0417</t>
  </si>
  <si>
    <t>FFS0418</t>
  </si>
  <si>
    <t>FFS0419</t>
  </si>
  <si>
    <t>FFS0420</t>
  </si>
  <si>
    <t>FFS0421</t>
  </si>
  <si>
    <t>FFS0422</t>
  </si>
  <si>
    <t>FFS0423</t>
  </si>
  <si>
    <t>FFS0424</t>
  </si>
  <si>
    <t>FFS0425</t>
  </si>
  <si>
    <t>FFS0426</t>
  </si>
  <si>
    <t>FFS0427</t>
  </si>
  <si>
    <t>FFS0428</t>
  </si>
  <si>
    <t>FFS0429</t>
  </si>
  <si>
    <t>FFS0430</t>
  </si>
  <si>
    <t>FFS0431</t>
  </si>
  <si>
    <t>FFS0432</t>
  </si>
  <si>
    <t>FFS0433</t>
  </si>
  <si>
    <t>FFS0434</t>
  </si>
  <si>
    <t>FFS0435</t>
  </si>
  <si>
    <t>FFS0436</t>
  </si>
  <si>
    <t>FFS0437</t>
  </si>
  <si>
    <t>FFS0438</t>
  </si>
  <si>
    <t>FFS0439</t>
  </si>
  <si>
    <t>FFS0440</t>
  </si>
  <si>
    <t>FFS0441</t>
  </si>
  <si>
    <t>FFS0442</t>
  </si>
  <si>
    <t>FFS0443</t>
  </si>
  <si>
    <t>FFS0444</t>
  </si>
  <si>
    <t>FFS0445</t>
  </si>
  <si>
    <t>FFS0446</t>
  </si>
  <si>
    <t>FFS0447</t>
  </si>
  <si>
    <t>FFS0448</t>
  </si>
  <si>
    <t>FFS0449</t>
  </si>
  <si>
    <t>FFS0450</t>
  </si>
  <si>
    <t>FFS0451</t>
  </si>
  <si>
    <t>FFS0452</t>
  </si>
  <si>
    <t>FFS0453</t>
  </si>
  <si>
    <t>FFS0454</t>
  </si>
  <si>
    <t>FFS0455</t>
  </si>
  <si>
    <t>FFS0456</t>
  </si>
  <si>
    <t>FFS0457</t>
  </si>
  <si>
    <t>FFS0458</t>
  </si>
  <si>
    <t>FFS0459</t>
  </si>
  <si>
    <t>FFS0460</t>
  </si>
  <si>
    <t>FFS0461</t>
  </si>
  <si>
    <t>FFS0462</t>
  </si>
  <si>
    <t>FFS0463</t>
  </si>
  <si>
    <t>FFS0464</t>
  </si>
  <si>
    <t>FFS0465</t>
  </si>
  <si>
    <t>FFS0466</t>
  </si>
  <si>
    <t>FFS0467</t>
  </si>
  <si>
    <t>FFS0468</t>
  </si>
  <si>
    <t>FFS0469</t>
  </si>
  <si>
    <t>FFS0470</t>
  </si>
  <si>
    <t>FFS0471</t>
  </si>
  <si>
    <t>FFS0472</t>
  </si>
  <si>
    <t>FFS0473</t>
  </si>
  <si>
    <t>FFS0474</t>
  </si>
  <si>
    <t>FFS0475</t>
  </si>
  <si>
    <t>FFS0476</t>
  </si>
  <si>
    <t>FFS0477</t>
  </si>
  <si>
    <t>FFS0478</t>
  </si>
  <si>
    <t>FFS0479</t>
  </si>
  <si>
    <t>FFS0480</t>
  </si>
  <si>
    <t>FFS0481</t>
  </si>
  <si>
    <t>FFS0482</t>
  </si>
  <si>
    <t>FFS0483</t>
  </si>
  <si>
    <t>FFS0484</t>
  </si>
  <si>
    <t>FFS0485</t>
  </si>
  <si>
    <t>FFS0486</t>
  </si>
  <si>
    <t>FFS0487</t>
  </si>
  <si>
    <t>FFS0488</t>
  </si>
  <si>
    <t>FFS0489</t>
  </si>
  <si>
    <t>FFS0490</t>
  </si>
  <si>
    <t>FFS0491</t>
  </si>
  <si>
    <t>FFS0492</t>
  </si>
  <si>
    <t>FFS0493</t>
  </si>
  <si>
    <t>FFS0494</t>
  </si>
  <si>
    <t>FFS0495</t>
  </si>
  <si>
    <t>FFS0496</t>
  </si>
  <si>
    <t>FFS0497</t>
  </si>
  <si>
    <t>FFS0498</t>
  </si>
  <si>
    <t>FFS0499</t>
  </si>
  <si>
    <t>FFS0500</t>
  </si>
  <si>
    <t>FFS0501</t>
  </si>
  <si>
    <t>FFS0502</t>
  </si>
  <si>
    <t>FFS0503</t>
  </si>
  <si>
    <t>FFS0504</t>
  </si>
  <si>
    <t>FFS0505</t>
  </si>
  <si>
    <t>FFS0506</t>
  </si>
  <si>
    <t>FFS0507</t>
  </si>
  <si>
    <t>FFS0508</t>
  </si>
  <si>
    <t>FFS0509</t>
  </si>
  <si>
    <t>FFS0510</t>
  </si>
  <si>
    <t>FFS0511</t>
  </si>
  <si>
    <t>FFS0512</t>
  </si>
  <si>
    <t>FFS0513</t>
  </si>
  <si>
    <t>FFS0514</t>
  </si>
  <si>
    <t>FFS0515</t>
  </si>
  <si>
    <t>FFS0516</t>
  </si>
  <si>
    <t>FFS0517</t>
  </si>
  <si>
    <t>FFS0518</t>
  </si>
  <si>
    <t>FFS0519</t>
  </si>
  <si>
    <t>FFS0520</t>
  </si>
  <si>
    <t>FFS0521</t>
  </si>
  <si>
    <t>FFS0522</t>
  </si>
  <si>
    <t>FFS0523</t>
  </si>
  <si>
    <t>FFS0524</t>
  </si>
  <si>
    <t>FFS0525</t>
  </si>
  <si>
    <t>FFS0526</t>
  </si>
  <si>
    <t>FFS0527</t>
  </si>
  <si>
    <t>FFS0528</t>
  </si>
  <si>
    <t>FFS0529</t>
  </si>
  <si>
    <t>FFS0530</t>
  </si>
  <si>
    <t>FFS0531</t>
  </si>
  <si>
    <t>FFS0532</t>
  </si>
  <si>
    <t>FFS0533</t>
  </si>
  <si>
    <t>FFS0534</t>
  </si>
  <si>
    <t>FFS0535</t>
  </si>
  <si>
    <t>FFS0536</t>
  </si>
  <si>
    <t>FFS0537</t>
  </si>
  <si>
    <t>FFS0538</t>
  </si>
  <si>
    <t>FFS0539</t>
  </si>
  <si>
    <t>FFS0540</t>
  </si>
  <si>
    <t>FFS0541</t>
  </si>
  <si>
    <t>FFS0542</t>
  </si>
  <si>
    <t>FFS0543</t>
  </si>
  <si>
    <t>FFS0544</t>
  </si>
  <si>
    <t>FFS0545</t>
  </si>
  <si>
    <t>FFS0546</t>
  </si>
  <si>
    <t>FFS0547</t>
  </si>
  <si>
    <t>FFS0548</t>
  </si>
  <si>
    <t>FFS0549</t>
  </si>
  <si>
    <t>FFS0550</t>
  </si>
  <si>
    <t>FFS0551</t>
  </si>
  <si>
    <t>FFS0552</t>
  </si>
  <si>
    <t>FFS0553</t>
  </si>
  <si>
    <t>FFS0554</t>
  </si>
  <si>
    <t>FFS0555</t>
  </si>
  <si>
    <t>FFS0556</t>
  </si>
  <si>
    <t>FFS0557</t>
  </si>
  <si>
    <t>FFS0558</t>
  </si>
  <si>
    <t>FFS0559</t>
  </si>
  <si>
    <t>FFS0560</t>
  </si>
  <si>
    <t>FFS0561</t>
  </si>
  <si>
    <t>FFS0562</t>
  </si>
  <si>
    <t>FFS0563</t>
  </si>
  <si>
    <t>FFS0564</t>
  </si>
  <si>
    <t>FFS0565</t>
  </si>
  <si>
    <t>FFS0566</t>
  </si>
  <si>
    <t>FFS0567</t>
  </si>
  <si>
    <t>FFS0568</t>
  </si>
  <si>
    <t>FFS0569</t>
  </si>
  <si>
    <t>FFS0570</t>
  </si>
  <si>
    <t>FFS0571</t>
  </si>
  <si>
    <t>FFS0572</t>
  </si>
  <si>
    <t>FFS0573</t>
  </si>
  <si>
    <t>FFS0574</t>
  </si>
  <si>
    <t>FFS0575</t>
  </si>
  <si>
    <t>FFS0576</t>
  </si>
  <si>
    <t>FFS0577</t>
  </si>
  <si>
    <t>FFS0578</t>
  </si>
  <si>
    <t>FFS0579</t>
  </si>
  <si>
    <t>FFS0580</t>
  </si>
  <si>
    <t>FFS0581</t>
  </si>
  <si>
    <t>FFS0582</t>
  </si>
  <si>
    <t>FFS0583</t>
  </si>
  <si>
    <t>FFS0584</t>
  </si>
  <si>
    <t>FFS0585</t>
  </si>
  <si>
    <t>FFS0586</t>
  </si>
  <si>
    <t>FFS0587</t>
  </si>
  <si>
    <t>FFS0588</t>
  </si>
  <si>
    <t>FFS0589</t>
  </si>
  <si>
    <t>FFS0590</t>
  </si>
  <si>
    <t>FFS0591</t>
  </si>
  <si>
    <t>FFS0592</t>
  </si>
  <si>
    <t>FFS0593</t>
  </si>
  <si>
    <t>FFS0594</t>
  </si>
  <si>
    <t>FFS0595</t>
  </si>
  <si>
    <t>FFS0596</t>
  </si>
  <si>
    <t>FFS0597</t>
  </si>
  <si>
    <t>FFS0598</t>
  </si>
  <si>
    <t>FFS0599</t>
  </si>
  <si>
    <t>FFS0600</t>
  </si>
  <si>
    <t>FFS0601</t>
  </si>
  <si>
    <t>FFS0602</t>
  </si>
  <si>
    <t>FFS0603</t>
  </si>
  <si>
    <t>FFS0604</t>
  </si>
  <si>
    <t>FFS0605</t>
  </si>
  <si>
    <t>FFS0606</t>
  </si>
  <si>
    <t>FFS0607</t>
  </si>
  <si>
    <t>FFS0608</t>
  </si>
  <si>
    <t>FFS0609</t>
  </si>
  <si>
    <t>FFS0610</t>
  </si>
  <si>
    <t>FFS0611</t>
  </si>
  <si>
    <t>FFS0612</t>
  </si>
  <si>
    <t>FFS0613</t>
  </si>
  <si>
    <t>FFS0614</t>
  </si>
  <si>
    <t>FFS0615</t>
  </si>
  <si>
    <t>FFS0616</t>
  </si>
  <si>
    <t>FFS0617</t>
  </si>
  <si>
    <t>FFS0618</t>
  </si>
  <si>
    <t>FFS0619</t>
  </si>
  <si>
    <t>FFS0620</t>
  </si>
  <si>
    <t>FFS0621</t>
  </si>
  <si>
    <t>FFS0622</t>
  </si>
  <si>
    <t>FFS0623</t>
  </si>
  <si>
    <t>FFS0624</t>
  </si>
  <si>
    <t>FFS0625</t>
  </si>
  <si>
    <t>FFS0626</t>
  </si>
  <si>
    <t>FFS0627</t>
  </si>
  <si>
    <t>FFS0628</t>
  </si>
  <si>
    <t>FFS0629</t>
  </si>
  <si>
    <t>FFS0630</t>
  </si>
  <si>
    <t>FFS0631</t>
  </si>
  <si>
    <t>FFS0632</t>
  </si>
  <si>
    <t>FFS0633</t>
  </si>
  <si>
    <t>FFS0634</t>
  </si>
  <si>
    <t>FFS0635</t>
  </si>
  <si>
    <t>FFS0636</t>
  </si>
  <si>
    <t>FFS0637</t>
  </si>
  <si>
    <t>FFS0638</t>
  </si>
  <si>
    <t>FFS0639</t>
  </si>
  <si>
    <t>FFS0640</t>
  </si>
  <si>
    <t>FFS0641</t>
  </si>
  <si>
    <t>FFS0642</t>
  </si>
  <si>
    <t>FFS0643</t>
  </si>
  <si>
    <t>FFS0644</t>
  </si>
  <si>
    <t>FFS0645</t>
  </si>
  <si>
    <t>FFS0646</t>
  </si>
  <si>
    <t>FFS0647</t>
  </si>
  <si>
    <t>FFS0648</t>
  </si>
  <si>
    <t>FFS0649</t>
  </si>
  <si>
    <t>FFS0650</t>
  </si>
  <si>
    <t>FFS0651</t>
  </si>
  <si>
    <t>FFS0652</t>
  </si>
  <si>
    <t>FFS0653</t>
  </si>
  <si>
    <t>FFS0654</t>
  </si>
  <si>
    <t>FFS0655</t>
  </si>
  <si>
    <t>FFS0656</t>
  </si>
  <si>
    <t>FFS0657</t>
  </si>
  <si>
    <t>FFS0658</t>
  </si>
  <si>
    <t>FFS0659</t>
  </si>
  <si>
    <t>FFS0660</t>
  </si>
  <si>
    <t>FFS0661</t>
  </si>
  <si>
    <t>FFS0662</t>
  </si>
  <si>
    <t>FFS0663</t>
  </si>
  <si>
    <t>FFS0664</t>
  </si>
  <si>
    <t>FFS0665</t>
  </si>
  <si>
    <t>FFS0666</t>
  </si>
  <si>
    <t>FFS0667</t>
  </si>
  <si>
    <t>FFS0668</t>
  </si>
  <si>
    <t>FFS0669</t>
  </si>
  <si>
    <t>FFS0670</t>
  </si>
  <si>
    <t>FFS0671</t>
  </si>
  <si>
    <t>FFS0672</t>
  </si>
  <si>
    <t>FFS0673</t>
  </si>
  <si>
    <t>FFS0674</t>
  </si>
  <si>
    <t>FFS0675</t>
  </si>
  <si>
    <t>FFS0676</t>
  </si>
  <si>
    <t>FFS0677</t>
  </si>
  <si>
    <t>FFS0678</t>
  </si>
  <si>
    <t>FFS0679</t>
  </si>
  <si>
    <t>FFS0680</t>
  </si>
  <si>
    <t>FFS0681</t>
  </si>
  <si>
    <t>FFS0682</t>
  </si>
  <si>
    <t>FFS0683</t>
  </si>
  <si>
    <t>FFS0684</t>
  </si>
  <si>
    <t>FFS0685</t>
  </si>
  <si>
    <t>FFS0686</t>
  </si>
  <si>
    <t>FFS0687</t>
  </si>
  <si>
    <t>FFS0688</t>
  </si>
  <si>
    <t>FFS0689</t>
  </si>
  <si>
    <t>FFS0690</t>
  </si>
  <si>
    <t>FFS0691</t>
  </si>
  <si>
    <t>FFS0692</t>
  </si>
  <si>
    <t>FFS0693</t>
  </si>
  <si>
    <t>FFS0694</t>
  </si>
  <si>
    <t>FFS0695</t>
  </si>
  <si>
    <t>FFS0696</t>
  </si>
  <si>
    <t>FFS0697</t>
  </si>
  <si>
    <t>FFS0698</t>
  </si>
  <si>
    <t>FFS0699</t>
  </si>
  <si>
    <t>FFS0700</t>
  </si>
  <si>
    <t>FFS0701</t>
  </si>
  <si>
    <t>FFS0702</t>
  </si>
  <si>
    <t>FFS0703</t>
  </si>
  <si>
    <t>FFS0704</t>
  </si>
  <si>
    <t>FFS0705</t>
  </si>
  <si>
    <t>FFS0706</t>
  </si>
  <si>
    <t>FFS0707</t>
  </si>
  <si>
    <t>FFS0708</t>
  </si>
  <si>
    <t>FFS0709</t>
  </si>
  <si>
    <t>FFS0710</t>
  </si>
  <si>
    <t>FFS0711</t>
  </si>
  <si>
    <t>FFS0712</t>
  </si>
  <si>
    <t>FFS0713</t>
  </si>
  <si>
    <t>FFS0714</t>
  </si>
  <si>
    <t>FFS0715</t>
  </si>
  <si>
    <t>FFS0716</t>
  </si>
  <si>
    <t>FFS0717</t>
  </si>
  <si>
    <t>FFS0718</t>
  </si>
  <si>
    <t>FFS0719</t>
  </si>
  <si>
    <t>FFS0720</t>
  </si>
  <si>
    <t>FFS0721</t>
  </si>
  <si>
    <t>FFS0722</t>
  </si>
  <si>
    <t>FFS0723</t>
  </si>
  <si>
    <t>FFS0724</t>
  </si>
  <si>
    <t>FFS0725</t>
  </si>
  <si>
    <t>FFS0726</t>
  </si>
  <si>
    <t>FFS0727</t>
  </si>
  <si>
    <t>FFS0728</t>
  </si>
  <si>
    <t>FFS0729</t>
  </si>
  <si>
    <t>FFS0730</t>
  </si>
  <si>
    <t>FFS0731</t>
  </si>
  <si>
    <t>FFS0732</t>
  </si>
  <si>
    <t>FFS0733</t>
  </si>
  <si>
    <t>FFS0734</t>
  </si>
  <si>
    <t>FFS0735</t>
  </si>
  <si>
    <t>FFS0736</t>
  </si>
  <si>
    <t>FFS0737</t>
  </si>
  <si>
    <t>FFS0738</t>
  </si>
  <si>
    <t>FFS0739</t>
  </si>
  <si>
    <t>FFS0740</t>
  </si>
  <si>
    <t>FFS0741</t>
  </si>
  <si>
    <t>FFS0742</t>
  </si>
  <si>
    <t>FFS0743</t>
  </si>
  <si>
    <t>FFS0744</t>
  </si>
  <si>
    <t>FFS0745</t>
  </si>
  <si>
    <t>FFS0746</t>
  </si>
  <si>
    <t>FFS0747</t>
  </si>
  <si>
    <t>FFS0748</t>
  </si>
  <si>
    <t>FFS0749</t>
  </si>
  <si>
    <t>FFS0750</t>
  </si>
  <si>
    <t>FFS0751</t>
  </si>
  <si>
    <t>FFS0752</t>
  </si>
  <si>
    <t>FFS0753</t>
  </si>
  <si>
    <t>FFS0754</t>
  </si>
  <si>
    <t>FFS0755</t>
  </si>
  <si>
    <t>FFS0756</t>
  </si>
  <si>
    <t>FFS0757</t>
  </si>
  <si>
    <t>FFS0758</t>
  </si>
  <si>
    <t>FFS0759</t>
  </si>
  <si>
    <t>FFS0760</t>
  </si>
  <si>
    <t>FFS0761</t>
  </si>
  <si>
    <t>FFS0762</t>
  </si>
  <si>
    <t>FFS0763</t>
  </si>
  <si>
    <t>FFS0764</t>
  </si>
  <si>
    <t>FFS0765</t>
  </si>
  <si>
    <t>FFS0766</t>
  </si>
  <si>
    <t>FFS0767</t>
  </si>
  <si>
    <t>FFS0768</t>
  </si>
  <si>
    <t>FFS0769</t>
  </si>
  <si>
    <t>FFS0770</t>
  </si>
  <si>
    <t>FFS0771</t>
  </si>
  <si>
    <t>FFS0772</t>
  </si>
  <si>
    <t>FFS0773</t>
  </si>
  <si>
    <t>FFS0774</t>
  </si>
  <si>
    <t>FFS0775</t>
  </si>
  <si>
    <t>FFS0776</t>
  </si>
  <si>
    <t>FFS0777</t>
  </si>
  <si>
    <t>FFS0778</t>
  </si>
  <si>
    <t>FFS0779</t>
  </si>
  <si>
    <t>FFS0780</t>
  </si>
  <si>
    <t>FFS0781</t>
  </si>
  <si>
    <t>FFS0782</t>
  </si>
  <si>
    <t>FFS0783</t>
  </si>
  <si>
    <t>FFS0784</t>
  </si>
  <si>
    <t>FFS0785</t>
  </si>
  <si>
    <t>FFS0786</t>
  </si>
  <si>
    <t>FFS0787</t>
  </si>
  <si>
    <t>FFS0788</t>
  </si>
  <si>
    <t>FFS0789</t>
  </si>
  <si>
    <t>FFS0790</t>
  </si>
  <si>
    <t>FFS0791</t>
  </si>
  <si>
    <t>FFS0792</t>
  </si>
  <si>
    <t>FFS0793</t>
  </si>
  <si>
    <t>FFS0794</t>
  </si>
  <si>
    <t>FFS0795</t>
  </si>
  <si>
    <t>FFS0796</t>
  </si>
  <si>
    <t>FFS0797</t>
  </si>
  <si>
    <t>FFS0798</t>
  </si>
  <si>
    <t>FFS0799</t>
  </si>
  <si>
    <t>FFS0800</t>
  </si>
  <si>
    <t>FFS0801</t>
  </si>
  <si>
    <t>FFS0802</t>
  </si>
  <si>
    <t>FFS0803</t>
  </si>
  <si>
    <t>FFS0804</t>
  </si>
  <si>
    <t>FFS0805</t>
  </si>
  <si>
    <t>FFS0806</t>
  </si>
  <si>
    <t>FFS0807</t>
  </si>
  <si>
    <t>FFS0808</t>
  </si>
  <si>
    <t>FFS0809</t>
  </si>
  <si>
    <t>FFS0810</t>
  </si>
  <si>
    <t>FFS0811</t>
  </si>
  <si>
    <t>FFS0812</t>
  </si>
  <si>
    <t>FFS0813</t>
  </si>
  <si>
    <t>FFS0814</t>
  </si>
  <si>
    <t>FFS0815</t>
  </si>
  <si>
    <t>FFS0816</t>
  </si>
  <si>
    <t>FFS0817</t>
  </si>
  <si>
    <t>FFS0818</t>
  </si>
  <si>
    <t>FFS0819</t>
  </si>
  <si>
    <t>FFS0820</t>
  </si>
  <si>
    <t>FFS0821</t>
  </si>
  <si>
    <t>FFS0822</t>
  </si>
  <si>
    <t>FFS0823</t>
  </si>
  <si>
    <t>FFS0824</t>
  </si>
  <si>
    <t>FFS0825</t>
  </si>
  <si>
    <t>FFS0826</t>
  </si>
  <si>
    <t>FFS0827</t>
  </si>
  <si>
    <t>FFS0828</t>
  </si>
  <si>
    <t>FFS0829</t>
  </si>
  <si>
    <t>FFS0830</t>
  </si>
  <si>
    <t>FFS0831</t>
  </si>
  <si>
    <t>FFS0832</t>
  </si>
  <si>
    <t>FFS0833</t>
  </si>
  <si>
    <t>FFS0834</t>
  </si>
  <si>
    <t>FFS0835</t>
  </si>
  <si>
    <t>FFS0836</t>
  </si>
  <si>
    <t>FFS0837</t>
  </si>
  <si>
    <t>FFS0838</t>
  </si>
  <si>
    <t>FFS0839</t>
  </si>
  <si>
    <t>FFS0840</t>
  </si>
  <si>
    <t>FFS0841</t>
  </si>
  <si>
    <t>FFS0842</t>
  </si>
  <si>
    <t>FFS0843</t>
  </si>
  <si>
    <t>FFS0844</t>
  </si>
  <si>
    <t>FFS0845</t>
  </si>
  <si>
    <t>FFS0846</t>
  </si>
  <si>
    <t>FFS0847</t>
  </si>
  <si>
    <t>FFS0848</t>
  </si>
  <si>
    <t>FFS0849</t>
  </si>
  <si>
    <t>FFS0850</t>
  </si>
  <si>
    <t>FFS0851</t>
  </si>
  <si>
    <t>FFS0852</t>
  </si>
  <si>
    <t>FFS0853</t>
  </si>
  <si>
    <t>FFS0854</t>
  </si>
  <si>
    <t>FFS0855</t>
  </si>
  <si>
    <t>FFS0856</t>
  </si>
  <si>
    <t>FFS0857</t>
  </si>
  <si>
    <t>FFS0858</t>
  </si>
  <si>
    <t>FFS0859</t>
  </si>
  <si>
    <t>FFS0860</t>
  </si>
  <si>
    <t>FFS0861</t>
  </si>
  <si>
    <t>FFS0862</t>
  </si>
  <si>
    <t>FFS0863</t>
  </si>
  <si>
    <t>FFS0864</t>
  </si>
  <si>
    <t>FFS0865</t>
  </si>
  <si>
    <t>FFS0866</t>
  </si>
  <si>
    <t>FFS0867</t>
  </si>
  <si>
    <t>FFS0868</t>
  </si>
  <si>
    <t>FFS0869</t>
  </si>
  <si>
    <t>FFS0870</t>
  </si>
  <si>
    <t>FFS0871</t>
  </si>
  <si>
    <t>FFS0872</t>
  </si>
  <si>
    <t>FFS0873</t>
  </si>
  <si>
    <t>FFS0874</t>
  </si>
  <si>
    <t>FFS0875</t>
  </si>
  <si>
    <t>FFS0876</t>
  </si>
  <si>
    <t>FFS0877</t>
  </si>
  <si>
    <t>FFS0878</t>
  </si>
  <si>
    <t>FFS0879</t>
  </si>
  <si>
    <t>FFS0880</t>
  </si>
  <si>
    <t>FFS0881</t>
  </si>
  <si>
    <t>FFS0882</t>
  </si>
  <si>
    <t>FFS0883</t>
  </si>
  <si>
    <t>FFS0884</t>
  </si>
  <si>
    <t>FFS0885</t>
  </si>
  <si>
    <t>FFS0886</t>
  </si>
  <si>
    <t>FFS0887</t>
  </si>
  <si>
    <t>FFS0888</t>
  </si>
  <si>
    <t>FFS0889</t>
  </si>
  <si>
    <t>FFS0890</t>
  </si>
  <si>
    <t>FFS0891</t>
  </si>
  <si>
    <t>FFS0892</t>
  </si>
  <si>
    <t>FFS0893</t>
  </si>
  <si>
    <t>FFS0894</t>
  </si>
  <si>
    <t>FFS0895</t>
  </si>
  <si>
    <t>FFS0896</t>
  </si>
  <si>
    <t>FFS0897</t>
  </si>
  <si>
    <t>FFS0898</t>
  </si>
  <si>
    <t>FFS0899</t>
  </si>
  <si>
    <t>FFS0900</t>
  </si>
  <si>
    <t>FFS0901</t>
  </si>
  <si>
    <t>FFS0902</t>
  </si>
  <si>
    <t>FFS0903</t>
  </si>
  <si>
    <t>FFS0904</t>
  </si>
  <si>
    <t>FFS0905</t>
  </si>
  <si>
    <t>FFS0906</t>
  </si>
  <si>
    <t>FFS0907</t>
  </si>
  <si>
    <t>FFS0908</t>
  </si>
  <si>
    <t>FFS0909</t>
  </si>
  <si>
    <t>FFS0910</t>
  </si>
  <si>
    <t>FFS0911</t>
  </si>
  <si>
    <t>FFS0912</t>
  </si>
  <si>
    <t>FFS0913</t>
  </si>
  <si>
    <t>FFS0914</t>
  </si>
  <si>
    <t>FFS0915</t>
  </si>
  <si>
    <t>FFS0916</t>
  </si>
  <si>
    <t>FFS0917</t>
  </si>
  <si>
    <t>FFS0918</t>
  </si>
  <si>
    <t>FFS0919</t>
  </si>
  <si>
    <t>FFS0920</t>
  </si>
  <si>
    <t>FFS0921</t>
  </si>
  <si>
    <t>FFS0922</t>
  </si>
  <si>
    <t>FFS0923</t>
  </si>
  <si>
    <t>FFS0924</t>
  </si>
  <si>
    <t>FFS0925</t>
  </si>
  <si>
    <t>FFS0926</t>
  </si>
  <si>
    <t>FFS0927</t>
  </si>
  <si>
    <t>FFS0928</t>
  </si>
  <si>
    <t>FFS0929</t>
  </si>
  <si>
    <t>FFS0930</t>
  </si>
  <si>
    <t>FFS0931</t>
  </si>
  <si>
    <t>FFS0932</t>
  </si>
  <si>
    <t>FFS0933</t>
  </si>
  <si>
    <t>FFS0934</t>
  </si>
  <si>
    <t>FFS0935</t>
  </si>
  <si>
    <t>FFS0936</t>
  </si>
  <si>
    <t>FFS0937</t>
  </si>
  <si>
    <t>FFS0938</t>
  </si>
  <si>
    <t>FFS0939</t>
  </si>
  <si>
    <t>FFS0940</t>
  </si>
  <si>
    <t>FFS0941</t>
  </si>
  <si>
    <t>FFS0942</t>
  </si>
  <si>
    <t>FFS0943</t>
  </si>
  <si>
    <t>FFS0944</t>
  </si>
  <si>
    <t>FFS0945</t>
  </si>
  <si>
    <t>FFS0946</t>
  </si>
  <si>
    <t>FFS0947</t>
  </si>
  <si>
    <t>FFS0948</t>
  </si>
  <si>
    <t>FFS0949</t>
  </si>
  <si>
    <t>FFS0950</t>
  </si>
  <si>
    <t>FFS0951</t>
  </si>
  <si>
    <t>FFS0952</t>
  </si>
  <si>
    <t>FFS0953</t>
  </si>
  <si>
    <t>FFS0954</t>
  </si>
  <si>
    <t>FFS0955</t>
  </si>
  <si>
    <t>FFS0956</t>
  </si>
  <si>
    <t>FFS0957</t>
  </si>
  <si>
    <t>FFS0958</t>
  </si>
  <si>
    <t>FFS0959</t>
  </si>
  <si>
    <t>FFS0960</t>
  </si>
  <si>
    <t>FFS0961</t>
  </si>
  <si>
    <t>FFS0962</t>
  </si>
  <si>
    <t>FFS0963</t>
  </si>
  <si>
    <t>FFS0964</t>
  </si>
  <si>
    <t>FFS0965</t>
  </si>
  <si>
    <t>FFS0966</t>
  </si>
  <si>
    <t>FFS0967</t>
  </si>
  <si>
    <t>FFS0968</t>
  </si>
  <si>
    <t>FFS0969</t>
  </si>
  <si>
    <t>FFS0970</t>
  </si>
  <si>
    <t>FFS0971</t>
  </si>
  <si>
    <t>FFS0972</t>
  </si>
  <si>
    <t>FFS0973</t>
  </si>
  <si>
    <t>FFS0974</t>
  </si>
  <si>
    <t>FFS0975</t>
  </si>
  <si>
    <t>FFS0976</t>
  </si>
  <si>
    <t>FFS0977</t>
  </si>
  <si>
    <t>FFS0978</t>
  </si>
  <si>
    <t>FFS0979</t>
  </si>
  <si>
    <t>FFS0980</t>
  </si>
  <si>
    <t>FFS0981</t>
  </si>
  <si>
    <t>FFS0982</t>
  </si>
  <si>
    <t>FFS0983</t>
  </si>
  <si>
    <t>FFS0984</t>
  </si>
  <si>
    <t>FFS0985</t>
  </si>
  <si>
    <t>FFS0986</t>
  </si>
  <si>
    <t>FFS0987</t>
  </si>
  <si>
    <t>FFS0988</t>
  </si>
  <si>
    <t>FFS0989</t>
  </si>
  <si>
    <t>FFS0990</t>
  </si>
  <si>
    <t>FFS0991</t>
  </si>
  <si>
    <t>FFS0992</t>
  </si>
  <si>
    <t>FFS0993</t>
  </si>
  <si>
    <t>FFS0994</t>
  </si>
  <si>
    <t>FFS0995</t>
  </si>
  <si>
    <t>FFS0996</t>
  </si>
  <si>
    <t>FFS0997</t>
  </si>
  <si>
    <t>FFS0998</t>
  </si>
  <si>
    <t>FFS0999</t>
  </si>
  <si>
    <t>FFS1000</t>
  </si>
  <si>
    <t>FFS1001</t>
  </si>
  <si>
    <t>FFS1002</t>
  </si>
  <si>
    <t>FFS1003</t>
  </si>
  <si>
    <t>FFS1004</t>
  </si>
  <si>
    <t>FFS1005</t>
  </si>
  <si>
    <t>FFS1006</t>
  </si>
  <si>
    <t>FFS1007</t>
  </si>
  <si>
    <t>FFS1008</t>
  </si>
  <si>
    <t>FFS1009</t>
  </si>
  <si>
    <t>FFS1010</t>
  </si>
  <si>
    <t>FFS1011</t>
  </si>
  <si>
    <t>FFS1012</t>
  </si>
  <si>
    <t>FFS1013</t>
  </si>
  <si>
    <t>FFS1014</t>
  </si>
  <si>
    <t>FFS1015</t>
  </si>
  <si>
    <t>FFS1016</t>
  </si>
  <si>
    <t>FFS1017</t>
  </si>
  <si>
    <t>FFS1018</t>
  </si>
  <si>
    <t>FFS1019</t>
  </si>
  <si>
    <t>FFS1020</t>
  </si>
  <si>
    <t>FFS1021</t>
  </si>
  <si>
    <t>FFS1022</t>
  </si>
  <si>
    <t>FFS1023</t>
  </si>
  <si>
    <t>FFS1024</t>
  </si>
  <si>
    <t>FFS1025</t>
  </si>
  <si>
    <t>FFS1026</t>
  </si>
  <si>
    <t>FFS1027</t>
  </si>
  <si>
    <t>FFS1028</t>
  </si>
  <si>
    <t>FFS1029</t>
  </si>
  <si>
    <t>FFS1030</t>
  </si>
  <si>
    <t>FFS1031</t>
  </si>
  <si>
    <t>FFS1032</t>
  </si>
  <si>
    <t>FFS1033</t>
  </si>
  <si>
    <t>FFS1034</t>
  </si>
  <si>
    <t>FFS1035</t>
  </si>
  <si>
    <t>FFS1036</t>
  </si>
  <si>
    <t>FFS1037</t>
  </si>
  <si>
    <t>FFS1038</t>
  </si>
  <si>
    <t>FFS1039</t>
  </si>
  <si>
    <t>FFS1040</t>
  </si>
  <si>
    <t>FFS1041</t>
  </si>
  <si>
    <t>FFS1042</t>
  </si>
  <si>
    <t>FFS1043</t>
  </si>
  <si>
    <t>FFS1044</t>
  </si>
  <si>
    <t>FFS1045</t>
  </si>
  <si>
    <t>FFS1046</t>
  </si>
  <si>
    <t>FFS1047</t>
  </si>
  <si>
    <t>FFS1048</t>
  </si>
  <si>
    <t>FFS1049</t>
  </si>
  <si>
    <t>FFS1050</t>
  </si>
  <si>
    <t>FFS1051</t>
  </si>
  <si>
    <t>FFS1052</t>
  </si>
  <si>
    <t>FFS1053</t>
  </si>
  <si>
    <t>FFS1054</t>
  </si>
  <si>
    <t>FFS1055</t>
  </si>
  <si>
    <t>FFS1056</t>
  </si>
  <si>
    <t>FFS1057</t>
  </si>
  <si>
    <t>FFS1058</t>
  </si>
  <si>
    <t>FFS1059</t>
  </si>
  <si>
    <t>FFS1060</t>
  </si>
  <si>
    <t>FFS1061</t>
  </si>
  <si>
    <t>FFS1062</t>
  </si>
  <si>
    <t>FFS1063</t>
  </si>
  <si>
    <t>FFS1064</t>
  </si>
  <si>
    <t>FFS1065</t>
  </si>
  <si>
    <t>FFS1066</t>
  </si>
  <si>
    <t>FFS1067</t>
  </si>
  <si>
    <t>FFS1068</t>
  </si>
  <si>
    <t>FFS1069</t>
  </si>
  <si>
    <t>FFS1070</t>
  </si>
  <si>
    <t>FFS1071</t>
  </si>
  <si>
    <t>FFS1072</t>
  </si>
  <si>
    <t>FFS1073</t>
  </si>
  <si>
    <t>FFS1074</t>
  </si>
  <si>
    <t>FFS1075</t>
  </si>
  <si>
    <t>FFS1076</t>
  </si>
  <si>
    <t>FFS1077</t>
  </si>
  <si>
    <t>FFS1078</t>
  </si>
  <si>
    <t>FFS1079</t>
  </si>
  <si>
    <t>FFS1080</t>
  </si>
  <si>
    <t>FFS1081</t>
  </si>
  <si>
    <t>FFS1082</t>
  </si>
  <si>
    <t>FFS1083</t>
  </si>
  <si>
    <t>FFS1084</t>
  </si>
  <si>
    <t>FFS1085</t>
  </si>
  <si>
    <t>FFS1086</t>
  </si>
  <si>
    <t>FFS1087</t>
  </si>
  <si>
    <t>FFS1088</t>
  </si>
  <si>
    <t>FFS1089</t>
  </si>
  <si>
    <t>FFS1090</t>
  </si>
  <si>
    <t>FFS1091</t>
  </si>
  <si>
    <t>FFS1092</t>
  </si>
  <si>
    <t>FFS1093</t>
  </si>
  <si>
    <t>FFS1094</t>
  </si>
  <si>
    <t>FFS1095</t>
  </si>
  <si>
    <t>FFS1096</t>
  </si>
  <si>
    <t>FFS1097</t>
  </si>
  <si>
    <t>FFS1098</t>
  </si>
  <si>
    <t>FFS1099</t>
  </si>
  <si>
    <t>FFS1100</t>
  </si>
  <si>
    <t>FFS1101</t>
  </si>
  <si>
    <t>FFS1102</t>
  </si>
  <si>
    <t>FFS1103</t>
  </si>
  <si>
    <t>FFS1104</t>
  </si>
  <si>
    <t>FFS1105</t>
  </si>
  <si>
    <t>FFS1106</t>
  </si>
  <si>
    <t>FFS1107</t>
  </si>
  <si>
    <t>FFS1108</t>
  </si>
  <si>
    <t>FFS1109</t>
  </si>
  <si>
    <t>FFS1110</t>
  </si>
  <si>
    <t>FFS1111</t>
  </si>
  <si>
    <t>FFS1112</t>
  </si>
  <si>
    <t>FFS1113</t>
  </si>
  <si>
    <t>FFS1114</t>
  </si>
  <si>
    <t>FFS1115</t>
  </si>
  <si>
    <t>FFS1116</t>
  </si>
  <si>
    <t>FFS1117</t>
  </si>
  <si>
    <t>FFS1118</t>
  </si>
  <si>
    <t>FFS1119</t>
  </si>
  <si>
    <t>FFS1120</t>
  </si>
  <si>
    <t>FFS1121</t>
  </si>
  <si>
    <t>FFS1122</t>
  </si>
  <si>
    <t>FFS1123</t>
  </si>
  <si>
    <t>FFS1124</t>
  </si>
  <si>
    <t>FFS1125</t>
  </si>
  <si>
    <t>FFS1126</t>
  </si>
  <si>
    <t>FFS1127</t>
  </si>
  <si>
    <t>FFS1128</t>
  </si>
  <si>
    <t>FFS1129</t>
  </si>
  <si>
    <t>FFS1130</t>
  </si>
  <si>
    <t>FFS1131</t>
  </si>
  <si>
    <t>FFS1132</t>
  </si>
  <si>
    <t>FFS1133</t>
  </si>
  <si>
    <t>FFS1134</t>
  </si>
  <si>
    <t>FFS1135</t>
  </si>
  <si>
    <t>FFS1136</t>
  </si>
  <si>
    <t>FFS1137</t>
  </si>
  <si>
    <t>FFS1138</t>
  </si>
  <si>
    <t>FFS1139</t>
  </si>
  <si>
    <t>FFS1140</t>
  </si>
  <si>
    <t>FFS1141</t>
  </si>
  <si>
    <t>FFS1142</t>
  </si>
  <si>
    <t>FFS1143</t>
  </si>
  <si>
    <t>FFS1144</t>
  </si>
  <si>
    <t>FFS1145</t>
  </si>
  <si>
    <t>FFS1146</t>
  </si>
  <si>
    <t>FFS1147</t>
  </si>
  <si>
    <t>FFS1148</t>
  </si>
  <si>
    <t>FFS1149</t>
  </si>
  <si>
    <t>FFS1150</t>
  </si>
  <si>
    <t>FFS1151</t>
  </si>
  <si>
    <t>FFS1152</t>
  </si>
  <si>
    <t>FFS1153</t>
  </si>
  <si>
    <t>FFS1154</t>
  </si>
  <si>
    <t>FFS1155</t>
  </si>
  <si>
    <t>FFS1156</t>
  </si>
  <si>
    <t>FFS1157</t>
  </si>
  <si>
    <t>FFS1158</t>
  </si>
  <si>
    <t>FFS1159</t>
  </si>
  <si>
    <t>FFS1160</t>
  </si>
  <si>
    <t>FFS1161</t>
  </si>
  <si>
    <t>FFS1162</t>
  </si>
  <si>
    <t>FFS1163</t>
  </si>
  <si>
    <t>FFS1164</t>
  </si>
  <si>
    <t>FFS1165</t>
  </si>
  <si>
    <t>FFS1166</t>
  </si>
  <si>
    <t>FFS1167</t>
  </si>
  <si>
    <t>FFS1168</t>
  </si>
  <si>
    <t>FFS1169</t>
  </si>
  <si>
    <t>FFS1170</t>
  </si>
  <si>
    <t>FFS1171</t>
  </si>
  <si>
    <t>FFS1172</t>
  </si>
  <si>
    <t>FFS1173</t>
  </si>
  <si>
    <t>FFS1174</t>
  </si>
  <si>
    <t>FFS1175</t>
  </si>
  <si>
    <t>FFS1176</t>
  </si>
  <si>
    <t>FFS1177</t>
  </si>
  <si>
    <t>FFS1178</t>
  </si>
  <si>
    <t>FFS1179</t>
  </si>
  <si>
    <t>FFS1180</t>
  </si>
  <si>
    <t>FFS1181</t>
  </si>
  <si>
    <t>FFS1182</t>
  </si>
  <si>
    <t>FFS1183</t>
  </si>
  <si>
    <t>FFS1184</t>
  </si>
  <si>
    <t>FFS1185</t>
  </si>
  <si>
    <t>FFS1186</t>
  </si>
  <si>
    <t>FFS1187</t>
  </si>
  <si>
    <t>FFS1188</t>
  </si>
  <si>
    <t>FFS1189</t>
  </si>
  <si>
    <t>FFS1190</t>
  </si>
  <si>
    <t>FFS1191</t>
  </si>
  <si>
    <t>FFS1192</t>
  </si>
  <si>
    <t>FFS1193</t>
  </si>
  <si>
    <t>FFS1194</t>
  </si>
  <si>
    <t>FFS1195</t>
  </si>
  <si>
    <t>FFS1196</t>
  </si>
  <si>
    <t>FFS1197</t>
  </si>
  <si>
    <t>FFS1198</t>
  </si>
  <si>
    <t>FFS1199</t>
  </si>
  <si>
    <t>FFS1200</t>
  </si>
  <si>
    <t>FFS1201</t>
  </si>
  <si>
    <t>FFS1202</t>
  </si>
  <si>
    <t>FFS1203</t>
  </si>
  <si>
    <t>FFS1204</t>
  </si>
  <si>
    <t>FFS1205</t>
  </si>
  <si>
    <t>FFS1206</t>
  </si>
  <si>
    <t>FFS1207</t>
  </si>
  <si>
    <t>FFS1208</t>
  </si>
  <si>
    <t>FFS1209</t>
  </si>
  <si>
    <t>FFS1210</t>
  </si>
  <si>
    <t>FFS1211</t>
  </si>
  <si>
    <t>FFS1212</t>
  </si>
  <si>
    <t>FFS1213</t>
  </si>
  <si>
    <t>FFS1214</t>
  </si>
  <si>
    <t>FFS1215</t>
  </si>
  <si>
    <t>FFS1216</t>
  </si>
  <si>
    <t>FFS1217</t>
  </si>
  <si>
    <t>FFS1218</t>
  </si>
  <si>
    <t>FFS1219</t>
  </si>
  <si>
    <t>FFS1220</t>
  </si>
  <si>
    <t>FFS1221</t>
  </si>
  <si>
    <t>FFS1222</t>
  </si>
  <si>
    <t>FFS1223</t>
  </si>
  <si>
    <t>FFS1224</t>
  </si>
  <si>
    <t>FFS1225</t>
  </si>
  <si>
    <t>FFS1226</t>
  </si>
  <si>
    <t>FFS1227</t>
  </si>
  <si>
    <t>FFS1228</t>
  </si>
  <si>
    <t>FFS1229</t>
  </si>
  <si>
    <t>FFS1230</t>
  </si>
  <si>
    <t>FFS1231</t>
  </si>
  <si>
    <t>FFS1232</t>
  </si>
  <si>
    <t>FFS1233</t>
  </si>
  <si>
    <t>FFS1234</t>
  </si>
  <si>
    <t>FFS1235</t>
  </si>
  <si>
    <t>FFS1236</t>
  </si>
  <si>
    <t>FFS1237</t>
  </si>
  <si>
    <t>FFS1238</t>
  </si>
  <si>
    <t>FFS1239</t>
  </si>
  <si>
    <t>FFS1240</t>
  </si>
  <si>
    <t>FFS1241</t>
  </si>
  <si>
    <t>FFS1242</t>
  </si>
  <si>
    <t>FFS1243</t>
  </si>
  <si>
    <t>FFS1244</t>
  </si>
  <si>
    <t>FFS1245</t>
  </si>
  <si>
    <t>FFS1246</t>
  </si>
  <si>
    <t>FFS1247</t>
  </si>
  <si>
    <t>FFS1248</t>
  </si>
  <si>
    <t>FFS1249</t>
  </si>
  <si>
    <t>FFS1250</t>
  </si>
  <si>
    <t>FFS1251</t>
  </si>
  <si>
    <t>FFS1252</t>
  </si>
  <si>
    <t>FFS1253</t>
  </si>
  <si>
    <t>FFS1254</t>
  </si>
  <si>
    <t>FFS1255</t>
  </si>
  <si>
    <t>FFS1256</t>
  </si>
  <si>
    <t>FFS1257</t>
  </si>
  <si>
    <t>FFS1258</t>
  </si>
  <si>
    <t>FFS1259</t>
  </si>
  <si>
    <t>FFS1260</t>
  </si>
  <si>
    <t>FFS1261</t>
  </si>
  <si>
    <t>FFS1262</t>
  </si>
  <si>
    <t>FFS1263</t>
  </si>
  <si>
    <t>FFS1264</t>
  </si>
  <si>
    <t>FFS1265</t>
  </si>
  <si>
    <t>FFS1266</t>
  </si>
  <si>
    <t>FFS1267</t>
  </si>
  <si>
    <t>FFS1268</t>
  </si>
  <si>
    <t>FFS1269</t>
  </si>
  <si>
    <t>FFS1270</t>
  </si>
  <si>
    <t>FFS1271</t>
  </si>
  <si>
    <t>FFS1272</t>
  </si>
  <si>
    <t>FFS1273</t>
  </si>
  <si>
    <t>FFS1274</t>
  </si>
  <si>
    <t>FFS1275</t>
  </si>
  <si>
    <t>FFS1276</t>
  </si>
  <si>
    <t>FFS1277</t>
  </si>
  <si>
    <t>FFS1278</t>
  </si>
  <si>
    <t>FFS1279</t>
  </si>
  <si>
    <t>FFS1280</t>
  </si>
  <si>
    <t>FFS1281</t>
  </si>
  <si>
    <t>FFS1282</t>
  </si>
  <si>
    <t>FFS1283</t>
  </si>
  <si>
    <t>FFS1284</t>
  </si>
  <si>
    <t>FFS1285</t>
  </si>
  <si>
    <t>FFS1286</t>
  </si>
  <si>
    <t>FFS1287</t>
  </si>
  <si>
    <t>FFS1288</t>
  </si>
  <si>
    <t>FFS1289</t>
  </si>
  <si>
    <t>FFS1290</t>
  </si>
  <si>
    <t>FFS1291</t>
  </si>
  <si>
    <t>FFS1292</t>
  </si>
  <si>
    <t>FFS1293</t>
  </si>
  <si>
    <t>FFS1294</t>
  </si>
  <si>
    <t>FFS1295</t>
  </si>
  <si>
    <t>FFS1296</t>
  </si>
  <si>
    <t>FFS1297</t>
  </si>
  <si>
    <t>FFS1298</t>
  </si>
  <si>
    <t>FFS1299</t>
  </si>
  <si>
    <t>FFS1300</t>
  </si>
  <si>
    <t>FFS1301</t>
  </si>
  <si>
    <t>FFS1302</t>
  </si>
  <si>
    <t>FFS1303</t>
  </si>
  <si>
    <t>FFS1304</t>
  </si>
  <si>
    <t>FFS1305</t>
  </si>
  <si>
    <t>FFS1306</t>
  </si>
  <si>
    <t>FFS1307</t>
  </si>
  <si>
    <t>FFS1308</t>
  </si>
  <si>
    <t>FFS1309</t>
  </si>
  <si>
    <t>FFS1310</t>
  </si>
  <si>
    <t>FFS1311</t>
  </si>
  <si>
    <t>FFS1312</t>
  </si>
  <si>
    <t>FFS1313</t>
  </si>
  <si>
    <t>FFS1314</t>
  </si>
  <si>
    <t>FFS1315</t>
  </si>
  <si>
    <t>FFS1316</t>
  </si>
  <si>
    <t>FFS1317</t>
  </si>
  <si>
    <t>FFS1318</t>
  </si>
  <si>
    <t>FFS1319</t>
  </si>
  <si>
    <t>FFS1320</t>
  </si>
  <si>
    <t>FFS1321</t>
  </si>
  <si>
    <t>FFS1322</t>
  </si>
  <si>
    <t>FFS1323</t>
  </si>
  <si>
    <t>FFS1324</t>
  </si>
  <si>
    <t>FFS1325</t>
  </si>
  <si>
    <t>FFS1326</t>
  </si>
  <si>
    <t>FFS1327</t>
  </si>
  <si>
    <t>FFS1328</t>
  </si>
  <si>
    <t>FFS1329</t>
  </si>
  <si>
    <t>FFS1330</t>
  </si>
  <si>
    <t>FFS1331</t>
  </si>
  <si>
    <t>FFS1332</t>
  </si>
  <si>
    <t>FFS1333</t>
  </si>
  <si>
    <t>FFS1334</t>
  </si>
  <si>
    <t>FFS1335</t>
  </si>
  <si>
    <t>FFS1336</t>
  </si>
  <si>
    <t>FFS1337</t>
  </si>
  <si>
    <t>FFS1338</t>
  </si>
  <si>
    <t>FFS1339</t>
  </si>
  <si>
    <t>FFS1340</t>
  </si>
  <si>
    <t>FFS1341</t>
  </si>
  <si>
    <t>FFS1342</t>
  </si>
  <si>
    <t>FFS1343</t>
  </si>
  <si>
    <t>FFS1344</t>
  </si>
  <si>
    <t>FFS1345</t>
  </si>
  <si>
    <t>FFS1346</t>
  </si>
  <si>
    <t>FFS1347</t>
  </si>
  <si>
    <t>FFS1348</t>
  </si>
  <si>
    <t>FFS1349</t>
  </si>
  <si>
    <t>FFS1350</t>
  </si>
  <si>
    <t>FFS1351</t>
  </si>
  <si>
    <t>FFS1352</t>
  </si>
  <si>
    <t>FFS1353</t>
  </si>
  <si>
    <t>FFS1354</t>
  </si>
  <si>
    <t>FFS1355</t>
  </si>
  <si>
    <t>FFS1356</t>
  </si>
  <si>
    <t>FFS1357</t>
  </si>
  <si>
    <t>FFS1358</t>
  </si>
  <si>
    <t>FFS1359</t>
  </si>
  <si>
    <t>FFS1360</t>
  </si>
  <si>
    <t>FFS1361</t>
  </si>
  <si>
    <t>FFS1362</t>
  </si>
  <si>
    <t>FFS1363</t>
  </si>
  <si>
    <t>FFS1364</t>
  </si>
  <si>
    <t>FFS1365</t>
  </si>
  <si>
    <t>FFS1366</t>
  </si>
  <si>
    <t>FFS1367</t>
  </si>
  <si>
    <t>FFS1368</t>
  </si>
  <si>
    <t>FFS1369</t>
  </si>
  <si>
    <t>FFS1370</t>
  </si>
  <si>
    <t>FFS1371</t>
  </si>
  <si>
    <t>FFS1372</t>
  </si>
  <si>
    <t>FFS1373</t>
  </si>
  <si>
    <t>FFS1374</t>
  </si>
  <si>
    <t>FFS1375</t>
  </si>
  <si>
    <t>FFS1376</t>
  </si>
  <si>
    <t>FFS1377</t>
  </si>
  <si>
    <t>FFS1378</t>
  </si>
  <si>
    <t>FFS1379</t>
  </si>
  <si>
    <t>FFS1380</t>
  </si>
  <si>
    <t>FFS1381</t>
  </si>
  <si>
    <t>FFS1382</t>
  </si>
  <si>
    <t>FFS1383</t>
  </si>
  <si>
    <t>FFS1384</t>
  </si>
  <si>
    <t>FFS1385</t>
  </si>
  <si>
    <t>FFS1386</t>
  </si>
  <si>
    <t>FFS1387</t>
  </si>
  <si>
    <t>FFS1388</t>
  </si>
  <si>
    <t>FFS1389</t>
  </si>
  <si>
    <t>FFS1390</t>
  </si>
  <si>
    <t>FFS1391</t>
  </si>
  <si>
    <t>FFS1392</t>
  </si>
  <si>
    <t>FFS1393</t>
  </si>
  <si>
    <t>FFS1394</t>
  </si>
  <si>
    <t>FFS1395</t>
  </si>
  <si>
    <t>FFS1396</t>
  </si>
  <si>
    <t>FFS1397</t>
  </si>
  <si>
    <t>FFS1398</t>
  </si>
  <si>
    <t>FFS1399</t>
  </si>
  <si>
    <t>FFS1400</t>
  </si>
  <si>
    <t>FFS1401</t>
  </si>
  <si>
    <t>FFS1402</t>
  </si>
  <si>
    <t>FFS1403</t>
  </si>
  <si>
    <t>FFS1404</t>
  </si>
  <si>
    <t>FFS1405</t>
  </si>
  <si>
    <t>FFS1406</t>
  </si>
  <si>
    <t>FFS1407</t>
  </si>
  <si>
    <t>FFS1408</t>
  </si>
  <si>
    <t>FFS1409</t>
  </si>
  <si>
    <t>FFS1410</t>
  </si>
  <si>
    <t>FFS1411</t>
  </si>
  <si>
    <t>FFS1412</t>
  </si>
  <si>
    <t>FFS1413</t>
  </si>
  <si>
    <t>FFS1414</t>
  </si>
  <si>
    <t>FFS1415</t>
  </si>
  <si>
    <t>FFS1416</t>
  </si>
  <si>
    <t>FFS1417</t>
  </si>
  <si>
    <t>FFS1418</t>
  </si>
  <si>
    <t>FFS1419</t>
  </si>
  <si>
    <t>FFS1420</t>
  </si>
  <si>
    <t>FFS1421</t>
  </si>
  <si>
    <t>FFS1422</t>
  </si>
  <si>
    <t>FFS1423</t>
  </si>
  <si>
    <t>FFS1424</t>
  </si>
  <si>
    <t>FFS1425</t>
  </si>
  <si>
    <t>FFS1426</t>
  </si>
  <si>
    <t>FFS1427</t>
  </si>
  <si>
    <t>FFS1428</t>
  </si>
  <si>
    <t>FFS1429</t>
  </si>
  <si>
    <t>FFS1430</t>
  </si>
  <si>
    <t>FFS1431</t>
  </si>
  <si>
    <t>FFS1432</t>
  </si>
  <si>
    <t>FFS1433</t>
  </si>
  <si>
    <t>FFS1434</t>
  </si>
  <si>
    <t>FFS1435</t>
  </si>
  <si>
    <t>FFS1436</t>
  </si>
  <si>
    <t>FFS1437</t>
  </si>
  <si>
    <t>FFS1438</t>
  </si>
  <si>
    <t>FFS1439</t>
  </si>
  <si>
    <t>FFS1440</t>
  </si>
  <si>
    <t>FFS1441</t>
  </si>
  <si>
    <t>FFS1442</t>
  </si>
  <si>
    <t>FFS1443</t>
  </si>
  <si>
    <t>FFS1444</t>
  </si>
  <si>
    <t>FFS1445</t>
  </si>
  <si>
    <t>FFS1446</t>
  </si>
  <si>
    <t>FFS1447</t>
  </si>
  <si>
    <t>FFS1448</t>
  </si>
  <si>
    <t>FFS1449</t>
  </si>
  <si>
    <t>FFS1450</t>
  </si>
  <si>
    <t>FFS1451</t>
  </si>
  <si>
    <t>FFS1452</t>
  </si>
  <si>
    <t>FFS1453</t>
  </si>
  <si>
    <t>FFS1454</t>
  </si>
  <si>
    <t>FFS1455</t>
  </si>
  <si>
    <t>FFS1456</t>
  </si>
  <si>
    <t>FFS1457</t>
  </si>
  <si>
    <t>FFS1458</t>
  </si>
  <si>
    <t>FFS1459</t>
  </si>
  <si>
    <t>FFS1460</t>
  </si>
  <si>
    <t>FFS1461</t>
  </si>
  <si>
    <t>FFS1462</t>
  </si>
  <si>
    <t>FFS1463</t>
  </si>
  <si>
    <t>FFS1464</t>
  </si>
  <si>
    <t>FFS1465</t>
  </si>
  <si>
    <t>FFS1466</t>
  </si>
  <si>
    <t>FFS1467</t>
  </si>
  <si>
    <t>FFS1468</t>
  </si>
  <si>
    <t>FFS1469</t>
  </si>
  <si>
    <t>FFS1470</t>
  </si>
  <si>
    <t>FFS1471</t>
  </si>
  <si>
    <t>FFS1472</t>
  </si>
  <si>
    <t>FFS1473</t>
  </si>
  <si>
    <t>FFS1474</t>
  </si>
  <si>
    <t>FFS1475</t>
  </si>
  <si>
    <t>FFS1476</t>
  </si>
  <si>
    <t>FFS1477</t>
  </si>
  <si>
    <t>FFS1478</t>
  </si>
  <si>
    <t>FFS1479</t>
  </si>
  <si>
    <t>FFS1480</t>
  </si>
  <si>
    <t>FFS1481</t>
  </si>
  <si>
    <t>FFS1482</t>
  </si>
  <si>
    <t>FFS1483</t>
  </si>
  <si>
    <t>FFS1484</t>
  </si>
  <si>
    <t>FFS1485</t>
  </si>
  <si>
    <t>FFS1486</t>
  </si>
  <si>
    <t>FFS1487</t>
  </si>
  <si>
    <t>FFS1488</t>
  </si>
  <si>
    <t>FFS1489</t>
  </si>
  <si>
    <t>FFS1490</t>
  </si>
  <si>
    <t>FFS1491</t>
  </si>
  <si>
    <t>FFS1492</t>
  </si>
  <si>
    <t>FFS1493</t>
  </si>
  <si>
    <t>FFS1494</t>
  </si>
  <si>
    <t>FFS1495</t>
  </si>
  <si>
    <t>FFS1496</t>
  </si>
  <si>
    <t>FFS1497</t>
  </si>
  <si>
    <t>FFS1498</t>
  </si>
  <si>
    <t>FFS1499</t>
  </si>
  <si>
    <t>FFS1500</t>
  </si>
  <si>
    <t>FFS1501</t>
  </si>
  <si>
    <t>FFS1502</t>
  </si>
  <si>
    <t>FFS1503</t>
  </si>
  <si>
    <t>FFS1504</t>
  </si>
  <si>
    <t>FFS1505</t>
  </si>
  <si>
    <t>FFS1506</t>
  </si>
  <si>
    <t>FFS1507</t>
  </si>
  <si>
    <t>FFS1508</t>
  </si>
  <si>
    <t>FFS1509</t>
  </si>
  <si>
    <t>FFS1510</t>
  </si>
  <si>
    <t>FFS1511</t>
  </si>
  <si>
    <t>FFS1512</t>
  </si>
  <si>
    <t>FFS1513</t>
  </si>
  <si>
    <t>FFS1514</t>
  </si>
  <si>
    <t>FFS1515</t>
  </si>
  <si>
    <t>FFS1516</t>
  </si>
  <si>
    <t>FFS1517</t>
  </si>
  <si>
    <t>FFS1518</t>
  </si>
  <si>
    <t>FFS1519</t>
  </si>
  <si>
    <t>FFS1520</t>
  </si>
  <si>
    <t>FFS1521</t>
  </si>
  <si>
    <t>FFS1522</t>
  </si>
  <si>
    <t>FFS1523</t>
  </si>
  <si>
    <t>FFS1524</t>
  </si>
  <si>
    <t>FFS1525</t>
  </si>
  <si>
    <t>FFS1526</t>
  </si>
  <si>
    <t>FFS1527</t>
  </si>
  <si>
    <t>FFS1528</t>
  </si>
  <si>
    <t>FFS1529</t>
  </si>
  <si>
    <t>FFS1530</t>
  </si>
  <si>
    <t>FFS1531</t>
  </si>
  <si>
    <t>FFS1532</t>
  </si>
  <si>
    <t>FFS1533</t>
  </si>
  <si>
    <t>FFS1534</t>
  </si>
  <si>
    <t>FFS1535</t>
  </si>
  <si>
    <t>FFS1536</t>
  </si>
  <si>
    <t>FFS1537</t>
  </si>
  <si>
    <t>FFS1538</t>
  </si>
  <si>
    <t>FFS1539</t>
  </si>
  <si>
    <t>FFS1540</t>
  </si>
  <si>
    <t>FFS1541</t>
  </si>
  <si>
    <t>FFS1542</t>
  </si>
  <si>
    <t>FFS1543</t>
  </si>
  <si>
    <t>FFS1544</t>
  </si>
  <si>
    <t>FFS1545</t>
  </si>
  <si>
    <t>FFS1546</t>
  </si>
  <si>
    <t>FFS1547</t>
  </si>
  <si>
    <t>FFS1548</t>
  </si>
  <si>
    <t>FFS1549</t>
  </si>
  <si>
    <t>FFS1550</t>
  </si>
  <si>
    <t>FFS1551</t>
  </si>
  <si>
    <t>FFS1552</t>
  </si>
  <si>
    <t>FFS1553</t>
  </si>
  <si>
    <t>FFS1554</t>
  </si>
  <si>
    <t>FFS1555</t>
  </si>
  <si>
    <t>FFS1556</t>
  </si>
  <si>
    <t>FFS1557</t>
  </si>
  <si>
    <t>FFS1558</t>
  </si>
  <si>
    <t>FFS1559</t>
  </si>
  <si>
    <t>FFS1560</t>
  </si>
  <si>
    <t>FFS1561</t>
  </si>
  <si>
    <t>FFS1562</t>
  </si>
  <si>
    <t>FFS1563</t>
  </si>
  <si>
    <t>FFS1564</t>
  </si>
  <si>
    <t>FFS1565</t>
  </si>
  <si>
    <t>FFS1566</t>
  </si>
  <si>
    <t>FFS1567</t>
  </si>
  <si>
    <t>FFS1568</t>
  </si>
  <si>
    <t>FFS1569</t>
  </si>
  <si>
    <t>FFS1570</t>
  </si>
  <si>
    <t>FFS1571</t>
  </si>
  <si>
    <t>FFS1572</t>
  </si>
  <si>
    <t>FFS1573</t>
  </si>
  <si>
    <t>FFS1574</t>
  </si>
  <si>
    <t>FFS1575</t>
  </si>
  <si>
    <t>FFS1576</t>
  </si>
  <si>
    <t>FFS1577</t>
  </si>
  <si>
    <t>FFS1578</t>
  </si>
  <si>
    <t>FFS1579</t>
  </si>
  <si>
    <t>FFS1580</t>
  </si>
  <si>
    <t>FFS1581</t>
  </si>
  <si>
    <t>FFS1582</t>
  </si>
  <si>
    <t>FFS1583</t>
  </si>
  <si>
    <t>FFS1584</t>
  </si>
  <si>
    <t>FFS1585</t>
  </si>
  <si>
    <t>FFS1586</t>
  </si>
  <si>
    <t>FFS1587</t>
  </si>
  <si>
    <t>FFS1588</t>
  </si>
  <si>
    <t>FFS1589</t>
  </si>
  <si>
    <t>FFS1590</t>
  </si>
  <si>
    <t>FFS1591</t>
  </si>
  <si>
    <t>FFS1592</t>
  </si>
  <si>
    <t>FFS1593</t>
  </si>
  <si>
    <t>FFS1594</t>
  </si>
  <si>
    <t>FFS1595</t>
  </si>
  <si>
    <t>FFS1596</t>
  </si>
  <si>
    <t>FFS1597</t>
  </si>
  <si>
    <t>FFS1598</t>
  </si>
  <si>
    <t>FFS1599</t>
  </si>
  <si>
    <t>FFS1600</t>
  </si>
  <si>
    <t>FFS1601</t>
  </si>
  <si>
    <t>FFS1602</t>
  </si>
  <si>
    <t>FFS1603</t>
  </si>
  <si>
    <t>FFS1604</t>
  </si>
  <si>
    <t>FFS1605</t>
  </si>
  <si>
    <t>FFS1606</t>
  </si>
  <si>
    <t>FFS1607</t>
  </si>
  <si>
    <t>FFS1608</t>
  </si>
  <si>
    <t>FFS1609</t>
  </si>
  <si>
    <t>FFS1610</t>
  </si>
  <si>
    <t>FFS1611</t>
  </si>
  <si>
    <t>FFS1612</t>
  </si>
  <si>
    <t>FFS1613</t>
  </si>
  <si>
    <t>FFS1614</t>
  </si>
  <si>
    <t>FFS1615</t>
  </si>
  <si>
    <t>FFS1616</t>
  </si>
  <si>
    <t>FFS1617</t>
  </si>
  <si>
    <t>FFS1618</t>
  </si>
  <si>
    <t>FFS1619</t>
  </si>
  <si>
    <t>FFS1620</t>
  </si>
  <si>
    <t>FFS1621</t>
  </si>
  <si>
    <t>FFS1622</t>
  </si>
  <si>
    <t>FFS1623</t>
  </si>
  <si>
    <t>FFS1624</t>
  </si>
  <si>
    <t>FFS1625</t>
  </si>
  <si>
    <t>FFS1626</t>
  </si>
  <si>
    <t>FFS1627</t>
  </si>
  <si>
    <t>FFS1628</t>
  </si>
  <si>
    <t>FFS1629</t>
  </si>
  <si>
    <t>FFS1630</t>
  </si>
  <si>
    <t>FFS1631</t>
  </si>
  <si>
    <t>FFS1632</t>
  </si>
  <si>
    <t>FFS1633</t>
  </si>
  <si>
    <t>FFS1634</t>
  </si>
  <si>
    <t>FFS1635</t>
  </si>
  <si>
    <t>FFS1636</t>
  </si>
  <si>
    <t>FFS1637</t>
  </si>
  <si>
    <t>FFS1638</t>
  </si>
  <si>
    <t>FFS1639</t>
  </si>
  <si>
    <t>FFS1640</t>
  </si>
  <si>
    <t>FFS1641</t>
  </si>
  <si>
    <t>FFS1642</t>
  </si>
  <si>
    <t>FFS1643</t>
  </si>
  <si>
    <t>FFS1644</t>
  </si>
  <si>
    <t>FFS1645</t>
  </si>
  <si>
    <t>FFS1646</t>
  </si>
  <si>
    <t>FFS1647</t>
  </si>
  <si>
    <t>FFS1648</t>
  </si>
  <si>
    <t>FFS1649</t>
  </si>
  <si>
    <t>FFS1650</t>
  </si>
  <si>
    <t>FFS1651</t>
  </si>
  <si>
    <t>FFS1652</t>
  </si>
  <si>
    <t>FFS1653</t>
  </si>
  <si>
    <t>FFS1654</t>
  </si>
  <si>
    <t>FFS1655</t>
  </si>
  <si>
    <t>FFS1656</t>
  </si>
  <si>
    <t>FFS1657</t>
  </si>
  <si>
    <t>FFS1658</t>
  </si>
  <si>
    <t>FFS1659</t>
  </si>
  <si>
    <t>FFS1660</t>
  </si>
  <si>
    <t>FFS1661</t>
  </si>
  <si>
    <t>FFS1662</t>
  </si>
  <si>
    <t>FFS1663</t>
  </si>
  <si>
    <t>FFS1664</t>
  </si>
  <si>
    <t>FFS1665</t>
  </si>
  <si>
    <t>FFS1666</t>
  </si>
  <si>
    <t>FFS1667</t>
  </si>
  <si>
    <t>FFS1668</t>
  </si>
  <si>
    <t>FFS1669</t>
  </si>
  <si>
    <t>FFS1670</t>
  </si>
  <si>
    <t>FFS1671</t>
  </si>
  <si>
    <t>FFS1672</t>
  </si>
  <si>
    <t>FFS1673</t>
  </si>
  <si>
    <t>FFS1674</t>
  </si>
  <si>
    <t>FFS1675</t>
  </si>
  <si>
    <t>FFS1676</t>
  </si>
  <si>
    <t>FFS1677</t>
  </si>
  <si>
    <t>FFS1678</t>
  </si>
  <si>
    <t>FFS1679</t>
  </si>
  <si>
    <t>FFS1680</t>
  </si>
  <si>
    <t>FFS1681</t>
  </si>
  <si>
    <t>FFS1682</t>
  </si>
  <si>
    <t>FFS1683</t>
  </si>
  <si>
    <t>FFS1684</t>
  </si>
  <si>
    <t>FFS1685</t>
  </si>
  <si>
    <t>FFS1686</t>
  </si>
  <si>
    <t>FFS1687</t>
  </si>
  <si>
    <t>FFS1688</t>
  </si>
  <si>
    <t>FFS1689</t>
  </si>
  <si>
    <t>FFS1690</t>
  </si>
  <si>
    <t>FFS1691</t>
  </si>
  <si>
    <t>FFS1692</t>
  </si>
  <si>
    <t>FFS1693</t>
  </si>
  <si>
    <t>FFS1694</t>
  </si>
  <si>
    <t>FFS1695</t>
  </si>
  <si>
    <t>FFS1696</t>
  </si>
  <si>
    <t>FFS1697</t>
  </si>
  <si>
    <t>FFS1698</t>
  </si>
  <si>
    <t>FFS1699</t>
  </si>
  <si>
    <t>FFS1700</t>
  </si>
  <si>
    <t>FFS1701</t>
  </si>
  <si>
    <t>FFS1702</t>
  </si>
  <si>
    <t>FFS1703</t>
  </si>
  <si>
    <t>FFS1704</t>
  </si>
  <si>
    <t>FFS1705</t>
  </si>
  <si>
    <t>FFS1706</t>
  </si>
  <si>
    <t>FFS1707</t>
  </si>
  <si>
    <t>FFS1708</t>
  </si>
  <si>
    <t>FFS1709</t>
  </si>
  <si>
    <t>FFS1710</t>
  </si>
  <si>
    <t>FFS1711</t>
  </si>
  <si>
    <t>FFS1712</t>
  </si>
  <si>
    <t>FFS1713</t>
  </si>
  <si>
    <t>FFS1714</t>
  </si>
  <si>
    <t>FFS1715</t>
  </si>
  <si>
    <t>FFS1716</t>
  </si>
  <si>
    <t>FFS1717</t>
  </si>
  <si>
    <t>FFS1718</t>
  </si>
  <si>
    <t>FFS1719</t>
  </si>
  <si>
    <t>FFS1720</t>
  </si>
  <si>
    <t>FFS1721</t>
  </si>
  <si>
    <t>FFS1722</t>
  </si>
  <si>
    <t>FFS1723</t>
  </si>
  <si>
    <t>FFS1724</t>
  </si>
  <si>
    <t>FFS1725</t>
  </si>
  <si>
    <t>FFS1726</t>
  </si>
  <si>
    <t>FFS1727</t>
  </si>
  <si>
    <t>FFS1728</t>
  </si>
  <si>
    <t>FFS1729</t>
  </si>
  <si>
    <t>FFS1730</t>
  </si>
  <si>
    <t>FFS1731</t>
  </si>
  <si>
    <t>FFS1732</t>
  </si>
  <si>
    <t>FFS1733</t>
  </si>
  <si>
    <t>FFS1734</t>
  </si>
  <si>
    <t>FFS1735</t>
  </si>
  <si>
    <t>FFS1736</t>
  </si>
  <si>
    <t>FFS1737</t>
  </si>
  <si>
    <t>FFS1738</t>
  </si>
  <si>
    <t>FFS1739</t>
  </si>
  <si>
    <t>FFS1740</t>
  </si>
  <si>
    <t>FFS1741</t>
  </si>
  <si>
    <t>FFS1742</t>
  </si>
  <si>
    <t>FFS1743</t>
  </si>
  <si>
    <t>FFS1744</t>
  </si>
  <si>
    <t>FFS1745</t>
  </si>
  <si>
    <t>FFS1746</t>
  </si>
  <si>
    <t>FFS1747</t>
  </si>
  <si>
    <t>FFS1748</t>
  </si>
  <si>
    <t>FFS1749</t>
  </si>
  <si>
    <t>FFS1750</t>
  </si>
  <si>
    <t>FFS1751</t>
  </si>
  <si>
    <t>FFS1752</t>
  </si>
  <si>
    <t>FFS1753</t>
  </si>
  <si>
    <t>FFS1754</t>
  </si>
  <si>
    <t>FFS1755</t>
  </si>
  <si>
    <t>FFS1756</t>
  </si>
  <si>
    <t>FFS1757</t>
  </si>
  <si>
    <t>FFS1758</t>
  </si>
  <si>
    <t>FFS1759</t>
  </si>
  <si>
    <t>FFS1760</t>
  </si>
  <si>
    <t>FFS1761</t>
  </si>
  <si>
    <t>FFS1762</t>
  </si>
  <si>
    <t>FFS1763</t>
  </si>
  <si>
    <t>FFS1764</t>
  </si>
  <si>
    <t>FFS1765</t>
  </si>
  <si>
    <t>FFS1766</t>
  </si>
  <si>
    <t>FFS1767</t>
  </si>
  <si>
    <t>FFS1768</t>
  </si>
  <si>
    <t>FFS1769</t>
  </si>
  <si>
    <t>FFS1770</t>
  </si>
  <si>
    <t>FFS1771</t>
  </si>
  <si>
    <t>FFS1772</t>
  </si>
  <si>
    <t>FFS1773</t>
  </si>
  <si>
    <t>FFS1774</t>
  </si>
  <si>
    <t>FFS1775</t>
  </si>
  <si>
    <t>FFS1776</t>
  </si>
  <si>
    <t>FFS1777</t>
  </si>
  <si>
    <t>FFS1778</t>
  </si>
  <si>
    <t>FFS1779</t>
  </si>
  <si>
    <t>FFS1780</t>
  </si>
  <si>
    <t>FFS1781</t>
  </si>
  <si>
    <t>FFS1782</t>
  </si>
  <si>
    <t>FFS1783</t>
  </si>
  <si>
    <t>FFS1784</t>
  </si>
  <si>
    <t>FFS1785</t>
  </si>
  <si>
    <t>FFS1786</t>
  </si>
  <si>
    <t>FFS1787</t>
  </si>
  <si>
    <t>FFS1788</t>
  </si>
  <si>
    <t>FFS1789</t>
  </si>
  <si>
    <t>FFS1790</t>
  </si>
  <si>
    <t>FFS1791</t>
  </si>
  <si>
    <t>FFS1792</t>
  </si>
  <si>
    <t>FFS1793</t>
  </si>
  <si>
    <t>FFS1794</t>
  </si>
  <si>
    <t>FFS1795</t>
  </si>
  <si>
    <t>FFS1796</t>
  </si>
  <si>
    <t>FFS1797</t>
  </si>
  <si>
    <t>FFS1798</t>
  </si>
  <si>
    <t>FFS1799</t>
  </si>
  <si>
    <t>FFS1800</t>
  </si>
  <si>
    <t>FFS1801</t>
  </si>
  <si>
    <t>FFS1802</t>
  </si>
  <si>
    <t>FFS1803</t>
  </si>
  <si>
    <t>FFS1804</t>
  </si>
  <si>
    <t>FFS1805</t>
  </si>
  <si>
    <t>FFS1806</t>
  </si>
  <si>
    <t>FFS1807</t>
  </si>
  <si>
    <t>FFS1808</t>
  </si>
  <si>
    <t>FFS1809</t>
  </si>
  <si>
    <t>FFS1810</t>
  </si>
  <si>
    <t>FFS1811</t>
  </si>
  <si>
    <t>FFS1812</t>
  </si>
  <si>
    <t>FFS1813</t>
  </si>
  <si>
    <t>FFS1814</t>
  </si>
  <si>
    <t>FFS1815</t>
  </si>
  <si>
    <t>FFS1816</t>
  </si>
  <si>
    <t>FFS1817</t>
  </si>
  <si>
    <t>FFS1818</t>
  </si>
  <si>
    <t>FFS1819</t>
  </si>
  <si>
    <t>FFS1820</t>
  </si>
  <si>
    <t>FFS1821</t>
  </si>
  <si>
    <t>FFS1822</t>
  </si>
  <si>
    <t>FFS1823</t>
  </si>
  <si>
    <t>FFS1824</t>
  </si>
  <si>
    <t>FFS1825</t>
  </si>
  <si>
    <t>FFS1826</t>
  </si>
  <si>
    <t>FFS1827</t>
  </si>
  <si>
    <t>FFS1828</t>
  </si>
  <si>
    <t>FFS1829</t>
  </si>
  <si>
    <t>FFS1830</t>
  </si>
  <si>
    <t>FFS1831</t>
  </si>
  <si>
    <t>FFS1832</t>
  </si>
  <si>
    <t>FFS1833</t>
  </si>
  <si>
    <t>FFS1834</t>
  </si>
  <si>
    <t>FFS1835</t>
  </si>
  <si>
    <t>FFS1836</t>
  </si>
  <si>
    <t>FFS1837</t>
  </si>
  <si>
    <t>FFS1838</t>
  </si>
  <si>
    <t>FFS1839</t>
  </si>
  <si>
    <t>FFS1840</t>
  </si>
  <si>
    <t>FFS1841</t>
  </si>
  <si>
    <t>FFS1842</t>
  </si>
  <si>
    <t>FFS1843</t>
  </si>
  <si>
    <t>FFS1844</t>
  </si>
  <si>
    <t>FFS1845</t>
  </si>
  <si>
    <t>FFS1846</t>
  </si>
  <si>
    <t>FFS1847</t>
  </si>
  <si>
    <t>FFS1848</t>
  </si>
  <si>
    <t>FFS1849</t>
  </si>
  <si>
    <t>FFS1850</t>
  </si>
  <si>
    <t>FFS1851</t>
  </si>
  <si>
    <t>FFS1852</t>
  </si>
  <si>
    <t>FFS1853</t>
  </si>
  <si>
    <t>FFS1854</t>
  </si>
  <si>
    <t>FFS1855</t>
  </si>
  <si>
    <t>FFS1856</t>
  </si>
  <si>
    <t>FFS1857</t>
  </si>
  <si>
    <t>FFS1858</t>
  </si>
  <si>
    <t>FFS1859</t>
  </si>
  <si>
    <t>FFS1860</t>
  </si>
  <si>
    <t>FFS1861</t>
  </si>
  <si>
    <t>FFS1862</t>
  </si>
  <si>
    <t>FFS1863</t>
  </si>
  <si>
    <t>FFS1864</t>
  </si>
  <si>
    <t>FFS1865</t>
  </si>
  <si>
    <t>FFS1866</t>
  </si>
  <si>
    <t>FFS1867</t>
  </si>
  <si>
    <t>FFS1868</t>
  </si>
  <si>
    <t>FFS1869</t>
  </si>
  <si>
    <t>FFS1870</t>
  </si>
  <si>
    <t>FFS1871</t>
  </si>
  <si>
    <t>FFS1872</t>
  </si>
  <si>
    <t>FFS1873</t>
  </si>
  <si>
    <t>FFS1874</t>
  </si>
  <si>
    <t>FFS1875</t>
  </si>
  <si>
    <t>FFS1876</t>
  </si>
  <si>
    <t>FFS1877</t>
  </si>
  <si>
    <t>FFS1878</t>
  </si>
  <si>
    <t>FFS1879</t>
  </si>
  <si>
    <t>FFS1880</t>
  </si>
  <si>
    <t>FFS1881</t>
  </si>
  <si>
    <t>FFS1882</t>
  </si>
  <si>
    <t>FFS1883</t>
  </si>
  <si>
    <t>FFS1884</t>
  </si>
  <si>
    <t>FFS1885</t>
  </si>
  <si>
    <t>FFS1886</t>
  </si>
  <si>
    <t>FFS1887</t>
  </si>
  <si>
    <t>FFS1888</t>
  </si>
  <si>
    <t>FFS1889</t>
  </si>
  <si>
    <t>FFS1890</t>
  </si>
  <si>
    <t>FFS1891</t>
  </si>
  <si>
    <t>FFS1892</t>
  </si>
  <si>
    <t>FFS1893</t>
  </si>
  <si>
    <t>FFS1894</t>
  </si>
  <si>
    <t>FFS1895</t>
  </si>
  <si>
    <t>FFS1896</t>
  </si>
  <si>
    <t>FFS1897</t>
  </si>
  <si>
    <t>FFS1898</t>
  </si>
  <si>
    <t>FFS1899</t>
  </si>
  <si>
    <t>FFS1900</t>
  </si>
  <si>
    <t>FFS1901</t>
  </si>
  <si>
    <t>FFS1902</t>
  </si>
  <si>
    <t>FFS1903</t>
  </si>
  <si>
    <t>FFS1904</t>
  </si>
  <si>
    <t>FFS1905</t>
  </si>
  <si>
    <t>FFS1906</t>
  </si>
  <si>
    <t>FFS1907</t>
  </si>
  <si>
    <t>FFS1908</t>
  </si>
  <si>
    <t>FFS1909</t>
  </si>
  <si>
    <t>FFS1910</t>
  </si>
  <si>
    <t>FFS1911</t>
  </si>
  <si>
    <t>FFS1912</t>
  </si>
  <si>
    <t>FFS1913</t>
  </si>
  <si>
    <t>FFS1914</t>
  </si>
  <si>
    <t>FFS1915</t>
  </si>
  <si>
    <t>FFS1916</t>
  </si>
  <si>
    <t>FFS1917</t>
  </si>
  <si>
    <t>FFS1918</t>
  </si>
  <si>
    <t>FFS1919</t>
  </si>
  <si>
    <t>FFS1920</t>
  </si>
  <si>
    <t>FFS1921</t>
  </si>
  <si>
    <t>FFS1922</t>
  </si>
  <si>
    <t>FFS1923</t>
  </si>
  <si>
    <t>FFS1924</t>
  </si>
  <si>
    <t>FFS1925</t>
  </si>
  <si>
    <t>FFS1926</t>
  </si>
  <si>
    <t>FFS1927</t>
  </si>
  <si>
    <t>FFS1928</t>
  </si>
  <si>
    <t>FFS1929</t>
  </si>
  <si>
    <t>FFS1930</t>
  </si>
  <si>
    <t>FFS1931</t>
  </si>
  <si>
    <t>FFS1932</t>
  </si>
  <si>
    <t>FFS1933</t>
  </si>
  <si>
    <t>FFS1934</t>
  </si>
  <si>
    <t>FFS1935</t>
  </si>
  <si>
    <t>FFS1936</t>
  </si>
  <si>
    <t>FFS1937</t>
  </si>
  <si>
    <t>FFS1938</t>
  </si>
  <si>
    <t>FFS1939</t>
  </si>
  <si>
    <t>FFS1940</t>
  </si>
  <si>
    <t>FFS1941</t>
  </si>
  <si>
    <t>FFS1942</t>
  </si>
  <si>
    <t>FFS1943</t>
  </si>
  <si>
    <t>FFS1944</t>
  </si>
  <si>
    <t>FFS1945</t>
  </si>
  <si>
    <t>FFS1946</t>
  </si>
  <si>
    <t>FFS1947</t>
  </si>
  <si>
    <t>FFS1948</t>
  </si>
  <si>
    <t>FFS1949</t>
  </si>
  <si>
    <t>FFS1950</t>
  </si>
  <si>
    <t>FFS1951</t>
  </si>
  <si>
    <t>FFS1952</t>
  </si>
  <si>
    <t>FFS1953</t>
  </si>
  <si>
    <t>FFS1954</t>
  </si>
  <si>
    <t>FFS1955</t>
  </si>
  <si>
    <t>FFS1956</t>
  </si>
  <si>
    <t>FFS1957</t>
  </si>
  <si>
    <t>FFS1958</t>
  </si>
  <si>
    <t>FFS1959</t>
  </si>
  <si>
    <t>FFS1960</t>
  </si>
  <si>
    <t>FFS1961</t>
  </si>
  <si>
    <t>FFS1962</t>
  </si>
  <si>
    <t>FFS1963</t>
  </si>
  <si>
    <t>FFS1964</t>
  </si>
  <si>
    <t>FFS1965</t>
  </si>
  <si>
    <t>FFS1966</t>
  </si>
  <si>
    <t>FFS1967</t>
  </si>
  <si>
    <t>FFS1968</t>
  </si>
  <si>
    <t>FFS1969</t>
  </si>
  <si>
    <t>FFS1970</t>
  </si>
  <si>
    <t>FFS1971</t>
  </si>
  <si>
    <t>FFS1972</t>
  </si>
  <si>
    <t>FFS1973</t>
  </si>
  <si>
    <t>FFS1974</t>
  </si>
  <si>
    <t>FFS1975</t>
  </si>
  <si>
    <t>FFS1976</t>
  </si>
  <si>
    <t>FFS1977</t>
  </si>
  <si>
    <t>FFS1978</t>
  </si>
  <si>
    <t>FFS1979</t>
  </si>
  <si>
    <t>FFS1980</t>
  </si>
  <si>
    <t>FFS1981</t>
  </si>
  <si>
    <t>FFS1982</t>
  </si>
  <si>
    <t>FFS1983</t>
  </si>
  <si>
    <t>FFS1984</t>
  </si>
  <si>
    <t>FFS1985</t>
  </si>
  <si>
    <t>FFS1986</t>
  </si>
  <si>
    <t>FFS1987</t>
  </si>
  <si>
    <t>FFS1988</t>
  </si>
  <si>
    <t>FFS1989</t>
  </si>
  <si>
    <t>FFS1990</t>
  </si>
  <si>
    <t>FFS1991</t>
  </si>
  <si>
    <t>FFS1992</t>
  </si>
  <si>
    <t>FFS1993</t>
  </si>
  <si>
    <t>FFS1994</t>
  </si>
  <si>
    <t>FFS1995</t>
  </si>
  <si>
    <t>FFS1996</t>
  </si>
  <si>
    <t>FFS1997</t>
  </si>
  <si>
    <t>FFS1998</t>
  </si>
  <si>
    <t>FFS1999</t>
  </si>
  <si>
    <t>FFS2000</t>
  </si>
  <si>
    <t>FFS2001</t>
  </si>
  <si>
    <t>FFS2002</t>
  </si>
  <si>
    <t>FFS2003</t>
  </si>
  <si>
    <t>FFS2004</t>
  </si>
  <si>
    <t>FFS2005</t>
  </si>
  <si>
    <t>FFS2006</t>
  </si>
  <si>
    <t>FFS2007</t>
  </si>
  <si>
    <t>FFS2008</t>
  </si>
  <si>
    <t>FFS2009</t>
  </si>
  <si>
    <t>FFS2010</t>
  </si>
  <si>
    <t>FFS2011</t>
  </si>
  <si>
    <t>FFS2012</t>
  </si>
  <si>
    <t>FFS2013</t>
  </si>
  <si>
    <t>FFS2014</t>
  </si>
  <si>
    <t>FFS2015</t>
  </si>
  <si>
    <t>FFS2016</t>
  </si>
  <si>
    <t>FFS2017</t>
  </si>
  <si>
    <t>FFS2018</t>
  </si>
  <si>
    <t>FFS2019</t>
  </si>
  <si>
    <t>FFS2020</t>
  </si>
  <si>
    <t>FFS2021</t>
  </si>
  <si>
    <t>FFS2022</t>
  </si>
  <si>
    <t>FFS2023</t>
  </si>
  <si>
    <t>FFS2024</t>
  </si>
  <si>
    <t>FFS2025</t>
  </si>
  <si>
    <t>FFS2026</t>
  </si>
  <si>
    <t>FFS2027</t>
  </si>
  <si>
    <t>FFS2028</t>
  </si>
  <si>
    <t>FFS2029</t>
  </si>
  <si>
    <t>FFS2030</t>
  </si>
  <si>
    <t>FFS2031</t>
  </si>
  <si>
    <t>FFS2032</t>
  </si>
  <si>
    <t>FFS2033</t>
  </si>
  <si>
    <t>FFS2034</t>
  </si>
  <si>
    <t>FFS2035</t>
  </si>
  <si>
    <t>FFS2036</t>
  </si>
  <si>
    <t>FFS2037</t>
  </si>
  <si>
    <t>FFS2038</t>
  </si>
  <si>
    <t>FFS2039</t>
  </si>
  <si>
    <t>FFS2040</t>
  </si>
  <si>
    <t>FFS2041</t>
  </si>
  <si>
    <t>FFS2042</t>
  </si>
  <si>
    <t>FFS2043</t>
  </si>
  <si>
    <t>FFS2044</t>
  </si>
  <si>
    <t>FFS2045</t>
  </si>
  <si>
    <t>FFS2046</t>
  </si>
  <si>
    <t>FFS2047</t>
  </si>
  <si>
    <t>FFS2048</t>
  </si>
  <si>
    <t>FFS2049</t>
  </si>
  <si>
    <t>FFS2050</t>
  </si>
  <si>
    <t>FFS2051</t>
  </si>
  <si>
    <t>FFS2052</t>
  </si>
  <si>
    <t>FFS2053</t>
  </si>
  <si>
    <t>FFS2054</t>
  </si>
  <si>
    <t>FFS2055</t>
  </si>
  <si>
    <t>FFS2056</t>
  </si>
  <si>
    <t>FFS2057</t>
  </si>
  <si>
    <t>FFS2058</t>
  </si>
  <si>
    <t>FFS2059</t>
  </si>
  <si>
    <t>FFS2060</t>
  </si>
  <si>
    <t>FFS2061</t>
  </si>
  <si>
    <t>FFS2062</t>
  </si>
  <si>
    <t>FFS2063</t>
  </si>
  <si>
    <t>FFS2064</t>
  </si>
  <si>
    <t>FFS2065</t>
  </si>
  <si>
    <t>FFS2066</t>
  </si>
  <si>
    <t>FFS2067</t>
  </si>
  <si>
    <t>FFS2068</t>
  </si>
  <si>
    <t>FFS2069</t>
  </si>
  <si>
    <t>FFS2070</t>
  </si>
  <si>
    <t>FFS2071</t>
  </si>
  <si>
    <t>FFS2072</t>
  </si>
  <si>
    <t>FFS2073</t>
  </si>
  <si>
    <t>FFS2074</t>
  </si>
  <si>
    <t>FFS2075</t>
  </si>
  <si>
    <t>FFS2076</t>
  </si>
  <si>
    <t>FFS2077</t>
  </si>
  <si>
    <t>FFS2078</t>
  </si>
  <si>
    <t>FFS2079</t>
  </si>
  <si>
    <t>FFS2080</t>
  </si>
  <si>
    <t>FFS2081</t>
  </si>
  <si>
    <t>FFS2082</t>
  </si>
  <si>
    <t>FFS2083</t>
  </si>
  <si>
    <t>FFS2084</t>
  </si>
  <si>
    <t>FFS2085</t>
  </si>
  <si>
    <t>FFS2086</t>
  </si>
  <si>
    <t>FFS2087</t>
  </si>
  <si>
    <t>FFS2088</t>
  </si>
  <si>
    <t>FFS2089</t>
  </si>
  <si>
    <t>FFS2090</t>
  </si>
  <si>
    <t>FFS2091</t>
  </si>
  <si>
    <t>FFS2092</t>
  </si>
  <si>
    <t>FFS2093</t>
  </si>
  <si>
    <t>FFS2094</t>
  </si>
  <si>
    <t>FFS2095</t>
  </si>
  <si>
    <t>FFS2096</t>
  </si>
  <si>
    <t>FFS2097</t>
  </si>
  <si>
    <t>FFS2098</t>
  </si>
  <si>
    <t>FFS2099</t>
  </si>
  <si>
    <t>FFS2100</t>
  </si>
  <si>
    <t>FFS2101</t>
  </si>
  <si>
    <t>FFS2102</t>
  </si>
  <si>
    <t>FFS2103</t>
  </si>
  <si>
    <t>FFS2104</t>
  </si>
  <si>
    <t>FFS2105</t>
  </si>
  <si>
    <t>FFS2106</t>
  </si>
  <si>
    <t>FFS2107</t>
  </si>
  <si>
    <t>FFS2108</t>
  </si>
  <si>
    <t>FFS2109</t>
  </si>
  <si>
    <t>FFS2110</t>
  </si>
  <si>
    <t>FFS2111</t>
  </si>
  <si>
    <t>FFS2112</t>
  </si>
  <si>
    <t>FFS2113</t>
  </si>
  <si>
    <t>FFS2114</t>
  </si>
  <si>
    <t>FFS2115</t>
  </si>
  <si>
    <t>FFS2116</t>
  </si>
  <si>
    <t>FFS2117</t>
  </si>
  <si>
    <t>FFS2118</t>
  </si>
  <si>
    <t>FFS2119</t>
  </si>
  <si>
    <t>FFS2120</t>
  </si>
  <si>
    <t>FFS2121</t>
  </si>
  <si>
    <t>FFS2122</t>
  </si>
  <si>
    <t>FFS2123</t>
  </si>
  <si>
    <t>FFS2124</t>
  </si>
  <si>
    <t>FFS2125</t>
  </si>
  <si>
    <t>FFS2126</t>
  </si>
  <si>
    <t>FFS2127</t>
  </si>
  <si>
    <t>FFS2128</t>
  </si>
  <si>
    <t>FFS2129</t>
  </si>
  <si>
    <t>FFS2130</t>
  </si>
  <si>
    <t>FFS2131</t>
  </si>
  <si>
    <t>FFS2132</t>
  </si>
  <si>
    <t>FFS2133</t>
  </si>
  <si>
    <t>FFS2134</t>
  </si>
  <si>
    <t>FFS2135</t>
  </si>
  <si>
    <t>FFS2136</t>
  </si>
  <si>
    <t>FFS2137</t>
  </si>
  <si>
    <t>FFS2138</t>
  </si>
  <si>
    <t>FFS2139</t>
  </si>
  <si>
    <t>FFS2140</t>
  </si>
  <si>
    <t>FFS2141</t>
  </si>
  <si>
    <t>FFS2142</t>
  </si>
  <si>
    <t>FFS2143</t>
  </si>
  <si>
    <t>FFS2144</t>
  </si>
  <si>
    <t>FFS2145</t>
  </si>
  <si>
    <t>FFS2146</t>
  </si>
  <si>
    <t>FFS2147</t>
  </si>
  <si>
    <t>FFS2148</t>
  </si>
  <si>
    <t>FFS2149</t>
  </si>
  <si>
    <t>FFS2150</t>
  </si>
  <si>
    <t>FFS2151</t>
  </si>
  <si>
    <t>FFS2152</t>
  </si>
  <si>
    <t>FFS2153</t>
  </si>
  <si>
    <t>FFS2154</t>
  </si>
  <si>
    <t>FFS2155</t>
  </si>
  <si>
    <t>FFS2156</t>
  </si>
  <si>
    <t>FFS2157</t>
  </si>
  <si>
    <t>FFS2158</t>
  </si>
  <si>
    <t>FFS2159</t>
  </si>
  <si>
    <t>FFS2160</t>
  </si>
  <si>
    <t>FFS2161</t>
  </si>
  <si>
    <t>FFS2162</t>
  </si>
  <si>
    <t>FFS2163</t>
  </si>
  <si>
    <t>FFS2164</t>
  </si>
  <si>
    <t>FFS2165</t>
  </si>
  <si>
    <t>FFS2166</t>
  </si>
  <si>
    <t>FFS2167</t>
  </si>
  <si>
    <t>FFS2168</t>
  </si>
  <si>
    <t>FFS2169</t>
  </si>
  <si>
    <t>FFS2170</t>
  </si>
  <si>
    <t>FFS2171</t>
  </si>
  <si>
    <t>FFS2172</t>
  </si>
  <si>
    <t>FFS2173</t>
  </si>
  <si>
    <t>FFS2174</t>
  </si>
  <si>
    <t>FFS2175</t>
  </si>
  <si>
    <t>FFS2176</t>
  </si>
  <si>
    <t>FFS2177</t>
  </si>
  <si>
    <t>FFS2178</t>
  </si>
  <si>
    <t>FFS2179</t>
  </si>
  <si>
    <t>FFS2180</t>
  </si>
  <si>
    <t>FFS2181</t>
  </si>
  <si>
    <t>FFS2182</t>
  </si>
  <si>
    <t>FFS2183</t>
  </si>
  <si>
    <t>FFS2184</t>
  </si>
  <si>
    <t>FFS2185</t>
  </si>
  <si>
    <t>FFS2186</t>
  </si>
  <si>
    <t>FFS2187</t>
  </si>
  <si>
    <t>FFS2188</t>
  </si>
  <si>
    <t>FFS2189</t>
  </si>
  <si>
    <t>FFS2190</t>
  </si>
  <si>
    <t>FFS2191</t>
  </si>
  <si>
    <t>FFS2192</t>
  </si>
  <si>
    <t>FFS2193</t>
  </si>
  <si>
    <t>FFS2194</t>
  </si>
  <si>
    <t>FFS2195</t>
  </si>
  <si>
    <t>FFS2196</t>
  </si>
  <si>
    <t>FFS2197</t>
  </si>
  <si>
    <t>FFS2198</t>
  </si>
  <si>
    <t>FFS2199</t>
  </si>
  <si>
    <t>FFS2200</t>
  </si>
  <si>
    <t>FFS2201</t>
  </si>
  <si>
    <t>FFS2202</t>
  </si>
  <si>
    <t>FFS2203</t>
  </si>
  <si>
    <t>FFS2204</t>
  </si>
  <si>
    <t>FFS2205</t>
  </si>
  <si>
    <t>FFS2206</t>
  </si>
  <si>
    <t>FFS2207</t>
  </si>
  <si>
    <t>FFS2208</t>
  </si>
  <si>
    <t>FFS2209</t>
  </si>
  <si>
    <t>FFS2210</t>
  </si>
  <si>
    <t>FFS2211</t>
  </si>
  <si>
    <t>FFS2212</t>
  </si>
  <si>
    <t>FFS2213</t>
  </si>
  <si>
    <t>FFS2214</t>
  </si>
  <si>
    <t>FFS2215</t>
  </si>
  <si>
    <t>FFS2216</t>
  </si>
  <si>
    <t>FFS2217</t>
  </si>
  <si>
    <t>FFS2218</t>
  </si>
  <si>
    <t>FFS2219</t>
  </si>
  <si>
    <t>FFS2220</t>
  </si>
  <si>
    <t>FFS2221</t>
  </si>
  <si>
    <t>FFS2222</t>
  </si>
  <si>
    <t>FFS2223</t>
  </si>
  <si>
    <t>FFS2224</t>
  </si>
  <si>
    <t>FFS2225</t>
  </si>
  <si>
    <t>FFS2226</t>
  </si>
  <si>
    <t>FFS2227</t>
  </si>
  <si>
    <t>FFS2228</t>
  </si>
  <si>
    <t>FFS2229</t>
  </si>
  <si>
    <t>FFS2230</t>
  </si>
  <si>
    <t>FFS2231</t>
  </si>
  <si>
    <t>FFS2232</t>
  </si>
  <si>
    <t>FFS2233</t>
  </si>
  <si>
    <t>FFS2234</t>
  </si>
  <si>
    <t>FFS2235</t>
  </si>
  <si>
    <t>FFS2236</t>
  </si>
  <si>
    <t>FFS2237</t>
  </si>
  <si>
    <t>FFS2238</t>
  </si>
  <si>
    <t>FFS2239</t>
  </si>
  <si>
    <t>FFS2240</t>
  </si>
  <si>
    <t>FFS2241</t>
  </si>
  <si>
    <t>FFS2242</t>
  </si>
  <si>
    <t>FFS2243</t>
  </si>
  <si>
    <t>FFS2244</t>
  </si>
  <si>
    <t>FFS2245</t>
  </si>
  <si>
    <t>FFS2246</t>
  </si>
  <si>
    <t>FFS2247</t>
  </si>
  <si>
    <t>FFS2248</t>
  </si>
  <si>
    <t>FFS2249</t>
  </si>
  <si>
    <t>FFS2250</t>
  </si>
  <si>
    <t>FFS2251</t>
  </si>
  <si>
    <t>FFS2252</t>
  </si>
  <si>
    <t>FFS2253</t>
  </si>
  <si>
    <t>FFS2254</t>
  </si>
  <si>
    <t>FFS2255</t>
  </si>
  <si>
    <t>FFS2256</t>
  </si>
  <si>
    <t>FFS2257</t>
  </si>
  <si>
    <t>FFS2258</t>
  </si>
  <si>
    <t>FFS2259</t>
  </si>
  <si>
    <t>FFS2260</t>
  </si>
  <si>
    <t>FFS2261</t>
  </si>
  <si>
    <t>FFS2262</t>
  </si>
  <si>
    <t>FFS2263</t>
  </si>
  <si>
    <t>FFS2264</t>
  </si>
  <si>
    <t>FFS2265</t>
  </si>
  <si>
    <t>FFS2266</t>
  </si>
  <si>
    <t>FFS2267</t>
  </si>
  <si>
    <t>FFS2268</t>
  </si>
  <si>
    <t>FFS2269</t>
  </si>
  <si>
    <t>FFS2270</t>
  </si>
  <si>
    <t>FFS2271</t>
  </si>
  <si>
    <t>FFS2272</t>
  </si>
  <si>
    <t>FFS2273</t>
  </si>
  <si>
    <t>FFS2274</t>
  </si>
  <si>
    <t>FFS2275</t>
  </si>
  <si>
    <t>FFS2276</t>
  </si>
  <si>
    <t>FFS2277</t>
  </si>
  <si>
    <t>FFS2278</t>
  </si>
  <si>
    <t>FFS2279</t>
  </si>
  <si>
    <t>FFS2280</t>
  </si>
  <si>
    <t>FFS2281</t>
  </si>
  <si>
    <t>FFS2282</t>
  </si>
  <si>
    <t>FFS2283</t>
  </si>
  <si>
    <t>FFS2284</t>
  </si>
  <si>
    <t>FFS2285</t>
  </si>
  <si>
    <t>FFS2286</t>
  </si>
  <si>
    <t>FFS2287</t>
  </si>
  <si>
    <t>FFS2288</t>
  </si>
  <si>
    <t>FFS2289</t>
  </si>
  <si>
    <t>FFS2290</t>
  </si>
  <si>
    <t>FFS2291</t>
  </si>
  <si>
    <t>FFS2292</t>
  </si>
  <si>
    <t>FFS2293</t>
  </si>
  <si>
    <t>FFS2294</t>
  </si>
  <si>
    <t>FFS2295</t>
  </si>
  <si>
    <t>FFS2296</t>
  </si>
  <si>
    <t>FFS2297</t>
  </si>
  <si>
    <t>FFS2298</t>
  </si>
  <si>
    <t>FFS2299</t>
  </si>
  <si>
    <t>FFS2300</t>
  </si>
  <si>
    <t>FFS2301</t>
  </si>
  <si>
    <t>FFS2302</t>
  </si>
  <si>
    <t>FFS2303</t>
  </si>
  <si>
    <t>FFS2304</t>
  </si>
  <si>
    <t>FFS2305</t>
  </si>
  <si>
    <t>FFS2306</t>
  </si>
  <si>
    <t>FFS2307</t>
  </si>
  <si>
    <t>FFS2308</t>
  </si>
  <si>
    <t>FFS2309</t>
  </si>
  <si>
    <t>FFS2310</t>
  </si>
  <si>
    <t>FFS2311</t>
  </si>
  <si>
    <t>FFS2312</t>
  </si>
  <si>
    <t>FFS2313</t>
  </si>
  <si>
    <t>FFS2314</t>
  </si>
  <si>
    <t>FFS2315</t>
  </si>
  <si>
    <t>FFS2316</t>
  </si>
  <si>
    <t>FFS2317</t>
  </si>
  <si>
    <t>FFS2318</t>
  </si>
  <si>
    <t>FFS2319</t>
  </si>
  <si>
    <t>FFS2320</t>
  </si>
  <si>
    <t>FFS2321</t>
  </si>
  <si>
    <t>FFS2322</t>
  </si>
  <si>
    <t>FFS2323</t>
  </si>
  <si>
    <t>FFS2324</t>
  </si>
  <si>
    <t>FFS2325</t>
  </si>
  <si>
    <t>FFS2326</t>
  </si>
  <si>
    <t>FFS2327</t>
  </si>
  <si>
    <t>FFS2328</t>
  </si>
  <si>
    <t>FFS2329</t>
  </si>
  <si>
    <t>FFS2330</t>
  </si>
  <si>
    <t>FFS2331</t>
  </si>
  <si>
    <t>FFS2332</t>
  </si>
  <si>
    <t>FFS2333</t>
  </si>
  <si>
    <t>FFS2334</t>
  </si>
  <si>
    <t>FFS2335</t>
  </si>
  <si>
    <t>FFS2336</t>
  </si>
  <si>
    <t>FFS2337</t>
  </si>
  <si>
    <t>FFS2338</t>
  </si>
  <si>
    <t>FFS2339</t>
  </si>
  <si>
    <t>FFS2340</t>
  </si>
  <si>
    <t>FFS2341</t>
  </si>
  <si>
    <t>FFS2342</t>
  </si>
  <si>
    <t>FFS2343</t>
  </si>
  <si>
    <t>FFS2344</t>
  </si>
  <si>
    <t>FFS2345</t>
  </si>
  <si>
    <t>FFS2346</t>
  </si>
  <si>
    <t>FFS2347</t>
  </si>
  <si>
    <t>FFS2348</t>
  </si>
  <si>
    <t>FFS2349</t>
  </si>
  <si>
    <t>FFS2350</t>
  </si>
  <si>
    <t>FFS2351</t>
  </si>
  <si>
    <t>FFS2352</t>
  </si>
  <si>
    <t>FFS2353</t>
  </si>
  <si>
    <t>FFS2354</t>
  </si>
  <si>
    <t>FFS2355</t>
  </si>
  <si>
    <t>FFS2356</t>
  </si>
  <si>
    <t>FFS2357</t>
  </si>
  <si>
    <t>FFS2358</t>
  </si>
  <si>
    <t>FFS2359</t>
  </si>
  <si>
    <t>FFS2360</t>
  </si>
  <si>
    <t>FFS2361</t>
  </si>
  <si>
    <t>FFS2362</t>
  </si>
  <si>
    <t>FFS2363</t>
  </si>
  <si>
    <t>FFS2364</t>
  </si>
  <si>
    <t>FFS2365</t>
  </si>
  <si>
    <t>FFS2366</t>
  </si>
  <si>
    <t>FFS2367</t>
  </si>
  <si>
    <t>FFS2368</t>
  </si>
  <si>
    <t>FFS2369</t>
  </si>
  <si>
    <t>FFS2370</t>
  </si>
  <si>
    <t>FFS2371</t>
  </si>
  <si>
    <t>FFS2372</t>
  </si>
  <si>
    <t>FFS2373</t>
  </si>
  <si>
    <t>FFS2374</t>
  </si>
  <si>
    <t>FFS2375</t>
  </si>
  <si>
    <t>FFS2376</t>
  </si>
  <si>
    <t>FFS2377</t>
  </si>
  <si>
    <t>FFS2378</t>
  </si>
  <si>
    <t>FFS2379</t>
  </si>
  <si>
    <t>FFS2380</t>
  </si>
  <si>
    <t>FFS2381</t>
  </si>
  <si>
    <t>FFS2382</t>
  </si>
  <si>
    <t>FFS2383</t>
  </si>
  <si>
    <t>FFS2384</t>
  </si>
  <si>
    <t>FFS2385</t>
  </si>
  <si>
    <t>FFS2386</t>
  </si>
  <si>
    <t>FFS2387</t>
  </si>
  <si>
    <t>FFS2388</t>
  </si>
  <si>
    <t>FFS2389</t>
  </si>
  <si>
    <t>FFS2390</t>
  </si>
  <si>
    <t>FFS2391</t>
  </si>
  <si>
    <t>FFS2392</t>
  </si>
  <si>
    <t>FFS2393</t>
  </si>
  <si>
    <t>FFS2394</t>
  </si>
  <si>
    <t>FFS2395</t>
  </si>
  <si>
    <t>FFS2396</t>
  </si>
  <si>
    <t>FFS2397</t>
  </si>
  <si>
    <t>FFS2398</t>
  </si>
  <si>
    <t>FFS2399</t>
  </si>
  <si>
    <t>FFS2400</t>
  </si>
  <si>
    <t>FFS2404</t>
  </si>
  <si>
    <t>FFS2405</t>
  </si>
  <si>
    <t>FFS2406</t>
  </si>
  <si>
    <t>FFS2407</t>
  </si>
  <si>
    <t>FFS2411</t>
  </si>
  <si>
    <t>FFS2412</t>
  </si>
  <si>
    <t>FFS2413</t>
  </si>
  <si>
    <t>FFS2414</t>
  </si>
  <si>
    <t>FFS2418</t>
  </si>
  <si>
    <t>FFS2419</t>
  </si>
  <si>
    <t>FFS2420</t>
  </si>
  <si>
    <t>FFS2421</t>
  </si>
  <si>
    <t>FFS2425</t>
  </si>
  <si>
    <t>FFS2426</t>
  </si>
  <si>
    <t>FFS2427</t>
  </si>
  <si>
    <t>FFS2428</t>
  </si>
  <si>
    <t>FFS2429</t>
  </si>
  <si>
    <t>FFS2430</t>
  </si>
  <si>
    <t>FFS2431</t>
  </si>
  <si>
    <t>FFS2432</t>
  </si>
  <si>
    <t>FFS2433</t>
  </si>
  <si>
    <t>FFS2434</t>
  </si>
  <si>
    <t>FFS2435</t>
  </si>
  <si>
    <t>FFS2436</t>
  </si>
  <si>
    <t>FFS2437</t>
  </si>
  <si>
    <t>FFS2438</t>
  </si>
  <si>
    <t>FFS2439</t>
  </si>
  <si>
    <t>FFS2440</t>
  </si>
  <si>
    <t>FFS2441</t>
  </si>
  <si>
    <t>FFS2442</t>
  </si>
  <si>
    <t>FFS2443</t>
  </si>
  <si>
    <t>FFS2444</t>
  </si>
  <si>
    <t>FFS2445</t>
  </si>
  <si>
    <t>FFS2446</t>
  </si>
  <si>
    <t>FFS2447</t>
  </si>
  <si>
    <t>FFS2448</t>
  </si>
  <si>
    <t>FFS2449</t>
  </si>
  <si>
    <t>FFS2450</t>
  </si>
  <si>
    <t>FFS2451</t>
  </si>
  <si>
    <t>FFS2452</t>
  </si>
  <si>
    <t>FFS2453</t>
  </si>
  <si>
    <t>FFS2454</t>
  </si>
  <si>
    <t>FFS2455</t>
  </si>
  <si>
    <t>FFS2456</t>
  </si>
  <si>
    <t>FFS2457</t>
  </si>
  <si>
    <t>FFS2458</t>
  </si>
  <si>
    <t>FFS2459</t>
  </si>
  <si>
    <t>FFS2460</t>
  </si>
  <si>
    <t>FFS2461</t>
  </si>
  <si>
    <t>FFS2462</t>
  </si>
  <si>
    <t>FFS2463</t>
  </si>
  <si>
    <t>FFS2464</t>
  </si>
  <si>
    <t>FFS2465</t>
  </si>
  <si>
    <t>FFS2466</t>
  </si>
  <si>
    <t>FFS2467</t>
  </si>
  <si>
    <t>FFS2468</t>
  </si>
  <si>
    <t>FFS2469</t>
  </si>
  <si>
    <t>FFS2470</t>
  </si>
  <si>
    <t>FFS2471</t>
  </si>
  <si>
    <t>FFS2472</t>
  </si>
  <si>
    <t>FFS2473</t>
  </si>
  <si>
    <t>FFS2474</t>
  </si>
  <si>
    <t>FFS2475</t>
  </si>
  <si>
    <t>FFS2476</t>
  </si>
  <si>
    <t>FFS2477</t>
  </si>
  <si>
    <t>FFS2478</t>
  </si>
  <si>
    <t>FFS2479</t>
  </si>
  <si>
    <t>FFS2480</t>
  </si>
  <si>
    <t>FFS2481</t>
  </si>
  <si>
    <t>FFS2482</t>
  </si>
  <si>
    <t>FFS2483</t>
  </si>
  <si>
    <t>FFS2484</t>
  </si>
  <si>
    <t>FFS2485</t>
  </si>
  <si>
    <t>FFS2486</t>
  </si>
  <si>
    <t>FFS2487</t>
  </si>
  <si>
    <t>FFS2488</t>
  </si>
  <si>
    <t>FFS2489</t>
  </si>
  <si>
    <t>FFS2490</t>
  </si>
  <si>
    <t>FFS2491</t>
  </si>
  <si>
    <t>FFS2492</t>
  </si>
  <si>
    <t>FFS2493</t>
  </si>
  <si>
    <t>FFS2494</t>
  </si>
  <si>
    <t>FFS2495</t>
  </si>
  <si>
    <t>FFS2496</t>
  </si>
  <si>
    <t>FFS2497</t>
  </si>
  <si>
    <t>FFS2498</t>
  </si>
  <si>
    <t>FFS2499</t>
  </si>
  <si>
    <t>SD01</t>
  </si>
  <si>
    <t>SD02</t>
  </si>
  <si>
    <t>SD03</t>
  </si>
  <si>
    <t>SD04</t>
  </si>
  <si>
    <t>SD05</t>
  </si>
  <si>
    <t>SD06</t>
  </si>
  <si>
    <t>SD07</t>
  </si>
  <si>
    <t>SD08</t>
  </si>
  <si>
    <t>SD09</t>
  </si>
  <si>
    <t>SD09501</t>
  </si>
  <si>
    <t>SD09501x2</t>
  </si>
  <si>
    <t>SD09502</t>
  </si>
  <si>
    <t>SD09502x2</t>
  </si>
  <si>
    <t>SD09503</t>
  </si>
  <si>
    <t>SD09503x2</t>
  </si>
  <si>
    <t>SD09504</t>
  </si>
  <si>
    <t>SD09504x2</t>
  </si>
  <si>
    <t>SD09505</t>
  </si>
  <si>
    <t>SD09505x2</t>
  </si>
  <si>
    <t>SD09506</t>
  </si>
  <si>
    <t>SD09506x2</t>
  </si>
  <si>
    <t>SD09507</t>
  </si>
  <si>
    <t>SD09507x2</t>
  </si>
  <si>
    <t>SD09508</t>
  </si>
  <si>
    <t>SD09508x2</t>
  </si>
  <si>
    <t>SD09509</t>
  </si>
  <si>
    <t>SD09509x2</t>
  </si>
  <si>
    <t>SD09510</t>
  </si>
  <si>
    <t>SD09510x2</t>
  </si>
  <si>
    <t>SD09511</t>
  </si>
  <si>
    <t>SD09511x2</t>
  </si>
  <si>
    <t>SD09512</t>
  </si>
  <si>
    <t>SD09512x2</t>
  </si>
  <si>
    <t>SD09513</t>
  </si>
  <si>
    <t>SD09513x2</t>
  </si>
  <si>
    <t>SD09514</t>
  </si>
  <si>
    <t>SD09514x2</t>
  </si>
  <si>
    <t>SD09515</t>
  </si>
  <si>
    <t>SD09515x2</t>
  </si>
  <si>
    <t>SD09516</t>
  </si>
  <si>
    <t>SD09516x2</t>
  </si>
  <si>
    <t>SD09517</t>
  </si>
  <si>
    <t>SD09517x2</t>
  </si>
  <si>
    <t>SD09518</t>
  </si>
  <si>
    <t>SD09518x2</t>
  </si>
  <si>
    <t>SD09519</t>
  </si>
  <si>
    <t>SD09520</t>
  </si>
  <si>
    <t>SD09521</t>
  </si>
  <si>
    <t>SD09521x2</t>
  </si>
  <si>
    <t>SD09522</t>
  </si>
  <si>
    <t>SD09522x2</t>
  </si>
  <si>
    <t>SD09523</t>
  </si>
  <si>
    <t>SD09523x2</t>
  </si>
  <si>
    <t>SD09524</t>
  </si>
  <si>
    <t>SD09524x2</t>
  </si>
  <si>
    <t>SD09525</t>
  </si>
  <si>
    <t>SD09525x2</t>
  </si>
  <si>
    <t>SD09526</t>
  </si>
  <si>
    <t>SD09526x2</t>
  </si>
  <si>
    <t>SD09527</t>
  </si>
  <si>
    <t>SD09527x2</t>
  </si>
  <si>
    <t>SD09528</t>
  </si>
  <si>
    <t>SD09528x2</t>
  </si>
  <si>
    <t>SD09529</t>
  </si>
  <si>
    <t>SD09529x2</t>
  </si>
  <si>
    <t>SD09530</t>
  </si>
  <si>
    <t>SD09530x2</t>
  </si>
  <si>
    <t>SD09531</t>
  </si>
  <si>
    <t>SD09531x2</t>
  </si>
  <si>
    <t>SD09532</t>
  </si>
  <si>
    <t>SD09532x2</t>
  </si>
  <si>
    <t>SD09533</t>
  </si>
  <si>
    <t>SD09533x2</t>
  </si>
  <si>
    <t>SD09534</t>
  </si>
  <si>
    <t>SD09534x2</t>
  </si>
  <si>
    <t>SD09535</t>
  </si>
  <si>
    <t>SD09535x2</t>
  </si>
  <si>
    <t>SD09536</t>
  </si>
  <si>
    <t>SD09536x2</t>
  </si>
  <si>
    <t>SD09537</t>
  </si>
  <si>
    <t>SD09537x2</t>
  </si>
  <si>
    <t>SD09538</t>
  </si>
  <si>
    <t>SD09538x2</t>
  </si>
  <si>
    <t>SD09539</t>
  </si>
  <si>
    <t>SD09539x2</t>
  </si>
  <si>
    <t>SD09540</t>
  </si>
  <si>
    <t>SD09540x2</t>
  </si>
  <si>
    <t>SD09541</t>
  </si>
  <si>
    <t>SD09541x2</t>
  </si>
  <si>
    <t>SD09542</t>
  </si>
  <si>
    <t>SD09542x2</t>
  </si>
  <si>
    <t>SD09543</t>
  </si>
  <si>
    <t>SD09543x2</t>
  </si>
  <si>
    <t>SD09544</t>
  </si>
  <si>
    <t>SD09545</t>
  </si>
  <si>
    <t>SD09546</t>
  </si>
  <si>
    <t>SD09546x2</t>
  </si>
  <si>
    <t>SD09547</t>
  </si>
  <si>
    <t>SD09547x2</t>
  </si>
  <si>
    <t>SD09548</t>
  </si>
  <si>
    <t>SD09548x2</t>
  </si>
  <si>
    <t>SD09549</t>
  </si>
  <si>
    <t>SD09550</t>
  </si>
  <si>
    <t>SD09551</t>
  </si>
  <si>
    <t>SD09551x2</t>
  </si>
  <si>
    <t>SD09552</t>
  </si>
  <si>
    <t>SD09553</t>
  </si>
  <si>
    <t>SD09554</t>
  </si>
  <si>
    <t>SD09554x2</t>
  </si>
  <si>
    <t>SD09555</t>
  </si>
  <si>
    <t>SD09555x2</t>
  </si>
  <si>
    <t>SD09556</t>
  </si>
  <si>
    <t>SD09556x2</t>
  </si>
  <si>
    <t>PW09001</t>
  </si>
  <si>
    <t>PW09002</t>
  </si>
  <si>
    <t>PW09003</t>
  </si>
  <si>
    <t>PW09004</t>
  </si>
  <si>
    <t>PW09005</t>
  </si>
  <si>
    <t>PW09006</t>
  </si>
  <si>
    <t>PW09007</t>
  </si>
  <si>
    <t>PW09008</t>
  </si>
  <si>
    <t>PW09009</t>
  </si>
  <si>
    <t>PW09010</t>
  </si>
  <si>
    <t>PW09011</t>
  </si>
  <si>
    <t>PW09012</t>
  </si>
  <si>
    <t>PW09013</t>
  </si>
  <si>
    <t>PW09014</t>
  </si>
  <si>
    <t>PW09015</t>
  </si>
  <si>
    <t>PW09016</t>
  </si>
  <si>
    <t>PW09017</t>
  </si>
  <si>
    <t>PW09018</t>
  </si>
  <si>
    <t>PW09019</t>
  </si>
  <si>
    <t>PW09020</t>
  </si>
  <si>
    <t>PW09021</t>
  </si>
  <si>
    <t>PW09022</t>
  </si>
  <si>
    <t>PW09023</t>
  </si>
  <si>
    <t>PW09024</t>
  </si>
  <si>
    <t>PW09025</t>
  </si>
  <si>
    <t>PW09026</t>
  </si>
  <si>
    <t>PW09027</t>
  </si>
  <si>
    <t>PW09028</t>
  </si>
  <si>
    <t>PW09029</t>
  </si>
  <si>
    <t>PW09030</t>
  </si>
  <si>
    <t>PW09031</t>
  </si>
  <si>
    <t>PW09032</t>
  </si>
  <si>
    <t>PW09033</t>
  </si>
  <si>
    <t>PW09034</t>
  </si>
  <si>
    <t>PW09035</t>
  </si>
  <si>
    <t>PW09036</t>
  </si>
  <si>
    <t>PW09037</t>
  </si>
  <si>
    <t>PW09038</t>
  </si>
  <si>
    <t>PW09039</t>
  </si>
  <si>
    <t>PW09040</t>
  </si>
  <si>
    <t>PW09041</t>
  </si>
  <si>
    <t>PW09042</t>
  </si>
  <si>
    <t>PW09043</t>
  </si>
  <si>
    <t>PW09044</t>
  </si>
  <si>
    <t>PW09045</t>
  </si>
  <si>
    <t>PW09046</t>
  </si>
  <si>
    <t>PW09047</t>
  </si>
  <si>
    <t>PW09048</t>
  </si>
  <si>
    <t>PW09049</t>
  </si>
  <si>
    <t>PW09050</t>
  </si>
  <si>
    <t>PW09051</t>
  </si>
  <si>
    <t>PW09052</t>
  </si>
  <si>
    <t>PW09053</t>
  </si>
  <si>
    <t>PW09054</t>
  </si>
  <si>
    <t>PW09056</t>
  </si>
  <si>
    <t>PW09057</t>
  </si>
  <si>
    <t>PW09058</t>
  </si>
  <si>
    <t>PW09059</t>
  </si>
  <si>
    <t>PW09060</t>
  </si>
  <si>
    <t>PW09061</t>
  </si>
  <si>
    <t>PW09062</t>
  </si>
  <si>
    <t>PW09063</t>
  </si>
  <si>
    <t>PW09064</t>
  </si>
  <si>
    <t>PW09065</t>
  </si>
  <si>
    <t>PW09066</t>
  </si>
  <si>
    <t>PW09067</t>
  </si>
  <si>
    <t>PW09069</t>
  </si>
  <si>
    <t>PW09071</t>
  </si>
  <si>
    <t>PW09072</t>
  </si>
  <si>
    <t>PW09074</t>
  </si>
  <si>
    <t>PW09076</t>
  </si>
  <si>
    <t>PW09077</t>
  </si>
  <si>
    <t>PW09078</t>
  </si>
  <si>
    <t>WZS001</t>
  </si>
  <si>
    <t>WZS002</t>
  </si>
  <si>
    <t>WZS003</t>
  </si>
  <si>
    <t>WZS004</t>
  </si>
  <si>
    <t>WZS005</t>
  </si>
  <si>
    <t>WZS006</t>
  </si>
  <si>
    <t>WZS007</t>
  </si>
  <si>
    <t>WZS008</t>
  </si>
  <si>
    <t>WZS009</t>
  </si>
  <si>
    <t>WZS010</t>
  </si>
  <si>
    <t>WZS011</t>
  </si>
  <si>
    <t>WZS012</t>
  </si>
  <si>
    <t>WZS013</t>
  </si>
  <si>
    <t>WZS014</t>
  </si>
  <si>
    <t>WZS015</t>
  </si>
  <si>
    <t>WZS016</t>
  </si>
  <si>
    <t>WZS017</t>
  </si>
  <si>
    <t>WZS018</t>
  </si>
  <si>
    <t>WZS019</t>
  </si>
  <si>
    <t>WZS020</t>
  </si>
  <si>
    <t>WZS021</t>
  </si>
  <si>
    <t>WZS022</t>
  </si>
  <si>
    <t>WZS023</t>
  </si>
  <si>
    <t>WZS024</t>
  </si>
  <si>
    <t>WZS025</t>
  </si>
  <si>
    <t>WZS026</t>
  </si>
  <si>
    <t>WZS027</t>
  </si>
  <si>
    <t>WZS028</t>
  </si>
  <si>
    <t>WZS029</t>
  </si>
  <si>
    <t>WZS030</t>
  </si>
  <si>
    <t>WZS031</t>
  </si>
  <si>
    <t>WZS032</t>
  </si>
  <si>
    <t>WZS033</t>
  </si>
  <si>
    <t>WZS034</t>
  </si>
  <si>
    <t>WZS035</t>
  </si>
  <si>
    <t>WZS036</t>
  </si>
  <si>
    <t>WZS037</t>
  </si>
  <si>
    <t>WZS038</t>
  </si>
  <si>
    <t>WZS039</t>
  </si>
  <si>
    <t>WZS040</t>
  </si>
  <si>
    <t>WZS041</t>
  </si>
  <si>
    <t>WZS042</t>
  </si>
  <si>
    <t>WZS043</t>
  </si>
  <si>
    <t>WZS044</t>
  </si>
  <si>
    <t>WZS045</t>
  </si>
  <si>
    <t>WZS046</t>
  </si>
  <si>
    <t>WZS047</t>
  </si>
  <si>
    <t>WZS048</t>
  </si>
  <si>
    <t>WZS049</t>
  </si>
  <si>
    <t>WZS050</t>
  </si>
  <si>
    <t>WZS051</t>
  </si>
  <si>
    <t>WZS052</t>
  </si>
  <si>
    <t>WZS053</t>
  </si>
  <si>
    <t>WZS054</t>
  </si>
  <si>
    <t>WZS055</t>
  </si>
  <si>
    <t>WZS056</t>
  </si>
  <si>
    <t>WZS057</t>
  </si>
  <si>
    <t>WZS058</t>
  </si>
  <si>
    <t>WZS059</t>
  </si>
  <si>
    <t>WZS060</t>
  </si>
  <si>
    <t>ZR10501</t>
  </si>
  <si>
    <t>ZR10502</t>
  </si>
  <si>
    <t>ZR10503</t>
  </si>
  <si>
    <t>ZR10504</t>
  </si>
  <si>
    <t>ZR10505</t>
  </si>
  <si>
    <t>ZR10506</t>
  </si>
  <si>
    <t>ZR10507</t>
  </si>
  <si>
    <t>ZR10508</t>
  </si>
  <si>
    <t>ZR10509</t>
  </si>
  <si>
    <t>ZR10510</t>
  </si>
  <si>
    <t>ZR10511</t>
  </si>
  <si>
    <t>ZR10512</t>
  </si>
  <si>
    <t>ZR10513</t>
  </si>
  <si>
    <t>ZR10514</t>
  </si>
  <si>
    <t>ZR10515</t>
  </si>
  <si>
    <t>ZR10516</t>
  </si>
  <si>
    <t>ZR10517</t>
  </si>
  <si>
    <t>ZR10518</t>
  </si>
  <si>
    <t>ZR10519</t>
  </si>
  <si>
    <t>ZR10520</t>
  </si>
  <si>
    <t>ZR10521</t>
  </si>
  <si>
    <t>ZR10522</t>
  </si>
  <si>
    <t>ZR10523</t>
  </si>
  <si>
    <t>ZR10524</t>
  </si>
  <si>
    <t>ZR10525</t>
  </si>
  <si>
    <t>ZR10526</t>
  </si>
  <si>
    <t>ZR10527</t>
  </si>
  <si>
    <t>ZR10528</t>
  </si>
  <si>
    <t>ZR10529</t>
  </si>
  <si>
    <t>ZR10530</t>
  </si>
  <si>
    <t>ZR10531</t>
  </si>
  <si>
    <t>ZR10532</t>
  </si>
  <si>
    <t>ZR10533</t>
  </si>
  <si>
    <t>ZR10534</t>
  </si>
  <si>
    <t>ZR10535</t>
  </si>
  <si>
    <t>ZR10536</t>
  </si>
  <si>
    <t>ZR10537</t>
  </si>
  <si>
    <t>ZR10538</t>
  </si>
  <si>
    <t>ZR10539</t>
  </si>
  <si>
    <t>ZR10540</t>
  </si>
  <si>
    <t>ZR10541</t>
  </si>
  <si>
    <t>ZR10542</t>
  </si>
  <si>
    <t>ZR10543</t>
  </si>
  <si>
    <t>ZR10544</t>
  </si>
  <si>
    <t>ZR10545</t>
  </si>
  <si>
    <t>ZR10546</t>
  </si>
  <si>
    <t>ZR10547</t>
  </si>
  <si>
    <t>ZR10548</t>
  </si>
  <si>
    <t>ZR10549</t>
  </si>
  <si>
    <t>ZR10550</t>
  </si>
  <si>
    <t>ZR10551</t>
  </si>
  <si>
    <t>ZR10552</t>
  </si>
  <si>
    <t>ZR10553</t>
  </si>
  <si>
    <t>KS10501</t>
  </si>
  <si>
    <t>KS10501x2</t>
  </si>
  <si>
    <t>KS10502</t>
  </si>
  <si>
    <t>KS10502x2</t>
  </si>
  <si>
    <t>KS10504</t>
  </si>
  <si>
    <t>KS10504x2</t>
  </si>
  <si>
    <t>KS10505</t>
  </si>
  <si>
    <t>KS10505x2</t>
  </si>
  <si>
    <t>KS10506</t>
  </si>
  <si>
    <t>KS10508</t>
  </si>
  <si>
    <t>KS10508x2</t>
  </si>
  <si>
    <t>KS10509</t>
  </si>
  <si>
    <t>KS10509x2</t>
  </si>
  <si>
    <t>KS10510</t>
  </si>
  <si>
    <t>KS10510x2</t>
  </si>
  <si>
    <t>KS10512</t>
  </si>
  <si>
    <t>KS10512x2</t>
  </si>
  <si>
    <t>KS10513</t>
  </si>
  <si>
    <t>KS10513x2</t>
  </si>
  <si>
    <t>KS10514</t>
  </si>
  <si>
    <t>KS10514x2</t>
  </si>
  <si>
    <t>KS10515</t>
  </si>
  <si>
    <t>KS10515x2</t>
  </si>
  <si>
    <t>KS10516</t>
  </si>
  <si>
    <t>KS10516x2</t>
  </si>
  <si>
    <t>KS10517</t>
  </si>
  <si>
    <t>KS10517x2</t>
  </si>
  <si>
    <t>KS10518</t>
  </si>
  <si>
    <t>KS10519</t>
  </si>
  <si>
    <t>KS10522</t>
  </si>
  <si>
    <t>KS10522x2</t>
  </si>
  <si>
    <t>KS10523</t>
  </si>
  <si>
    <t>KS10523x2</t>
  </si>
  <si>
    <t>KS10524</t>
  </si>
  <si>
    <t>KS10524x2</t>
  </si>
  <si>
    <t>KS10525</t>
  </si>
  <si>
    <t>KS10525x2</t>
  </si>
  <si>
    <t>KS10526</t>
  </si>
  <si>
    <t>KS10526x2</t>
  </si>
  <si>
    <t>KS10527</t>
  </si>
  <si>
    <t>KS10529</t>
  </si>
  <si>
    <t>KS10529x2</t>
  </si>
  <si>
    <t>KS10530</t>
  </si>
  <si>
    <t>KS10530x2</t>
  </si>
  <si>
    <t>KS10531</t>
  </si>
  <si>
    <t>KS10532</t>
  </si>
  <si>
    <t>KS10533</t>
  </si>
  <si>
    <t>KS10533x2</t>
  </si>
  <si>
    <t>KS10534</t>
  </si>
  <si>
    <t>KS10534x2</t>
  </si>
  <si>
    <t>KS10535</t>
  </si>
  <si>
    <t>KS10535x2</t>
  </si>
  <si>
    <t>KS10536</t>
  </si>
  <si>
    <t>KS10536x2</t>
  </si>
  <si>
    <t>KS10538</t>
  </si>
  <si>
    <t>KS10538x2</t>
  </si>
  <si>
    <t>KS10540</t>
  </si>
  <si>
    <t>KS10541</t>
  </si>
  <si>
    <t>KS10541x2</t>
  </si>
  <si>
    <t>KS10542</t>
  </si>
  <si>
    <t>KS10542x2</t>
  </si>
  <si>
    <t>KS10543</t>
  </si>
  <si>
    <t>KS10543x2</t>
  </si>
  <si>
    <t>KS10544</t>
  </si>
  <si>
    <t>KS10544x2</t>
  </si>
  <si>
    <t>KS10545</t>
  </si>
  <si>
    <t>KS10547</t>
  </si>
  <si>
    <t>KS10549</t>
  </si>
  <si>
    <t>KS10549x2</t>
  </si>
  <si>
    <t>KS10550</t>
  </si>
  <si>
    <t>KS10550x2</t>
  </si>
  <si>
    <t>KS10551</t>
  </si>
  <si>
    <t>KS10551x2</t>
  </si>
  <si>
    <t>KS10552</t>
  </si>
  <si>
    <t>KS10552x2</t>
  </si>
  <si>
    <t>KS10553</t>
  </si>
  <si>
    <t>KS10553x2</t>
  </si>
  <si>
    <t>KS10554</t>
  </si>
  <si>
    <t>KS10554x2</t>
  </si>
  <si>
    <t>KS10555</t>
  </si>
  <si>
    <t>KS10555x2</t>
  </si>
  <si>
    <t>KS10556</t>
  </si>
  <si>
    <t>KS10556x2</t>
  </si>
  <si>
    <t>KS10558</t>
  </si>
  <si>
    <t>KS10559</t>
  </si>
  <si>
    <t>KS10561</t>
  </si>
  <si>
    <t>KS10562</t>
  </si>
  <si>
    <t>KS10562x2</t>
  </si>
  <si>
    <t>Ebay</t>
  </si>
  <si>
    <t>RA</t>
  </si>
  <si>
    <t>BB</t>
  </si>
  <si>
    <t>FF</t>
  </si>
  <si>
    <t>PW</t>
  </si>
  <si>
    <t>SD</t>
  </si>
  <si>
    <t>KS</t>
  </si>
  <si>
    <t>Amazon2</t>
  </si>
  <si>
    <t>Amazon3</t>
  </si>
  <si>
    <t>Amazon4</t>
  </si>
  <si>
    <t>kfz5</t>
  </si>
  <si>
    <t>kfz6</t>
  </si>
  <si>
    <t>kfz7</t>
  </si>
  <si>
    <t>copap8</t>
  </si>
  <si>
    <t>copap9</t>
  </si>
  <si>
    <t>copap10</t>
  </si>
  <si>
    <t>min Preis11</t>
  </si>
  <si>
    <t>min Preis12</t>
  </si>
  <si>
    <t>min Preis13</t>
  </si>
  <si>
    <t>Preis+4,914</t>
  </si>
  <si>
    <t>Preis+4,915</t>
  </si>
  <si>
    <t>Preis+4,916</t>
  </si>
  <si>
    <t>Столбец1</t>
  </si>
  <si>
    <t>BB08001_</t>
  </si>
  <si>
    <t>Kfz</t>
  </si>
  <si>
    <t>VP</t>
  </si>
  <si>
    <t>FL</t>
  </si>
  <si>
    <t>FK</t>
  </si>
  <si>
    <t>FO</t>
  </si>
  <si>
    <t>FT</t>
  </si>
  <si>
    <t>B22</t>
  </si>
  <si>
    <t>B23</t>
  </si>
  <si>
    <t>B25</t>
  </si>
  <si>
    <t>FT2081_</t>
  </si>
  <si>
    <t>ZR</t>
  </si>
  <si>
    <t>Ol</t>
  </si>
  <si>
    <t>FF6719-1</t>
  </si>
  <si>
    <t>FF6719-5</t>
  </si>
  <si>
    <t>FF6719-10</t>
  </si>
  <si>
    <t>FF6719-20</t>
  </si>
  <si>
    <t>Preis+5,00</t>
  </si>
  <si>
    <t>FO1434X50</t>
  </si>
  <si>
    <t>FO1420X50</t>
  </si>
  <si>
    <t>FO1441X50</t>
  </si>
  <si>
    <t>FO1422X50</t>
  </si>
  <si>
    <t>FO1423X50</t>
  </si>
  <si>
    <t>FO1414X50</t>
  </si>
  <si>
    <t>FO1445X50</t>
  </si>
  <si>
    <t>FO1413X50</t>
  </si>
  <si>
    <t>FT1660X50</t>
  </si>
  <si>
    <t>FT1651X50</t>
  </si>
  <si>
    <t>FO1426X50</t>
  </si>
  <si>
    <t>FT1653X50</t>
  </si>
  <si>
    <t>FT1667X50</t>
  </si>
  <si>
    <t>FT1652X50</t>
  </si>
  <si>
    <t>price</t>
  </si>
  <si>
    <t>meng</t>
  </si>
  <si>
    <t>Preis+4,917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</si>
</sst>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_-* #,##0.00\ [$€-407]_-;\-* #,##0.00\ [$€-407]_-;_-* &quot;-&quot;??\ [$€-407]_-;_-@_-"/>
    <numFmt numFmtId="167" formatCode="_-[$€-2]\ * #,##0.00_-;\-[$€-2]\ * #,##0.00_-;_-[$€-2]\ * &quot;-&quot;??_-;_-@_-"/>
    <numFmt numFmtId="168" formatCode="_-* #,##0\ _€_-;\-* #,##0\ _€_-;_-* &quot;-&quot;??\ _€_-;_-@_-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Calibri"/>
      <family val="2"/>
      <scheme val="minor"/>
    </font>
    <font>
      <b/>
      <sz val="9"/>
      <color rgb="FF333333"/>
      <name val="Arial"/>
      <family val="2"/>
    </font>
    <font>
      <b/>
      <sz val="9"/>
      <name val="Arial"/>
      <family val="2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4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sz val="9"/>
      <name val="Arial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9"/>
      <name val="Arial"/>
      <family val="2"/>
      <charset val="204"/>
    </font>
    <font>
      <b/>
      <i/>
      <sz val="11"/>
      <name val="Calibri"/>
      <family val="2"/>
      <charset val="204"/>
      <scheme val="minor"/>
    </font>
    <font>
      <b/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 style="double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thin">
        <color auto="1"/>
      </left>
      <right/>
      <top style="thin">
        <color theme="4" tint="0.39997558519241921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medium">
        <color indexed="64"/>
      </top>
      <bottom/>
      <diagonal/>
    </border>
    <border>
      <left style="hair">
        <color auto="1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hair">
        <color auto="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indexed="64"/>
      </top>
      <bottom/>
      <diagonal/>
    </border>
    <border>
      <left style="hair">
        <color auto="1"/>
      </left>
      <right/>
      <top style="thin">
        <color indexed="64"/>
      </top>
      <bottom/>
      <diagonal/>
    </border>
    <border>
      <left style="hair">
        <color auto="1"/>
      </left>
      <right/>
      <top style="thin">
        <color theme="4" tint="0.3999755851924192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double">
        <color auto="1"/>
      </left>
      <right/>
      <top style="medium">
        <color indexed="64"/>
      </top>
      <bottom/>
      <diagonal/>
    </border>
    <border>
      <left style="double">
        <color auto="1"/>
      </left>
      <right/>
      <top style="thin">
        <color theme="4" tint="0.39997558519241921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medium">
        <color indexed="64"/>
      </top>
      <bottom/>
      <diagonal/>
    </border>
    <border>
      <left style="double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auto="1"/>
      </left>
      <right style="thin">
        <color theme="4" tint="0.39997558519241921"/>
      </right>
      <top style="medium">
        <color indexed="64"/>
      </top>
      <bottom/>
      <diagonal/>
    </border>
    <border>
      <left style="hair">
        <color auto="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hair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575">
    <xf numFmtId="0" fontId="0" fillId="0" borderId="0" xfId="0"/>
    <xf numFmtId="0" fontId="2" fillId="0" borderId="0" xfId="0" applyFont="1"/>
    <xf numFmtId="0" fontId="0" fillId="4" borderId="0" xfId="0" applyFill="1" applyAlignment="1">
      <alignment horizontal="right"/>
    </xf>
    <xf numFmtId="0" fontId="0" fillId="4" borderId="0" xfId="0" applyFont="1" applyFill="1" applyBorder="1" applyAlignment="1">
      <alignment horizontal="right"/>
    </xf>
    <xf numFmtId="0" fontId="4" fillId="0" borderId="0" xfId="0" applyFont="1"/>
    <xf numFmtId="0" fontId="5" fillId="0" borderId="0" xfId="0" applyFont="1"/>
    <xf numFmtId="0" fontId="5" fillId="0" borderId="0" xfId="0" applyFont="1" applyFill="1" applyBorder="1"/>
    <xf numFmtId="0" fontId="5" fillId="2" borderId="2" xfId="0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5" fillId="7" borderId="2" xfId="0" applyFont="1" applyFill="1" applyBorder="1"/>
    <xf numFmtId="0" fontId="0" fillId="0" borderId="0" xfId="0" applyFont="1"/>
    <xf numFmtId="0" fontId="5" fillId="2" borderId="0" xfId="0" applyFont="1" applyFill="1" applyBorder="1"/>
    <xf numFmtId="1" fontId="5" fillId="0" borderId="0" xfId="0" applyNumberFormat="1" applyFont="1"/>
    <xf numFmtId="2" fontId="0" fillId="0" borderId="0" xfId="0" applyNumberFormat="1"/>
    <xf numFmtId="0" fontId="0" fillId="9" borderId="0" xfId="0" applyFill="1"/>
    <xf numFmtId="0" fontId="4" fillId="6" borderId="2" xfId="0" applyFont="1" applyFill="1" applyBorder="1"/>
    <xf numFmtId="0" fontId="0" fillId="6" borderId="2" xfId="0" applyFill="1" applyBorder="1"/>
    <xf numFmtId="0" fontId="3" fillId="0" borderId="0" xfId="0" applyFont="1" applyAlignment="1">
      <alignment horizontal="center"/>
    </xf>
    <xf numFmtId="0" fontId="0" fillId="11" borderId="13" xfId="0" applyFill="1" applyBorder="1" applyAlignment="1">
      <alignment horizontal="center"/>
    </xf>
    <xf numFmtId="166" fontId="0" fillId="5" borderId="14" xfId="0" applyNumberFormat="1" applyFill="1" applyBorder="1"/>
    <xf numFmtId="2" fontId="0" fillId="6" borderId="6" xfId="0" applyNumberFormat="1" applyFont="1" applyFill="1" applyBorder="1"/>
    <xf numFmtId="0" fontId="0" fillId="0" borderId="0" xfId="0" applyFill="1"/>
    <xf numFmtId="2" fontId="5" fillId="0" borderId="0" xfId="0" applyNumberFormat="1" applyFont="1"/>
    <xf numFmtId="0" fontId="13" fillId="8" borderId="11" xfId="0" applyFont="1" applyFill="1" applyBorder="1" applyAlignment="1">
      <alignment horizontal="center"/>
    </xf>
    <xf numFmtId="0" fontId="13" fillId="8" borderId="7" xfId="0" applyFont="1" applyFill="1" applyBorder="1" applyAlignment="1">
      <alignment horizontal="center"/>
    </xf>
    <xf numFmtId="0" fontId="13" fillId="12" borderId="7" xfId="0" applyFont="1" applyFill="1" applyBorder="1" applyAlignment="1">
      <alignment horizontal="center"/>
    </xf>
    <xf numFmtId="166" fontId="0" fillId="6" borderId="0" xfId="0" applyNumberFormat="1" applyFill="1"/>
    <xf numFmtId="0" fontId="0" fillId="8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166" fontId="4" fillId="6" borderId="0" xfId="0" applyNumberFormat="1" applyFont="1" applyFill="1"/>
    <xf numFmtId="0" fontId="4" fillId="0" borderId="9" xfId="0" applyFont="1" applyBorder="1" applyAlignment="1">
      <alignment horizontal="center"/>
    </xf>
    <xf numFmtId="166" fontId="5" fillId="7" borderId="1" xfId="0" applyNumberFormat="1" applyFont="1" applyFill="1" applyBorder="1"/>
    <xf numFmtId="0" fontId="5" fillId="7" borderId="15" xfId="0" applyFont="1" applyFill="1" applyBorder="1"/>
    <xf numFmtId="0" fontId="5" fillId="2" borderId="15" xfId="0" applyFont="1" applyFill="1" applyBorder="1"/>
    <xf numFmtId="0" fontId="0" fillId="0" borderId="7" xfId="0" applyBorder="1"/>
    <xf numFmtId="0" fontId="0" fillId="0" borderId="2" xfId="0" applyFill="1" applyBorder="1"/>
    <xf numFmtId="0" fontId="5" fillId="0" borderId="0" xfId="0" applyNumberFormat="1" applyFont="1"/>
    <xf numFmtId="0" fontId="0" fillId="12" borderId="0" xfId="0" applyFill="1"/>
    <xf numFmtId="2" fontId="0" fillId="6" borderId="16" xfId="0" applyNumberFormat="1" applyFont="1" applyFill="1" applyBorder="1"/>
    <xf numFmtId="0" fontId="0" fillId="11" borderId="0" xfId="0" applyFill="1"/>
    <xf numFmtId="0" fontId="0" fillId="0" borderId="4" xfId="0" applyFont="1" applyBorder="1"/>
    <xf numFmtId="166" fontId="0" fillId="3" borderId="6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6" fontId="0" fillId="8" borderId="9" xfId="0" applyNumberFormat="1" applyFill="1" applyBorder="1"/>
    <xf numFmtId="0" fontId="0" fillId="0" borderId="0" xfId="0" applyAlignment="1">
      <alignment horizontal="center"/>
    </xf>
    <xf numFmtId="0" fontId="0" fillId="5" borderId="0" xfId="0" applyFill="1"/>
    <xf numFmtId="0" fontId="5" fillId="0" borderId="0" xfId="0" applyFont="1" applyFill="1"/>
    <xf numFmtId="0" fontId="0" fillId="8" borderId="2" xfId="0" applyFill="1" applyBorder="1"/>
    <xf numFmtId="0" fontId="4" fillId="8" borderId="2" xfId="0" applyFont="1" applyFill="1" applyBorder="1"/>
    <xf numFmtId="0" fontId="0" fillId="8" borderId="0" xfId="0" applyFill="1"/>
    <xf numFmtId="167" fontId="5" fillId="12" borderId="0" xfId="0" applyNumberFormat="1" applyFont="1" applyFill="1"/>
    <xf numFmtId="0" fontId="0" fillId="12" borderId="2" xfId="0" applyFill="1" applyBorder="1"/>
    <xf numFmtId="0" fontId="4" fillId="12" borderId="2" xfId="0" applyFont="1" applyFill="1" applyBorder="1"/>
    <xf numFmtId="167" fontId="5" fillId="8" borderId="0" xfId="0" applyNumberFormat="1" applyFont="1" applyFill="1" applyBorder="1"/>
    <xf numFmtId="166" fontId="0" fillId="5" borderId="13" xfId="0" applyNumberFormat="1" applyFill="1" applyBorder="1" applyAlignment="1">
      <alignment horizontal="center"/>
    </xf>
    <xf numFmtId="0" fontId="17" fillId="13" borderId="0" xfId="0" applyFont="1" applyFill="1" applyAlignment="1">
      <alignment horizontal="center"/>
    </xf>
    <xf numFmtId="166" fontId="0" fillId="5" borderId="13" xfId="0" applyNumberFormat="1" applyFill="1" applyBorder="1"/>
    <xf numFmtId="164" fontId="0" fillId="5" borderId="13" xfId="1" applyFont="1" applyFill="1" applyBorder="1" applyAlignment="1">
      <alignment horizontal="center"/>
    </xf>
    <xf numFmtId="0" fontId="0" fillId="0" borderId="13" xfId="0" applyBorder="1"/>
    <xf numFmtId="0" fontId="17" fillId="13" borderId="13" xfId="0" applyFont="1" applyFill="1" applyBorder="1" applyAlignment="1">
      <alignment horizontal="center"/>
    </xf>
    <xf numFmtId="166" fontId="15" fillId="5" borderId="13" xfId="0" applyNumberFormat="1" applyFont="1" applyFill="1" applyBorder="1"/>
    <xf numFmtId="2" fontId="5" fillId="0" borderId="0" xfId="0" applyNumberFormat="1" applyFont="1" applyFill="1" applyAlignment="1">
      <alignment horizontal="center"/>
    </xf>
    <xf numFmtId="2" fontId="5" fillId="0" borderId="0" xfId="0" applyNumberFormat="1" applyFont="1" applyAlignment="1">
      <alignment horizontal="center"/>
    </xf>
    <xf numFmtId="166" fontId="5" fillId="3" borderId="2" xfId="0" applyNumberFormat="1" applyFont="1" applyFill="1" applyBorder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 applyAlignment="1">
      <alignment horizontal="right"/>
    </xf>
    <xf numFmtId="2" fontId="5" fillId="0" borderId="0" xfId="0" applyNumberFormat="1" applyFont="1" applyFill="1" applyBorder="1"/>
    <xf numFmtId="0" fontId="5" fillId="0" borderId="2" xfId="0" applyFont="1" applyFill="1" applyBorder="1"/>
    <xf numFmtId="166" fontId="5" fillId="0" borderId="0" xfId="0" applyNumberFormat="1" applyFont="1" applyFill="1" applyBorder="1"/>
    <xf numFmtId="0" fontId="5" fillId="0" borderId="8" xfId="0" applyFont="1" applyFill="1" applyBorder="1"/>
    <xf numFmtId="0" fontId="5" fillId="0" borderId="15" xfId="0" applyFont="1" applyFill="1" applyBorder="1"/>
    <xf numFmtId="2" fontId="5" fillId="14" borderId="0" xfId="0" applyNumberFormat="1" applyFont="1" applyFill="1" applyBorder="1"/>
    <xf numFmtId="0" fontId="5" fillId="0" borderId="0" xfId="0" applyFont="1" applyFill="1" applyBorder="1" applyAlignment="1">
      <alignment horizontal="center"/>
    </xf>
    <xf numFmtId="0" fontId="5" fillId="8" borderId="17" xfId="0" applyNumberFormat="1" applyFont="1" applyFill="1" applyBorder="1"/>
    <xf numFmtId="0" fontId="0" fillId="12" borderId="17" xfId="0" applyFont="1" applyFill="1" applyBorder="1"/>
    <xf numFmtId="0" fontId="5" fillId="12" borderId="17" xfId="0" applyFont="1" applyFill="1" applyBorder="1"/>
    <xf numFmtId="166" fontId="0" fillId="12" borderId="17" xfId="0" applyNumberFormat="1" applyFont="1" applyFill="1" applyBorder="1"/>
    <xf numFmtId="0" fontId="5" fillId="16" borderId="17" xfId="0" applyFont="1" applyFill="1" applyBorder="1" applyAlignment="1">
      <alignment horizontal="center"/>
    </xf>
    <xf numFmtId="166" fontId="0" fillId="6" borderId="17" xfId="0" applyNumberFormat="1" applyFont="1" applyFill="1" applyBorder="1"/>
    <xf numFmtId="0" fontId="0" fillId="16" borderId="20" xfId="0" applyFont="1" applyFill="1" applyBorder="1"/>
    <xf numFmtId="0" fontId="0" fillId="16" borderId="21" xfId="0" applyFont="1" applyFill="1" applyBorder="1"/>
    <xf numFmtId="0" fontId="5" fillId="14" borderId="17" xfId="0" applyFont="1" applyFill="1" applyBorder="1"/>
    <xf numFmtId="0" fontId="5" fillId="7" borderId="17" xfId="0" applyFont="1" applyFill="1" applyBorder="1"/>
    <xf numFmtId="0" fontId="5" fillId="2" borderId="17" xfId="0" applyFont="1" applyFill="1" applyBorder="1"/>
    <xf numFmtId="166" fontId="5" fillId="8" borderId="17" xfId="0" applyNumberFormat="1" applyFont="1" applyFill="1" applyBorder="1"/>
    <xf numFmtId="2" fontId="5" fillId="14" borderId="17" xfId="0" applyNumberFormat="1" applyFont="1" applyFill="1" applyBorder="1"/>
    <xf numFmtId="0" fontId="5" fillId="8" borderId="17" xfId="0" applyFont="1" applyFill="1" applyBorder="1"/>
    <xf numFmtId="2" fontId="14" fillId="12" borderId="17" xfId="0" applyNumberFormat="1" applyFont="1" applyFill="1" applyBorder="1"/>
    <xf numFmtId="0" fontId="5" fillId="0" borderId="0" xfId="0" applyFont="1" applyFill="1" applyAlignment="1">
      <alignment horizontal="center"/>
    </xf>
    <xf numFmtId="166" fontId="5" fillId="2" borderId="4" xfId="0" applyNumberFormat="1" applyFont="1" applyFill="1" applyBorder="1"/>
    <xf numFmtId="166" fontId="5" fillId="7" borderId="4" xfId="0" applyNumberFormat="1" applyFont="1" applyFill="1" applyBorder="1"/>
    <xf numFmtId="166" fontId="5" fillId="7" borderId="5" xfId="0" applyNumberFormat="1" applyFont="1" applyFill="1" applyBorder="1"/>
    <xf numFmtId="166" fontId="5" fillId="3" borderId="4" xfId="0" applyNumberFormat="1" applyFont="1" applyFill="1" applyBorder="1"/>
    <xf numFmtId="0" fontId="11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21" fillId="15" borderId="25" xfId="0" applyFont="1" applyFill="1" applyBorder="1"/>
    <xf numFmtId="166" fontId="22" fillId="6" borderId="25" xfId="0" applyNumberFormat="1" applyFont="1" applyFill="1" applyBorder="1"/>
    <xf numFmtId="2" fontId="21" fillId="6" borderId="25" xfId="0" applyNumberFormat="1" applyFont="1" applyFill="1" applyBorder="1"/>
    <xf numFmtId="166" fontId="21" fillId="15" borderId="25" xfId="0" applyNumberFormat="1" applyFont="1" applyFill="1" applyBorder="1" applyAlignment="1">
      <alignment horizontal="center"/>
    </xf>
    <xf numFmtId="2" fontId="22" fillId="14" borderId="26" xfId="0" applyNumberFormat="1" applyFont="1" applyFill="1" applyBorder="1"/>
    <xf numFmtId="166" fontId="22" fillId="14" borderId="10" xfId="0" applyNumberFormat="1" applyFont="1" applyFill="1" applyBorder="1"/>
    <xf numFmtId="166" fontId="22" fillId="14" borderId="25" xfId="0" applyNumberFormat="1" applyFont="1" applyFill="1" applyBorder="1"/>
    <xf numFmtId="2" fontId="22" fillId="7" borderId="25" xfId="0" applyNumberFormat="1" applyFont="1" applyFill="1" applyBorder="1"/>
    <xf numFmtId="166" fontId="22" fillId="7" borderId="26" xfId="0" applyNumberFormat="1" applyFont="1" applyFill="1" applyBorder="1"/>
    <xf numFmtId="2" fontId="22" fillId="2" borderId="25" xfId="0" applyNumberFormat="1" applyFont="1" applyFill="1" applyBorder="1"/>
    <xf numFmtId="166" fontId="22" fillId="2" borderId="26" xfId="0" applyNumberFormat="1" applyFont="1" applyFill="1" applyBorder="1"/>
    <xf numFmtId="0" fontId="13" fillId="8" borderId="25" xfId="0" applyFont="1" applyFill="1" applyBorder="1" applyAlignment="1">
      <alignment horizontal="center"/>
    </xf>
    <xf numFmtId="0" fontId="13" fillId="8" borderId="26" xfId="0" applyFont="1" applyFill="1" applyBorder="1" applyAlignment="1">
      <alignment horizontal="center"/>
    </xf>
    <xf numFmtId="0" fontId="13" fillId="12" borderId="26" xfId="0" applyFont="1" applyFill="1" applyBorder="1" applyAlignment="1">
      <alignment horizontal="center"/>
    </xf>
    <xf numFmtId="0" fontId="0" fillId="16" borderId="27" xfId="0" applyFont="1" applyFill="1" applyBorder="1"/>
    <xf numFmtId="166" fontId="0" fillId="6" borderId="29" xfId="0" applyNumberFormat="1" applyFont="1" applyFill="1" applyBorder="1"/>
    <xf numFmtId="166" fontId="0" fillId="6" borderId="30" xfId="0" applyNumberFormat="1" applyFont="1" applyFill="1" applyBorder="1"/>
    <xf numFmtId="0" fontId="5" fillId="14" borderId="30" xfId="0" applyFont="1" applyFill="1" applyBorder="1"/>
    <xf numFmtId="0" fontId="5" fillId="14" borderId="28" xfId="0" applyFont="1" applyFill="1" applyBorder="1"/>
    <xf numFmtId="0" fontId="5" fillId="7" borderId="30" xfId="0" applyFont="1" applyFill="1" applyBorder="1"/>
    <xf numFmtId="0" fontId="5" fillId="2" borderId="30" xfId="0" applyFont="1" applyFill="1" applyBorder="1"/>
    <xf numFmtId="2" fontId="14" fillId="8" borderId="29" xfId="0" applyNumberFormat="1" applyFont="1" applyFill="1" applyBorder="1"/>
    <xf numFmtId="0" fontId="5" fillId="8" borderId="30" xfId="0" applyFont="1" applyFill="1" applyBorder="1"/>
    <xf numFmtId="0" fontId="5" fillId="8" borderId="28" xfId="0" applyFont="1" applyFill="1" applyBorder="1"/>
    <xf numFmtId="2" fontId="14" fillId="12" borderId="30" xfId="0" applyNumberFormat="1" applyFont="1" applyFill="1" applyBorder="1"/>
    <xf numFmtId="0" fontId="5" fillId="12" borderId="30" xfId="0" applyFont="1" applyFill="1" applyBorder="1"/>
    <xf numFmtId="0" fontId="5" fillId="12" borderId="28" xfId="0" applyFont="1" applyFill="1" applyBorder="1"/>
    <xf numFmtId="0" fontId="0" fillId="0" borderId="31" xfId="0" applyFont="1" applyBorder="1"/>
    <xf numFmtId="0" fontId="5" fillId="6" borderId="32" xfId="0" applyFont="1" applyFill="1" applyBorder="1"/>
    <xf numFmtId="166" fontId="0" fillId="6" borderId="25" xfId="0" applyNumberFormat="1" applyFont="1" applyFill="1" applyBorder="1"/>
    <xf numFmtId="166" fontId="0" fillId="6" borderId="26" xfId="0" applyNumberFormat="1" applyFont="1" applyFill="1" applyBorder="1"/>
    <xf numFmtId="0" fontId="0" fillId="0" borderId="26" xfId="0" applyFont="1" applyBorder="1"/>
    <xf numFmtId="0" fontId="0" fillId="5" borderId="26" xfId="0" applyFont="1" applyFill="1" applyBorder="1"/>
    <xf numFmtId="2" fontId="5" fillId="14" borderId="26" xfId="0" applyNumberFormat="1" applyFont="1" applyFill="1" applyBorder="1"/>
    <xf numFmtId="0" fontId="5" fillId="14" borderId="26" xfId="0" applyFont="1" applyFill="1" applyBorder="1"/>
    <xf numFmtId="0" fontId="5" fillId="14" borderId="32" xfId="0" applyFont="1" applyFill="1" applyBorder="1"/>
    <xf numFmtId="2" fontId="5" fillId="7" borderId="25" xfId="0" applyNumberFormat="1" applyFont="1" applyFill="1" applyBorder="1"/>
    <xf numFmtId="0" fontId="5" fillId="7" borderId="26" xfId="0" applyFont="1" applyFill="1" applyBorder="1"/>
    <xf numFmtId="2" fontId="5" fillId="2" borderId="25" xfId="0" applyNumberFormat="1" applyFont="1" applyFill="1" applyBorder="1"/>
    <xf numFmtId="0" fontId="5" fillId="2" borderId="26" xfId="0" applyFont="1" applyFill="1" applyBorder="1"/>
    <xf numFmtId="2" fontId="14" fillId="8" borderId="25" xfId="0" applyNumberFormat="1" applyFont="1" applyFill="1" applyBorder="1"/>
    <xf numFmtId="0" fontId="5" fillId="8" borderId="26" xfId="0" applyFont="1" applyFill="1" applyBorder="1"/>
    <xf numFmtId="0" fontId="5" fillId="8" borderId="32" xfId="0" applyFont="1" applyFill="1" applyBorder="1"/>
    <xf numFmtId="2" fontId="14" fillId="12" borderId="26" xfId="0" applyNumberFormat="1" applyFont="1" applyFill="1" applyBorder="1"/>
    <xf numFmtId="0" fontId="5" fillId="12" borderId="26" xfId="0" applyFont="1" applyFill="1" applyBorder="1"/>
    <xf numFmtId="0" fontId="5" fillId="12" borderId="32" xfId="0" applyFont="1" applyFill="1" applyBorder="1"/>
    <xf numFmtId="0" fontId="0" fillId="16" borderId="31" xfId="0" applyFont="1" applyFill="1" applyBorder="1"/>
    <xf numFmtId="0" fontId="0" fillId="16" borderId="26" xfId="0" applyFont="1" applyFill="1" applyBorder="1"/>
    <xf numFmtId="0" fontId="4" fillId="16" borderId="31" xfId="0" applyFont="1" applyFill="1" applyBorder="1"/>
    <xf numFmtId="0" fontId="4" fillId="16" borderId="26" xfId="0" applyFont="1" applyFill="1" applyBorder="1"/>
    <xf numFmtId="0" fontId="4" fillId="0" borderId="31" xfId="0" applyFont="1" applyBorder="1"/>
    <xf numFmtId="0" fontId="4" fillId="0" borderId="26" xfId="0" applyFont="1" applyBorder="1"/>
    <xf numFmtId="0" fontId="4" fillId="0" borderId="33" xfId="0" applyFont="1" applyBorder="1"/>
    <xf numFmtId="0" fontId="5" fillId="6" borderId="34" xfId="0" applyFont="1" applyFill="1" applyBorder="1"/>
    <xf numFmtId="0" fontId="4" fillId="0" borderId="25" xfId="0" applyFont="1" applyBorder="1" applyAlignment="1">
      <alignment horizontal="center"/>
    </xf>
    <xf numFmtId="0" fontId="0" fillId="5" borderId="25" xfId="0" applyFont="1" applyFill="1" applyBorder="1"/>
    <xf numFmtId="0" fontId="5" fillId="14" borderId="10" xfId="0" applyFont="1" applyFill="1" applyBorder="1"/>
    <xf numFmtId="0" fontId="5" fillId="14" borderId="34" xfId="0" applyFont="1" applyFill="1" applyBorder="1"/>
    <xf numFmtId="0" fontId="5" fillId="8" borderId="34" xfId="0" applyFont="1" applyFill="1" applyBorder="1"/>
    <xf numFmtId="0" fontId="5" fillId="12" borderId="34" xfId="0" applyFont="1" applyFill="1" applyBorder="1"/>
    <xf numFmtId="0" fontId="0" fillId="16" borderId="25" xfId="0" applyFont="1" applyFill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4" fillId="16" borderId="25" xfId="0" applyFont="1" applyFill="1" applyBorder="1" applyAlignment="1">
      <alignment horizontal="center"/>
    </xf>
    <xf numFmtId="0" fontId="5" fillId="6" borderId="35" xfId="0" applyFont="1" applyFill="1" applyBorder="1"/>
    <xf numFmtId="0" fontId="0" fillId="16" borderId="23" xfId="0" applyFont="1" applyFill="1" applyBorder="1" applyAlignment="1">
      <alignment horizontal="center"/>
    </xf>
    <xf numFmtId="0" fontId="0" fillId="5" borderId="23" xfId="0" applyFont="1" applyFill="1" applyBorder="1"/>
    <xf numFmtId="0" fontId="5" fillId="14" borderId="22" xfId="0" applyFont="1" applyFill="1" applyBorder="1"/>
    <xf numFmtId="0" fontId="5" fillId="14" borderId="35" xfId="0" applyFont="1" applyFill="1" applyBorder="1"/>
    <xf numFmtId="2" fontId="14" fillId="8" borderId="23" xfId="0" applyNumberFormat="1" applyFont="1" applyFill="1" applyBorder="1"/>
    <xf numFmtId="0" fontId="5" fillId="8" borderId="35" xfId="0" applyFont="1" applyFill="1" applyBorder="1"/>
    <xf numFmtId="0" fontId="5" fillId="8" borderId="24" xfId="0" applyFont="1" applyFill="1" applyBorder="1"/>
    <xf numFmtId="0" fontId="5" fillId="12" borderId="35" xfId="0" applyFont="1" applyFill="1" applyBorder="1"/>
    <xf numFmtId="0" fontId="5" fillId="12" borderId="24" xfId="0" applyFont="1" applyFill="1" applyBorder="1"/>
    <xf numFmtId="0" fontId="0" fillId="0" borderId="33" xfId="0" applyFont="1" applyBorder="1"/>
    <xf numFmtId="0" fontId="0" fillId="0" borderId="27" xfId="0" applyFont="1" applyBorder="1"/>
    <xf numFmtId="0" fontId="25" fillId="0" borderId="26" xfId="0" applyFont="1" applyFill="1" applyBorder="1" applyAlignment="1">
      <alignment horizontal="center"/>
    </xf>
    <xf numFmtId="2" fontId="14" fillId="14" borderId="0" xfId="0" applyNumberFormat="1" applyFont="1" applyFill="1" applyBorder="1"/>
    <xf numFmtId="2" fontId="14" fillId="14" borderId="26" xfId="0" applyNumberFormat="1" applyFont="1" applyFill="1" applyBorder="1"/>
    <xf numFmtId="0" fontId="0" fillId="6" borderId="28" xfId="0" applyFont="1" applyFill="1" applyBorder="1"/>
    <xf numFmtId="166" fontId="0" fillId="6" borderId="28" xfId="0" applyNumberFormat="1" applyFont="1" applyFill="1" applyBorder="1"/>
    <xf numFmtId="0" fontId="5" fillId="16" borderId="26" xfId="0" applyFont="1" applyFill="1" applyBorder="1" applyAlignment="1">
      <alignment horizontal="center"/>
    </xf>
    <xf numFmtId="0" fontId="5" fillId="5" borderId="26" xfId="0" applyFont="1" applyFill="1" applyBorder="1"/>
    <xf numFmtId="166" fontId="5" fillId="14" borderId="25" xfId="0" applyNumberFormat="1" applyFont="1" applyFill="1" applyBorder="1"/>
    <xf numFmtId="166" fontId="5" fillId="7" borderId="25" xfId="0" applyNumberFormat="1" applyFont="1" applyFill="1" applyBorder="1"/>
    <xf numFmtId="166" fontId="5" fillId="2" borderId="25" xfId="0" applyNumberFormat="1" applyFont="1" applyFill="1" applyBorder="1"/>
    <xf numFmtId="0" fontId="0" fillId="6" borderId="32" xfId="0" applyFont="1" applyFill="1" applyBorder="1"/>
    <xf numFmtId="166" fontId="0" fillId="6" borderId="32" xfId="0" applyNumberFormat="1" applyFont="1" applyFill="1" applyBorder="1"/>
    <xf numFmtId="0" fontId="5" fillId="0" borderId="26" xfId="0" applyFont="1" applyBorder="1" applyAlignment="1">
      <alignment horizontal="center"/>
    </xf>
    <xf numFmtId="166" fontId="5" fillId="8" borderId="26" xfId="0" applyNumberFormat="1" applyFont="1" applyFill="1" applyBorder="1"/>
    <xf numFmtId="0" fontId="5" fillId="8" borderId="26" xfId="0" applyNumberFormat="1" applyFont="1" applyFill="1" applyBorder="1"/>
    <xf numFmtId="166" fontId="0" fillId="12" borderId="26" xfId="0" applyNumberFormat="1" applyFont="1" applyFill="1" applyBorder="1"/>
    <xf numFmtId="0" fontId="0" fillId="12" borderId="26" xfId="0" applyFont="1" applyFill="1" applyBorder="1"/>
    <xf numFmtId="0" fontId="4" fillId="6" borderId="32" xfId="0" applyFont="1" applyFill="1" applyBorder="1"/>
    <xf numFmtId="166" fontId="4" fillId="6" borderId="32" xfId="0" applyNumberFormat="1" applyFont="1" applyFill="1" applyBorder="1"/>
    <xf numFmtId="166" fontId="4" fillId="6" borderId="25" xfId="0" applyNumberFormat="1" applyFont="1" applyFill="1" applyBorder="1"/>
    <xf numFmtId="166" fontId="4" fillId="6" borderId="26" xfId="0" applyNumberFormat="1" applyFont="1" applyFill="1" applyBorder="1"/>
    <xf numFmtId="0" fontId="5" fillId="16" borderId="31" xfId="0" applyFont="1" applyFill="1" applyBorder="1"/>
    <xf numFmtId="166" fontId="5" fillId="6" borderId="32" xfId="0" applyNumberFormat="1" applyFont="1" applyFill="1" applyBorder="1"/>
    <xf numFmtId="166" fontId="5" fillId="6" borderId="25" xfId="0" applyNumberFormat="1" applyFont="1" applyFill="1" applyBorder="1"/>
    <xf numFmtId="166" fontId="5" fillId="6" borderId="26" xfId="0" applyNumberFormat="1" applyFont="1" applyFill="1" applyBorder="1"/>
    <xf numFmtId="166" fontId="14" fillId="2" borderId="25" xfId="0" applyNumberFormat="1" applyFont="1" applyFill="1" applyBorder="1"/>
    <xf numFmtId="0" fontId="5" fillId="0" borderId="31" xfId="0" applyFont="1" applyBorder="1"/>
    <xf numFmtId="0" fontId="0" fillId="6" borderId="24" xfId="0" applyFont="1" applyFill="1" applyBorder="1"/>
    <xf numFmtId="166" fontId="0" fillId="6" borderId="24" xfId="0" applyNumberFormat="1" applyFont="1" applyFill="1" applyBorder="1"/>
    <xf numFmtId="0" fontId="26" fillId="15" borderId="5" xfId="0" applyFont="1" applyFill="1" applyBorder="1"/>
    <xf numFmtId="2" fontId="14" fillId="6" borderId="19" xfId="0" applyNumberFormat="1" applyFont="1" applyFill="1" applyBorder="1"/>
    <xf numFmtId="166" fontId="26" fillId="15" borderId="18" xfId="0" applyNumberFormat="1" applyFont="1" applyFill="1" applyBorder="1" applyAlignment="1">
      <alignment horizontal="center"/>
    </xf>
    <xf numFmtId="0" fontId="26" fillId="5" borderId="18" xfId="0" applyFont="1" applyFill="1" applyBorder="1"/>
    <xf numFmtId="166" fontId="26" fillId="14" borderId="19" xfId="0" applyNumberFormat="1" applyFont="1" applyFill="1" applyBorder="1"/>
    <xf numFmtId="166" fontId="26" fillId="14" borderId="18" xfId="0" applyNumberFormat="1" applyFont="1" applyFill="1" applyBorder="1"/>
    <xf numFmtId="166" fontId="26" fillId="7" borderId="19" xfId="0" applyNumberFormat="1" applyFont="1" applyFill="1" applyBorder="1"/>
    <xf numFmtId="166" fontId="26" fillId="7" borderId="18" xfId="0" applyNumberFormat="1" applyFont="1" applyFill="1" applyBorder="1"/>
    <xf numFmtId="166" fontId="26" fillId="2" borderId="19" xfId="0" applyNumberFormat="1" applyFont="1" applyFill="1" applyBorder="1"/>
    <xf numFmtId="166" fontId="26" fillId="2" borderId="18" xfId="0" applyNumberFormat="1" applyFont="1" applyFill="1" applyBorder="1"/>
    <xf numFmtId="166" fontId="27" fillId="8" borderId="18" xfId="0" applyNumberFormat="1" applyFont="1" applyFill="1" applyBorder="1" applyAlignment="1">
      <alignment horizontal="center"/>
    </xf>
    <xf numFmtId="0" fontId="27" fillId="8" borderId="18" xfId="0" applyFont="1" applyFill="1" applyBorder="1" applyAlignment="1">
      <alignment horizontal="center"/>
    </xf>
    <xf numFmtId="166" fontId="27" fillId="12" borderId="18" xfId="0" applyNumberFormat="1" applyFont="1" applyFill="1" applyBorder="1" applyAlignment="1">
      <alignment horizontal="center"/>
    </xf>
    <xf numFmtId="0" fontId="27" fillId="12" borderId="18" xfId="0" applyFont="1" applyFill="1" applyBorder="1" applyAlignment="1">
      <alignment horizontal="center"/>
    </xf>
    <xf numFmtId="0" fontId="14" fillId="0" borderId="0" xfId="0" applyFont="1"/>
    <xf numFmtId="0" fontId="25" fillId="0" borderId="0" xfId="0" applyFont="1" applyFill="1" applyBorder="1" applyAlignment="1">
      <alignment horizontal="center"/>
    </xf>
    <xf numFmtId="0" fontId="4" fillId="16" borderId="33" xfId="0" applyFont="1" applyFill="1" applyBorder="1"/>
    <xf numFmtId="2" fontId="25" fillId="0" borderId="25" xfId="0" applyNumberFormat="1" applyFont="1" applyFill="1" applyBorder="1" applyAlignment="1">
      <alignment horizontal="center"/>
    </xf>
    <xf numFmtId="0" fontId="0" fillId="16" borderId="33" xfId="0" applyFont="1" applyFill="1" applyBorder="1"/>
    <xf numFmtId="0" fontId="23" fillId="15" borderId="36" xfId="0" applyFont="1" applyFill="1" applyBorder="1" applyAlignment="1">
      <alignment horizontal="center"/>
    </xf>
    <xf numFmtId="166" fontId="24" fillId="6" borderId="36" xfId="0" applyNumberFormat="1" applyFont="1" applyFill="1" applyBorder="1" applyAlignment="1">
      <alignment horizontal="center"/>
    </xf>
    <xf numFmtId="166" fontId="24" fillId="15" borderId="25" xfId="0" applyNumberFormat="1" applyFont="1" applyFill="1" applyBorder="1" applyAlignment="1">
      <alignment horizontal="center"/>
    </xf>
    <xf numFmtId="166" fontId="24" fillId="14" borderId="36" xfId="0" applyNumberFormat="1" applyFont="1" applyFill="1" applyBorder="1" applyAlignment="1">
      <alignment horizontal="center"/>
    </xf>
    <xf numFmtId="166" fontId="24" fillId="7" borderId="36" xfId="0" applyNumberFormat="1" applyFont="1" applyFill="1" applyBorder="1" applyAlignment="1">
      <alignment horizontal="center"/>
    </xf>
    <xf numFmtId="166" fontId="24" fillId="2" borderId="36" xfId="0" applyNumberFormat="1" applyFont="1" applyFill="1" applyBorder="1" applyAlignment="1">
      <alignment horizontal="center"/>
    </xf>
    <xf numFmtId="0" fontId="12" fillId="10" borderId="26" xfId="0" applyFont="1" applyFill="1" applyBorder="1" applyAlignment="1">
      <alignment horizontal="center"/>
    </xf>
    <xf numFmtId="0" fontId="12" fillId="9" borderId="26" xfId="0" applyFont="1" applyFill="1" applyBorder="1" applyAlignment="1">
      <alignment horizontal="center"/>
    </xf>
    <xf numFmtId="0" fontId="5" fillId="6" borderId="28" xfId="0" applyFont="1" applyFill="1" applyBorder="1" applyAlignment="1">
      <alignment horizontal="right"/>
    </xf>
    <xf numFmtId="0" fontId="5" fillId="16" borderId="30" xfId="0" applyFont="1" applyFill="1" applyBorder="1"/>
    <xf numFmtId="0" fontId="5" fillId="14" borderId="28" xfId="0" applyFont="1" applyFill="1" applyBorder="1" applyAlignment="1">
      <alignment horizontal="right"/>
    </xf>
    <xf numFmtId="0" fontId="5" fillId="7" borderId="28" xfId="0" applyFont="1" applyFill="1" applyBorder="1"/>
    <xf numFmtId="0" fontId="5" fillId="2" borderId="28" xfId="0" applyFont="1" applyFill="1" applyBorder="1"/>
    <xf numFmtId="0" fontId="0" fillId="10" borderId="26" xfId="0" applyFont="1" applyFill="1" applyBorder="1"/>
    <xf numFmtId="1" fontId="5" fillId="10" borderId="26" xfId="0" applyNumberFormat="1" applyFont="1" applyFill="1" applyBorder="1"/>
    <xf numFmtId="0" fontId="0" fillId="9" borderId="26" xfId="0" applyFont="1" applyFill="1" applyBorder="1"/>
    <xf numFmtId="1" fontId="5" fillId="9" borderId="26" xfId="0" applyNumberFormat="1" applyFont="1" applyFill="1" applyBorder="1"/>
    <xf numFmtId="0" fontId="5" fillId="0" borderId="25" xfId="0" applyFont="1" applyBorder="1" applyAlignment="1">
      <alignment horizontal="left"/>
    </xf>
    <xf numFmtId="0" fontId="5" fillId="7" borderId="32" xfId="0" applyFont="1" applyFill="1" applyBorder="1"/>
    <xf numFmtId="0" fontId="5" fillId="2" borderId="32" xfId="0" applyFont="1" applyFill="1" applyBorder="1"/>
    <xf numFmtId="0" fontId="5" fillId="6" borderId="34" xfId="0" applyFont="1" applyFill="1" applyBorder="1" applyAlignment="1">
      <alignment horizontal="right"/>
    </xf>
    <xf numFmtId="0" fontId="5" fillId="16" borderId="26" xfId="0" applyFont="1" applyFill="1" applyBorder="1"/>
    <xf numFmtId="0" fontId="5" fillId="14" borderId="34" xfId="0" applyFont="1" applyFill="1" applyBorder="1" applyAlignment="1">
      <alignment horizontal="right"/>
    </xf>
    <xf numFmtId="0" fontId="5" fillId="7" borderId="34" xfId="0" applyFont="1" applyFill="1" applyBorder="1"/>
    <xf numFmtId="0" fontId="5" fillId="2" borderId="34" xfId="0" applyFont="1" applyFill="1" applyBorder="1"/>
    <xf numFmtId="0" fontId="5" fillId="6" borderId="32" xfId="0" applyFont="1" applyFill="1" applyBorder="1" applyAlignment="1">
      <alignment horizontal="right"/>
    </xf>
    <xf numFmtId="0" fontId="5" fillId="0" borderId="26" xfId="0" applyFont="1" applyBorder="1"/>
    <xf numFmtId="0" fontId="5" fillId="14" borderId="32" xfId="0" applyFont="1" applyFill="1" applyBorder="1" applyAlignment="1">
      <alignment horizontal="right"/>
    </xf>
    <xf numFmtId="0" fontId="5" fillId="16" borderId="25" xfId="0" applyFont="1" applyFill="1" applyBorder="1" applyAlignment="1">
      <alignment horizontal="left"/>
    </xf>
    <xf numFmtId="0" fontId="5" fillId="0" borderId="26" xfId="0" applyFont="1" applyBorder="1" applyAlignment="1">
      <alignment horizontal="left"/>
    </xf>
    <xf numFmtId="0" fontId="5" fillId="16" borderId="26" xfId="0" applyFont="1" applyFill="1" applyBorder="1" applyAlignment="1">
      <alignment horizontal="left"/>
    </xf>
    <xf numFmtId="0" fontId="5" fillId="0" borderId="10" xfId="0" applyFont="1" applyBorder="1"/>
    <xf numFmtId="0" fontId="5" fillId="16" borderId="10" xfId="0" applyFont="1" applyFill="1" applyBorder="1"/>
    <xf numFmtId="0" fontId="2" fillId="0" borderId="31" xfId="0" applyFont="1" applyBorder="1"/>
    <xf numFmtId="0" fontId="2" fillId="16" borderId="31" xfId="0" applyFont="1" applyFill="1" applyBorder="1"/>
    <xf numFmtId="0" fontId="2" fillId="0" borderId="33" xfId="0" applyFont="1" applyBorder="1"/>
    <xf numFmtId="0" fontId="2" fillId="16" borderId="33" xfId="0" applyFont="1" applyFill="1" applyBorder="1"/>
    <xf numFmtId="0" fontId="6" fillId="16" borderId="33" xfId="0" applyFont="1" applyFill="1" applyBorder="1"/>
    <xf numFmtId="0" fontId="19" fillId="6" borderId="34" xfId="0" applyFont="1" applyFill="1" applyBorder="1" applyAlignment="1">
      <alignment horizontal="right"/>
    </xf>
    <xf numFmtId="0" fontId="19" fillId="16" borderId="10" xfId="0" applyFont="1" applyFill="1" applyBorder="1"/>
    <xf numFmtId="0" fontId="19" fillId="14" borderId="34" xfId="0" applyFont="1" applyFill="1" applyBorder="1"/>
    <xf numFmtId="0" fontId="19" fillId="14" borderId="34" xfId="0" applyFont="1" applyFill="1" applyBorder="1" applyAlignment="1">
      <alignment horizontal="right"/>
    </xf>
    <xf numFmtId="0" fontId="19" fillId="7" borderId="34" xfId="0" applyFont="1" applyFill="1" applyBorder="1"/>
    <xf numFmtId="0" fontId="19" fillId="2" borderId="34" xfId="0" applyFont="1" applyFill="1" applyBorder="1"/>
    <xf numFmtId="0" fontId="6" fillId="0" borderId="31" xfId="0" applyFont="1" applyBorder="1"/>
    <xf numFmtId="0" fontId="19" fillId="6" borderId="32" xfId="0" applyFont="1" applyFill="1" applyBorder="1" applyAlignment="1">
      <alignment horizontal="right"/>
    </xf>
    <xf numFmtId="0" fontId="19" fillId="0" borderId="26" xfId="0" applyFont="1" applyBorder="1"/>
    <xf numFmtId="0" fontId="19" fillId="14" borderId="32" xfId="0" applyFont="1" applyFill="1" applyBorder="1"/>
    <xf numFmtId="0" fontId="19" fillId="14" borderId="32" xfId="0" applyFont="1" applyFill="1" applyBorder="1" applyAlignment="1">
      <alignment horizontal="right"/>
    </xf>
    <xf numFmtId="0" fontId="19" fillId="7" borderId="32" xfId="0" applyFont="1" applyFill="1" applyBorder="1"/>
    <xf numFmtId="0" fontId="19" fillId="2" borderId="32" xfId="0" applyFont="1" applyFill="1" applyBorder="1"/>
    <xf numFmtId="0" fontId="19" fillId="6" borderId="34" xfId="0" applyFont="1" applyFill="1" applyBorder="1"/>
    <xf numFmtId="0" fontId="5" fillId="6" borderId="26" xfId="0" applyFont="1" applyFill="1" applyBorder="1"/>
    <xf numFmtId="0" fontId="20" fillId="6" borderId="26" xfId="0" applyFont="1" applyFill="1" applyBorder="1"/>
    <xf numFmtId="0" fontId="5" fillId="2" borderId="10" xfId="0" applyFont="1" applyFill="1" applyBorder="1"/>
    <xf numFmtId="2" fontId="25" fillId="17" borderId="39" xfId="0" applyNumberFormat="1" applyFont="1" applyFill="1" applyBorder="1"/>
    <xf numFmtId="2" fontId="25" fillId="0" borderId="32" xfId="0" applyNumberFormat="1" applyFont="1" applyFill="1" applyBorder="1" applyAlignment="1">
      <alignment horizontal="center"/>
    </xf>
    <xf numFmtId="2" fontId="24" fillId="7" borderId="36" xfId="0" applyNumberFormat="1" applyFont="1" applyFill="1" applyBorder="1" applyAlignment="1">
      <alignment horizontal="center"/>
    </xf>
    <xf numFmtId="2" fontId="5" fillId="7" borderId="40" xfId="0" applyNumberFormat="1" applyFont="1" applyFill="1" applyBorder="1"/>
    <xf numFmtId="2" fontId="5" fillId="7" borderId="39" xfId="0" applyNumberFormat="1" applyFont="1" applyFill="1" applyBorder="1"/>
    <xf numFmtId="2" fontId="25" fillId="0" borderId="39" xfId="0" applyNumberFormat="1" applyFont="1" applyFill="1" applyBorder="1" applyAlignment="1">
      <alignment horizontal="center"/>
    </xf>
    <xf numFmtId="2" fontId="25" fillId="0" borderId="40" xfId="0" applyNumberFormat="1" applyFont="1" applyFill="1" applyBorder="1" applyAlignment="1">
      <alignment horizontal="center"/>
    </xf>
    <xf numFmtId="2" fontId="24" fillId="2" borderId="36" xfId="0" applyNumberFormat="1" applyFont="1" applyFill="1" applyBorder="1" applyAlignment="1">
      <alignment horizontal="center"/>
    </xf>
    <xf numFmtId="2" fontId="25" fillId="2" borderId="39" xfId="0" applyNumberFormat="1" applyFont="1" applyFill="1" applyBorder="1" applyAlignment="1">
      <alignment horizontal="center"/>
    </xf>
    <xf numFmtId="2" fontId="5" fillId="2" borderId="39" xfId="0" applyNumberFormat="1" applyFont="1" applyFill="1" applyBorder="1"/>
    <xf numFmtId="2" fontId="5" fillId="2" borderId="32" xfId="0" applyNumberFormat="1" applyFont="1" applyFill="1" applyBorder="1"/>
    <xf numFmtId="2" fontId="5" fillId="2" borderId="40" xfId="0" applyNumberFormat="1" applyFont="1" applyFill="1" applyBorder="1"/>
    <xf numFmtId="2" fontId="5" fillId="7" borderId="37" xfId="0" applyNumberFormat="1" applyFont="1" applyFill="1" applyBorder="1"/>
    <xf numFmtId="2" fontId="5" fillId="7" borderId="32" xfId="0" applyNumberFormat="1" applyFont="1" applyFill="1" applyBorder="1"/>
    <xf numFmtId="2" fontId="5" fillId="7" borderId="34" xfId="0" applyNumberFormat="1" applyFont="1" applyFill="1" applyBorder="1"/>
    <xf numFmtId="2" fontId="19" fillId="7" borderId="40" xfId="0" applyNumberFormat="1" applyFont="1" applyFill="1" applyBorder="1"/>
    <xf numFmtId="2" fontId="19" fillId="7" borderId="39" xfId="0" applyNumberFormat="1" applyFont="1" applyFill="1" applyBorder="1"/>
    <xf numFmtId="2" fontId="5" fillId="2" borderId="38" xfId="0" applyNumberFormat="1" applyFont="1" applyFill="1" applyBorder="1"/>
    <xf numFmtId="2" fontId="5" fillId="2" borderId="37" xfId="0" applyNumberFormat="1" applyFont="1" applyFill="1" applyBorder="1"/>
    <xf numFmtId="2" fontId="5" fillId="2" borderId="34" xfId="0" applyNumberFormat="1" applyFont="1" applyFill="1" applyBorder="1"/>
    <xf numFmtId="2" fontId="19" fillId="2" borderId="40" xfId="0" applyNumberFormat="1" applyFont="1" applyFill="1" applyBorder="1"/>
    <xf numFmtId="2" fontId="19" fillId="2" borderId="39" xfId="0" applyNumberFormat="1" applyFont="1" applyFill="1" applyBorder="1"/>
    <xf numFmtId="2" fontId="28" fillId="0" borderId="40" xfId="0" applyNumberFormat="1" applyFont="1" applyFill="1" applyBorder="1" applyAlignment="1">
      <alignment horizontal="center"/>
    </xf>
    <xf numFmtId="2" fontId="25" fillId="2" borderId="39" xfId="0" applyNumberFormat="1" applyFont="1" applyFill="1" applyBorder="1"/>
    <xf numFmtId="2" fontId="5" fillId="2" borderId="26" xfId="0" applyNumberFormat="1" applyFont="1" applyFill="1" applyBorder="1"/>
    <xf numFmtId="2" fontId="5" fillId="2" borderId="10" xfId="0" applyNumberFormat="1" applyFont="1" applyFill="1" applyBorder="1"/>
    <xf numFmtId="2" fontId="12" fillId="10" borderId="25" xfId="0" applyNumberFormat="1" applyFont="1" applyFill="1" applyBorder="1" applyAlignment="1">
      <alignment horizontal="center"/>
    </xf>
    <xf numFmtId="2" fontId="5" fillId="10" borderId="39" xfId="0" applyNumberFormat="1" applyFont="1" applyFill="1" applyBorder="1"/>
    <xf numFmtId="2" fontId="5" fillId="10" borderId="26" xfId="0" applyNumberFormat="1" applyFont="1" applyFill="1" applyBorder="1"/>
    <xf numFmtId="2" fontId="12" fillId="9" borderId="26" xfId="0" applyNumberFormat="1" applyFont="1" applyFill="1" applyBorder="1" applyAlignment="1">
      <alignment horizontal="center"/>
    </xf>
    <xf numFmtId="2" fontId="5" fillId="9" borderId="26" xfId="0" applyNumberFormat="1" applyFont="1" applyFill="1" applyBorder="1"/>
    <xf numFmtId="2" fontId="24" fillId="6" borderId="36" xfId="0" applyNumberFormat="1" applyFont="1" applyFill="1" applyBorder="1" applyAlignment="1">
      <alignment horizontal="center"/>
    </xf>
    <xf numFmtId="2" fontId="24" fillId="6" borderId="25" xfId="0" applyNumberFormat="1" applyFont="1" applyFill="1" applyBorder="1" applyAlignment="1">
      <alignment horizontal="center"/>
    </xf>
    <xf numFmtId="2" fontId="5" fillId="6" borderId="29" xfId="0" applyNumberFormat="1" applyFont="1" applyFill="1" applyBorder="1"/>
    <xf numFmtId="2" fontId="5" fillId="6" borderId="30" xfId="0" applyNumberFormat="1" applyFont="1" applyFill="1" applyBorder="1"/>
    <xf numFmtId="2" fontId="5" fillId="6" borderId="25" xfId="0" applyNumberFormat="1" applyFont="1" applyFill="1" applyBorder="1"/>
    <xf numFmtId="2" fontId="5" fillId="6" borderId="26" xfId="0" applyNumberFormat="1" applyFont="1" applyFill="1" applyBorder="1"/>
    <xf numFmtId="2" fontId="5" fillId="6" borderId="36" xfId="0" applyNumberFormat="1" applyFont="1" applyFill="1" applyBorder="1"/>
    <xf numFmtId="2" fontId="5" fillId="6" borderId="10" xfId="0" applyNumberFormat="1" applyFont="1" applyFill="1" applyBorder="1"/>
    <xf numFmtId="2" fontId="19" fillId="6" borderId="36" xfId="0" applyNumberFormat="1" applyFont="1" applyFill="1" applyBorder="1"/>
    <xf numFmtId="2" fontId="19" fillId="6" borderId="10" xfId="0" applyNumberFormat="1" applyFont="1" applyFill="1" applyBorder="1"/>
    <xf numFmtId="2" fontId="19" fillId="6" borderId="25" xfId="0" applyNumberFormat="1" applyFont="1" applyFill="1" applyBorder="1"/>
    <xf numFmtId="2" fontId="19" fillId="6" borderId="26" xfId="0" applyNumberFormat="1" applyFont="1" applyFill="1" applyBorder="1"/>
    <xf numFmtId="0" fontId="0" fillId="5" borderId="31" xfId="0" applyFont="1" applyFill="1" applyBorder="1"/>
    <xf numFmtId="0" fontId="0" fillId="18" borderId="31" xfId="0" applyFont="1" applyFill="1" applyBorder="1"/>
    <xf numFmtId="0" fontId="4" fillId="18" borderId="31" xfId="0" applyFont="1" applyFill="1" applyBorder="1"/>
    <xf numFmtId="9" fontId="0" fillId="0" borderId="13" xfId="0" applyNumberFormat="1" applyBorder="1"/>
    <xf numFmtId="0" fontId="2" fillId="6" borderId="32" xfId="0" applyFont="1" applyFill="1" applyBorder="1"/>
    <xf numFmtId="2" fontId="2" fillId="6" borderId="25" xfId="0" applyNumberFormat="1" applyFont="1" applyFill="1" applyBorder="1"/>
    <xf numFmtId="2" fontId="2" fillId="6" borderId="26" xfId="0" applyNumberFormat="1" applyFont="1" applyFill="1" applyBorder="1"/>
    <xf numFmtId="0" fontId="2" fillId="0" borderId="26" xfId="0" applyFont="1" applyBorder="1"/>
    <xf numFmtId="0" fontId="2" fillId="14" borderId="32" xfId="0" applyFont="1" applyFill="1" applyBorder="1"/>
    <xf numFmtId="2" fontId="2" fillId="7" borderId="39" xfId="0" applyNumberFormat="1" applyFont="1" applyFill="1" applyBorder="1"/>
    <xf numFmtId="0" fontId="2" fillId="7" borderId="32" xfId="0" applyFont="1" applyFill="1" applyBorder="1"/>
    <xf numFmtId="2" fontId="2" fillId="2" borderId="39" xfId="0" applyNumberFormat="1" applyFont="1" applyFill="1" applyBorder="1"/>
    <xf numFmtId="0" fontId="2" fillId="2" borderId="32" xfId="0" applyFont="1" applyFill="1" applyBorder="1"/>
    <xf numFmtId="2" fontId="2" fillId="10" borderId="39" xfId="0" applyNumberFormat="1" applyFont="1" applyFill="1" applyBorder="1"/>
    <xf numFmtId="0" fontId="2" fillId="10" borderId="26" xfId="0" applyFont="1" applyFill="1" applyBorder="1"/>
    <xf numFmtId="1" fontId="2" fillId="10" borderId="26" xfId="0" applyNumberFormat="1" applyFont="1" applyFill="1" applyBorder="1"/>
    <xf numFmtId="2" fontId="2" fillId="9" borderId="26" xfId="0" applyNumberFormat="1" applyFont="1" applyFill="1" applyBorder="1"/>
    <xf numFmtId="0" fontId="2" fillId="9" borderId="26" xfId="0" applyFont="1" applyFill="1" applyBorder="1"/>
    <xf numFmtId="1" fontId="2" fillId="9" borderId="26" xfId="0" applyNumberFormat="1" applyFont="1" applyFill="1" applyBorder="1"/>
    <xf numFmtId="0" fontId="2" fillId="6" borderId="34" xfId="0" applyFont="1" applyFill="1" applyBorder="1" applyAlignment="1">
      <alignment horizontal="right"/>
    </xf>
    <xf numFmtId="2" fontId="2" fillId="6" borderId="36" xfId="0" applyNumberFormat="1" applyFont="1" applyFill="1" applyBorder="1"/>
    <xf numFmtId="2" fontId="2" fillId="6" borderId="10" xfId="0" applyNumberFormat="1" applyFont="1" applyFill="1" applyBorder="1"/>
    <xf numFmtId="0" fontId="2" fillId="16" borderId="10" xfId="0" applyFont="1" applyFill="1" applyBorder="1"/>
    <xf numFmtId="0" fontId="2" fillId="14" borderId="34" xfId="0" applyFont="1" applyFill="1" applyBorder="1"/>
    <xf numFmtId="0" fontId="2" fillId="14" borderId="34" xfId="0" applyFont="1" applyFill="1" applyBorder="1" applyAlignment="1">
      <alignment horizontal="right"/>
    </xf>
    <xf numFmtId="2" fontId="2" fillId="7" borderId="40" xfId="0" applyNumberFormat="1" applyFont="1" applyFill="1" applyBorder="1"/>
    <xf numFmtId="0" fontId="2" fillId="7" borderId="34" xfId="0" applyFont="1" applyFill="1" applyBorder="1"/>
    <xf numFmtId="2" fontId="29" fillId="0" borderId="40" xfId="0" applyNumberFormat="1" applyFont="1" applyFill="1" applyBorder="1" applyAlignment="1">
      <alignment horizontal="center"/>
    </xf>
    <xf numFmtId="0" fontId="2" fillId="2" borderId="34" xfId="0" applyFont="1" applyFill="1" applyBorder="1"/>
    <xf numFmtId="0" fontId="2" fillId="6" borderId="32" xfId="0" applyFont="1" applyFill="1" applyBorder="1" applyAlignment="1">
      <alignment horizontal="right"/>
    </xf>
    <xf numFmtId="0" fontId="2" fillId="14" borderId="32" xfId="0" applyFont="1" applyFill="1" applyBorder="1" applyAlignment="1">
      <alignment horizontal="right"/>
    </xf>
    <xf numFmtId="0" fontId="25" fillId="0" borderId="25" xfId="0" applyFont="1" applyFill="1" applyBorder="1" applyAlignment="1">
      <alignment horizontal="center"/>
    </xf>
    <xf numFmtId="2" fontId="5" fillId="2" borderId="0" xfId="0" applyNumberFormat="1" applyFont="1" applyFill="1" applyBorder="1"/>
    <xf numFmtId="0" fontId="5" fillId="19" borderId="2" xfId="0" applyFont="1" applyFill="1" applyBorder="1"/>
    <xf numFmtId="166" fontId="5" fillId="3" borderId="0" xfId="0" applyNumberFormat="1" applyFont="1" applyFill="1" applyBorder="1"/>
    <xf numFmtId="0" fontId="0" fillId="0" borderId="2" xfId="0" applyNumberFormat="1" applyBorder="1"/>
    <xf numFmtId="0" fontId="0" fillId="0" borderId="2" xfId="0" applyBorder="1"/>
    <xf numFmtId="0" fontId="27" fillId="11" borderId="0" xfId="0" applyFont="1" applyFill="1" applyBorder="1" applyAlignment="1">
      <alignment horizontal="center"/>
    </xf>
    <xf numFmtId="0" fontId="0" fillId="11" borderId="0" xfId="0" applyFont="1" applyFill="1" applyBorder="1"/>
    <xf numFmtId="0" fontId="5" fillId="11" borderId="0" xfId="0" applyFont="1" applyFill="1" applyBorder="1"/>
    <xf numFmtId="166" fontId="5" fillId="7" borderId="0" xfId="0" applyNumberFormat="1" applyFont="1" applyFill="1" applyBorder="1"/>
    <xf numFmtId="166" fontId="0" fillId="5" borderId="0" xfId="0" applyNumberFormat="1" applyFill="1" applyBorder="1" applyAlignment="1">
      <alignment horizontal="center"/>
    </xf>
    <xf numFmtId="0" fontId="6" fillId="0" borderId="0" xfId="0" applyFont="1"/>
    <xf numFmtId="166" fontId="5" fillId="19" borderId="25" xfId="0" applyNumberFormat="1" applyFont="1" applyFill="1" applyBorder="1"/>
    <xf numFmtId="2" fontId="5" fillId="19" borderId="40" xfId="0" applyNumberFormat="1" applyFont="1" applyFill="1" applyBorder="1"/>
    <xf numFmtId="2" fontId="5" fillId="19" borderId="39" xfId="0" applyNumberFormat="1" applyFont="1" applyFill="1" applyBorder="1"/>
    <xf numFmtId="0" fontId="0" fillId="11" borderId="9" xfId="0" applyFill="1" applyBorder="1" applyAlignment="1">
      <alignment horizontal="center"/>
    </xf>
    <xf numFmtId="0" fontId="0" fillId="0" borderId="26" xfId="0" applyFont="1" applyBorder="1" applyAlignment="1">
      <alignment horizontal="center"/>
    </xf>
    <xf numFmtId="166" fontId="0" fillId="14" borderId="25" xfId="0" applyNumberFormat="1" applyFont="1" applyFill="1" applyBorder="1"/>
    <xf numFmtId="0" fontId="0" fillId="14" borderId="26" xfId="0" applyFont="1" applyFill="1" applyBorder="1"/>
    <xf numFmtId="166" fontId="0" fillId="7" borderId="25" xfId="0" applyNumberFormat="1" applyFont="1" applyFill="1" applyBorder="1"/>
    <xf numFmtId="0" fontId="0" fillId="7" borderId="26" xfId="0" applyFont="1" applyFill="1" applyBorder="1"/>
    <xf numFmtId="166" fontId="0" fillId="2" borderId="25" xfId="0" applyNumberFormat="1" applyFont="1" applyFill="1" applyBorder="1"/>
    <xf numFmtId="0" fontId="0" fillId="2" borderId="26" xfId="0" applyFont="1" applyFill="1" applyBorder="1"/>
    <xf numFmtId="166" fontId="0" fillId="8" borderId="26" xfId="0" applyNumberFormat="1" applyFont="1" applyFill="1" applyBorder="1"/>
    <xf numFmtId="0" fontId="0" fillId="8" borderId="26" xfId="0" applyNumberFormat="1" applyFont="1" applyFill="1" applyBorder="1"/>
    <xf numFmtId="0" fontId="0" fillId="16" borderId="26" xfId="0" applyFont="1" applyFill="1" applyBorder="1" applyAlignment="1">
      <alignment horizontal="center"/>
    </xf>
    <xf numFmtId="166" fontId="0" fillId="20" borderId="13" xfId="0" applyNumberFormat="1" applyFont="1" applyFill="1" applyBorder="1"/>
    <xf numFmtId="0" fontId="30" fillId="0" borderId="2" xfId="0" applyFont="1" applyFill="1" applyBorder="1"/>
    <xf numFmtId="0" fontId="5" fillId="16" borderId="33" xfId="0" applyFont="1" applyFill="1" applyBorder="1"/>
    <xf numFmtId="0" fontId="5" fillId="10" borderId="26" xfId="0" applyFont="1" applyFill="1" applyBorder="1"/>
    <xf numFmtId="0" fontId="5" fillId="9" borderId="26" xfId="0" applyFont="1" applyFill="1" applyBorder="1"/>
    <xf numFmtId="0" fontId="0" fillId="0" borderId="31" xfId="0" applyFont="1" applyFill="1" applyBorder="1"/>
    <xf numFmtId="0" fontId="0" fillId="0" borderId="33" xfId="0" applyFont="1" applyFill="1" applyBorder="1"/>
    <xf numFmtId="0" fontId="31" fillId="0" borderId="31" xfId="0" applyFont="1" applyBorder="1"/>
    <xf numFmtId="0" fontId="31" fillId="6" borderId="32" xfId="0" applyFont="1" applyFill="1" applyBorder="1"/>
    <xf numFmtId="2" fontId="31" fillId="6" borderId="25" xfId="0" applyNumberFormat="1" applyFont="1" applyFill="1" applyBorder="1"/>
    <xf numFmtId="2" fontId="31" fillId="6" borderId="26" xfId="0" applyNumberFormat="1" applyFont="1" applyFill="1" applyBorder="1"/>
    <xf numFmtId="0" fontId="31" fillId="0" borderId="26" xfId="0" applyFont="1" applyBorder="1"/>
    <xf numFmtId="0" fontId="31" fillId="14" borderId="32" xfId="0" applyFont="1" applyFill="1" applyBorder="1"/>
    <xf numFmtId="2" fontId="31" fillId="7" borderId="39" xfId="0" applyNumberFormat="1" applyFont="1" applyFill="1" applyBorder="1"/>
    <xf numFmtId="0" fontId="31" fillId="7" borderId="32" xfId="0" applyFont="1" applyFill="1" applyBorder="1"/>
    <xf numFmtId="2" fontId="31" fillId="2" borderId="39" xfId="0" applyNumberFormat="1" applyFont="1" applyFill="1" applyBorder="1"/>
    <xf numFmtId="0" fontId="31" fillId="2" borderId="32" xfId="0" applyFont="1" applyFill="1" applyBorder="1"/>
    <xf numFmtId="2" fontId="31" fillId="10" borderId="39" xfId="0" applyNumberFormat="1" applyFont="1" applyFill="1" applyBorder="1"/>
    <xf numFmtId="0" fontId="31" fillId="10" borderId="26" xfId="0" applyFont="1" applyFill="1" applyBorder="1"/>
    <xf numFmtId="1" fontId="31" fillId="10" borderId="26" xfId="0" applyNumberFormat="1" applyFont="1" applyFill="1" applyBorder="1"/>
    <xf numFmtId="2" fontId="31" fillId="9" borderId="26" xfId="0" applyNumberFormat="1" applyFont="1" applyFill="1" applyBorder="1"/>
    <xf numFmtId="0" fontId="31" fillId="9" borderId="26" xfId="0" applyFont="1" applyFill="1" applyBorder="1"/>
    <xf numFmtId="1" fontId="31" fillId="9" borderId="26" xfId="0" applyNumberFormat="1" applyFont="1" applyFill="1" applyBorder="1"/>
    <xf numFmtId="0" fontId="31" fillId="0" borderId="0" xfId="0" applyFont="1"/>
    <xf numFmtId="0" fontId="31" fillId="16" borderId="31" xfId="0" applyFont="1" applyFill="1" applyBorder="1"/>
    <xf numFmtId="0" fontId="31" fillId="16" borderId="26" xfId="0" applyFont="1" applyFill="1" applyBorder="1"/>
    <xf numFmtId="166" fontId="5" fillId="2" borderId="41" xfId="0" applyNumberFormat="1" applyFont="1" applyFill="1" applyBorder="1"/>
    <xf numFmtId="2" fontId="0" fillId="5" borderId="0" xfId="0" applyNumberFormat="1" applyFill="1"/>
    <xf numFmtId="2" fontId="24" fillId="14" borderId="10" xfId="0" applyNumberFormat="1" applyFont="1" applyFill="1" applyBorder="1" applyAlignment="1">
      <alignment horizontal="center"/>
    </xf>
    <xf numFmtId="2" fontId="5" fillId="14" borderId="30" xfId="0" applyNumberFormat="1" applyFont="1" applyFill="1" applyBorder="1"/>
    <xf numFmtId="2" fontId="25" fillId="0" borderId="26" xfId="0" applyNumberFormat="1" applyFont="1" applyFill="1" applyBorder="1" applyAlignment="1">
      <alignment horizontal="center"/>
    </xf>
    <xf numFmtId="2" fontId="5" fillId="14" borderId="10" xfId="0" applyNumberFormat="1" applyFont="1" applyFill="1" applyBorder="1"/>
    <xf numFmtId="2" fontId="25" fillId="0" borderId="10" xfId="0" applyNumberFormat="1" applyFont="1" applyFill="1" applyBorder="1" applyAlignment="1">
      <alignment horizontal="center"/>
    </xf>
    <xf numFmtId="2" fontId="32" fillId="0" borderId="26" xfId="0" applyNumberFormat="1" applyFont="1" applyFill="1" applyBorder="1" applyAlignment="1">
      <alignment horizontal="center"/>
    </xf>
    <xf numFmtId="2" fontId="5" fillId="19" borderId="10" xfId="0" applyNumberFormat="1" applyFont="1" applyFill="1" applyBorder="1"/>
    <xf numFmtId="2" fontId="5" fillId="19" borderId="26" xfId="0" applyNumberFormat="1" applyFont="1" applyFill="1" applyBorder="1"/>
    <xf numFmtId="2" fontId="2" fillId="14" borderId="26" xfId="0" applyNumberFormat="1" applyFont="1" applyFill="1" applyBorder="1"/>
    <xf numFmtId="2" fontId="2" fillId="14" borderId="10" xfId="0" applyNumberFormat="1" applyFont="1" applyFill="1" applyBorder="1"/>
    <xf numFmtId="2" fontId="28" fillId="0" borderId="10" xfId="0" applyNumberFormat="1" applyFont="1" applyFill="1" applyBorder="1" applyAlignment="1">
      <alignment horizontal="center"/>
    </xf>
    <xf numFmtId="2" fontId="28" fillId="0" borderId="26" xfId="0" applyNumberFormat="1" applyFont="1" applyFill="1" applyBorder="1" applyAlignment="1">
      <alignment horizontal="center"/>
    </xf>
    <xf numFmtId="2" fontId="19" fillId="14" borderId="10" xfId="0" applyNumberFormat="1" applyFont="1" applyFill="1" applyBorder="1"/>
    <xf numFmtId="0" fontId="23" fillId="15" borderId="0" xfId="0" applyFont="1" applyFill="1" applyBorder="1" applyAlignment="1">
      <alignment horizontal="center"/>
    </xf>
    <xf numFmtId="0" fontId="0" fillId="5" borderId="0" xfId="0" applyFont="1" applyFill="1" applyBorder="1"/>
    <xf numFmtId="0" fontId="0" fillId="0" borderId="0" xfId="0" applyBorder="1"/>
    <xf numFmtId="166" fontId="5" fillId="0" borderId="0" xfId="0" applyNumberFormat="1" applyFont="1" applyBorder="1"/>
    <xf numFmtId="0" fontId="5" fillId="0" borderId="0" xfId="0" applyNumberFormat="1" applyFont="1" applyBorder="1"/>
    <xf numFmtId="166" fontId="0" fillId="0" borderId="0" xfId="0" applyNumberFormat="1" applyBorder="1"/>
    <xf numFmtId="166" fontId="0" fillId="6" borderId="34" xfId="0" applyNumberFormat="1" applyFont="1" applyFill="1" applyBorder="1"/>
    <xf numFmtId="166" fontId="0" fillId="6" borderId="36" xfId="0" applyNumberFormat="1" applyFont="1" applyFill="1" applyBorder="1"/>
    <xf numFmtId="166" fontId="0" fillId="6" borderId="10" xfId="0" applyNumberFormat="1" applyFont="1" applyFill="1" applyBorder="1"/>
    <xf numFmtId="2" fontId="22" fillId="19" borderId="26" xfId="0" applyNumberFormat="1" applyFont="1" applyFill="1" applyBorder="1"/>
    <xf numFmtId="2" fontId="22" fillId="19" borderId="39" xfId="0" applyNumberFormat="1" applyFont="1" applyFill="1" applyBorder="1"/>
    <xf numFmtId="0" fontId="33" fillId="0" borderId="31" xfId="0" applyFont="1" applyBorder="1"/>
    <xf numFmtId="0" fontId="33" fillId="6" borderId="32" xfId="0" applyFont="1" applyFill="1" applyBorder="1"/>
    <xf numFmtId="166" fontId="33" fillId="6" borderId="32" xfId="0" applyNumberFormat="1" applyFont="1" applyFill="1" applyBorder="1"/>
    <xf numFmtId="166" fontId="33" fillId="6" borderId="25" xfId="0" applyNumberFormat="1" applyFont="1" applyFill="1" applyBorder="1"/>
    <xf numFmtId="166" fontId="33" fillId="6" borderId="26" xfId="0" applyNumberFormat="1" applyFont="1" applyFill="1" applyBorder="1"/>
    <xf numFmtId="0" fontId="33" fillId="0" borderId="26" xfId="0" applyFont="1" applyBorder="1" applyAlignment="1">
      <alignment horizontal="center"/>
    </xf>
    <xf numFmtId="166" fontId="33" fillId="14" borderId="25" xfId="0" applyNumberFormat="1" applyFont="1" applyFill="1" applyBorder="1"/>
    <xf numFmtId="0" fontId="33" fillId="14" borderId="26" xfId="0" applyFont="1" applyFill="1" applyBorder="1"/>
    <xf numFmtId="166" fontId="33" fillId="7" borderId="25" xfId="0" applyNumberFormat="1" applyFont="1" applyFill="1" applyBorder="1"/>
    <xf numFmtId="0" fontId="33" fillId="7" borderId="26" xfId="0" applyFont="1" applyFill="1" applyBorder="1"/>
    <xf numFmtId="166" fontId="33" fillId="2" borderId="25" xfId="0" applyNumberFormat="1" applyFont="1" applyFill="1" applyBorder="1"/>
    <xf numFmtId="0" fontId="33" fillId="2" borderId="26" xfId="0" applyFont="1" applyFill="1" applyBorder="1"/>
    <xf numFmtId="166" fontId="33" fillId="8" borderId="26" xfId="0" applyNumberFormat="1" applyFont="1" applyFill="1" applyBorder="1"/>
    <xf numFmtId="0" fontId="33" fillId="8" borderId="26" xfId="0" applyNumberFormat="1" applyFont="1" applyFill="1" applyBorder="1"/>
    <xf numFmtId="166" fontId="33" fillId="12" borderId="26" xfId="0" applyNumberFormat="1" applyFont="1" applyFill="1" applyBorder="1"/>
    <xf numFmtId="0" fontId="33" fillId="12" borderId="26" xfId="0" applyFont="1" applyFill="1" applyBorder="1"/>
    <xf numFmtId="0" fontId="33" fillId="11" borderId="0" xfId="0" applyFont="1" applyFill="1" applyBorder="1"/>
    <xf numFmtId="0" fontId="33" fillId="16" borderId="31" xfId="0" applyFont="1" applyFill="1" applyBorder="1"/>
    <xf numFmtId="0" fontId="33" fillId="16" borderId="26" xfId="0" applyFont="1" applyFill="1" applyBorder="1" applyAlignment="1">
      <alignment horizontal="center"/>
    </xf>
    <xf numFmtId="0" fontId="5" fillId="6" borderId="17" xfId="0" applyNumberFormat="1" applyFont="1" applyFill="1" applyBorder="1"/>
    <xf numFmtId="2" fontId="0" fillId="6" borderId="17" xfId="0" applyNumberFormat="1" applyFont="1" applyFill="1" applyBorder="1" applyAlignment="1">
      <alignment horizontal="center"/>
    </xf>
    <xf numFmtId="0" fontId="5" fillId="14" borderId="24" xfId="0" applyFont="1" applyFill="1" applyBorder="1" applyAlignment="1">
      <alignment horizontal="center"/>
    </xf>
    <xf numFmtId="0" fontId="5" fillId="7" borderId="24" xfId="0" applyFont="1" applyFill="1" applyBorder="1" applyAlignment="1">
      <alignment horizontal="center"/>
    </xf>
    <xf numFmtId="0" fontId="0" fillId="8" borderId="17" xfId="0" applyFont="1" applyFill="1" applyBorder="1" applyAlignment="1">
      <alignment horizontal="center"/>
    </xf>
    <xf numFmtId="0" fontId="5" fillId="8" borderId="17" xfId="0" applyNumberFormat="1" applyFont="1" applyFill="1" applyBorder="1" applyAlignment="1">
      <alignment horizontal="center"/>
    </xf>
    <xf numFmtId="2" fontId="5" fillId="0" borderId="0" xfId="1" applyNumberFormat="1" applyFont="1" applyAlignment="1">
      <alignment horizontal="center"/>
    </xf>
    <xf numFmtId="2" fontId="5" fillId="12" borderId="17" xfId="0" applyNumberFormat="1" applyFont="1" applyFill="1" applyBorder="1" applyAlignment="1">
      <alignment horizontal="center"/>
    </xf>
    <xf numFmtId="0" fontId="5" fillId="12" borderId="17" xfId="0" applyNumberFormat="1" applyFont="1" applyFill="1" applyBorder="1"/>
    <xf numFmtId="0" fontId="0" fillId="12" borderId="42" xfId="0" applyFont="1" applyFill="1" applyBorder="1"/>
    <xf numFmtId="0" fontId="21" fillId="15" borderId="36" xfId="0" applyFont="1" applyFill="1" applyBorder="1"/>
    <xf numFmtId="2" fontId="21" fillId="6" borderId="25" xfId="1" applyNumberFormat="1" applyFont="1" applyFill="1" applyBorder="1" applyAlignment="1">
      <alignment horizontal="center"/>
    </xf>
    <xf numFmtId="2" fontId="21" fillId="6" borderId="25" xfId="0" applyNumberFormat="1" applyFont="1" applyFill="1" applyBorder="1" applyAlignment="1">
      <alignment horizontal="center"/>
    </xf>
    <xf numFmtId="166" fontId="21" fillId="3" borderId="25" xfId="0" applyNumberFormat="1" applyFont="1" applyFill="1" applyBorder="1" applyAlignment="1">
      <alignment horizontal="center"/>
    </xf>
    <xf numFmtId="166" fontId="21" fillId="5" borderId="25" xfId="0" applyNumberFormat="1" applyFont="1" applyFill="1" applyBorder="1" applyAlignment="1">
      <alignment horizontal="center"/>
    </xf>
    <xf numFmtId="2" fontId="22" fillId="14" borderId="36" xfId="0" applyNumberFormat="1" applyFont="1" applyFill="1" applyBorder="1" applyAlignment="1">
      <alignment horizontal="center"/>
    </xf>
    <xf numFmtId="166" fontId="22" fillId="14" borderId="36" xfId="0" applyNumberFormat="1" applyFont="1" applyFill="1" applyBorder="1" applyAlignment="1">
      <alignment horizontal="center"/>
    </xf>
    <xf numFmtId="2" fontId="22" fillId="7" borderId="36" xfId="0" applyNumberFormat="1" applyFont="1" applyFill="1" applyBorder="1" applyAlignment="1">
      <alignment horizontal="center"/>
    </xf>
    <xf numFmtId="166" fontId="22" fillId="7" borderId="36" xfId="0" applyNumberFormat="1" applyFont="1" applyFill="1" applyBorder="1" applyAlignment="1">
      <alignment horizontal="center"/>
    </xf>
    <xf numFmtId="2" fontId="22" fillId="2" borderId="36" xfId="0" applyNumberFormat="1" applyFont="1" applyFill="1" applyBorder="1" applyAlignment="1">
      <alignment horizontal="center"/>
    </xf>
    <xf numFmtId="166" fontId="22" fillId="2" borderId="36" xfId="0" applyNumberFormat="1" applyFont="1" applyFill="1" applyBorder="1"/>
    <xf numFmtId="0" fontId="13" fillId="8" borderId="43" xfId="0" applyFont="1" applyFill="1" applyBorder="1" applyAlignment="1">
      <alignment horizontal="center"/>
    </xf>
    <xf numFmtId="0" fontId="13" fillId="12" borderId="44" xfId="0" applyFont="1" applyFill="1" applyBorder="1" applyAlignment="1">
      <alignment horizontal="center"/>
    </xf>
    <xf numFmtId="0" fontId="5" fillId="6" borderId="30" xfId="0" applyNumberFormat="1" applyFont="1" applyFill="1" applyBorder="1"/>
    <xf numFmtId="2" fontId="5" fillId="6" borderId="30" xfId="1" applyNumberFormat="1" applyFont="1" applyFill="1" applyBorder="1" applyAlignment="1">
      <alignment horizontal="center"/>
    </xf>
    <xf numFmtId="2" fontId="0" fillId="6" borderId="29" xfId="0" applyNumberFormat="1" applyFont="1" applyFill="1" applyBorder="1" applyAlignment="1">
      <alignment horizontal="center"/>
    </xf>
    <xf numFmtId="2" fontId="0" fillId="6" borderId="30" xfId="0" applyNumberFormat="1" applyFont="1" applyFill="1" applyBorder="1" applyAlignment="1">
      <alignment horizontal="center"/>
    </xf>
    <xf numFmtId="0" fontId="0" fillId="8" borderId="30" xfId="0" applyFont="1" applyFill="1" applyBorder="1" applyAlignment="1">
      <alignment horizontal="center"/>
    </xf>
    <xf numFmtId="0" fontId="0" fillId="5" borderId="29" xfId="0" applyFont="1" applyFill="1" applyBorder="1" applyAlignment="1">
      <alignment horizontal="center"/>
    </xf>
    <xf numFmtId="2" fontId="5" fillId="14" borderId="38" xfId="0" applyNumberFormat="1" applyFont="1" applyFill="1" applyBorder="1" applyAlignment="1">
      <alignment horizontal="center"/>
    </xf>
    <xf numFmtId="0" fontId="5" fillId="14" borderId="28" xfId="0" applyFont="1" applyFill="1" applyBorder="1" applyAlignment="1">
      <alignment horizontal="center"/>
    </xf>
    <xf numFmtId="2" fontId="5" fillId="7" borderId="38" xfId="0" applyNumberFormat="1" applyFont="1" applyFill="1" applyBorder="1" applyAlignment="1">
      <alignment horizontal="center"/>
    </xf>
    <xf numFmtId="0" fontId="5" fillId="7" borderId="28" xfId="0" applyFont="1" applyFill="1" applyBorder="1" applyAlignment="1">
      <alignment horizontal="center"/>
    </xf>
    <xf numFmtId="2" fontId="5" fillId="2" borderId="38" xfId="0" applyNumberFormat="1" applyFont="1" applyFill="1" applyBorder="1" applyAlignment="1">
      <alignment horizontal="center"/>
    </xf>
    <xf numFmtId="2" fontId="5" fillId="8" borderId="38" xfId="0" applyNumberFormat="1" applyFont="1" applyFill="1" applyBorder="1" applyAlignment="1">
      <alignment horizontal="center"/>
    </xf>
    <xf numFmtId="0" fontId="5" fillId="8" borderId="30" xfId="0" applyNumberFormat="1" applyFont="1" applyFill="1" applyBorder="1" applyAlignment="1">
      <alignment horizontal="center"/>
    </xf>
    <xf numFmtId="2" fontId="5" fillId="12" borderId="30" xfId="0" applyNumberFormat="1" applyFont="1" applyFill="1" applyBorder="1" applyAlignment="1">
      <alignment horizontal="center"/>
    </xf>
    <xf numFmtId="0" fontId="0" fillId="12" borderId="30" xfId="0" applyFont="1" applyFill="1" applyBorder="1"/>
    <xf numFmtId="0" fontId="5" fillId="12" borderId="30" xfId="0" applyNumberFormat="1" applyFont="1" applyFill="1" applyBorder="1"/>
    <xf numFmtId="0" fontId="0" fillId="12" borderId="45" xfId="0" applyFont="1" applyFill="1" applyBorder="1"/>
    <xf numFmtId="0" fontId="5" fillId="6" borderId="26" xfId="0" applyNumberFormat="1" applyFont="1" applyFill="1" applyBorder="1"/>
    <xf numFmtId="2" fontId="5" fillId="6" borderId="26" xfId="1" applyNumberFormat="1" applyFont="1" applyFill="1" applyBorder="1" applyAlignment="1">
      <alignment horizontal="center"/>
    </xf>
    <xf numFmtId="2" fontId="0" fillId="6" borderId="25" xfId="0" applyNumberFormat="1" applyFont="1" applyFill="1" applyBorder="1" applyAlignment="1">
      <alignment horizontal="center"/>
    </xf>
    <xf numFmtId="2" fontId="0" fillId="6" borderId="26" xfId="0" applyNumberFormat="1" applyFont="1" applyFill="1" applyBorder="1" applyAlignment="1">
      <alignment horizontal="center"/>
    </xf>
    <xf numFmtId="0" fontId="0" fillId="8" borderId="26" xfId="0" applyFont="1" applyFill="1" applyBorder="1" applyAlignment="1">
      <alignment horizontal="center"/>
    </xf>
    <xf numFmtId="0" fontId="0" fillId="5" borderId="25" xfId="0" applyFont="1" applyFill="1" applyBorder="1" applyAlignment="1">
      <alignment horizontal="center"/>
    </xf>
    <xf numFmtId="2" fontId="5" fillId="14" borderId="39" xfId="0" applyNumberFormat="1" applyFont="1" applyFill="1" applyBorder="1" applyAlignment="1">
      <alignment horizontal="center"/>
    </xf>
    <xf numFmtId="0" fontId="5" fillId="14" borderId="32" xfId="0" applyFont="1" applyFill="1" applyBorder="1" applyAlignment="1">
      <alignment horizontal="center"/>
    </xf>
    <xf numFmtId="2" fontId="5" fillId="7" borderId="39" xfId="0" applyNumberFormat="1" applyFont="1" applyFill="1" applyBorder="1" applyAlignment="1">
      <alignment horizontal="center"/>
    </xf>
    <xf numFmtId="0" fontId="5" fillId="7" borderId="32" xfId="0" applyFont="1" applyFill="1" applyBorder="1" applyAlignment="1">
      <alignment horizontal="center"/>
    </xf>
    <xf numFmtId="2" fontId="5" fillId="2" borderId="39" xfId="0" applyNumberFormat="1" applyFont="1" applyFill="1" applyBorder="1" applyAlignment="1">
      <alignment horizontal="center"/>
    </xf>
    <xf numFmtId="2" fontId="5" fillId="8" borderId="39" xfId="0" applyNumberFormat="1" applyFont="1" applyFill="1" applyBorder="1" applyAlignment="1">
      <alignment horizontal="center"/>
    </xf>
    <xf numFmtId="0" fontId="5" fillId="8" borderId="26" xfId="0" applyNumberFormat="1" applyFont="1" applyFill="1" applyBorder="1" applyAlignment="1">
      <alignment horizontal="center"/>
    </xf>
    <xf numFmtId="2" fontId="5" fillId="12" borderId="26" xfId="0" applyNumberFormat="1" applyFont="1" applyFill="1" applyBorder="1" applyAlignment="1">
      <alignment horizontal="center"/>
    </xf>
    <xf numFmtId="0" fontId="5" fillId="12" borderId="26" xfId="0" applyNumberFormat="1" applyFont="1" applyFill="1" applyBorder="1"/>
    <xf numFmtId="0" fontId="0" fillId="12" borderId="44" xfId="0" applyFont="1" applyFill="1" applyBorder="1"/>
    <xf numFmtId="2" fontId="4" fillId="6" borderId="25" xfId="0" applyNumberFormat="1" applyFont="1" applyFill="1" applyBorder="1" applyAlignment="1">
      <alignment horizontal="center"/>
    </xf>
    <xf numFmtId="2" fontId="4" fillId="6" borderId="26" xfId="0" applyNumberFormat="1" applyFont="1" applyFill="1" applyBorder="1" applyAlignment="1">
      <alignment horizontal="center"/>
    </xf>
    <xf numFmtId="0" fontId="4" fillId="16" borderId="26" xfId="0" applyFont="1" applyFill="1" applyBorder="1" applyAlignment="1">
      <alignment horizontal="center"/>
    </xf>
    <xf numFmtId="0" fontId="4" fillId="0" borderId="26" xfId="0" applyFont="1" applyBorder="1" applyAlignment="1">
      <alignment horizontal="center"/>
    </xf>
    <xf numFmtId="2" fontId="5" fillId="6" borderId="17" xfId="1" applyNumberFormat="1" applyFont="1" applyFill="1" applyBorder="1" applyAlignment="1">
      <alignment horizontal="center"/>
    </xf>
    <xf numFmtId="2" fontId="0" fillId="6" borderId="23" xfId="0" applyNumberFormat="1" applyFont="1" applyFill="1" applyBorder="1" applyAlignment="1">
      <alignment horizontal="center"/>
    </xf>
    <xf numFmtId="0" fontId="0" fillId="16" borderId="17" xfId="0" applyFont="1" applyFill="1" applyBorder="1" applyAlignment="1">
      <alignment horizontal="center"/>
    </xf>
    <xf numFmtId="0" fontId="0" fillId="5" borderId="23" xfId="0" applyFont="1" applyFill="1" applyBorder="1" applyAlignment="1">
      <alignment horizontal="center"/>
    </xf>
    <xf numFmtId="2" fontId="5" fillId="14" borderId="46" xfId="0" applyNumberFormat="1" applyFont="1" applyFill="1" applyBorder="1" applyAlignment="1">
      <alignment horizontal="center"/>
    </xf>
    <xf numFmtId="2" fontId="5" fillId="7" borderId="46" xfId="0" applyNumberFormat="1" applyFont="1" applyFill="1" applyBorder="1" applyAlignment="1">
      <alignment horizontal="center"/>
    </xf>
    <xf numFmtId="2" fontId="5" fillId="2" borderId="46" xfId="0" applyNumberFormat="1" applyFont="1" applyFill="1" applyBorder="1" applyAlignment="1">
      <alignment horizontal="center"/>
    </xf>
    <xf numFmtId="0" fontId="5" fillId="2" borderId="24" xfId="0" applyFont="1" applyFill="1" applyBorder="1"/>
    <xf numFmtId="2" fontId="5" fillId="8" borderId="46" xfId="0" applyNumberFormat="1" applyFont="1" applyFill="1" applyBorder="1" applyAlignment="1">
      <alignment horizontal="center"/>
    </xf>
    <xf numFmtId="2" fontId="0" fillId="6" borderId="6" xfId="1" applyNumberFormat="1" applyFont="1" applyFill="1" applyBorder="1"/>
    <xf numFmtId="2" fontId="0" fillId="6" borderId="12" xfId="0" applyNumberFormat="1" applyFill="1" applyBorder="1"/>
    <xf numFmtId="2" fontId="4" fillId="6" borderId="12" xfId="0" applyNumberFormat="1" applyFont="1" applyFill="1" applyBorder="1"/>
    <xf numFmtId="0" fontId="0" fillId="11" borderId="7" xfId="0" applyFill="1" applyBorder="1"/>
    <xf numFmtId="0" fontId="5" fillId="0" borderId="33" xfId="0" applyFont="1" applyBorder="1"/>
    <xf numFmtId="0" fontId="5" fillId="5" borderId="0" xfId="0" applyFont="1" applyFill="1" applyBorder="1"/>
    <xf numFmtId="2" fontId="5" fillId="0" borderId="0" xfId="0" applyNumberFormat="1" applyFont="1" applyFill="1"/>
    <xf numFmtId="166" fontId="5" fillId="0" borderId="1" xfId="0" applyNumberFormat="1" applyFont="1" applyFill="1" applyBorder="1"/>
    <xf numFmtId="0" fontId="5" fillId="7" borderId="24" xfId="0" applyFont="1" applyFill="1" applyBorder="1"/>
    <xf numFmtId="167" fontId="5" fillId="12" borderId="17" xfId="0" applyNumberFormat="1" applyFont="1" applyFill="1" applyBorder="1"/>
    <xf numFmtId="166" fontId="5" fillId="6" borderId="17" xfId="0" applyNumberFormat="1" applyFont="1" applyFill="1" applyBorder="1"/>
    <xf numFmtId="0" fontId="5" fillId="0" borderId="20" xfId="0" applyFont="1" applyBorder="1"/>
    <xf numFmtId="0" fontId="24" fillId="15" borderId="36" xfId="0" applyFont="1" applyFill="1" applyBorder="1"/>
    <xf numFmtId="2" fontId="22" fillId="6" borderId="25" xfId="0" applyNumberFormat="1" applyFont="1" applyFill="1" applyBorder="1"/>
    <xf numFmtId="166" fontId="24" fillId="3" borderId="25" xfId="0" applyNumberFormat="1" applyFont="1" applyFill="1" applyBorder="1" applyAlignment="1">
      <alignment horizontal="center"/>
    </xf>
    <xf numFmtId="0" fontId="24" fillId="5" borderId="25" xfId="0" applyFont="1" applyFill="1" applyBorder="1"/>
    <xf numFmtId="166" fontId="24" fillId="7" borderId="36" xfId="0" applyNumberFormat="1" applyFont="1" applyFill="1" applyBorder="1"/>
    <xf numFmtId="166" fontId="24" fillId="2" borderId="36" xfId="0" applyNumberFormat="1" applyFont="1" applyFill="1" applyBorder="1"/>
    <xf numFmtId="166" fontId="24" fillId="3" borderId="36" xfId="0" applyNumberFormat="1" applyFont="1" applyFill="1" applyBorder="1"/>
    <xf numFmtId="0" fontId="5" fillId="16" borderId="27" xfId="0" applyFont="1" applyFill="1" applyBorder="1"/>
    <xf numFmtId="0" fontId="5" fillId="6" borderId="28" xfId="0" applyFont="1" applyFill="1" applyBorder="1"/>
    <xf numFmtId="166" fontId="5" fillId="6" borderId="29" xfId="0" applyNumberFormat="1" applyFont="1" applyFill="1" applyBorder="1"/>
    <xf numFmtId="166" fontId="5" fillId="6" borderId="30" xfId="0" applyNumberFormat="1" applyFont="1" applyFill="1" applyBorder="1"/>
    <xf numFmtId="0" fontId="5" fillId="16" borderId="29" xfId="0" applyFont="1" applyFill="1" applyBorder="1" applyAlignment="1">
      <alignment horizontal="center"/>
    </xf>
    <xf numFmtId="0" fontId="5" fillId="5" borderId="29" xfId="0" applyFont="1" applyFill="1" applyBorder="1"/>
    <xf numFmtId="166" fontId="5" fillId="7" borderId="38" xfId="0" applyNumberFormat="1" applyFont="1" applyFill="1" applyBorder="1"/>
    <xf numFmtId="166" fontId="5" fillId="2" borderId="38" xfId="0" applyNumberFormat="1" applyFont="1" applyFill="1" applyBorder="1"/>
    <xf numFmtId="166" fontId="5" fillId="3" borderId="38" xfId="0" applyNumberFormat="1" applyFont="1" applyFill="1" applyBorder="1"/>
    <xf numFmtId="0" fontId="5" fillId="3" borderId="28" xfId="0" applyFont="1" applyFill="1" applyBorder="1"/>
    <xf numFmtId="167" fontId="14" fillId="8" borderId="38" xfId="0" applyNumberFormat="1" applyFont="1" applyFill="1" applyBorder="1"/>
    <xf numFmtId="167" fontId="5" fillId="12" borderId="30" xfId="0" applyNumberFormat="1" applyFont="1" applyFill="1" applyBorder="1"/>
    <xf numFmtId="0" fontId="5" fillId="12" borderId="47" xfId="0" applyFont="1" applyFill="1" applyBorder="1"/>
    <xf numFmtId="0" fontId="5" fillId="0" borderId="25" xfId="0" applyFont="1" applyBorder="1" applyAlignment="1">
      <alignment horizontal="center"/>
    </xf>
    <xf numFmtId="0" fontId="5" fillId="5" borderId="25" xfId="0" applyFont="1" applyFill="1" applyBorder="1"/>
    <xf numFmtId="166" fontId="5" fillId="7" borderId="39" xfId="0" applyNumberFormat="1" applyFont="1" applyFill="1" applyBorder="1"/>
    <xf numFmtId="166" fontId="5" fillId="2" borderId="39" xfId="0" applyNumberFormat="1" applyFont="1" applyFill="1" applyBorder="1"/>
    <xf numFmtId="166" fontId="5" fillId="3" borderId="39" xfId="0" applyNumberFormat="1" applyFont="1" applyFill="1" applyBorder="1"/>
    <xf numFmtId="0" fontId="5" fillId="3" borderId="32" xfId="0" applyFont="1" applyFill="1" applyBorder="1"/>
    <xf numFmtId="167" fontId="14" fillId="8" borderId="39" xfId="0" applyNumberFormat="1" applyFont="1" applyFill="1" applyBorder="1"/>
    <xf numFmtId="167" fontId="5" fillId="12" borderId="26" xfId="0" applyNumberFormat="1" applyFont="1" applyFill="1" applyBorder="1"/>
    <xf numFmtId="0" fontId="5" fillId="12" borderId="48" xfId="0" applyFont="1" applyFill="1" applyBorder="1"/>
    <xf numFmtId="0" fontId="5" fillId="16" borderId="25" xfId="0" applyFont="1" applyFill="1" applyBorder="1" applyAlignment="1">
      <alignment horizontal="center"/>
    </xf>
    <xf numFmtId="0" fontId="5" fillId="8" borderId="25" xfId="0" applyFont="1" applyFill="1" applyBorder="1" applyAlignment="1">
      <alignment horizontal="center"/>
    </xf>
    <xf numFmtId="167" fontId="5" fillId="8" borderId="39" xfId="0" applyNumberFormat="1" applyFont="1" applyFill="1" applyBorder="1"/>
    <xf numFmtId="0" fontId="5" fillId="6" borderId="24" xfId="0" applyFont="1" applyFill="1" applyBorder="1"/>
    <xf numFmtId="166" fontId="5" fillId="6" borderId="23" xfId="0" applyNumberFormat="1" applyFont="1" applyFill="1" applyBorder="1"/>
    <xf numFmtId="0" fontId="5" fillId="0" borderId="23" xfId="0" applyFont="1" applyBorder="1" applyAlignment="1">
      <alignment horizontal="center"/>
    </xf>
    <xf numFmtId="0" fontId="5" fillId="5" borderId="23" xfId="0" applyFont="1" applyFill="1" applyBorder="1"/>
    <xf numFmtId="166" fontId="5" fillId="7" borderId="46" xfId="0" applyNumberFormat="1" applyFont="1" applyFill="1" applyBorder="1"/>
    <xf numFmtId="166" fontId="5" fillId="2" borderId="46" xfId="0" applyNumberFormat="1" applyFont="1" applyFill="1" applyBorder="1"/>
    <xf numFmtId="166" fontId="5" fillId="3" borderId="46" xfId="0" applyNumberFormat="1" applyFont="1" applyFill="1" applyBorder="1"/>
    <xf numFmtId="0" fontId="5" fillId="3" borderId="24" xfId="0" applyFont="1" applyFill="1" applyBorder="1"/>
    <xf numFmtId="167" fontId="14" fillId="8" borderId="46" xfId="0" applyNumberFormat="1" applyFont="1" applyFill="1" applyBorder="1"/>
    <xf numFmtId="0" fontId="5" fillId="12" borderId="49" xfId="0" applyFont="1" applyFill="1" applyBorder="1"/>
    <xf numFmtId="165" fontId="0" fillId="0" borderId="0" xfId="2" applyNumberFormat="1" applyFont="1"/>
    <xf numFmtId="168" fontId="0" fillId="0" borderId="0" xfId="2" applyNumberFormat="1" applyFont="1"/>
    <xf numFmtId="0" fontId="16" fillId="4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3">
    <cellStyle name="Денежный" xfId="1" builtinId="4"/>
    <cellStyle name="Обычный" xfId="0" builtinId="0"/>
    <cellStyle name="Финансовый" xfId="2" builtinId="3"/>
  </cellStyles>
  <dxfs count="178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39997558519241921"/>
        </patternFill>
      </fill>
      <border diagonalUp="0" diagonalDown="0">
        <left style="hair">
          <color auto="1"/>
        </left>
        <right style="hair">
          <color auto="1"/>
        </right>
        <top/>
        <bottom/>
        <vertical/>
        <horizontal/>
      </border>
    </dxf>
    <dxf>
      <fill>
        <patternFill patternType="solid">
          <fgColor indexed="64"/>
          <bgColor theme="8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7" formatCode="_-[$€-2]\ * #,##0.00_-;\-[$€-2]\ * #,##0.00_-;_-[$€-2]\ * &quot;-&quot;??_-;_-@_-"/>
      <fill>
        <patternFill patternType="solid">
          <fgColor indexed="64"/>
          <bgColor theme="8" tint="0.39997558519241921"/>
        </patternFill>
      </fill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theme="8" tint="0.59999389629810485"/>
        </patternFill>
      </fill>
      <border diagonalUp="0" diagonalDown="0">
        <left style="hair">
          <color auto="1"/>
        </left>
        <right style="hair">
          <color auto="1"/>
        </right>
        <top/>
        <bottom/>
        <vertical/>
        <horizontal/>
      </border>
    </dxf>
    <dxf>
      <fill>
        <patternFill patternType="solid">
          <fgColor indexed="64"/>
          <bgColor theme="8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7" formatCode="_-[$€-2]\ * #,##0.00_-;\-[$€-2]\ * #,##0.00_-;_-[$€-2]\ * &quot;-&quot;??_-;_-@_-"/>
      <fill>
        <patternFill patternType="solid">
          <fgColor indexed="64"/>
          <bgColor theme="8" tint="0.5999938962981048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-0.249977111117893"/>
        </patternFill>
      </fill>
      <border diagonalUp="0" diagonalDown="0" outline="0">
        <left style="hair">
          <color auto="1"/>
        </left>
        <right style="double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-0.249977111117893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-0.249977111117893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-* #,##0.00\ [$€-407]_-;\-* #,##0.00\ [$€-407]_-;_-* &quot;-&quot;??\ [$€-407]_-;_-@_-"/>
      <fill>
        <patternFill patternType="solid">
          <fgColor indexed="64"/>
          <bgColor theme="9" tint="-0.249977111117893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border diagonalUp="0" diagonalDown="0" outline="0">
        <left style="hair">
          <color auto="1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-* #,##0.00\ [$€-407]_-;\-* #,##0.00\ [$€-407]_-;_-* &quot;-&quot;??\ [$€-407]_-;_-@_-"/>
      <fill>
        <patternFill patternType="solid">
          <fgColor indexed="64"/>
          <bgColor theme="9" tint="0.39997558519241921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 outline="0">
        <left style="hair">
          <color auto="1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-* #,##0.00\ [$€-407]_-;\-* #,##0.00\ [$€-407]_-;_-* &quot;-&quot;??\ [$€-407]_-;_-@_-"/>
      <fill>
        <patternFill patternType="solid">
          <fgColor indexed="64"/>
          <bgColor theme="9" tint="0.59999389629810485"/>
        </patternFill>
      </fill>
      <border diagonalUp="0" diagonalDown="0" outline="0">
        <left style="double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rgb="FFFFFF00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numFmt numFmtId="166" formatCode="_-* #,##0.00\ [$€-407]_-;\-* #,##0.00\ [$€-407]_-;_-* &quot;-&quot;??\ [$€-407]_-;_-@_-"/>
      <fill>
        <patternFill patternType="solid">
          <fgColor indexed="64"/>
          <bgColor theme="7" tint="0.79998168889431442"/>
        </patternFill>
      </fill>
    </dxf>
    <dxf>
      <numFmt numFmtId="166" formatCode="_-* #,##0.00\ [$€-407]_-;\-* #,##0.00\ [$€-407]_-;_-* &quot;-&quot;??\ [$€-407]_-;_-@_-"/>
      <fill>
        <patternFill patternType="solid">
          <fgColor indexed="64"/>
          <bgColor theme="7" tint="0.79998168889431442"/>
        </patternFill>
      </fill>
    </dxf>
    <dxf>
      <numFmt numFmtId="2" formatCode="0.00"/>
      <fill>
        <patternFill patternType="solid">
          <fgColor indexed="64"/>
          <bgColor theme="7" tint="0.79998168889431442"/>
        </patternFill>
      </fill>
      <border diagonalUp="0" diagonalDown="0">
        <left/>
        <right style="thin">
          <color auto="1"/>
        </right>
        <top/>
        <bottom/>
        <vertical/>
        <horizontal/>
      </border>
    </dxf>
    <dxf>
      <fill>
        <patternFill patternType="solid">
          <fgColor indexed="64"/>
          <bgColor theme="7" tint="0.79998168889431442"/>
        </patternFill>
      </fill>
      <border diagonalUp="0" diagonalDown="0">
        <left style="hair">
          <color auto="1"/>
        </left>
        <right style="hair">
          <color auto="1"/>
        </right>
        <top/>
        <bottom/>
        <vertical/>
        <horizontal/>
      </border>
    </dxf>
    <dxf>
      <fill>
        <patternFill patternType="solid">
          <fgColor indexed="64"/>
          <bgColor theme="5" tint="0.39997558519241921"/>
        </patternFill>
      </fill>
    </dxf>
    <dxf>
      <border outline="0">
        <bottom style="medium">
          <color indexed="64"/>
        </bottom>
      </border>
    </dxf>
    <dxf>
      <fill>
        <patternFill patternType="solid">
          <fgColor indexed="64"/>
          <bgColor theme="5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9A0088-827F-4D2D-B3EC-0C9D9895E7A5}" name="Таблица5" displayName="Таблица5" ref="A1:AB187" totalsRowShown="0" headerRowDxfId="250" dataDxfId="248" headerRowBorderDxfId="249">
  <autoFilter ref="A1:AB187" xr:uid="{71757A1C-F0E6-44E0-AC72-779DC615BEBD}"/>
  <sortState xmlns:xlrd2="http://schemas.microsoft.com/office/spreadsheetml/2017/richdata2" ref="A2:AA187">
    <sortCondition ref="G1:G187"/>
  </sortState>
  <tableColumns count="28">
    <tableColumn id="1" xr3:uid="{BE5A2329-58F3-49A2-868F-982850F4C45D}" name="EAN"/>
    <tableColumn id="2" xr3:uid="{D79A093A-6270-4C5F-ADFA-9F5C64F9AD11}" name="AF" dataDxfId="247"/>
    <tableColumn id="3" xr3:uid="{E40522F1-68FA-4A1A-BDCA-0DA4D691CC9B}" name="ek" dataDxfId="246"/>
    <tableColumn id="4" xr3:uid="{687BB9CB-A010-4820-B9FF-9DC78DAD92BA}" name="VK +4,99" dataDxfId="245">
      <calculatedColumnFormula>(C2+4.2+coefficient!$B$37)/0.9*1.19</calculatedColumnFormula>
    </tableColumn>
    <tableColumn id="5" xr3:uid="{142FD795-4AA1-46B2-96C9-EEDECFD464C7}" name="HVP Netto" dataDxfId="244">
      <calculatedColumnFormula>(C2+4.2+coefficient!$B$37)/0.95</calculatedColumnFormula>
    </tableColumn>
    <tableColumn id="6" xr3:uid="{2C3F8221-4D9B-434E-B260-D5BB0D5C80E6}" name="set" dataDxfId="243"/>
    <tableColumn id="7" xr3:uid="{C52367AA-38BE-4FFA-AA78-DD6B2C7891ED}" name="Столбец1" dataDxfId="242"/>
    <tableColumn id="8" xr3:uid="{27A03AAB-4325-4FF2-B8FB-1A78F1513942}" name="Amazon" dataDxfId="241">
      <calculatedColumnFormula>(C2+4.2+coefficient!$B$34)/0.85*1.19</calculatedColumnFormula>
    </tableColumn>
    <tableColumn id="9" xr3:uid="{7FC31A46-EFE6-4AC7-A7FD-6C57E405824A}" name="Amazon2" dataDxfId="240"/>
    <tableColumn id="10" xr3:uid="{F63B6686-95C3-4472-9A0F-66F6CE8D4CD3}" name="Amazon3" dataDxfId="239"/>
    <tableColumn id="11" xr3:uid="{52BDB31E-40B7-4B1A-BF0D-57D5CCFFFF71}" name="Amazon4" dataDxfId="238"/>
    <tableColumn id="12" xr3:uid="{CB4C09BD-61AA-42E4-842A-6484E686EC12}" name="kfz" dataDxfId="237">
      <calculatedColumnFormula>P2*1.03</calculatedColumnFormula>
    </tableColumn>
    <tableColumn id="13" xr3:uid="{75BF4735-DB49-4F30-8C2E-3D800727FC2F}" name="kfz5" dataDxfId="236"/>
    <tableColumn id="14" xr3:uid="{755D040A-0E0F-4F33-83FD-EBFEC3BD6195}" name="kfz6" dataDxfId="235"/>
    <tableColumn id="15" xr3:uid="{C5016DB3-868A-4EDB-BD73-E50BF824DE80}" name="kfz7" dataDxfId="234"/>
    <tableColumn id="16" xr3:uid="{701C2C7B-2F7A-45C8-B3A3-3AEAB5445201}" name="Copap" dataDxfId="233">
      <calculatedColumnFormula>(C2+4.2+coefficient!$B$37)/0.88*1.19</calculatedColumnFormula>
    </tableColumn>
    <tableColumn id="17" xr3:uid="{BF39FE30-1D89-4A4A-878C-42DABF6D4B4D}" name="copap8" dataDxfId="232"/>
    <tableColumn id="18" xr3:uid="{BEC4C2D7-430E-4F48-A5D0-943927F38173}" name="copap9" dataDxfId="231"/>
    <tableColumn id="19" xr3:uid="{A2B3D782-ACA4-42E0-B92B-4E9446111BC0}" name="copap10" dataDxfId="230"/>
    <tableColumn id="20" xr3:uid="{D2ABA134-3A55-45E2-8277-931976CBC04A}" name="min Preis" dataDxfId="229">
      <calculatedColumnFormula>(C2+4.2)/0.88*1.19</calculatedColumnFormula>
    </tableColumn>
    <tableColumn id="21" xr3:uid="{63005BD9-C389-4BFB-BBE5-D4727E395F6A}" name="min Preis11" dataDxfId="228"/>
    <tableColumn id="22" xr3:uid="{B8407B14-40E7-4F53-8566-E17D5CB04F8B}" name="min Preis12" dataDxfId="227"/>
    <tableColumn id="23" xr3:uid="{E3FDC511-2CB9-48AA-A407-97A6948C6448}" name="min Preis13" dataDxfId="226"/>
    <tableColumn id="24" xr3:uid="{34D24A94-5076-400A-BF73-FB6D978AF889}" name="Preis+4,9" dataDxfId="225">
      <calculatedColumnFormula>L2-4.9</calculatedColumnFormula>
    </tableColumn>
    <tableColumn id="25" xr3:uid="{6723F1C0-A735-4011-9828-48369CE9CC0A}" name="Preis+4,914" dataDxfId="224"/>
    <tableColumn id="26" xr3:uid="{2283B514-5CBD-4625-97B3-31CC71A51ABF}" name="Preis+4,915" dataDxfId="223"/>
    <tableColumn id="27" xr3:uid="{64BC6316-208A-4D54-B03E-167C951D5DCF}" name="Preis+4,916" dataDxfId="222"/>
    <tableColumn id="28" xr3:uid="{8D21BB69-28A1-427C-A008-906475FE76C9}" name="Preis+4,917" dataDxfId="2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62838-6D3E-4688-AAFB-B6087C5B90D1}">
  <dimension ref="A1:J49"/>
  <sheetViews>
    <sheetView workbookViewId="0">
      <selection activeCell="B12" sqref="B12"/>
    </sheetView>
  </sheetViews>
  <sheetFormatPr defaultRowHeight="15" x14ac:dyDescent="0.25"/>
  <cols>
    <col min="1" max="1" width="36.28515625" bestFit="1" customWidth="1"/>
    <col min="4" max="4" width="6.7109375" bestFit="1" customWidth="1"/>
  </cols>
  <sheetData>
    <row r="1" spans="1:4" x14ac:dyDescent="0.25">
      <c r="B1" s="15" t="s">
        <v>10</v>
      </c>
      <c r="C1" s="56" t="s">
        <v>4182</v>
      </c>
    </row>
    <row r="2" spans="1:4" x14ac:dyDescent="0.25">
      <c r="A2" s="2" t="s">
        <v>0</v>
      </c>
      <c r="B2" s="55">
        <v>1</v>
      </c>
      <c r="C2" s="55">
        <v>1</v>
      </c>
      <c r="D2" s="572" t="s">
        <v>4183</v>
      </c>
    </row>
    <row r="3" spans="1:4" x14ac:dyDescent="0.25">
      <c r="A3" s="2" t="s">
        <v>1</v>
      </c>
      <c r="B3" s="55">
        <v>4</v>
      </c>
      <c r="C3" s="55">
        <v>3</v>
      </c>
      <c r="D3" s="572"/>
    </row>
    <row r="4" spans="1:4" x14ac:dyDescent="0.25">
      <c r="A4" s="2" t="s">
        <v>2</v>
      </c>
      <c r="B4" s="55">
        <v>3</v>
      </c>
      <c r="C4" s="55">
        <v>2</v>
      </c>
      <c r="D4" s="572"/>
    </row>
    <row r="5" spans="1:4" x14ac:dyDescent="0.25">
      <c r="A5" s="2" t="s">
        <v>3</v>
      </c>
      <c r="B5" s="55">
        <v>4</v>
      </c>
      <c r="C5" s="55">
        <v>3</v>
      </c>
      <c r="D5" s="572"/>
    </row>
    <row r="6" spans="1:4" x14ac:dyDescent="0.25">
      <c r="A6" s="3" t="s">
        <v>4</v>
      </c>
      <c r="B6" s="55">
        <v>3</v>
      </c>
      <c r="C6" s="55">
        <v>2</v>
      </c>
      <c r="D6" s="572"/>
    </row>
    <row r="7" spans="1:4" x14ac:dyDescent="0.25">
      <c r="A7" s="2" t="s">
        <v>5</v>
      </c>
      <c r="B7" s="55">
        <v>3</v>
      </c>
      <c r="C7" s="55">
        <v>2</v>
      </c>
      <c r="D7" s="572"/>
    </row>
    <row r="8" spans="1:4" x14ac:dyDescent="0.25">
      <c r="A8" s="2" t="s">
        <v>6</v>
      </c>
      <c r="B8" s="55">
        <v>7</v>
      </c>
      <c r="C8" s="55">
        <v>6</v>
      </c>
      <c r="D8" s="572"/>
    </row>
    <row r="9" spans="1:4" x14ac:dyDescent="0.25">
      <c r="A9" s="2" t="s">
        <v>7</v>
      </c>
      <c r="B9" s="55">
        <v>4.5</v>
      </c>
      <c r="C9" s="55">
        <v>3.5</v>
      </c>
      <c r="D9" s="572"/>
    </row>
    <row r="11" spans="1:4" x14ac:dyDescent="0.25">
      <c r="B11" s="15" t="s">
        <v>10</v>
      </c>
    </row>
    <row r="12" spans="1:4" x14ac:dyDescent="0.25">
      <c r="A12" s="19" t="s">
        <v>516</v>
      </c>
      <c r="B12" s="20">
        <v>6</v>
      </c>
      <c r="C12" s="360">
        <v>8</v>
      </c>
      <c r="D12" s="572" t="s">
        <v>4184</v>
      </c>
    </row>
    <row r="13" spans="1:4" x14ac:dyDescent="0.25">
      <c r="A13" s="19" t="s">
        <v>517</v>
      </c>
      <c r="B13" s="20">
        <v>3</v>
      </c>
      <c r="C13">
        <v>3.5</v>
      </c>
      <c r="D13" s="572"/>
    </row>
    <row r="14" spans="1:4" x14ac:dyDescent="0.25">
      <c r="B14" s="56" t="s">
        <v>4182</v>
      </c>
      <c r="D14" s="572"/>
    </row>
    <row r="15" spans="1:4" x14ac:dyDescent="0.25">
      <c r="A15" s="19" t="s">
        <v>516</v>
      </c>
      <c r="B15" s="20">
        <v>5</v>
      </c>
      <c r="C15">
        <v>7</v>
      </c>
      <c r="D15" s="572"/>
    </row>
    <row r="16" spans="1:4" x14ac:dyDescent="0.25">
      <c r="A16" s="19" t="s">
        <v>517</v>
      </c>
      <c r="B16" s="20">
        <v>2</v>
      </c>
      <c r="C16">
        <v>3</v>
      </c>
      <c r="D16" s="572"/>
    </row>
    <row r="18" spans="1:10" x14ac:dyDescent="0.25">
      <c r="F18" s="59"/>
      <c r="G18" s="59" t="s">
        <v>4207</v>
      </c>
      <c r="H18" s="59" t="s">
        <v>10</v>
      </c>
      <c r="I18" s="59" t="s">
        <v>4206</v>
      </c>
      <c r="J18" s="59" t="s">
        <v>839</v>
      </c>
    </row>
    <row r="19" spans="1:10" x14ac:dyDescent="0.25">
      <c r="A19" s="19" t="s">
        <v>841</v>
      </c>
      <c r="B19" s="57">
        <v>12</v>
      </c>
      <c r="D19" s="573" t="s">
        <v>4185</v>
      </c>
      <c r="F19" s="59" t="s">
        <v>4208</v>
      </c>
      <c r="G19" s="59" t="s">
        <v>4213</v>
      </c>
      <c r="H19" s="59" t="s">
        <v>4212</v>
      </c>
      <c r="I19" s="322">
        <v>0.03</v>
      </c>
      <c r="J19" s="59" t="s">
        <v>4213</v>
      </c>
    </row>
    <row r="20" spans="1:10" x14ac:dyDescent="0.25">
      <c r="A20" s="19" t="s">
        <v>842</v>
      </c>
      <c r="B20" s="57">
        <v>9</v>
      </c>
      <c r="D20" s="574"/>
      <c r="F20" s="59" t="s">
        <v>4209</v>
      </c>
      <c r="G20" s="59" t="s">
        <v>4213</v>
      </c>
      <c r="H20" s="59" t="s">
        <v>4212</v>
      </c>
      <c r="I20" s="322">
        <v>0.03</v>
      </c>
      <c r="J20" s="59" t="s">
        <v>4213</v>
      </c>
    </row>
    <row r="21" spans="1:10" x14ac:dyDescent="0.25">
      <c r="A21" s="19" t="s">
        <v>516</v>
      </c>
      <c r="B21" s="57">
        <v>7</v>
      </c>
      <c r="D21" s="574"/>
      <c r="F21" s="59" t="s">
        <v>4210</v>
      </c>
      <c r="G21" s="59" t="s">
        <v>4214</v>
      </c>
      <c r="H21" s="59" t="s">
        <v>4213</v>
      </c>
      <c r="I21" s="322">
        <v>0.03</v>
      </c>
      <c r="J21" s="59" t="s">
        <v>4214</v>
      </c>
    </row>
    <row r="22" spans="1:10" x14ac:dyDescent="0.25">
      <c r="A22" s="19" t="s">
        <v>517</v>
      </c>
      <c r="B22" s="57">
        <v>3</v>
      </c>
      <c r="D22" s="574"/>
      <c r="F22" s="59" t="s">
        <v>4211</v>
      </c>
      <c r="G22" s="59" t="s">
        <v>4214</v>
      </c>
      <c r="H22" s="59" t="s">
        <v>4213</v>
      </c>
      <c r="I22" s="322">
        <v>0.03</v>
      </c>
      <c r="J22" s="59" t="s">
        <v>4214</v>
      </c>
    </row>
    <row r="23" spans="1:10" x14ac:dyDescent="0.25">
      <c r="A23" s="19" t="s">
        <v>517</v>
      </c>
      <c r="B23" s="57">
        <v>2</v>
      </c>
      <c r="D23" s="574"/>
    </row>
    <row r="24" spans="1:10" x14ac:dyDescent="0.25">
      <c r="B24" s="56" t="s">
        <v>4182</v>
      </c>
      <c r="D24" s="574"/>
    </row>
    <row r="25" spans="1:10" x14ac:dyDescent="0.25">
      <c r="A25" s="19" t="s">
        <v>517</v>
      </c>
      <c r="B25" s="57">
        <v>1.3</v>
      </c>
      <c r="D25" s="574"/>
    </row>
    <row r="27" spans="1:10" x14ac:dyDescent="0.25">
      <c r="B27" s="15" t="s">
        <v>10</v>
      </c>
    </row>
    <row r="28" spans="1:10" x14ac:dyDescent="0.25">
      <c r="A28" s="19" t="s">
        <v>517</v>
      </c>
      <c r="B28" s="58">
        <v>10</v>
      </c>
      <c r="D28" s="572" t="s">
        <v>4187</v>
      </c>
    </row>
    <row r="29" spans="1:10" x14ac:dyDescent="0.25">
      <c r="A29" s="59"/>
      <c r="B29" s="60" t="s">
        <v>4182</v>
      </c>
      <c r="D29" s="572"/>
    </row>
    <row r="30" spans="1:10" x14ac:dyDescent="0.25">
      <c r="A30" s="19" t="s">
        <v>517</v>
      </c>
      <c r="B30" s="58">
        <v>5</v>
      </c>
      <c r="D30" s="572"/>
    </row>
    <row r="32" spans="1:10" x14ac:dyDescent="0.25">
      <c r="B32" s="15" t="s">
        <v>10</v>
      </c>
    </row>
    <row r="33" spans="1:4" ht="15" customHeight="1" x14ac:dyDescent="0.25">
      <c r="A33" s="19" t="s">
        <v>516</v>
      </c>
      <c r="B33" s="61">
        <v>10</v>
      </c>
      <c r="D33" s="572" t="s">
        <v>4186</v>
      </c>
    </row>
    <row r="34" spans="1:4" ht="15" customHeight="1" x14ac:dyDescent="0.25">
      <c r="A34" s="19" t="s">
        <v>517</v>
      </c>
      <c r="B34" s="61">
        <v>4</v>
      </c>
      <c r="D34" s="572"/>
    </row>
    <row r="35" spans="1:4" ht="15" customHeight="1" x14ac:dyDescent="0.25">
      <c r="A35" s="59"/>
      <c r="B35" s="60" t="s">
        <v>4182</v>
      </c>
      <c r="D35" s="572"/>
    </row>
    <row r="36" spans="1:4" ht="15" customHeight="1" x14ac:dyDescent="0.25">
      <c r="A36" s="19" t="s">
        <v>516</v>
      </c>
      <c r="B36" s="61">
        <v>15</v>
      </c>
      <c r="D36" s="572"/>
    </row>
    <row r="37" spans="1:4" ht="15" customHeight="1" x14ac:dyDescent="0.25">
      <c r="A37" s="19" t="s">
        <v>517</v>
      </c>
      <c r="B37" s="61">
        <v>5</v>
      </c>
      <c r="D37" s="572"/>
    </row>
    <row r="38" spans="1:4" x14ac:dyDescent="0.25">
      <c r="A38" s="365" t="s">
        <v>4216</v>
      </c>
      <c r="B38" s="61">
        <v>3</v>
      </c>
      <c r="D38" s="572"/>
    </row>
    <row r="39" spans="1:4" x14ac:dyDescent="0.25">
      <c r="B39" s="15" t="s">
        <v>10</v>
      </c>
    </row>
    <row r="40" spans="1:4" x14ac:dyDescent="0.25">
      <c r="A40" s="19" t="s">
        <v>517</v>
      </c>
      <c r="B40" s="57">
        <v>3</v>
      </c>
      <c r="D40" s="573" t="s">
        <v>4188</v>
      </c>
    </row>
    <row r="41" spans="1:4" x14ac:dyDescent="0.25">
      <c r="A41" s="59"/>
      <c r="B41" s="60" t="s">
        <v>4182</v>
      </c>
      <c r="D41" s="574"/>
    </row>
    <row r="42" spans="1:4" x14ac:dyDescent="0.25">
      <c r="A42" s="19" t="s">
        <v>517</v>
      </c>
      <c r="B42" s="57">
        <v>1.5</v>
      </c>
      <c r="D42" s="574"/>
    </row>
    <row r="45" spans="1:4" x14ac:dyDescent="0.25">
      <c r="A45">
        <v>1</v>
      </c>
      <c r="B45" s="57">
        <v>1.5</v>
      </c>
      <c r="D45" s="572" t="s">
        <v>4217</v>
      </c>
    </row>
    <row r="46" spans="1:4" x14ac:dyDescent="0.25">
      <c r="A46">
        <v>4</v>
      </c>
      <c r="B46" s="57"/>
      <c r="D46" s="572"/>
    </row>
    <row r="47" spans="1:4" x14ac:dyDescent="0.25">
      <c r="A47">
        <v>5</v>
      </c>
      <c r="B47" s="57"/>
      <c r="D47" s="572"/>
    </row>
    <row r="48" spans="1:4" x14ac:dyDescent="0.25">
      <c r="A48">
        <v>10</v>
      </c>
      <c r="B48" s="57"/>
      <c r="D48" s="572"/>
    </row>
    <row r="49" spans="1:4" x14ac:dyDescent="0.25">
      <c r="A49">
        <v>20</v>
      </c>
      <c r="B49" s="57"/>
      <c r="D49" s="572"/>
    </row>
  </sheetData>
  <mergeCells count="7">
    <mergeCell ref="D45:D49"/>
    <mergeCell ref="D40:D42"/>
    <mergeCell ref="D2:D9"/>
    <mergeCell ref="D12:D16"/>
    <mergeCell ref="D19:D25"/>
    <mergeCell ref="D28:D30"/>
    <mergeCell ref="D33:D3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0.34998626667073579"/>
  </sheetPr>
  <dimension ref="A1:AB466"/>
  <sheetViews>
    <sheetView tabSelected="1" workbookViewId="0">
      <pane ySplit="1" topLeftCell="A96" activePane="bottomLeft" state="frozen"/>
      <selection pane="bottomLeft" activeCell="A102" sqref="A102:XFD102"/>
    </sheetView>
  </sheetViews>
  <sheetFormatPr defaultRowHeight="15" outlineLevelCol="1" x14ac:dyDescent="0.25"/>
  <cols>
    <col min="1" max="1" width="10.42578125" bestFit="1" customWidth="1"/>
    <col min="2" max="2" width="10.5703125" style="67" bestFit="1" customWidth="1"/>
    <col min="3" max="3" width="9.140625" style="14"/>
    <col min="4" max="4" width="15.28515625" style="23" bestFit="1" customWidth="1"/>
    <col min="5" max="5" width="17.28515625" style="23" bestFit="1" customWidth="1"/>
    <col min="6" max="6" width="26.140625" style="47" customWidth="1"/>
    <col min="7" max="7" width="9.140625" style="419" customWidth="1"/>
    <col min="8" max="8" width="13.42578125" style="23" bestFit="1" customWidth="1"/>
    <col min="9" max="9" width="16" style="5" bestFit="1" customWidth="1" outlineLevel="1"/>
    <col min="10" max="10" width="16" style="67" bestFit="1" customWidth="1" outlineLevel="1"/>
    <col min="11" max="11" width="16" style="5" bestFit="1" customWidth="1" outlineLevel="1"/>
    <col min="12" max="12" width="8.28515625" style="23" bestFit="1" customWidth="1"/>
    <col min="13" max="15" width="10.85546875" style="5" bestFit="1" customWidth="1" outlineLevel="1"/>
    <col min="16" max="16" width="11.7109375" style="23" bestFit="1" customWidth="1"/>
    <col min="17" max="18" width="14.140625" style="5" bestFit="1" customWidth="1" outlineLevel="1"/>
    <col min="19" max="19" width="15.28515625" style="5" bestFit="1" customWidth="1" outlineLevel="1"/>
    <col min="20" max="20" width="13.28515625" style="23" bestFit="1" customWidth="1"/>
    <col min="21" max="21" width="15.28515625" style="1" bestFit="1" customWidth="1" outlineLevel="1"/>
    <col min="22" max="23" width="15.28515625" style="13" bestFit="1" customWidth="1" outlineLevel="1"/>
    <col min="24" max="24" width="13.140625" style="23" bestFit="1" customWidth="1"/>
    <col min="25" max="25" width="13.28515625" style="1" bestFit="1" customWidth="1"/>
    <col min="26" max="27" width="15.28515625" style="13" bestFit="1" customWidth="1"/>
    <col min="28" max="28" width="6" bestFit="1" customWidth="1"/>
  </cols>
  <sheetData>
    <row r="1" spans="1:28" s="18" customFormat="1" ht="16.5" thickBot="1" x14ac:dyDescent="0.3">
      <c r="A1" s="221" t="s">
        <v>8</v>
      </c>
      <c r="B1" s="222" t="s">
        <v>511</v>
      </c>
      <c r="C1" s="14" t="s">
        <v>4237</v>
      </c>
      <c r="D1" s="308" t="s">
        <v>514</v>
      </c>
      <c r="E1" s="308" t="s">
        <v>515</v>
      </c>
      <c r="F1" s="223" t="s">
        <v>13</v>
      </c>
      <c r="G1" s="417" t="s">
        <v>14</v>
      </c>
      <c r="H1" s="404" t="s">
        <v>10</v>
      </c>
      <c r="I1" s="224" t="s">
        <v>4189</v>
      </c>
      <c r="J1" s="224" t="s">
        <v>4190</v>
      </c>
      <c r="K1" s="224" t="s">
        <v>4191</v>
      </c>
      <c r="L1" s="278" t="s">
        <v>11</v>
      </c>
      <c r="M1" s="225" t="s">
        <v>4192</v>
      </c>
      <c r="N1" s="225" t="s">
        <v>4193</v>
      </c>
      <c r="O1" s="225" t="s">
        <v>4194</v>
      </c>
      <c r="P1" s="283" t="s">
        <v>839</v>
      </c>
      <c r="Q1" s="226" t="s">
        <v>4195</v>
      </c>
      <c r="R1" s="226" t="s">
        <v>4196</v>
      </c>
      <c r="S1" s="226" t="s">
        <v>4197</v>
      </c>
      <c r="T1" s="302" t="s">
        <v>512</v>
      </c>
      <c r="U1" s="227" t="s">
        <v>4198</v>
      </c>
      <c r="V1" s="227" t="s">
        <v>4199</v>
      </c>
      <c r="W1" s="227" t="s">
        <v>4200</v>
      </c>
      <c r="X1" s="305" t="s">
        <v>840</v>
      </c>
      <c r="Y1" s="228" t="s">
        <v>513</v>
      </c>
      <c r="Z1" s="228" t="s">
        <v>4201</v>
      </c>
      <c r="AA1" s="228" t="s">
        <v>4202</v>
      </c>
      <c r="AB1" t="s">
        <v>4238</v>
      </c>
    </row>
    <row r="2" spans="1:28" x14ac:dyDescent="0.25">
      <c r="A2" s="112" t="s">
        <v>86</v>
      </c>
      <c r="B2" s="229">
        <v>159618724</v>
      </c>
      <c r="C2" s="14">
        <v>8.01</v>
      </c>
      <c r="D2" s="309">
        <f>(C2+coefficient!$C$9)/0.9*1.19</f>
        <v>15.218777777777776</v>
      </c>
      <c r="E2" s="310">
        <f>(C2+coefficient!$C$9)/0.95</f>
        <v>12.115789473684211</v>
      </c>
      <c r="F2" s="230" t="s">
        <v>87</v>
      </c>
      <c r="G2" s="418">
        <v>1</v>
      </c>
      <c r="H2" s="405">
        <f>(C2+4.2+coefficient!$B$9)/0.85*1.19</f>
        <v>23.394000000000002</v>
      </c>
      <c r="I2" s="116">
        <v>294</v>
      </c>
      <c r="J2" s="231">
        <v>159618724</v>
      </c>
      <c r="K2" s="116">
        <v>90400</v>
      </c>
      <c r="L2" s="288">
        <f>P2*1.03</f>
        <v>21.88153068181818</v>
      </c>
      <c r="M2" s="232">
        <v>295</v>
      </c>
      <c r="N2" s="232">
        <v>159618724</v>
      </c>
      <c r="O2" s="232">
        <v>90402</v>
      </c>
      <c r="P2" s="293">
        <f>(C2+4.2+coefficient!$C$9)/0.88*1.19</f>
        <v>21.244204545454544</v>
      </c>
      <c r="Q2" s="233">
        <v>296</v>
      </c>
      <c r="R2" s="233">
        <v>159618724</v>
      </c>
      <c r="S2" s="233">
        <v>90401</v>
      </c>
      <c r="T2" s="303">
        <f t="shared" ref="T2:T63" si="0">(C2+4.2)/0.88*1.19</f>
        <v>16.51125</v>
      </c>
      <c r="U2" s="234">
        <v>758</v>
      </c>
      <c r="V2" s="235">
        <v>159618724</v>
      </c>
      <c r="W2" s="235">
        <v>560553</v>
      </c>
      <c r="X2" s="306">
        <f t="shared" ref="X2:X63" si="1">L2-4.9</f>
        <v>16.981530681818178</v>
      </c>
      <c r="Y2" s="236">
        <v>759</v>
      </c>
      <c r="Z2" s="237">
        <v>159618724</v>
      </c>
      <c r="AA2" s="237">
        <v>560554</v>
      </c>
      <c r="AB2">
        <v>40</v>
      </c>
    </row>
    <row r="3" spans="1:28" x14ac:dyDescent="0.25">
      <c r="A3" s="125" t="s">
        <v>15</v>
      </c>
      <c r="B3" s="126">
        <v>155079318</v>
      </c>
      <c r="C3" s="14">
        <v>20.28</v>
      </c>
      <c r="D3" s="311">
        <f>(C3+(coefficient!$C$8*1.5))/0.9*1.19</f>
        <v>38.714666666666666</v>
      </c>
      <c r="E3" s="312">
        <f>(C3+(coefficient!$C$8*1.5))/0.95</f>
        <v>30.821052631578951</v>
      </c>
      <c r="F3" s="238" t="s">
        <v>16</v>
      </c>
      <c r="G3" s="418">
        <v>2</v>
      </c>
      <c r="H3" s="406">
        <v>55</v>
      </c>
      <c r="I3" s="133">
        <v>294</v>
      </c>
      <c r="J3" s="133">
        <v>155079318</v>
      </c>
      <c r="K3" s="133">
        <v>91545</v>
      </c>
      <c r="L3" s="288">
        <f>P3*1.03</f>
        <v>51.5</v>
      </c>
      <c r="M3" s="239">
        <v>295</v>
      </c>
      <c r="N3" s="239">
        <v>155079318</v>
      </c>
      <c r="O3" s="239">
        <v>90485</v>
      </c>
      <c r="P3" s="282">
        <v>50</v>
      </c>
      <c r="Q3" s="240">
        <v>296</v>
      </c>
      <c r="R3" s="240">
        <v>155079318</v>
      </c>
      <c r="S3" s="240">
        <v>89830</v>
      </c>
      <c r="T3" s="303">
        <f t="shared" si="0"/>
        <v>33.103636363636362</v>
      </c>
      <c r="U3" s="234">
        <v>758</v>
      </c>
      <c r="V3" s="235">
        <v>155079318</v>
      </c>
      <c r="W3" s="235">
        <v>559855</v>
      </c>
      <c r="X3" s="306">
        <f t="shared" si="1"/>
        <v>46.6</v>
      </c>
      <c r="Y3" s="236">
        <v>759</v>
      </c>
      <c r="Z3" s="237">
        <v>155079318</v>
      </c>
      <c r="AA3" s="237">
        <v>559856</v>
      </c>
      <c r="AB3">
        <v>17</v>
      </c>
    </row>
    <row r="4" spans="1:28" x14ac:dyDescent="0.25">
      <c r="A4" s="220" t="s">
        <v>88</v>
      </c>
      <c r="B4" s="241">
        <v>155632182</v>
      </c>
      <c r="C4" s="14">
        <v>6.39</v>
      </c>
      <c r="D4" s="311">
        <f>(C4+coefficient!$C$9)/0.9*1.19</f>
        <v>13.076777777777778</v>
      </c>
      <c r="E4" s="312">
        <f>(C4+coefficient!$C$9)/0.95</f>
        <v>10.410526315789475</v>
      </c>
      <c r="F4" s="242" t="s">
        <v>87</v>
      </c>
      <c r="G4" s="418">
        <v>3</v>
      </c>
      <c r="H4" s="407">
        <f>(C4+4.2+coefficient!$B$9)/0.85*1.19</f>
        <v>21.126000000000001</v>
      </c>
      <c r="I4" s="155">
        <v>294</v>
      </c>
      <c r="J4" s="243">
        <v>155632182</v>
      </c>
      <c r="K4" s="155">
        <v>182480</v>
      </c>
      <c r="L4" s="279">
        <f>P4*1.03</f>
        <v>19.625128409090912</v>
      </c>
      <c r="M4" s="244">
        <v>295</v>
      </c>
      <c r="N4" s="244">
        <v>155632182</v>
      </c>
      <c r="O4" s="244">
        <v>90436</v>
      </c>
      <c r="P4" s="287">
        <f>(C4+4.2+coefficient!$C$9)/0.88*1.19</f>
        <v>19.053522727272728</v>
      </c>
      <c r="Q4" s="245">
        <v>296</v>
      </c>
      <c r="R4" s="245">
        <v>155632182</v>
      </c>
      <c r="S4" s="245">
        <v>94517</v>
      </c>
      <c r="T4" s="303">
        <f t="shared" si="0"/>
        <v>14.32056818181818</v>
      </c>
      <c r="U4" s="234">
        <v>758</v>
      </c>
      <c r="V4" s="235">
        <v>155632182</v>
      </c>
      <c r="W4" s="235">
        <v>560443</v>
      </c>
      <c r="X4" s="306">
        <f t="shared" si="1"/>
        <v>14.725128409090912</v>
      </c>
      <c r="Y4" s="236">
        <v>759</v>
      </c>
      <c r="Z4" s="237">
        <v>155632182</v>
      </c>
      <c r="AA4" s="237">
        <v>560444</v>
      </c>
      <c r="AB4">
        <v>3</v>
      </c>
    </row>
    <row r="5" spans="1:28" x14ac:dyDescent="0.25">
      <c r="A5" s="125" t="s">
        <v>89</v>
      </c>
      <c r="B5" s="246">
        <v>155079048</v>
      </c>
      <c r="C5" s="14">
        <v>6.39</v>
      </c>
      <c r="D5" s="311">
        <f>(C5+coefficient!$C$9)/0.9*1.19</f>
        <v>13.076777777777778</v>
      </c>
      <c r="E5" s="312">
        <f>(C5+coefficient!$C$9)/0.95</f>
        <v>10.410526315789475</v>
      </c>
      <c r="F5" s="247" t="s">
        <v>87</v>
      </c>
      <c r="G5" s="418">
        <v>4</v>
      </c>
      <c r="H5" s="131">
        <f>(C5+4.2+coefficient!$B$9)/0.85*1.19</f>
        <v>21.126000000000001</v>
      </c>
      <c r="I5" s="133">
        <v>294</v>
      </c>
      <c r="J5" s="248">
        <v>155079048</v>
      </c>
      <c r="K5" s="133">
        <v>182481</v>
      </c>
      <c r="L5" s="280">
        <f>P5*1.03</f>
        <v>19.625128409090912</v>
      </c>
      <c r="M5" s="239">
        <v>295</v>
      </c>
      <c r="N5" s="239">
        <v>155079048</v>
      </c>
      <c r="O5" s="239">
        <v>90437</v>
      </c>
      <c r="P5" s="294">
        <f>(C5+4.2+coefficient!$C$9)/0.88*1.19</f>
        <v>19.053522727272728</v>
      </c>
      <c r="Q5" s="240">
        <v>296</v>
      </c>
      <c r="R5" s="240">
        <v>155079048</v>
      </c>
      <c r="S5" s="240">
        <v>94516</v>
      </c>
      <c r="T5" s="303">
        <f t="shared" si="0"/>
        <v>14.32056818181818</v>
      </c>
      <c r="U5" s="234">
        <v>758</v>
      </c>
      <c r="V5" s="235">
        <v>155079048</v>
      </c>
      <c r="W5" s="235">
        <v>559521</v>
      </c>
      <c r="X5" s="306">
        <f t="shared" si="1"/>
        <v>14.725128409090912</v>
      </c>
      <c r="Y5" s="236">
        <v>759</v>
      </c>
      <c r="Z5" s="237">
        <v>155079048</v>
      </c>
      <c r="AA5" s="237">
        <v>559522</v>
      </c>
      <c r="AB5">
        <v>1</v>
      </c>
    </row>
    <row r="6" spans="1:28" x14ac:dyDescent="0.25">
      <c r="A6" s="144" t="s">
        <v>17</v>
      </c>
      <c r="B6" s="126">
        <v>155079302</v>
      </c>
      <c r="C6" s="14">
        <v>15.31</v>
      </c>
      <c r="D6" s="311">
        <f>(C6+(coefficient!$C$8*1.5))/0.9*1.19</f>
        <v>32.143222222222221</v>
      </c>
      <c r="E6" s="312">
        <f>(C6+(coefficient!$C$8*1.5))/0.95</f>
        <v>25.589473684210528</v>
      </c>
      <c r="F6" s="249" t="s">
        <v>18</v>
      </c>
      <c r="G6" s="418">
        <v>5</v>
      </c>
      <c r="H6" s="406">
        <v>33.61</v>
      </c>
      <c r="I6" s="133">
        <v>294</v>
      </c>
      <c r="J6" s="133">
        <v>155079302</v>
      </c>
      <c r="K6" s="133">
        <v>91549</v>
      </c>
      <c r="L6" s="281">
        <v>43.89</v>
      </c>
      <c r="M6" s="239">
        <v>295</v>
      </c>
      <c r="N6" s="239">
        <v>155079302</v>
      </c>
      <c r="O6" s="239">
        <v>90179</v>
      </c>
      <c r="P6" s="285">
        <f>(C6+4.2+(coefficient!$C$8*1.5))/0.88*1.19</f>
        <v>38.553295454545456</v>
      </c>
      <c r="Q6" s="240">
        <v>296</v>
      </c>
      <c r="R6" s="240">
        <v>155079302</v>
      </c>
      <c r="S6" s="240">
        <v>91550</v>
      </c>
      <c r="T6" s="303">
        <f t="shared" si="0"/>
        <v>26.382840909090909</v>
      </c>
      <c r="U6" s="234">
        <v>758</v>
      </c>
      <c r="V6" s="235">
        <v>155079302</v>
      </c>
      <c r="W6" s="235">
        <v>559831</v>
      </c>
      <c r="X6" s="306">
        <f t="shared" si="1"/>
        <v>38.99</v>
      </c>
      <c r="Y6" s="236">
        <v>759</v>
      </c>
      <c r="Z6" s="237">
        <v>155079302</v>
      </c>
      <c r="AA6" s="237">
        <v>559832</v>
      </c>
      <c r="AB6">
        <v>1</v>
      </c>
    </row>
    <row r="7" spans="1:28" x14ac:dyDescent="0.25">
      <c r="A7" s="125" t="s">
        <v>90</v>
      </c>
      <c r="B7" s="126">
        <v>155078426</v>
      </c>
      <c r="C7" s="14">
        <v>20.27</v>
      </c>
      <c r="D7" s="311">
        <f>(C7+(coefficient!$C$8*3))/0.9*1.19</f>
        <v>50.601444444444439</v>
      </c>
      <c r="E7" s="312">
        <f>(C7+(coefficient!$C$8*3))/0.95</f>
        <v>40.284210526315789</v>
      </c>
      <c r="F7" s="238" t="s">
        <v>24</v>
      </c>
      <c r="G7" s="418">
        <v>6</v>
      </c>
      <c r="H7" s="131">
        <f>(C7+4.2+(coefficient!$B$8*3))/0.85*1.19</f>
        <v>63.657999999999994</v>
      </c>
      <c r="I7" s="133">
        <v>294</v>
      </c>
      <c r="J7" s="133">
        <v>155078426</v>
      </c>
      <c r="K7" s="133">
        <v>179279</v>
      </c>
      <c r="L7" s="280">
        <f t="shared" ref="L7:L12" si="2">P7*1.03</f>
        <v>59.153953409090903</v>
      </c>
      <c r="M7" s="239">
        <v>295</v>
      </c>
      <c r="N7" s="239">
        <v>155078426</v>
      </c>
      <c r="O7" s="239">
        <v>90332</v>
      </c>
      <c r="P7" s="285">
        <f>(C7+4.2+(coefficient!$C$8*3))/0.88*1.19</f>
        <v>57.431022727272719</v>
      </c>
      <c r="Q7" s="240">
        <v>296</v>
      </c>
      <c r="R7" s="240">
        <v>155078426</v>
      </c>
      <c r="S7" s="240">
        <v>91343</v>
      </c>
      <c r="T7" s="303">
        <f t="shared" si="0"/>
        <v>33.090113636363633</v>
      </c>
      <c r="U7" s="234">
        <v>758</v>
      </c>
      <c r="V7" s="235">
        <v>155078426</v>
      </c>
      <c r="W7" s="235">
        <v>558589</v>
      </c>
      <c r="X7" s="306">
        <f t="shared" si="1"/>
        <v>54.253953409090904</v>
      </c>
      <c r="Y7" s="236">
        <v>759</v>
      </c>
      <c r="Z7" s="237">
        <v>155078426</v>
      </c>
      <c r="AA7" s="237">
        <v>558590</v>
      </c>
      <c r="AB7">
        <v>1</v>
      </c>
    </row>
    <row r="8" spans="1:28" x14ac:dyDescent="0.25">
      <c r="A8" s="220" t="s">
        <v>91</v>
      </c>
      <c r="B8" s="241">
        <v>155078243</v>
      </c>
      <c r="C8" s="14">
        <v>8.4600000000000009</v>
      </c>
      <c r="D8" s="313">
        <f>(C8+coefficient!$C$9)/0.9*1.19</f>
        <v>15.813777777777778</v>
      </c>
      <c r="E8" s="314">
        <f>(C8+coefficient!$C$9)/0.95</f>
        <v>12.589473684210528</v>
      </c>
      <c r="F8" s="242" t="s">
        <v>87</v>
      </c>
      <c r="G8" s="418">
        <v>7</v>
      </c>
      <c r="H8" s="407">
        <f>(C8+4.2+coefficient!$B$9)/0.85*1.19</f>
        <v>24.023999999999997</v>
      </c>
      <c r="I8" s="155">
        <v>294</v>
      </c>
      <c r="J8" s="243">
        <v>155078243</v>
      </c>
      <c r="K8" s="155">
        <v>182482</v>
      </c>
      <c r="L8" s="279">
        <f t="shared" si="2"/>
        <v>22.508309090909091</v>
      </c>
      <c r="M8" s="244">
        <v>295</v>
      </c>
      <c r="N8" s="244">
        <v>155078243</v>
      </c>
      <c r="O8" s="244">
        <v>90446</v>
      </c>
      <c r="P8" s="287">
        <f>(C8+4.2+coefficient!$C$9)/0.88*1.19</f>
        <v>21.852727272727272</v>
      </c>
      <c r="Q8" s="245">
        <v>296</v>
      </c>
      <c r="R8" s="245">
        <v>155078243</v>
      </c>
      <c r="S8" s="245">
        <v>94511</v>
      </c>
      <c r="T8" s="303">
        <f t="shared" si="0"/>
        <v>17.119772727272728</v>
      </c>
      <c r="U8" s="234">
        <v>758</v>
      </c>
      <c r="V8" s="235">
        <v>155078243</v>
      </c>
      <c r="W8" s="235">
        <v>558275</v>
      </c>
      <c r="X8" s="306">
        <f t="shared" si="1"/>
        <v>17.608309090909088</v>
      </c>
      <c r="Y8" s="236">
        <v>759</v>
      </c>
      <c r="Z8" s="237">
        <v>155078243</v>
      </c>
      <c r="AA8" s="237">
        <v>558276</v>
      </c>
      <c r="AB8">
        <v>1</v>
      </c>
    </row>
    <row r="9" spans="1:28" s="4" customFormat="1" x14ac:dyDescent="0.25">
      <c r="A9" s="148" t="s">
        <v>92</v>
      </c>
      <c r="B9" s="126">
        <v>155078703</v>
      </c>
      <c r="C9" s="14">
        <v>20.76</v>
      </c>
      <c r="D9" s="311">
        <f>(C9+(coefficient!$C$8*1.5))/0.9*1.19</f>
        <v>39.349333333333334</v>
      </c>
      <c r="E9" s="312">
        <f>(C9+(coefficient!$C$8*1.5))/0.95</f>
        <v>31.326315789473686</v>
      </c>
      <c r="F9" s="250" t="s">
        <v>18</v>
      </c>
      <c r="G9" s="418">
        <v>8</v>
      </c>
      <c r="H9" s="131">
        <f>(C9+4.2+(coefficient!$B$8*1.5))/0.85*1.19</f>
        <v>49.643999999999998</v>
      </c>
      <c r="I9" s="133">
        <v>294</v>
      </c>
      <c r="J9" s="133">
        <v>155078703</v>
      </c>
      <c r="K9" s="133">
        <v>179132</v>
      </c>
      <c r="L9" s="280">
        <f t="shared" si="2"/>
        <v>47.30087727272727</v>
      </c>
      <c r="M9" s="239">
        <v>295</v>
      </c>
      <c r="N9" s="239">
        <v>155078703</v>
      </c>
      <c r="O9" s="239">
        <v>147585</v>
      </c>
      <c r="P9" s="285">
        <f>(C9+4.2+(coefficient!$C$8*1.5))/0.88*1.19</f>
        <v>45.923181818181817</v>
      </c>
      <c r="Q9" s="240">
        <v>296</v>
      </c>
      <c r="R9" s="240">
        <v>155078703</v>
      </c>
      <c r="S9" s="240">
        <v>147584</v>
      </c>
      <c r="T9" s="303">
        <f t="shared" si="0"/>
        <v>33.75272727272727</v>
      </c>
      <c r="U9" s="234">
        <v>758</v>
      </c>
      <c r="V9" s="235">
        <v>155078703</v>
      </c>
      <c r="W9" s="235">
        <v>558991</v>
      </c>
      <c r="X9" s="306">
        <f t="shared" si="1"/>
        <v>42.400877272727271</v>
      </c>
      <c r="Y9" s="236">
        <v>759</v>
      </c>
      <c r="Z9" s="237">
        <v>155078703</v>
      </c>
      <c r="AA9" s="237">
        <v>558992</v>
      </c>
      <c r="AB9">
        <v>0</v>
      </c>
    </row>
    <row r="10" spans="1:28" s="4" customFormat="1" x14ac:dyDescent="0.25">
      <c r="A10" s="146" t="s">
        <v>93</v>
      </c>
      <c r="B10" s="126">
        <v>155078702</v>
      </c>
      <c r="C10" s="14">
        <v>25.92</v>
      </c>
      <c r="D10" s="311">
        <f>(C10+(coefficient!$C$8*2))/0.9*1.19</f>
        <v>50.138666666666666</v>
      </c>
      <c r="E10" s="312">
        <f>(C10+(coefficient!$C$8*2))/0.95</f>
        <v>39.915789473684214</v>
      </c>
      <c r="F10" s="251" t="s">
        <v>16</v>
      </c>
      <c r="G10" s="418">
        <v>9</v>
      </c>
      <c r="H10" s="131">
        <f>(C10+4.2+(coefficient!$B$8*2))/0.85*1.19</f>
        <v>61.768000000000008</v>
      </c>
      <c r="I10" s="133">
        <v>294</v>
      </c>
      <c r="J10" s="133">
        <v>155078702</v>
      </c>
      <c r="K10" s="133">
        <v>179133</v>
      </c>
      <c r="L10" s="280">
        <f t="shared" si="2"/>
        <v>58.666459090909093</v>
      </c>
      <c r="M10" s="239">
        <v>295</v>
      </c>
      <c r="N10" s="239">
        <v>155078702</v>
      </c>
      <c r="O10" s="239">
        <v>147588</v>
      </c>
      <c r="P10" s="285">
        <f>(C10+4.2+(coefficient!$C$8*2))/0.88*1.19</f>
        <v>56.957727272727276</v>
      </c>
      <c r="Q10" s="240">
        <v>296</v>
      </c>
      <c r="R10" s="240">
        <v>155078702</v>
      </c>
      <c r="S10" s="240">
        <v>91868</v>
      </c>
      <c r="T10" s="303">
        <f t="shared" si="0"/>
        <v>40.730454545454542</v>
      </c>
      <c r="U10" s="234">
        <v>758</v>
      </c>
      <c r="V10" s="235">
        <v>155078702</v>
      </c>
      <c r="W10" s="235">
        <v>558989</v>
      </c>
      <c r="X10" s="306">
        <f t="shared" si="1"/>
        <v>53.766459090909095</v>
      </c>
      <c r="Y10" s="236">
        <v>759</v>
      </c>
      <c r="Z10" s="237">
        <v>155078702</v>
      </c>
      <c r="AA10" s="237">
        <v>558990</v>
      </c>
      <c r="AB10">
        <v>0</v>
      </c>
    </row>
    <row r="11" spans="1:28" x14ac:dyDescent="0.25">
      <c r="A11" s="171" t="s">
        <v>94</v>
      </c>
      <c r="B11" s="241">
        <v>161217450</v>
      </c>
      <c r="C11" s="14">
        <v>9.01</v>
      </c>
      <c r="D11" s="313">
        <f>(C11+coefficient!$C$8)/0.9*1.19</f>
        <v>19.846555555555554</v>
      </c>
      <c r="E11" s="314">
        <f>(C11+coefficient!$C$8)/0.95</f>
        <v>15.8</v>
      </c>
      <c r="F11" s="252" t="s">
        <v>30</v>
      </c>
      <c r="G11" s="418">
        <v>10</v>
      </c>
      <c r="H11" s="408">
        <v>25</v>
      </c>
      <c r="I11" s="155">
        <v>294</v>
      </c>
      <c r="J11" s="243">
        <v>161217450</v>
      </c>
      <c r="K11" s="155">
        <v>110056</v>
      </c>
      <c r="L11" s="279">
        <f t="shared" si="2"/>
        <v>20.6</v>
      </c>
      <c r="M11" s="244">
        <v>295</v>
      </c>
      <c r="N11" s="244">
        <v>161217450</v>
      </c>
      <c r="O11" s="244">
        <v>110055</v>
      </c>
      <c r="P11" s="282">
        <v>20</v>
      </c>
      <c r="Q11" s="245">
        <v>296</v>
      </c>
      <c r="R11" s="245">
        <v>161217450</v>
      </c>
      <c r="S11" s="245">
        <v>110054</v>
      </c>
      <c r="T11" s="303">
        <f t="shared" si="0"/>
        <v>17.863522727272727</v>
      </c>
      <c r="U11" s="234">
        <v>758</v>
      </c>
      <c r="V11" s="235">
        <v>161217450</v>
      </c>
      <c r="W11" s="235">
        <v>560677</v>
      </c>
      <c r="X11" s="306">
        <f t="shared" si="1"/>
        <v>15.700000000000001</v>
      </c>
      <c r="Y11" s="236">
        <v>759</v>
      </c>
      <c r="Z11" s="237">
        <v>161217450</v>
      </c>
      <c r="AA11" s="237">
        <v>560678</v>
      </c>
      <c r="AB11">
        <v>56</v>
      </c>
    </row>
    <row r="12" spans="1:28" x14ac:dyDescent="0.25">
      <c r="A12" s="144" t="s">
        <v>95</v>
      </c>
      <c r="B12" s="126">
        <v>161218562</v>
      </c>
      <c r="C12" s="14">
        <f>C11*2</f>
        <v>18.02</v>
      </c>
      <c r="D12" s="311">
        <f>(C12+(coefficient!$C$8*1.8))/0.9*1.19</f>
        <v>38.106444444444442</v>
      </c>
      <c r="E12" s="312">
        <f>(C12+(coefficient!$C$8*1.8))/0.95</f>
        <v>30.336842105263159</v>
      </c>
      <c r="F12" s="251" t="s">
        <v>27</v>
      </c>
      <c r="G12" s="418">
        <v>11</v>
      </c>
      <c r="H12" s="131">
        <f>(C12+4.2+(coefficient!$B$8*1.5))/0.85*1.19</f>
        <v>45.807999999999993</v>
      </c>
      <c r="I12" s="133">
        <v>294</v>
      </c>
      <c r="J12" s="133">
        <v>161218562</v>
      </c>
      <c r="K12" s="133">
        <v>110060</v>
      </c>
      <c r="L12" s="280">
        <f t="shared" si="2"/>
        <v>43.484493181818181</v>
      </c>
      <c r="M12" s="239">
        <v>295</v>
      </c>
      <c r="N12" s="239">
        <v>161218562</v>
      </c>
      <c r="O12" s="239">
        <v>110062</v>
      </c>
      <c r="P12" s="285">
        <f>(C12+4.2+(coefficient!$C$8*1.5))/0.88*1.19</f>
        <v>42.217954545454546</v>
      </c>
      <c r="Q12" s="240">
        <v>296</v>
      </c>
      <c r="R12" s="240">
        <v>161218562</v>
      </c>
      <c r="S12" s="240">
        <v>110061</v>
      </c>
      <c r="T12" s="303">
        <f t="shared" si="0"/>
        <v>30.047499999999999</v>
      </c>
      <c r="U12" s="234">
        <v>758</v>
      </c>
      <c r="V12" s="235">
        <v>161218562</v>
      </c>
      <c r="W12" s="235">
        <v>560679</v>
      </c>
      <c r="X12" s="306">
        <f t="shared" si="1"/>
        <v>38.584493181818182</v>
      </c>
      <c r="Y12" s="236">
        <v>759</v>
      </c>
      <c r="Z12" s="237">
        <v>161218562</v>
      </c>
      <c r="AA12" s="237">
        <v>560680</v>
      </c>
      <c r="AB12">
        <f>AB11/2</f>
        <v>28</v>
      </c>
    </row>
    <row r="13" spans="1:28" x14ac:dyDescent="0.25">
      <c r="A13" s="171" t="s">
        <v>96</v>
      </c>
      <c r="B13" s="241">
        <v>155079045</v>
      </c>
      <c r="C13" s="14">
        <v>9.4</v>
      </c>
      <c r="D13" s="313">
        <f>(C13+coefficient!$C$8)/0.9*1.19</f>
        <v>20.362222222222222</v>
      </c>
      <c r="E13" s="314">
        <f>(C13+coefficient!$C$8)/0.95</f>
        <v>16.210526315789476</v>
      </c>
      <c r="F13" s="252" t="s">
        <v>30</v>
      </c>
      <c r="G13" s="418">
        <v>12</v>
      </c>
      <c r="H13" s="408">
        <v>30</v>
      </c>
      <c r="I13" s="155">
        <v>294</v>
      </c>
      <c r="J13" s="243">
        <v>155079045</v>
      </c>
      <c r="K13" s="155">
        <v>183375</v>
      </c>
      <c r="L13" s="282">
        <v>24.51</v>
      </c>
      <c r="M13" s="244">
        <v>295</v>
      </c>
      <c r="N13" s="244">
        <v>155079045</v>
      </c>
      <c r="O13" s="244">
        <v>90448</v>
      </c>
      <c r="P13" s="282">
        <v>22.95</v>
      </c>
      <c r="Q13" s="245">
        <v>296</v>
      </c>
      <c r="R13" s="245">
        <v>155079045</v>
      </c>
      <c r="S13" s="245">
        <v>94510</v>
      </c>
      <c r="T13" s="303">
        <f t="shared" si="0"/>
        <v>18.390909090909094</v>
      </c>
      <c r="U13" s="234">
        <v>758</v>
      </c>
      <c r="V13" s="235">
        <v>155079045</v>
      </c>
      <c r="W13" s="235">
        <v>559517</v>
      </c>
      <c r="X13" s="306">
        <f t="shared" si="1"/>
        <v>19.61</v>
      </c>
      <c r="Y13" s="236">
        <v>759</v>
      </c>
      <c r="Z13" s="237">
        <v>155079045</v>
      </c>
      <c r="AA13" s="237">
        <v>559518</v>
      </c>
      <c r="AB13">
        <v>3</v>
      </c>
    </row>
    <row r="14" spans="1:28" x14ac:dyDescent="0.25">
      <c r="A14" s="144" t="s">
        <v>97</v>
      </c>
      <c r="B14" s="246">
        <v>155079057</v>
      </c>
      <c r="C14" s="14">
        <v>9.4</v>
      </c>
      <c r="D14" s="311">
        <f>(C14+coefficient!$C$8)/0.9*1.19</f>
        <v>20.362222222222222</v>
      </c>
      <c r="E14" s="312">
        <f>(C14+coefficient!$C$8)/0.95</f>
        <v>16.210526315789476</v>
      </c>
      <c r="F14" s="242" t="s">
        <v>30</v>
      </c>
      <c r="G14" s="418">
        <v>13</v>
      </c>
      <c r="H14" s="408">
        <v>30</v>
      </c>
      <c r="I14" s="133">
        <v>294</v>
      </c>
      <c r="J14" s="248">
        <v>155079057</v>
      </c>
      <c r="K14" s="133">
        <v>183376</v>
      </c>
      <c r="L14" s="282">
        <v>24.51</v>
      </c>
      <c r="M14" s="239">
        <v>295</v>
      </c>
      <c r="N14" s="239">
        <v>155079057</v>
      </c>
      <c r="O14" s="239">
        <v>90449</v>
      </c>
      <c r="P14" s="282">
        <v>22.95</v>
      </c>
      <c r="Q14" s="240">
        <v>296</v>
      </c>
      <c r="R14" s="240">
        <v>155079057</v>
      </c>
      <c r="S14" s="240">
        <v>94509</v>
      </c>
      <c r="T14" s="303">
        <f t="shared" si="0"/>
        <v>18.390909090909094</v>
      </c>
      <c r="U14" s="234">
        <v>758</v>
      </c>
      <c r="V14" s="235">
        <v>155079057</v>
      </c>
      <c r="W14" s="235">
        <v>559531</v>
      </c>
      <c r="X14" s="306">
        <f t="shared" si="1"/>
        <v>19.61</v>
      </c>
      <c r="Y14" s="236">
        <v>759</v>
      </c>
      <c r="Z14" s="237">
        <v>155079057</v>
      </c>
      <c r="AA14" s="237">
        <v>559532</v>
      </c>
      <c r="AB14">
        <v>13</v>
      </c>
    </row>
    <row r="15" spans="1:28" x14ac:dyDescent="0.25">
      <c r="A15" s="125" t="s">
        <v>98</v>
      </c>
      <c r="B15" s="126">
        <v>164338945</v>
      </c>
      <c r="C15" s="14">
        <v>18.8</v>
      </c>
      <c r="D15" s="311">
        <f>(C15+(coefficient!$C$8*1.8))/0.9*1.19</f>
        <v>39.137777777777778</v>
      </c>
      <c r="E15" s="312">
        <f>(C15+(coefficient!$C$8*1.8))/0.95</f>
        <v>31.15789473684211</v>
      </c>
      <c r="F15" s="250" t="s">
        <v>27</v>
      </c>
      <c r="G15" s="418">
        <v>14</v>
      </c>
      <c r="H15" s="408">
        <v>58</v>
      </c>
      <c r="I15" s="133">
        <v>294</v>
      </c>
      <c r="J15" s="133">
        <v>164338945</v>
      </c>
      <c r="K15" s="133">
        <v>186060</v>
      </c>
      <c r="L15" s="282">
        <v>49</v>
      </c>
      <c r="M15" s="239">
        <v>295</v>
      </c>
      <c r="N15" s="239">
        <v>164338945</v>
      </c>
      <c r="O15" s="239">
        <v>186062</v>
      </c>
      <c r="P15" s="282">
        <v>39</v>
      </c>
      <c r="Q15" s="240">
        <v>296</v>
      </c>
      <c r="R15" s="240">
        <v>164338945</v>
      </c>
      <c r="S15" s="240">
        <v>186061</v>
      </c>
      <c r="T15" s="303">
        <f t="shared" si="0"/>
        <v>31.102272727272727</v>
      </c>
      <c r="U15" s="234">
        <v>758</v>
      </c>
      <c r="V15" s="235">
        <v>164338945</v>
      </c>
      <c r="W15" s="235">
        <v>570339</v>
      </c>
      <c r="X15" s="306">
        <f t="shared" si="1"/>
        <v>44.1</v>
      </c>
      <c r="Y15" s="236">
        <v>759</v>
      </c>
      <c r="Z15" s="237">
        <v>164338945</v>
      </c>
      <c r="AA15" s="237">
        <v>570340</v>
      </c>
      <c r="AB15">
        <v>3</v>
      </c>
    </row>
    <row r="16" spans="1:28" s="5" customFormat="1" x14ac:dyDescent="0.25">
      <c r="A16" s="378" t="s">
        <v>99</v>
      </c>
      <c r="B16" s="241">
        <v>155078257</v>
      </c>
      <c r="C16" s="14">
        <v>7.87</v>
      </c>
      <c r="D16" s="313">
        <f>(C16+coefficient!$C$8)/0.9*1.19</f>
        <v>18.339222222222222</v>
      </c>
      <c r="E16" s="314">
        <f>(C16+coefficient!$C$8)/0.95</f>
        <v>14.600000000000001</v>
      </c>
      <c r="F16" s="253" t="s">
        <v>30</v>
      </c>
      <c r="G16" s="418">
        <v>15</v>
      </c>
      <c r="H16" s="407">
        <f>(C16+4.2+coefficient!$B$8)/0.85*1.19</f>
        <v>26.698</v>
      </c>
      <c r="I16" s="155">
        <v>294</v>
      </c>
      <c r="J16" s="243">
        <v>155078257</v>
      </c>
      <c r="K16" s="155">
        <v>182498</v>
      </c>
      <c r="L16" s="279">
        <f t="shared" ref="L16:L22" si="3">P16*1.03</f>
        <v>25.168635227272731</v>
      </c>
      <c r="M16" s="244">
        <v>295</v>
      </c>
      <c r="N16" s="244">
        <v>155078257</v>
      </c>
      <c r="O16" s="244">
        <v>90465</v>
      </c>
      <c r="P16" s="287">
        <f>(C16+4.2+coefficient!$C$8)/0.88*1.19</f>
        <v>24.435568181818184</v>
      </c>
      <c r="Q16" s="245">
        <v>296</v>
      </c>
      <c r="R16" s="245">
        <v>155078257</v>
      </c>
      <c r="S16" s="245">
        <v>94337</v>
      </c>
      <c r="T16" s="303">
        <f t="shared" si="0"/>
        <v>16.321931818181817</v>
      </c>
      <c r="U16" s="379">
        <v>758</v>
      </c>
      <c r="V16" s="235">
        <v>155078257</v>
      </c>
      <c r="W16" s="235">
        <v>558299</v>
      </c>
      <c r="X16" s="306">
        <f t="shared" si="1"/>
        <v>20.268635227272732</v>
      </c>
      <c r="Y16" s="380">
        <v>759</v>
      </c>
      <c r="Z16" s="237">
        <v>155078257</v>
      </c>
      <c r="AA16" s="237">
        <v>558300</v>
      </c>
      <c r="AB16">
        <v>2</v>
      </c>
    </row>
    <row r="17" spans="1:28" x14ac:dyDescent="0.25">
      <c r="A17" s="125" t="s">
        <v>100</v>
      </c>
      <c r="B17" s="246">
        <v>155078261</v>
      </c>
      <c r="C17" s="14">
        <v>7.87</v>
      </c>
      <c r="D17" s="311">
        <f>(C17+coefficient!$C$8)/0.9*1.19</f>
        <v>18.339222222222222</v>
      </c>
      <c r="E17" s="312">
        <f>(C17+coefficient!$C$8)/0.95</f>
        <v>14.600000000000001</v>
      </c>
      <c r="F17" s="247" t="s">
        <v>30</v>
      </c>
      <c r="G17" s="418">
        <v>16</v>
      </c>
      <c r="H17" s="131">
        <f>(C17+4.2+coefficient!$B$8)/0.85*1.19</f>
        <v>26.698</v>
      </c>
      <c r="I17" s="133">
        <v>294</v>
      </c>
      <c r="J17" s="248">
        <v>155078261</v>
      </c>
      <c r="K17" s="133">
        <v>182500</v>
      </c>
      <c r="L17" s="280">
        <f t="shared" si="3"/>
        <v>25.168635227272731</v>
      </c>
      <c r="M17" s="239">
        <v>295</v>
      </c>
      <c r="N17" s="239">
        <v>155078261</v>
      </c>
      <c r="O17" s="239">
        <v>90466</v>
      </c>
      <c r="P17" s="285">
        <f>(C17+4.2+coefficient!$C$8)/0.88*1.19</f>
        <v>24.435568181818184</v>
      </c>
      <c r="Q17" s="240">
        <v>296</v>
      </c>
      <c r="R17" s="240">
        <v>155078261</v>
      </c>
      <c r="S17" s="240">
        <v>94336</v>
      </c>
      <c r="T17" s="303">
        <f t="shared" si="0"/>
        <v>16.321931818181817</v>
      </c>
      <c r="U17" s="234">
        <v>758</v>
      </c>
      <c r="V17" s="235">
        <v>155078261</v>
      </c>
      <c r="W17" s="235">
        <v>558307</v>
      </c>
      <c r="X17" s="306">
        <f t="shared" si="1"/>
        <v>20.268635227272732</v>
      </c>
      <c r="Y17" s="236">
        <v>759</v>
      </c>
      <c r="Z17" s="237">
        <v>155078261</v>
      </c>
      <c r="AA17" s="237">
        <v>558308</v>
      </c>
      <c r="AB17">
        <v>5</v>
      </c>
    </row>
    <row r="18" spans="1:28" s="5" customFormat="1" x14ac:dyDescent="0.25">
      <c r="A18" s="194" t="s">
        <v>101</v>
      </c>
      <c r="B18" s="126">
        <v>155078723</v>
      </c>
      <c r="C18" s="14">
        <v>15.74</v>
      </c>
      <c r="D18" s="311">
        <f>(C18+(coefficient!$C$8*1.8))/0.9*1.19</f>
        <v>35.091777777777772</v>
      </c>
      <c r="E18" s="312">
        <f>(C18+(coefficient!$C$8*1.8))/0.95</f>
        <v>27.936842105263157</v>
      </c>
      <c r="F18" s="251" t="s">
        <v>27</v>
      </c>
      <c r="G18" s="418">
        <v>17</v>
      </c>
      <c r="H18" s="131">
        <f>(C18+4.2+(coefficient!$B$8*1.5))/0.85*1.19</f>
        <v>42.616</v>
      </c>
      <c r="I18" s="133">
        <v>294</v>
      </c>
      <c r="J18" s="133">
        <v>155078723</v>
      </c>
      <c r="K18" s="133">
        <v>91699</v>
      </c>
      <c r="L18" s="280">
        <f t="shared" si="3"/>
        <v>40.308815909090917</v>
      </c>
      <c r="M18" s="239">
        <v>295</v>
      </c>
      <c r="N18" s="239">
        <v>155078723</v>
      </c>
      <c r="O18" s="239">
        <v>90316</v>
      </c>
      <c r="P18" s="285">
        <f>(C18+4.2+(coefficient!$C$8*1.5))/0.88*1.19</f>
        <v>39.134772727272733</v>
      </c>
      <c r="Q18" s="240">
        <v>296</v>
      </c>
      <c r="R18" s="240">
        <v>155078723</v>
      </c>
      <c r="S18" s="240">
        <v>91700</v>
      </c>
      <c r="T18" s="303">
        <f t="shared" si="0"/>
        <v>26.964318181818182</v>
      </c>
      <c r="U18" s="379">
        <v>758</v>
      </c>
      <c r="V18" s="235">
        <v>155078723</v>
      </c>
      <c r="W18" s="235">
        <v>558997</v>
      </c>
      <c r="X18" s="306">
        <f t="shared" si="1"/>
        <v>35.408815909090919</v>
      </c>
      <c r="Y18" s="380">
        <v>759</v>
      </c>
      <c r="Z18" s="237">
        <v>155078723</v>
      </c>
      <c r="AA18" s="237">
        <v>558998</v>
      </c>
      <c r="AB18">
        <v>2</v>
      </c>
    </row>
    <row r="19" spans="1:28" x14ac:dyDescent="0.25">
      <c r="A19" s="171" t="s">
        <v>102</v>
      </c>
      <c r="B19" s="241">
        <v>155079007</v>
      </c>
      <c r="C19" s="14">
        <v>14.23</v>
      </c>
      <c r="D19" s="313">
        <f>(C19+coefficient!$C$8)/0.9*1.19</f>
        <v>26.748555555555555</v>
      </c>
      <c r="E19" s="314">
        <f>(C19+coefficient!$C$8)/0.95</f>
        <v>21.294736842105266</v>
      </c>
      <c r="F19" s="252" t="s">
        <v>30</v>
      </c>
      <c r="G19" s="418">
        <v>18</v>
      </c>
      <c r="H19" s="408">
        <v>39.49</v>
      </c>
      <c r="I19" s="155">
        <v>294</v>
      </c>
      <c r="J19" s="243">
        <v>155079007</v>
      </c>
      <c r="K19" s="155">
        <v>150629</v>
      </c>
      <c r="L19" s="279">
        <f t="shared" si="3"/>
        <v>34.027103409090905</v>
      </c>
      <c r="M19" s="244">
        <v>295</v>
      </c>
      <c r="N19" s="244">
        <v>155079007</v>
      </c>
      <c r="O19" s="244">
        <v>90469</v>
      </c>
      <c r="P19" s="287">
        <f>(C19+4.2+coefficient!$C$8)/0.88*1.19</f>
        <v>33.036022727272723</v>
      </c>
      <c r="Q19" s="245">
        <v>296</v>
      </c>
      <c r="R19" s="245">
        <v>155079007</v>
      </c>
      <c r="S19" s="245">
        <v>94329</v>
      </c>
      <c r="T19" s="303">
        <f t="shared" si="0"/>
        <v>24.92238636363636</v>
      </c>
      <c r="U19" s="234">
        <v>758</v>
      </c>
      <c r="V19" s="235">
        <v>155079007</v>
      </c>
      <c r="W19" s="235">
        <v>559467</v>
      </c>
      <c r="X19" s="306">
        <f t="shared" si="1"/>
        <v>29.127103409090907</v>
      </c>
      <c r="Y19" s="236">
        <v>759</v>
      </c>
      <c r="Z19" s="237">
        <v>155079007</v>
      </c>
      <c r="AA19" s="237">
        <v>559468</v>
      </c>
      <c r="AB19">
        <v>3</v>
      </c>
    </row>
    <row r="20" spans="1:28" x14ac:dyDescent="0.25">
      <c r="A20" s="125" t="s">
        <v>103</v>
      </c>
      <c r="B20" s="246">
        <v>166877332</v>
      </c>
      <c r="C20" s="14">
        <v>3.65</v>
      </c>
      <c r="D20" s="311">
        <f>(C20+coefficient!$C$9)/0.9*1.19</f>
        <v>9.4538888888888888</v>
      </c>
      <c r="E20" s="312">
        <f>(C20+coefficient!$C$9)/0.95</f>
        <v>7.526315789473685</v>
      </c>
      <c r="F20" s="252" t="s">
        <v>104</v>
      </c>
      <c r="G20" s="418">
        <v>19</v>
      </c>
      <c r="H20" s="131">
        <f>(C20+4.2+coefficient!$B$9)/0.85*1.19</f>
        <v>17.29</v>
      </c>
      <c r="I20" s="133">
        <v>294</v>
      </c>
      <c r="J20" s="248">
        <v>166877332</v>
      </c>
      <c r="K20" s="133">
        <v>439764</v>
      </c>
      <c r="L20" s="280">
        <f t="shared" si="3"/>
        <v>15.808744318181816</v>
      </c>
      <c r="M20" s="239">
        <v>295</v>
      </c>
      <c r="N20" s="239">
        <v>166877332</v>
      </c>
      <c r="O20" s="239">
        <v>439766</v>
      </c>
      <c r="P20" s="285">
        <f>(C20+4.2+coefficient!$C$9)/0.88*1.19</f>
        <v>15.348295454545452</v>
      </c>
      <c r="Q20" s="240">
        <v>296</v>
      </c>
      <c r="R20" s="240">
        <v>166877332</v>
      </c>
      <c r="S20" s="240">
        <v>439765</v>
      </c>
      <c r="T20" s="303">
        <f t="shared" si="0"/>
        <v>10.615340909090907</v>
      </c>
      <c r="U20" s="234">
        <v>758</v>
      </c>
      <c r="V20" s="235">
        <v>166877332</v>
      </c>
      <c r="W20" s="235">
        <v>598834</v>
      </c>
      <c r="X20" s="306">
        <f t="shared" si="1"/>
        <v>10.908744318181816</v>
      </c>
      <c r="Y20" s="236">
        <v>759</v>
      </c>
      <c r="Z20" s="237">
        <v>166877332</v>
      </c>
      <c r="AA20" s="237">
        <v>598835</v>
      </c>
      <c r="AB20">
        <v>46</v>
      </c>
    </row>
    <row r="21" spans="1:28" x14ac:dyDescent="0.25">
      <c r="A21" s="144" t="s">
        <v>105</v>
      </c>
      <c r="B21" s="246">
        <v>155079056</v>
      </c>
      <c r="C21" s="14">
        <v>3.65</v>
      </c>
      <c r="D21" s="311">
        <f>(C21+coefficient!$C$9)/0.9*1.19</f>
        <v>9.4538888888888888</v>
      </c>
      <c r="E21" s="312">
        <f>(C21+coefficient!$C$9)/0.95</f>
        <v>7.526315789473685</v>
      </c>
      <c r="F21" s="253" t="s">
        <v>104</v>
      </c>
      <c r="G21" s="418">
        <v>20</v>
      </c>
      <c r="H21" s="131">
        <f>(C21+4.2+coefficient!$B$9)/0.85*1.19</f>
        <v>17.29</v>
      </c>
      <c r="I21" s="133">
        <v>294</v>
      </c>
      <c r="J21" s="248">
        <v>155079056</v>
      </c>
      <c r="K21" s="133">
        <v>182505</v>
      </c>
      <c r="L21" s="280">
        <f t="shared" si="3"/>
        <v>15.808744318181816</v>
      </c>
      <c r="M21" s="239">
        <v>295</v>
      </c>
      <c r="N21" s="239">
        <v>155079056</v>
      </c>
      <c r="O21" s="239">
        <v>90472</v>
      </c>
      <c r="P21" s="285">
        <f>(C21+4.2+coefficient!$C$9)/0.88*1.19</f>
        <v>15.348295454545452</v>
      </c>
      <c r="Q21" s="240">
        <v>296</v>
      </c>
      <c r="R21" s="240">
        <v>155079056</v>
      </c>
      <c r="S21" s="240">
        <v>94323</v>
      </c>
      <c r="T21" s="303">
        <f t="shared" si="0"/>
        <v>10.615340909090907</v>
      </c>
      <c r="U21" s="234">
        <v>758</v>
      </c>
      <c r="V21" s="235">
        <v>155079056</v>
      </c>
      <c r="W21" s="235">
        <v>559529</v>
      </c>
      <c r="X21" s="306">
        <f t="shared" si="1"/>
        <v>10.908744318181816</v>
      </c>
      <c r="Y21" s="236">
        <v>759</v>
      </c>
      <c r="Z21" s="237">
        <v>155079056</v>
      </c>
      <c r="AA21" s="237">
        <v>559530</v>
      </c>
      <c r="AB21">
        <v>93</v>
      </c>
    </row>
    <row r="22" spans="1:28" x14ac:dyDescent="0.25">
      <c r="A22" s="144" t="s">
        <v>106</v>
      </c>
      <c r="B22" s="126">
        <v>155079305</v>
      </c>
      <c r="C22" s="14">
        <v>7.29</v>
      </c>
      <c r="D22" s="311">
        <f>(C22+(coefficient!$C$9*2))/0.9*1.19</f>
        <v>18.894555555555552</v>
      </c>
      <c r="E22" s="312">
        <f>(C22+(coefficient!$C$9*2))/0.95</f>
        <v>15.042105263157895</v>
      </c>
      <c r="F22" s="242" t="s">
        <v>107</v>
      </c>
      <c r="G22" s="418">
        <v>21</v>
      </c>
      <c r="H22" s="131">
        <f>(C22+4.2+(coefficient!$B$9*2))/0.85*1.19</f>
        <v>28.686000000000003</v>
      </c>
      <c r="I22" s="133">
        <v>294</v>
      </c>
      <c r="J22" s="133">
        <v>155079305</v>
      </c>
      <c r="K22" s="133">
        <v>91708</v>
      </c>
      <c r="L22" s="280">
        <f t="shared" si="3"/>
        <v>25.753628409090915</v>
      </c>
      <c r="M22" s="239">
        <v>295</v>
      </c>
      <c r="N22" s="239">
        <v>155079305</v>
      </c>
      <c r="O22" s="239">
        <v>90319</v>
      </c>
      <c r="P22" s="285">
        <f>(C22+4.2+(coefficient!$C$9*2))/0.88*1.19</f>
        <v>25.003522727272731</v>
      </c>
      <c r="Q22" s="240">
        <v>296</v>
      </c>
      <c r="R22" s="240">
        <v>155079305</v>
      </c>
      <c r="S22" s="240">
        <v>91709</v>
      </c>
      <c r="T22" s="303">
        <f t="shared" si="0"/>
        <v>15.537613636363636</v>
      </c>
      <c r="U22" s="234">
        <v>758</v>
      </c>
      <c r="V22" s="235">
        <v>155079305</v>
      </c>
      <c r="W22" s="235">
        <v>559837</v>
      </c>
      <c r="X22" s="306">
        <f t="shared" si="1"/>
        <v>20.853628409090916</v>
      </c>
      <c r="Y22" s="236">
        <v>759</v>
      </c>
      <c r="Z22" s="237">
        <v>155079305</v>
      </c>
      <c r="AA22" s="237">
        <v>559838</v>
      </c>
      <c r="AB22">
        <v>46</v>
      </c>
    </row>
    <row r="23" spans="1:28" x14ac:dyDescent="0.25">
      <c r="A23" s="171" t="s">
        <v>108</v>
      </c>
      <c r="B23" s="241">
        <v>155079033</v>
      </c>
      <c r="C23" s="14">
        <v>15.6</v>
      </c>
      <c r="D23" s="313">
        <f>(C23+coefficient!$C$8)/0.9*1.19</f>
        <v>28.56</v>
      </c>
      <c r="E23" s="314">
        <f>(C23+coefficient!$C$8)/0.95</f>
        <v>22.736842105263161</v>
      </c>
      <c r="F23" s="252" t="s">
        <v>30</v>
      </c>
      <c r="G23" s="418">
        <v>22</v>
      </c>
      <c r="H23" s="407">
        <f>H25/2</f>
        <v>44.95</v>
      </c>
      <c r="I23" s="155">
        <v>294</v>
      </c>
      <c r="J23" s="243">
        <v>155079033</v>
      </c>
      <c r="K23" s="155">
        <v>183382</v>
      </c>
      <c r="L23" s="279">
        <f>L25/2</f>
        <v>37</v>
      </c>
      <c r="M23" s="244">
        <v>295</v>
      </c>
      <c r="N23" s="244">
        <v>155079033</v>
      </c>
      <c r="O23" s="244">
        <v>90474</v>
      </c>
      <c r="P23" s="287">
        <f>P25/2</f>
        <v>38</v>
      </c>
      <c r="Q23" s="245">
        <v>296</v>
      </c>
      <c r="R23" s="245">
        <v>155079033</v>
      </c>
      <c r="S23" s="245">
        <v>94322</v>
      </c>
      <c r="T23" s="303">
        <f t="shared" si="0"/>
        <v>26.774999999999999</v>
      </c>
      <c r="U23" s="234">
        <v>758</v>
      </c>
      <c r="V23" s="235">
        <v>155079033</v>
      </c>
      <c r="W23" s="235">
        <v>559501</v>
      </c>
      <c r="X23" s="306">
        <f t="shared" si="1"/>
        <v>32.1</v>
      </c>
      <c r="Y23" s="236">
        <v>759</v>
      </c>
      <c r="Z23" s="237">
        <v>155079033</v>
      </c>
      <c r="AA23" s="237">
        <v>559502</v>
      </c>
      <c r="AB23">
        <v>5</v>
      </c>
    </row>
    <row r="24" spans="1:28" x14ac:dyDescent="0.25">
      <c r="A24" s="144" t="s">
        <v>109</v>
      </c>
      <c r="B24" s="246">
        <v>155079044</v>
      </c>
      <c r="C24" s="14">
        <v>15.6</v>
      </c>
      <c r="D24" s="311">
        <f>(C24+coefficient!$C$8)/0.9*1.19</f>
        <v>28.56</v>
      </c>
      <c r="E24" s="312">
        <f>(C24+coefficient!$C$8)/0.95</f>
        <v>22.736842105263161</v>
      </c>
      <c r="F24" s="242" t="s">
        <v>30</v>
      </c>
      <c r="G24" s="418">
        <v>23</v>
      </c>
      <c r="H24" s="131">
        <f>H25/2</f>
        <v>44.95</v>
      </c>
      <c r="I24" s="133">
        <v>294</v>
      </c>
      <c r="J24" s="248">
        <v>155079044</v>
      </c>
      <c r="K24" s="133">
        <v>183383</v>
      </c>
      <c r="L24" s="280">
        <f>L25/2</f>
        <v>37</v>
      </c>
      <c r="M24" s="239">
        <v>295</v>
      </c>
      <c r="N24" s="239">
        <v>155079044</v>
      </c>
      <c r="O24" s="239">
        <v>90475</v>
      </c>
      <c r="P24" s="285">
        <f>P25/2</f>
        <v>38</v>
      </c>
      <c r="Q24" s="240">
        <v>296</v>
      </c>
      <c r="R24" s="240">
        <v>155079044</v>
      </c>
      <c r="S24" s="240">
        <v>94320</v>
      </c>
      <c r="T24" s="303">
        <f t="shared" si="0"/>
        <v>26.774999999999999</v>
      </c>
      <c r="U24" s="234">
        <v>758</v>
      </c>
      <c r="V24" s="235">
        <v>155079044</v>
      </c>
      <c r="W24" s="235">
        <v>559515</v>
      </c>
      <c r="X24" s="306">
        <f t="shared" si="1"/>
        <v>32.1</v>
      </c>
      <c r="Y24" s="236">
        <v>759</v>
      </c>
      <c r="Z24" s="237">
        <v>155079044</v>
      </c>
      <c r="AA24" s="237">
        <v>559516</v>
      </c>
      <c r="AB24">
        <v>6</v>
      </c>
    </row>
    <row r="25" spans="1:28" x14ac:dyDescent="0.25">
      <c r="A25" s="254" t="s">
        <v>19</v>
      </c>
      <c r="B25" s="126">
        <v>155078165</v>
      </c>
      <c r="C25" s="14">
        <v>31.2</v>
      </c>
      <c r="D25" s="311">
        <f>(C25+(coefficient!$C$8*2))/0.9*1.19</f>
        <v>57.12</v>
      </c>
      <c r="E25" s="312">
        <f>(C25+(coefficient!$C$8*2))/0.95</f>
        <v>45.473684210526322</v>
      </c>
      <c r="F25" s="247" t="s">
        <v>18</v>
      </c>
      <c r="G25" s="418">
        <v>24</v>
      </c>
      <c r="H25" s="406">
        <v>89.9</v>
      </c>
      <c r="I25" s="133">
        <v>294</v>
      </c>
      <c r="J25" s="133">
        <v>155078165</v>
      </c>
      <c r="K25" s="133">
        <v>91355</v>
      </c>
      <c r="L25" s="277">
        <v>74</v>
      </c>
      <c r="M25" s="239">
        <v>295</v>
      </c>
      <c r="N25" s="239">
        <v>155078165</v>
      </c>
      <c r="O25" s="239">
        <v>90314</v>
      </c>
      <c r="P25" s="277">
        <v>76</v>
      </c>
      <c r="Q25" s="240">
        <v>296</v>
      </c>
      <c r="R25" s="240">
        <v>155078165</v>
      </c>
      <c r="S25" s="240">
        <v>91356</v>
      </c>
      <c r="T25" s="303">
        <f t="shared" si="0"/>
        <v>47.870454545454542</v>
      </c>
      <c r="U25" s="234">
        <v>758</v>
      </c>
      <c r="V25" s="235">
        <v>155078165</v>
      </c>
      <c r="W25" s="235">
        <v>558219</v>
      </c>
      <c r="X25" s="306">
        <f t="shared" si="1"/>
        <v>69.099999999999994</v>
      </c>
      <c r="Y25" s="236">
        <v>759</v>
      </c>
      <c r="Z25" s="237">
        <v>155078165</v>
      </c>
      <c r="AA25" s="237">
        <v>558220</v>
      </c>
      <c r="AB25">
        <v>5</v>
      </c>
    </row>
    <row r="26" spans="1:28" x14ac:dyDescent="0.25">
      <c r="A26" s="220" t="s">
        <v>110</v>
      </c>
      <c r="B26" s="241">
        <v>155079071</v>
      </c>
      <c r="C26" s="14">
        <v>7</v>
      </c>
      <c r="D26" s="313">
        <f>(C26+coefficient!$C$8)/0.9*1.19</f>
        <v>17.18888888888889</v>
      </c>
      <c r="E26" s="314">
        <f>(C26+coefficient!$C$8)/0.95</f>
        <v>13.684210526315789</v>
      </c>
      <c r="F26" s="253" t="s">
        <v>30</v>
      </c>
      <c r="G26" s="418">
        <v>25</v>
      </c>
      <c r="H26" s="407">
        <f>(C26+4.2+coefficient!$B$8)/0.85*1.19</f>
        <v>25.479999999999997</v>
      </c>
      <c r="I26" s="155">
        <v>294</v>
      </c>
      <c r="J26" s="243">
        <v>155079071</v>
      </c>
      <c r="K26" s="155">
        <v>182506</v>
      </c>
      <c r="L26" s="279">
        <f t="shared" ref="L26:L48" si="4">P26*1.03</f>
        <v>23.956863636363632</v>
      </c>
      <c r="M26" s="244">
        <v>295</v>
      </c>
      <c r="N26" s="244">
        <v>155079071</v>
      </c>
      <c r="O26" s="244">
        <v>90478</v>
      </c>
      <c r="P26" s="287">
        <f>(C26+4.2+coefficient!$C$8)/0.88*1.19</f>
        <v>23.259090909090904</v>
      </c>
      <c r="Q26" s="245">
        <v>296</v>
      </c>
      <c r="R26" s="245">
        <v>155079071</v>
      </c>
      <c r="S26" s="245">
        <v>94313</v>
      </c>
      <c r="T26" s="303">
        <f t="shared" si="0"/>
        <v>15.145454545454545</v>
      </c>
      <c r="U26" s="234">
        <v>758</v>
      </c>
      <c r="V26" s="235">
        <v>155079071</v>
      </c>
      <c r="W26" s="235">
        <v>559553</v>
      </c>
      <c r="X26" s="306">
        <f t="shared" si="1"/>
        <v>19.05686363636363</v>
      </c>
      <c r="Y26" s="236">
        <v>759</v>
      </c>
      <c r="Z26" s="237">
        <v>155079071</v>
      </c>
      <c r="AA26" s="237">
        <v>559554</v>
      </c>
      <c r="AB26">
        <v>39</v>
      </c>
    </row>
    <row r="27" spans="1:28" x14ac:dyDescent="0.25">
      <c r="A27" s="125" t="s">
        <v>111</v>
      </c>
      <c r="B27" s="246">
        <v>155079085</v>
      </c>
      <c r="C27" s="14">
        <v>7</v>
      </c>
      <c r="D27" s="311">
        <f>(C27+coefficient!$C$8)/0.9*1.19</f>
        <v>17.18888888888889</v>
      </c>
      <c r="E27" s="312">
        <f>(C27+coefficient!$C$8)/0.95</f>
        <v>13.684210526315789</v>
      </c>
      <c r="F27" s="247" t="s">
        <v>30</v>
      </c>
      <c r="G27" s="418">
        <v>26</v>
      </c>
      <c r="H27" s="131">
        <f>(C27+4.2+coefficient!$B$8)/0.85*1.19</f>
        <v>25.479999999999997</v>
      </c>
      <c r="I27" s="133">
        <v>294</v>
      </c>
      <c r="J27" s="248">
        <v>155079085</v>
      </c>
      <c r="K27" s="133">
        <v>183385</v>
      </c>
      <c r="L27" s="280">
        <f t="shared" si="4"/>
        <v>23.956863636363632</v>
      </c>
      <c r="M27" s="239">
        <v>295</v>
      </c>
      <c r="N27" s="239">
        <v>155079085</v>
      </c>
      <c r="O27" s="239">
        <v>90481</v>
      </c>
      <c r="P27" s="285">
        <f>(C27+4.2+coefficient!$C$8)/0.88*1.19</f>
        <v>23.259090909090904</v>
      </c>
      <c r="Q27" s="240">
        <v>296</v>
      </c>
      <c r="R27" s="240">
        <v>155079085</v>
      </c>
      <c r="S27" s="240">
        <v>94310</v>
      </c>
      <c r="T27" s="303">
        <f t="shared" si="0"/>
        <v>15.145454545454545</v>
      </c>
      <c r="U27" s="234">
        <v>758</v>
      </c>
      <c r="V27" s="235">
        <v>155079085</v>
      </c>
      <c r="W27" s="235">
        <v>559577</v>
      </c>
      <c r="X27" s="306">
        <f t="shared" si="1"/>
        <v>19.05686363636363</v>
      </c>
      <c r="Y27" s="236">
        <v>759</v>
      </c>
      <c r="Z27" s="237">
        <v>155079085</v>
      </c>
      <c r="AA27" s="237">
        <v>559578</v>
      </c>
      <c r="AB27">
        <v>38</v>
      </c>
    </row>
    <row r="28" spans="1:28" x14ac:dyDescent="0.25">
      <c r="A28" s="144" t="s">
        <v>112</v>
      </c>
      <c r="B28" s="246">
        <v>155078999</v>
      </c>
      <c r="C28" s="14">
        <v>4.58</v>
      </c>
      <c r="D28" s="311">
        <f>(C28+coefficient!$C$8)/0.9*1.19</f>
        <v>13.989111111111109</v>
      </c>
      <c r="E28" s="312">
        <f>(C28+coefficient!$C$8)/0.95</f>
        <v>11.136842105263158</v>
      </c>
      <c r="F28" s="242" t="s">
        <v>30</v>
      </c>
      <c r="G28" s="418">
        <v>27</v>
      </c>
      <c r="H28" s="131">
        <f>(C28+4.2+coefficient!$B$8)/0.85*1.19</f>
        <v>22.092000000000002</v>
      </c>
      <c r="I28" s="133">
        <v>294</v>
      </c>
      <c r="J28" s="248">
        <v>155078999</v>
      </c>
      <c r="K28" s="133">
        <v>183395</v>
      </c>
      <c r="L28" s="280">
        <f t="shared" si="4"/>
        <v>17.582100000000001</v>
      </c>
      <c r="M28" s="239">
        <v>295</v>
      </c>
      <c r="N28" s="239">
        <v>155078999</v>
      </c>
      <c r="O28" s="239">
        <v>90672</v>
      </c>
      <c r="P28" s="281">
        <v>17.07</v>
      </c>
      <c r="Q28" s="240">
        <v>296</v>
      </c>
      <c r="R28" s="240">
        <v>155078999</v>
      </c>
      <c r="S28" s="240">
        <v>94239</v>
      </c>
      <c r="T28" s="303">
        <f t="shared" si="0"/>
        <v>11.872954545454546</v>
      </c>
      <c r="U28" s="234">
        <v>758</v>
      </c>
      <c r="V28" s="235">
        <v>155078999</v>
      </c>
      <c r="W28" s="235">
        <v>559457</v>
      </c>
      <c r="X28" s="306">
        <f t="shared" si="1"/>
        <v>12.6821</v>
      </c>
      <c r="Y28" s="236">
        <v>759</v>
      </c>
      <c r="Z28" s="237">
        <v>155078999</v>
      </c>
      <c r="AA28" s="237">
        <v>559458</v>
      </c>
      <c r="AB28">
        <v>33</v>
      </c>
    </row>
    <row r="29" spans="1:28" x14ac:dyDescent="0.25">
      <c r="A29" s="125" t="s">
        <v>113</v>
      </c>
      <c r="B29" s="246">
        <v>155632064</v>
      </c>
      <c r="C29" s="14">
        <v>4.58</v>
      </c>
      <c r="D29" s="311">
        <f>(C29+coefficient!$C$8)/0.9*1.19</f>
        <v>13.989111111111109</v>
      </c>
      <c r="E29" s="312">
        <f>(C29+coefficient!$C$8)/0.95</f>
        <v>11.136842105263158</v>
      </c>
      <c r="F29" s="247" t="s">
        <v>30</v>
      </c>
      <c r="G29" s="418">
        <v>28</v>
      </c>
      <c r="H29" s="131">
        <f>(C29+4.2+coefficient!$B$8)/0.85*1.19</f>
        <v>22.092000000000002</v>
      </c>
      <c r="I29" s="133">
        <v>294</v>
      </c>
      <c r="J29" s="248">
        <v>155632064</v>
      </c>
      <c r="K29" s="133">
        <v>183396</v>
      </c>
      <c r="L29" s="280">
        <f t="shared" si="4"/>
        <v>17.582100000000001</v>
      </c>
      <c r="M29" s="239">
        <v>295</v>
      </c>
      <c r="N29" s="239">
        <v>155632064</v>
      </c>
      <c r="O29" s="239">
        <v>90673</v>
      </c>
      <c r="P29" s="281">
        <v>17.07</v>
      </c>
      <c r="Q29" s="240">
        <v>296</v>
      </c>
      <c r="R29" s="240">
        <v>155632064</v>
      </c>
      <c r="S29" s="240">
        <v>94236</v>
      </c>
      <c r="T29" s="303">
        <f t="shared" si="0"/>
        <v>11.872954545454546</v>
      </c>
      <c r="U29" s="234">
        <v>758</v>
      </c>
      <c r="V29" s="235">
        <v>155632064</v>
      </c>
      <c r="W29" s="235">
        <v>560437</v>
      </c>
      <c r="X29" s="306">
        <f t="shared" si="1"/>
        <v>12.6821</v>
      </c>
      <c r="Y29" s="236">
        <v>759</v>
      </c>
      <c r="Z29" s="237">
        <v>155632064</v>
      </c>
      <c r="AA29" s="237">
        <v>560438</v>
      </c>
      <c r="AB29">
        <v>38</v>
      </c>
    </row>
    <row r="30" spans="1:28" x14ac:dyDescent="0.25">
      <c r="A30" s="144" t="s">
        <v>114</v>
      </c>
      <c r="B30" s="126">
        <v>161625063</v>
      </c>
      <c r="C30" s="14">
        <v>28.24</v>
      </c>
      <c r="D30" s="311">
        <f>(C30+(coefficient!$C$8*3.5))/0.9*1.19</f>
        <v>65.106222222222215</v>
      </c>
      <c r="E30" s="312">
        <f>(C30+(coefficient!$C$8*3.5))/0.95</f>
        <v>51.831578947368421</v>
      </c>
      <c r="F30" s="242" t="s">
        <v>115</v>
      </c>
      <c r="G30" s="418">
        <v>29</v>
      </c>
      <c r="H30" s="406">
        <v>95</v>
      </c>
      <c r="I30" s="133">
        <v>294</v>
      </c>
      <c r="J30" s="133">
        <v>161625063</v>
      </c>
      <c r="K30" s="133">
        <v>148748</v>
      </c>
      <c r="L30" s="280">
        <f t="shared" si="4"/>
        <v>101.22840000000001</v>
      </c>
      <c r="M30" s="239">
        <v>295</v>
      </c>
      <c r="N30" s="239">
        <v>161625063</v>
      </c>
      <c r="O30" s="239">
        <v>148596</v>
      </c>
      <c r="P30" s="281">
        <v>98.28</v>
      </c>
      <c r="Q30" s="240">
        <v>296</v>
      </c>
      <c r="R30" s="240">
        <v>161625063</v>
      </c>
      <c r="S30" s="240">
        <v>148595</v>
      </c>
      <c r="T30" s="303">
        <f t="shared" si="0"/>
        <v>43.867727272727265</v>
      </c>
      <c r="U30" s="234">
        <v>758</v>
      </c>
      <c r="V30" s="235">
        <v>161625063</v>
      </c>
      <c r="W30" s="235">
        <v>560703</v>
      </c>
      <c r="X30" s="306">
        <f t="shared" si="1"/>
        <v>96.328400000000002</v>
      </c>
      <c r="Y30" s="236">
        <v>759</v>
      </c>
      <c r="Z30" s="237">
        <v>161625063</v>
      </c>
      <c r="AA30" s="237">
        <v>560704</v>
      </c>
      <c r="AB30">
        <v>24</v>
      </c>
    </row>
    <row r="31" spans="1:28" s="5" customFormat="1" x14ac:dyDescent="0.25">
      <c r="A31" s="520" t="s">
        <v>116</v>
      </c>
      <c r="B31" s="241">
        <v>155078256</v>
      </c>
      <c r="C31" s="522">
        <v>18.600000000000001</v>
      </c>
      <c r="D31" s="313">
        <f>(C31+coefficient!$C$8)/0.9*1.19</f>
        <v>32.526666666666671</v>
      </c>
      <c r="E31" s="314">
        <f>(C31+coefficient!$C$8)/0.95</f>
        <v>25.894736842105267</v>
      </c>
      <c r="F31" s="252" t="s">
        <v>30</v>
      </c>
      <c r="G31" s="521">
        <v>30</v>
      </c>
      <c r="H31" s="407">
        <f>(C31+4.2+coefficient!$B$8)/0.85*1.19</f>
        <v>41.72</v>
      </c>
      <c r="I31" s="155">
        <v>294</v>
      </c>
      <c r="J31" s="243">
        <v>155078256</v>
      </c>
      <c r="K31" s="155">
        <v>182508</v>
      </c>
      <c r="L31" s="279">
        <f t="shared" si="4"/>
        <v>40.113818181818182</v>
      </c>
      <c r="M31" s="244">
        <v>295</v>
      </c>
      <c r="N31" s="244">
        <v>155078256</v>
      </c>
      <c r="O31" s="244">
        <v>90674</v>
      </c>
      <c r="P31" s="287">
        <f>(C31+4.2+coefficient!$C$8)/0.88*1.19</f>
        <v>38.945454545454545</v>
      </c>
      <c r="Q31" s="245">
        <v>296</v>
      </c>
      <c r="R31" s="245">
        <v>155078256</v>
      </c>
      <c r="S31" s="245">
        <v>94223</v>
      </c>
      <c r="T31" s="303">
        <f t="shared" si="0"/>
        <v>30.831818181818182</v>
      </c>
      <c r="U31" s="379">
        <v>758</v>
      </c>
      <c r="V31" s="235">
        <v>155078256</v>
      </c>
      <c r="W31" s="235">
        <v>558297</v>
      </c>
      <c r="X31" s="306">
        <f t="shared" si="1"/>
        <v>35.213818181818183</v>
      </c>
      <c r="Y31" s="380">
        <v>759</v>
      </c>
      <c r="Z31" s="237">
        <v>155078256</v>
      </c>
      <c r="AA31" s="237">
        <v>558298</v>
      </c>
      <c r="AB31" s="5">
        <v>2</v>
      </c>
    </row>
    <row r="32" spans="1:28" s="5" customFormat="1" x14ac:dyDescent="0.25">
      <c r="A32" s="194" t="s">
        <v>117</v>
      </c>
      <c r="B32" s="246">
        <v>155078260</v>
      </c>
      <c r="C32" s="522">
        <v>18.600000000000001</v>
      </c>
      <c r="D32" s="311">
        <f>(C32+coefficient!$C$8)/0.9*1.19</f>
        <v>32.526666666666671</v>
      </c>
      <c r="E32" s="312">
        <f>(C32+coefficient!$C$8)/0.95</f>
        <v>25.894736842105267</v>
      </c>
      <c r="F32" s="242" t="s">
        <v>30</v>
      </c>
      <c r="G32" s="521">
        <v>31</v>
      </c>
      <c r="H32" s="131">
        <f>(C32+4.2+coefficient!$B$8)/0.85*1.19</f>
        <v>41.72</v>
      </c>
      <c r="I32" s="133">
        <v>294</v>
      </c>
      <c r="J32" s="248">
        <v>155078260</v>
      </c>
      <c r="K32" s="133">
        <v>182509</v>
      </c>
      <c r="L32" s="280">
        <f t="shared" si="4"/>
        <v>40.113818181818182</v>
      </c>
      <c r="M32" s="239">
        <v>295</v>
      </c>
      <c r="N32" s="239">
        <v>155078260</v>
      </c>
      <c r="O32" s="239">
        <v>90675</v>
      </c>
      <c r="P32" s="285">
        <f>(C32+4.2+coefficient!$C$8)/0.88*1.19</f>
        <v>38.945454545454545</v>
      </c>
      <c r="Q32" s="240">
        <v>296</v>
      </c>
      <c r="R32" s="240">
        <v>155078260</v>
      </c>
      <c r="S32" s="240">
        <v>94222</v>
      </c>
      <c r="T32" s="303">
        <f t="shared" si="0"/>
        <v>30.831818181818182</v>
      </c>
      <c r="U32" s="379">
        <v>758</v>
      </c>
      <c r="V32" s="235">
        <v>155078260</v>
      </c>
      <c r="W32" s="235">
        <v>558305</v>
      </c>
      <c r="X32" s="306">
        <f t="shared" si="1"/>
        <v>35.213818181818183</v>
      </c>
      <c r="Y32" s="380">
        <v>759</v>
      </c>
      <c r="Z32" s="237">
        <v>155078260</v>
      </c>
      <c r="AA32" s="237">
        <v>558306</v>
      </c>
      <c r="AB32" s="5">
        <v>2</v>
      </c>
    </row>
    <row r="33" spans="1:28" s="5" customFormat="1" x14ac:dyDescent="0.25">
      <c r="A33" s="199" t="s">
        <v>118</v>
      </c>
      <c r="B33" s="126">
        <v>155079525</v>
      </c>
      <c r="C33" s="23">
        <v>23.34</v>
      </c>
      <c r="D33" s="311">
        <f>(C33+(coefficient!$C$8*1.8))/0.9*1.19</f>
        <v>45.140666666666661</v>
      </c>
      <c r="E33" s="312">
        <f>(C33+(coefficient!$C$8*1.8))/0.95</f>
        <v>35.93684210526316</v>
      </c>
      <c r="F33" s="247" t="s">
        <v>27</v>
      </c>
      <c r="G33" s="521">
        <v>32</v>
      </c>
      <c r="H33" s="131">
        <f>(C33+4.2+(coefficient!$B$8*1.8))/0.85*1.19</f>
        <v>56.195999999999998</v>
      </c>
      <c r="I33" s="133">
        <v>294</v>
      </c>
      <c r="J33" s="133">
        <v>155079525</v>
      </c>
      <c r="K33" s="133">
        <v>91357</v>
      </c>
      <c r="L33" s="280">
        <f t="shared" si="4"/>
        <v>46.715884090909086</v>
      </c>
      <c r="M33" s="239">
        <v>295</v>
      </c>
      <c r="N33" s="239">
        <v>155079525</v>
      </c>
      <c r="O33" s="239">
        <v>90301</v>
      </c>
      <c r="P33" s="285">
        <f>(C33+4.2+coefficient!$C$8)/0.88*1.19</f>
        <v>45.355227272727269</v>
      </c>
      <c r="Q33" s="240">
        <v>296</v>
      </c>
      <c r="R33" s="240">
        <v>155079525</v>
      </c>
      <c r="S33" s="240">
        <v>91358</v>
      </c>
      <c r="T33" s="303">
        <f t="shared" si="0"/>
        <v>37.241590909090903</v>
      </c>
      <c r="U33" s="379">
        <v>758</v>
      </c>
      <c r="V33" s="235">
        <v>155079525</v>
      </c>
      <c r="W33" s="235">
        <v>560093</v>
      </c>
      <c r="X33" s="306">
        <f t="shared" si="1"/>
        <v>41.815884090909087</v>
      </c>
      <c r="Y33" s="380">
        <v>759</v>
      </c>
      <c r="Z33" s="237">
        <v>155079525</v>
      </c>
      <c r="AA33" s="237">
        <v>560094</v>
      </c>
      <c r="AB33" s="5">
        <v>2</v>
      </c>
    </row>
    <row r="34" spans="1:28" s="5" customFormat="1" x14ac:dyDescent="0.25">
      <c r="A34" s="194" t="s">
        <v>119</v>
      </c>
      <c r="B34" s="126">
        <v>155079526</v>
      </c>
      <c r="C34" s="23">
        <v>23.34</v>
      </c>
      <c r="D34" s="311">
        <f>(C34+(coefficient!$C$8*1.8))/0.9*1.19</f>
        <v>45.140666666666661</v>
      </c>
      <c r="E34" s="312">
        <f>(C34+(coefficient!$C$8*1.8))/0.95</f>
        <v>35.93684210526316</v>
      </c>
      <c r="F34" s="242" t="s">
        <v>27</v>
      </c>
      <c r="G34" s="521">
        <v>33</v>
      </c>
      <c r="H34" s="131">
        <f>(C34+4.2+(coefficient!$B$8*1.8))/0.85*1.19</f>
        <v>56.195999999999998</v>
      </c>
      <c r="I34" s="133">
        <v>294</v>
      </c>
      <c r="J34" s="133">
        <v>155079526</v>
      </c>
      <c r="K34" s="133">
        <v>91559</v>
      </c>
      <c r="L34" s="280">
        <f t="shared" si="4"/>
        <v>46.715884090909086</v>
      </c>
      <c r="M34" s="239">
        <v>295</v>
      </c>
      <c r="N34" s="239">
        <v>155079526</v>
      </c>
      <c r="O34" s="239">
        <v>90302</v>
      </c>
      <c r="P34" s="285">
        <f>(C34+4.2+coefficient!$C$8)/0.88*1.19</f>
        <v>45.355227272727269</v>
      </c>
      <c r="Q34" s="240">
        <v>296</v>
      </c>
      <c r="R34" s="240">
        <v>155079526</v>
      </c>
      <c r="S34" s="240">
        <v>91560</v>
      </c>
      <c r="T34" s="303">
        <f t="shared" si="0"/>
        <v>37.241590909090903</v>
      </c>
      <c r="U34" s="379">
        <v>758</v>
      </c>
      <c r="V34" s="235">
        <v>155079526</v>
      </c>
      <c r="W34" s="235">
        <v>560095</v>
      </c>
      <c r="X34" s="306">
        <f t="shared" si="1"/>
        <v>41.815884090909087</v>
      </c>
      <c r="Y34" s="380">
        <v>759</v>
      </c>
      <c r="Z34" s="237">
        <v>155079526</v>
      </c>
      <c r="AA34" s="237">
        <v>560096</v>
      </c>
      <c r="AB34" s="5">
        <v>2</v>
      </c>
    </row>
    <row r="35" spans="1:28" s="5" customFormat="1" x14ac:dyDescent="0.25">
      <c r="A35" s="199" t="s">
        <v>120</v>
      </c>
      <c r="B35" s="126">
        <v>155078668</v>
      </c>
      <c r="C35" s="23">
        <v>25.09</v>
      </c>
      <c r="D35" s="311">
        <f>(C35+(coefficient!$C$8*2))/0.9*1.19</f>
        <v>49.041222222222224</v>
      </c>
      <c r="E35" s="312">
        <f>(C35+(coefficient!$C$8*2))/0.95</f>
        <v>39.0421052631579</v>
      </c>
      <c r="F35" s="247" t="s">
        <v>121</v>
      </c>
      <c r="G35" s="521">
        <v>34</v>
      </c>
      <c r="H35" s="131">
        <f>(C35+4.2+(coefficient!$B$8*2))/0.85*1.19</f>
        <v>60.605999999999995</v>
      </c>
      <c r="I35" s="133">
        <v>294</v>
      </c>
      <c r="J35" s="133">
        <v>155078668</v>
      </c>
      <c r="K35" s="133">
        <v>91561</v>
      </c>
      <c r="L35" s="280">
        <f t="shared" si="4"/>
        <v>57.51040113636364</v>
      </c>
      <c r="M35" s="239">
        <v>295</v>
      </c>
      <c r="N35" s="239">
        <v>155078668</v>
      </c>
      <c r="O35" s="239">
        <v>90303</v>
      </c>
      <c r="P35" s="285">
        <f>(C35+4.2+(coefficient!$C$8*2))/0.88*1.19</f>
        <v>55.83534090909091</v>
      </c>
      <c r="Q35" s="240">
        <v>296</v>
      </c>
      <c r="R35" s="240">
        <v>155078668</v>
      </c>
      <c r="S35" s="240">
        <v>91887</v>
      </c>
      <c r="T35" s="303">
        <f t="shared" si="0"/>
        <v>39.608068181818176</v>
      </c>
      <c r="U35" s="379">
        <v>758</v>
      </c>
      <c r="V35" s="235">
        <v>155078668</v>
      </c>
      <c r="W35" s="235">
        <v>558955</v>
      </c>
      <c r="X35" s="306">
        <f t="shared" si="1"/>
        <v>52.610401136363642</v>
      </c>
      <c r="Y35" s="380">
        <v>759</v>
      </c>
      <c r="Z35" s="237">
        <v>155078668</v>
      </c>
      <c r="AA35" s="237">
        <v>558956</v>
      </c>
      <c r="AB35" s="5">
        <v>2</v>
      </c>
    </row>
    <row r="36" spans="1:28" s="5" customFormat="1" x14ac:dyDescent="0.25">
      <c r="A36" s="194" t="s">
        <v>122</v>
      </c>
      <c r="B36" s="126">
        <v>155078671</v>
      </c>
      <c r="C36" s="23">
        <v>25.09</v>
      </c>
      <c r="D36" s="311">
        <f>(C36+(coefficient!$C$8*2))/0.9*1.19</f>
        <v>49.041222222222224</v>
      </c>
      <c r="E36" s="312">
        <f>(C36+(coefficient!$C$8*2))/0.95</f>
        <v>39.0421052631579</v>
      </c>
      <c r="F36" s="242" t="s">
        <v>121</v>
      </c>
      <c r="G36" s="521">
        <v>35</v>
      </c>
      <c r="H36" s="131">
        <f>(C36+4.2+(coefficient!$B$8*2))/0.85*1.19</f>
        <v>60.605999999999995</v>
      </c>
      <c r="I36" s="133">
        <v>294</v>
      </c>
      <c r="J36" s="133">
        <v>155078671</v>
      </c>
      <c r="K36" s="133">
        <v>91562</v>
      </c>
      <c r="L36" s="280">
        <f t="shared" si="4"/>
        <v>57.51040113636364</v>
      </c>
      <c r="M36" s="239">
        <v>295</v>
      </c>
      <c r="N36" s="239">
        <v>155078671</v>
      </c>
      <c r="O36" s="239">
        <v>90304</v>
      </c>
      <c r="P36" s="285">
        <f>(C36+4.2+(coefficient!$C$8*2))/0.88*1.19</f>
        <v>55.83534090909091</v>
      </c>
      <c r="Q36" s="240">
        <v>296</v>
      </c>
      <c r="R36" s="240">
        <v>155078671</v>
      </c>
      <c r="S36" s="240">
        <v>91886</v>
      </c>
      <c r="T36" s="303">
        <f t="shared" si="0"/>
        <v>39.608068181818176</v>
      </c>
      <c r="U36" s="379">
        <v>758</v>
      </c>
      <c r="V36" s="235">
        <v>155078671</v>
      </c>
      <c r="W36" s="235">
        <v>558957</v>
      </c>
      <c r="X36" s="306">
        <f t="shared" si="1"/>
        <v>52.610401136363642</v>
      </c>
      <c r="Y36" s="380">
        <v>759</v>
      </c>
      <c r="Z36" s="237">
        <v>155078671</v>
      </c>
      <c r="AA36" s="237">
        <v>558958</v>
      </c>
      <c r="AB36" s="5">
        <v>2</v>
      </c>
    </row>
    <row r="37" spans="1:28" s="5" customFormat="1" x14ac:dyDescent="0.25">
      <c r="A37" s="199" t="s">
        <v>123</v>
      </c>
      <c r="B37" s="126">
        <v>155078672</v>
      </c>
      <c r="C37" s="23">
        <v>50.18</v>
      </c>
      <c r="D37" s="311">
        <f>(C37+(coefficient!$C$8*3))/0.9*1.19</f>
        <v>90.149111111111111</v>
      </c>
      <c r="E37" s="312">
        <f>(C37+(coefficient!$C$8*3))/0.95</f>
        <v>71.768421052631595</v>
      </c>
      <c r="F37" s="247" t="s">
        <v>16</v>
      </c>
      <c r="G37" s="521">
        <v>36</v>
      </c>
      <c r="H37" s="131">
        <f>(C37+4.2+(coefficient!$B$8*3))/0.85*1.19</f>
        <v>105.53199999999998</v>
      </c>
      <c r="I37" s="133">
        <v>294</v>
      </c>
      <c r="J37" s="133">
        <v>155078672</v>
      </c>
      <c r="K37" s="133">
        <v>91677</v>
      </c>
      <c r="L37" s="280">
        <f t="shared" si="4"/>
        <v>100.81382499999999</v>
      </c>
      <c r="M37" s="239">
        <v>295</v>
      </c>
      <c r="N37" s="239">
        <v>155078672</v>
      </c>
      <c r="O37" s="239">
        <v>90305</v>
      </c>
      <c r="P37" s="285">
        <f>(C37+4.2+(coefficient!$C$8*3))/0.88*1.19</f>
        <v>97.877499999999998</v>
      </c>
      <c r="Q37" s="240">
        <v>296</v>
      </c>
      <c r="R37" s="240">
        <v>155078672</v>
      </c>
      <c r="S37" s="240">
        <v>91678</v>
      </c>
      <c r="T37" s="303">
        <f t="shared" si="0"/>
        <v>73.536590909090904</v>
      </c>
      <c r="U37" s="379">
        <v>758</v>
      </c>
      <c r="V37" s="235">
        <v>155078672</v>
      </c>
      <c r="W37" s="235">
        <v>558959</v>
      </c>
      <c r="X37" s="306">
        <f t="shared" si="1"/>
        <v>95.913824999999989</v>
      </c>
      <c r="Y37" s="380">
        <v>759</v>
      </c>
      <c r="Z37" s="237">
        <v>155078672</v>
      </c>
      <c r="AA37" s="237">
        <v>558960</v>
      </c>
      <c r="AB37" s="5">
        <v>2</v>
      </c>
    </row>
    <row r="38" spans="1:28" s="5" customFormat="1" x14ac:dyDescent="0.25">
      <c r="A38" s="194" t="s">
        <v>124</v>
      </c>
      <c r="B38" s="126">
        <v>155078428</v>
      </c>
      <c r="C38" s="23">
        <v>57.98</v>
      </c>
      <c r="D38" s="311">
        <f>(C38+(coefficient!$C$8*4))/0.9*1.19</f>
        <v>108.39577777777775</v>
      </c>
      <c r="E38" s="312">
        <f>(C38+(coefficient!$C$8*4))/0.95</f>
        <v>86.294736842105252</v>
      </c>
      <c r="F38" s="242" t="s">
        <v>24</v>
      </c>
      <c r="G38" s="521">
        <v>37</v>
      </c>
      <c r="H38" s="131">
        <f>(C38+4.2+(coefficient!$B$8*4))/0.85*1.19</f>
        <v>126.25200000000001</v>
      </c>
      <c r="I38" s="133">
        <v>294</v>
      </c>
      <c r="J38" s="133">
        <v>155078428</v>
      </c>
      <c r="K38" s="133">
        <v>91679</v>
      </c>
      <c r="L38" s="280">
        <f t="shared" si="4"/>
        <v>120.03502954545456</v>
      </c>
      <c r="M38" s="239">
        <v>295</v>
      </c>
      <c r="N38" s="239">
        <v>155078428</v>
      </c>
      <c r="O38" s="239">
        <v>90306</v>
      </c>
      <c r="P38" s="285">
        <f>(C38+4.2+(coefficient!$C$8*4))/0.88*1.19</f>
        <v>116.53886363636364</v>
      </c>
      <c r="Q38" s="240">
        <v>296</v>
      </c>
      <c r="R38" s="240">
        <v>155078428</v>
      </c>
      <c r="S38" s="240">
        <v>91680</v>
      </c>
      <c r="T38" s="303">
        <f t="shared" si="0"/>
        <v>84.084318181818176</v>
      </c>
      <c r="U38" s="379">
        <v>758</v>
      </c>
      <c r="V38" s="235">
        <v>155078428</v>
      </c>
      <c r="W38" s="235">
        <v>558593</v>
      </c>
      <c r="X38" s="306">
        <f t="shared" si="1"/>
        <v>115.13502954545456</v>
      </c>
      <c r="Y38" s="380">
        <v>759</v>
      </c>
      <c r="Z38" s="237">
        <v>155078428</v>
      </c>
      <c r="AA38" s="237">
        <v>558594</v>
      </c>
      <c r="AB38" s="5">
        <v>2</v>
      </c>
    </row>
    <row r="39" spans="1:28" s="5" customFormat="1" x14ac:dyDescent="0.25">
      <c r="A39" s="199" t="s">
        <v>125</v>
      </c>
      <c r="B39" s="126">
        <v>155079024</v>
      </c>
      <c r="C39" s="23">
        <v>9.48</v>
      </c>
      <c r="D39" s="311">
        <f>(C39+(coefficient!$C$9*2))/0.9*1.19</f>
        <v>21.790222222222219</v>
      </c>
      <c r="E39" s="312">
        <f>(C39+(coefficient!$C$9*2))/0.95</f>
        <v>17.347368421052632</v>
      </c>
      <c r="F39" s="247" t="s">
        <v>107</v>
      </c>
      <c r="G39" s="521">
        <v>38</v>
      </c>
      <c r="H39" s="131">
        <f>(C39+4.2+(coefficient!$B$9*2))/0.85*1.19</f>
        <v>31.751999999999999</v>
      </c>
      <c r="I39" s="133">
        <v>294</v>
      </c>
      <c r="J39" s="133">
        <v>155079024</v>
      </c>
      <c r="K39" s="133">
        <v>91685</v>
      </c>
      <c r="L39" s="280">
        <f t="shared" si="4"/>
        <v>28.80395</v>
      </c>
      <c r="M39" s="239">
        <v>295</v>
      </c>
      <c r="N39" s="239">
        <v>155079024</v>
      </c>
      <c r="O39" s="239">
        <v>90307</v>
      </c>
      <c r="P39" s="285">
        <f>(C39+4.2+(coefficient!$C$9*2))/0.88*1.19</f>
        <v>27.965</v>
      </c>
      <c r="Q39" s="240">
        <v>296</v>
      </c>
      <c r="R39" s="240">
        <v>155079024</v>
      </c>
      <c r="S39" s="240">
        <v>91686</v>
      </c>
      <c r="T39" s="303">
        <f t="shared" si="0"/>
        <v>18.499090909090906</v>
      </c>
      <c r="U39" s="379">
        <v>758</v>
      </c>
      <c r="V39" s="235">
        <v>155079024</v>
      </c>
      <c r="W39" s="235">
        <v>559487</v>
      </c>
      <c r="X39" s="306">
        <f t="shared" si="1"/>
        <v>23.903950000000002</v>
      </c>
      <c r="Y39" s="380">
        <v>759</v>
      </c>
      <c r="Z39" s="237">
        <v>155079024</v>
      </c>
      <c r="AA39" s="237">
        <v>559488</v>
      </c>
      <c r="AB39" s="5">
        <v>35</v>
      </c>
    </row>
    <row r="40" spans="1:28" s="5" customFormat="1" x14ac:dyDescent="0.25">
      <c r="A40" s="194" t="s">
        <v>126</v>
      </c>
      <c r="B40" s="126">
        <v>164269424</v>
      </c>
      <c r="C40" s="23">
        <v>48.5</v>
      </c>
      <c r="D40" s="311">
        <f>(C40+(coefficient!$C$8*3))/0.9*1.19</f>
        <v>87.927777777777777</v>
      </c>
      <c r="E40" s="312">
        <f>(C40+(coefficient!$C$8*3))/0.95</f>
        <v>70</v>
      </c>
      <c r="F40" s="253" t="s">
        <v>24</v>
      </c>
      <c r="G40" s="521">
        <v>39</v>
      </c>
      <c r="H40" s="131">
        <f>(C40+4.2+(coefficient!$B$8*3))/0.85*1.19</f>
        <v>103.18</v>
      </c>
      <c r="I40" s="133">
        <v>294</v>
      </c>
      <c r="J40" s="133">
        <v>164269424</v>
      </c>
      <c r="K40" s="133">
        <v>185283</v>
      </c>
      <c r="L40" s="280">
        <f t="shared" si="4"/>
        <v>98.473852272727285</v>
      </c>
      <c r="M40" s="239">
        <v>295</v>
      </c>
      <c r="N40" s="239">
        <v>164269424</v>
      </c>
      <c r="O40" s="239">
        <v>185285</v>
      </c>
      <c r="P40" s="285">
        <f>(C40+4.2+(coefficient!$C$8*3))/0.88*1.19</f>
        <v>95.605681818181822</v>
      </c>
      <c r="Q40" s="240">
        <v>296</v>
      </c>
      <c r="R40" s="240">
        <v>164269424</v>
      </c>
      <c r="S40" s="240">
        <v>185284</v>
      </c>
      <c r="T40" s="303">
        <f t="shared" si="0"/>
        <v>71.264772727272728</v>
      </c>
      <c r="U40" s="379">
        <v>758</v>
      </c>
      <c r="V40" s="235">
        <v>164269424</v>
      </c>
      <c r="W40" s="235">
        <v>570323</v>
      </c>
      <c r="X40" s="306">
        <f t="shared" si="1"/>
        <v>93.573852272727279</v>
      </c>
      <c r="Y40" s="380">
        <v>759</v>
      </c>
      <c r="Z40" s="237">
        <v>164269424</v>
      </c>
      <c r="AA40" s="237">
        <v>570324</v>
      </c>
      <c r="AB40" s="5">
        <v>2</v>
      </c>
    </row>
    <row r="41" spans="1:28" s="5" customFormat="1" x14ac:dyDescent="0.25">
      <c r="A41" s="199" t="s">
        <v>127</v>
      </c>
      <c r="B41" s="126">
        <v>164269474</v>
      </c>
      <c r="C41" s="23">
        <v>45</v>
      </c>
      <c r="D41" s="311">
        <f>(C41+(coefficient!$C$8*3))/0.9*1.19</f>
        <v>83.3</v>
      </c>
      <c r="E41" s="312">
        <f>(C41+(coefficient!$C$8*3))/0.95</f>
        <v>66.31578947368422</v>
      </c>
      <c r="F41" s="247" t="s">
        <v>16</v>
      </c>
      <c r="G41" s="521">
        <v>40</v>
      </c>
      <c r="H41" s="131">
        <f>(C41+4.2+(coefficient!$B$8*3))/0.85*1.19</f>
        <v>98.28</v>
      </c>
      <c r="I41" s="133">
        <v>294</v>
      </c>
      <c r="J41" s="133">
        <v>164269474</v>
      </c>
      <c r="K41" s="133">
        <v>185286</v>
      </c>
      <c r="L41" s="280">
        <f t="shared" si="4"/>
        <v>93.598909090909075</v>
      </c>
      <c r="M41" s="239">
        <v>295</v>
      </c>
      <c r="N41" s="239">
        <v>164269474</v>
      </c>
      <c r="O41" s="239">
        <v>185288</v>
      </c>
      <c r="P41" s="285">
        <f>(C41+4.2+(coefficient!$C$8*3))/0.88*1.19</f>
        <v>90.872727272727261</v>
      </c>
      <c r="Q41" s="240">
        <v>296</v>
      </c>
      <c r="R41" s="240">
        <v>164269474</v>
      </c>
      <c r="S41" s="240">
        <v>185287</v>
      </c>
      <c r="T41" s="303">
        <f t="shared" si="0"/>
        <v>66.531818181818181</v>
      </c>
      <c r="U41" s="379">
        <v>758</v>
      </c>
      <c r="V41" s="235">
        <v>164269474</v>
      </c>
      <c r="W41" s="235">
        <v>570325</v>
      </c>
      <c r="X41" s="306">
        <f t="shared" si="1"/>
        <v>88.698909090909069</v>
      </c>
      <c r="Y41" s="380">
        <v>759</v>
      </c>
      <c r="Z41" s="237">
        <v>164269474</v>
      </c>
      <c r="AA41" s="237">
        <v>570326</v>
      </c>
      <c r="AB41" s="5">
        <v>2</v>
      </c>
    </row>
    <row r="42" spans="1:28" s="5" customFormat="1" x14ac:dyDescent="0.25">
      <c r="A42" s="194" t="s">
        <v>128</v>
      </c>
      <c r="B42" s="126">
        <v>164269564</v>
      </c>
      <c r="C42" s="23">
        <v>37.200000000000003</v>
      </c>
      <c r="D42" s="311">
        <f>(C42+(coefficient!$C$8*1.8))/0.9*1.19</f>
        <v>63.466666666666661</v>
      </c>
      <c r="E42" s="312">
        <f>(C42+(coefficient!$C$8*1.8))/0.95</f>
        <v>50.526315789473685</v>
      </c>
      <c r="F42" s="242" t="s">
        <v>27</v>
      </c>
      <c r="G42" s="521">
        <v>41</v>
      </c>
      <c r="H42" s="131">
        <f>(C42+4.2+(coefficient!$B$8*1.8))/0.85*1.19</f>
        <v>75.600000000000009</v>
      </c>
      <c r="I42" s="133">
        <v>294</v>
      </c>
      <c r="J42" s="133">
        <v>164269564</v>
      </c>
      <c r="K42" s="133">
        <v>185289</v>
      </c>
      <c r="L42" s="280">
        <f t="shared" si="4"/>
        <v>70.199181818181827</v>
      </c>
      <c r="M42" s="239">
        <v>295</v>
      </c>
      <c r="N42" s="239">
        <v>164269564</v>
      </c>
      <c r="O42" s="239">
        <v>185291</v>
      </c>
      <c r="P42" s="285">
        <f>(C42+4.2+(coefficient!$C$8*1.5))/0.88*1.19</f>
        <v>68.154545454545456</v>
      </c>
      <c r="Q42" s="240">
        <v>296</v>
      </c>
      <c r="R42" s="240">
        <v>164269564</v>
      </c>
      <c r="S42" s="240">
        <v>185290</v>
      </c>
      <c r="T42" s="303">
        <f t="shared" si="0"/>
        <v>55.984090909090916</v>
      </c>
      <c r="U42" s="379">
        <v>758</v>
      </c>
      <c r="V42" s="235">
        <v>164269564</v>
      </c>
      <c r="W42" s="235">
        <v>570327</v>
      </c>
      <c r="X42" s="306">
        <f t="shared" si="1"/>
        <v>65.299181818181822</v>
      </c>
      <c r="Y42" s="380">
        <v>759</v>
      </c>
      <c r="Z42" s="237">
        <v>164269564</v>
      </c>
      <c r="AA42" s="237">
        <v>570328</v>
      </c>
      <c r="AB42" s="5">
        <v>2</v>
      </c>
    </row>
    <row r="43" spans="1:28" x14ac:dyDescent="0.25">
      <c r="A43" s="171" t="s">
        <v>129</v>
      </c>
      <c r="B43" s="241">
        <v>155079022</v>
      </c>
      <c r="C43" s="14">
        <v>13.01</v>
      </c>
      <c r="D43" s="313">
        <f>(C43+coefficient!$C$8)/0.9*1.19</f>
        <v>25.135444444444442</v>
      </c>
      <c r="E43" s="314">
        <f>(C43+coefficient!$C$8)/0.95</f>
        <v>20.010526315789473</v>
      </c>
      <c r="F43" s="252" t="s">
        <v>30</v>
      </c>
      <c r="G43" s="418">
        <v>42</v>
      </c>
      <c r="H43" s="407">
        <f>(C43+4.2+coefficient!$B$8)/0.85*1.19</f>
        <v>33.893999999999998</v>
      </c>
      <c r="I43" s="155">
        <v>294</v>
      </c>
      <c r="J43" s="243">
        <v>155079022</v>
      </c>
      <c r="K43" s="155">
        <v>182515</v>
      </c>
      <c r="L43" s="279">
        <f t="shared" si="4"/>
        <v>32.327837500000001</v>
      </c>
      <c r="M43" s="244">
        <v>295</v>
      </c>
      <c r="N43" s="244">
        <v>155079022</v>
      </c>
      <c r="O43" s="244">
        <v>90752</v>
      </c>
      <c r="P43" s="287">
        <f>(C43+4.2+coefficient!$C$8)/0.88*1.19</f>
        <v>31.386249999999997</v>
      </c>
      <c r="Q43" s="245">
        <v>296</v>
      </c>
      <c r="R43" s="245">
        <v>155079022</v>
      </c>
      <c r="S43" s="245">
        <v>94197</v>
      </c>
      <c r="T43" s="303">
        <f t="shared" si="0"/>
        <v>23.272613636363637</v>
      </c>
      <c r="U43" s="234">
        <v>758</v>
      </c>
      <c r="V43" s="235">
        <v>155079022</v>
      </c>
      <c r="W43" s="235">
        <v>559483</v>
      </c>
      <c r="X43" s="306">
        <f t="shared" si="1"/>
        <v>27.427837500000003</v>
      </c>
      <c r="Y43" s="236">
        <v>759</v>
      </c>
      <c r="Z43" s="237">
        <v>155079022</v>
      </c>
      <c r="AA43" s="237">
        <v>559484</v>
      </c>
      <c r="AB43">
        <v>33</v>
      </c>
    </row>
    <row r="44" spans="1:28" x14ac:dyDescent="0.25">
      <c r="A44" s="144" t="s">
        <v>130</v>
      </c>
      <c r="B44" s="246">
        <v>155079011</v>
      </c>
      <c r="C44" s="14">
        <v>13.01</v>
      </c>
      <c r="D44" s="311">
        <f>(C44+coefficient!$C$8)/0.9*1.19</f>
        <v>25.135444444444442</v>
      </c>
      <c r="E44" s="312">
        <f>(C44+coefficient!$C$8)/0.95</f>
        <v>20.010526315789473</v>
      </c>
      <c r="F44" s="242" t="s">
        <v>30</v>
      </c>
      <c r="G44" s="418">
        <v>43</v>
      </c>
      <c r="H44" s="131">
        <f>(C44+4.2+coefficient!$B$8)/0.85*1.19</f>
        <v>33.893999999999998</v>
      </c>
      <c r="I44" s="133">
        <v>294</v>
      </c>
      <c r="J44" s="248">
        <v>155079011</v>
      </c>
      <c r="K44" s="133">
        <v>182514</v>
      </c>
      <c r="L44" s="280">
        <f t="shared" si="4"/>
        <v>32.327837500000001</v>
      </c>
      <c r="M44" s="239">
        <v>295</v>
      </c>
      <c r="N44" s="239">
        <v>155079011</v>
      </c>
      <c r="O44" s="239">
        <v>90747</v>
      </c>
      <c r="P44" s="285">
        <f>(C44+4.2+coefficient!$C$8)/0.88*1.19</f>
        <v>31.386249999999997</v>
      </c>
      <c r="Q44" s="240">
        <v>296</v>
      </c>
      <c r="R44" s="240">
        <v>155079011</v>
      </c>
      <c r="S44" s="240">
        <v>94198</v>
      </c>
      <c r="T44" s="303">
        <f t="shared" si="0"/>
        <v>23.272613636363637</v>
      </c>
      <c r="U44" s="234">
        <v>758</v>
      </c>
      <c r="V44" s="235">
        <v>155079011</v>
      </c>
      <c r="W44" s="235">
        <v>559473</v>
      </c>
      <c r="X44" s="306">
        <f t="shared" si="1"/>
        <v>27.427837500000003</v>
      </c>
      <c r="Y44" s="236">
        <v>759</v>
      </c>
      <c r="Z44" s="237">
        <v>155079011</v>
      </c>
      <c r="AA44" s="237">
        <v>559474</v>
      </c>
      <c r="AB44">
        <v>29</v>
      </c>
    </row>
    <row r="45" spans="1:28" x14ac:dyDescent="0.25">
      <c r="A45" s="125" t="s">
        <v>131</v>
      </c>
      <c r="B45" s="246">
        <v>155079029</v>
      </c>
      <c r="C45" s="14">
        <v>6.45</v>
      </c>
      <c r="D45" s="311">
        <f>(C45+coefficient!$C$8)/0.9*1.19</f>
        <v>16.461666666666666</v>
      </c>
      <c r="E45" s="312">
        <f>(C45+coefficient!$C$8)/0.95</f>
        <v>13.105263157894736</v>
      </c>
      <c r="F45" s="247" t="s">
        <v>30</v>
      </c>
      <c r="G45" s="418">
        <v>44</v>
      </c>
      <c r="H45" s="131">
        <f>(C45+4.2+coefficient!$B$8)/0.85*1.19</f>
        <v>24.709999999999997</v>
      </c>
      <c r="I45" s="133">
        <v>294</v>
      </c>
      <c r="J45" s="248">
        <v>155079029</v>
      </c>
      <c r="K45" s="133">
        <v>183402</v>
      </c>
      <c r="L45" s="280">
        <f t="shared" si="4"/>
        <v>23.587</v>
      </c>
      <c r="M45" s="239">
        <v>295</v>
      </c>
      <c r="N45" s="239">
        <v>155079029</v>
      </c>
      <c r="O45" s="239">
        <v>90761</v>
      </c>
      <c r="P45" s="281">
        <v>22.9</v>
      </c>
      <c r="Q45" s="240">
        <v>296</v>
      </c>
      <c r="R45" s="240">
        <v>155079029</v>
      </c>
      <c r="S45" s="240">
        <v>94196</v>
      </c>
      <c r="T45" s="303">
        <f t="shared" si="0"/>
        <v>14.401704545454546</v>
      </c>
      <c r="U45" s="234">
        <v>758</v>
      </c>
      <c r="V45" s="235">
        <v>155079029</v>
      </c>
      <c r="W45" s="235">
        <v>559495</v>
      </c>
      <c r="X45" s="306">
        <f t="shared" si="1"/>
        <v>18.686999999999998</v>
      </c>
      <c r="Y45" s="236">
        <v>759</v>
      </c>
      <c r="Z45" s="237">
        <v>155079029</v>
      </c>
      <c r="AA45" s="237">
        <v>559496</v>
      </c>
      <c r="AB45">
        <v>29</v>
      </c>
    </row>
    <row r="46" spans="1:28" x14ac:dyDescent="0.25">
      <c r="A46" s="144" t="s">
        <v>132</v>
      </c>
      <c r="B46" s="246">
        <v>155078991</v>
      </c>
      <c r="C46" s="14">
        <v>6.45</v>
      </c>
      <c r="D46" s="311">
        <f>(C46+coefficient!$C$8)/0.9*1.19</f>
        <v>16.461666666666666</v>
      </c>
      <c r="E46" s="312">
        <f>(C46+coefficient!$C$8)/0.95</f>
        <v>13.105263157894736</v>
      </c>
      <c r="F46" s="242" t="s">
        <v>30</v>
      </c>
      <c r="G46" s="418">
        <v>45</v>
      </c>
      <c r="H46" s="131">
        <f>(C46+4.2+coefficient!$B$8)/0.85*1.19</f>
        <v>24.709999999999997</v>
      </c>
      <c r="I46" s="133">
        <v>294</v>
      </c>
      <c r="J46" s="248">
        <v>155078991</v>
      </c>
      <c r="K46" s="133">
        <v>183403</v>
      </c>
      <c r="L46" s="280">
        <f t="shared" si="4"/>
        <v>23.587</v>
      </c>
      <c r="M46" s="239">
        <v>295</v>
      </c>
      <c r="N46" s="239">
        <v>155078991</v>
      </c>
      <c r="O46" s="239">
        <v>90766</v>
      </c>
      <c r="P46" s="281">
        <v>22.9</v>
      </c>
      <c r="Q46" s="240">
        <v>296</v>
      </c>
      <c r="R46" s="240">
        <v>155078991</v>
      </c>
      <c r="S46" s="240">
        <v>94195</v>
      </c>
      <c r="T46" s="303">
        <f t="shared" si="0"/>
        <v>14.401704545454546</v>
      </c>
      <c r="U46" s="234">
        <v>758</v>
      </c>
      <c r="V46" s="235">
        <v>155078991</v>
      </c>
      <c r="W46" s="235">
        <v>559449</v>
      </c>
      <c r="X46" s="306">
        <f t="shared" si="1"/>
        <v>18.686999999999998</v>
      </c>
      <c r="Y46" s="236">
        <v>759</v>
      </c>
      <c r="Z46" s="237">
        <v>155078991</v>
      </c>
      <c r="AA46" s="237">
        <v>559450</v>
      </c>
      <c r="AB46">
        <v>28</v>
      </c>
    </row>
    <row r="47" spans="1:28" x14ac:dyDescent="0.25">
      <c r="A47" s="125" t="s">
        <v>133</v>
      </c>
      <c r="B47" s="126">
        <v>155079117</v>
      </c>
      <c r="C47" s="14">
        <v>11.47</v>
      </c>
      <c r="D47" s="311">
        <f>(C47+(coefficient!$C$8*1.5))/0.9*1.19</f>
        <v>27.065888888888885</v>
      </c>
      <c r="E47" s="312">
        <f>(C47+(coefficient!$C$8*1.5))/0.95</f>
        <v>21.547368421052632</v>
      </c>
      <c r="F47" s="247" t="s">
        <v>134</v>
      </c>
      <c r="G47" s="418">
        <v>46</v>
      </c>
      <c r="H47" s="131">
        <f>(C47+4.2+(coefficient!$B$8*1.5))/0.85*1.19</f>
        <v>36.638000000000005</v>
      </c>
      <c r="I47" s="133">
        <v>294</v>
      </c>
      <c r="J47" s="133">
        <v>155079117</v>
      </c>
      <c r="K47" s="133">
        <v>182511</v>
      </c>
      <c r="L47" s="280">
        <f t="shared" si="4"/>
        <v>34.361385227272727</v>
      </c>
      <c r="M47" s="239">
        <v>295</v>
      </c>
      <c r="N47" s="239">
        <v>155079117</v>
      </c>
      <c r="O47" s="239">
        <v>90696</v>
      </c>
      <c r="P47" s="285">
        <f>(C47+4.2+(coefficient!$C$8*1.5))/0.88*1.19</f>
        <v>33.360568181818181</v>
      </c>
      <c r="Q47" s="240">
        <v>296</v>
      </c>
      <c r="R47" s="240">
        <v>155079117</v>
      </c>
      <c r="S47" s="240">
        <v>94204</v>
      </c>
      <c r="T47" s="303">
        <f t="shared" si="0"/>
        <v>21.190113636363638</v>
      </c>
      <c r="U47" s="234">
        <v>758</v>
      </c>
      <c r="V47" s="235">
        <v>155079117</v>
      </c>
      <c r="W47" s="235">
        <v>559615</v>
      </c>
      <c r="X47" s="306">
        <f t="shared" si="1"/>
        <v>29.461385227272729</v>
      </c>
      <c r="Y47" s="236">
        <v>759</v>
      </c>
      <c r="Z47" s="237">
        <v>155079117</v>
      </c>
      <c r="AA47" s="237">
        <v>559616</v>
      </c>
      <c r="AB47">
        <v>16</v>
      </c>
    </row>
    <row r="48" spans="1:28" x14ac:dyDescent="0.25">
      <c r="A48" s="144" t="s">
        <v>135</v>
      </c>
      <c r="B48" s="126">
        <v>159630616</v>
      </c>
      <c r="C48" s="14">
        <v>58.94</v>
      </c>
      <c r="D48" s="311">
        <f>(C48+(coefficient!$C$8*6))/0.9*1.19</f>
        <v>125.53177777777776</v>
      </c>
      <c r="E48" s="312">
        <f>(C48+(coefficient!$C$8*6))/0.95</f>
        <v>99.936842105263153</v>
      </c>
      <c r="F48" s="242" t="s">
        <v>22</v>
      </c>
      <c r="G48" s="418">
        <v>47</v>
      </c>
      <c r="H48" s="131">
        <f>(C48+4.2+(coefficient!$B$8*6))/0.85*1.19</f>
        <v>147.196</v>
      </c>
      <c r="I48" s="133">
        <v>294</v>
      </c>
      <c r="J48" s="133">
        <v>159630616</v>
      </c>
      <c r="K48" s="133">
        <v>91733</v>
      </c>
      <c r="L48" s="280">
        <f t="shared" si="4"/>
        <v>138.08624772727273</v>
      </c>
      <c r="M48" s="239">
        <v>295</v>
      </c>
      <c r="N48" s="239">
        <v>159630616</v>
      </c>
      <c r="O48" s="239">
        <v>90336</v>
      </c>
      <c r="P48" s="285">
        <f>(C48+4.2+(coefficient!$C$8*6))/0.88*1.19</f>
        <v>134.06431818181818</v>
      </c>
      <c r="Q48" s="240">
        <v>296</v>
      </c>
      <c r="R48" s="240">
        <v>159630616</v>
      </c>
      <c r="S48" s="240">
        <v>91252</v>
      </c>
      <c r="T48" s="303">
        <f t="shared" si="0"/>
        <v>85.382499999999993</v>
      </c>
      <c r="U48" s="234">
        <v>758</v>
      </c>
      <c r="V48" s="235">
        <v>159630616</v>
      </c>
      <c r="W48" s="235">
        <v>560557</v>
      </c>
      <c r="X48" s="306">
        <f t="shared" si="1"/>
        <v>133.18624772727273</v>
      </c>
      <c r="Y48" s="236">
        <v>759</v>
      </c>
      <c r="Z48" s="237">
        <v>159630616</v>
      </c>
      <c r="AA48" s="237">
        <v>560558</v>
      </c>
      <c r="AB48">
        <v>16</v>
      </c>
    </row>
    <row r="49" spans="1:28" x14ac:dyDescent="0.25">
      <c r="A49" s="171" t="s">
        <v>136</v>
      </c>
      <c r="B49" s="241">
        <v>155079027</v>
      </c>
      <c r="C49" s="14">
        <v>18.170000000000002</v>
      </c>
      <c r="D49" s="313">
        <f>(C49+coefficient!$C$8)/0.9*1.19</f>
        <v>31.958111111111112</v>
      </c>
      <c r="E49" s="314">
        <f>(C49+coefficient!$C$8)/0.95</f>
        <v>25.442105263157899</v>
      </c>
      <c r="F49" s="252" t="s">
        <v>30</v>
      </c>
      <c r="G49" s="418">
        <v>48</v>
      </c>
      <c r="H49" s="407">
        <f>(C49+4.2+coefficient!$B$8)/0.85*1.19</f>
        <v>41.118000000000002</v>
      </c>
      <c r="I49" s="155">
        <v>294</v>
      </c>
      <c r="J49" s="243">
        <v>155079027</v>
      </c>
      <c r="K49" s="155">
        <v>183407</v>
      </c>
      <c r="L49" s="281">
        <v>38.44</v>
      </c>
      <c r="M49" s="244">
        <v>295</v>
      </c>
      <c r="N49" s="244">
        <v>155079027</v>
      </c>
      <c r="O49" s="244">
        <v>90780</v>
      </c>
      <c r="P49" s="287">
        <f>(C49+4.2+coefficient!$C$8)/0.88*1.19</f>
        <v>38.363977272727276</v>
      </c>
      <c r="Q49" s="245">
        <v>296</v>
      </c>
      <c r="R49" s="245">
        <v>155079027</v>
      </c>
      <c r="S49" s="245">
        <v>94188</v>
      </c>
      <c r="T49" s="303">
        <f t="shared" si="0"/>
        <v>30.250340909090909</v>
      </c>
      <c r="U49" s="234">
        <v>758</v>
      </c>
      <c r="V49" s="235">
        <v>155079027</v>
      </c>
      <c r="W49" s="235">
        <v>559491</v>
      </c>
      <c r="X49" s="306">
        <f t="shared" si="1"/>
        <v>33.54</v>
      </c>
      <c r="Y49" s="236">
        <v>759</v>
      </c>
      <c r="Z49" s="237">
        <v>155079027</v>
      </c>
      <c r="AA49" s="237">
        <v>559492</v>
      </c>
      <c r="AB49">
        <v>45</v>
      </c>
    </row>
    <row r="50" spans="1:28" x14ac:dyDescent="0.25">
      <c r="A50" s="144" t="s">
        <v>137</v>
      </c>
      <c r="B50" s="246">
        <v>155079041</v>
      </c>
      <c r="C50" s="14">
        <v>18.170000000000002</v>
      </c>
      <c r="D50" s="311">
        <f>(C50+coefficient!$C$8)/0.9*1.19</f>
        <v>31.958111111111112</v>
      </c>
      <c r="E50" s="312">
        <f>(C50+coefficient!$C$8)/0.95</f>
        <v>25.442105263157899</v>
      </c>
      <c r="F50" s="242" t="s">
        <v>30</v>
      </c>
      <c r="G50" s="418">
        <v>49</v>
      </c>
      <c r="H50" s="131">
        <f>(C50+4.2+coefficient!$B$8)/0.85*1.19</f>
        <v>41.118000000000002</v>
      </c>
      <c r="I50" s="133">
        <v>294</v>
      </c>
      <c r="J50" s="248">
        <v>155079041</v>
      </c>
      <c r="K50" s="133">
        <v>183408</v>
      </c>
      <c r="L50" s="281">
        <v>38.44</v>
      </c>
      <c r="M50" s="239">
        <v>295</v>
      </c>
      <c r="N50" s="239">
        <v>155079041</v>
      </c>
      <c r="O50" s="239">
        <v>90782</v>
      </c>
      <c r="P50" s="285">
        <f>(C50+4.2+coefficient!$C$8)/0.88*1.19</f>
        <v>38.363977272727276</v>
      </c>
      <c r="Q50" s="240">
        <v>296</v>
      </c>
      <c r="R50" s="240">
        <v>155079041</v>
      </c>
      <c r="S50" s="240">
        <v>94187</v>
      </c>
      <c r="T50" s="303">
        <f t="shared" si="0"/>
        <v>30.250340909090909</v>
      </c>
      <c r="U50" s="234">
        <v>758</v>
      </c>
      <c r="V50" s="235">
        <v>155079041</v>
      </c>
      <c r="W50" s="235">
        <v>559509</v>
      </c>
      <c r="X50" s="306">
        <f t="shared" si="1"/>
        <v>33.54</v>
      </c>
      <c r="Y50" s="236">
        <v>759</v>
      </c>
      <c r="Z50" s="237">
        <v>155079041</v>
      </c>
      <c r="AA50" s="237">
        <v>559510</v>
      </c>
      <c r="AB50">
        <v>68</v>
      </c>
    </row>
    <row r="51" spans="1:28" x14ac:dyDescent="0.25">
      <c r="A51" s="125" t="s">
        <v>138</v>
      </c>
      <c r="B51" s="126">
        <v>155079322</v>
      </c>
      <c r="C51" s="14">
        <v>4.95</v>
      </c>
      <c r="D51" s="311">
        <f>(C51+(coefficient!$C$9*2))/0.9*1.19</f>
        <v>15.800555555555553</v>
      </c>
      <c r="E51" s="312">
        <f>(C51+(coefficient!$C$9*2))/0.95</f>
        <v>12.578947368421053</v>
      </c>
      <c r="F51" s="247" t="s">
        <v>107</v>
      </c>
      <c r="G51" s="418">
        <v>50</v>
      </c>
      <c r="H51" s="131">
        <f>(C51+4.2+(coefficient!$B$9*2))/0.85*1.19</f>
        <v>25.409999999999997</v>
      </c>
      <c r="I51" s="133">
        <v>294</v>
      </c>
      <c r="J51" s="133">
        <v>155079322</v>
      </c>
      <c r="K51" s="133">
        <v>183409</v>
      </c>
      <c r="L51" s="289">
        <f t="shared" ref="L51:L58" si="5">P51*1.03</f>
        <v>22.494380681818178</v>
      </c>
      <c r="M51" s="239">
        <v>295</v>
      </c>
      <c r="N51" s="239">
        <v>155079322</v>
      </c>
      <c r="O51" s="239">
        <v>90794</v>
      </c>
      <c r="P51" s="286">
        <f>(C51+4.2+(coefficient!$C$9*2))/0.88*1.19</f>
        <v>21.839204545454542</v>
      </c>
      <c r="Q51" s="240">
        <v>296</v>
      </c>
      <c r="R51" s="240">
        <v>155079322</v>
      </c>
      <c r="S51" s="240">
        <v>94173</v>
      </c>
      <c r="T51" s="304">
        <f t="shared" si="0"/>
        <v>12.373295454545454</v>
      </c>
      <c r="U51" s="234">
        <v>758</v>
      </c>
      <c r="V51" s="235">
        <v>155079322</v>
      </c>
      <c r="W51" s="235">
        <v>559861</v>
      </c>
      <c r="X51" s="306">
        <f t="shared" si="1"/>
        <v>17.59438068181818</v>
      </c>
      <c r="Y51" s="236">
        <v>759</v>
      </c>
      <c r="Z51" s="237">
        <v>155079322</v>
      </c>
      <c r="AA51" s="237">
        <v>559862</v>
      </c>
      <c r="AB51">
        <v>8</v>
      </c>
    </row>
    <row r="52" spans="1:28" x14ac:dyDescent="0.25">
      <c r="A52" s="144" t="s">
        <v>139</v>
      </c>
      <c r="B52" s="126">
        <v>155078733</v>
      </c>
      <c r="C52" s="14">
        <v>41.09</v>
      </c>
      <c r="D52" s="311">
        <f>(C52+(coefficient!$C$8*2))/0.9*1.19</f>
        <v>70.196777777777783</v>
      </c>
      <c r="E52" s="312">
        <f>(C52+(coefficient!$C$8*2))/0.95</f>
        <v>55.884210526315798</v>
      </c>
      <c r="F52" s="242" t="s">
        <v>18</v>
      </c>
      <c r="G52" s="418">
        <v>51</v>
      </c>
      <c r="H52" s="131">
        <f>(C52+4.2+(coefficient!$B$8*2))/0.85*1.19</f>
        <v>83.006000000000014</v>
      </c>
      <c r="I52" s="133">
        <v>294</v>
      </c>
      <c r="J52" s="133">
        <v>155078733</v>
      </c>
      <c r="K52" s="133">
        <v>91693</v>
      </c>
      <c r="L52" s="289">
        <f t="shared" si="5"/>
        <v>79.795855681818182</v>
      </c>
      <c r="M52" s="239">
        <v>295</v>
      </c>
      <c r="N52" s="239">
        <v>155078733</v>
      </c>
      <c r="O52" s="239">
        <v>90311</v>
      </c>
      <c r="P52" s="286">
        <f>(C52+4.2+(coefficient!$C$8*2))/0.88*1.19</f>
        <v>77.471704545454543</v>
      </c>
      <c r="Q52" s="240">
        <v>296</v>
      </c>
      <c r="R52" s="240">
        <v>155078733</v>
      </c>
      <c r="S52" s="240">
        <v>91694</v>
      </c>
      <c r="T52" s="304">
        <f t="shared" si="0"/>
        <v>61.24443181818183</v>
      </c>
      <c r="U52" s="234">
        <v>758</v>
      </c>
      <c r="V52" s="235">
        <v>155078733</v>
      </c>
      <c r="W52" s="235">
        <v>559013</v>
      </c>
      <c r="X52" s="306">
        <f t="shared" si="1"/>
        <v>74.895855681818176</v>
      </c>
      <c r="Y52" s="236">
        <v>759</v>
      </c>
      <c r="Z52" s="237">
        <v>155078733</v>
      </c>
      <c r="AA52" s="237">
        <v>559014</v>
      </c>
      <c r="AB52">
        <v>8</v>
      </c>
    </row>
    <row r="53" spans="1:28" x14ac:dyDescent="0.25">
      <c r="A53" s="125" t="s">
        <v>140</v>
      </c>
      <c r="B53" s="126">
        <v>160230153</v>
      </c>
      <c r="C53" s="14">
        <v>48.73</v>
      </c>
      <c r="D53" s="311">
        <f>(C53+(coefficient!$C$8*3))/0.9*1.19</f>
        <v>88.231888888888875</v>
      </c>
      <c r="E53" s="312">
        <f>(C53+(coefficient!$C$8*3))/0.95</f>
        <v>70.242105263157882</v>
      </c>
      <c r="F53" s="247" t="s">
        <v>24</v>
      </c>
      <c r="G53" s="418">
        <v>52</v>
      </c>
      <c r="H53" s="131">
        <f>(C53+4.2+(coefficient!$B$8*3))/0.85*1.19</f>
        <v>103.50200000000001</v>
      </c>
      <c r="I53" s="133">
        <v>294</v>
      </c>
      <c r="J53" s="133">
        <v>160230153</v>
      </c>
      <c r="K53" s="133">
        <v>95358</v>
      </c>
      <c r="L53" s="289">
        <f t="shared" si="5"/>
        <v>98.794205681818184</v>
      </c>
      <c r="M53" s="239">
        <v>295</v>
      </c>
      <c r="N53" s="239">
        <v>160230153</v>
      </c>
      <c r="O53" s="239">
        <v>95360</v>
      </c>
      <c r="P53" s="286">
        <f>(C53+4.2+(coefficient!$C$8*3))/0.88*1.19</f>
        <v>95.91670454545455</v>
      </c>
      <c r="Q53" s="240">
        <v>296</v>
      </c>
      <c r="R53" s="240">
        <v>160230153</v>
      </c>
      <c r="S53" s="240">
        <v>95359</v>
      </c>
      <c r="T53" s="304">
        <f t="shared" si="0"/>
        <v>71.575795454545457</v>
      </c>
      <c r="U53" s="234">
        <v>758</v>
      </c>
      <c r="V53" s="235">
        <v>160230153</v>
      </c>
      <c r="W53" s="235">
        <v>560623</v>
      </c>
      <c r="X53" s="306">
        <f t="shared" si="1"/>
        <v>93.894205681818178</v>
      </c>
      <c r="Y53" s="236">
        <v>759</v>
      </c>
      <c r="Z53" s="237">
        <v>160230153</v>
      </c>
      <c r="AA53" s="237">
        <v>560624</v>
      </c>
      <c r="AB53">
        <v>8</v>
      </c>
    </row>
    <row r="54" spans="1:28" x14ac:dyDescent="0.25">
      <c r="A54" s="144" t="s">
        <v>141</v>
      </c>
      <c r="B54" s="126">
        <v>161573178</v>
      </c>
      <c r="C54" s="14">
        <v>51.57</v>
      </c>
      <c r="D54" s="311">
        <f>(C54+(coefficient!$C$8*5))/0.9*1.19</f>
        <v>107.85366666666665</v>
      </c>
      <c r="E54" s="312">
        <f>(C54+(coefficient!$C$8*5))/0.95</f>
        <v>85.863157894736844</v>
      </c>
      <c r="F54" s="242" t="s">
        <v>22</v>
      </c>
      <c r="G54" s="418">
        <v>53</v>
      </c>
      <c r="H54" s="131">
        <f>(C54+4.2+(coefficient!$B$8*5))/0.85*1.19</f>
        <v>127.078</v>
      </c>
      <c r="I54" s="133">
        <v>294</v>
      </c>
      <c r="J54" s="133">
        <v>161573178</v>
      </c>
      <c r="K54" s="133">
        <v>147694</v>
      </c>
      <c r="L54" s="289">
        <f t="shared" si="5"/>
        <v>119.46396477272729</v>
      </c>
      <c r="M54" s="239">
        <v>295</v>
      </c>
      <c r="N54" s="239">
        <v>161573178</v>
      </c>
      <c r="O54" s="239">
        <v>147696</v>
      </c>
      <c r="P54" s="286">
        <f>(C54+4.2+(coefficient!$C$8*5))/0.88*1.19</f>
        <v>115.98443181818183</v>
      </c>
      <c r="Q54" s="240">
        <v>296</v>
      </c>
      <c r="R54" s="240">
        <v>161573178</v>
      </c>
      <c r="S54" s="240">
        <v>147695</v>
      </c>
      <c r="T54" s="304">
        <f t="shared" si="0"/>
        <v>75.416249999999991</v>
      </c>
      <c r="U54" s="234">
        <v>758</v>
      </c>
      <c r="V54" s="235">
        <v>161573178</v>
      </c>
      <c r="W54" s="235">
        <v>560701</v>
      </c>
      <c r="X54" s="306">
        <f t="shared" si="1"/>
        <v>114.56396477272729</v>
      </c>
      <c r="Y54" s="236">
        <v>759</v>
      </c>
      <c r="Z54" s="237">
        <v>161573178</v>
      </c>
      <c r="AA54" s="237">
        <v>560702</v>
      </c>
      <c r="AB54">
        <v>8</v>
      </c>
    </row>
    <row r="55" spans="1:28" s="4" customFormat="1" x14ac:dyDescent="0.25">
      <c r="A55" s="150" t="s">
        <v>142</v>
      </c>
      <c r="B55" s="241">
        <v>155632183</v>
      </c>
      <c r="C55" s="14">
        <v>6.6606000000000005</v>
      </c>
      <c r="D55" s="313">
        <f>(C55+coefficient!$C$8)/0.9*1.19</f>
        <v>16.740126666666665</v>
      </c>
      <c r="E55" s="314">
        <f>(C55+coefficient!$C$8)/0.95</f>
        <v>13.326947368421054</v>
      </c>
      <c r="F55" s="252" t="s">
        <v>30</v>
      </c>
      <c r="G55" s="418">
        <v>54</v>
      </c>
      <c r="H55" s="407">
        <f>(C55+4.2+coefficient!$B$8)/0.85*1.19</f>
        <v>25.004840000000002</v>
      </c>
      <c r="I55" s="155">
        <v>294</v>
      </c>
      <c r="J55" s="243">
        <v>155632183</v>
      </c>
      <c r="K55" s="133">
        <v>182516</v>
      </c>
      <c r="L55" s="290">
        <f t="shared" si="5"/>
        <v>23.484133431818183</v>
      </c>
      <c r="M55" s="244">
        <v>295</v>
      </c>
      <c r="N55" s="244">
        <v>155632183</v>
      </c>
      <c r="O55" s="239">
        <v>90783</v>
      </c>
      <c r="P55" s="295">
        <f>(C55+4.2+coefficient!$C$8)/0.88*1.19</f>
        <v>22.800129545454546</v>
      </c>
      <c r="Q55" s="245">
        <v>296</v>
      </c>
      <c r="R55" s="245">
        <v>155632183</v>
      </c>
      <c r="S55" s="240">
        <v>94186</v>
      </c>
      <c r="T55" s="304">
        <f t="shared" si="0"/>
        <v>14.686493181818184</v>
      </c>
      <c r="U55" s="234">
        <v>758</v>
      </c>
      <c r="V55" s="235">
        <v>155632183</v>
      </c>
      <c r="W55" s="235">
        <v>560445</v>
      </c>
      <c r="X55" s="306">
        <f t="shared" si="1"/>
        <v>18.584133431818181</v>
      </c>
      <c r="Y55" s="236">
        <v>759</v>
      </c>
      <c r="Z55" s="237">
        <v>155632183</v>
      </c>
      <c r="AA55" s="237">
        <v>560446</v>
      </c>
      <c r="AB55">
        <v>0</v>
      </c>
    </row>
    <row r="56" spans="1:28" x14ac:dyDescent="0.25">
      <c r="A56" s="144" t="s">
        <v>143</v>
      </c>
      <c r="B56" s="246">
        <v>155632186</v>
      </c>
      <c r="C56" s="14">
        <v>5.76</v>
      </c>
      <c r="D56" s="311">
        <f>(C56+coefficient!$C$8)/0.9*1.19</f>
        <v>15.549333333333333</v>
      </c>
      <c r="E56" s="312">
        <f>(C56+coefficient!$C$8)/0.95</f>
        <v>12.378947368421054</v>
      </c>
      <c r="F56" s="242" t="s">
        <v>30</v>
      </c>
      <c r="G56" s="418">
        <v>55</v>
      </c>
      <c r="H56" s="131">
        <f>(C56+4.2+coefficient!$B$8)/0.85*1.19</f>
        <v>23.744</v>
      </c>
      <c r="I56" s="133">
        <v>294</v>
      </c>
      <c r="J56" s="248">
        <v>155632186</v>
      </c>
      <c r="K56" s="133">
        <v>182517</v>
      </c>
      <c r="L56" s="289">
        <f t="shared" si="5"/>
        <v>22.229740909090911</v>
      </c>
      <c r="M56" s="239">
        <v>295</v>
      </c>
      <c r="N56" s="239">
        <v>155632186</v>
      </c>
      <c r="O56" s="239">
        <v>90784</v>
      </c>
      <c r="P56" s="286">
        <f>(C56+4.2+coefficient!$C$8)/0.88*1.19</f>
        <v>21.582272727272727</v>
      </c>
      <c r="Q56" s="240">
        <v>296</v>
      </c>
      <c r="R56" s="240">
        <v>155632186</v>
      </c>
      <c r="S56" s="240">
        <v>94181</v>
      </c>
      <c r="T56" s="304">
        <f t="shared" si="0"/>
        <v>13.468636363636364</v>
      </c>
      <c r="U56" s="234">
        <v>758</v>
      </c>
      <c r="V56" s="235">
        <v>155632186</v>
      </c>
      <c r="W56" s="235">
        <v>560449</v>
      </c>
      <c r="X56" s="306">
        <f t="shared" si="1"/>
        <v>17.329740909090908</v>
      </c>
      <c r="Y56" s="236">
        <v>759</v>
      </c>
      <c r="Z56" s="237">
        <v>155632186</v>
      </c>
      <c r="AA56" s="237">
        <v>560450</v>
      </c>
      <c r="AB56">
        <v>3</v>
      </c>
    </row>
    <row r="57" spans="1:28" x14ac:dyDescent="0.25">
      <c r="A57" s="125" t="s">
        <v>144</v>
      </c>
      <c r="B57" s="246">
        <v>155079008</v>
      </c>
      <c r="C57" s="14">
        <v>6.88</v>
      </c>
      <c r="D57" s="311">
        <f>(C57+coefficient!$C$8)/0.9*1.19</f>
        <v>17.030222222222221</v>
      </c>
      <c r="E57" s="312">
        <f>(C57+coefficient!$C$8)/0.95</f>
        <v>13.557894736842105</v>
      </c>
      <c r="F57" s="247" t="s">
        <v>30</v>
      </c>
      <c r="G57" s="418">
        <v>56</v>
      </c>
      <c r="H57" s="131">
        <f>(C57+4.2+coefficient!$B$8)/0.85*1.19</f>
        <v>25.311999999999998</v>
      </c>
      <c r="I57" s="133">
        <v>294</v>
      </c>
      <c r="J57" s="248">
        <v>155079008</v>
      </c>
      <c r="K57" s="133">
        <v>183405</v>
      </c>
      <c r="L57" s="289">
        <f t="shared" si="5"/>
        <v>19.600900000000003</v>
      </c>
      <c r="M57" s="239">
        <v>295</v>
      </c>
      <c r="N57" s="239">
        <v>155079008</v>
      </c>
      <c r="O57" s="239">
        <v>90774</v>
      </c>
      <c r="P57" s="277">
        <v>19.03</v>
      </c>
      <c r="Q57" s="240">
        <v>296</v>
      </c>
      <c r="R57" s="240">
        <v>155079008</v>
      </c>
      <c r="S57" s="240">
        <v>94193</v>
      </c>
      <c r="T57" s="304">
        <f t="shared" si="0"/>
        <v>14.983181818181819</v>
      </c>
      <c r="U57" s="234">
        <v>758</v>
      </c>
      <c r="V57" s="235">
        <v>155079008</v>
      </c>
      <c r="W57" s="235">
        <v>559469</v>
      </c>
      <c r="X57" s="306">
        <f t="shared" si="1"/>
        <v>14.700900000000003</v>
      </c>
      <c r="Y57" s="236">
        <v>759</v>
      </c>
      <c r="Z57" s="237">
        <v>155079008</v>
      </c>
      <c r="AA57" s="237">
        <v>559470</v>
      </c>
      <c r="AB57">
        <v>38</v>
      </c>
    </row>
    <row r="58" spans="1:28" x14ac:dyDescent="0.25">
      <c r="A58" s="144" t="s">
        <v>145</v>
      </c>
      <c r="B58" s="246">
        <v>155079016</v>
      </c>
      <c r="C58" s="14">
        <v>6.88</v>
      </c>
      <c r="D58" s="311">
        <f>(C58+coefficient!$C$8)/0.9*1.19</f>
        <v>17.030222222222221</v>
      </c>
      <c r="E58" s="312">
        <f>(C58+coefficient!$C$8)/0.95</f>
        <v>13.557894736842105</v>
      </c>
      <c r="F58" s="242" t="s">
        <v>30</v>
      </c>
      <c r="G58" s="418">
        <v>57</v>
      </c>
      <c r="H58" s="131">
        <f>(C58+4.2+coefficient!$B$8)/0.85*1.19</f>
        <v>25.311999999999998</v>
      </c>
      <c r="I58" s="133">
        <v>294</v>
      </c>
      <c r="J58" s="248">
        <v>155079016</v>
      </c>
      <c r="K58" s="133">
        <v>183406</v>
      </c>
      <c r="L58" s="289">
        <f t="shared" si="5"/>
        <v>19.600900000000003</v>
      </c>
      <c r="M58" s="239">
        <v>295</v>
      </c>
      <c r="N58" s="239">
        <v>155079016</v>
      </c>
      <c r="O58" s="239">
        <v>90776</v>
      </c>
      <c r="P58" s="277">
        <v>19.03</v>
      </c>
      <c r="Q58" s="240">
        <v>296</v>
      </c>
      <c r="R58" s="240">
        <v>155079016</v>
      </c>
      <c r="S58" s="240">
        <v>94189</v>
      </c>
      <c r="T58" s="304">
        <f t="shared" si="0"/>
        <v>14.983181818181819</v>
      </c>
      <c r="U58" s="234">
        <v>758</v>
      </c>
      <c r="V58" s="235">
        <v>155079016</v>
      </c>
      <c r="W58" s="235">
        <v>559475</v>
      </c>
      <c r="X58" s="306">
        <f t="shared" si="1"/>
        <v>14.700900000000003</v>
      </c>
      <c r="Y58" s="236">
        <v>759</v>
      </c>
      <c r="Z58" s="237">
        <v>155079016</v>
      </c>
      <c r="AA58" s="237">
        <v>559476</v>
      </c>
      <c r="AB58">
        <v>4</v>
      </c>
    </row>
    <row r="59" spans="1:28" x14ac:dyDescent="0.25">
      <c r="A59" s="125" t="s">
        <v>146</v>
      </c>
      <c r="B59" s="246">
        <v>155079068</v>
      </c>
      <c r="C59" s="14">
        <v>10.51</v>
      </c>
      <c r="D59" s="311">
        <f>(C59+coefficient!$C$8)/0.9*1.19</f>
        <v>21.829888888888885</v>
      </c>
      <c r="E59" s="312">
        <f>(C59+coefficient!$C$8)/0.95</f>
        <v>17.378947368421052</v>
      </c>
      <c r="F59" s="247" t="s">
        <v>30</v>
      </c>
      <c r="G59" s="418">
        <v>58</v>
      </c>
      <c r="H59" s="131">
        <f>(C59+4.2+coefficient!$B$8)/0.85*1.19</f>
        <v>30.394000000000002</v>
      </c>
      <c r="I59" s="133">
        <v>294</v>
      </c>
      <c r="J59" s="248">
        <v>155079068</v>
      </c>
      <c r="K59" s="133">
        <v>182519</v>
      </c>
      <c r="L59" s="277">
        <v>27.75</v>
      </c>
      <c r="M59" s="239">
        <v>295</v>
      </c>
      <c r="N59" s="239">
        <v>155079068</v>
      </c>
      <c r="O59" s="239">
        <v>90785</v>
      </c>
      <c r="P59" s="286">
        <f>(C59+4.2+coefficient!$C$8)/0.88*1.19</f>
        <v>28.00556818181818</v>
      </c>
      <c r="Q59" s="240">
        <v>296</v>
      </c>
      <c r="R59" s="240">
        <v>155079068</v>
      </c>
      <c r="S59" s="240">
        <v>94180</v>
      </c>
      <c r="T59" s="304">
        <f t="shared" si="0"/>
        <v>19.891931818181821</v>
      </c>
      <c r="U59" s="234">
        <v>758</v>
      </c>
      <c r="V59" s="235">
        <v>155079068</v>
      </c>
      <c r="W59" s="235">
        <v>559547</v>
      </c>
      <c r="X59" s="306">
        <f t="shared" si="1"/>
        <v>22.85</v>
      </c>
      <c r="Y59" s="236">
        <v>759</v>
      </c>
      <c r="Z59" s="237">
        <v>155079068</v>
      </c>
      <c r="AA59" s="237">
        <v>559548</v>
      </c>
      <c r="AB59">
        <v>21</v>
      </c>
    </row>
    <row r="60" spans="1:28" x14ac:dyDescent="0.25">
      <c r="A60" s="144" t="s">
        <v>147</v>
      </c>
      <c r="B60" s="246">
        <v>155079081</v>
      </c>
      <c r="C60" s="14">
        <v>10.51</v>
      </c>
      <c r="D60" s="311">
        <f>(C60+coefficient!$C$8)/0.9*1.19</f>
        <v>21.829888888888885</v>
      </c>
      <c r="E60" s="312">
        <f>(C60+coefficient!$C$8)/0.95</f>
        <v>17.378947368421052</v>
      </c>
      <c r="F60" s="242" t="s">
        <v>30</v>
      </c>
      <c r="G60" s="418">
        <v>59</v>
      </c>
      <c r="H60" s="131">
        <f>(C60+4.2+coefficient!$B$8)/0.85*1.19</f>
        <v>30.394000000000002</v>
      </c>
      <c r="I60" s="133">
        <v>294</v>
      </c>
      <c r="J60" s="248">
        <v>155079081</v>
      </c>
      <c r="K60" s="133">
        <v>182520</v>
      </c>
      <c r="L60" s="277">
        <v>27.75</v>
      </c>
      <c r="M60" s="239">
        <v>295</v>
      </c>
      <c r="N60" s="239">
        <v>155079081</v>
      </c>
      <c r="O60" s="239">
        <v>90791</v>
      </c>
      <c r="P60" s="285">
        <f>(C60+4.2+coefficient!$C$8)/0.88*1.19</f>
        <v>28.00556818181818</v>
      </c>
      <c r="Q60" s="240">
        <v>296</v>
      </c>
      <c r="R60" s="240">
        <v>155079081</v>
      </c>
      <c r="S60" s="240">
        <v>94179</v>
      </c>
      <c r="T60" s="303">
        <f t="shared" si="0"/>
        <v>19.891931818181821</v>
      </c>
      <c r="U60" s="234">
        <v>758</v>
      </c>
      <c r="V60" s="235">
        <v>155079081</v>
      </c>
      <c r="W60" s="235">
        <v>559569</v>
      </c>
      <c r="X60" s="306">
        <f t="shared" si="1"/>
        <v>22.85</v>
      </c>
      <c r="Y60" s="236">
        <v>759</v>
      </c>
      <c r="Z60" s="237">
        <v>155079081</v>
      </c>
      <c r="AA60" s="237">
        <v>559570</v>
      </c>
      <c r="AB60">
        <v>19</v>
      </c>
    </row>
    <row r="61" spans="1:28" s="4" customFormat="1" x14ac:dyDescent="0.25">
      <c r="A61" s="148" t="s">
        <v>148</v>
      </c>
      <c r="B61" s="126">
        <v>155078731</v>
      </c>
      <c r="C61" s="14">
        <v>46.99</v>
      </c>
      <c r="D61" s="311">
        <f>(C61+(coefficient!$C$8*4))/0.9*1.19</f>
        <v>93.864555555555555</v>
      </c>
      <c r="E61" s="312">
        <f>(C61+(coefficient!$C$8*4))/0.95</f>
        <v>74.726315789473702</v>
      </c>
      <c r="F61" s="247" t="s">
        <v>24</v>
      </c>
      <c r="G61" s="418">
        <v>60</v>
      </c>
      <c r="H61" s="406">
        <v>99.9</v>
      </c>
      <c r="I61" s="133">
        <v>294</v>
      </c>
      <c r="J61" s="133">
        <v>155078731</v>
      </c>
      <c r="K61" s="133">
        <v>91554</v>
      </c>
      <c r="L61" s="281">
        <v>90.55</v>
      </c>
      <c r="M61" s="239">
        <v>295</v>
      </c>
      <c r="N61" s="239">
        <v>155078731</v>
      </c>
      <c r="O61" s="239">
        <v>90296</v>
      </c>
      <c r="P61" s="285">
        <f>(C61+4.2+(coefficient!$C$8*4))/0.88*1.19</f>
        <v>101.67738636363636</v>
      </c>
      <c r="Q61" s="240">
        <v>296</v>
      </c>
      <c r="R61" s="240">
        <v>155078731</v>
      </c>
      <c r="S61" s="240">
        <v>91555</v>
      </c>
      <c r="T61" s="303">
        <f t="shared" si="0"/>
        <v>69.22284090909092</v>
      </c>
      <c r="U61" s="234">
        <v>758</v>
      </c>
      <c r="V61" s="235">
        <v>155078731</v>
      </c>
      <c r="W61" s="235">
        <v>559009</v>
      </c>
      <c r="X61" s="306">
        <f t="shared" si="1"/>
        <v>85.649999999999991</v>
      </c>
      <c r="Y61" s="236">
        <v>759</v>
      </c>
      <c r="Z61" s="237">
        <v>155078731</v>
      </c>
      <c r="AA61" s="237">
        <v>559010</v>
      </c>
      <c r="AB61">
        <v>0</v>
      </c>
    </row>
    <row r="62" spans="1:28" x14ac:dyDescent="0.25">
      <c r="A62" s="144" t="s">
        <v>149</v>
      </c>
      <c r="B62" s="126">
        <v>155078732</v>
      </c>
      <c r="C62" s="14">
        <v>38.25</v>
      </c>
      <c r="D62" s="311">
        <f>(C62+(coefficient!$C$8*3))/0.9*1.19</f>
        <v>74.375</v>
      </c>
      <c r="E62" s="312">
        <f>(C62+(coefficient!$C$8*3))/0.95</f>
        <v>59.21052631578948</v>
      </c>
      <c r="F62" s="242" t="s">
        <v>16</v>
      </c>
      <c r="G62" s="418">
        <v>61</v>
      </c>
      <c r="H62" s="131">
        <f>(C62+4.2+(coefficient!$B$8*3))/0.85*1.19</f>
        <v>88.830000000000013</v>
      </c>
      <c r="I62" s="133">
        <v>294</v>
      </c>
      <c r="J62" s="133">
        <v>155078732</v>
      </c>
      <c r="K62" s="133">
        <v>179109</v>
      </c>
      <c r="L62" s="280">
        <f t="shared" ref="L62:L83" si="6">P62*1.03</f>
        <v>86.674500000000009</v>
      </c>
      <c r="M62" s="239">
        <v>295</v>
      </c>
      <c r="N62" s="239">
        <v>155078732</v>
      </c>
      <c r="O62" s="239">
        <v>90297</v>
      </c>
      <c r="P62" s="281">
        <v>84.15</v>
      </c>
      <c r="Q62" s="240">
        <v>296</v>
      </c>
      <c r="R62" s="240">
        <v>155078732</v>
      </c>
      <c r="S62" s="240">
        <v>91894</v>
      </c>
      <c r="T62" s="303">
        <f t="shared" si="0"/>
        <v>57.403977272727275</v>
      </c>
      <c r="U62" s="234">
        <v>758</v>
      </c>
      <c r="V62" s="235">
        <v>155078732</v>
      </c>
      <c r="W62" s="235">
        <v>559011</v>
      </c>
      <c r="X62" s="306">
        <f t="shared" si="1"/>
        <v>81.774500000000003</v>
      </c>
      <c r="Y62" s="236">
        <v>759</v>
      </c>
      <c r="Z62" s="237">
        <v>155078732</v>
      </c>
      <c r="AA62" s="237">
        <v>559012</v>
      </c>
      <c r="AB62">
        <v>4</v>
      </c>
    </row>
    <row r="63" spans="1:28" s="4" customFormat="1" x14ac:dyDescent="0.25">
      <c r="A63" s="148" t="s">
        <v>150</v>
      </c>
      <c r="B63" s="126">
        <v>163706789</v>
      </c>
      <c r="C63" s="14">
        <v>59.47</v>
      </c>
      <c r="D63" s="311">
        <f>(C63+(coefficient!$C$8*7))/0.9*1.19</f>
        <v>134.16588888888887</v>
      </c>
      <c r="E63" s="312">
        <f>(C63+(coefficient!$C$8*7))/0.95</f>
        <v>106.81052631578947</v>
      </c>
      <c r="F63" s="247" t="s">
        <v>49</v>
      </c>
      <c r="G63" s="418">
        <v>62</v>
      </c>
      <c r="H63" s="131">
        <f>(C63+4.2+(coefficient!$B$8*7))/0.85*1.19</f>
        <v>157.738</v>
      </c>
      <c r="I63" s="133">
        <v>294</v>
      </c>
      <c r="J63" s="133">
        <v>163706789</v>
      </c>
      <c r="K63" s="133">
        <v>179596</v>
      </c>
      <c r="L63" s="280">
        <f t="shared" si="6"/>
        <v>147.18149886363634</v>
      </c>
      <c r="M63" s="239">
        <v>295</v>
      </c>
      <c r="N63" s="239">
        <v>163706789</v>
      </c>
      <c r="O63" s="239">
        <v>179598</v>
      </c>
      <c r="P63" s="285">
        <f>(C63+4.2+(coefficient!$C$8*7))/0.88*1.19</f>
        <v>142.89465909090907</v>
      </c>
      <c r="Q63" s="240">
        <v>296</v>
      </c>
      <c r="R63" s="240">
        <v>163706789</v>
      </c>
      <c r="S63" s="240">
        <v>179597</v>
      </c>
      <c r="T63" s="303">
        <f t="shared" si="0"/>
        <v>86.099204545454555</v>
      </c>
      <c r="U63" s="234">
        <v>758</v>
      </c>
      <c r="V63" s="235">
        <v>163706789</v>
      </c>
      <c r="W63" s="235">
        <v>566185</v>
      </c>
      <c r="X63" s="306">
        <f t="shared" si="1"/>
        <v>142.28149886363633</v>
      </c>
      <c r="Y63" s="236">
        <v>759</v>
      </c>
      <c r="Z63" s="237">
        <v>163706789</v>
      </c>
      <c r="AA63" s="237">
        <v>566186</v>
      </c>
      <c r="AB63">
        <v>0</v>
      </c>
    </row>
    <row r="64" spans="1:28" s="4" customFormat="1" x14ac:dyDescent="0.25">
      <c r="A64" s="218" t="s">
        <v>151</v>
      </c>
      <c r="B64" s="151">
        <v>155078675</v>
      </c>
      <c r="C64" s="14">
        <v>24.9</v>
      </c>
      <c r="D64" s="313">
        <f>(C64+(coefficient!$C$8*2.5))/0.9*1.19</f>
        <v>52.756666666666661</v>
      </c>
      <c r="E64" s="314">
        <f>(C64+(coefficient!$C$8*2.5))/0.95</f>
        <v>42</v>
      </c>
      <c r="F64" s="253" t="s">
        <v>16</v>
      </c>
      <c r="G64" s="418">
        <v>63</v>
      </c>
      <c r="H64" s="407">
        <f>(C64+4.2+(coefficient!$B$8*2.5))/0.85*1.19</f>
        <v>65.239999999999995</v>
      </c>
      <c r="I64" s="155">
        <v>294</v>
      </c>
      <c r="J64" s="155">
        <v>155078675</v>
      </c>
      <c r="K64" s="155">
        <v>179278</v>
      </c>
      <c r="L64" s="279">
        <f t="shared" si="6"/>
        <v>61.424284090909083</v>
      </c>
      <c r="M64" s="244">
        <v>295</v>
      </c>
      <c r="N64" s="244">
        <v>155078675</v>
      </c>
      <c r="O64" s="244">
        <v>90330</v>
      </c>
      <c r="P64" s="287">
        <f>(C64+4.2+(coefficient!$C$8*2.5))/0.88*1.19</f>
        <v>59.635227272727263</v>
      </c>
      <c r="Q64" s="245">
        <v>296</v>
      </c>
      <c r="R64" s="245">
        <v>155078675</v>
      </c>
      <c r="S64" s="245">
        <v>91359</v>
      </c>
      <c r="T64" s="303">
        <f t="shared" ref="T64:T127" si="7">(C64+4.2)/0.88*1.19</f>
        <v>39.351136363636357</v>
      </c>
      <c r="U64" s="234">
        <v>758</v>
      </c>
      <c r="V64" s="235">
        <v>155078675</v>
      </c>
      <c r="W64" s="235">
        <v>558963</v>
      </c>
      <c r="X64" s="306">
        <f t="shared" ref="X64:X127" si="8">L64-4.9</f>
        <v>56.524284090909084</v>
      </c>
      <c r="Y64" s="236">
        <v>759</v>
      </c>
      <c r="Z64" s="237">
        <v>155078675</v>
      </c>
      <c r="AA64" s="237">
        <v>558964</v>
      </c>
      <c r="AB64">
        <v>0</v>
      </c>
    </row>
    <row r="65" spans="1:28" s="4" customFormat="1" x14ac:dyDescent="0.25">
      <c r="A65" s="148" t="s">
        <v>152</v>
      </c>
      <c r="B65" s="126">
        <v>164339418</v>
      </c>
      <c r="C65" s="14">
        <v>38.659999999999997</v>
      </c>
      <c r="D65" s="311">
        <f>(C65+(coefficient!$C$8*5))/0.9*1.19</f>
        <v>90.783777777777757</v>
      </c>
      <c r="E65" s="312">
        <f>(C65+(coefficient!$C$8*5))/0.95</f>
        <v>72.273684210526312</v>
      </c>
      <c r="F65" s="247" t="s">
        <v>22</v>
      </c>
      <c r="G65" s="418">
        <v>64</v>
      </c>
      <c r="H65" s="131">
        <f>(C65+4.2+(coefficient!$B$8*5))/0.85*1.19</f>
        <v>109.004</v>
      </c>
      <c r="I65" s="133">
        <v>294</v>
      </c>
      <c r="J65" s="133">
        <v>164339418</v>
      </c>
      <c r="K65" s="133">
        <v>186069</v>
      </c>
      <c r="L65" s="280">
        <f t="shared" si="6"/>
        <v>101.48238863636362</v>
      </c>
      <c r="M65" s="239">
        <v>295</v>
      </c>
      <c r="N65" s="239">
        <v>164339418</v>
      </c>
      <c r="O65" s="239">
        <v>186071</v>
      </c>
      <c r="P65" s="285">
        <f>(C65+4.2+(coefficient!$C$8*5))/0.88*1.19</f>
        <v>98.526590909090899</v>
      </c>
      <c r="Q65" s="240">
        <v>296</v>
      </c>
      <c r="R65" s="240">
        <v>164339418</v>
      </c>
      <c r="S65" s="240">
        <v>186070</v>
      </c>
      <c r="T65" s="303">
        <f t="shared" si="7"/>
        <v>57.958409090909086</v>
      </c>
      <c r="U65" s="234">
        <v>758</v>
      </c>
      <c r="V65" s="235">
        <v>164339418</v>
      </c>
      <c r="W65" s="235">
        <v>570345</v>
      </c>
      <c r="X65" s="306">
        <f t="shared" si="8"/>
        <v>96.582388636363618</v>
      </c>
      <c r="Y65" s="236">
        <v>759</v>
      </c>
      <c r="Z65" s="237">
        <v>164339418</v>
      </c>
      <c r="AA65" s="237">
        <v>570346</v>
      </c>
      <c r="AB65">
        <v>0</v>
      </c>
    </row>
    <row r="66" spans="1:28" x14ac:dyDescent="0.25">
      <c r="A66" s="220" t="s">
        <v>153</v>
      </c>
      <c r="B66" s="241">
        <v>155632057</v>
      </c>
      <c r="C66" s="14">
        <v>5.49</v>
      </c>
      <c r="D66" s="313">
        <f>(C66+coefficient!$C$8)/0.9*1.19</f>
        <v>15.192333333333332</v>
      </c>
      <c r="E66" s="314">
        <f>(C66+coefficient!$C$8)/0.95</f>
        <v>12.094736842105265</v>
      </c>
      <c r="F66" s="253" t="s">
        <v>30</v>
      </c>
      <c r="G66" s="418">
        <v>65</v>
      </c>
      <c r="H66" s="407">
        <f>(C66+4.2+coefficient!$B$8)/0.85*1.19</f>
        <v>23.366</v>
      </c>
      <c r="I66" s="155">
        <v>294</v>
      </c>
      <c r="J66" s="243">
        <v>155632057</v>
      </c>
      <c r="K66" s="155">
        <v>182526</v>
      </c>
      <c r="L66" s="279">
        <f t="shared" si="6"/>
        <v>21.853673863636367</v>
      </c>
      <c r="M66" s="244">
        <v>295</v>
      </c>
      <c r="N66" s="244">
        <v>155632057</v>
      </c>
      <c r="O66" s="244">
        <v>90817</v>
      </c>
      <c r="P66" s="286">
        <f>(C66+4.2+coefficient!$C$8)/0.88*1.19</f>
        <v>21.217159090909092</v>
      </c>
      <c r="Q66" s="245">
        <v>296</v>
      </c>
      <c r="R66" s="245">
        <v>155632057</v>
      </c>
      <c r="S66" s="245">
        <v>94163</v>
      </c>
      <c r="T66" s="303">
        <f t="shared" si="7"/>
        <v>13.103522727272729</v>
      </c>
      <c r="U66" s="234">
        <v>758</v>
      </c>
      <c r="V66" s="235">
        <v>155632057</v>
      </c>
      <c r="W66" s="235">
        <v>560433</v>
      </c>
      <c r="X66" s="306">
        <f t="shared" si="8"/>
        <v>16.953673863636368</v>
      </c>
      <c r="Y66" s="236">
        <v>759</v>
      </c>
      <c r="Z66" s="237">
        <v>155632057</v>
      </c>
      <c r="AA66" s="237">
        <v>560434</v>
      </c>
      <c r="AB66">
        <v>97</v>
      </c>
    </row>
    <row r="67" spans="1:28" x14ac:dyDescent="0.25">
      <c r="A67" s="125" t="s">
        <v>154</v>
      </c>
      <c r="B67" s="126">
        <v>164338773</v>
      </c>
      <c r="C67" s="14">
        <f>C66*2</f>
        <v>10.98</v>
      </c>
      <c r="D67" s="311">
        <f>(C67+(coefficient!$C$8*1.8))/0.9*1.19</f>
        <v>28.797999999999998</v>
      </c>
      <c r="E67" s="312">
        <f>(C67+(coefficient!$C$8*1.8))/0.95</f>
        <v>22.926315789473687</v>
      </c>
      <c r="F67" s="247" t="s">
        <v>27</v>
      </c>
      <c r="G67" s="418">
        <v>66</v>
      </c>
      <c r="H67" s="131">
        <f>(C67+4.2+(coefficient!$B$8*1.8))/0.85*1.19</f>
        <v>38.892000000000003</v>
      </c>
      <c r="I67" s="133">
        <v>294</v>
      </c>
      <c r="J67" s="133">
        <v>164338773</v>
      </c>
      <c r="K67" s="133">
        <v>186039</v>
      </c>
      <c r="L67" s="280">
        <f t="shared" si="6"/>
        <v>33.678893181818182</v>
      </c>
      <c r="M67" s="239">
        <v>295</v>
      </c>
      <c r="N67" s="239">
        <v>164338773</v>
      </c>
      <c r="O67" s="239">
        <v>186041</v>
      </c>
      <c r="P67" s="285">
        <f>(C67+4.2+(coefficient!$C$8*1.5))/0.88*1.19</f>
        <v>32.697954545454543</v>
      </c>
      <c r="Q67" s="240">
        <v>296</v>
      </c>
      <c r="R67" s="240">
        <v>164338773</v>
      </c>
      <c r="S67" s="240">
        <v>186040</v>
      </c>
      <c r="T67" s="303">
        <f t="shared" si="7"/>
        <v>20.5275</v>
      </c>
      <c r="U67" s="234">
        <v>758</v>
      </c>
      <c r="V67" s="235">
        <v>164338773</v>
      </c>
      <c r="W67" s="235">
        <v>570333</v>
      </c>
      <c r="X67" s="306">
        <f t="shared" si="8"/>
        <v>28.778893181818184</v>
      </c>
      <c r="Y67" s="236">
        <v>759</v>
      </c>
      <c r="Z67" s="237">
        <v>164338773</v>
      </c>
      <c r="AA67" s="237">
        <v>570334</v>
      </c>
      <c r="AB67">
        <f>AB66/2</f>
        <v>48.5</v>
      </c>
    </row>
    <row r="68" spans="1:28" x14ac:dyDescent="0.25">
      <c r="A68" s="220" t="s">
        <v>155</v>
      </c>
      <c r="B68" s="241">
        <v>155632059</v>
      </c>
      <c r="C68" s="14">
        <v>7.3</v>
      </c>
      <c r="D68" s="313">
        <f>(C68+coefficient!$C$8)/0.9*1.19</f>
        <v>17.585555555555555</v>
      </c>
      <c r="E68" s="314">
        <f>(C68+coefficient!$C$8)/0.95</f>
        <v>14.000000000000002</v>
      </c>
      <c r="F68" s="253" t="s">
        <v>30</v>
      </c>
      <c r="G68" s="418">
        <v>67</v>
      </c>
      <c r="H68" s="407">
        <f>(C68+4.2+coefficient!$B$8)/0.85*1.19</f>
        <v>25.9</v>
      </c>
      <c r="I68" s="155">
        <v>294</v>
      </c>
      <c r="J68" s="243">
        <v>155632059</v>
      </c>
      <c r="K68" s="155">
        <v>182528</v>
      </c>
      <c r="L68" s="279">
        <f t="shared" si="6"/>
        <v>19.7348</v>
      </c>
      <c r="M68" s="244">
        <v>295</v>
      </c>
      <c r="N68" s="244">
        <v>155632059</v>
      </c>
      <c r="O68" s="244">
        <v>90818</v>
      </c>
      <c r="P68" s="282">
        <v>19.16</v>
      </c>
      <c r="Q68" s="245">
        <v>296</v>
      </c>
      <c r="R68" s="245">
        <v>155632059</v>
      </c>
      <c r="S68" s="245">
        <v>94162</v>
      </c>
      <c r="T68" s="303">
        <f t="shared" si="7"/>
        <v>15.551136363636363</v>
      </c>
      <c r="U68" s="234">
        <v>758</v>
      </c>
      <c r="V68" s="235">
        <v>155632059</v>
      </c>
      <c r="W68" s="235">
        <v>560435</v>
      </c>
      <c r="X68" s="306">
        <f t="shared" si="8"/>
        <v>14.8348</v>
      </c>
      <c r="Y68" s="236">
        <v>759</v>
      </c>
      <c r="Z68" s="237">
        <v>155632059</v>
      </c>
      <c r="AA68" s="237">
        <v>560436</v>
      </c>
      <c r="AB68">
        <v>35</v>
      </c>
    </row>
    <row r="69" spans="1:28" x14ac:dyDescent="0.25">
      <c r="A69" s="125" t="s">
        <v>156</v>
      </c>
      <c r="B69" s="246">
        <v>155632066</v>
      </c>
      <c r="C69" s="14">
        <v>7.3</v>
      </c>
      <c r="D69" s="311">
        <f>(C69+coefficient!$C$8)/0.9*1.19</f>
        <v>17.585555555555555</v>
      </c>
      <c r="E69" s="312">
        <f>(C69+coefficient!$C$8)/0.95</f>
        <v>14.000000000000002</v>
      </c>
      <c r="F69" s="247" t="s">
        <v>30</v>
      </c>
      <c r="G69" s="418">
        <v>68</v>
      </c>
      <c r="H69" s="131">
        <f>(C69+4.2+coefficient!$B$8)/0.85*1.19</f>
        <v>25.9</v>
      </c>
      <c r="I69" s="133">
        <v>294</v>
      </c>
      <c r="J69" s="248">
        <v>155632066</v>
      </c>
      <c r="K69" s="133">
        <v>182529</v>
      </c>
      <c r="L69" s="280">
        <f t="shared" si="6"/>
        <v>19.7348</v>
      </c>
      <c r="M69" s="239">
        <v>295</v>
      </c>
      <c r="N69" s="239">
        <v>155632066</v>
      </c>
      <c r="O69" s="239">
        <v>90819</v>
      </c>
      <c r="P69" s="282">
        <v>19.16</v>
      </c>
      <c r="Q69" s="240">
        <v>296</v>
      </c>
      <c r="R69" s="240">
        <v>155632066</v>
      </c>
      <c r="S69" s="240">
        <v>94161</v>
      </c>
      <c r="T69" s="303">
        <f t="shared" si="7"/>
        <v>15.551136363636363</v>
      </c>
      <c r="U69" s="234">
        <v>758</v>
      </c>
      <c r="V69" s="235">
        <v>155632066</v>
      </c>
      <c r="W69" s="235">
        <v>560441</v>
      </c>
      <c r="X69" s="306">
        <f t="shared" si="8"/>
        <v>14.8348</v>
      </c>
      <c r="Y69" s="236">
        <v>759</v>
      </c>
      <c r="Z69" s="237">
        <v>155632066</v>
      </c>
      <c r="AA69" s="237">
        <v>560442</v>
      </c>
      <c r="AB69">
        <v>39</v>
      </c>
    </row>
    <row r="70" spans="1:28" x14ac:dyDescent="0.25">
      <c r="A70" s="144" t="s">
        <v>157</v>
      </c>
      <c r="B70" s="246">
        <v>155079023</v>
      </c>
      <c r="C70" s="14">
        <v>12.34</v>
      </c>
      <c r="D70" s="311">
        <f>(C70+coefficient!$C$8)/0.9*1.19</f>
        <v>24.249555555555553</v>
      </c>
      <c r="E70" s="312">
        <f>(C70+coefficient!$C$8)/0.95</f>
        <v>19.305263157894739</v>
      </c>
      <c r="F70" s="242" t="s">
        <v>30</v>
      </c>
      <c r="G70" s="418">
        <v>69</v>
      </c>
      <c r="H70" s="131">
        <f>(C70+4.2+coefficient!$B$8)/0.85*1.19</f>
        <v>32.956000000000003</v>
      </c>
      <c r="I70" s="133">
        <v>294</v>
      </c>
      <c r="J70" s="248">
        <v>155079023</v>
      </c>
      <c r="K70" s="133">
        <v>183412</v>
      </c>
      <c r="L70" s="280">
        <f t="shared" si="6"/>
        <v>31.39463409090909</v>
      </c>
      <c r="M70" s="239">
        <v>295</v>
      </c>
      <c r="N70" s="239">
        <v>155079023</v>
      </c>
      <c r="O70" s="239">
        <v>90823</v>
      </c>
      <c r="P70" s="285">
        <f>(C70+4.2+coefficient!$C$8)/0.88*1.19</f>
        <v>30.480227272727269</v>
      </c>
      <c r="Q70" s="240">
        <v>296</v>
      </c>
      <c r="R70" s="240">
        <v>155079023</v>
      </c>
      <c r="S70" s="240">
        <v>93941</v>
      </c>
      <c r="T70" s="303">
        <f t="shared" si="7"/>
        <v>22.366590909090906</v>
      </c>
      <c r="U70" s="234">
        <v>758</v>
      </c>
      <c r="V70" s="235">
        <v>155079023</v>
      </c>
      <c r="W70" s="235">
        <v>559485</v>
      </c>
      <c r="X70" s="306">
        <f t="shared" si="8"/>
        <v>26.494634090909088</v>
      </c>
      <c r="Y70" s="236">
        <v>759</v>
      </c>
      <c r="Z70" s="237">
        <v>155079023</v>
      </c>
      <c r="AA70" s="237">
        <v>559486</v>
      </c>
      <c r="AB70">
        <v>28</v>
      </c>
    </row>
    <row r="71" spans="1:28" x14ac:dyDescent="0.25">
      <c r="A71" s="125" t="s">
        <v>158</v>
      </c>
      <c r="B71" s="246">
        <v>155079036</v>
      </c>
      <c r="C71" s="14">
        <v>12.34</v>
      </c>
      <c r="D71" s="311">
        <f>(C71+coefficient!$C$8)/0.9*1.19</f>
        <v>24.249555555555553</v>
      </c>
      <c r="E71" s="312">
        <f>(C71+coefficient!$C$8)/0.95</f>
        <v>19.305263157894739</v>
      </c>
      <c r="F71" s="247" t="s">
        <v>30</v>
      </c>
      <c r="G71" s="418">
        <v>70</v>
      </c>
      <c r="H71" s="131">
        <f>(C71+4.2+coefficient!$B$8)/0.85*1.19</f>
        <v>32.956000000000003</v>
      </c>
      <c r="I71" s="133">
        <v>294</v>
      </c>
      <c r="J71" s="248">
        <v>155079036</v>
      </c>
      <c r="K71" s="133">
        <v>183413</v>
      </c>
      <c r="L71" s="280">
        <f t="shared" si="6"/>
        <v>31.39463409090909</v>
      </c>
      <c r="M71" s="239">
        <v>295</v>
      </c>
      <c r="N71" s="239">
        <v>155079036</v>
      </c>
      <c r="O71" s="239">
        <v>90824</v>
      </c>
      <c r="P71" s="285">
        <f>(C71+4.2+coefficient!$C$8)/0.88*1.19</f>
        <v>30.480227272727269</v>
      </c>
      <c r="Q71" s="240">
        <v>296</v>
      </c>
      <c r="R71" s="240">
        <v>155079036</v>
      </c>
      <c r="S71" s="240">
        <v>93931</v>
      </c>
      <c r="T71" s="303">
        <f t="shared" si="7"/>
        <v>22.366590909090906</v>
      </c>
      <c r="U71" s="234">
        <v>758</v>
      </c>
      <c r="V71" s="235">
        <v>155079036</v>
      </c>
      <c r="W71" s="235">
        <v>559505</v>
      </c>
      <c r="X71" s="306">
        <f t="shared" si="8"/>
        <v>26.494634090909088</v>
      </c>
      <c r="Y71" s="236">
        <v>759</v>
      </c>
      <c r="Z71" s="237">
        <v>155079036</v>
      </c>
      <c r="AA71" s="237">
        <v>559506</v>
      </c>
      <c r="AB71">
        <v>25</v>
      </c>
    </row>
    <row r="72" spans="1:28" x14ac:dyDescent="0.25">
      <c r="A72" s="255" t="s">
        <v>20</v>
      </c>
      <c r="B72" s="126">
        <v>155078691</v>
      </c>
      <c r="C72" s="14">
        <v>43.1</v>
      </c>
      <c r="D72" s="311">
        <f>(C72+(coefficient!$C$8*3))/0.9*1.19</f>
        <v>80.787777777777777</v>
      </c>
      <c r="E72" s="312">
        <f>(C72+(coefficient!$C$8*3))/0.95</f>
        <v>64.31578947368422</v>
      </c>
      <c r="F72" s="242" t="s">
        <v>16</v>
      </c>
      <c r="G72" s="418">
        <v>71</v>
      </c>
      <c r="H72" s="406">
        <v>95</v>
      </c>
      <c r="I72" s="133">
        <v>294</v>
      </c>
      <c r="J72" s="133">
        <v>155078691</v>
      </c>
      <c r="K72" s="133">
        <v>179083</v>
      </c>
      <c r="L72" s="280">
        <f t="shared" si="6"/>
        <v>90.952511363636376</v>
      </c>
      <c r="M72" s="239">
        <v>295</v>
      </c>
      <c r="N72" s="239">
        <v>155078691</v>
      </c>
      <c r="O72" s="239">
        <v>90484</v>
      </c>
      <c r="P72" s="285">
        <f>(C72+4.2+(coefficient!$C$8*3))/0.88*1.19</f>
        <v>88.303409090909099</v>
      </c>
      <c r="Q72" s="240">
        <v>296</v>
      </c>
      <c r="R72" s="240">
        <v>155078691</v>
      </c>
      <c r="S72" s="240">
        <v>91897</v>
      </c>
      <c r="T72" s="303">
        <f t="shared" si="7"/>
        <v>63.962500000000006</v>
      </c>
      <c r="U72" s="234">
        <v>758</v>
      </c>
      <c r="V72" s="235">
        <v>155078691</v>
      </c>
      <c r="W72" s="235">
        <v>558977</v>
      </c>
      <c r="X72" s="306">
        <f t="shared" si="8"/>
        <v>86.05251136363637</v>
      </c>
      <c r="Y72" s="236">
        <v>759</v>
      </c>
      <c r="Z72" s="237">
        <v>155078691</v>
      </c>
      <c r="AA72" s="237">
        <v>558978</v>
      </c>
      <c r="AB72">
        <v>8</v>
      </c>
    </row>
    <row r="73" spans="1:28" x14ac:dyDescent="0.25">
      <c r="A73" s="254" t="s">
        <v>21</v>
      </c>
      <c r="B73" s="126">
        <v>161419685</v>
      </c>
      <c r="C73" s="14">
        <v>53.74</v>
      </c>
      <c r="D73" s="311">
        <f>(C73+(coefficient!$C$8*5))/0.9*1.19</f>
        <v>110.72288888888889</v>
      </c>
      <c r="E73" s="312">
        <f>(C73+(coefficient!$C$8*5))/0.95</f>
        <v>88.147368421052647</v>
      </c>
      <c r="F73" s="247" t="s">
        <v>22</v>
      </c>
      <c r="G73" s="418">
        <v>72</v>
      </c>
      <c r="H73" s="406">
        <v>135</v>
      </c>
      <c r="I73" s="133">
        <v>294</v>
      </c>
      <c r="J73" s="133">
        <v>161419685</v>
      </c>
      <c r="K73" s="133">
        <v>133500</v>
      </c>
      <c r="L73" s="280">
        <f t="shared" si="6"/>
        <v>122.48642954545454</v>
      </c>
      <c r="M73" s="239">
        <v>295</v>
      </c>
      <c r="N73" s="239">
        <v>161419685</v>
      </c>
      <c r="O73" s="239">
        <v>133502</v>
      </c>
      <c r="P73" s="285">
        <f>(C73+4.2+(coefficient!$C$8*5))/0.88*1.19</f>
        <v>118.91886363636362</v>
      </c>
      <c r="Q73" s="240">
        <v>296</v>
      </c>
      <c r="R73" s="240">
        <v>161419685</v>
      </c>
      <c r="S73" s="240">
        <v>133501</v>
      </c>
      <c r="T73" s="303">
        <f t="shared" si="7"/>
        <v>78.350681818181812</v>
      </c>
      <c r="U73" s="234">
        <v>758</v>
      </c>
      <c r="V73" s="235">
        <v>161419685</v>
      </c>
      <c r="W73" s="235">
        <v>560691</v>
      </c>
      <c r="X73" s="306">
        <f t="shared" si="8"/>
        <v>117.58642954545454</v>
      </c>
      <c r="Y73" s="236">
        <v>759</v>
      </c>
      <c r="Z73" s="237">
        <v>161419685</v>
      </c>
      <c r="AA73" s="237">
        <v>560692</v>
      </c>
      <c r="AB73">
        <v>8</v>
      </c>
    </row>
    <row r="74" spans="1:28" x14ac:dyDescent="0.25">
      <c r="A74" s="144" t="s">
        <v>159</v>
      </c>
      <c r="B74" s="126">
        <v>155079317</v>
      </c>
      <c r="C74" s="14">
        <v>48</v>
      </c>
      <c r="D74" s="311">
        <f>(C74+(coefficient!$C$8*4))/0.9*1.19</f>
        <v>95.199999999999989</v>
      </c>
      <c r="E74" s="312">
        <f>(C74+(coefficient!$C$8*4))/0.95</f>
        <v>75.789473684210535</v>
      </c>
      <c r="F74" s="253" t="s">
        <v>24</v>
      </c>
      <c r="G74" s="418">
        <v>73</v>
      </c>
      <c r="H74" s="406">
        <v>94.32</v>
      </c>
      <c r="I74" s="133">
        <v>294</v>
      </c>
      <c r="J74" s="133">
        <v>155079317</v>
      </c>
      <c r="K74" s="133">
        <v>91543</v>
      </c>
      <c r="L74" s="280">
        <f t="shared" si="6"/>
        <v>106.13447727272728</v>
      </c>
      <c r="M74" s="239">
        <v>295</v>
      </c>
      <c r="N74" s="239">
        <v>155079317</v>
      </c>
      <c r="O74" s="239">
        <v>90482</v>
      </c>
      <c r="P74" s="285">
        <f>(C74+4.2+(coefficient!$C$8*4))/0.88*1.19</f>
        <v>103.04318181818182</v>
      </c>
      <c r="Q74" s="240">
        <v>296</v>
      </c>
      <c r="R74" s="240">
        <v>155079317</v>
      </c>
      <c r="S74" s="240">
        <v>90403</v>
      </c>
      <c r="T74" s="303">
        <f t="shared" si="7"/>
        <v>70.588636363636368</v>
      </c>
      <c r="U74" s="234">
        <v>758</v>
      </c>
      <c r="V74" s="235">
        <v>155079317</v>
      </c>
      <c r="W74" s="235">
        <v>559853</v>
      </c>
      <c r="X74" s="306">
        <f t="shared" si="8"/>
        <v>101.23447727272728</v>
      </c>
      <c r="Y74" s="236">
        <v>759</v>
      </c>
      <c r="Z74" s="237">
        <v>155079317</v>
      </c>
      <c r="AA74" s="237">
        <v>559854</v>
      </c>
      <c r="AB74">
        <v>8</v>
      </c>
    </row>
    <row r="75" spans="1:28" x14ac:dyDescent="0.25">
      <c r="A75" s="171" t="s">
        <v>160</v>
      </c>
      <c r="B75" s="241">
        <v>155632757</v>
      </c>
      <c r="C75" s="14">
        <v>8.4499999999999993</v>
      </c>
      <c r="D75" s="313">
        <f>(C75+coefficient!$C$8)/0.9*1.19</f>
        <v>19.106111111111108</v>
      </c>
      <c r="E75" s="314">
        <f>(C75+coefficient!$C$8)/0.95</f>
        <v>15.210526315789474</v>
      </c>
      <c r="F75" s="252" t="s">
        <v>30</v>
      </c>
      <c r="G75" s="418">
        <v>74</v>
      </c>
      <c r="H75" s="407">
        <f>(C75+4.2+coefficient!$B$8)/0.85*1.19</f>
        <v>27.509999999999998</v>
      </c>
      <c r="I75" s="155">
        <v>294</v>
      </c>
      <c r="J75" s="243">
        <v>155632757</v>
      </c>
      <c r="K75" s="155">
        <v>182540</v>
      </c>
      <c r="L75" s="279">
        <f t="shared" si="6"/>
        <v>23.535500000000003</v>
      </c>
      <c r="M75" s="244">
        <v>295</v>
      </c>
      <c r="N75" s="244">
        <v>155632757</v>
      </c>
      <c r="O75" s="244">
        <v>90942</v>
      </c>
      <c r="P75" s="282">
        <v>22.85</v>
      </c>
      <c r="Q75" s="245">
        <v>296</v>
      </c>
      <c r="R75" s="245">
        <v>155632757</v>
      </c>
      <c r="S75" s="245">
        <v>93420</v>
      </c>
      <c r="T75" s="303">
        <f t="shared" si="7"/>
        <v>17.106249999999996</v>
      </c>
      <c r="U75" s="234">
        <v>758</v>
      </c>
      <c r="V75" s="235">
        <v>155632757</v>
      </c>
      <c r="W75" s="235">
        <v>560471</v>
      </c>
      <c r="X75" s="306">
        <f t="shared" si="8"/>
        <v>18.6355</v>
      </c>
      <c r="Y75" s="236">
        <v>759</v>
      </c>
      <c r="Z75" s="237">
        <v>155632757</v>
      </c>
      <c r="AA75" s="237">
        <v>560472</v>
      </c>
      <c r="AB75">
        <v>86</v>
      </c>
    </row>
    <row r="76" spans="1:28" x14ac:dyDescent="0.25">
      <c r="A76" s="144" t="s">
        <v>161</v>
      </c>
      <c r="B76" s="246">
        <v>155632776</v>
      </c>
      <c r="C76" s="14">
        <v>8.4499999999999993</v>
      </c>
      <c r="D76" s="311">
        <f>(C76+coefficient!$C$8)/0.9*1.19</f>
        <v>19.106111111111108</v>
      </c>
      <c r="E76" s="312">
        <f>(C76+coefficient!$C$8)/0.95</f>
        <v>15.210526315789474</v>
      </c>
      <c r="F76" s="242" t="s">
        <v>30</v>
      </c>
      <c r="G76" s="418">
        <v>75</v>
      </c>
      <c r="H76" s="131">
        <f>(C76+4.2+coefficient!$B$8)/0.85*1.19</f>
        <v>27.509999999999998</v>
      </c>
      <c r="I76" s="133">
        <v>294</v>
      </c>
      <c r="J76" s="248">
        <v>155632776</v>
      </c>
      <c r="K76" s="133">
        <v>182541</v>
      </c>
      <c r="L76" s="280">
        <f t="shared" si="6"/>
        <v>23.535500000000003</v>
      </c>
      <c r="M76" s="239">
        <v>295</v>
      </c>
      <c r="N76" s="239">
        <v>155632776</v>
      </c>
      <c r="O76" s="239">
        <v>90943</v>
      </c>
      <c r="P76" s="282">
        <v>22.85</v>
      </c>
      <c r="Q76" s="240">
        <v>296</v>
      </c>
      <c r="R76" s="240">
        <v>155632776</v>
      </c>
      <c r="S76" s="240">
        <v>93417</v>
      </c>
      <c r="T76" s="303">
        <f t="shared" si="7"/>
        <v>17.106249999999996</v>
      </c>
      <c r="U76" s="234">
        <v>758</v>
      </c>
      <c r="V76" s="235">
        <v>155632776</v>
      </c>
      <c r="W76" s="235">
        <v>560483</v>
      </c>
      <c r="X76" s="306">
        <f t="shared" si="8"/>
        <v>18.6355</v>
      </c>
      <c r="Y76" s="236">
        <v>759</v>
      </c>
      <c r="Z76" s="237">
        <v>155632776</v>
      </c>
      <c r="AA76" s="237">
        <v>560484</v>
      </c>
      <c r="AB76">
        <v>87</v>
      </c>
    </row>
    <row r="77" spans="1:28" x14ac:dyDescent="0.25">
      <c r="A77" s="125" t="s">
        <v>162</v>
      </c>
      <c r="B77" s="126">
        <v>155629186</v>
      </c>
      <c r="C77" s="14">
        <v>22.02</v>
      </c>
      <c r="D77" s="311">
        <f>(C77+(coefficient!$C$8*3))/0.9*1.19</f>
        <v>52.915333333333322</v>
      </c>
      <c r="E77" s="312">
        <f>(C77+(coefficient!$C$8*3))/0.95</f>
        <v>42.126315789473679</v>
      </c>
      <c r="F77" s="247" t="s">
        <v>16</v>
      </c>
      <c r="G77" s="418">
        <v>76</v>
      </c>
      <c r="H77" s="131">
        <f>(C77+4.2+(coefficient!$B$8*3))/0.85*1.19</f>
        <v>66.108000000000004</v>
      </c>
      <c r="I77" s="133">
        <v>294</v>
      </c>
      <c r="J77" s="133">
        <v>155629186</v>
      </c>
      <c r="K77" s="133">
        <v>179280</v>
      </c>
      <c r="L77" s="280">
        <f t="shared" si="6"/>
        <v>61.591425000000001</v>
      </c>
      <c r="M77" s="239">
        <v>295</v>
      </c>
      <c r="N77" s="239">
        <v>155629186</v>
      </c>
      <c r="O77" s="239">
        <v>90505</v>
      </c>
      <c r="P77" s="285">
        <f>(C77+4.2+(coefficient!$C$8*3))/0.88*1.19</f>
        <v>59.797499999999999</v>
      </c>
      <c r="Q77" s="240">
        <v>296</v>
      </c>
      <c r="R77" s="240">
        <v>155629186</v>
      </c>
      <c r="S77" s="240">
        <v>89361</v>
      </c>
      <c r="T77" s="303">
        <f t="shared" si="7"/>
        <v>35.456590909090906</v>
      </c>
      <c r="U77" s="234">
        <v>758</v>
      </c>
      <c r="V77" s="235">
        <v>155629186</v>
      </c>
      <c r="W77" s="235">
        <v>560415</v>
      </c>
      <c r="X77" s="306">
        <f t="shared" si="8"/>
        <v>56.691425000000002</v>
      </c>
      <c r="Y77" s="236">
        <v>759</v>
      </c>
      <c r="Z77" s="237">
        <v>155629186</v>
      </c>
      <c r="AA77" s="237">
        <v>560416</v>
      </c>
      <c r="AB77">
        <v>34</v>
      </c>
    </row>
    <row r="78" spans="1:28" x14ac:dyDescent="0.25">
      <c r="A78" s="144" t="s">
        <v>163</v>
      </c>
      <c r="B78" s="126">
        <v>165651428</v>
      </c>
      <c r="C78" s="14">
        <v>16.899999999999999</v>
      </c>
      <c r="D78" s="311">
        <f>(C78+(coefficient!$C$8*1.8))/0.9*1.19</f>
        <v>36.62555555555555</v>
      </c>
      <c r="E78" s="312">
        <f>(C78+(coefficient!$C$8*1.8))/0.95</f>
        <v>29.157894736842106</v>
      </c>
      <c r="F78" s="242" t="s">
        <v>27</v>
      </c>
      <c r="G78" s="418">
        <v>77</v>
      </c>
      <c r="H78" s="131">
        <f>(C78+4.2+(coefficient!$B$8*1.8))/0.85*1.19</f>
        <v>47.179999999999993</v>
      </c>
      <c r="I78" s="133">
        <v>294</v>
      </c>
      <c r="J78" s="133">
        <v>165651428</v>
      </c>
      <c r="K78" s="133">
        <v>418477</v>
      </c>
      <c r="L78" s="280">
        <f t="shared" si="6"/>
        <v>41.924511363636363</v>
      </c>
      <c r="M78" s="239">
        <v>295</v>
      </c>
      <c r="N78" s="239">
        <v>165651428</v>
      </c>
      <c r="O78" s="239">
        <v>418479</v>
      </c>
      <c r="P78" s="285">
        <f>(C78+4.2+(coefficient!$C$8*1.5))/0.88*1.19</f>
        <v>40.703409090909091</v>
      </c>
      <c r="Q78" s="240">
        <v>296</v>
      </c>
      <c r="R78" s="240">
        <v>165651428</v>
      </c>
      <c r="S78" s="240">
        <v>418478</v>
      </c>
      <c r="T78" s="303">
        <f t="shared" si="7"/>
        <v>28.53295454545454</v>
      </c>
      <c r="U78" s="234">
        <v>758</v>
      </c>
      <c r="V78" s="235">
        <v>165651428</v>
      </c>
      <c r="W78" s="235">
        <v>571479</v>
      </c>
      <c r="X78" s="306">
        <f t="shared" si="8"/>
        <v>37.024511363636364</v>
      </c>
      <c r="Y78" s="236">
        <v>759</v>
      </c>
      <c r="Z78" s="237">
        <v>165651428</v>
      </c>
      <c r="AA78" s="237">
        <v>571480</v>
      </c>
      <c r="AB78">
        <v>86</v>
      </c>
    </row>
    <row r="79" spans="1:28" x14ac:dyDescent="0.25">
      <c r="A79" s="171" t="s">
        <v>164</v>
      </c>
      <c r="B79" s="241">
        <v>155079154</v>
      </c>
      <c r="C79" s="14">
        <v>10.220000000000001</v>
      </c>
      <c r="D79" s="313">
        <f>(C79+coefficient!$C$8)/0.9*1.19</f>
        <v>21.446444444444442</v>
      </c>
      <c r="E79" s="314">
        <f>(C79+coefficient!$C$8)/0.95</f>
        <v>17.073684210526316</v>
      </c>
      <c r="F79" s="252" t="s">
        <v>30</v>
      </c>
      <c r="G79" s="418">
        <v>78</v>
      </c>
      <c r="H79" s="407">
        <f>(C79+4.2+coefficient!$B$8)/0.85*1.19</f>
        <v>29.988000000000003</v>
      </c>
      <c r="I79" s="155">
        <v>294</v>
      </c>
      <c r="J79" s="243">
        <v>155079154</v>
      </c>
      <c r="K79" s="155">
        <v>182542</v>
      </c>
      <c r="L79" s="279">
        <f t="shared" si="6"/>
        <v>25.853000000000002</v>
      </c>
      <c r="M79" s="244">
        <v>295</v>
      </c>
      <c r="N79" s="244">
        <v>155079154</v>
      </c>
      <c r="O79" s="244">
        <v>90948</v>
      </c>
      <c r="P79" s="282">
        <v>25.1</v>
      </c>
      <c r="Q79" s="245">
        <v>296</v>
      </c>
      <c r="R79" s="245">
        <v>155079154</v>
      </c>
      <c r="S79" s="245">
        <v>93406</v>
      </c>
      <c r="T79" s="303">
        <f t="shared" si="7"/>
        <v>19.499772727272727</v>
      </c>
      <c r="U79" s="234">
        <v>758</v>
      </c>
      <c r="V79" s="235">
        <v>155079154</v>
      </c>
      <c r="W79" s="235">
        <v>559659</v>
      </c>
      <c r="X79" s="306">
        <f t="shared" si="8"/>
        <v>20.953000000000003</v>
      </c>
      <c r="Y79" s="236">
        <v>759</v>
      </c>
      <c r="Z79" s="237">
        <v>155079154</v>
      </c>
      <c r="AA79" s="237">
        <v>559660</v>
      </c>
      <c r="AB79">
        <v>31</v>
      </c>
    </row>
    <row r="80" spans="1:28" x14ac:dyDescent="0.25">
      <c r="A80" s="144" t="s">
        <v>165</v>
      </c>
      <c r="B80" s="246">
        <v>155079180</v>
      </c>
      <c r="C80" s="14">
        <v>10.220000000000001</v>
      </c>
      <c r="D80" s="311">
        <f>(C80+coefficient!$C$8)/0.9*1.19</f>
        <v>21.446444444444442</v>
      </c>
      <c r="E80" s="312">
        <f>(C80+coefficient!$C$8)/0.95</f>
        <v>17.073684210526316</v>
      </c>
      <c r="F80" s="242" t="s">
        <v>30</v>
      </c>
      <c r="G80" s="418">
        <v>79</v>
      </c>
      <c r="H80" s="131">
        <f>(C80+4.2+coefficient!$B$8)/0.85*1.19</f>
        <v>29.988000000000003</v>
      </c>
      <c r="I80" s="133">
        <v>294</v>
      </c>
      <c r="J80" s="248">
        <v>155079180</v>
      </c>
      <c r="K80" s="133">
        <v>182543</v>
      </c>
      <c r="L80" s="280">
        <f t="shared" si="6"/>
        <v>25.853000000000002</v>
      </c>
      <c r="M80" s="239">
        <v>295</v>
      </c>
      <c r="N80" s="239">
        <v>155079180</v>
      </c>
      <c r="O80" s="239">
        <v>90957</v>
      </c>
      <c r="P80" s="281">
        <v>25.1</v>
      </c>
      <c r="Q80" s="240">
        <v>296</v>
      </c>
      <c r="R80" s="240">
        <v>155079180</v>
      </c>
      <c r="S80" s="240">
        <v>93398</v>
      </c>
      <c r="T80" s="303">
        <f t="shared" si="7"/>
        <v>19.499772727272727</v>
      </c>
      <c r="U80" s="234">
        <v>758</v>
      </c>
      <c r="V80" s="235">
        <v>155079180</v>
      </c>
      <c r="W80" s="235">
        <v>559693</v>
      </c>
      <c r="X80" s="306">
        <f t="shared" si="8"/>
        <v>20.953000000000003</v>
      </c>
      <c r="Y80" s="236">
        <v>759</v>
      </c>
      <c r="Z80" s="237">
        <v>155079180</v>
      </c>
      <c r="AA80" s="237">
        <v>559694</v>
      </c>
      <c r="AB80">
        <v>16</v>
      </c>
    </row>
    <row r="81" spans="1:28" x14ac:dyDescent="0.25">
      <c r="A81" s="125" t="s">
        <v>166</v>
      </c>
      <c r="B81" s="126">
        <v>161643861</v>
      </c>
      <c r="C81" s="14">
        <v>23.82</v>
      </c>
      <c r="D81" s="311">
        <f>(C81+(coefficient!$C$8*2))/0.9*1.19</f>
        <v>47.361999999999995</v>
      </c>
      <c r="E81" s="312">
        <f>(C81+(coefficient!$C$8*2))/0.95</f>
        <v>37.705263157894741</v>
      </c>
      <c r="F81" s="247" t="s">
        <v>18</v>
      </c>
      <c r="G81" s="418">
        <v>80</v>
      </c>
      <c r="H81" s="131">
        <f>(C81+4.2+(coefficient!$B$8*2))/0.85*1.19</f>
        <v>58.827999999999989</v>
      </c>
      <c r="I81" s="133">
        <v>294</v>
      </c>
      <c r="J81" s="133">
        <v>161643861</v>
      </c>
      <c r="K81" s="133">
        <v>149326</v>
      </c>
      <c r="L81" s="280">
        <f t="shared" si="6"/>
        <v>58.503999999999998</v>
      </c>
      <c r="M81" s="239">
        <v>295</v>
      </c>
      <c r="N81" s="239">
        <v>161643861</v>
      </c>
      <c r="O81" s="239">
        <v>149225</v>
      </c>
      <c r="P81" s="281">
        <v>56.8</v>
      </c>
      <c r="Q81" s="240">
        <v>296</v>
      </c>
      <c r="R81" s="240">
        <v>161643861</v>
      </c>
      <c r="S81" s="240">
        <v>149224</v>
      </c>
      <c r="T81" s="303">
        <f t="shared" si="7"/>
        <v>37.890681818181818</v>
      </c>
      <c r="U81" s="234">
        <v>758</v>
      </c>
      <c r="V81" s="235">
        <v>161643861</v>
      </c>
      <c r="W81" s="235">
        <v>560705</v>
      </c>
      <c r="X81" s="306">
        <f t="shared" si="8"/>
        <v>53.603999999999999</v>
      </c>
      <c r="Y81" s="236">
        <v>759</v>
      </c>
      <c r="Z81" s="237">
        <v>161643861</v>
      </c>
      <c r="AA81" s="237">
        <v>560706</v>
      </c>
      <c r="AB81">
        <v>1</v>
      </c>
    </row>
    <row r="82" spans="1:28" x14ac:dyDescent="0.25">
      <c r="A82" s="220" t="s">
        <v>167</v>
      </c>
      <c r="B82" s="241">
        <v>155633316</v>
      </c>
      <c r="C82" s="14">
        <v>14.65</v>
      </c>
      <c r="D82" s="313">
        <f>(C82+coefficient!$C$8)/0.9*1.19</f>
        <v>27.303888888888885</v>
      </c>
      <c r="E82" s="314">
        <f>(C82+coefficient!$C$8)/0.95</f>
        <v>21.736842105263158</v>
      </c>
      <c r="F82" s="253" t="s">
        <v>30</v>
      </c>
      <c r="G82" s="418">
        <v>81</v>
      </c>
      <c r="H82" s="407">
        <f>(C82+4.2+coefficient!$B$8)/0.85*1.19</f>
        <v>36.19</v>
      </c>
      <c r="I82" s="155">
        <v>294</v>
      </c>
      <c r="J82" s="243">
        <v>155633316</v>
      </c>
      <c r="K82" s="155">
        <v>182545</v>
      </c>
      <c r="L82" s="279">
        <f t="shared" si="6"/>
        <v>34.612096590909097</v>
      </c>
      <c r="M82" s="244">
        <v>295</v>
      </c>
      <c r="N82" s="244">
        <v>155633316</v>
      </c>
      <c r="O82" s="244">
        <v>90959</v>
      </c>
      <c r="P82" s="287">
        <f>(C82+4.2+coefficient!$C$8)/0.88*1.19</f>
        <v>33.603977272727278</v>
      </c>
      <c r="Q82" s="245">
        <v>296</v>
      </c>
      <c r="R82" s="245">
        <v>155633316</v>
      </c>
      <c r="S82" s="245">
        <v>93397</v>
      </c>
      <c r="T82" s="303">
        <f t="shared" si="7"/>
        <v>25.490340909090911</v>
      </c>
      <c r="U82" s="234">
        <v>758</v>
      </c>
      <c r="V82" s="235">
        <v>155633316</v>
      </c>
      <c r="W82" s="235">
        <v>560509</v>
      </c>
      <c r="X82" s="306">
        <f t="shared" si="8"/>
        <v>29.712096590909098</v>
      </c>
      <c r="Y82" s="236">
        <v>759</v>
      </c>
      <c r="Z82" s="237">
        <v>155633316</v>
      </c>
      <c r="AA82" s="237">
        <v>560510</v>
      </c>
      <c r="AB82">
        <v>35</v>
      </c>
    </row>
    <row r="83" spans="1:28" x14ac:dyDescent="0.25">
      <c r="A83" s="125" t="s">
        <v>168</v>
      </c>
      <c r="B83" s="246">
        <v>155079119</v>
      </c>
      <c r="C83" s="14">
        <v>14.65</v>
      </c>
      <c r="D83" s="311">
        <f>(C83+coefficient!$C$8)/0.9*1.19</f>
        <v>27.303888888888885</v>
      </c>
      <c r="E83" s="312">
        <f>(C83+coefficient!$C$8)/0.95</f>
        <v>21.736842105263158</v>
      </c>
      <c r="F83" s="247" t="s">
        <v>30</v>
      </c>
      <c r="G83" s="418">
        <v>82</v>
      </c>
      <c r="H83" s="131">
        <f>(C83+4.2+coefficient!$B$8)/0.85*1.19</f>
        <v>36.19</v>
      </c>
      <c r="I83" s="133">
        <v>294</v>
      </c>
      <c r="J83" s="248">
        <v>155079119</v>
      </c>
      <c r="K83" s="133">
        <v>182546</v>
      </c>
      <c r="L83" s="280">
        <f t="shared" si="6"/>
        <v>34.612096590909097</v>
      </c>
      <c r="M83" s="239">
        <v>295</v>
      </c>
      <c r="N83" s="239">
        <v>155079119</v>
      </c>
      <c r="O83" s="239">
        <v>90968</v>
      </c>
      <c r="P83" s="285">
        <f>(C83+4.2+coefficient!$C$8)/0.88*1.19</f>
        <v>33.603977272727278</v>
      </c>
      <c r="Q83" s="240">
        <v>296</v>
      </c>
      <c r="R83" s="240">
        <v>155079119</v>
      </c>
      <c r="S83" s="240">
        <v>93396</v>
      </c>
      <c r="T83" s="303">
        <f t="shared" si="7"/>
        <v>25.490340909090911</v>
      </c>
      <c r="U83" s="234">
        <v>758</v>
      </c>
      <c r="V83" s="235">
        <v>155079119</v>
      </c>
      <c r="W83" s="235">
        <v>559617</v>
      </c>
      <c r="X83" s="306">
        <f t="shared" si="8"/>
        <v>29.712096590909098</v>
      </c>
      <c r="Y83" s="236">
        <v>759</v>
      </c>
      <c r="Z83" s="237">
        <v>155079119</v>
      </c>
      <c r="AA83" s="237">
        <v>559618</v>
      </c>
      <c r="AB83">
        <v>34</v>
      </c>
    </row>
    <row r="84" spans="1:28" x14ac:dyDescent="0.25">
      <c r="A84" s="144" t="s">
        <v>169</v>
      </c>
      <c r="B84" s="126">
        <v>164339349</v>
      </c>
      <c r="C84" s="14">
        <v>29.3</v>
      </c>
      <c r="D84" s="311">
        <f>(C84+(coefficient!$C$8*1.8))/0.9*1.19</f>
        <v>53.021111111111111</v>
      </c>
      <c r="E84" s="312">
        <f>(C84+(coefficient!$C$8*1.8))/0.95</f>
        <v>42.21052631578948</v>
      </c>
      <c r="F84" s="242" t="s">
        <v>27</v>
      </c>
      <c r="G84" s="418">
        <v>83</v>
      </c>
      <c r="H84" s="131">
        <f>(C84+4.2+(coefficient!$B$8*1.8))/0.85*1.19</f>
        <v>64.540000000000006</v>
      </c>
      <c r="I84" s="133">
        <v>294</v>
      </c>
      <c r="J84" s="133">
        <v>164339349</v>
      </c>
      <c r="K84" s="133">
        <v>186063</v>
      </c>
      <c r="L84" s="281">
        <v>54.81</v>
      </c>
      <c r="M84" s="239">
        <v>295</v>
      </c>
      <c r="N84" s="239">
        <v>164339349</v>
      </c>
      <c r="O84" s="239">
        <v>186065</v>
      </c>
      <c r="P84" s="281">
        <v>54.81</v>
      </c>
      <c r="Q84" s="240">
        <v>296</v>
      </c>
      <c r="R84" s="240">
        <v>164339349</v>
      </c>
      <c r="S84" s="240">
        <v>186064</v>
      </c>
      <c r="T84" s="303">
        <f t="shared" si="7"/>
        <v>45.301136363636367</v>
      </c>
      <c r="U84" s="234">
        <v>758</v>
      </c>
      <c r="V84" s="235">
        <v>164339349</v>
      </c>
      <c r="W84" s="235">
        <v>570341</v>
      </c>
      <c r="X84" s="306">
        <f t="shared" si="8"/>
        <v>49.910000000000004</v>
      </c>
      <c r="Y84" s="236">
        <v>759</v>
      </c>
      <c r="Z84" s="237">
        <v>164339349</v>
      </c>
      <c r="AA84" s="237">
        <v>570342</v>
      </c>
      <c r="AB84">
        <v>34</v>
      </c>
    </row>
    <row r="85" spans="1:28" x14ac:dyDescent="0.25">
      <c r="A85" s="171" t="s">
        <v>170</v>
      </c>
      <c r="B85" s="241">
        <v>155079139</v>
      </c>
      <c r="C85" s="14">
        <v>3.66</v>
      </c>
      <c r="D85" s="313">
        <f>(C85+coefficient!$C$8)/0.9*1.19</f>
        <v>12.772666666666666</v>
      </c>
      <c r="E85" s="314">
        <f>(C85+coefficient!$C$8)/0.95</f>
        <v>10.168421052631579</v>
      </c>
      <c r="F85" s="252" t="s">
        <v>30</v>
      </c>
      <c r="G85" s="418">
        <v>84</v>
      </c>
      <c r="H85" s="407">
        <f>(C85+4.2+coefficient!$B$8)/0.85*1.19</f>
        <v>20.803999999999998</v>
      </c>
      <c r="I85" s="155">
        <v>294</v>
      </c>
      <c r="J85" s="243">
        <v>155079139</v>
      </c>
      <c r="K85" s="155">
        <v>182547</v>
      </c>
      <c r="L85" s="279">
        <f t="shared" ref="L85:L91" si="9">P85*1.03</f>
        <v>13.39</v>
      </c>
      <c r="M85" s="244">
        <v>295</v>
      </c>
      <c r="N85" s="244">
        <v>155079139</v>
      </c>
      <c r="O85" s="244">
        <v>90969</v>
      </c>
      <c r="P85" s="282">
        <v>13</v>
      </c>
      <c r="Q85" s="245">
        <v>296</v>
      </c>
      <c r="R85" s="245">
        <v>155079139</v>
      </c>
      <c r="S85" s="245">
        <v>93393</v>
      </c>
      <c r="T85" s="303">
        <f t="shared" si="7"/>
        <v>10.628863636363636</v>
      </c>
      <c r="U85" s="234">
        <v>758</v>
      </c>
      <c r="V85" s="235">
        <v>155079139</v>
      </c>
      <c r="W85" s="235">
        <v>559643</v>
      </c>
      <c r="X85" s="306">
        <f t="shared" si="8"/>
        <v>8.49</v>
      </c>
      <c r="Y85" s="236">
        <v>759</v>
      </c>
      <c r="Z85" s="237">
        <v>155079139</v>
      </c>
      <c r="AA85" s="237">
        <v>559644</v>
      </c>
      <c r="AB85">
        <v>10</v>
      </c>
    </row>
    <row r="86" spans="1:28" x14ac:dyDescent="0.25">
      <c r="A86" s="144" t="s">
        <v>171</v>
      </c>
      <c r="B86" s="126">
        <v>164338834</v>
      </c>
      <c r="C86" s="14">
        <f>C85*2</f>
        <v>7.32</v>
      </c>
      <c r="D86" s="311">
        <f>(C86+(coefficient!$C$8*1.8))/0.9*1.19</f>
        <v>23.958666666666666</v>
      </c>
      <c r="E86" s="312">
        <f>(C86+(coefficient!$C$8*1.8))/0.95</f>
        <v>19.073684210526316</v>
      </c>
      <c r="F86" s="242" t="s">
        <v>27</v>
      </c>
      <c r="G86" s="418">
        <v>85</v>
      </c>
      <c r="H86" s="406">
        <v>28.73</v>
      </c>
      <c r="I86" s="133">
        <v>294</v>
      </c>
      <c r="J86" s="133">
        <v>164338834</v>
      </c>
      <c r="K86" s="133">
        <v>186042</v>
      </c>
      <c r="L86" s="280">
        <f t="shared" si="9"/>
        <v>22.309799999999999</v>
      </c>
      <c r="M86" s="239">
        <v>295</v>
      </c>
      <c r="N86" s="239">
        <v>164338834</v>
      </c>
      <c r="O86" s="239">
        <v>186044</v>
      </c>
      <c r="P86" s="281">
        <v>21.66</v>
      </c>
      <c r="Q86" s="240">
        <v>296</v>
      </c>
      <c r="R86" s="240">
        <v>164338834</v>
      </c>
      <c r="S86" s="240">
        <v>186043</v>
      </c>
      <c r="T86" s="303">
        <f t="shared" si="7"/>
        <v>15.578181818181816</v>
      </c>
      <c r="U86" s="234">
        <v>758</v>
      </c>
      <c r="V86" s="235">
        <v>164338834</v>
      </c>
      <c r="W86" s="235">
        <v>570335</v>
      </c>
      <c r="X86" s="306">
        <f t="shared" si="8"/>
        <v>17.409799999999997</v>
      </c>
      <c r="Y86" s="236">
        <v>759</v>
      </c>
      <c r="Z86" s="237">
        <v>164338834</v>
      </c>
      <c r="AA86" s="237">
        <v>570336</v>
      </c>
      <c r="AB86">
        <f>AB85/2</f>
        <v>5</v>
      </c>
    </row>
    <row r="87" spans="1:28" x14ac:dyDescent="0.25">
      <c r="A87" s="171" t="s">
        <v>172</v>
      </c>
      <c r="B87" s="241">
        <v>155632764</v>
      </c>
      <c r="C87" s="14">
        <v>13.47</v>
      </c>
      <c r="D87" s="313">
        <f>(C87+coefficient!$C$8)/0.9*1.19</f>
        <v>25.743666666666666</v>
      </c>
      <c r="E87" s="314">
        <f>(C87+coefficient!$C$8)/0.95</f>
        <v>20.494736842105262</v>
      </c>
      <c r="F87" s="252" t="s">
        <v>30</v>
      </c>
      <c r="G87" s="418">
        <v>86</v>
      </c>
      <c r="H87" s="407">
        <f>(C87+4.2+coefficient!$B$8)/0.85*1.19</f>
        <v>34.538000000000004</v>
      </c>
      <c r="I87" s="155">
        <v>294</v>
      </c>
      <c r="J87" s="243">
        <v>155632764</v>
      </c>
      <c r="K87" s="155">
        <v>183420</v>
      </c>
      <c r="L87" s="279">
        <f t="shared" si="9"/>
        <v>32.96854431818182</v>
      </c>
      <c r="M87" s="244">
        <v>295</v>
      </c>
      <c r="N87" s="244">
        <v>155632764</v>
      </c>
      <c r="O87" s="244">
        <v>90970</v>
      </c>
      <c r="P87" s="285">
        <f>(C87+4.2+coefficient!$C$8)/0.88*1.19</f>
        <v>32.008295454545454</v>
      </c>
      <c r="Q87" s="245">
        <v>296</v>
      </c>
      <c r="R87" s="245">
        <v>155632764</v>
      </c>
      <c r="S87" s="245">
        <v>93392</v>
      </c>
      <c r="T87" s="303">
        <f t="shared" si="7"/>
        <v>23.894659090909091</v>
      </c>
      <c r="U87" s="234">
        <v>758</v>
      </c>
      <c r="V87" s="235">
        <v>155632764</v>
      </c>
      <c r="W87" s="235">
        <v>560481</v>
      </c>
      <c r="X87" s="306">
        <f t="shared" si="8"/>
        <v>28.068544318181821</v>
      </c>
      <c r="Y87" s="236">
        <v>759</v>
      </c>
      <c r="Z87" s="237">
        <v>155632764</v>
      </c>
      <c r="AA87" s="237">
        <v>560482</v>
      </c>
      <c r="AB87">
        <v>19</v>
      </c>
    </row>
    <row r="88" spans="1:28" x14ac:dyDescent="0.25">
      <c r="A88" s="144" t="s">
        <v>173</v>
      </c>
      <c r="B88" s="246">
        <v>155632783</v>
      </c>
      <c r="C88" s="14">
        <v>13.47</v>
      </c>
      <c r="D88" s="311">
        <f>(C88+coefficient!$C$8)/0.9*1.19</f>
        <v>25.743666666666666</v>
      </c>
      <c r="E88" s="312">
        <f>(C88+coefficient!$C$8)/0.95</f>
        <v>20.494736842105262</v>
      </c>
      <c r="F88" s="242" t="s">
        <v>30</v>
      </c>
      <c r="G88" s="418">
        <v>87</v>
      </c>
      <c r="H88" s="131">
        <f>(C88+4.2+coefficient!$B$8)/0.85*1.19</f>
        <v>34.538000000000004</v>
      </c>
      <c r="I88" s="133">
        <v>294</v>
      </c>
      <c r="J88" s="248">
        <v>155632783</v>
      </c>
      <c r="K88" s="133">
        <v>182549</v>
      </c>
      <c r="L88" s="280">
        <f t="shared" si="9"/>
        <v>32.96854431818182</v>
      </c>
      <c r="M88" s="239">
        <v>295</v>
      </c>
      <c r="N88" s="239">
        <v>155632783</v>
      </c>
      <c r="O88" s="239">
        <v>90972</v>
      </c>
      <c r="P88" s="285">
        <f>(C88+4.2+coefficient!$C$8)/0.88*1.19</f>
        <v>32.008295454545454</v>
      </c>
      <c r="Q88" s="240">
        <v>296</v>
      </c>
      <c r="R88" s="240">
        <v>155632783</v>
      </c>
      <c r="S88" s="240">
        <v>93389</v>
      </c>
      <c r="T88" s="303">
        <f t="shared" si="7"/>
        <v>23.894659090909091</v>
      </c>
      <c r="U88" s="234">
        <v>758</v>
      </c>
      <c r="V88" s="235">
        <v>155632783</v>
      </c>
      <c r="W88" s="235">
        <v>560489</v>
      </c>
      <c r="X88" s="306">
        <f t="shared" si="8"/>
        <v>28.068544318181821</v>
      </c>
      <c r="Y88" s="236">
        <v>759</v>
      </c>
      <c r="Z88" s="237">
        <v>155632783</v>
      </c>
      <c r="AA88" s="237">
        <v>560490</v>
      </c>
      <c r="AB88">
        <v>23</v>
      </c>
    </row>
    <row r="89" spans="1:28" x14ac:dyDescent="0.25">
      <c r="A89" s="125" t="s">
        <v>174</v>
      </c>
      <c r="B89" s="126">
        <v>155078692</v>
      </c>
      <c r="C89" s="14">
        <v>37.9</v>
      </c>
      <c r="D89" s="311">
        <f>(C89+(coefficient!$C$8*3))/0.9*1.19</f>
        <v>73.912222222222212</v>
      </c>
      <c r="E89" s="312">
        <f>(C89+(coefficient!$C$8*3))/0.95</f>
        <v>58.842105263157897</v>
      </c>
      <c r="F89" s="247" t="s">
        <v>24</v>
      </c>
      <c r="G89" s="418">
        <v>88</v>
      </c>
      <c r="H89" s="131">
        <f>(C89+4.2+(coefficient!$B$8*3))/0.85*1.19</f>
        <v>88.339999999999989</v>
      </c>
      <c r="I89" s="133">
        <v>294</v>
      </c>
      <c r="J89" s="133">
        <v>155078692</v>
      </c>
      <c r="K89" s="133">
        <v>133290</v>
      </c>
      <c r="L89" s="280">
        <f t="shared" si="9"/>
        <v>83.709738636363639</v>
      </c>
      <c r="M89" s="239">
        <v>295</v>
      </c>
      <c r="N89" s="239">
        <v>155078692</v>
      </c>
      <c r="O89" s="239">
        <v>133292</v>
      </c>
      <c r="P89" s="285">
        <f>(C89+4.2+(coefficient!$C$8*3))/0.88*1.19</f>
        <v>81.271590909090904</v>
      </c>
      <c r="Q89" s="240">
        <v>296</v>
      </c>
      <c r="R89" s="240">
        <v>155078692</v>
      </c>
      <c r="S89" s="240">
        <v>133291</v>
      </c>
      <c r="T89" s="303">
        <f t="shared" si="7"/>
        <v>56.930681818181817</v>
      </c>
      <c r="U89" s="234">
        <v>758</v>
      </c>
      <c r="V89" s="235">
        <v>155078692</v>
      </c>
      <c r="W89" s="235">
        <v>558979</v>
      </c>
      <c r="X89" s="306">
        <f t="shared" si="8"/>
        <v>78.809738636363633</v>
      </c>
      <c r="Y89" s="236">
        <v>759</v>
      </c>
      <c r="Z89" s="237">
        <v>155078692</v>
      </c>
      <c r="AA89" s="237">
        <v>558980</v>
      </c>
      <c r="AB89">
        <v>1</v>
      </c>
    </row>
    <row r="90" spans="1:28" x14ac:dyDescent="0.25">
      <c r="A90" s="220" t="s">
        <v>175</v>
      </c>
      <c r="B90" s="241">
        <v>155632788</v>
      </c>
      <c r="C90" s="14">
        <v>18.63</v>
      </c>
      <c r="D90" s="313">
        <f>(C90+coefficient!$C$8)/0.9*1.19</f>
        <v>32.566333333333326</v>
      </c>
      <c r="E90" s="314">
        <f>(C90+coefficient!$C$8)/0.95</f>
        <v>25.926315789473684</v>
      </c>
      <c r="F90" s="253" t="s">
        <v>30</v>
      </c>
      <c r="G90" s="418">
        <v>89</v>
      </c>
      <c r="H90" s="407">
        <f>(C90+4.2+coefficient!$B$8)/0.85*1.19</f>
        <v>41.762</v>
      </c>
      <c r="I90" s="155">
        <v>294</v>
      </c>
      <c r="J90" s="243">
        <v>155632788</v>
      </c>
      <c r="K90" s="155">
        <v>182553</v>
      </c>
      <c r="L90" s="279">
        <f t="shared" si="9"/>
        <v>40.155603409090901</v>
      </c>
      <c r="M90" s="244">
        <v>295</v>
      </c>
      <c r="N90" s="244">
        <v>155632788</v>
      </c>
      <c r="O90" s="244">
        <v>90983</v>
      </c>
      <c r="P90" s="287">
        <f>(C90+4.2+coefficient!$C$8)/0.88*1.19</f>
        <v>38.986022727272719</v>
      </c>
      <c r="Q90" s="245">
        <v>296</v>
      </c>
      <c r="R90" s="245">
        <v>155632788</v>
      </c>
      <c r="S90" s="245">
        <v>93384</v>
      </c>
      <c r="T90" s="303">
        <f t="shared" si="7"/>
        <v>30.872386363636359</v>
      </c>
      <c r="U90" s="234">
        <v>758</v>
      </c>
      <c r="V90" s="235">
        <v>155632788</v>
      </c>
      <c r="W90" s="235">
        <v>560493</v>
      </c>
      <c r="X90" s="306">
        <f t="shared" si="8"/>
        <v>35.255603409090902</v>
      </c>
      <c r="Y90" s="236">
        <v>759</v>
      </c>
      <c r="Z90" s="237">
        <v>155632788</v>
      </c>
      <c r="AA90" s="237">
        <v>560494</v>
      </c>
      <c r="AB90">
        <v>43</v>
      </c>
    </row>
    <row r="91" spans="1:28" x14ac:dyDescent="0.25">
      <c r="A91" s="125" t="s">
        <v>176</v>
      </c>
      <c r="B91" s="246">
        <v>155633313</v>
      </c>
      <c r="C91" s="14">
        <v>18.63</v>
      </c>
      <c r="D91" s="311">
        <f>(C91+coefficient!$C$8)/0.9*1.19</f>
        <v>32.566333333333326</v>
      </c>
      <c r="E91" s="312">
        <f>(C91+coefficient!$C$8)/0.95</f>
        <v>25.926315789473684</v>
      </c>
      <c r="F91" s="247" t="s">
        <v>30</v>
      </c>
      <c r="G91" s="418">
        <v>90</v>
      </c>
      <c r="H91" s="131">
        <f>(C91+4.2+coefficient!$B$8)/0.85*1.19</f>
        <v>41.762</v>
      </c>
      <c r="I91" s="133">
        <v>294</v>
      </c>
      <c r="J91" s="248">
        <v>155633313</v>
      </c>
      <c r="K91" s="133">
        <v>182554</v>
      </c>
      <c r="L91" s="280">
        <f t="shared" si="9"/>
        <v>40.155603409090901</v>
      </c>
      <c r="M91" s="239">
        <v>295</v>
      </c>
      <c r="N91" s="239">
        <v>155633313</v>
      </c>
      <c r="O91" s="239">
        <v>91015</v>
      </c>
      <c r="P91" s="287">
        <f>(C91+4.2+coefficient!$C$8)/0.88*1.19</f>
        <v>38.986022727272719</v>
      </c>
      <c r="Q91" s="240">
        <v>296</v>
      </c>
      <c r="R91" s="240">
        <v>155633313</v>
      </c>
      <c r="S91" s="240">
        <v>93383</v>
      </c>
      <c r="T91" s="303">
        <f t="shared" si="7"/>
        <v>30.872386363636359</v>
      </c>
      <c r="U91" s="234">
        <v>758</v>
      </c>
      <c r="V91" s="235">
        <v>155633313</v>
      </c>
      <c r="W91" s="235">
        <v>560505</v>
      </c>
      <c r="X91" s="306">
        <f t="shared" si="8"/>
        <v>35.255603409090902</v>
      </c>
      <c r="Y91" s="236">
        <v>759</v>
      </c>
      <c r="Z91" s="237">
        <v>155633313</v>
      </c>
      <c r="AA91" s="237">
        <v>560506</v>
      </c>
      <c r="AB91">
        <v>43</v>
      </c>
    </row>
    <row r="92" spans="1:28" x14ac:dyDescent="0.25">
      <c r="A92" s="144" t="s">
        <v>177</v>
      </c>
      <c r="B92" s="126">
        <v>155628568</v>
      </c>
      <c r="C92" s="14">
        <v>46.96</v>
      </c>
      <c r="D92" s="311">
        <f>(C92+(coefficient!$C$8*4))/0.9*1.19</f>
        <v>93.824888888888893</v>
      </c>
      <c r="E92" s="312">
        <f>(C92+(coefficient!$C$8*4))/0.95</f>
        <v>74.694736842105272</v>
      </c>
      <c r="F92" s="242" t="s">
        <v>16</v>
      </c>
      <c r="G92" s="418">
        <v>91</v>
      </c>
      <c r="H92" s="281">
        <v>129</v>
      </c>
      <c r="I92" s="133">
        <v>294</v>
      </c>
      <c r="J92" s="133">
        <v>155628568</v>
      </c>
      <c r="K92" s="133">
        <v>91353</v>
      </c>
      <c r="L92" s="281">
        <v>123.75</v>
      </c>
      <c r="M92" s="239">
        <v>295</v>
      </c>
      <c r="N92" s="239">
        <v>155628568</v>
      </c>
      <c r="O92" s="239">
        <v>90315</v>
      </c>
      <c r="P92" s="281">
        <v>113</v>
      </c>
      <c r="Q92" s="240">
        <v>296</v>
      </c>
      <c r="R92" s="240">
        <v>155628568</v>
      </c>
      <c r="S92" s="240">
        <v>91354</v>
      </c>
      <c r="T92" s="303">
        <f t="shared" si="7"/>
        <v>69.182272727272732</v>
      </c>
      <c r="U92" s="234">
        <v>758</v>
      </c>
      <c r="V92" s="235">
        <v>155628568</v>
      </c>
      <c r="W92" s="235">
        <v>560409</v>
      </c>
      <c r="X92" s="306">
        <f t="shared" si="8"/>
        <v>118.85</v>
      </c>
      <c r="Y92" s="236">
        <v>759</v>
      </c>
      <c r="Z92" s="237">
        <v>155628568</v>
      </c>
      <c r="AA92" s="237">
        <v>560410</v>
      </c>
      <c r="AB92">
        <v>43</v>
      </c>
    </row>
    <row r="93" spans="1:28" x14ac:dyDescent="0.25">
      <c r="A93" s="171" t="s">
        <v>178</v>
      </c>
      <c r="B93" s="241">
        <v>155079075</v>
      </c>
      <c r="C93" s="14">
        <v>7.1</v>
      </c>
      <c r="D93" s="313">
        <f>(C93+coefficient!$C$8)/0.9*1.19</f>
        <v>17.321111111111112</v>
      </c>
      <c r="E93" s="314">
        <f>(C93+coefficient!$C$8)/0.95</f>
        <v>13.789473684210527</v>
      </c>
      <c r="F93" s="252" t="s">
        <v>30</v>
      </c>
      <c r="G93" s="418">
        <v>92</v>
      </c>
      <c r="H93" s="407">
        <f>(C93+4.2+coefficient!$B$8)/0.85*1.19</f>
        <v>25.62</v>
      </c>
      <c r="I93" s="155">
        <v>294</v>
      </c>
      <c r="J93" s="243">
        <v>155079075</v>
      </c>
      <c r="K93" s="155">
        <v>182839</v>
      </c>
      <c r="L93" s="279">
        <f t="shared" ref="L93:L109" si="10">P93*1.03</f>
        <v>24.096147727272729</v>
      </c>
      <c r="M93" s="244">
        <v>295</v>
      </c>
      <c r="N93" s="244">
        <v>155079075</v>
      </c>
      <c r="O93" s="244">
        <v>91051</v>
      </c>
      <c r="P93" s="287">
        <f>(C93+4.2+coefficient!$C$8)/0.88*1.19</f>
        <v>23.394318181818182</v>
      </c>
      <c r="Q93" s="245">
        <v>296</v>
      </c>
      <c r="R93" s="245">
        <v>155079075</v>
      </c>
      <c r="S93" s="245">
        <v>93375</v>
      </c>
      <c r="T93" s="303">
        <f t="shared" si="7"/>
        <v>15.280681818181819</v>
      </c>
      <c r="U93" s="234">
        <v>758</v>
      </c>
      <c r="V93" s="235">
        <v>155079075</v>
      </c>
      <c r="W93" s="235">
        <v>559557</v>
      </c>
      <c r="X93" s="306">
        <f t="shared" si="8"/>
        <v>19.196147727272731</v>
      </c>
      <c r="Y93" s="236">
        <v>759</v>
      </c>
      <c r="Z93" s="237">
        <v>155079075</v>
      </c>
      <c r="AA93" s="237">
        <v>559558</v>
      </c>
      <c r="AB93">
        <v>10</v>
      </c>
    </row>
    <row r="94" spans="1:28" x14ac:dyDescent="0.25">
      <c r="A94" s="144" t="s">
        <v>179</v>
      </c>
      <c r="B94" s="126">
        <v>164338912</v>
      </c>
      <c r="C94" s="14">
        <f>C93*2</f>
        <v>14.2</v>
      </c>
      <c r="D94" s="311">
        <f>(C94+(coefficient!$C$8*1.8))/0.9*1.19</f>
        <v>33.055555555555557</v>
      </c>
      <c r="E94" s="312">
        <f>(C94+(coefficient!$C$8*1.8))/0.95</f>
        <v>26.315789473684212</v>
      </c>
      <c r="F94" s="242" t="s">
        <v>27</v>
      </c>
      <c r="G94" s="418">
        <v>93</v>
      </c>
      <c r="H94" s="131">
        <f>(C94+4.2+(coefficient!$B$8*1.8))/0.85*1.19</f>
        <v>43.4</v>
      </c>
      <c r="I94" s="133">
        <v>294</v>
      </c>
      <c r="J94" s="133">
        <v>164338912</v>
      </c>
      <c r="K94" s="133">
        <v>186054</v>
      </c>
      <c r="L94" s="280">
        <f t="shared" si="10"/>
        <v>37.08</v>
      </c>
      <c r="M94" s="239">
        <v>295</v>
      </c>
      <c r="N94" s="239">
        <v>164338912</v>
      </c>
      <c r="O94" s="239">
        <v>186056</v>
      </c>
      <c r="P94" s="281">
        <v>36</v>
      </c>
      <c r="Q94" s="240">
        <v>296</v>
      </c>
      <c r="R94" s="240">
        <v>164338912</v>
      </c>
      <c r="S94" s="240">
        <v>186055</v>
      </c>
      <c r="T94" s="303">
        <f t="shared" si="7"/>
        <v>24.881818181818179</v>
      </c>
      <c r="U94" s="234">
        <v>758</v>
      </c>
      <c r="V94" s="235">
        <v>164338912</v>
      </c>
      <c r="W94" s="235">
        <v>570337</v>
      </c>
      <c r="X94" s="306">
        <f t="shared" si="8"/>
        <v>32.18</v>
      </c>
      <c r="Y94" s="236">
        <v>759</v>
      </c>
      <c r="Z94" s="237">
        <v>164338912</v>
      </c>
      <c r="AA94" s="237">
        <v>570338</v>
      </c>
      <c r="AB94">
        <f>AB93/2</f>
        <v>5</v>
      </c>
    </row>
    <row r="95" spans="1:28" x14ac:dyDescent="0.25">
      <c r="A95" s="171" t="s">
        <v>180</v>
      </c>
      <c r="B95" s="241">
        <v>155632217</v>
      </c>
      <c r="C95" s="14">
        <v>13.34</v>
      </c>
      <c r="D95" s="313">
        <f>(C95+coefficient!$C$8)/0.9*1.19</f>
        <v>25.571777777777775</v>
      </c>
      <c r="E95" s="314">
        <f>(C95+coefficient!$C$8)/0.95</f>
        <v>20.357894736842105</v>
      </c>
      <c r="F95" s="252" t="s">
        <v>30</v>
      </c>
      <c r="G95" s="418">
        <v>94</v>
      </c>
      <c r="H95" s="407">
        <f>(C95+4.2+coefficient!$B$8)/0.85*1.19</f>
        <v>34.356000000000002</v>
      </c>
      <c r="I95" s="155">
        <v>294</v>
      </c>
      <c r="J95" s="243">
        <v>155632217</v>
      </c>
      <c r="K95" s="155">
        <v>182843</v>
      </c>
      <c r="L95" s="279">
        <f t="shared" si="10"/>
        <v>32.787475000000001</v>
      </c>
      <c r="M95" s="244">
        <v>295</v>
      </c>
      <c r="N95" s="244">
        <v>155632217</v>
      </c>
      <c r="O95" s="244">
        <v>91032</v>
      </c>
      <c r="P95" s="287">
        <f>(C95+4.2+coefficient!$C$8)/0.88*1.19</f>
        <v>31.8325</v>
      </c>
      <c r="Q95" s="245">
        <v>296</v>
      </c>
      <c r="R95" s="245">
        <v>155632217</v>
      </c>
      <c r="S95" s="245">
        <v>93379</v>
      </c>
      <c r="T95" s="303">
        <f t="shared" si="7"/>
        <v>23.718863636363633</v>
      </c>
      <c r="U95" s="234">
        <v>758</v>
      </c>
      <c r="V95" s="235">
        <v>155632217</v>
      </c>
      <c r="W95" s="235">
        <v>560453</v>
      </c>
      <c r="X95" s="306">
        <f t="shared" si="8"/>
        <v>27.887475000000002</v>
      </c>
      <c r="Y95" s="236">
        <v>759</v>
      </c>
      <c r="Z95" s="237">
        <v>155632217</v>
      </c>
      <c r="AA95" s="237">
        <v>560454</v>
      </c>
      <c r="AB95">
        <v>12</v>
      </c>
    </row>
    <row r="96" spans="1:28" x14ac:dyDescent="0.25">
      <c r="A96" s="144" t="s">
        <v>181</v>
      </c>
      <c r="B96" s="246">
        <v>155632233</v>
      </c>
      <c r="C96" s="14">
        <v>13.34</v>
      </c>
      <c r="D96" s="311">
        <f>(C96+coefficient!$C$8)/0.9*1.19</f>
        <v>25.571777777777775</v>
      </c>
      <c r="E96" s="312">
        <f>(C96+coefficient!$C$8)/0.95</f>
        <v>20.357894736842105</v>
      </c>
      <c r="F96" s="242" t="s">
        <v>30</v>
      </c>
      <c r="G96" s="418">
        <v>95</v>
      </c>
      <c r="H96" s="131">
        <f>(C96+4.2+coefficient!$B$8)/0.85*1.19</f>
        <v>34.356000000000002</v>
      </c>
      <c r="I96" s="133">
        <v>294</v>
      </c>
      <c r="J96" s="248">
        <v>155632233</v>
      </c>
      <c r="K96" s="133">
        <v>182842</v>
      </c>
      <c r="L96" s="280">
        <f t="shared" si="10"/>
        <v>32.787475000000001</v>
      </c>
      <c r="M96" s="239">
        <v>295</v>
      </c>
      <c r="N96" s="239">
        <v>155632233</v>
      </c>
      <c r="O96" s="239">
        <v>91039</v>
      </c>
      <c r="P96" s="285">
        <f>(C96+4.2+coefficient!$C$8)/0.88*1.19</f>
        <v>31.8325</v>
      </c>
      <c r="Q96" s="240">
        <v>296</v>
      </c>
      <c r="R96" s="240">
        <v>155632233</v>
      </c>
      <c r="S96" s="240">
        <v>93378</v>
      </c>
      <c r="T96" s="303">
        <f t="shared" si="7"/>
        <v>23.718863636363633</v>
      </c>
      <c r="U96" s="234">
        <v>758</v>
      </c>
      <c r="V96" s="235">
        <v>155632233</v>
      </c>
      <c r="W96" s="235">
        <v>560461</v>
      </c>
      <c r="X96" s="306">
        <f t="shared" si="8"/>
        <v>27.887475000000002</v>
      </c>
      <c r="Y96" s="236">
        <v>759</v>
      </c>
      <c r="Z96" s="237">
        <v>155632233</v>
      </c>
      <c r="AA96" s="237">
        <v>560462</v>
      </c>
      <c r="AB96">
        <v>12</v>
      </c>
    </row>
    <row r="97" spans="1:28" x14ac:dyDescent="0.25">
      <c r="A97" s="125" t="s">
        <v>182</v>
      </c>
      <c r="B97" s="126">
        <v>155078162</v>
      </c>
      <c r="C97" s="14">
        <v>26.68</v>
      </c>
      <c r="D97" s="311">
        <f>(C97+(coefficient!$C$8*1.8))/0.9*1.19</f>
        <v>49.556888888888885</v>
      </c>
      <c r="E97" s="312">
        <f>(C97+(coefficient!$C$8*1.8))/0.95</f>
        <v>39.452631578947376</v>
      </c>
      <c r="F97" s="247" t="s">
        <v>27</v>
      </c>
      <c r="G97" s="418">
        <v>96</v>
      </c>
      <c r="H97" s="131">
        <f>(C97+4.2+(coefficient!$B$8*1.8))/0.85*1.19</f>
        <v>60.871999999999993</v>
      </c>
      <c r="I97" s="133">
        <v>294</v>
      </c>
      <c r="J97" s="133">
        <v>155078162</v>
      </c>
      <c r="K97" s="133">
        <v>91695</v>
      </c>
      <c r="L97" s="280">
        <f t="shared" si="10"/>
        <v>58.298000000000002</v>
      </c>
      <c r="M97" s="239">
        <v>295</v>
      </c>
      <c r="N97" s="239">
        <v>155078162</v>
      </c>
      <c r="O97" s="239">
        <v>90312</v>
      </c>
      <c r="P97" s="281">
        <v>56.6</v>
      </c>
      <c r="Q97" s="240">
        <v>296</v>
      </c>
      <c r="R97" s="240">
        <v>155078162</v>
      </c>
      <c r="S97" s="240">
        <v>91696</v>
      </c>
      <c r="T97" s="303">
        <f t="shared" si="7"/>
        <v>41.758181818181811</v>
      </c>
      <c r="U97" s="234">
        <v>758</v>
      </c>
      <c r="V97" s="235">
        <v>155078162</v>
      </c>
      <c r="W97" s="235">
        <v>558213</v>
      </c>
      <c r="X97" s="306">
        <f t="shared" si="8"/>
        <v>53.398000000000003</v>
      </c>
      <c r="Y97" s="236">
        <v>759</v>
      </c>
      <c r="Z97" s="237">
        <v>155078162</v>
      </c>
      <c r="AA97" s="237">
        <v>558214</v>
      </c>
      <c r="AB97">
        <v>12</v>
      </c>
    </row>
    <row r="98" spans="1:28" x14ac:dyDescent="0.25">
      <c r="A98" s="144" t="s">
        <v>183</v>
      </c>
      <c r="B98" s="126">
        <v>155078737</v>
      </c>
      <c r="C98" s="14">
        <v>32.200000000000003</v>
      </c>
      <c r="D98" s="311">
        <f>(C98+(coefficient!$C$8*2))/0.9*1.19</f>
        <v>58.44222222222222</v>
      </c>
      <c r="E98" s="312">
        <f>(C98+(coefficient!$C$8*2))/0.95</f>
        <v>46.526315789473692</v>
      </c>
      <c r="F98" s="242" t="s">
        <v>18</v>
      </c>
      <c r="G98" s="418">
        <v>97</v>
      </c>
      <c r="H98" s="131">
        <f>(C98+4.2+(coefficient!$B$8*2))/0.85*1.19</f>
        <v>70.56</v>
      </c>
      <c r="I98" s="133">
        <v>294</v>
      </c>
      <c r="J98" s="133">
        <v>155078737</v>
      </c>
      <c r="K98" s="133">
        <v>147590</v>
      </c>
      <c r="L98" s="280">
        <f t="shared" si="10"/>
        <v>55.620000000000005</v>
      </c>
      <c r="M98" s="239">
        <v>295</v>
      </c>
      <c r="N98" s="239">
        <v>155078737</v>
      </c>
      <c r="O98" s="239">
        <v>110138</v>
      </c>
      <c r="P98" s="281">
        <v>54</v>
      </c>
      <c r="Q98" s="240">
        <v>296</v>
      </c>
      <c r="R98" s="240">
        <v>155078737</v>
      </c>
      <c r="S98" s="240">
        <v>91743</v>
      </c>
      <c r="T98" s="303">
        <f t="shared" si="7"/>
        <v>49.222727272727276</v>
      </c>
      <c r="U98" s="234">
        <v>758</v>
      </c>
      <c r="V98" s="235">
        <v>155078737</v>
      </c>
      <c r="W98" s="235">
        <v>559021</v>
      </c>
      <c r="X98" s="306">
        <f t="shared" si="8"/>
        <v>50.720000000000006</v>
      </c>
      <c r="Y98" s="236">
        <v>759</v>
      </c>
      <c r="Z98" s="237">
        <v>155078737</v>
      </c>
      <c r="AA98" s="237">
        <v>559022</v>
      </c>
      <c r="AB98">
        <v>12</v>
      </c>
    </row>
    <row r="99" spans="1:28" x14ac:dyDescent="0.25">
      <c r="A99" s="171" t="s">
        <v>184</v>
      </c>
      <c r="B99" s="241">
        <v>155632754</v>
      </c>
      <c r="C99" s="14">
        <v>10.66</v>
      </c>
      <c r="D99" s="313">
        <f>(C99+coefficient!$C$8)/0.9*1.19</f>
        <v>22.028222222222219</v>
      </c>
      <c r="E99" s="314">
        <f>(C99+coefficient!$C$8)/0.95</f>
        <v>17.536842105263158</v>
      </c>
      <c r="F99" s="252" t="s">
        <v>30</v>
      </c>
      <c r="G99" s="418">
        <v>98</v>
      </c>
      <c r="H99" s="407">
        <f>(C99+4.2+coefficient!$B$8)/0.85*1.19</f>
        <v>30.603999999999999</v>
      </c>
      <c r="I99" s="155">
        <v>294</v>
      </c>
      <c r="J99" s="243">
        <v>155632754</v>
      </c>
      <c r="K99" s="155">
        <v>183422</v>
      </c>
      <c r="L99" s="279">
        <f t="shared" si="10"/>
        <v>29.054661363636363</v>
      </c>
      <c r="M99" s="244">
        <v>295</v>
      </c>
      <c r="N99" s="244">
        <v>155632754</v>
      </c>
      <c r="O99" s="244">
        <v>91066</v>
      </c>
      <c r="P99" s="287">
        <f>(C99+4.2+coefficient!$C$8)/0.88*1.19</f>
        <v>28.20840909090909</v>
      </c>
      <c r="Q99" s="245">
        <v>296</v>
      </c>
      <c r="R99" s="245">
        <v>155632754</v>
      </c>
      <c r="S99" s="245">
        <v>93370</v>
      </c>
      <c r="T99" s="303">
        <f t="shared" si="7"/>
        <v>20.094772727272726</v>
      </c>
      <c r="U99" s="234">
        <v>758</v>
      </c>
      <c r="V99" s="235">
        <v>155632754</v>
      </c>
      <c r="W99" s="235">
        <v>560469</v>
      </c>
      <c r="X99" s="306">
        <f t="shared" si="8"/>
        <v>24.154661363636365</v>
      </c>
      <c r="Y99" s="236">
        <v>759</v>
      </c>
      <c r="Z99" s="237">
        <v>155632754</v>
      </c>
      <c r="AA99" s="237">
        <v>560470</v>
      </c>
      <c r="AB99">
        <v>43</v>
      </c>
    </row>
    <row r="100" spans="1:28" x14ac:dyDescent="0.25">
      <c r="A100" s="144" t="s">
        <v>185</v>
      </c>
      <c r="B100" s="246">
        <v>155632760</v>
      </c>
      <c r="C100" s="14">
        <v>10.66</v>
      </c>
      <c r="D100" s="311">
        <f>(C100+coefficient!$C$8)/0.9*1.19</f>
        <v>22.028222222222219</v>
      </c>
      <c r="E100" s="312">
        <f>(C100+coefficient!$C$8)/0.95</f>
        <v>17.536842105263158</v>
      </c>
      <c r="F100" s="242" t="s">
        <v>30</v>
      </c>
      <c r="G100" s="418">
        <v>99</v>
      </c>
      <c r="H100" s="131">
        <f>(C100+4.2+coefficient!$B$8)/0.85*1.19</f>
        <v>30.603999999999999</v>
      </c>
      <c r="I100" s="133">
        <v>294</v>
      </c>
      <c r="J100" s="248">
        <v>155632760</v>
      </c>
      <c r="K100" s="133">
        <v>183423</v>
      </c>
      <c r="L100" s="280">
        <f t="shared" si="10"/>
        <v>29.054661363636363</v>
      </c>
      <c r="M100" s="239">
        <v>295</v>
      </c>
      <c r="N100" s="239">
        <v>155632760</v>
      </c>
      <c r="O100" s="239">
        <v>91069</v>
      </c>
      <c r="P100" s="285">
        <f>(C100+4.2+coefficient!$C$8)/0.88*1.19</f>
        <v>28.20840909090909</v>
      </c>
      <c r="Q100" s="240">
        <v>296</v>
      </c>
      <c r="R100" s="240">
        <v>155632760</v>
      </c>
      <c r="S100" s="240">
        <v>93369</v>
      </c>
      <c r="T100" s="303">
        <f t="shared" si="7"/>
        <v>20.094772727272726</v>
      </c>
      <c r="U100" s="234">
        <v>758</v>
      </c>
      <c r="V100" s="235">
        <v>155632760</v>
      </c>
      <c r="W100" s="235">
        <v>560475</v>
      </c>
      <c r="X100" s="306">
        <f t="shared" si="8"/>
        <v>24.154661363636365</v>
      </c>
      <c r="Y100" s="236">
        <v>759</v>
      </c>
      <c r="Z100" s="237">
        <v>155632760</v>
      </c>
      <c r="AA100" s="237">
        <v>560476</v>
      </c>
      <c r="AB100">
        <v>46</v>
      </c>
    </row>
    <row r="101" spans="1:28" x14ac:dyDescent="0.25">
      <c r="A101" s="125" t="s">
        <v>186</v>
      </c>
      <c r="B101" s="126">
        <v>161933087</v>
      </c>
      <c r="C101" s="14">
        <v>21.32</v>
      </c>
      <c r="D101" s="311">
        <f>(C101+(coefficient!$C$8*1.8))/0.9*1.19</f>
        <v>42.469777777777779</v>
      </c>
      <c r="E101" s="312">
        <f>(C101+(coefficient!$C$8*1.8))/0.95</f>
        <v>33.810526315789481</v>
      </c>
      <c r="F101" s="247" t="s">
        <v>27</v>
      </c>
      <c r="G101" s="418">
        <v>100</v>
      </c>
      <c r="H101" s="131">
        <f>(C101+4.2+(coefficient!$B$8*1.8))/0.85*1.19</f>
        <v>53.367999999999995</v>
      </c>
      <c r="I101" s="133">
        <v>294</v>
      </c>
      <c r="J101" s="133">
        <v>161933087</v>
      </c>
      <c r="K101" s="133">
        <v>179456</v>
      </c>
      <c r="L101" s="280">
        <f t="shared" si="10"/>
        <v>50.587981818181817</v>
      </c>
      <c r="M101" s="239">
        <v>295</v>
      </c>
      <c r="N101" s="239">
        <v>161933087</v>
      </c>
      <c r="O101" s="239">
        <v>151367</v>
      </c>
      <c r="P101" s="285">
        <f>(C101+4.2+(coefficient!$C$8*1.8))/0.88*1.19</f>
        <v>49.11454545454545</v>
      </c>
      <c r="Q101" s="240">
        <v>296</v>
      </c>
      <c r="R101" s="240">
        <v>161933087</v>
      </c>
      <c r="S101" s="240">
        <v>151366</v>
      </c>
      <c r="T101" s="303">
        <f t="shared" si="7"/>
        <v>34.51</v>
      </c>
      <c r="U101" s="234">
        <v>758</v>
      </c>
      <c r="V101" s="235">
        <v>161933087</v>
      </c>
      <c r="W101" s="235">
        <v>560715</v>
      </c>
      <c r="X101" s="306">
        <f t="shared" si="8"/>
        <v>45.687981818181818</v>
      </c>
      <c r="Y101" s="236">
        <v>759</v>
      </c>
      <c r="Z101" s="237">
        <v>161933087</v>
      </c>
      <c r="AA101" s="237">
        <v>560716</v>
      </c>
      <c r="AB101">
        <v>43</v>
      </c>
    </row>
    <row r="102" spans="1:28" x14ac:dyDescent="0.25">
      <c r="A102" s="220" t="s">
        <v>187</v>
      </c>
      <c r="B102" s="241">
        <v>155079227</v>
      </c>
      <c r="C102" s="14">
        <v>12.61</v>
      </c>
      <c r="D102" s="313">
        <f>(C102+coefficient!$C$8)/0.9*1.19</f>
        <v>24.606555555555552</v>
      </c>
      <c r="E102" s="314">
        <f>(C102+coefficient!$C$8)/0.95</f>
        <v>19.589473684210528</v>
      </c>
      <c r="F102" s="253" t="s">
        <v>30</v>
      </c>
      <c r="G102" s="418">
        <v>101</v>
      </c>
      <c r="H102" s="408">
        <v>37.53</v>
      </c>
      <c r="I102" s="155">
        <v>294</v>
      </c>
      <c r="J102" s="243">
        <v>155079227</v>
      </c>
      <c r="K102" s="155">
        <v>182830</v>
      </c>
      <c r="L102" s="279">
        <f t="shared" si="10"/>
        <v>35.421700000000001</v>
      </c>
      <c r="M102" s="244">
        <v>295</v>
      </c>
      <c r="N102" s="244">
        <v>155079227</v>
      </c>
      <c r="O102" s="244">
        <v>91088</v>
      </c>
      <c r="P102" s="281">
        <v>34.39</v>
      </c>
      <c r="Q102" s="245">
        <v>296</v>
      </c>
      <c r="R102" s="245">
        <v>155079227</v>
      </c>
      <c r="S102" s="245">
        <v>93331</v>
      </c>
      <c r="T102" s="303">
        <f t="shared" si="7"/>
        <v>22.731704545454544</v>
      </c>
      <c r="U102" s="234">
        <v>758</v>
      </c>
      <c r="V102" s="235">
        <v>155079227</v>
      </c>
      <c r="W102" s="235">
        <v>559745</v>
      </c>
      <c r="X102" s="306">
        <f t="shared" si="8"/>
        <v>30.521700000000003</v>
      </c>
      <c r="Y102" s="236">
        <v>759</v>
      </c>
      <c r="Z102" s="237">
        <v>155079227</v>
      </c>
      <c r="AA102" s="237">
        <v>559746</v>
      </c>
      <c r="AB102">
        <v>17</v>
      </c>
    </row>
    <row r="103" spans="1:28" x14ac:dyDescent="0.25">
      <c r="A103" s="125" t="s">
        <v>188</v>
      </c>
      <c r="B103" s="246">
        <v>155079257</v>
      </c>
      <c r="C103" s="14">
        <v>12.61</v>
      </c>
      <c r="D103" s="311">
        <f>(C103+coefficient!$C$8)/0.9*1.19</f>
        <v>24.606555555555552</v>
      </c>
      <c r="E103" s="312">
        <f>(C103+coefficient!$C$8)/0.95</f>
        <v>19.589473684210528</v>
      </c>
      <c r="F103" s="247" t="s">
        <v>30</v>
      </c>
      <c r="G103" s="418">
        <v>102</v>
      </c>
      <c r="H103" s="408">
        <v>37.53</v>
      </c>
      <c r="I103" s="133">
        <v>294</v>
      </c>
      <c r="J103" s="248">
        <v>155079257</v>
      </c>
      <c r="K103" s="133">
        <v>182829</v>
      </c>
      <c r="L103" s="280">
        <f t="shared" si="10"/>
        <v>35.421700000000001</v>
      </c>
      <c r="M103" s="239">
        <v>295</v>
      </c>
      <c r="N103" s="239">
        <v>155079257</v>
      </c>
      <c r="O103" s="239">
        <v>91090</v>
      </c>
      <c r="P103" s="281">
        <v>34.39</v>
      </c>
      <c r="Q103" s="240">
        <v>296</v>
      </c>
      <c r="R103" s="240">
        <v>155079257</v>
      </c>
      <c r="S103" s="240">
        <v>93329</v>
      </c>
      <c r="T103" s="303">
        <f t="shared" si="7"/>
        <v>22.731704545454544</v>
      </c>
      <c r="U103" s="234">
        <v>758</v>
      </c>
      <c r="V103" s="235">
        <v>155079257</v>
      </c>
      <c r="W103" s="235">
        <v>559769</v>
      </c>
      <c r="X103" s="306">
        <f t="shared" si="8"/>
        <v>30.521700000000003</v>
      </c>
      <c r="Y103" s="236">
        <v>759</v>
      </c>
      <c r="Z103" s="237">
        <v>155079257</v>
      </c>
      <c r="AA103" s="237">
        <v>559770</v>
      </c>
      <c r="AB103">
        <v>16</v>
      </c>
    </row>
    <row r="104" spans="1:28" x14ac:dyDescent="0.25">
      <c r="A104" s="144" t="s">
        <v>189</v>
      </c>
      <c r="B104" s="126">
        <v>155078163</v>
      </c>
      <c r="C104" s="14">
        <v>28.46</v>
      </c>
      <c r="D104" s="311">
        <f>(C104+(coefficient!$C$8*2))/0.9*1.19</f>
        <v>53.49711111111111</v>
      </c>
      <c r="E104" s="312">
        <f>(C104+(coefficient!$C$8*2))/0.95</f>
        <v>42.589473684210532</v>
      </c>
      <c r="F104" s="242" t="s">
        <v>18</v>
      </c>
      <c r="G104" s="418">
        <v>103</v>
      </c>
      <c r="H104" s="406">
        <v>88.8</v>
      </c>
      <c r="I104" s="133">
        <v>294</v>
      </c>
      <c r="J104" s="133">
        <v>155078163</v>
      </c>
      <c r="K104" s="133">
        <v>91697</v>
      </c>
      <c r="L104" s="280">
        <f t="shared" si="10"/>
        <v>62.20427500000001</v>
      </c>
      <c r="M104" s="239">
        <v>295</v>
      </c>
      <c r="N104" s="239">
        <v>155078163</v>
      </c>
      <c r="O104" s="239">
        <v>90313</v>
      </c>
      <c r="P104" s="285">
        <f>(C104+4.2+(coefficient!$C$8*2))/0.88*1.19</f>
        <v>60.392500000000005</v>
      </c>
      <c r="Q104" s="240">
        <v>296</v>
      </c>
      <c r="R104" s="240">
        <v>155078163</v>
      </c>
      <c r="S104" s="240">
        <v>91698</v>
      </c>
      <c r="T104" s="303">
        <f t="shared" si="7"/>
        <v>44.165227272727272</v>
      </c>
      <c r="U104" s="234">
        <v>758</v>
      </c>
      <c r="V104" s="235">
        <v>155078163</v>
      </c>
      <c r="W104" s="235">
        <v>558215</v>
      </c>
      <c r="X104" s="306">
        <f t="shared" si="8"/>
        <v>57.304275000000011</v>
      </c>
      <c r="Y104" s="236">
        <v>759</v>
      </c>
      <c r="Z104" s="237">
        <v>155078163</v>
      </c>
      <c r="AA104" s="237">
        <v>558216</v>
      </c>
      <c r="AB104">
        <v>10</v>
      </c>
    </row>
    <row r="105" spans="1:28" x14ac:dyDescent="0.25">
      <c r="A105" s="171" t="s">
        <v>190</v>
      </c>
      <c r="B105" s="241">
        <v>161562389</v>
      </c>
      <c r="C105" s="14">
        <v>22.93</v>
      </c>
      <c r="D105" s="313">
        <f>(C105+coefficient!$C$8)/0.9*1.19</f>
        <v>38.251888888888885</v>
      </c>
      <c r="E105" s="314">
        <f>(C105+coefficient!$C$8)/0.95</f>
        <v>30.452631578947368</v>
      </c>
      <c r="F105" s="252" t="s">
        <v>30</v>
      </c>
      <c r="G105" s="418">
        <v>104</v>
      </c>
      <c r="H105" s="407">
        <f>(C105+4.2+coefficient!$B$8)/0.85*1.19</f>
        <v>47.781999999999996</v>
      </c>
      <c r="I105" s="155">
        <v>294</v>
      </c>
      <c r="J105" s="243">
        <v>161562389</v>
      </c>
      <c r="K105" s="155">
        <v>182836</v>
      </c>
      <c r="L105" s="279">
        <f t="shared" si="10"/>
        <v>46.14481931818181</v>
      </c>
      <c r="M105" s="244">
        <v>295</v>
      </c>
      <c r="N105" s="244">
        <v>161562389</v>
      </c>
      <c r="O105" s="244">
        <v>147470</v>
      </c>
      <c r="P105" s="287">
        <f>(C105+4.2+coefficient!$C$8)/0.88*1.19</f>
        <v>44.800795454545444</v>
      </c>
      <c r="Q105" s="245">
        <v>296</v>
      </c>
      <c r="R105" s="245">
        <v>161562389</v>
      </c>
      <c r="S105" s="245">
        <v>147469</v>
      </c>
      <c r="T105" s="303">
        <f t="shared" si="7"/>
        <v>36.687159090909091</v>
      </c>
      <c r="U105" s="234">
        <v>758</v>
      </c>
      <c r="V105" s="235">
        <v>161562389</v>
      </c>
      <c r="W105" s="235">
        <v>560693</v>
      </c>
      <c r="X105" s="306">
        <f t="shared" si="8"/>
        <v>41.244819318181811</v>
      </c>
      <c r="Y105" s="236">
        <v>759</v>
      </c>
      <c r="Z105" s="237">
        <v>161562389</v>
      </c>
      <c r="AA105" s="237">
        <v>560694</v>
      </c>
      <c r="AB105">
        <v>5</v>
      </c>
    </row>
    <row r="106" spans="1:28" x14ac:dyDescent="0.25">
      <c r="A106" s="144" t="s">
        <v>191</v>
      </c>
      <c r="B106" s="246">
        <v>161562656</v>
      </c>
      <c r="C106" s="14">
        <v>22.93</v>
      </c>
      <c r="D106" s="311">
        <f>(C106+coefficient!$C$8)/0.9*1.19</f>
        <v>38.251888888888885</v>
      </c>
      <c r="E106" s="312">
        <f>(C106+coefficient!$C$8)/0.95</f>
        <v>30.452631578947368</v>
      </c>
      <c r="F106" s="242" t="s">
        <v>30</v>
      </c>
      <c r="G106" s="418">
        <v>105</v>
      </c>
      <c r="H106" s="131">
        <f>(C106+4.2+coefficient!$B$8)/0.85*1.19</f>
        <v>47.781999999999996</v>
      </c>
      <c r="I106" s="133">
        <v>294</v>
      </c>
      <c r="J106" s="248">
        <v>161562656</v>
      </c>
      <c r="K106" s="133">
        <v>182835</v>
      </c>
      <c r="L106" s="280">
        <f t="shared" si="10"/>
        <v>46.14481931818181</v>
      </c>
      <c r="M106" s="239">
        <v>295</v>
      </c>
      <c r="N106" s="239">
        <v>161562656</v>
      </c>
      <c r="O106" s="239">
        <v>147544</v>
      </c>
      <c r="P106" s="285">
        <f>(C106+4.2+coefficient!$C$8)/0.88*1.19</f>
        <v>44.800795454545444</v>
      </c>
      <c r="Q106" s="240">
        <v>296</v>
      </c>
      <c r="R106" s="240">
        <v>161562656</v>
      </c>
      <c r="S106" s="240">
        <v>147543</v>
      </c>
      <c r="T106" s="303">
        <f t="shared" si="7"/>
        <v>36.687159090909091</v>
      </c>
      <c r="U106" s="234">
        <v>758</v>
      </c>
      <c r="V106" s="235">
        <v>161562656</v>
      </c>
      <c r="W106" s="235">
        <v>560695</v>
      </c>
      <c r="X106" s="306">
        <f t="shared" si="8"/>
        <v>41.244819318181811</v>
      </c>
      <c r="Y106" s="236">
        <v>759</v>
      </c>
      <c r="Z106" s="237">
        <v>161562656</v>
      </c>
      <c r="AA106" s="237">
        <v>560696</v>
      </c>
      <c r="AB106">
        <v>5</v>
      </c>
    </row>
    <row r="107" spans="1:28" x14ac:dyDescent="0.25">
      <c r="A107" s="125" t="s">
        <v>192</v>
      </c>
      <c r="B107" s="246">
        <v>155079253</v>
      </c>
      <c r="C107" s="14">
        <v>12.63</v>
      </c>
      <c r="D107" s="311">
        <f>(C107+coefficient!$C$8)/0.9*1.19</f>
        <v>24.633000000000003</v>
      </c>
      <c r="E107" s="312">
        <f>(C107+coefficient!$C$8)/0.95</f>
        <v>19.610526315789478</v>
      </c>
      <c r="F107" s="247" t="s">
        <v>30</v>
      </c>
      <c r="G107" s="418">
        <v>106</v>
      </c>
      <c r="H107" s="131">
        <f>(C107+4.2+coefficient!$B$8)/0.85*1.19</f>
        <v>33.362000000000002</v>
      </c>
      <c r="I107" s="133">
        <v>294</v>
      </c>
      <c r="J107" s="248">
        <v>155079253</v>
      </c>
      <c r="K107" s="133">
        <v>183427</v>
      </c>
      <c r="L107" s="280">
        <f t="shared" si="10"/>
        <v>31.798557954545458</v>
      </c>
      <c r="M107" s="239">
        <v>295</v>
      </c>
      <c r="N107" s="239">
        <v>155079253</v>
      </c>
      <c r="O107" s="239">
        <v>133543</v>
      </c>
      <c r="P107" s="285">
        <f>(C107+4.2+coefficient!$C$8)/0.88*1.19</f>
        <v>30.872386363636366</v>
      </c>
      <c r="Q107" s="240">
        <v>296</v>
      </c>
      <c r="R107" s="240">
        <v>155079253</v>
      </c>
      <c r="S107" s="240">
        <v>93326</v>
      </c>
      <c r="T107" s="303">
        <f t="shared" si="7"/>
        <v>22.758750000000003</v>
      </c>
      <c r="U107" s="234">
        <v>758</v>
      </c>
      <c r="V107" s="235">
        <v>155079253</v>
      </c>
      <c r="W107" s="235">
        <v>559763</v>
      </c>
      <c r="X107" s="306">
        <f t="shared" si="8"/>
        <v>26.89855795454546</v>
      </c>
      <c r="Y107" s="236">
        <v>759</v>
      </c>
      <c r="Z107" s="237">
        <v>155079253</v>
      </c>
      <c r="AA107" s="237">
        <v>559764</v>
      </c>
      <c r="AB107">
        <v>6</v>
      </c>
    </row>
    <row r="108" spans="1:28" x14ac:dyDescent="0.25">
      <c r="A108" s="144" t="s">
        <v>193</v>
      </c>
      <c r="B108" s="246">
        <v>155079274</v>
      </c>
      <c r="C108" s="14">
        <v>12.63</v>
      </c>
      <c r="D108" s="311">
        <f>(C108+coefficient!$C$8)/0.9*1.19</f>
        <v>24.633000000000003</v>
      </c>
      <c r="E108" s="312">
        <f>(C108+coefficient!$C$8)/0.95</f>
        <v>19.610526315789478</v>
      </c>
      <c r="F108" s="242" t="s">
        <v>30</v>
      </c>
      <c r="G108" s="418">
        <v>107</v>
      </c>
      <c r="H108" s="131">
        <f>(C108+4.2+coefficient!$B$8)/0.85*1.19</f>
        <v>33.362000000000002</v>
      </c>
      <c r="I108" s="133">
        <v>294</v>
      </c>
      <c r="J108" s="248">
        <v>155079274</v>
      </c>
      <c r="K108" s="133">
        <v>183428</v>
      </c>
      <c r="L108" s="280">
        <f t="shared" si="10"/>
        <v>31.798557954545458</v>
      </c>
      <c r="M108" s="239">
        <v>295</v>
      </c>
      <c r="N108" s="239">
        <v>155079274</v>
      </c>
      <c r="O108" s="239">
        <v>91104</v>
      </c>
      <c r="P108" s="285">
        <f>(C108+4.2+coefficient!$C$8)/0.88*1.19</f>
        <v>30.872386363636366</v>
      </c>
      <c r="Q108" s="240">
        <v>296</v>
      </c>
      <c r="R108" s="240">
        <v>155079274</v>
      </c>
      <c r="S108" s="240">
        <v>93323</v>
      </c>
      <c r="T108" s="303">
        <f t="shared" si="7"/>
        <v>22.758750000000003</v>
      </c>
      <c r="U108" s="234">
        <v>758</v>
      </c>
      <c r="V108" s="235">
        <v>155079274</v>
      </c>
      <c r="W108" s="235">
        <v>559791</v>
      </c>
      <c r="X108" s="306">
        <f t="shared" si="8"/>
        <v>26.89855795454546</v>
      </c>
      <c r="Y108" s="236">
        <v>759</v>
      </c>
      <c r="Z108" s="237">
        <v>155079274</v>
      </c>
      <c r="AA108" s="237">
        <v>559792</v>
      </c>
      <c r="AB108">
        <v>7</v>
      </c>
    </row>
    <row r="109" spans="1:28" x14ac:dyDescent="0.25">
      <c r="A109" s="125" t="s">
        <v>194</v>
      </c>
      <c r="B109" s="126">
        <v>155079309</v>
      </c>
      <c r="C109" s="14">
        <v>77.319999999999993</v>
      </c>
      <c r="D109" s="311">
        <f>(C109+(coefficient!$C$8*5))/0.9*1.19</f>
        <v>141.90088888888889</v>
      </c>
      <c r="E109" s="312">
        <f>(C109+(coefficient!$C$8*5))/0.95</f>
        <v>112.96842105263158</v>
      </c>
      <c r="F109" s="247" t="s">
        <v>22</v>
      </c>
      <c r="G109" s="418">
        <v>108</v>
      </c>
      <c r="H109" s="131">
        <f>(C109+4.2+(coefficient!$B$8*5))/0.85*1.19</f>
        <v>163.12800000000001</v>
      </c>
      <c r="I109" s="133">
        <v>294</v>
      </c>
      <c r="J109" s="133">
        <v>155079309</v>
      </c>
      <c r="K109" s="133">
        <v>179090</v>
      </c>
      <c r="L109" s="280">
        <f t="shared" si="10"/>
        <v>155.32961818181818</v>
      </c>
      <c r="M109" s="239">
        <v>295</v>
      </c>
      <c r="N109" s="239">
        <v>155079309</v>
      </c>
      <c r="O109" s="239">
        <v>133599</v>
      </c>
      <c r="P109" s="402">
        <f>(C109+4.2+(coefficient!$C$8*5))/0.88*1.19</f>
        <v>150.80545454545452</v>
      </c>
      <c r="Q109" s="240">
        <v>296</v>
      </c>
      <c r="R109" s="240">
        <v>155079309</v>
      </c>
      <c r="S109" s="240">
        <v>133598</v>
      </c>
      <c r="T109" s="303">
        <f t="shared" si="7"/>
        <v>110.23727272727271</v>
      </c>
      <c r="U109" s="234">
        <v>758</v>
      </c>
      <c r="V109" s="235">
        <v>155079309</v>
      </c>
      <c r="W109" s="235">
        <v>559845</v>
      </c>
      <c r="X109" s="306">
        <f t="shared" si="8"/>
        <v>150.42961818181817</v>
      </c>
      <c r="Y109" s="236">
        <v>759</v>
      </c>
      <c r="Z109" s="237">
        <v>155079309</v>
      </c>
      <c r="AA109" s="237">
        <v>559846</v>
      </c>
      <c r="AB109">
        <v>0</v>
      </c>
    </row>
    <row r="110" spans="1:28" x14ac:dyDescent="0.25">
      <c r="A110" s="144" t="s">
        <v>195</v>
      </c>
      <c r="B110" s="126">
        <v>161563700</v>
      </c>
      <c r="C110" s="14">
        <v>71.12</v>
      </c>
      <c r="D110" s="311">
        <f>(C110+(coefficient!$C$8*3))/0.9*1.19</f>
        <v>117.83644444444444</v>
      </c>
      <c r="E110" s="312">
        <f>(C110+(coefficient!$C$8*3))/0.95</f>
        <v>93.810526315789488</v>
      </c>
      <c r="F110" s="253" t="s">
        <v>18</v>
      </c>
      <c r="G110" s="418">
        <v>109</v>
      </c>
      <c r="H110" s="131">
        <f>(C110+4.2+(coefficient!$B$8*2))/0.85*1.19</f>
        <v>125.048</v>
      </c>
      <c r="I110" s="133">
        <v>294</v>
      </c>
      <c r="J110" s="133">
        <v>161563700</v>
      </c>
      <c r="K110" s="133">
        <v>147581</v>
      </c>
      <c r="L110" s="277">
        <v>118.54</v>
      </c>
      <c r="M110" s="239">
        <v>295</v>
      </c>
      <c r="N110" s="239">
        <v>161563700</v>
      </c>
      <c r="O110" s="239">
        <v>147583</v>
      </c>
      <c r="P110" s="285">
        <f>(C110+4.2+(coefficient!$C$8*2))/0.88*1.19</f>
        <v>118.08045454545454</v>
      </c>
      <c r="Q110" s="240">
        <v>296</v>
      </c>
      <c r="R110" s="240">
        <v>161563700</v>
      </c>
      <c r="S110" s="240">
        <v>147582</v>
      </c>
      <c r="T110" s="303">
        <f t="shared" si="7"/>
        <v>101.85318181818181</v>
      </c>
      <c r="U110" s="234">
        <v>758</v>
      </c>
      <c r="V110" s="235">
        <v>161563700</v>
      </c>
      <c r="W110" s="235">
        <v>560697</v>
      </c>
      <c r="X110" s="306">
        <f t="shared" si="8"/>
        <v>113.64</v>
      </c>
      <c r="Y110" s="236">
        <v>759</v>
      </c>
      <c r="Z110" s="237">
        <v>161563700</v>
      </c>
      <c r="AA110" s="237">
        <v>560698</v>
      </c>
      <c r="AB110">
        <v>5</v>
      </c>
    </row>
    <row r="111" spans="1:28" s="399" customFormat="1" x14ac:dyDescent="0.25">
      <c r="A111" s="383" t="s">
        <v>23</v>
      </c>
      <c r="B111" s="384">
        <v>155079312</v>
      </c>
      <c r="C111" s="14">
        <v>78.84</v>
      </c>
      <c r="D111" s="385">
        <f>(C111+(coefficient!$C$8*4))/0.9*1.19</f>
        <v>135.97733333333332</v>
      </c>
      <c r="E111" s="386">
        <f>(C111+(coefficient!$C$8*4))/0.95</f>
        <v>108.25263157894737</v>
      </c>
      <c r="F111" s="387" t="s">
        <v>24</v>
      </c>
      <c r="G111" s="418">
        <v>110</v>
      </c>
      <c r="H111" s="409">
        <v>137</v>
      </c>
      <c r="I111" s="388">
        <v>294</v>
      </c>
      <c r="J111" s="388">
        <v>155079312</v>
      </c>
      <c r="K111" s="388">
        <v>147579</v>
      </c>
      <c r="L111" s="389">
        <f t="shared" ref="L111:L133" si="11">P111*1.03</f>
        <v>149.0896909090909</v>
      </c>
      <c r="M111" s="390">
        <v>295</v>
      </c>
      <c r="N111" s="390">
        <v>155079312</v>
      </c>
      <c r="O111" s="390">
        <v>90294</v>
      </c>
      <c r="P111" s="391">
        <f>(C111+4.2+(coefficient!$C$8*4))/0.88*1.19</f>
        <v>144.74727272727273</v>
      </c>
      <c r="Q111" s="392">
        <v>296</v>
      </c>
      <c r="R111" s="392">
        <v>155079312</v>
      </c>
      <c r="S111" s="392">
        <v>147580</v>
      </c>
      <c r="T111" s="393">
        <f t="shared" si="7"/>
        <v>112.29272727272728</v>
      </c>
      <c r="U111" s="394">
        <v>758</v>
      </c>
      <c r="V111" s="395">
        <v>155079312</v>
      </c>
      <c r="W111" s="395">
        <v>559849</v>
      </c>
      <c r="X111" s="396">
        <f t="shared" si="8"/>
        <v>144.1896909090909</v>
      </c>
      <c r="Y111" s="397">
        <v>759</v>
      </c>
      <c r="Z111" s="398">
        <v>155079312</v>
      </c>
      <c r="AA111" s="398">
        <v>559850</v>
      </c>
      <c r="AB111">
        <v>0</v>
      </c>
    </row>
    <row r="112" spans="1:28" s="399" customFormat="1" x14ac:dyDescent="0.25">
      <c r="A112" s="400" t="s">
        <v>196</v>
      </c>
      <c r="B112" s="384">
        <v>155079314</v>
      </c>
      <c r="C112" s="14">
        <v>86.42</v>
      </c>
      <c r="D112" s="385">
        <f>(C112+(coefficient!$C$8*6))/0.9*1.19</f>
        <v>161.86644444444443</v>
      </c>
      <c r="E112" s="386">
        <f>(C112+(coefficient!$C$8*6))/0.95</f>
        <v>128.86315789473684</v>
      </c>
      <c r="F112" s="401" t="s">
        <v>197</v>
      </c>
      <c r="G112" s="418">
        <v>111</v>
      </c>
      <c r="H112" s="409">
        <v>155.6</v>
      </c>
      <c r="I112" s="388">
        <v>294</v>
      </c>
      <c r="J112" s="388">
        <v>155079314</v>
      </c>
      <c r="K112" s="388">
        <v>147549</v>
      </c>
      <c r="L112" s="389">
        <f t="shared" si="11"/>
        <v>176.36151590909094</v>
      </c>
      <c r="M112" s="390">
        <v>295</v>
      </c>
      <c r="N112" s="390">
        <v>155079314</v>
      </c>
      <c r="O112" s="390">
        <v>90295</v>
      </c>
      <c r="P112" s="391">
        <f>(C112+4.2+(coefficient!$C$8*6))/0.88*1.19</f>
        <v>171.22477272727275</v>
      </c>
      <c r="Q112" s="392">
        <v>296</v>
      </c>
      <c r="R112" s="392">
        <v>155079314</v>
      </c>
      <c r="S112" s="392">
        <v>147550</v>
      </c>
      <c r="T112" s="393">
        <f t="shared" si="7"/>
        <v>122.54295454545455</v>
      </c>
      <c r="U112" s="394">
        <v>758</v>
      </c>
      <c r="V112" s="395">
        <v>155079314</v>
      </c>
      <c r="W112" s="395">
        <v>559851</v>
      </c>
      <c r="X112" s="396">
        <f t="shared" si="8"/>
        <v>171.46151590909093</v>
      </c>
      <c r="Y112" s="397">
        <v>759</v>
      </c>
      <c r="Z112" s="398">
        <v>155079314</v>
      </c>
      <c r="AA112" s="398">
        <v>559852</v>
      </c>
      <c r="AB112">
        <v>0</v>
      </c>
    </row>
    <row r="113" spans="1:28" x14ac:dyDescent="0.25">
      <c r="A113" s="171" t="s">
        <v>198</v>
      </c>
      <c r="B113" s="241">
        <v>155079286</v>
      </c>
      <c r="C113" s="14">
        <v>22.86</v>
      </c>
      <c r="D113" s="313">
        <f>(C113+coefficient!$C$8)/0.9*1.19</f>
        <v>38.159333333333329</v>
      </c>
      <c r="E113" s="314">
        <f>(C113+coefficient!$C$8)/0.95</f>
        <v>30.378947368421052</v>
      </c>
      <c r="F113" s="252" t="s">
        <v>30</v>
      </c>
      <c r="G113" s="418">
        <v>112</v>
      </c>
      <c r="H113" s="407">
        <f>(C113+4.2+coefficient!$B$8)/0.85*1.19</f>
        <v>47.684000000000005</v>
      </c>
      <c r="I113" s="155">
        <v>294</v>
      </c>
      <c r="J113" s="243">
        <v>155079286</v>
      </c>
      <c r="K113" s="155">
        <v>182827</v>
      </c>
      <c r="L113" s="279">
        <f t="shared" si="11"/>
        <v>46.047320454545456</v>
      </c>
      <c r="M113" s="244">
        <v>295</v>
      </c>
      <c r="N113" s="244">
        <v>155079286</v>
      </c>
      <c r="O113" s="244">
        <v>91101</v>
      </c>
      <c r="P113" s="287">
        <f>(C113+4.2+coefficient!$C$8)/0.88*1.19</f>
        <v>44.706136363636361</v>
      </c>
      <c r="Q113" s="245">
        <v>296</v>
      </c>
      <c r="R113" s="245">
        <v>155079286</v>
      </c>
      <c r="S113" s="245">
        <v>93322</v>
      </c>
      <c r="T113" s="303">
        <f t="shared" si="7"/>
        <v>36.592500000000001</v>
      </c>
      <c r="U113" s="234">
        <v>758</v>
      </c>
      <c r="V113" s="235">
        <v>155079286</v>
      </c>
      <c r="W113" s="235">
        <v>559811</v>
      </c>
      <c r="X113" s="306">
        <f t="shared" si="8"/>
        <v>41.147320454545458</v>
      </c>
      <c r="Y113" s="236">
        <v>759</v>
      </c>
      <c r="Z113" s="237">
        <v>155079286</v>
      </c>
      <c r="AA113" s="237">
        <v>559812</v>
      </c>
      <c r="AB113">
        <v>36</v>
      </c>
    </row>
    <row r="114" spans="1:28" x14ac:dyDescent="0.25">
      <c r="A114" s="144" t="s">
        <v>199</v>
      </c>
      <c r="B114" s="246">
        <v>155079213</v>
      </c>
      <c r="C114" s="14">
        <v>22.86</v>
      </c>
      <c r="D114" s="311">
        <f>(C114+coefficient!$C$8)/0.9*1.19</f>
        <v>38.159333333333329</v>
      </c>
      <c r="E114" s="312">
        <f>(C114+coefficient!$C$8)/0.95</f>
        <v>30.378947368421052</v>
      </c>
      <c r="F114" s="242" t="s">
        <v>30</v>
      </c>
      <c r="G114" s="418">
        <v>113</v>
      </c>
      <c r="H114" s="131">
        <f>(C114+4.2+coefficient!$B$8)/0.85*1.19</f>
        <v>47.684000000000005</v>
      </c>
      <c r="I114" s="133">
        <v>294</v>
      </c>
      <c r="J114" s="248">
        <v>155079213</v>
      </c>
      <c r="K114" s="133">
        <v>182826</v>
      </c>
      <c r="L114" s="280">
        <f t="shared" si="11"/>
        <v>46.047320454545456</v>
      </c>
      <c r="M114" s="239">
        <v>295</v>
      </c>
      <c r="N114" s="239">
        <v>155079213</v>
      </c>
      <c r="O114" s="239">
        <v>91100</v>
      </c>
      <c r="P114" s="285">
        <f>(C114+4.2+coefficient!$C$8)/0.88*1.19</f>
        <v>44.706136363636361</v>
      </c>
      <c r="Q114" s="240">
        <v>296</v>
      </c>
      <c r="R114" s="240">
        <v>155079213</v>
      </c>
      <c r="S114" s="240">
        <v>93321</v>
      </c>
      <c r="T114" s="303">
        <f t="shared" si="7"/>
        <v>36.592500000000001</v>
      </c>
      <c r="U114" s="234">
        <v>758</v>
      </c>
      <c r="V114" s="235">
        <v>155079213</v>
      </c>
      <c r="W114" s="235">
        <v>559731</v>
      </c>
      <c r="X114" s="306">
        <f t="shared" si="8"/>
        <v>41.147320454545458</v>
      </c>
      <c r="Y114" s="236">
        <v>759</v>
      </c>
      <c r="Z114" s="237">
        <v>155079213</v>
      </c>
      <c r="AA114" s="237">
        <v>559732</v>
      </c>
      <c r="AB114">
        <v>36</v>
      </c>
    </row>
    <row r="115" spans="1:28" x14ac:dyDescent="0.25">
      <c r="A115" s="125" t="s">
        <v>200</v>
      </c>
      <c r="B115" s="126">
        <v>155079295</v>
      </c>
      <c r="C115" s="14">
        <v>45.72</v>
      </c>
      <c r="D115" s="311">
        <f>(C115+(coefficient!$C$8*2))/0.9*1.19</f>
        <v>76.318666666666658</v>
      </c>
      <c r="E115" s="312">
        <f>(C115+(coefficient!$C$8*2))/0.95</f>
        <v>60.757894736842104</v>
      </c>
      <c r="F115" s="247" t="s">
        <v>18</v>
      </c>
      <c r="G115" s="418">
        <v>114</v>
      </c>
      <c r="H115" s="131">
        <f>(C115+4.2+(coefficient!$B$8*2))/0.85*1.19</f>
        <v>89.488</v>
      </c>
      <c r="I115" s="133">
        <v>294</v>
      </c>
      <c r="J115" s="133">
        <v>155079295</v>
      </c>
      <c r="K115" s="133">
        <v>91724</v>
      </c>
      <c r="L115" s="280">
        <f t="shared" si="11"/>
        <v>71.059699999999992</v>
      </c>
      <c r="M115" s="239">
        <v>295</v>
      </c>
      <c r="N115" s="239">
        <v>155079295</v>
      </c>
      <c r="O115" s="239">
        <v>90324</v>
      </c>
      <c r="P115" s="281">
        <v>68.989999999999995</v>
      </c>
      <c r="Q115" s="240">
        <v>296</v>
      </c>
      <c r="R115" s="240">
        <v>155079295</v>
      </c>
      <c r="S115" s="240">
        <v>91719</v>
      </c>
      <c r="T115" s="303">
        <f t="shared" si="7"/>
        <v>67.50545454545454</v>
      </c>
      <c r="U115" s="234">
        <v>758</v>
      </c>
      <c r="V115" s="235">
        <v>155079295</v>
      </c>
      <c r="W115" s="235">
        <v>559819</v>
      </c>
      <c r="X115" s="306">
        <f t="shared" si="8"/>
        <v>66.159699999999987</v>
      </c>
      <c r="Y115" s="236">
        <v>759</v>
      </c>
      <c r="Z115" s="237">
        <v>155079295</v>
      </c>
      <c r="AA115" s="237">
        <v>559820</v>
      </c>
      <c r="AB115">
        <v>36</v>
      </c>
    </row>
    <row r="116" spans="1:28" x14ac:dyDescent="0.25">
      <c r="A116" s="144" t="s">
        <v>201</v>
      </c>
      <c r="B116" s="126">
        <v>160188758</v>
      </c>
      <c r="C116" s="14">
        <v>52.2</v>
      </c>
      <c r="D116" s="311">
        <f>(C116+(coefficient!$C$8*5))/0.9*1.19</f>
        <v>108.68666666666665</v>
      </c>
      <c r="E116" s="312">
        <f>(C116+(coefficient!$C$8*5))/0.95</f>
        <v>86.526315789473685</v>
      </c>
      <c r="F116" s="242" t="s">
        <v>22</v>
      </c>
      <c r="G116" s="418">
        <v>115</v>
      </c>
      <c r="H116" s="131">
        <f>(C116+4.2+(coefficient!$B$8*5))/0.85*1.19</f>
        <v>127.96000000000001</v>
      </c>
      <c r="I116" s="133">
        <v>294</v>
      </c>
      <c r="J116" s="133">
        <v>160188758</v>
      </c>
      <c r="K116" s="133">
        <v>93913</v>
      </c>
      <c r="L116" s="280">
        <f t="shared" si="11"/>
        <v>120.34145454545455</v>
      </c>
      <c r="M116" s="239">
        <v>295</v>
      </c>
      <c r="N116" s="239">
        <v>160188758</v>
      </c>
      <c r="O116" s="239">
        <v>93915</v>
      </c>
      <c r="P116" s="285">
        <f>(C116+4.2+(coefficient!$C$8*5))/0.88*1.19</f>
        <v>116.83636363636364</v>
      </c>
      <c r="Q116" s="240">
        <v>296</v>
      </c>
      <c r="R116" s="240">
        <v>160188758</v>
      </c>
      <c r="S116" s="240">
        <v>93914</v>
      </c>
      <c r="T116" s="303">
        <f t="shared" si="7"/>
        <v>76.268181818181816</v>
      </c>
      <c r="U116" s="234">
        <v>758</v>
      </c>
      <c r="V116" s="235">
        <v>160188758</v>
      </c>
      <c r="W116" s="235">
        <v>560607</v>
      </c>
      <c r="X116" s="306">
        <f t="shared" si="8"/>
        <v>115.44145454545455</v>
      </c>
      <c r="Y116" s="236">
        <v>759</v>
      </c>
      <c r="Z116" s="237">
        <v>160188758</v>
      </c>
      <c r="AA116" s="237">
        <v>560608</v>
      </c>
      <c r="AB116">
        <v>36</v>
      </c>
    </row>
    <row r="117" spans="1:28" x14ac:dyDescent="0.25">
      <c r="A117" s="171" t="s">
        <v>202</v>
      </c>
      <c r="B117" s="241">
        <v>155079281</v>
      </c>
      <c r="C117" s="14">
        <v>10.06</v>
      </c>
      <c r="D117" s="313">
        <f>(C117+coefficient!$C$8)/0.9*1.19</f>
        <v>21.234888888888889</v>
      </c>
      <c r="E117" s="314">
        <f>(C117+coefficient!$C$8)/0.95</f>
        <v>16.905263157894741</v>
      </c>
      <c r="F117" s="252" t="s">
        <v>30</v>
      </c>
      <c r="G117" s="418">
        <v>116</v>
      </c>
      <c r="H117" s="407">
        <f>(C117+4.2+coefficient!$B$8)/0.85*1.19</f>
        <v>29.764000000000003</v>
      </c>
      <c r="I117" s="155">
        <v>294</v>
      </c>
      <c r="J117" s="243">
        <v>155079281</v>
      </c>
      <c r="K117" s="155">
        <v>182824</v>
      </c>
      <c r="L117" s="279">
        <f t="shared" si="11"/>
        <v>28.21895681818182</v>
      </c>
      <c r="M117" s="244">
        <v>295</v>
      </c>
      <c r="N117" s="244">
        <v>155079281</v>
      </c>
      <c r="O117" s="244">
        <v>91091</v>
      </c>
      <c r="P117" s="287">
        <f>(C117+4.2+coefficient!$C$8)/0.88*1.19</f>
        <v>27.397045454545456</v>
      </c>
      <c r="Q117" s="245">
        <v>296</v>
      </c>
      <c r="R117" s="245">
        <v>155079281</v>
      </c>
      <c r="S117" s="245">
        <v>93110</v>
      </c>
      <c r="T117" s="303">
        <f t="shared" si="7"/>
        <v>19.283409090909092</v>
      </c>
      <c r="U117" s="234">
        <v>758</v>
      </c>
      <c r="V117" s="235">
        <v>155079281</v>
      </c>
      <c r="W117" s="235">
        <v>559803</v>
      </c>
      <c r="X117" s="306">
        <f t="shared" si="8"/>
        <v>23.318956818181817</v>
      </c>
      <c r="Y117" s="236">
        <v>759</v>
      </c>
      <c r="Z117" s="237">
        <v>155079281</v>
      </c>
      <c r="AA117" s="237">
        <v>559804</v>
      </c>
      <c r="AB117">
        <v>28</v>
      </c>
    </row>
    <row r="118" spans="1:28" x14ac:dyDescent="0.25">
      <c r="A118" s="144" t="s">
        <v>203</v>
      </c>
      <c r="B118" s="246">
        <v>159667436</v>
      </c>
      <c r="C118" s="14">
        <v>10.06</v>
      </c>
      <c r="D118" s="311">
        <f>(C118+coefficient!$C$8)/0.9*1.19</f>
        <v>21.234888888888889</v>
      </c>
      <c r="E118" s="312">
        <f>(C118+coefficient!$C$8)/0.95</f>
        <v>16.905263157894741</v>
      </c>
      <c r="F118" s="242" t="s">
        <v>30</v>
      </c>
      <c r="G118" s="418">
        <v>117</v>
      </c>
      <c r="H118" s="131">
        <f>(C118+4.2+coefficient!$B$8)/0.85*1.19</f>
        <v>29.764000000000003</v>
      </c>
      <c r="I118" s="133">
        <v>294</v>
      </c>
      <c r="J118" s="248">
        <v>159667436</v>
      </c>
      <c r="K118" s="133">
        <v>182823</v>
      </c>
      <c r="L118" s="280">
        <f t="shared" si="11"/>
        <v>28.21895681818182</v>
      </c>
      <c r="M118" s="239">
        <v>295</v>
      </c>
      <c r="N118" s="239">
        <v>159667436</v>
      </c>
      <c r="O118" s="239">
        <v>91085</v>
      </c>
      <c r="P118" s="285">
        <f>(C118+4.2+coefficient!$C$8)/0.88*1.19</f>
        <v>27.397045454545456</v>
      </c>
      <c r="Q118" s="240">
        <v>296</v>
      </c>
      <c r="R118" s="240">
        <v>159667436</v>
      </c>
      <c r="S118" s="240">
        <v>85197</v>
      </c>
      <c r="T118" s="303">
        <f t="shared" si="7"/>
        <v>19.283409090909092</v>
      </c>
      <c r="U118" s="234">
        <v>758</v>
      </c>
      <c r="V118" s="235">
        <v>159667436</v>
      </c>
      <c r="W118" s="235">
        <v>560563</v>
      </c>
      <c r="X118" s="306">
        <f t="shared" si="8"/>
        <v>23.318956818181817</v>
      </c>
      <c r="Y118" s="236">
        <v>759</v>
      </c>
      <c r="Z118" s="237">
        <v>159667436</v>
      </c>
      <c r="AA118" s="237">
        <v>560564</v>
      </c>
      <c r="AB118">
        <v>25</v>
      </c>
    </row>
    <row r="119" spans="1:28" s="4" customFormat="1" x14ac:dyDescent="0.25">
      <c r="A119" s="148" t="s">
        <v>204</v>
      </c>
      <c r="B119" s="126">
        <v>159667401</v>
      </c>
      <c r="C119" s="14">
        <v>23.47</v>
      </c>
      <c r="D119" s="311">
        <f>(C119+(coefficient!$C$8*2))/0.9*1.19</f>
        <v>46.899222222222221</v>
      </c>
      <c r="E119" s="312">
        <f>(C119+(coefficient!$C$8*2))/0.95</f>
        <v>37.336842105263159</v>
      </c>
      <c r="F119" s="247" t="s">
        <v>18</v>
      </c>
      <c r="G119" s="418">
        <v>118</v>
      </c>
      <c r="H119" s="131">
        <f>(C119+4.2+(coefficient!$B$8*2))/0.85*1.19</f>
        <v>58.337999999999994</v>
      </c>
      <c r="I119" s="133">
        <v>294</v>
      </c>
      <c r="J119" s="133">
        <v>159667401</v>
      </c>
      <c r="K119" s="133">
        <v>91725</v>
      </c>
      <c r="L119" s="280">
        <f t="shared" si="11"/>
        <v>55.253998863636362</v>
      </c>
      <c r="M119" s="239">
        <v>295</v>
      </c>
      <c r="N119" s="239">
        <v>159667401</v>
      </c>
      <c r="O119" s="239">
        <v>90500</v>
      </c>
      <c r="P119" s="285">
        <f>(C119+4.2+(coefficient!$C$8*2))/0.88*1.19</f>
        <v>53.644659090909087</v>
      </c>
      <c r="Q119" s="240">
        <v>296</v>
      </c>
      <c r="R119" s="240">
        <v>159667401</v>
      </c>
      <c r="S119" s="240">
        <v>85199</v>
      </c>
      <c r="T119" s="303">
        <f t="shared" si="7"/>
        <v>37.417386363636361</v>
      </c>
      <c r="U119" s="234">
        <v>758</v>
      </c>
      <c r="V119" s="235">
        <v>159667401</v>
      </c>
      <c r="W119" s="235">
        <v>560561</v>
      </c>
      <c r="X119" s="306">
        <f t="shared" si="8"/>
        <v>50.353998863636363</v>
      </c>
      <c r="Y119" s="236">
        <v>759</v>
      </c>
      <c r="Z119" s="237">
        <v>159667401</v>
      </c>
      <c r="AA119" s="237">
        <v>560562</v>
      </c>
      <c r="AB119">
        <v>0</v>
      </c>
    </row>
    <row r="120" spans="1:28" x14ac:dyDescent="0.25">
      <c r="A120" s="220" t="s">
        <v>205</v>
      </c>
      <c r="B120" s="241">
        <v>155079082</v>
      </c>
      <c r="C120" s="14">
        <v>10.39</v>
      </c>
      <c r="D120" s="313">
        <f>(C120+coefficient!$C$8)/0.9*1.19</f>
        <v>21.671222222222223</v>
      </c>
      <c r="E120" s="314">
        <f>(C120+coefficient!$C$8)/0.95</f>
        <v>17.252631578947369</v>
      </c>
      <c r="F120" s="253" t="s">
        <v>30</v>
      </c>
      <c r="G120" s="418">
        <v>119</v>
      </c>
      <c r="H120" s="407">
        <f>(C120+4.2+coefficient!$B$8)/0.85*1.19</f>
        <v>30.226000000000003</v>
      </c>
      <c r="I120" s="155">
        <v>294</v>
      </c>
      <c r="J120" s="243">
        <v>155079082</v>
      </c>
      <c r="K120" s="155">
        <v>183430</v>
      </c>
      <c r="L120" s="279">
        <f t="shared" si="11"/>
        <v>28.057199999999998</v>
      </c>
      <c r="M120" s="244">
        <v>295</v>
      </c>
      <c r="N120" s="244">
        <v>155079082</v>
      </c>
      <c r="O120" s="244">
        <v>90157</v>
      </c>
      <c r="P120" s="282">
        <v>27.24</v>
      </c>
      <c r="Q120" s="245">
        <v>296</v>
      </c>
      <c r="R120" s="245">
        <v>155079082</v>
      </c>
      <c r="S120" s="245">
        <v>92895</v>
      </c>
      <c r="T120" s="303">
        <f t="shared" si="7"/>
        <v>19.729659090909088</v>
      </c>
      <c r="U120" s="234">
        <v>758</v>
      </c>
      <c r="V120" s="235">
        <v>155079082</v>
      </c>
      <c r="W120" s="235">
        <v>559571</v>
      </c>
      <c r="X120" s="306">
        <f t="shared" si="8"/>
        <v>23.157199999999996</v>
      </c>
      <c r="Y120" s="236">
        <v>759</v>
      </c>
      <c r="Z120" s="237">
        <v>155079082</v>
      </c>
      <c r="AA120" s="237">
        <v>559572</v>
      </c>
      <c r="AB120">
        <v>11</v>
      </c>
    </row>
    <row r="121" spans="1:28" x14ac:dyDescent="0.25">
      <c r="A121" s="125" t="s">
        <v>206</v>
      </c>
      <c r="B121" s="246">
        <v>155079105</v>
      </c>
      <c r="C121" s="14">
        <v>10.39</v>
      </c>
      <c r="D121" s="311">
        <f>(C121+coefficient!$C$8)/0.9*1.19</f>
        <v>21.671222222222223</v>
      </c>
      <c r="E121" s="312">
        <f>(C121+coefficient!$C$8)/0.95</f>
        <v>17.252631578947369</v>
      </c>
      <c r="F121" s="247" t="s">
        <v>30</v>
      </c>
      <c r="G121" s="418">
        <v>120</v>
      </c>
      <c r="H121" s="131">
        <f>(C121+4.2+coefficient!$B$8)/0.85*1.19</f>
        <v>30.226000000000003</v>
      </c>
      <c r="I121" s="133">
        <v>294</v>
      </c>
      <c r="J121" s="248">
        <v>155079105</v>
      </c>
      <c r="K121" s="133">
        <v>183431</v>
      </c>
      <c r="L121" s="280">
        <f t="shared" si="11"/>
        <v>28.057199999999998</v>
      </c>
      <c r="M121" s="239">
        <v>295</v>
      </c>
      <c r="N121" s="239">
        <v>155079105</v>
      </c>
      <c r="O121" s="239">
        <v>90158</v>
      </c>
      <c r="P121" s="281">
        <v>27.24</v>
      </c>
      <c r="Q121" s="240">
        <v>296</v>
      </c>
      <c r="R121" s="240">
        <v>155079105</v>
      </c>
      <c r="S121" s="240">
        <v>92864</v>
      </c>
      <c r="T121" s="303">
        <f t="shared" si="7"/>
        <v>19.729659090909088</v>
      </c>
      <c r="U121" s="234">
        <v>758</v>
      </c>
      <c r="V121" s="235">
        <v>155079105</v>
      </c>
      <c r="W121" s="235">
        <v>559599</v>
      </c>
      <c r="X121" s="306">
        <f t="shared" si="8"/>
        <v>23.157199999999996</v>
      </c>
      <c r="Y121" s="236">
        <v>759</v>
      </c>
      <c r="Z121" s="237">
        <v>155079105</v>
      </c>
      <c r="AA121" s="237">
        <v>559600</v>
      </c>
      <c r="AB121">
        <v>15</v>
      </c>
    </row>
    <row r="122" spans="1:28" x14ac:dyDescent="0.25">
      <c r="A122" s="144" t="s">
        <v>207</v>
      </c>
      <c r="B122" s="126">
        <v>161644887</v>
      </c>
      <c r="C122" s="14">
        <v>23.4</v>
      </c>
      <c r="D122" s="311">
        <f>(C122+(coefficient!$C$8*1.5))/0.9*1.19</f>
        <v>42.839999999999996</v>
      </c>
      <c r="E122" s="312">
        <f>(C122+(coefficient!$C$8*1.5))/0.95</f>
        <v>34.10526315789474</v>
      </c>
      <c r="F122" s="242" t="s">
        <v>18</v>
      </c>
      <c r="G122" s="418">
        <v>121</v>
      </c>
      <c r="H122" s="131">
        <f>(C122+4.2+(coefficient!$B$8*1.5))/0.85*1.19</f>
        <v>53.339999999999996</v>
      </c>
      <c r="I122" s="133">
        <v>294</v>
      </c>
      <c r="J122" s="133">
        <v>161644887</v>
      </c>
      <c r="K122" s="133">
        <v>149590</v>
      </c>
      <c r="L122" s="280">
        <f t="shared" si="11"/>
        <v>62.294399999999996</v>
      </c>
      <c r="M122" s="239">
        <v>295</v>
      </c>
      <c r="N122" s="239">
        <v>161644887</v>
      </c>
      <c r="O122" s="239">
        <v>149343</v>
      </c>
      <c r="P122" s="281">
        <v>60.48</v>
      </c>
      <c r="Q122" s="240">
        <v>296</v>
      </c>
      <c r="R122" s="240">
        <v>161644887</v>
      </c>
      <c r="S122" s="240">
        <v>149342</v>
      </c>
      <c r="T122" s="303">
        <f t="shared" si="7"/>
        <v>37.322727272727263</v>
      </c>
      <c r="U122" s="234">
        <v>758</v>
      </c>
      <c r="V122" s="235">
        <v>161644887</v>
      </c>
      <c r="W122" s="235">
        <v>560707</v>
      </c>
      <c r="X122" s="306">
        <f t="shared" si="8"/>
        <v>57.394399999999997</v>
      </c>
      <c r="Y122" s="236">
        <v>759</v>
      </c>
      <c r="Z122" s="237">
        <v>161644887</v>
      </c>
      <c r="AA122" s="237">
        <v>560708</v>
      </c>
      <c r="AB122">
        <v>11</v>
      </c>
    </row>
    <row r="123" spans="1:28" x14ac:dyDescent="0.25">
      <c r="A123" s="171" t="s">
        <v>208</v>
      </c>
      <c r="B123" s="241">
        <v>155079174</v>
      </c>
      <c r="C123" s="14">
        <v>11.52</v>
      </c>
      <c r="D123" s="313">
        <f>(C123+coefficient!$C$8)/0.9*1.19</f>
        <v>23.165333333333329</v>
      </c>
      <c r="E123" s="314">
        <f>(C123+coefficient!$C$8)/0.95</f>
        <v>18.442105263157895</v>
      </c>
      <c r="F123" s="252" t="s">
        <v>30</v>
      </c>
      <c r="G123" s="418">
        <v>122</v>
      </c>
      <c r="H123" s="407">
        <f>(C123+4.2+coefficient!$B$8)/0.85*1.19</f>
        <v>31.808</v>
      </c>
      <c r="I123" s="155">
        <v>294</v>
      </c>
      <c r="J123" s="243">
        <v>155079174</v>
      </c>
      <c r="K123" s="155">
        <v>183433</v>
      </c>
      <c r="L123" s="279">
        <f t="shared" si="11"/>
        <v>30.252504545454542</v>
      </c>
      <c r="M123" s="244">
        <v>295</v>
      </c>
      <c r="N123" s="244">
        <v>155079174</v>
      </c>
      <c r="O123" s="244">
        <v>90161</v>
      </c>
      <c r="P123" s="287">
        <f>(C123+4.2+coefficient!$C$8)/0.88*1.19</f>
        <v>29.371363636363633</v>
      </c>
      <c r="Q123" s="245">
        <v>296</v>
      </c>
      <c r="R123" s="245">
        <v>155079174</v>
      </c>
      <c r="S123" s="245">
        <v>92774</v>
      </c>
      <c r="T123" s="303">
        <f t="shared" si="7"/>
        <v>21.257727272727273</v>
      </c>
      <c r="U123" s="234">
        <v>758</v>
      </c>
      <c r="V123" s="235">
        <v>155079174</v>
      </c>
      <c r="W123" s="235">
        <v>559683</v>
      </c>
      <c r="X123" s="306">
        <f t="shared" si="8"/>
        <v>25.352504545454543</v>
      </c>
      <c r="Y123" s="236">
        <v>759</v>
      </c>
      <c r="Z123" s="237">
        <v>155079174</v>
      </c>
      <c r="AA123" s="237">
        <v>559684</v>
      </c>
      <c r="AB123">
        <v>22</v>
      </c>
    </row>
    <row r="124" spans="1:28" x14ac:dyDescent="0.25">
      <c r="A124" s="144" t="s">
        <v>209</v>
      </c>
      <c r="B124" s="246">
        <v>155632816</v>
      </c>
      <c r="C124" s="14">
        <v>11.52</v>
      </c>
      <c r="D124" s="311">
        <f>(C124+coefficient!$C$8)/0.9*1.19</f>
        <v>23.165333333333329</v>
      </c>
      <c r="E124" s="312">
        <f>(C124+coefficient!$C$8)/0.95</f>
        <v>18.442105263157895</v>
      </c>
      <c r="F124" s="242" t="s">
        <v>30</v>
      </c>
      <c r="G124" s="418">
        <v>123</v>
      </c>
      <c r="H124" s="131">
        <f>(C124+4.2+coefficient!$B$8)/0.85*1.19</f>
        <v>31.808</v>
      </c>
      <c r="I124" s="133">
        <v>294</v>
      </c>
      <c r="J124" s="248">
        <v>155632816</v>
      </c>
      <c r="K124" s="133">
        <v>183434</v>
      </c>
      <c r="L124" s="280">
        <f t="shared" si="11"/>
        <v>30.252504545454542</v>
      </c>
      <c r="M124" s="239">
        <v>295</v>
      </c>
      <c r="N124" s="239">
        <v>155632816</v>
      </c>
      <c r="O124" s="239">
        <v>90162</v>
      </c>
      <c r="P124" s="285">
        <f>(C124+4.2+coefficient!$C$8)/0.88*1.19</f>
        <v>29.371363636363633</v>
      </c>
      <c r="Q124" s="240">
        <v>296</v>
      </c>
      <c r="R124" s="240">
        <v>155632816</v>
      </c>
      <c r="S124" s="240">
        <v>92773</v>
      </c>
      <c r="T124" s="303">
        <f t="shared" si="7"/>
        <v>21.257727272727273</v>
      </c>
      <c r="U124" s="234">
        <v>758</v>
      </c>
      <c r="V124" s="235">
        <v>155632816</v>
      </c>
      <c r="W124" s="235">
        <v>560495</v>
      </c>
      <c r="X124" s="306">
        <f t="shared" si="8"/>
        <v>25.352504545454543</v>
      </c>
      <c r="Y124" s="236">
        <v>759</v>
      </c>
      <c r="Z124" s="237">
        <v>155632816</v>
      </c>
      <c r="AA124" s="237">
        <v>560496</v>
      </c>
      <c r="AB124">
        <v>25</v>
      </c>
    </row>
    <row r="125" spans="1:28" x14ac:dyDescent="0.25">
      <c r="A125" s="254" t="s">
        <v>25</v>
      </c>
      <c r="B125" s="126">
        <v>155628570</v>
      </c>
      <c r="C125" s="14">
        <v>32.21</v>
      </c>
      <c r="D125" s="311">
        <f>(C125+(coefficient!$C$8*4))/0.9*1.19</f>
        <v>74.322111111111113</v>
      </c>
      <c r="E125" s="312">
        <f>(C125+(coefficient!$C$8*4))/0.95</f>
        <v>59.168421052631579</v>
      </c>
      <c r="F125" s="247" t="s">
        <v>24</v>
      </c>
      <c r="G125" s="418">
        <v>124</v>
      </c>
      <c r="H125" s="406">
        <v>135.16999999999999</v>
      </c>
      <c r="I125" s="133">
        <v>294</v>
      </c>
      <c r="J125" s="133">
        <v>155628570</v>
      </c>
      <c r="K125" s="133">
        <v>91727</v>
      </c>
      <c r="L125" s="280">
        <f t="shared" si="11"/>
        <v>84.141519318181835</v>
      </c>
      <c r="M125" s="239">
        <v>295</v>
      </c>
      <c r="N125" s="239">
        <v>155628570</v>
      </c>
      <c r="O125" s="239">
        <v>90328</v>
      </c>
      <c r="P125" s="285">
        <f>(C125+4.2+(coefficient!$C$8*4))/0.88*1.19</f>
        <v>81.690795454545466</v>
      </c>
      <c r="Q125" s="240">
        <v>296</v>
      </c>
      <c r="R125" s="240">
        <v>155628570</v>
      </c>
      <c r="S125" s="240">
        <v>91564</v>
      </c>
      <c r="T125" s="303">
        <f t="shared" si="7"/>
        <v>49.236250000000005</v>
      </c>
      <c r="U125" s="234">
        <v>758</v>
      </c>
      <c r="V125" s="235">
        <v>155628570</v>
      </c>
      <c r="W125" s="235">
        <v>560411</v>
      </c>
      <c r="X125" s="306">
        <f t="shared" si="8"/>
        <v>79.24151931818183</v>
      </c>
      <c r="Y125" s="236">
        <v>759</v>
      </c>
      <c r="Z125" s="237">
        <v>155628570</v>
      </c>
      <c r="AA125" s="237">
        <v>560412</v>
      </c>
      <c r="AB125">
        <v>15</v>
      </c>
    </row>
    <row r="126" spans="1:28" x14ac:dyDescent="0.25">
      <c r="A126" s="220" t="s">
        <v>210</v>
      </c>
      <c r="B126" s="241">
        <v>155079084</v>
      </c>
      <c r="C126" s="14">
        <v>9.36</v>
      </c>
      <c r="D126" s="313">
        <f>(C126+coefficient!$C$8)/0.9*1.19</f>
        <v>20.309333333333331</v>
      </c>
      <c r="E126" s="314">
        <f>(C126+coefficient!$C$8)/0.95</f>
        <v>16.168421052631579</v>
      </c>
      <c r="F126" s="253" t="s">
        <v>30</v>
      </c>
      <c r="G126" s="418">
        <v>125</v>
      </c>
      <c r="H126" s="407">
        <f>(C126+4.2+coefficient!$B$8)/0.85*1.19</f>
        <v>28.783999999999999</v>
      </c>
      <c r="I126" s="155">
        <v>294</v>
      </c>
      <c r="J126" s="243">
        <v>155079084</v>
      </c>
      <c r="K126" s="155">
        <v>182806</v>
      </c>
      <c r="L126" s="279">
        <f t="shared" si="11"/>
        <v>27.243968181818182</v>
      </c>
      <c r="M126" s="244">
        <v>295</v>
      </c>
      <c r="N126" s="244">
        <v>155079084</v>
      </c>
      <c r="O126" s="244">
        <v>90173</v>
      </c>
      <c r="P126" s="287">
        <f>(C126+4.2+coefficient!$C$8)/0.88*1.19</f>
        <v>26.450454545454544</v>
      </c>
      <c r="Q126" s="245">
        <v>296</v>
      </c>
      <c r="R126" s="245">
        <v>155079084</v>
      </c>
      <c r="S126" s="245">
        <v>92759</v>
      </c>
      <c r="T126" s="303">
        <f t="shared" si="7"/>
        <v>18.336818181818181</v>
      </c>
      <c r="U126" s="234">
        <v>758</v>
      </c>
      <c r="V126" s="235">
        <v>155079084</v>
      </c>
      <c r="W126" s="235">
        <v>559575</v>
      </c>
      <c r="X126" s="306">
        <f t="shared" si="8"/>
        <v>22.343968181818184</v>
      </c>
      <c r="Y126" s="236">
        <v>759</v>
      </c>
      <c r="Z126" s="237">
        <v>155079084</v>
      </c>
      <c r="AA126" s="237">
        <v>559576</v>
      </c>
      <c r="AB126">
        <v>63</v>
      </c>
    </row>
    <row r="127" spans="1:28" x14ac:dyDescent="0.25">
      <c r="A127" s="125" t="s">
        <v>211</v>
      </c>
      <c r="B127" s="246">
        <v>155079104</v>
      </c>
      <c r="C127" s="14">
        <v>13.19</v>
      </c>
      <c r="D127" s="311">
        <f>(C127+coefficient!$C$8)/0.9*1.19</f>
        <v>25.373444444444441</v>
      </c>
      <c r="E127" s="312">
        <f>(C127+coefficient!$C$8)/0.95</f>
        <v>20.2</v>
      </c>
      <c r="F127" s="247" t="s">
        <v>30</v>
      </c>
      <c r="G127" s="418">
        <v>126</v>
      </c>
      <c r="H127" s="131">
        <f>(C127+4.2+coefficient!$B$8)/0.85*1.19</f>
        <v>34.146000000000001</v>
      </c>
      <c r="I127" s="133">
        <v>294</v>
      </c>
      <c r="J127" s="248">
        <v>155079104</v>
      </c>
      <c r="K127" s="133">
        <v>182805</v>
      </c>
      <c r="L127" s="280">
        <f t="shared" si="11"/>
        <v>29.468299999999999</v>
      </c>
      <c r="M127" s="239">
        <v>295</v>
      </c>
      <c r="N127" s="239">
        <v>155079104</v>
      </c>
      <c r="O127" s="239">
        <v>90174</v>
      </c>
      <c r="P127" s="281">
        <v>28.61</v>
      </c>
      <c r="Q127" s="240">
        <v>296</v>
      </c>
      <c r="R127" s="240">
        <v>155079104</v>
      </c>
      <c r="S127" s="240">
        <v>92758</v>
      </c>
      <c r="T127" s="303">
        <f t="shared" si="7"/>
        <v>23.516022727272727</v>
      </c>
      <c r="U127" s="234">
        <v>758</v>
      </c>
      <c r="V127" s="235">
        <v>155079104</v>
      </c>
      <c r="W127" s="235">
        <v>559597</v>
      </c>
      <c r="X127" s="306">
        <f t="shared" si="8"/>
        <v>24.568300000000001</v>
      </c>
      <c r="Y127" s="236">
        <v>759</v>
      </c>
      <c r="Z127" s="237">
        <v>155079104</v>
      </c>
      <c r="AA127" s="237">
        <v>559598</v>
      </c>
      <c r="AB127">
        <v>30</v>
      </c>
    </row>
    <row r="128" spans="1:28" x14ac:dyDescent="0.25">
      <c r="A128" s="144" t="s">
        <v>212</v>
      </c>
      <c r="B128" s="246">
        <v>155079127</v>
      </c>
      <c r="C128" s="14">
        <v>13.19</v>
      </c>
      <c r="D128" s="311">
        <f>(C128+coefficient!$C$8)/0.9*1.19</f>
        <v>25.373444444444441</v>
      </c>
      <c r="E128" s="312">
        <f>(C128+coefficient!$C$8)/0.95</f>
        <v>20.2</v>
      </c>
      <c r="F128" s="242" t="s">
        <v>30</v>
      </c>
      <c r="G128" s="418">
        <v>127</v>
      </c>
      <c r="H128" s="131">
        <f>(C128+4.2+coefficient!$B$8)/0.85*1.19</f>
        <v>34.146000000000001</v>
      </c>
      <c r="I128" s="133">
        <v>294</v>
      </c>
      <c r="J128" s="248">
        <v>155079127</v>
      </c>
      <c r="K128" s="133">
        <v>182804</v>
      </c>
      <c r="L128" s="280">
        <f t="shared" si="11"/>
        <v>29.468299999999999</v>
      </c>
      <c r="M128" s="239">
        <v>295</v>
      </c>
      <c r="N128" s="239">
        <v>155079127</v>
      </c>
      <c r="O128" s="239">
        <v>90175</v>
      </c>
      <c r="P128" s="281">
        <v>28.61</v>
      </c>
      <c r="Q128" s="240">
        <v>296</v>
      </c>
      <c r="R128" s="240">
        <v>155079127</v>
      </c>
      <c r="S128" s="240">
        <v>92757</v>
      </c>
      <c r="T128" s="303">
        <f t="shared" ref="T128:T191" si="12">(C128+4.2)/0.88*1.19</f>
        <v>23.516022727272727</v>
      </c>
      <c r="U128" s="234">
        <v>758</v>
      </c>
      <c r="V128" s="235">
        <v>155079127</v>
      </c>
      <c r="W128" s="235">
        <v>559627</v>
      </c>
      <c r="X128" s="306">
        <f t="shared" ref="X128:X191" si="13">L128-4.9</f>
        <v>24.568300000000001</v>
      </c>
      <c r="Y128" s="236">
        <v>759</v>
      </c>
      <c r="Z128" s="237">
        <v>155079127</v>
      </c>
      <c r="AA128" s="237">
        <v>559628</v>
      </c>
      <c r="AB128">
        <v>28</v>
      </c>
    </row>
    <row r="129" spans="1:28" x14ac:dyDescent="0.25">
      <c r="A129" s="125" t="s">
        <v>213</v>
      </c>
      <c r="B129" s="126">
        <v>159630337</v>
      </c>
      <c r="C129" s="14">
        <v>47.99</v>
      </c>
      <c r="D129" s="311">
        <f>(C129+(coefficient!$C$8*3))/0.9*1.19</f>
        <v>87.253444444444455</v>
      </c>
      <c r="E129" s="312">
        <f>(C129+(coefficient!$C$8*3))/0.95</f>
        <v>69.463157894736852</v>
      </c>
      <c r="F129" s="247" t="s">
        <v>16</v>
      </c>
      <c r="G129" s="418">
        <v>128</v>
      </c>
      <c r="H129" s="131">
        <f>(C129+4.2+(coefficient!$B$8*3))/0.85*1.19</f>
        <v>102.46599999999999</v>
      </c>
      <c r="I129" s="133">
        <v>294</v>
      </c>
      <c r="J129" s="133">
        <v>159630337</v>
      </c>
      <c r="K129" s="133">
        <v>179358</v>
      </c>
      <c r="L129" s="280">
        <f t="shared" si="11"/>
        <v>97.763503409090916</v>
      </c>
      <c r="M129" s="239">
        <v>295</v>
      </c>
      <c r="N129" s="239">
        <v>159630337</v>
      </c>
      <c r="O129" s="239">
        <v>90335</v>
      </c>
      <c r="P129" s="285">
        <f>(C129+4.2+(coefficient!$C$8*3))/0.88*1.19</f>
        <v>94.916022727272733</v>
      </c>
      <c r="Q129" s="240">
        <v>296</v>
      </c>
      <c r="R129" s="240">
        <v>159630337</v>
      </c>
      <c r="S129" s="240">
        <v>91308</v>
      </c>
      <c r="T129" s="303">
        <f t="shared" si="12"/>
        <v>70.575113636363639</v>
      </c>
      <c r="U129" s="234">
        <v>758</v>
      </c>
      <c r="V129" s="235">
        <v>159630337</v>
      </c>
      <c r="W129" s="235">
        <v>560555</v>
      </c>
      <c r="X129" s="306">
        <f t="shared" si="13"/>
        <v>92.86350340909091</v>
      </c>
      <c r="Y129" s="236">
        <v>759</v>
      </c>
      <c r="Z129" s="237">
        <v>159630337</v>
      </c>
      <c r="AA129" s="237">
        <v>560556</v>
      </c>
      <c r="AB129">
        <v>28</v>
      </c>
    </row>
    <row r="130" spans="1:28" x14ac:dyDescent="0.25">
      <c r="A130" s="144" t="s">
        <v>214</v>
      </c>
      <c r="B130" s="126">
        <v>155633358</v>
      </c>
      <c r="C130" s="14">
        <v>54.89</v>
      </c>
      <c r="D130" s="311">
        <f>(C130+(coefficient!$C$8*5))/0.9*1.19</f>
        <v>112.24344444444444</v>
      </c>
      <c r="E130" s="312">
        <f>(C130+(coefficient!$C$8*5))/0.95</f>
        <v>89.357894736842113</v>
      </c>
      <c r="F130" s="242" t="s">
        <v>22</v>
      </c>
      <c r="G130" s="418">
        <v>129</v>
      </c>
      <c r="H130" s="131">
        <f>(C130+4.2+(coefficient!$B$8*5))/0.85*1.19</f>
        <v>131.726</v>
      </c>
      <c r="I130" s="133">
        <v>294</v>
      </c>
      <c r="J130" s="133">
        <v>155633358</v>
      </c>
      <c r="K130" s="133">
        <v>91729</v>
      </c>
      <c r="L130" s="280">
        <f t="shared" si="11"/>
        <v>124.08819659090911</v>
      </c>
      <c r="M130" s="239">
        <v>295</v>
      </c>
      <c r="N130" s="239">
        <v>155633358</v>
      </c>
      <c r="O130" s="239">
        <v>90331</v>
      </c>
      <c r="P130" s="285">
        <f>(C130+4.2+(coefficient!$C$8*5))/0.88*1.19</f>
        <v>120.47397727272728</v>
      </c>
      <c r="Q130" s="240">
        <v>296</v>
      </c>
      <c r="R130" s="240">
        <v>155633358</v>
      </c>
      <c r="S130" s="240">
        <v>91352</v>
      </c>
      <c r="T130" s="303">
        <f t="shared" si="12"/>
        <v>79.905795454545455</v>
      </c>
      <c r="U130" s="234">
        <v>758</v>
      </c>
      <c r="V130" s="235">
        <v>155633358</v>
      </c>
      <c r="W130" s="235">
        <v>560529</v>
      </c>
      <c r="X130" s="306">
        <f t="shared" si="13"/>
        <v>119.1881965909091</v>
      </c>
      <c r="Y130" s="236">
        <v>759</v>
      </c>
      <c r="Z130" s="237">
        <v>155633358</v>
      </c>
      <c r="AA130" s="237">
        <v>560530</v>
      </c>
      <c r="AB130">
        <v>28</v>
      </c>
    </row>
    <row r="131" spans="1:28" x14ac:dyDescent="0.25">
      <c r="A131" s="171" t="s">
        <v>215</v>
      </c>
      <c r="B131" s="241">
        <v>155078648</v>
      </c>
      <c r="C131" s="14">
        <v>25.3</v>
      </c>
      <c r="D131" s="313">
        <f>(C131+coefficient!$C$8)/0.9*1.19</f>
        <v>41.385555555555555</v>
      </c>
      <c r="E131" s="314">
        <f>(C131+coefficient!$C$8)/0.95</f>
        <v>32.947368421052637</v>
      </c>
      <c r="F131" s="252" t="s">
        <v>30</v>
      </c>
      <c r="G131" s="418">
        <v>130</v>
      </c>
      <c r="H131" s="407">
        <f>(C131+4.2+coefficient!$B$8)/0.85*1.19</f>
        <v>51.1</v>
      </c>
      <c r="I131" s="155">
        <v>294</v>
      </c>
      <c r="J131" s="243">
        <v>155078648</v>
      </c>
      <c r="K131" s="155">
        <v>182799</v>
      </c>
      <c r="L131" s="279">
        <f t="shared" si="11"/>
        <v>49.445852272727279</v>
      </c>
      <c r="M131" s="244">
        <v>295</v>
      </c>
      <c r="N131" s="244">
        <v>155078648</v>
      </c>
      <c r="O131" s="244">
        <v>90184</v>
      </c>
      <c r="P131" s="287">
        <f>(C131+4.2+coefficient!$C$8)/0.88*1.19</f>
        <v>48.00568181818182</v>
      </c>
      <c r="Q131" s="245">
        <v>296</v>
      </c>
      <c r="R131" s="245">
        <v>155078648</v>
      </c>
      <c r="S131" s="245">
        <v>92745</v>
      </c>
      <c r="T131" s="303">
        <f t="shared" si="12"/>
        <v>39.892045454545453</v>
      </c>
      <c r="U131" s="234">
        <v>758</v>
      </c>
      <c r="V131" s="235">
        <v>155078648</v>
      </c>
      <c r="W131" s="235">
        <v>558943</v>
      </c>
      <c r="X131" s="306">
        <f t="shared" si="13"/>
        <v>44.545852272727281</v>
      </c>
      <c r="Y131" s="236">
        <v>759</v>
      </c>
      <c r="Z131" s="237">
        <v>155078648</v>
      </c>
      <c r="AA131" s="237">
        <v>558944</v>
      </c>
      <c r="AB131">
        <v>0</v>
      </c>
    </row>
    <row r="132" spans="1:28" x14ac:dyDescent="0.25">
      <c r="A132" s="144" t="s">
        <v>216</v>
      </c>
      <c r="B132" s="246">
        <v>155078649</v>
      </c>
      <c r="C132" s="14">
        <v>25.3</v>
      </c>
      <c r="D132" s="311">
        <f>(C132+coefficient!$C$8)/0.9*1.19</f>
        <v>41.385555555555555</v>
      </c>
      <c r="E132" s="312">
        <f>(C132+coefficient!$C$8)/0.95</f>
        <v>32.947368421052637</v>
      </c>
      <c r="F132" s="242" t="s">
        <v>30</v>
      </c>
      <c r="G132" s="418">
        <v>131</v>
      </c>
      <c r="H132" s="131">
        <f>(C132+4.2+coefficient!$B$8)/0.85*1.19</f>
        <v>51.1</v>
      </c>
      <c r="I132" s="133">
        <v>294</v>
      </c>
      <c r="J132" s="248">
        <v>155078649</v>
      </c>
      <c r="K132" s="133">
        <v>182798</v>
      </c>
      <c r="L132" s="280">
        <f t="shared" si="11"/>
        <v>49.445852272727279</v>
      </c>
      <c r="M132" s="239">
        <v>295</v>
      </c>
      <c r="N132" s="239">
        <v>155078649</v>
      </c>
      <c r="O132" s="239">
        <v>90185</v>
      </c>
      <c r="P132" s="285">
        <f>(C132+4.2+coefficient!$C$8)/0.88*1.19</f>
        <v>48.00568181818182</v>
      </c>
      <c r="Q132" s="240">
        <v>296</v>
      </c>
      <c r="R132" s="240">
        <v>155078649</v>
      </c>
      <c r="S132" s="240">
        <v>92695</v>
      </c>
      <c r="T132" s="303">
        <f t="shared" si="12"/>
        <v>39.892045454545453</v>
      </c>
      <c r="U132" s="234">
        <v>758</v>
      </c>
      <c r="V132" s="235">
        <v>155078649</v>
      </c>
      <c r="W132" s="235">
        <v>558945</v>
      </c>
      <c r="X132" s="306">
        <f t="shared" si="13"/>
        <v>44.545852272727281</v>
      </c>
      <c r="Y132" s="236">
        <v>759</v>
      </c>
      <c r="Z132" s="237">
        <v>155078649</v>
      </c>
      <c r="AA132" s="237">
        <v>558946</v>
      </c>
      <c r="AB132">
        <v>3</v>
      </c>
    </row>
    <row r="133" spans="1:28" x14ac:dyDescent="0.25">
      <c r="A133" s="254" t="s">
        <v>26</v>
      </c>
      <c r="B133" s="126">
        <v>155078651</v>
      </c>
      <c r="C133" s="14">
        <v>50.7</v>
      </c>
      <c r="D133" s="311">
        <f>(C133+(coefficient!$C$8*1.8))/0.9*1.19</f>
        <v>81.316666666666663</v>
      </c>
      <c r="E133" s="312">
        <f>(C133+(coefficient!$C$8*1.8))/0.95</f>
        <v>64.736842105263165</v>
      </c>
      <c r="F133" s="247" t="s">
        <v>27</v>
      </c>
      <c r="G133" s="418">
        <v>132</v>
      </c>
      <c r="H133" s="131">
        <f>(C133+4.2+(coefficient!$B$8*1.8))/0.85*1.19</f>
        <v>94.499999999999986</v>
      </c>
      <c r="I133" s="133">
        <v>294</v>
      </c>
      <c r="J133" s="133">
        <v>155078651</v>
      </c>
      <c r="K133" s="133">
        <v>91728</v>
      </c>
      <c r="L133" s="280">
        <f t="shared" si="11"/>
        <v>127.2256</v>
      </c>
      <c r="M133" s="239">
        <v>295</v>
      </c>
      <c r="N133" s="239">
        <v>155078651</v>
      </c>
      <c r="O133" s="239">
        <v>90329</v>
      </c>
      <c r="P133" s="281">
        <v>123.52</v>
      </c>
      <c r="Q133" s="240">
        <v>296</v>
      </c>
      <c r="R133" s="240">
        <v>155078651</v>
      </c>
      <c r="S133" s="240">
        <v>91563</v>
      </c>
      <c r="T133" s="303">
        <f t="shared" si="12"/>
        <v>74.239772727272722</v>
      </c>
      <c r="U133" s="234">
        <v>758</v>
      </c>
      <c r="V133" s="235">
        <v>155078651</v>
      </c>
      <c r="W133" s="235">
        <v>558947</v>
      </c>
      <c r="X133" s="306">
        <f t="shared" si="13"/>
        <v>122.32559999999999</v>
      </c>
      <c r="Y133" s="236">
        <v>759</v>
      </c>
      <c r="Z133" s="237">
        <v>155078651</v>
      </c>
      <c r="AA133" s="237">
        <v>558948</v>
      </c>
      <c r="AB133">
        <v>0</v>
      </c>
    </row>
    <row r="134" spans="1:28" x14ac:dyDescent="0.25">
      <c r="A134" s="220" t="s">
        <v>217</v>
      </c>
      <c r="B134" s="241">
        <v>155079151</v>
      </c>
      <c r="C134" s="14">
        <v>26.06</v>
      </c>
      <c r="D134" s="313">
        <f>(C134+coefficient!$C$8)/0.9*1.19</f>
        <v>42.390444444444448</v>
      </c>
      <c r="E134" s="314">
        <f>(C134+coefficient!$C$8)/0.95</f>
        <v>33.747368421052634</v>
      </c>
      <c r="F134" s="253" t="s">
        <v>30</v>
      </c>
      <c r="G134" s="418">
        <v>133</v>
      </c>
      <c r="H134" s="407">
        <f>(C134+4.2+coefficient!$B$8)/0.85*1.19</f>
        <v>52.164000000000001</v>
      </c>
      <c r="I134" s="155">
        <v>294</v>
      </c>
      <c r="J134" s="243">
        <v>155079151</v>
      </c>
      <c r="K134" s="155">
        <v>183442</v>
      </c>
      <c r="L134" s="282">
        <v>56.12</v>
      </c>
      <c r="M134" s="244">
        <v>295</v>
      </c>
      <c r="N134" s="244">
        <v>155079151</v>
      </c>
      <c r="O134" s="244">
        <v>90186</v>
      </c>
      <c r="P134" s="282">
        <v>44.7</v>
      </c>
      <c r="Q134" s="245">
        <v>296</v>
      </c>
      <c r="R134" s="245">
        <v>155079151</v>
      </c>
      <c r="S134" s="245">
        <v>92694</v>
      </c>
      <c r="T134" s="303">
        <f t="shared" si="12"/>
        <v>40.919772727272722</v>
      </c>
      <c r="U134" s="234">
        <v>758</v>
      </c>
      <c r="V134" s="235">
        <v>155079151</v>
      </c>
      <c r="W134" s="235">
        <v>559657</v>
      </c>
      <c r="X134" s="306">
        <f t="shared" si="13"/>
        <v>51.22</v>
      </c>
      <c r="Y134" s="236">
        <v>759</v>
      </c>
      <c r="Z134" s="237">
        <v>155079151</v>
      </c>
      <c r="AA134" s="237">
        <v>559658</v>
      </c>
      <c r="AB134">
        <v>32</v>
      </c>
    </row>
    <row r="135" spans="1:28" x14ac:dyDescent="0.25">
      <c r="A135" s="125" t="s">
        <v>218</v>
      </c>
      <c r="B135" s="246">
        <v>155079175</v>
      </c>
      <c r="C135" s="14">
        <v>26.06</v>
      </c>
      <c r="D135" s="311">
        <f>(C135+coefficient!$C$8)/0.9*1.19</f>
        <v>42.390444444444448</v>
      </c>
      <c r="E135" s="312">
        <f>(C135+coefficient!$C$8)/0.95</f>
        <v>33.747368421052634</v>
      </c>
      <c r="F135" s="247" t="s">
        <v>30</v>
      </c>
      <c r="G135" s="418">
        <v>134</v>
      </c>
      <c r="H135" s="131">
        <f>(C135+4.2+coefficient!$B$8)/0.85*1.19</f>
        <v>52.164000000000001</v>
      </c>
      <c r="I135" s="133">
        <v>294</v>
      </c>
      <c r="J135" s="248">
        <v>155079175</v>
      </c>
      <c r="K135" s="133">
        <v>183443</v>
      </c>
      <c r="L135" s="282">
        <v>56.12</v>
      </c>
      <c r="M135" s="239">
        <v>295</v>
      </c>
      <c r="N135" s="239">
        <v>155079175</v>
      </c>
      <c r="O135" s="239">
        <v>90187</v>
      </c>
      <c r="P135" s="282">
        <v>44.7</v>
      </c>
      <c r="Q135" s="240">
        <v>296</v>
      </c>
      <c r="R135" s="240">
        <v>155079175</v>
      </c>
      <c r="S135" s="240">
        <v>92689</v>
      </c>
      <c r="T135" s="303">
        <f t="shared" si="12"/>
        <v>40.919772727272722</v>
      </c>
      <c r="U135" s="234">
        <v>758</v>
      </c>
      <c r="V135" s="235">
        <v>155079175</v>
      </c>
      <c r="W135" s="235">
        <v>559685</v>
      </c>
      <c r="X135" s="306">
        <f t="shared" si="13"/>
        <v>51.22</v>
      </c>
      <c r="Y135" s="236">
        <v>759</v>
      </c>
      <c r="Z135" s="237">
        <v>155079175</v>
      </c>
      <c r="AA135" s="237">
        <v>559686</v>
      </c>
      <c r="AB135">
        <v>25</v>
      </c>
    </row>
    <row r="136" spans="1:28" x14ac:dyDescent="0.25">
      <c r="A136" s="144" t="s">
        <v>219</v>
      </c>
      <c r="B136" s="246">
        <v>155078269</v>
      </c>
      <c r="C136" s="14">
        <v>5.87</v>
      </c>
      <c r="D136" s="311">
        <f>(C136+coefficient!$C$8)/0.9*1.19</f>
        <v>15.694777777777778</v>
      </c>
      <c r="E136" s="312">
        <f>(C136+coefficient!$C$8)/0.95</f>
        <v>12.494736842105265</v>
      </c>
      <c r="F136" s="242" t="s">
        <v>30</v>
      </c>
      <c r="G136" s="418">
        <v>135</v>
      </c>
      <c r="H136" s="131">
        <f>(C136+4.2+coefficient!$B$8)/0.85*1.19</f>
        <v>23.898</v>
      </c>
      <c r="I136" s="133">
        <v>294</v>
      </c>
      <c r="J136" s="248">
        <v>155078269</v>
      </c>
      <c r="K136" s="133">
        <v>182795</v>
      </c>
      <c r="L136" s="280">
        <f>P136*1.03</f>
        <v>22.382953409090909</v>
      </c>
      <c r="M136" s="239">
        <v>295</v>
      </c>
      <c r="N136" s="239">
        <v>155078269</v>
      </c>
      <c r="O136" s="239">
        <v>90190</v>
      </c>
      <c r="P136" s="285">
        <f>(C136+4.2+coefficient!$C$8)/0.88*1.19</f>
        <v>21.731022727272727</v>
      </c>
      <c r="Q136" s="240">
        <v>296</v>
      </c>
      <c r="R136" s="240">
        <v>155078269</v>
      </c>
      <c r="S136" s="240">
        <v>92594</v>
      </c>
      <c r="T136" s="303">
        <f t="shared" si="12"/>
        <v>13.617386363636363</v>
      </c>
      <c r="U136" s="234">
        <v>758</v>
      </c>
      <c r="V136" s="235">
        <v>155078269</v>
      </c>
      <c r="W136" s="235">
        <v>558321</v>
      </c>
      <c r="X136" s="306">
        <f t="shared" si="13"/>
        <v>17.482953409090911</v>
      </c>
      <c r="Y136" s="236">
        <v>759</v>
      </c>
      <c r="Z136" s="237">
        <v>155078269</v>
      </c>
      <c r="AA136" s="237">
        <v>558322</v>
      </c>
      <c r="AB136">
        <v>20</v>
      </c>
    </row>
    <row r="137" spans="1:28" x14ac:dyDescent="0.25">
      <c r="A137" s="125" t="s">
        <v>220</v>
      </c>
      <c r="B137" s="246">
        <v>155078270</v>
      </c>
      <c r="C137" s="14">
        <v>5.87</v>
      </c>
      <c r="D137" s="311">
        <f>(C137+coefficient!$C$8)/0.9*1.19</f>
        <v>15.694777777777778</v>
      </c>
      <c r="E137" s="312">
        <f>(C137+coefficient!$C$8)/0.95</f>
        <v>12.494736842105265</v>
      </c>
      <c r="F137" s="247" t="s">
        <v>30</v>
      </c>
      <c r="G137" s="418">
        <v>136</v>
      </c>
      <c r="H137" s="131">
        <f>(C137+4.2+coefficient!$B$8)/0.85*1.19</f>
        <v>23.898</v>
      </c>
      <c r="I137" s="133">
        <v>294</v>
      </c>
      <c r="J137" s="248">
        <v>155078270</v>
      </c>
      <c r="K137" s="133">
        <v>182794</v>
      </c>
      <c r="L137" s="280">
        <f>P137*1.03</f>
        <v>22.382953409090909</v>
      </c>
      <c r="M137" s="239">
        <v>295</v>
      </c>
      <c r="N137" s="239">
        <v>155078270</v>
      </c>
      <c r="O137" s="239">
        <v>90191</v>
      </c>
      <c r="P137" s="285">
        <f>(C137+4.2+coefficient!$C$8)/0.88*1.19</f>
        <v>21.731022727272727</v>
      </c>
      <c r="Q137" s="240">
        <v>296</v>
      </c>
      <c r="R137" s="240">
        <v>155078270</v>
      </c>
      <c r="S137" s="240">
        <v>92592</v>
      </c>
      <c r="T137" s="303">
        <f t="shared" si="12"/>
        <v>13.617386363636363</v>
      </c>
      <c r="U137" s="234">
        <v>758</v>
      </c>
      <c r="V137" s="235">
        <v>155078270</v>
      </c>
      <c r="W137" s="235">
        <v>558323</v>
      </c>
      <c r="X137" s="306">
        <f t="shared" si="13"/>
        <v>17.482953409090911</v>
      </c>
      <c r="Y137" s="236">
        <v>759</v>
      </c>
      <c r="Z137" s="237">
        <v>155078270</v>
      </c>
      <c r="AA137" s="237">
        <v>558324</v>
      </c>
      <c r="AB137">
        <v>17</v>
      </c>
    </row>
    <row r="138" spans="1:28" x14ac:dyDescent="0.25">
      <c r="A138" s="144" t="s">
        <v>221</v>
      </c>
      <c r="B138" s="126">
        <v>160130376</v>
      </c>
      <c r="C138" s="14">
        <v>24.02</v>
      </c>
      <c r="D138" s="311">
        <f>(C138+(coefficient!$C$8*3))/0.9*1.19</f>
        <v>55.559777777777768</v>
      </c>
      <c r="E138" s="312">
        <f>(C138+(coefficient!$C$8*3))/0.95</f>
        <v>44.231578947368419</v>
      </c>
      <c r="F138" s="242" t="s">
        <v>197</v>
      </c>
      <c r="G138" s="418">
        <v>137</v>
      </c>
      <c r="H138" s="131">
        <f>(C138+4.2+(coefficient!$B$8*3))/0.85*1.19</f>
        <v>68.908000000000001</v>
      </c>
      <c r="I138" s="133">
        <v>294</v>
      </c>
      <c r="J138" s="133">
        <v>160130376</v>
      </c>
      <c r="K138" s="133">
        <v>179370</v>
      </c>
      <c r="L138" s="280">
        <f>P138*1.03</f>
        <v>64.377106818181815</v>
      </c>
      <c r="M138" s="239">
        <v>295</v>
      </c>
      <c r="N138" s="239">
        <v>160130376</v>
      </c>
      <c r="O138" s="239">
        <v>92423</v>
      </c>
      <c r="P138" s="285">
        <f>(C138+4.2+(coefficient!$C$8*3))/0.88*1.19</f>
        <v>62.502045454545453</v>
      </c>
      <c r="Q138" s="240">
        <v>296</v>
      </c>
      <c r="R138" s="240">
        <v>160130376</v>
      </c>
      <c r="S138" s="240">
        <v>92422</v>
      </c>
      <c r="T138" s="303">
        <f t="shared" si="12"/>
        <v>38.161136363636366</v>
      </c>
      <c r="U138" s="234">
        <v>758</v>
      </c>
      <c r="V138" s="235">
        <v>160130376</v>
      </c>
      <c r="W138" s="235">
        <v>560599</v>
      </c>
      <c r="X138" s="306">
        <f t="shared" si="13"/>
        <v>59.477106818181817</v>
      </c>
      <c r="Y138" s="236">
        <v>759</v>
      </c>
      <c r="Z138" s="237">
        <v>160130376</v>
      </c>
      <c r="AA138" s="237">
        <v>560600</v>
      </c>
      <c r="AB138">
        <v>8</v>
      </c>
    </row>
    <row r="139" spans="1:28" x14ac:dyDescent="0.25">
      <c r="A139" s="125" t="s">
        <v>222</v>
      </c>
      <c r="B139" s="126">
        <v>155078741</v>
      </c>
      <c r="C139" s="14">
        <v>63.92</v>
      </c>
      <c r="D139" s="311">
        <f>(C139+(coefficient!$C$8*4))/0.9*1.19</f>
        <v>116.24977777777777</v>
      </c>
      <c r="E139" s="312">
        <f>(C139+(coefficient!$C$8*4))/0.95</f>
        <v>92.547368421052639</v>
      </c>
      <c r="F139" s="247" t="s">
        <v>18</v>
      </c>
      <c r="G139" s="418">
        <v>138</v>
      </c>
      <c r="H139" s="406">
        <v>139.27000000000001</v>
      </c>
      <c r="I139" s="133">
        <v>294</v>
      </c>
      <c r="J139" s="133">
        <v>155078741</v>
      </c>
      <c r="K139" s="133">
        <v>91703</v>
      </c>
      <c r="L139" s="280">
        <f>P139*1.03</f>
        <v>128.30850454545455</v>
      </c>
      <c r="M139" s="239">
        <v>295</v>
      </c>
      <c r="N139" s="239">
        <v>155078741</v>
      </c>
      <c r="O139" s="239">
        <v>90317</v>
      </c>
      <c r="P139" s="285">
        <f>(C139+4.2+(coefficient!$C$8*4))/0.88*1.19</f>
        <v>124.57136363636364</v>
      </c>
      <c r="Q139" s="240">
        <v>296</v>
      </c>
      <c r="R139" s="240">
        <v>155078741</v>
      </c>
      <c r="S139" s="240">
        <v>91704</v>
      </c>
      <c r="T139" s="303">
        <f t="shared" si="12"/>
        <v>92.116818181818189</v>
      </c>
      <c r="U139" s="234">
        <v>758</v>
      </c>
      <c r="V139" s="235">
        <v>155078741</v>
      </c>
      <c r="W139" s="235">
        <v>559027</v>
      </c>
      <c r="X139" s="306">
        <f t="shared" si="13"/>
        <v>123.40850454545455</v>
      </c>
      <c r="Y139" s="236">
        <v>759</v>
      </c>
      <c r="Z139" s="237">
        <v>155078741</v>
      </c>
      <c r="AA139" s="237">
        <v>559028</v>
      </c>
      <c r="AB139">
        <v>17</v>
      </c>
    </row>
    <row r="140" spans="1:28" x14ac:dyDescent="0.25">
      <c r="A140" s="144" t="s">
        <v>223</v>
      </c>
      <c r="B140" s="126">
        <v>155078719</v>
      </c>
      <c r="C140" s="14">
        <v>11.74</v>
      </c>
      <c r="D140" s="311">
        <f>(C140+(coefficient!$C$8*1.8))/0.9*1.19</f>
        <v>29.802888888888887</v>
      </c>
      <c r="E140" s="312">
        <f>(C140+(coefficient!$C$8*1.8))/0.95</f>
        <v>23.726315789473684</v>
      </c>
      <c r="F140" s="242" t="s">
        <v>27</v>
      </c>
      <c r="G140" s="418">
        <v>139</v>
      </c>
      <c r="H140" s="131">
        <f>(C140+4.2+(coefficient!$B$8*1.8))/0.85*1.19</f>
        <v>39.956000000000003</v>
      </c>
      <c r="I140" s="133">
        <v>294</v>
      </c>
      <c r="J140" s="133">
        <v>155078719</v>
      </c>
      <c r="K140" s="133">
        <v>91691</v>
      </c>
      <c r="L140" s="280">
        <f>P140*1.03</f>
        <v>37.244565909090916</v>
      </c>
      <c r="M140" s="239">
        <v>295</v>
      </c>
      <c r="N140" s="239">
        <v>155078719</v>
      </c>
      <c r="O140" s="239">
        <v>90310</v>
      </c>
      <c r="P140" s="285">
        <f>(C140+4.2+(coefficient!$C$8*1.8))/0.88*1.19</f>
        <v>36.159772727272731</v>
      </c>
      <c r="Q140" s="240">
        <v>296</v>
      </c>
      <c r="R140" s="240">
        <v>155078719</v>
      </c>
      <c r="S140" s="240">
        <v>91692</v>
      </c>
      <c r="T140" s="303">
        <f t="shared" si="12"/>
        <v>21.555227272727272</v>
      </c>
      <c r="U140" s="234">
        <v>758</v>
      </c>
      <c r="V140" s="235">
        <v>155078719</v>
      </c>
      <c r="W140" s="235">
        <v>558993</v>
      </c>
      <c r="X140" s="306">
        <f t="shared" si="13"/>
        <v>32.344565909090917</v>
      </c>
      <c r="Y140" s="236">
        <v>759</v>
      </c>
      <c r="Z140" s="237">
        <v>155078719</v>
      </c>
      <c r="AA140" s="237">
        <v>558994</v>
      </c>
      <c r="AB140">
        <v>17</v>
      </c>
    </row>
    <row r="141" spans="1:28" x14ac:dyDescent="0.25">
      <c r="A141" s="256" t="s">
        <v>28</v>
      </c>
      <c r="B141" s="151">
        <v>155078740</v>
      </c>
      <c r="C141" s="14">
        <v>52.18</v>
      </c>
      <c r="D141" s="313">
        <f>(C141+(coefficient!$C$8*1.8))/0.9*1.19</f>
        <v>83.273555555555546</v>
      </c>
      <c r="E141" s="314">
        <f>(C141+(coefficient!$C$8*1.8))/0.95</f>
        <v>66.294736842105266</v>
      </c>
      <c r="F141" s="252" t="s">
        <v>27</v>
      </c>
      <c r="G141" s="418">
        <v>140</v>
      </c>
      <c r="H141" s="408">
        <v>108.85</v>
      </c>
      <c r="I141" s="155">
        <v>294</v>
      </c>
      <c r="J141" s="155">
        <v>155078740</v>
      </c>
      <c r="K141" s="155">
        <v>91705</v>
      </c>
      <c r="L141" s="282">
        <v>99.99</v>
      </c>
      <c r="M141" s="244">
        <v>295</v>
      </c>
      <c r="N141" s="244">
        <v>155078740</v>
      </c>
      <c r="O141" s="244">
        <v>90318</v>
      </c>
      <c r="P141" s="282">
        <f>P134+P135-1</f>
        <v>88.4</v>
      </c>
      <c r="Q141" s="245">
        <v>296</v>
      </c>
      <c r="R141" s="245">
        <v>155078740</v>
      </c>
      <c r="S141" s="245">
        <v>91706</v>
      </c>
      <c r="T141" s="303">
        <f t="shared" si="12"/>
        <v>76.241136363636372</v>
      </c>
      <c r="U141" s="234">
        <v>758</v>
      </c>
      <c r="V141" s="235">
        <v>155078740</v>
      </c>
      <c r="W141" s="235">
        <v>559025</v>
      </c>
      <c r="X141" s="306">
        <f t="shared" si="13"/>
        <v>95.089999999999989</v>
      </c>
      <c r="Y141" s="236">
        <v>759</v>
      </c>
      <c r="Z141" s="237">
        <v>155078740</v>
      </c>
      <c r="AA141" s="237">
        <v>559026</v>
      </c>
      <c r="AB141">
        <v>25</v>
      </c>
    </row>
    <row r="142" spans="1:28" s="4" customFormat="1" x14ac:dyDescent="0.25">
      <c r="A142" s="218" t="s">
        <v>224</v>
      </c>
      <c r="B142" s="241">
        <v>155079155</v>
      </c>
      <c r="C142" s="14">
        <v>12.79</v>
      </c>
      <c r="D142" s="313">
        <f>(C142+coefficient!$C$8)/0.9*1.19</f>
        <v>24.844555555555552</v>
      </c>
      <c r="E142" s="314">
        <f>(C142+coefficient!$C$8)/0.95</f>
        <v>19.778947368421054</v>
      </c>
      <c r="F142" s="253" t="s">
        <v>30</v>
      </c>
      <c r="G142" s="418">
        <v>141</v>
      </c>
      <c r="H142" s="407">
        <f>(C142+4.2+coefficient!$B$8)/0.85*1.19</f>
        <v>33.585999999999999</v>
      </c>
      <c r="I142" s="155">
        <v>294</v>
      </c>
      <c r="J142" s="243">
        <v>155079155</v>
      </c>
      <c r="K142" s="155">
        <v>183451</v>
      </c>
      <c r="L142" s="279">
        <f>P142*1.03</f>
        <v>31.054500000000001</v>
      </c>
      <c r="M142" s="244">
        <v>295</v>
      </c>
      <c r="N142" s="244">
        <v>155079155</v>
      </c>
      <c r="O142" s="244">
        <v>90204</v>
      </c>
      <c r="P142" s="281">
        <v>30.15</v>
      </c>
      <c r="Q142" s="245">
        <v>296</v>
      </c>
      <c r="R142" s="245">
        <v>155079155</v>
      </c>
      <c r="S142" s="245">
        <v>110081</v>
      </c>
      <c r="T142" s="303">
        <f t="shared" si="12"/>
        <v>22.975113636363634</v>
      </c>
      <c r="U142" s="234">
        <v>758</v>
      </c>
      <c r="V142" s="235">
        <v>155079155</v>
      </c>
      <c r="W142" s="235">
        <v>559661</v>
      </c>
      <c r="X142" s="306">
        <f t="shared" si="13"/>
        <v>26.154499999999999</v>
      </c>
      <c r="Y142" s="236">
        <v>759</v>
      </c>
      <c r="Z142" s="237">
        <v>155079155</v>
      </c>
      <c r="AA142" s="237">
        <v>559662</v>
      </c>
      <c r="AB142">
        <v>0</v>
      </c>
    </row>
    <row r="143" spans="1:28" s="4" customFormat="1" x14ac:dyDescent="0.25">
      <c r="A143" s="148" t="s">
        <v>225</v>
      </c>
      <c r="B143" s="246">
        <v>155079177</v>
      </c>
      <c r="C143" s="14">
        <v>12.79</v>
      </c>
      <c r="D143" s="311">
        <f>(C143+coefficient!$C$8)/0.9*1.19</f>
        <v>24.844555555555552</v>
      </c>
      <c r="E143" s="312">
        <f>(C143+coefficient!$C$8)/0.95</f>
        <v>19.778947368421054</v>
      </c>
      <c r="F143" s="247" t="s">
        <v>30</v>
      </c>
      <c r="G143" s="418">
        <v>142</v>
      </c>
      <c r="H143" s="131">
        <f>(C143+4.2+coefficient!$B$8)/0.85*1.19</f>
        <v>33.585999999999999</v>
      </c>
      <c r="I143" s="133">
        <v>294</v>
      </c>
      <c r="J143" s="248">
        <v>155079177</v>
      </c>
      <c r="K143" s="133">
        <v>182789</v>
      </c>
      <c r="L143" s="280">
        <f>P143*1.03</f>
        <v>31.054500000000001</v>
      </c>
      <c r="M143" s="239">
        <v>295</v>
      </c>
      <c r="N143" s="239">
        <v>155079177</v>
      </c>
      <c r="O143" s="239">
        <v>110075</v>
      </c>
      <c r="P143" s="281">
        <v>30.15</v>
      </c>
      <c r="Q143" s="240">
        <v>296</v>
      </c>
      <c r="R143" s="240">
        <v>155079177</v>
      </c>
      <c r="S143" s="240">
        <v>94568</v>
      </c>
      <c r="T143" s="303">
        <f t="shared" si="12"/>
        <v>22.975113636363634</v>
      </c>
      <c r="U143" s="234">
        <v>758</v>
      </c>
      <c r="V143" s="235">
        <v>155079177</v>
      </c>
      <c r="W143" s="235">
        <v>559689</v>
      </c>
      <c r="X143" s="306">
        <f t="shared" si="13"/>
        <v>26.154499999999999</v>
      </c>
      <c r="Y143" s="236">
        <v>759</v>
      </c>
      <c r="Z143" s="237">
        <v>155079177</v>
      </c>
      <c r="AA143" s="237">
        <v>559690</v>
      </c>
      <c r="AB143">
        <v>0</v>
      </c>
    </row>
    <row r="144" spans="1:28" s="4" customFormat="1" x14ac:dyDescent="0.25">
      <c r="A144" s="146" t="s">
        <v>226</v>
      </c>
      <c r="B144" s="246">
        <v>155079092</v>
      </c>
      <c r="C144" s="14">
        <v>8.86</v>
      </c>
      <c r="D144" s="311">
        <f>(C144+coefficient!$C$8)/0.9*1.19</f>
        <v>19.64822222222222</v>
      </c>
      <c r="E144" s="312">
        <f>(C144+coefficient!$C$8)/0.95</f>
        <v>15.642105263157895</v>
      </c>
      <c r="F144" s="242" t="s">
        <v>30</v>
      </c>
      <c r="G144" s="418">
        <v>143</v>
      </c>
      <c r="H144" s="131">
        <f>(C144+4.2+coefficient!$B$8)/0.85*1.19</f>
        <v>28.083999999999996</v>
      </c>
      <c r="I144" s="133">
        <v>294</v>
      </c>
      <c r="J144" s="248">
        <v>155079092</v>
      </c>
      <c r="K144" s="133">
        <v>182788</v>
      </c>
      <c r="L144" s="281">
        <v>29.9</v>
      </c>
      <c r="M144" s="239">
        <v>295</v>
      </c>
      <c r="N144" s="239">
        <v>155079092</v>
      </c>
      <c r="O144" s="239">
        <v>90205</v>
      </c>
      <c r="P144" s="281">
        <v>32.1</v>
      </c>
      <c r="Q144" s="240">
        <v>296</v>
      </c>
      <c r="R144" s="240">
        <v>155079092</v>
      </c>
      <c r="S144" s="240">
        <v>92515</v>
      </c>
      <c r="T144" s="303">
        <f t="shared" si="12"/>
        <v>17.660681818181818</v>
      </c>
      <c r="U144" s="234">
        <v>758</v>
      </c>
      <c r="V144" s="235">
        <v>155079092</v>
      </c>
      <c r="W144" s="235">
        <v>559585</v>
      </c>
      <c r="X144" s="306">
        <f t="shared" si="13"/>
        <v>25</v>
      </c>
      <c r="Y144" s="236">
        <v>759</v>
      </c>
      <c r="Z144" s="237">
        <v>155079092</v>
      </c>
      <c r="AA144" s="237">
        <v>559586</v>
      </c>
      <c r="AB144">
        <v>0</v>
      </c>
    </row>
    <row r="145" spans="1:28" x14ac:dyDescent="0.25">
      <c r="A145" s="125" t="s">
        <v>227</v>
      </c>
      <c r="B145" s="246">
        <v>155079116</v>
      </c>
      <c r="C145" s="14">
        <v>8.86</v>
      </c>
      <c r="D145" s="311">
        <f>(C145+coefficient!$C$8)/0.9*1.19</f>
        <v>19.64822222222222</v>
      </c>
      <c r="E145" s="312">
        <f>(C145+coefficient!$C$8)/0.95</f>
        <v>15.642105263157895</v>
      </c>
      <c r="F145" s="247" t="s">
        <v>30</v>
      </c>
      <c r="G145" s="418">
        <v>144</v>
      </c>
      <c r="H145" s="131">
        <f>(C145+4.2+coefficient!$B$8)/0.85*1.19</f>
        <v>28.083999999999996</v>
      </c>
      <c r="I145" s="133">
        <v>294</v>
      </c>
      <c r="J145" s="248">
        <v>155079116</v>
      </c>
      <c r="K145" s="133">
        <v>182787</v>
      </c>
      <c r="L145" s="281">
        <v>29.9</v>
      </c>
      <c r="M145" s="239">
        <v>295</v>
      </c>
      <c r="N145" s="239">
        <v>155079116</v>
      </c>
      <c r="O145" s="239">
        <v>90206</v>
      </c>
      <c r="P145" s="281">
        <v>32.1</v>
      </c>
      <c r="Q145" s="240">
        <v>296</v>
      </c>
      <c r="R145" s="240">
        <v>155079116</v>
      </c>
      <c r="S145" s="240">
        <v>92514</v>
      </c>
      <c r="T145" s="303">
        <f t="shared" si="12"/>
        <v>17.660681818181818</v>
      </c>
      <c r="U145" s="234">
        <v>758</v>
      </c>
      <c r="V145" s="235">
        <v>155079116</v>
      </c>
      <c r="W145" s="235">
        <v>559613</v>
      </c>
      <c r="X145" s="306">
        <f t="shared" si="13"/>
        <v>25</v>
      </c>
      <c r="Y145" s="236">
        <v>759</v>
      </c>
      <c r="Z145" s="237">
        <v>155079116</v>
      </c>
      <c r="AA145" s="237">
        <v>559614</v>
      </c>
      <c r="AB145">
        <v>0</v>
      </c>
    </row>
    <row r="146" spans="1:28" s="4" customFormat="1" x14ac:dyDescent="0.25">
      <c r="A146" s="146" t="s">
        <v>228</v>
      </c>
      <c r="B146" s="126">
        <v>155079297</v>
      </c>
      <c r="C146" s="14">
        <v>56.49</v>
      </c>
      <c r="D146" s="311">
        <f>(C146+(coefficient!$C$8*5))/0.9*1.19</f>
        <v>114.35900000000001</v>
      </c>
      <c r="E146" s="312">
        <f>(C146+(coefficient!$C$8*5))/0.95</f>
        <v>91.042105263157907</v>
      </c>
      <c r="F146" s="242" t="s">
        <v>22</v>
      </c>
      <c r="G146" s="418">
        <v>145</v>
      </c>
      <c r="H146" s="131">
        <f>(C146+4.2+(coefficient!$B$8*5))/0.85*1.19</f>
        <v>133.96600000000001</v>
      </c>
      <c r="I146" s="133">
        <v>294</v>
      </c>
      <c r="J146" s="133">
        <v>155079297</v>
      </c>
      <c r="K146" s="133">
        <v>91938</v>
      </c>
      <c r="L146" s="280">
        <f>P146*1.03</f>
        <v>126.31674204545453</v>
      </c>
      <c r="M146" s="239">
        <v>295</v>
      </c>
      <c r="N146" s="239">
        <v>155079297</v>
      </c>
      <c r="O146" s="239">
        <v>90298</v>
      </c>
      <c r="P146" s="285">
        <f>(C146+4.2+(coefficient!$C$8*5))/0.88*1.19</f>
        <v>122.63761363636362</v>
      </c>
      <c r="Q146" s="240">
        <v>296</v>
      </c>
      <c r="R146" s="240">
        <v>155079297</v>
      </c>
      <c r="S146" s="240">
        <v>91274</v>
      </c>
      <c r="T146" s="303">
        <f t="shared" si="12"/>
        <v>82.069431818181812</v>
      </c>
      <c r="U146" s="234">
        <v>758</v>
      </c>
      <c r="V146" s="235">
        <v>155079297</v>
      </c>
      <c r="W146" s="235">
        <v>559823</v>
      </c>
      <c r="X146" s="306">
        <f t="shared" si="13"/>
        <v>121.41674204545453</v>
      </c>
      <c r="Y146" s="236">
        <v>759</v>
      </c>
      <c r="Z146" s="237">
        <v>155079297</v>
      </c>
      <c r="AA146" s="237">
        <v>559824</v>
      </c>
      <c r="AB146">
        <v>0</v>
      </c>
    </row>
    <row r="147" spans="1:28" s="4" customFormat="1" x14ac:dyDescent="0.25">
      <c r="A147" s="148" t="s">
        <v>229</v>
      </c>
      <c r="B147" s="126">
        <v>164531749</v>
      </c>
      <c r="C147" s="14">
        <v>49.25</v>
      </c>
      <c r="D147" s="311">
        <f>(C147+(coefficient!$C$8*3))/0.9*1.19</f>
        <v>88.919444444444437</v>
      </c>
      <c r="E147" s="312">
        <f>(C147+(coefficient!$C$8*3))/0.95</f>
        <v>70.789473684210535</v>
      </c>
      <c r="F147" s="247" t="s">
        <v>16</v>
      </c>
      <c r="G147" s="418">
        <v>146</v>
      </c>
      <c r="H147" s="131">
        <f>(C147+4.2+(coefficient!$B$8*3))/0.85*1.19</f>
        <v>104.23</v>
      </c>
      <c r="I147" s="133">
        <v>294</v>
      </c>
      <c r="J147" s="133">
        <v>164531749</v>
      </c>
      <c r="K147" s="133">
        <v>187708</v>
      </c>
      <c r="L147" s="280">
        <f>P147*1.03</f>
        <v>99.518482954545462</v>
      </c>
      <c r="M147" s="239">
        <v>295</v>
      </c>
      <c r="N147" s="239">
        <v>164531749</v>
      </c>
      <c r="O147" s="239">
        <v>187710</v>
      </c>
      <c r="P147" s="285">
        <f>(C147+4.2+(coefficient!$C$8*3))/0.88*1.19</f>
        <v>96.619886363636368</v>
      </c>
      <c r="Q147" s="240">
        <v>296</v>
      </c>
      <c r="R147" s="240">
        <v>164531749</v>
      </c>
      <c r="S147" s="240">
        <v>187709</v>
      </c>
      <c r="T147" s="303">
        <f t="shared" si="12"/>
        <v>72.278977272727275</v>
      </c>
      <c r="U147" s="234">
        <v>758</v>
      </c>
      <c r="V147" s="235">
        <v>164531749</v>
      </c>
      <c r="W147" s="235">
        <v>570409</v>
      </c>
      <c r="X147" s="306">
        <f t="shared" si="13"/>
        <v>94.618482954545456</v>
      </c>
      <c r="Y147" s="236">
        <v>759</v>
      </c>
      <c r="Z147" s="237">
        <v>164531749</v>
      </c>
      <c r="AA147" s="237">
        <v>570410</v>
      </c>
      <c r="AB147">
        <v>0</v>
      </c>
    </row>
    <row r="148" spans="1:28" x14ac:dyDescent="0.25">
      <c r="A148" s="257" t="s">
        <v>29</v>
      </c>
      <c r="B148" s="241">
        <v>155632779</v>
      </c>
      <c r="C148" s="14">
        <v>12.8</v>
      </c>
      <c r="D148" s="313">
        <f>(C148+coefficient!$C$8)/0.9*1.19</f>
        <v>24.857777777777777</v>
      </c>
      <c r="E148" s="314">
        <f>(C148+coefficient!$C$8)/0.95</f>
        <v>19.789473684210527</v>
      </c>
      <c r="F148" s="253" t="s">
        <v>30</v>
      </c>
      <c r="G148" s="418">
        <v>147</v>
      </c>
      <c r="H148" s="407">
        <f>(C148+4.2+coefficient!$B$8)/0.85*1.19</f>
        <v>33.599999999999994</v>
      </c>
      <c r="I148" s="155">
        <v>294</v>
      </c>
      <c r="J148" s="243">
        <v>155632779</v>
      </c>
      <c r="K148" s="155">
        <v>183452</v>
      </c>
      <c r="L148" s="282">
        <v>37.61</v>
      </c>
      <c r="M148" s="244">
        <v>295</v>
      </c>
      <c r="N148" s="244">
        <v>155632779</v>
      </c>
      <c r="O148" s="244">
        <v>90213</v>
      </c>
      <c r="P148" s="281">
        <v>37.28</v>
      </c>
      <c r="Q148" s="245">
        <v>296</v>
      </c>
      <c r="R148" s="245">
        <v>155632779</v>
      </c>
      <c r="S148" s="245">
        <v>92446</v>
      </c>
      <c r="T148" s="303">
        <f t="shared" si="12"/>
        <v>22.98863636363636</v>
      </c>
      <c r="U148" s="234">
        <v>758</v>
      </c>
      <c r="V148" s="235">
        <v>155632779</v>
      </c>
      <c r="W148" s="235">
        <v>560485</v>
      </c>
      <c r="X148" s="306">
        <f t="shared" si="13"/>
        <v>32.71</v>
      </c>
      <c r="Y148" s="236">
        <v>759</v>
      </c>
      <c r="Z148" s="237">
        <v>155632779</v>
      </c>
      <c r="AA148" s="237">
        <v>560486</v>
      </c>
      <c r="AB148">
        <v>42</v>
      </c>
    </row>
    <row r="149" spans="1:28" s="5" customFormat="1" x14ac:dyDescent="0.25">
      <c r="A149" s="199" t="s">
        <v>230</v>
      </c>
      <c r="B149" s="246">
        <v>155633308</v>
      </c>
      <c r="C149" s="14">
        <v>12.8</v>
      </c>
      <c r="D149" s="311">
        <f>(C149+coefficient!$C$8)/0.9*1.19</f>
        <v>24.857777777777777</v>
      </c>
      <c r="E149" s="312">
        <f>(C149+coefficient!$C$8)/0.95</f>
        <v>19.789473684210527</v>
      </c>
      <c r="F149" s="247" t="s">
        <v>30</v>
      </c>
      <c r="G149" s="418">
        <v>148</v>
      </c>
      <c r="H149" s="131">
        <f>(C149+4.2+coefficient!$B$8)/0.85*1.19</f>
        <v>33.599999999999994</v>
      </c>
      <c r="I149" s="133">
        <v>294</v>
      </c>
      <c r="J149" s="248">
        <v>155633308</v>
      </c>
      <c r="K149" s="133">
        <v>183453</v>
      </c>
      <c r="L149" s="282">
        <v>37.61</v>
      </c>
      <c r="M149" s="239">
        <v>295</v>
      </c>
      <c r="N149" s="239">
        <v>155633308</v>
      </c>
      <c r="O149" s="239">
        <v>90214</v>
      </c>
      <c r="P149" s="281">
        <v>37.28</v>
      </c>
      <c r="Q149" s="240">
        <v>296</v>
      </c>
      <c r="R149" s="240">
        <v>155633308</v>
      </c>
      <c r="S149" s="240">
        <v>92437</v>
      </c>
      <c r="T149" s="303">
        <f t="shared" si="12"/>
        <v>22.98863636363636</v>
      </c>
      <c r="U149" s="234">
        <v>758</v>
      </c>
      <c r="V149" s="235">
        <v>155633308</v>
      </c>
      <c r="W149" s="235">
        <v>560499</v>
      </c>
      <c r="X149" s="306">
        <f t="shared" si="13"/>
        <v>32.71</v>
      </c>
      <c r="Y149" s="236">
        <v>759</v>
      </c>
      <c r="Z149" s="237">
        <v>155633308</v>
      </c>
      <c r="AA149" s="237">
        <v>560500</v>
      </c>
      <c r="AB149">
        <v>38</v>
      </c>
    </row>
    <row r="150" spans="1:28" x14ac:dyDescent="0.25">
      <c r="A150" s="144" t="s">
        <v>231</v>
      </c>
      <c r="B150" s="126">
        <v>164339391</v>
      </c>
      <c r="C150" s="14">
        <v>25.59</v>
      </c>
      <c r="D150" s="311">
        <f>(C150+(coefficient!$C$8*1.8))/0.9*1.19</f>
        <v>48.115666666666662</v>
      </c>
      <c r="E150" s="312">
        <f>(C150+(coefficient!$C$8*1.8))/0.95</f>
        <v>38.305263157894743</v>
      </c>
      <c r="F150" s="242" t="s">
        <v>27</v>
      </c>
      <c r="G150" s="418">
        <v>149</v>
      </c>
      <c r="H150" s="131">
        <f>(C150+4.2+(coefficient!$B$8*1.8))/0.85*1.19</f>
        <v>59.346000000000004</v>
      </c>
      <c r="I150" s="133">
        <v>294</v>
      </c>
      <c r="J150" s="133">
        <v>164339391</v>
      </c>
      <c r="K150" s="133">
        <v>186066</v>
      </c>
      <c r="L150" s="280">
        <f>P150*1.03</f>
        <v>56.535412500000014</v>
      </c>
      <c r="M150" s="239">
        <v>295</v>
      </c>
      <c r="N150" s="239">
        <v>164339391</v>
      </c>
      <c r="O150" s="239">
        <v>186068</v>
      </c>
      <c r="P150" s="285">
        <f>(C150+4.2+(coefficient!$C$8*1.8))/0.88*1.19</f>
        <v>54.888750000000009</v>
      </c>
      <c r="Q150" s="240">
        <v>296</v>
      </c>
      <c r="R150" s="240">
        <v>164339391</v>
      </c>
      <c r="S150" s="240">
        <v>186067</v>
      </c>
      <c r="T150" s="303">
        <f t="shared" si="12"/>
        <v>40.284204545454543</v>
      </c>
      <c r="U150" s="234">
        <v>758</v>
      </c>
      <c r="V150" s="235">
        <v>164339391</v>
      </c>
      <c r="W150" s="235">
        <v>570343</v>
      </c>
      <c r="X150" s="306">
        <f t="shared" si="13"/>
        <v>51.635412500000015</v>
      </c>
      <c r="Y150" s="236">
        <v>759</v>
      </c>
      <c r="Z150" s="237">
        <v>164339391</v>
      </c>
      <c r="AA150" s="237">
        <v>570344</v>
      </c>
      <c r="AB150">
        <v>38</v>
      </c>
    </row>
    <row r="151" spans="1:28" x14ac:dyDescent="0.25">
      <c r="A151" s="171" t="s">
        <v>232</v>
      </c>
      <c r="B151" s="241">
        <v>155079282</v>
      </c>
      <c r="C151" s="14">
        <v>13.06</v>
      </c>
      <c r="D151" s="313">
        <f>(C151+coefficient!$C$8)/0.9*1.19</f>
        <v>25.201555555555558</v>
      </c>
      <c r="E151" s="314">
        <f>(C151+coefficient!$C$8)/0.95</f>
        <v>20.063157894736847</v>
      </c>
      <c r="F151" s="252" t="s">
        <v>30</v>
      </c>
      <c r="G151" s="418">
        <v>150</v>
      </c>
      <c r="H151" s="410">
        <f>H153/2</f>
        <v>47.5</v>
      </c>
      <c r="I151" s="155">
        <v>294</v>
      </c>
      <c r="J151" s="243">
        <v>155079282</v>
      </c>
      <c r="K151" s="155">
        <v>182777</v>
      </c>
      <c r="L151" s="363">
        <f>P151*1.03</f>
        <v>38.11</v>
      </c>
      <c r="M151" s="244">
        <v>295</v>
      </c>
      <c r="N151" s="244">
        <v>155079282</v>
      </c>
      <c r="O151" s="244">
        <v>90223</v>
      </c>
      <c r="P151" s="363">
        <v>37</v>
      </c>
      <c r="Q151" s="245">
        <v>296</v>
      </c>
      <c r="R151" s="245">
        <v>155079282</v>
      </c>
      <c r="S151" s="245">
        <v>92421</v>
      </c>
      <c r="T151" s="303">
        <f t="shared" si="12"/>
        <v>23.340227272727276</v>
      </c>
      <c r="U151" s="234">
        <v>758</v>
      </c>
      <c r="V151" s="235">
        <v>155079282</v>
      </c>
      <c r="W151" s="235">
        <v>559805</v>
      </c>
      <c r="X151" s="306">
        <f t="shared" si="13"/>
        <v>33.21</v>
      </c>
      <c r="Y151" s="236">
        <v>759</v>
      </c>
      <c r="Z151" s="237">
        <v>155079282</v>
      </c>
      <c r="AA151" s="237">
        <v>559806</v>
      </c>
      <c r="AB151">
        <v>35</v>
      </c>
    </row>
    <row r="152" spans="1:28" x14ac:dyDescent="0.25">
      <c r="A152" s="144" t="s">
        <v>233</v>
      </c>
      <c r="B152" s="246">
        <v>155079095</v>
      </c>
      <c r="C152" s="14">
        <v>13.06</v>
      </c>
      <c r="D152" s="311">
        <f>(C152+coefficient!$C$8)/0.9*1.19</f>
        <v>25.201555555555558</v>
      </c>
      <c r="E152" s="312">
        <f>(C152+coefficient!$C$8)/0.95</f>
        <v>20.063157894736847</v>
      </c>
      <c r="F152" s="242" t="s">
        <v>30</v>
      </c>
      <c r="G152" s="418">
        <v>151</v>
      </c>
      <c r="H152" s="411">
        <f>H153/2</f>
        <v>47.5</v>
      </c>
      <c r="I152" s="133">
        <v>294</v>
      </c>
      <c r="J152" s="248">
        <v>155079095</v>
      </c>
      <c r="K152" s="133">
        <v>182776</v>
      </c>
      <c r="L152" s="364">
        <f>P152*1.03</f>
        <v>38.11</v>
      </c>
      <c r="M152" s="239">
        <v>295</v>
      </c>
      <c r="N152" s="239">
        <v>155079095</v>
      </c>
      <c r="O152" s="239">
        <v>90224</v>
      </c>
      <c r="P152" s="364">
        <v>37</v>
      </c>
      <c r="Q152" s="240">
        <v>296</v>
      </c>
      <c r="R152" s="240">
        <v>155079095</v>
      </c>
      <c r="S152" s="240">
        <v>92418</v>
      </c>
      <c r="T152" s="303">
        <f t="shared" si="12"/>
        <v>23.340227272727276</v>
      </c>
      <c r="U152" s="234">
        <v>758</v>
      </c>
      <c r="V152" s="235">
        <v>155079095</v>
      </c>
      <c r="W152" s="235">
        <v>559589</v>
      </c>
      <c r="X152" s="306">
        <f t="shared" si="13"/>
        <v>33.21</v>
      </c>
      <c r="Y152" s="236">
        <v>759</v>
      </c>
      <c r="Z152" s="237">
        <v>155079095</v>
      </c>
      <c r="AA152" s="237">
        <v>559590</v>
      </c>
      <c r="AB152">
        <v>40</v>
      </c>
    </row>
    <row r="153" spans="1:28" x14ac:dyDescent="0.25">
      <c r="A153" s="125" t="s">
        <v>234</v>
      </c>
      <c r="B153" s="126">
        <v>155078722</v>
      </c>
      <c r="C153" s="14">
        <v>26.12</v>
      </c>
      <c r="D153" s="311">
        <f>(C153+(coefficient!$C$8*1.8))/0.9*1.19</f>
        <v>48.81644444444445</v>
      </c>
      <c r="E153" s="312">
        <f>(C153+(coefficient!$C$8*1.8))/0.95</f>
        <v>38.863157894736844</v>
      </c>
      <c r="F153" s="247" t="s">
        <v>27</v>
      </c>
      <c r="G153" s="418">
        <v>152</v>
      </c>
      <c r="H153" s="411">
        <v>95</v>
      </c>
      <c r="I153" s="133">
        <v>294</v>
      </c>
      <c r="J153" s="133">
        <v>155078722</v>
      </c>
      <c r="K153" s="133">
        <v>91721</v>
      </c>
      <c r="L153" s="364">
        <f>L151+L152</f>
        <v>76.22</v>
      </c>
      <c r="M153" s="239">
        <v>295</v>
      </c>
      <c r="N153" s="239">
        <v>155078722</v>
      </c>
      <c r="O153" s="239">
        <v>90323</v>
      </c>
      <c r="P153" s="364">
        <f>P151+P152</f>
        <v>74</v>
      </c>
      <c r="Q153" s="240">
        <v>296</v>
      </c>
      <c r="R153" s="240">
        <v>155078722</v>
      </c>
      <c r="S153" s="240">
        <v>91722</v>
      </c>
      <c r="T153" s="303">
        <f t="shared" si="12"/>
        <v>41.00090909090909</v>
      </c>
      <c r="U153" s="234">
        <v>758</v>
      </c>
      <c r="V153" s="235">
        <v>155078722</v>
      </c>
      <c r="W153" s="235">
        <v>558995</v>
      </c>
      <c r="X153" s="306">
        <f t="shared" si="13"/>
        <v>71.319999999999993</v>
      </c>
      <c r="Y153" s="236">
        <v>759</v>
      </c>
      <c r="Z153" s="237">
        <v>155078722</v>
      </c>
      <c r="AA153" s="237">
        <v>558996</v>
      </c>
      <c r="AB153">
        <v>35</v>
      </c>
    </row>
    <row r="154" spans="1:28" s="4" customFormat="1" x14ac:dyDescent="0.25">
      <c r="A154" s="218" t="s">
        <v>235</v>
      </c>
      <c r="B154" s="241">
        <v>155078258</v>
      </c>
      <c r="C154" s="14">
        <v>11.09</v>
      </c>
      <c r="D154" s="313">
        <f>(C154+coefficient!$C$9)/0.9*1.19</f>
        <v>19.291222222222224</v>
      </c>
      <c r="E154" s="314">
        <f>(C154+coefficient!$C$9)/0.95</f>
        <v>15.357894736842105</v>
      </c>
      <c r="F154" s="253" t="s">
        <v>87</v>
      </c>
      <c r="G154" s="418">
        <v>153</v>
      </c>
      <c r="H154" s="407">
        <f>(C154+4.2+coefficient!$B$9)/0.85*1.19</f>
        <v>27.705999999999996</v>
      </c>
      <c r="I154" s="155">
        <v>294</v>
      </c>
      <c r="J154" s="243">
        <v>155078258</v>
      </c>
      <c r="K154" s="155">
        <v>182775</v>
      </c>
      <c r="L154" s="279">
        <f t="shared" ref="L154:L169" si="14">P154*1.03</f>
        <v>26.171480681818181</v>
      </c>
      <c r="M154" s="244">
        <v>295</v>
      </c>
      <c r="N154" s="244">
        <v>155078258</v>
      </c>
      <c r="O154" s="244">
        <v>90225</v>
      </c>
      <c r="P154" s="287">
        <f>(C154+4.2+coefficient!$C$9)/0.88*1.19</f>
        <v>25.409204545454543</v>
      </c>
      <c r="Q154" s="245">
        <v>296</v>
      </c>
      <c r="R154" s="245">
        <v>155078258</v>
      </c>
      <c r="S154" s="245">
        <v>92416</v>
      </c>
      <c r="T154" s="303">
        <f t="shared" si="12"/>
        <v>20.67625</v>
      </c>
      <c r="U154" s="234">
        <v>758</v>
      </c>
      <c r="V154" s="235">
        <v>155078258</v>
      </c>
      <c r="W154" s="235">
        <v>558301</v>
      </c>
      <c r="X154" s="306">
        <f t="shared" si="13"/>
        <v>21.271480681818183</v>
      </c>
      <c r="Y154" s="236">
        <v>759</v>
      </c>
      <c r="Z154" s="237">
        <v>155078258</v>
      </c>
      <c r="AA154" s="237">
        <v>558302</v>
      </c>
      <c r="AB154">
        <v>0</v>
      </c>
    </row>
    <row r="155" spans="1:28" x14ac:dyDescent="0.25">
      <c r="A155" s="125" t="s">
        <v>236</v>
      </c>
      <c r="B155" s="126">
        <v>159894475</v>
      </c>
      <c r="C155" s="14">
        <f>C154*2</f>
        <v>22.18</v>
      </c>
      <c r="D155" s="311">
        <f>(C155+(coefficient!$C$8*1.8))/0.9*1.19</f>
        <v>43.606888888888889</v>
      </c>
      <c r="E155" s="312">
        <f>(C155+(coefficient!$C$8*1.8))/0.95</f>
        <v>34.715789473684218</v>
      </c>
      <c r="F155" s="247" t="s">
        <v>27</v>
      </c>
      <c r="G155" s="418">
        <v>154</v>
      </c>
      <c r="H155" s="131">
        <f>(C155+4.2+(coefficient!$B$8*1.8))/0.85*1.19</f>
        <v>54.571999999999996</v>
      </c>
      <c r="I155" s="133">
        <v>294</v>
      </c>
      <c r="J155" s="133">
        <v>159894475</v>
      </c>
      <c r="K155" s="133">
        <v>91558</v>
      </c>
      <c r="L155" s="280">
        <f t="shared" si="14"/>
        <v>51.785824999999996</v>
      </c>
      <c r="M155" s="239">
        <v>295</v>
      </c>
      <c r="N155" s="239">
        <v>159894475</v>
      </c>
      <c r="O155" s="239">
        <v>90226</v>
      </c>
      <c r="P155" s="285">
        <f>(C155+4.2+(coefficient!$C$8*1.8))/0.88*1.19</f>
        <v>50.277499999999996</v>
      </c>
      <c r="Q155" s="240">
        <v>296</v>
      </c>
      <c r="R155" s="240">
        <v>159894475</v>
      </c>
      <c r="S155" s="240">
        <v>89858</v>
      </c>
      <c r="T155" s="303">
        <f t="shared" si="12"/>
        <v>35.672954545454544</v>
      </c>
      <c r="U155" s="234">
        <v>758</v>
      </c>
      <c r="V155" s="235">
        <v>159894475</v>
      </c>
      <c r="W155" s="235">
        <v>560589</v>
      </c>
      <c r="X155" s="306">
        <f t="shared" si="13"/>
        <v>46.885824999999997</v>
      </c>
      <c r="Y155" s="236">
        <v>759</v>
      </c>
      <c r="Z155" s="237">
        <v>159894475</v>
      </c>
      <c r="AA155" s="237">
        <v>560590</v>
      </c>
      <c r="AB155">
        <f>AB154/2</f>
        <v>0</v>
      </c>
    </row>
    <row r="156" spans="1:28" s="4" customFormat="1" x14ac:dyDescent="0.25">
      <c r="A156" s="146" t="s">
        <v>237</v>
      </c>
      <c r="B156" s="126">
        <v>155633346</v>
      </c>
      <c r="C156" s="14">
        <v>26.44</v>
      </c>
      <c r="D156" s="311">
        <f>(C156+(coefficient!$C$8*2))/0.9*1.19</f>
        <v>50.826222222222214</v>
      </c>
      <c r="E156" s="312">
        <f>(C156+(coefficient!$C$8*2))/0.95</f>
        <v>40.463157894736838</v>
      </c>
      <c r="F156" s="242" t="s">
        <v>18</v>
      </c>
      <c r="G156" s="418">
        <v>155</v>
      </c>
      <c r="H156" s="131">
        <f>(C156+4.2+(coefficient!$B$8*2))/0.85*1.19</f>
        <v>62.496000000000002</v>
      </c>
      <c r="I156" s="133">
        <v>294</v>
      </c>
      <c r="J156" s="133">
        <v>155633346</v>
      </c>
      <c r="K156" s="133">
        <v>439849</v>
      </c>
      <c r="L156" s="280">
        <f t="shared" si="14"/>
        <v>59.390736363636364</v>
      </c>
      <c r="M156" s="239">
        <v>295</v>
      </c>
      <c r="N156" s="239">
        <v>155633346</v>
      </c>
      <c r="O156" s="239">
        <v>90300</v>
      </c>
      <c r="P156" s="285">
        <f>(C156+4.2+(coefficient!$C$8*2))/0.88*1.19</f>
        <v>57.660909090909087</v>
      </c>
      <c r="Q156" s="240">
        <v>296</v>
      </c>
      <c r="R156" s="240">
        <v>155633346</v>
      </c>
      <c r="S156" s="240">
        <v>91892</v>
      </c>
      <c r="T156" s="303">
        <f t="shared" si="12"/>
        <v>41.433636363636367</v>
      </c>
      <c r="U156" s="234">
        <v>758</v>
      </c>
      <c r="V156" s="235">
        <v>155633346</v>
      </c>
      <c r="W156" s="235">
        <v>560525</v>
      </c>
      <c r="X156" s="306">
        <f t="shared" si="13"/>
        <v>54.490736363636366</v>
      </c>
      <c r="Y156" s="236">
        <v>759</v>
      </c>
      <c r="Z156" s="237">
        <v>155633346</v>
      </c>
      <c r="AA156" s="237">
        <v>560526</v>
      </c>
      <c r="AB156">
        <v>0</v>
      </c>
    </row>
    <row r="157" spans="1:28" x14ac:dyDescent="0.25">
      <c r="A157" s="171" t="s">
        <v>238</v>
      </c>
      <c r="B157" s="241">
        <v>155079252</v>
      </c>
      <c r="C157" s="14">
        <v>10.7</v>
      </c>
      <c r="D157" s="313">
        <f>(C157+coefficient!$C$8)/0.9*1.19</f>
        <v>22.081111111111106</v>
      </c>
      <c r="E157" s="314">
        <f>(C157+coefficient!$C$8)/0.95</f>
        <v>17.578947368421051</v>
      </c>
      <c r="F157" s="252" t="s">
        <v>30</v>
      </c>
      <c r="G157" s="418">
        <v>156</v>
      </c>
      <c r="H157" s="407">
        <f>(C157+4.2+coefficient!$B$8)/0.85*1.19</f>
        <v>30.659999999999997</v>
      </c>
      <c r="I157" s="155">
        <v>294</v>
      </c>
      <c r="J157" s="243">
        <v>155079252</v>
      </c>
      <c r="K157" s="155">
        <v>182771</v>
      </c>
      <c r="L157" s="279">
        <f t="shared" si="14"/>
        <v>29.110375000000001</v>
      </c>
      <c r="M157" s="244">
        <v>295</v>
      </c>
      <c r="N157" s="244">
        <v>155079252</v>
      </c>
      <c r="O157" s="244">
        <v>90233</v>
      </c>
      <c r="P157" s="287">
        <f>(C157+4.2+coefficient!$C$8)/0.88*1.19</f>
        <v>28.262499999999999</v>
      </c>
      <c r="Q157" s="245">
        <v>296</v>
      </c>
      <c r="R157" s="245">
        <v>155079252</v>
      </c>
      <c r="S157" s="245">
        <v>92310</v>
      </c>
      <c r="T157" s="303">
        <f t="shared" si="12"/>
        <v>20.148863636363632</v>
      </c>
      <c r="U157" s="234">
        <v>758</v>
      </c>
      <c r="V157" s="235">
        <v>155079252</v>
      </c>
      <c r="W157" s="235">
        <v>559761</v>
      </c>
      <c r="X157" s="306">
        <f t="shared" si="13"/>
        <v>24.210374999999999</v>
      </c>
      <c r="Y157" s="236">
        <v>759</v>
      </c>
      <c r="Z157" s="237">
        <v>155079252</v>
      </c>
      <c r="AA157" s="237">
        <v>559762</v>
      </c>
      <c r="AB157">
        <v>36</v>
      </c>
    </row>
    <row r="158" spans="1:28" x14ac:dyDescent="0.25">
      <c r="A158" s="144" t="s">
        <v>239</v>
      </c>
      <c r="B158" s="246">
        <v>155079273</v>
      </c>
      <c r="C158" s="14">
        <v>10.7</v>
      </c>
      <c r="D158" s="311">
        <f>(C158+coefficient!$C$8)/0.9*1.19</f>
        <v>22.081111111111106</v>
      </c>
      <c r="E158" s="312">
        <f>(C158+coefficient!$C$8)/0.95</f>
        <v>17.578947368421051</v>
      </c>
      <c r="F158" s="242" t="s">
        <v>30</v>
      </c>
      <c r="G158" s="418">
        <v>157</v>
      </c>
      <c r="H158" s="131">
        <f>(C158+4.2+coefficient!$B$8)/0.85*1.19</f>
        <v>30.659999999999997</v>
      </c>
      <c r="I158" s="133">
        <v>294</v>
      </c>
      <c r="J158" s="248">
        <v>155079273</v>
      </c>
      <c r="K158" s="133">
        <v>182765</v>
      </c>
      <c r="L158" s="280">
        <f t="shared" si="14"/>
        <v>29.110375000000001</v>
      </c>
      <c r="M158" s="239">
        <v>295</v>
      </c>
      <c r="N158" s="239">
        <v>155079273</v>
      </c>
      <c r="O158" s="239">
        <v>90234</v>
      </c>
      <c r="P158" s="285">
        <f>(C158+4.2+coefficient!$C$8)/0.88*1.19</f>
        <v>28.262499999999999</v>
      </c>
      <c r="Q158" s="240">
        <v>296</v>
      </c>
      <c r="R158" s="240">
        <v>155079273</v>
      </c>
      <c r="S158" s="240">
        <v>92309</v>
      </c>
      <c r="T158" s="303">
        <f t="shared" si="12"/>
        <v>20.148863636363632</v>
      </c>
      <c r="U158" s="234">
        <v>758</v>
      </c>
      <c r="V158" s="235">
        <v>155079273</v>
      </c>
      <c r="W158" s="235">
        <v>559789</v>
      </c>
      <c r="X158" s="306">
        <f t="shared" si="13"/>
        <v>24.210374999999999</v>
      </c>
      <c r="Y158" s="236">
        <v>759</v>
      </c>
      <c r="Z158" s="237">
        <v>155079273</v>
      </c>
      <c r="AA158" s="237">
        <v>559790</v>
      </c>
      <c r="AB158">
        <v>33</v>
      </c>
    </row>
    <row r="159" spans="1:28" x14ac:dyDescent="0.25">
      <c r="A159" s="125" t="s">
        <v>240</v>
      </c>
      <c r="B159" s="126">
        <v>160889969</v>
      </c>
      <c r="C159" s="14">
        <v>21.4</v>
      </c>
      <c r="D159" s="311">
        <f>(C159+(coefficient!$C$8*1.8))/0.9*1.19</f>
        <v>42.575555555555553</v>
      </c>
      <c r="E159" s="312">
        <f>(C159+(coefficient!$C$8*1.8))/0.95</f>
        <v>33.894736842105267</v>
      </c>
      <c r="F159" s="247" t="s">
        <v>27</v>
      </c>
      <c r="G159" s="418">
        <v>158</v>
      </c>
      <c r="H159" s="131">
        <f>(C159+4.2+(coefficient!$B$8*1.8))/0.85*1.19</f>
        <v>53.48</v>
      </c>
      <c r="I159" s="133">
        <v>294</v>
      </c>
      <c r="J159" s="133">
        <v>160889969</v>
      </c>
      <c r="K159" s="133">
        <v>108256</v>
      </c>
      <c r="L159" s="280">
        <f t="shared" si="14"/>
        <v>50.699409090909086</v>
      </c>
      <c r="M159" s="239">
        <v>295</v>
      </c>
      <c r="N159" s="239">
        <v>160889969</v>
      </c>
      <c r="O159" s="239">
        <v>108250</v>
      </c>
      <c r="P159" s="285">
        <f>(C159+4.2+(coefficient!$C$8*1.8))/0.88*1.19</f>
        <v>49.222727272727269</v>
      </c>
      <c r="Q159" s="240">
        <v>296</v>
      </c>
      <c r="R159" s="240">
        <v>160889969</v>
      </c>
      <c r="S159" s="240">
        <v>108249</v>
      </c>
      <c r="T159" s="303">
        <f t="shared" si="12"/>
        <v>34.618181818181817</v>
      </c>
      <c r="U159" s="234">
        <v>758</v>
      </c>
      <c r="V159" s="235">
        <v>160889969</v>
      </c>
      <c r="W159" s="235">
        <v>560653</v>
      </c>
      <c r="X159" s="306">
        <f t="shared" si="13"/>
        <v>45.799409090909087</v>
      </c>
      <c r="Y159" s="236">
        <v>759</v>
      </c>
      <c r="Z159" s="237">
        <v>160889969</v>
      </c>
      <c r="AA159" s="237">
        <v>560654</v>
      </c>
      <c r="AB159">
        <v>33</v>
      </c>
    </row>
    <row r="160" spans="1:28" x14ac:dyDescent="0.25">
      <c r="A160" s="220" t="s">
        <v>241</v>
      </c>
      <c r="B160" s="241">
        <v>155079195</v>
      </c>
      <c r="C160" s="14">
        <v>10.29</v>
      </c>
      <c r="D160" s="313">
        <f>(C160+coefficient!$C$8)/0.9*1.19</f>
        <v>21.538999999999998</v>
      </c>
      <c r="E160" s="314">
        <f>(C160+coefficient!$C$8)/0.95</f>
        <v>17.147368421052633</v>
      </c>
      <c r="F160" s="253" t="s">
        <v>30</v>
      </c>
      <c r="G160" s="418">
        <v>159</v>
      </c>
      <c r="H160" s="407">
        <f>(C160+4.2+coefficient!$B$8)/0.85*1.19</f>
        <v>30.085999999999999</v>
      </c>
      <c r="I160" s="155">
        <v>294</v>
      </c>
      <c r="J160" s="243">
        <v>155079195</v>
      </c>
      <c r="K160" s="155">
        <v>182766</v>
      </c>
      <c r="L160" s="279">
        <f t="shared" si="14"/>
        <v>30.900000000000002</v>
      </c>
      <c r="M160" s="244">
        <v>295</v>
      </c>
      <c r="N160" s="244">
        <v>155079195</v>
      </c>
      <c r="O160" s="244">
        <v>90242</v>
      </c>
      <c r="P160" s="282">
        <v>30</v>
      </c>
      <c r="Q160" s="245">
        <v>296</v>
      </c>
      <c r="R160" s="245">
        <v>155079195</v>
      </c>
      <c r="S160" s="245">
        <v>92299</v>
      </c>
      <c r="T160" s="303">
        <f t="shared" si="12"/>
        <v>19.594431818181818</v>
      </c>
      <c r="U160" s="234">
        <v>758</v>
      </c>
      <c r="V160" s="235">
        <v>155079195</v>
      </c>
      <c r="W160" s="235">
        <v>559713</v>
      </c>
      <c r="X160" s="306">
        <f t="shared" si="13"/>
        <v>26</v>
      </c>
      <c r="Y160" s="236">
        <v>759</v>
      </c>
      <c r="Z160" s="237">
        <v>155079195</v>
      </c>
      <c r="AA160" s="237">
        <v>559714</v>
      </c>
      <c r="AB160">
        <v>5</v>
      </c>
    </row>
    <row r="161" spans="1:28" x14ac:dyDescent="0.25">
      <c r="A161" s="125" t="s">
        <v>242</v>
      </c>
      <c r="B161" s="246">
        <v>155078656</v>
      </c>
      <c r="C161" s="14">
        <v>10.29</v>
      </c>
      <c r="D161" s="311">
        <f>(C161+coefficient!$C$8)/0.9*1.19</f>
        <v>21.538999999999998</v>
      </c>
      <c r="E161" s="312">
        <f>(C161+coefficient!$C$8)/0.95</f>
        <v>17.147368421052633</v>
      </c>
      <c r="F161" s="247" t="s">
        <v>30</v>
      </c>
      <c r="G161" s="418">
        <v>160</v>
      </c>
      <c r="H161" s="131">
        <f>(C161+4.2+coefficient!$B$8)/0.85*1.19</f>
        <v>30.085999999999999</v>
      </c>
      <c r="I161" s="133">
        <v>294</v>
      </c>
      <c r="J161" s="248">
        <v>155078656</v>
      </c>
      <c r="K161" s="133">
        <v>182767</v>
      </c>
      <c r="L161" s="280">
        <f t="shared" si="14"/>
        <v>30.900000000000002</v>
      </c>
      <c r="M161" s="239">
        <v>295</v>
      </c>
      <c r="N161" s="239">
        <v>155078656</v>
      </c>
      <c r="O161" s="239">
        <v>90243</v>
      </c>
      <c r="P161" s="282">
        <v>30</v>
      </c>
      <c r="Q161" s="240">
        <v>296</v>
      </c>
      <c r="R161" s="240">
        <v>155078656</v>
      </c>
      <c r="S161" s="240">
        <v>92298</v>
      </c>
      <c r="T161" s="303">
        <f t="shared" si="12"/>
        <v>19.594431818181818</v>
      </c>
      <c r="U161" s="234">
        <v>758</v>
      </c>
      <c r="V161" s="235">
        <v>155078656</v>
      </c>
      <c r="W161" s="235">
        <v>558949</v>
      </c>
      <c r="X161" s="306">
        <f t="shared" si="13"/>
        <v>26</v>
      </c>
      <c r="Y161" s="236">
        <v>759</v>
      </c>
      <c r="Z161" s="237">
        <v>155078656</v>
      </c>
      <c r="AA161" s="237">
        <v>558950</v>
      </c>
      <c r="AB161">
        <v>7</v>
      </c>
    </row>
    <row r="162" spans="1:28" x14ac:dyDescent="0.25">
      <c r="A162" s="255" t="s">
        <v>31</v>
      </c>
      <c r="B162" s="126">
        <v>167051919</v>
      </c>
      <c r="C162" s="14">
        <v>20.58</v>
      </c>
      <c r="D162" s="311">
        <f>(C162+(coefficient!$C$8*1.8))/0.9*1.19</f>
        <v>41.49133333333333</v>
      </c>
      <c r="E162" s="312">
        <f>(C162+(coefficient!$C$8*1.8))/0.95</f>
        <v>33.031578947368423</v>
      </c>
      <c r="F162" s="242" t="s">
        <v>27</v>
      </c>
      <c r="G162" s="418">
        <v>161</v>
      </c>
      <c r="H162" s="406">
        <v>61.82</v>
      </c>
      <c r="I162" s="133">
        <v>294</v>
      </c>
      <c r="J162" s="133">
        <v>167051919</v>
      </c>
      <c r="K162" s="133">
        <v>441447</v>
      </c>
      <c r="L162" s="280">
        <f t="shared" si="14"/>
        <v>60.780299999999997</v>
      </c>
      <c r="M162" s="239">
        <v>295</v>
      </c>
      <c r="N162" s="239">
        <v>167051919</v>
      </c>
      <c r="O162" s="239">
        <v>441449</v>
      </c>
      <c r="P162" s="281">
        <v>59.01</v>
      </c>
      <c r="Q162" s="240">
        <v>296</v>
      </c>
      <c r="R162" s="240">
        <v>167051919</v>
      </c>
      <c r="S162" s="240">
        <v>441448</v>
      </c>
      <c r="T162" s="303">
        <f t="shared" si="12"/>
        <v>33.50931818181818</v>
      </c>
      <c r="U162" s="234">
        <v>758</v>
      </c>
      <c r="V162" s="235">
        <v>167051919</v>
      </c>
      <c r="W162" s="235">
        <v>598846</v>
      </c>
      <c r="X162" s="306">
        <f t="shared" si="13"/>
        <v>55.880299999999998</v>
      </c>
      <c r="Y162" s="236">
        <v>759</v>
      </c>
      <c r="Z162" s="237">
        <v>167051919</v>
      </c>
      <c r="AA162" s="237">
        <v>598847</v>
      </c>
      <c r="AB162">
        <v>5</v>
      </c>
    </row>
    <row r="163" spans="1:28" s="5" customFormat="1" x14ac:dyDescent="0.25">
      <c r="A163" s="199" t="s">
        <v>243</v>
      </c>
      <c r="B163" s="126">
        <v>167051920</v>
      </c>
      <c r="C163" s="14">
        <v>29.78</v>
      </c>
      <c r="D163" s="311">
        <f>(C163+(coefficient!$C$8*2))/0.9*1.19</f>
        <v>55.242444444444445</v>
      </c>
      <c r="E163" s="312">
        <f>(C163+(coefficient!$C$8*2))/0.95</f>
        <v>43.978947368421053</v>
      </c>
      <c r="F163" s="247" t="s">
        <v>18</v>
      </c>
      <c r="G163" s="418">
        <v>162</v>
      </c>
      <c r="H163" s="131">
        <f>(C163+4.2+(coefficient!$B$8*2))/0.85*1.19</f>
        <v>67.171999999999997</v>
      </c>
      <c r="I163" s="133">
        <v>294</v>
      </c>
      <c r="J163" s="133">
        <v>167051920</v>
      </c>
      <c r="K163" s="133">
        <v>441450</v>
      </c>
      <c r="L163" s="280">
        <f t="shared" si="14"/>
        <v>64.042825000000008</v>
      </c>
      <c r="M163" s="239">
        <v>295</v>
      </c>
      <c r="N163" s="239">
        <v>167051920</v>
      </c>
      <c r="O163" s="239">
        <v>441452</v>
      </c>
      <c r="P163" s="285">
        <f>(C163+4.2+(coefficient!$C$8*2))/0.88*1.19</f>
        <v>62.177500000000009</v>
      </c>
      <c r="Q163" s="240">
        <v>296</v>
      </c>
      <c r="R163" s="240">
        <v>167051920</v>
      </c>
      <c r="S163" s="240">
        <v>441451</v>
      </c>
      <c r="T163" s="303">
        <f t="shared" si="12"/>
        <v>45.950227272727275</v>
      </c>
      <c r="U163" s="234">
        <v>758</v>
      </c>
      <c r="V163" s="235">
        <v>167051920</v>
      </c>
      <c r="W163" s="235">
        <v>598848</v>
      </c>
      <c r="X163" s="306">
        <f t="shared" si="13"/>
        <v>59.142825000000009</v>
      </c>
      <c r="Y163" s="236">
        <v>759</v>
      </c>
      <c r="Z163" s="237">
        <v>167051920</v>
      </c>
      <c r="AA163" s="237">
        <v>598849</v>
      </c>
      <c r="AB163">
        <v>0</v>
      </c>
    </row>
    <row r="164" spans="1:28" s="5" customFormat="1" x14ac:dyDescent="0.25">
      <c r="A164" s="194" t="s">
        <v>244</v>
      </c>
      <c r="B164" s="126">
        <v>167051922</v>
      </c>
      <c r="C164" s="14">
        <v>14.89</v>
      </c>
      <c r="D164" s="311">
        <f>(C164+(coefficient!$C$8*1.8))/0.9*1.19</f>
        <v>33.967888888888886</v>
      </c>
      <c r="E164" s="312">
        <f>(C164+(coefficient!$C$8*1.8))/0.95</f>
        <v>27.042105263157897</v>
      </c>
      <c r="F164" s="242" t="s">
        <v>27</v>
      </c>
      <c r="G164" s="418">
        <v>163</v>
      </c>
      <c r="H164" s="131">
        <f>(C164+4.2+(coefficient!$B$8*1.8))/0.85*1.19</f>
        <v>44.366</v>
      </c>
      <c r="I164" s="133">
        <v>294</v>
      </c>
      <c r="J164" s="133">
        <v>167051922</v>
      </c>
      <c r="K164" s="133">
        <v>441453</v>
      </c>
      <c r="L164" s="280">
        <f t="shared" si="14"/>
        <v>41.632014772727274</v>
      </c>
      <c r="M164" s="239">
        <v>295</v>
      </c>
      <c r="N164" s="239">
        <v>167051922</v>
      </c>
      <c r="O164" s="239">
        <v>441455</v>
      </c>
      <c r="P164" s="285">
        <f>(C164+4.2+(coefficient!$C$8*1.8))/0.88*1.19</f>
        <v>40.41943181818182</v>
      </c>
      <c r="Q164" s="240">
        <v>296</v>
      </c>
      <c r="R164" s="240">
        <v>167051922</v>
      </c>
      <c r="S164" s="240">
        <v>441454</v>
      </c>
      <c r="T164" s="303">
        <f t="shared" si="12"/>
        <v>25.814886363636361</v>
      </c>
      <c r="U164" s="234">
        <v>758</v>
      </c>
      <c r="V164" s="235">
        <v>167051922</v>
      </c>
      <c r="W164" s="235">
        <v>598850</v>
      </c>
      <c r="X164" s="306">
        <f t="shared" si="13"/>
        <v>36.732014772727275</v>
      </c>
      <c r="Y164" s="236">
        <v>759</v>
      </c>
      <c r="Z164" s="237">
        <v>167051922</v>
      </c>
      <c r="AA164" s="237">
        <v>598851</v>
      </c>
      <c r="AB164">
        <v>0</v>
      </c>
    </row>
    <row r="165" spans="1:28" s="5" customFormat="1" x14ac:dyDescent="0.25">
      <c r="A165" s="199" t="s">
        <v>245</v>
      </c>
      <c r="B165" s="126">
        <v>167051923</v>
      </c>
      <c r="C165" s="14">
        <v>14.89</v>
      </c>
      <c r="D165" s="311">
        <f>(C165+(coefficient!$C$8*1.8))/0.9*1.19</f>
        <v>33.967888888888886</v>
      </c>
      <c r="E165" s="312">
        <f>(C165+(coefficient!$C$8*1.8))/0.95</f>
        <v>27.042105263157897</v>
      </c>
      <c r="F165" s="247" t="s">
        <v>27</v>
      </c>
      <c r="G165" s="418">
        <v>164</v>
      </c>
      <c r="H165" s="131">
        <f>(C165+4.2+(coefficient!$B$8*1.8))/0.85*1.19</f>
        <v>44.366</v>
      </c>
      <c r="I165" s="133">
        <v>294</v>
      </c>
      <c r="J165" s="133">
        <v>167051923</v>
      </c>
      <c r="K165" s="133">
        <v>441456</v>
      </c>
      <c r="L165" s="280">
        <f t="shared" si="14"/>
        <v>41.632014772727274</v>
      </c>
      <c r="M165" s="239">
        <v>295</v>
      </c>
      <c r="N165" s="239">
        <v>167051923</v>
      </c>
      <c r="O165" s="239">
        <v>441458</v>
      </c>
      <c r="P165" s="285">
        <f>(C165+4.2+(coefficient!$C$8*1.8))/0.88*1.19</f>
        <v>40.41943181818182</v>
      </c>
      <c r="Q165" s="240">
        <v>296</v>
      </c>
      <c r="R165" s="240">
        <v>167051923</v>
      </c>
      <c r="S165" s="240">
        <v>441457</v>
      </c>
      <c r="T165" s="303">
        <f t="shared" si="12"/>
        <v>25.814886363636361</v>
      </c>
      <c r="U165" s="234">
        <v>758</v>
      </c>
      <c r="V165" s="235">
        <v>167051923</v>
      </c>
      <c r="W165" s="235">
        <v>598852</v>
      </c>
      <c r="X165" s="306">
        <f t="shared" si="13"/>
        <v>36.732014772727275</v>
      </c>
      <c r="Y165" s="236">
        <v>759</v>
      </c>
      <c r="Z165" s="237">
        <v>167051923</v>
      </c>
      <c r="AA165" s="237">
        <v>598853</v>
      </c>
      <c r="AB165">
        <v>0</v>
      </c>
    </row>
    <row r="166" spans="1:28" s="5" customFormat="1" x14ac:dyDescent="0.25">
      <c r="A166" s="194" t="s">
        <v>246</v>
      </c>
      <c r="B166" s="126">
        <v>167051587</v>
      </c>
      <c r="C166" s="14">
        <v>33.64</v>
      </c>
      <c r="D166" s="311">
        <f>(C166+(coefficient!$C$8*2.5))/0.9*1.19</f>
        <v>64.312888888888892</v>
      </c>
      <c r="E166" s="312">
        <f>(C166+(coefficient!$C$8*2.5))/0.95</f>
        <v>51.2</v>
      </c>
      <c r="F166" s="242" t="s">
        <v>16</v>
      </c>
      <c r="G166" s="418">
        <v>165</v>
      </c>
      <c r="H166" s="131">
        <f>(C166+4.2+(coefficient!$B$8*2.5))/0.85*1.19</f>
        <v>77.475999999999999</v>
      </c>
      <c r="I166" s="133">
        <v>294</v>
      </c>
      <c r="J166" s="133">
        <v>167051587</v>
      </c>
      <c r="K166" s="133">
        <v>441444</v>
      </c>
      <c r="L166" s="280">
        <f t="shared" si="14"/>
        <v>73.597713636363636</v>
      </c>
      <c r="M166" s="239">
        <v>295</v>
      </c>
      <c r="N166" s="239">
        <v>167051587</v>
      </c>
      <c r="O166" s="239">
        <v>441446</v>
      </c>
      <c r="P166" s="285">
        <f>(C166+4.2+(coefficient!$C$8*2.5))/0.88*1.19</f>
        <v>71.454090909090908</v>
      </c>
      <c r="Q166" s="240">
        <v>296</v>
      </c>
      <c r="R166" s="240">
        <v>167051587</v>
      </c>
      <c r="S166" s="240">
        <v>441445</v>
      </c>
      <c r="T166" s="303">
        <f t="shared" si="12"/>
        <v>51.170000000000009</v>
      </c>
      <c r="U166" s="234">
        <v>758</v>
      </c>
      <c r="V166" s="235">
        <v>167051587</v>
      </c>
      <c r="W166" s="235">
        <v>598844</v>
      </c>
      <c r="X166" s="306">
        <f t="shared" si="13"/>
        <v>68.69771363636363</v>
      </c>
      <c r="Y166" s="236">
        <v>759</v>
      </c>
      <c r="Z166" s="237">
        <v>167051587</v>
      </c>
      <c r="AA166" s="237">
        <v>598845</v>
      </c>
      <c r="AB166">
        <v>0</v>
      </c>
    </row>
    <row r="167" spans="1:28" s="5" customFormat="1" x14ac:dyDescent="0.25">
      <c r="A167" s="199" t="s">
        <v>247</v>
      </c>
      <c r="B167" s="126">
        <v>167051924</v>
      </c>
      <c r="C167" s="14">
        <v>41.56</v>
      </c>
      <c r="D167" s="311">
        <f>(C167+(coefficient!$C$8*4))/0.9*1.19</f>
        <v>86.684888888888892</v>
      </c>
      <c r="E167" s="312">
        <f>(C167+(coefficient!$C$8*4))/0.95</f>
        <v>69.010526315789477</v>
      </c>
      <c r="F167" s="247" t="s">
        <v>24</v>
      </c>
      <c r="G167" s="418">
        <v>166</v>
      </c>
      <c r="H167" s="131">
        <f>(C167+4.2+(coefficient!$B$8*4))/0.85*1.19</f>
        <v>103.264</v>
      </c>
      <c r="I167" s="133">
        <v>294</v>
      </c>
      <c r="J167" s="133">
        <v>167051924</v>
      </c>
      <c r="K167" s="133">
        <v>441459</v>
      </c>
      <c r="L167" s="280">
        <f t="shared" si="14"/>
        <v>97.16458181818183</v>
      </c>
      <c r="M167" s="239">
        <v>295</v>
      </c>
      <c r="N167" s="239">
        <v>167051924</v>
      </c>
      <c r="O167" s="239">
        <v>441461</v>
      </c>
      <c r="P167" s="285">
        <f>(C167+4.2+(coefficient!$C$8*4))/0.88*1.19</f>
        <v>94.334545454545463</v>
      </c>
      <c r="Q167" s="240">
        <v>296</v>
      </c>
      <c r="R167" s="240">
        <v>167051924</v>
      </c>
      <c r="S167" s="240">
        <v>441460</v>
      </c>
      <c r="T167" s="303">
        <f t="shared" si="12"/>
        <v>61.88</v>
      </c>
      <c r="U167" s="234">
        <v>758</v>
      </c>
      <c r="V167" s="235">
        <v>167051924</v>
      </c>
      <c r="W167" s="235">
        <v>598854</v>
      </c>
      <c r="X167" s="306">
        <f t="shared" si="13"/>
        <v>92.264581818181824</v>
      </c>
      <c r="Y167" s="236">
        <v>759</v>
      </c>
      <c r="Z167" s="237">
        <v>167051924</v>
      </c>
      <c r="AA167" s="237">
        <v>598855</v>
      </c>
      <c r="AB167">
        <v>0</v>
      </c>
    </row>
    <row r="168" spans="1:28" s="5" customFormat="1" x14ac:dyDescent="0.25">
      <c r="A168" s="194" t="s">
        <v>248</v>
      </c>
      <c r="B168" s="126">
        <v>167051935</v>
      </c>
      <c r="C168" s="14">
        <v>44.6</v>
      </c>
      <c r="D168" s="311">
        <f>(C168+(coefficient!$C$8*5))/0.9*1.19</f>
        <v>98.637777777777771</v>
      </c>
      <c r="E168" s="312">
        <f>(C168+(coefficient!$C$8*5))/0.95</f>
        <v>78.526315789473685</v>
      </c>
      <c r="F168" s="242" t="s">
        <v>22</v>
      </c>
      <c r="G168" s="418">
        <v>167</v>
      </c>
      <c r="H168" s="131">
        <f>(C168+4.2+(coefficient!$B$8*5))/0.85*1.19</f>
        <v>117.32000000000002</v>
      </c>
      <c r="I168" s="133">
        <v>294</v>
      </c>
      <c r="J168" s="133">
        <v>167051935</v>
      </c>
      <c r="K168" s="133">
        <v>441462</v>
      </c>
      <c r="L168" s="280">
        <f t="shared" si="14"/>
        <v>109.75586363636366</v>
      </c>
      <c r="M168" s="239">
        <v>295</v>
      </c>
      <c r="N168" s="239">
        <v>167051935</v>
      </c>
      <c r="O168" s="239">
        <v>441464</v>
      </c>
      <c r="P168" s="285">
        <f>(C168+4.2+(coefficient!$C$8*5))/0.88*1.19</f>
        <v>106.55909090909093</v>
      </c>
      <c r="Q168" s="240">
        <v>296</v>
      </c>
      <c r="R168" s="240">
        <v>167051935</v>
      </c>
      <c r="S168" s="240">
        <v>441463</v>
      </c>
      <c r="T168" s="303">
        <f t="shared" si="12"/>
        <v>65.990909090909099</v>
      </c>
      <c r="U168" s="234">
        <v>758</v>
      </c>
      <c r="V168" s="235">
        <v>167051935</v>
      </c>
      <c r="W168" s="235">
        <v>598856</v>
      </c>
      <c r="X168" s="306">
        <f t="shared" si="13"/>
        <v>104.85586363636365</v>
      </c>
      <c r="Y168" s="236">
        <v>759</v>
      </c>
      <c r="Z168" s="237">
        <v>167051935</v>
      </c>
      <c r="AA168" s="237">
        <v>598857</v>
      </c>
      <c r="AB168">
        <v>0</v>
      </c>
    </row>
    <row r="169" spans="1:28" s="5" customFormat="1" x14ac:dyDescent="0.25">
      <c r="A169" s="199" t="s">
        <v>249</v>
      </c>
      <c r="B169" s="126">
        <v>167051936</v>
      </c>
      <c r="C169" s="14">
        <v>3.86</v>
      </c>
      <c r="D169" s="311">
        <f>(C169+(coefficient!$C$4*2))/0.9*1.19</f>
        <v>10.392666666666665</v>
      </c>
      <c r="E169" s="312">
        <f>(C169+(coefficient!$C$4*2))/0.95</f>
        <v>8.2736842105263158</v>
      </c>
      <c r="F169" s="247" t="s">
        <v>250</v>
      </c>
      <c r="G169" s="418">
        <v>168</v>
      </c>
      <c r="H169" s="131">
        <f>(C169+4.2+(coefficient!$B$6*2))/0.85*1.19</f>
        <v>19.684000000000001</v>
      </c>
      <c r="I169" s="133">
        <v>294</v>
      </c>
      <c r="J169" s="133">
        <v>167051936</v>
      </c>
      <c r="K169" s="133">
        <v>441465</v>
      </c>
      <c r="L169" s="280">
        <f t="shared" si="14"/>
        <v>16.797661363636365</v>
      </c>
      <c r="M169" s="239">
        <v>295</v>
      </c>
      <c r="N169" s="239">
        <v>167051936</v>
      </c>
      <c r="O169" s="239">
        <v>441467</v>
      </c>
      <c r="P169" s="285">
        <f>(C169+4.2+(coefficient!$C$4*2))/0.88*1.19</f>
        <v>16.308409090909091</v>
      </c>
      <c r="Q169" s="240">
        <v>296</v>
      </c>
      <c r="R169" s="240">
        <v>167051936</v>
      </c>
      <c r="S169" s="240">
        <v>441466</v>
      </c>
      <c r="T169" s="303">
        <f t="shared" si="12"/>
        <v>10.899318181818183</v>
      </c>
      <c r="U169" s="234">
        <v>758</v>
      </c>
      <c r="V169" s="235">
        <v>167051936</v>
      </c>
      <c r="W169" s="235">
        <v>598858</v>
      </c>
      <c r="X169" s="306">
        <f t="shared" si="13"/>
        <v>11.897661363636365</v>
      </c>
      <c r="Y169" s="236">
        <v>759</v>
      </c>
      <c r="Z169" s="237">
        <v>167051936</v>
      </c>
      <c r="AA169" s="237">
        <v>598859</v>
      </c>
      <c r="AB169">
        <v>95</v>
      </c>
    </row>
    <row r="170" spans="1:28" s="5" customFormat="1" x14ac:dyDescent="0.25">
      <c r="A170" s="255" t="s">
        <v>32</v>
      </c>
      <c r="B170" s="126">
        <v>167051938</v>
      </c>
      <c r="C170" s="14">
        <v>11.78</v>
      </c>
      <c r="D170" s="311">
        <f>(C170+(coefficient!$C$3*2))/0.9*1.19</f>
        <v>23.50911111111111</v>
      </c>
      <c r="E170" s="312">
        <f>(C170+(coefficient!$C$3*2))/0.95</f>
        <v>18.715789473684211</v>
      </c>
      <c r="F170" s="242" t="s">
        <v>33</v>
      </c>
      <c r="G170" s="418">
        <v>169</v>
      </c>
      <c r="H170" s="131">
        <f>(C170+4.2+(coefficient!$B$3*2))/0.85*1.19</f>
        <v>33.572000000000003</v>
      </c>
      <c r="I170" s="133">
        <v>294</v>
      </c>
      <c r="J170" s="133">
        <v>167051938</v>
      </c>
      <c r="K170" s="133">
        <v>441468</v>
      </c>
      <c r="L170" s="281">
        <v>51.5</v>
      </c>
      <c r="M170" s="239">
        <v>295</v>
      </c>
      <c r="N170" s="239">
        <v>167051938</v>
      </c>
      <c r="O170" s="239">
        <v>441470</v>
      </c>
      <c r="P170" s="281">
        <v>54.15</v>
      </c>
      <c r="Q170" s="240">
        <v>296</v>
      </c>
      <c r="R170" s="240">
        <v>167051938</v>
      </c>
      <c r="S170" s="240">
        <v>441469</v>
      </c>
      <c r="T170" s="303">
        <f t="shared" si="12"/>
        <v>21.609318181818182</v>
      </c>
      <c r="U170" s="234">
        <v>758</v>
      </c>
      <c r="V170" s="235">
        <v>167051938</v>
      </c>
      <c r="W170" s="235">
        <v>598860</v>
      </c>
      <c r="X170" s="306">
        <f t="shared" si="13"/>
        <v>46.6</v>
      </c>
      <c r="Y170" s="236">
        <v>759</v>
      </c>
      <c r="Z170" s="237">
        <v>167051938</v>
      </c>
      <c r="AA170" s="237">
        <v>598861</v>
      </c>
      <c r="AB170">
        <v>3</v>
      </c>
    </row>
    <row r="171" spans="1:28" s="5" customFormat="1" x14ac:dyDescent="0.25">
      <c r="A171" s="199" t="s">
        <v>251</v>
      </c>
      <c r="B171" s="126">
        <v>167051939</v>
      </c>
      <c r="C171" s="14">
        <v>5.91</v>
      </c>
      <c r="D171" s="311">
        <f>(C171+(coefficient!$C$3*2))/0.9*1.19</f>
        <v>15.747666666666666</v>
      </c>
      <c r="E171" s="312">
        <f>(C171+(coefficient!$C$3*2))/0.95</f>
        <v>12.536842105263158</v>
      </c>
      <c r="F171" s="247" t="s">
        <v>33</v>
      </c>
      <c r="G171" s="418">
        <v>170</v>
      </c>
      <c r="H171" s="131">
        <f>(C171+4.2+(coefficient!$B$3*2))/0.85*1.19</f>
        <v>25.353999999999999</v>
      </c>
      <c r="I171" s="133">
        <v>294</v>
      </c>
      <c r="J171" s="133">
        <v>167051939</v>
      </c>
      <c r="K171" s="133">
        <v>441471</v>
      </c>
      <c r="L171" s="280">
        <f t="shared" ref="L171:L183" si="15">P171*1.03</f>
        <v>22.438667045454544</v>
      </c>
      <c r="M171" s="239">
        <v>295</v>
      </c>
      <c r="N171" s="239">
        <v>167051939</v>
      </c>
      <c r="O171" s="239">
        <v>441473</v>
      </c>
      <c r="P171" s="285">
        <f>(C171+4.2+(coefficient!$C$3*2))/0.88*1.19</f>
        <v>21.785113636363633</v>
      </c>
      <c r="Q171" s="240">
        <v>296</v>
      </c>
      <c r="R171" s="240">
        <v>167051939</v>
      </c>
      <c r="S171" s="240">
        <v>441472</v>
      </c>
      <c r="T171" s="303">
        <f t="shared" si="12"/>
        <v>13.671477272727271</v>
      </c>
      <c r="U171" s="234">
        <v>758</v>
      </c>
      <c r="V171" s="235">
        <v>167051939</v>
      </c>
      <c r="W171" s="235">
        <v>598862</v>
      </c>
      <c r="X171" s="306">
        <f t="shared" si="13"/>
        <v>17.538667045454545</v>
      </c>
      <c r="Y171" s="236">
        <v>759</v>
      </c>
      <c r="Z171" s="237">
        <v>167051939</v>
      </c>
      <c r="AA171" s="237">
        <v>598863</v>
      </c>
      <c r="AB171">
        <v>6</v>
      </c>
    </row>
    <row r="172" spans="1:28" s="5" customFormat="1" x14ac:dyDescent="0.25">
      <c r="A172" s="194" t="s">
        <v>252</v>
      </c>
      <c r="B172" s="126">
        <v>167051940</v>
      </c>
      <c r="C172" s="14">
        <v>5.87</v>
      </c>
      <c r="D172" s="311">
        <f>(C172+(coefficient!$C$3*2))/0.9*1.19</f>
        <v>15.694777777777778</v>
      </c>
      <c r="E172" s="312">
        <f>(C172+(coefficient!$C$3*2))/0.95</f>
        <v>12.494736842105265</v>
      </c>
      <c r="F172" s="242" t="s">
        <v>33</v>
      </c>
      <c r="G172" s="418">
        <v>171</v>
      </c>
      <c r="H172" s="131">
        <f>(C172+4.2+(coefficient!$B$3*2))/0.85*1.19</f>
        <v>25.298000000000002</v>
      </c>
      <c r="I172" s="133">
        <v>294</v>
      </c>
      <c r="J172" s="133">
        <v>167051940</v>
      </c>
      <c r="K172" s="133">
        <v>441474</v>
      </c>
      <c r="L172" s="280">
        <f t="shared" si="15"/>
        <v>22.382953409090909</v>
      </c>
      <c r="M172" s="239">
        <v>295</v>
      </c>
      <c r="N172" s="239">
        <v>167051940</v>
      </c>
      <c r="O172" s="239">
        <v>441476</v>
      </c>
      <c r="P172" s="285">
        <f>(C172+4.2+(coefficient!$C$3*2))/0.88*1.19</f>
        <v>21.731022727272727</v>
      </c>
      <c r="Q172" s="240">
        <v>296</v>
      </c>
      <c r="R172" s="240">
        <v>167051940</v>
      </c>
      <c r="S172" s="240">
        <v>441475</v>
      </c>
      <c r="T172" s="303">
        <f t="shared" si="12"/>
        <v>13.617386363636363</v>
      </c>
      <c r="U172" s="234">
        <v>758</v>
      </c>
      <c r="V172" s="235">
        <v>167051940</v>
      </c>
      <c r="W172" s="235">
        <v>598864</v>
      </c>
      <c r="X172" s="306">
        <f t="shared" si="13"/>
        <v>17.482953409090911</v>
      </c>
      <c r="Y172" s="236">
        <v>759</v>
      </c>
      <c r="Z172" s="237">
        <v>167051940</v>
      </c>
      <c r="AA172" s="237">
        <v>598865</v>
      </c>
      <c r="AB172">
        <v>6</v>
      </c>
    </row>
    <row r="173" spans="1:28" s="5" customFormat="1" x14ac:dyDescent="0.25">
      <c r="A173" s="199" t="s">
        <v>253</v>
      </c>
      <c r="B173" s="126">
        <v>167051942</v>
      </c>
      <c r="C173" s="14">
        <v>22.32</v>
      </c>
      <c r="D173" s="311">
        <f>(C173+(coefficient!$C$8*2.5))/0.9*1.19</f>
        <v>49.345333333333336</v>
      </c>
      <c r="E173" s="312">
        <f>(C173+(coefficient!$C$8*2.5))/0.95</f>
        <v>39.284210526315789</v>
      </c>
      <c r="F173" s="247" t="s">
        <v>254</v>
      </c>
      <c r="G173" s="418">
        <v>172</v>
      </c>
      <c r="H173" s="131">
        <f>(C173+4.2+(coefficient!$B$8*2.5))/0.85*1.19</f>
        <v>61.627999999999993</v>
      </c>
      <c r="I173" s="133">
        <v>294</v>
      </c>
      <c r="J173" s="133">
        <v>167051942</v>
      </c>
      <c r="K173" s="133">
        <v>441477</v>
      </c>
      <c r="L173" s="280">
        <f t="shared" si="15"/>
        <v>57.830754545454539</v>
      </c>
      <c r="M173" s="239">
        <v>295</v>
      </c>
      <c r="N173" s="239">
        <v>167051942</v>
      </c>
      <c r="O173" s="239">
        <v>441479</v>
      </c>
      <c r="P173" s="285">
        <f>(C173+4.2+(coefficient!$C$8*2.5))/0.88*1.19</f>
        <v>56.146363636363631</v>
      </c>
      <c r="Q173" s="240">
        <v>296</v>
      </c>
      <c r="R173" s="240">
        <v>167051942</v>
      </c>
      <c r="S173" s="240">
        <v>441478</v>
      </c>
      <c r="T173" s="303">
        <f t="shared" si="12"/>
        <v>35.862272727272725</v>
      </c>
      <c r="U173" s="234">
        <v>758</v>
      </c>
      <c r="V173" s="235">
        <v>167051942</v>
      </c>
      <c r="W173" s="235">
        <v>598866</v>
      </c>
      <c r="X173" s="306">
        <f t="shared" si="13"/>
        <v>52.930754545454541</v>
      </c>
      <c r="Y173" s="236">
        <v>759</v>
      </c>
      <c r="Z173" s="237">
        <v>167051942</v>
      </c>
      <c r="AA173" s="237">
        <v>598867</v>
      </c>
      <c r="AB173">
        <v>0</v>
      </c>
    </row>
    <row r="174" spans="1:28" s="5" customFormat="1" x14ac:dyDescent="0.25">
      <c r="A174" s="194" t="s">
        <v>255</v>
      </c>
      <c r="B174" s="126">
        <v>167051943</v>
      </c>
      <c r="C174" s="14">
        <v>22.28</v>
      </c>
      <c r="D174" s="311">
        <f>(C174+(coefficient!$C$8*2.5))/0.9*1.19</f>
        <v>49.292444444444442</v>
      </c>
      <c r="E174" s="312">
        <f>(C174+(coefficient!$C$8*2.5))/0.95</f>
        <v>39.242105263157896</v>
      </c>
      <c r="F174" s="242" t="s">
        <v>254</v>
      </c>
      <c r="G174" s="418">
        <v>173</v>
      </c>
      <c r="H174" s="131">
        <f>(C174+4.2+(coefficient!$B$8*2.5))/0.85*1.19</f>
        <v>61.57200000000001</v>
      </c>
      <c r="I174" s="133">
        <v>294</v>
      </c>
      <c r="J174" s="133">
        <v>167051943</v>
      </c>
      <c r="K174" s="133">
        <v>441480</v>
      </c>
      <c r="L174" s="280">
        <f t="shared" si="15"/>
        <v>57.775040909090912</v>
      </c>
      <c r="M174" s="239">
        <v>295</v>
      </c>
      <c r="N174" s="239">
        <v>167051943</v>
      </c>
      <c r="O174" s="239">
        <v>441482</v>
      </c>
      <c r="P174" s="285">
        <f>(C174+4.2+(coefficient!$C$8*2.5))/0.88*1.19</f>
        <v>56.092272727272729</v>
      </c>
      <c r="Q174" s="240">
        <v>296</v>
      </c>
      <c r="R174" s="240">
        <v>167051943</v>
      </c>
      <c r="S174" s="240">
        <v>441481</v>
      </c>
      <c r="T174" s="303">
        <f t="shared" si="12"/>
        <v>35.808181818181815</v>
      </c>
      <c r="U174" s="234">
        <v>758</v>
      </c>
      <c r="V174" s="235">
        <v>167051943</v>
      </c>
      <c r="W174" s="235">
        <v>598868</v>
      </c>
      <c r="X174" s="306">
        <f t="shared" si="13"/>
        <v>52.875040909090913</v>
      </c>
      <c r="Y174" s="236">
        <v>759</v>
      </c>
      <c r="Z174" s="237">
        <v>167051943</v>
      </c>
      <c r="AA174" s="237">
        <v>598869</v>
      </c>
      <c r="AB174">
        <v>0</v>
      </c>
    </row>
    <row r="175" spans="1:28" s="1" customFormat="1" x14ac:dyDescent="0.25">
      <c r="A175" s="254" t="s">
        <v>256</v>
      </c>
      <c r="B175" s="323">
        <v>160760166</v>
      </c>
      <c r="C175" s="14">
        <v>32.82</v>
      </c>
      <c r="D175" s="324">
        <f>(C175+(coefficient!$C$8*3))/0.9*1.19</f>
        <v>67.195333333333338</v>
      </c>
      <c r="E175" s="325">
        <f>(C175+(coefficient!$C$8*2.5))/0.95</f>
        <v>50.336842105263159</v>
      </c>
      <c r="F175" s="326" t="s">
        <v>16</v>
      </c>
      <c r="G175" s="418">
        <v>174</v>
      </c>
      <c r="H175" s="412">
        <v>90</v>
      </c>
      <c r="I175" s="327">
        <v>294</v>
      </c>
      <c r="J175" s="327">
        <v>160760166</v>
      </c>
      <c r="K175" s="327">
        <v>102042</v>
      </c>
      <c r="L175" s="328">
        <f t="shared" si="15"/>
        <v>72.100000000000009</v>
      </c>
      <c r="M175" s="329">
        <v>295</v>
      </c>
      <c r="N175" s="329">
        <v>160760166</v>
      </c>
      <c r="O175" s="329">
        <v>102020</v>
      </c>
      <c r="P175" s="330">
        <v>70</v>
      </c>
      <c r="Q175" s="331">
        <v>296</v>
      </c>
      <c r="R175" s="331">
        <v>160760166</v>
      </c>
      <c r="S175" s="331">
        <v>102019</v>
      </c>
      <c r="T175" s="332">
        <f t="shared" si="12"/>
        <v>50.061136363636365</v>
      </c>
      <c r="U175" s="333">
        <v>758</v>
      </c>
      <c r="V175" s="334">
        <v>160760166</v>
      </c>
      <c r="W175" s="334">
        <v>560645</v>
      </c>
      <c r="X175" s="335">
        <f t="shared" si="13"/>
        <v>67.2</v>
      </c>
      <c r="Y175" s="336">
        <v>759</v>
      </c>
      <c r="Z175" s="337">
        <v>160760166</v>
      </c>
      <c r="AA175" s="337">
        <v>560646</v>
      </c>
      <c r="AB175">
        <v>0</v>
      </c>
    </row>
    <row r="176" spans="1:28" s="1" customFormat="1" x14ac:dyDescent="0.25">
      <c r="A176" s="257" t="s">
        <v>34</v>
      </c>
      <c r="B176" s="338">
        <v>155632227</v>
      </c>
      <c r="C176" s="14">
        <v>12.11</v>
      </c>
      <c r="D176" s="339">
        <f>(C176+coefficient!$C$8)/0.9*1.19</f>
        <v>23.945444444444441</v>
      </c>
      <c r="E176" s="340">
        <f>(C176+coefficient!$C$8)/0.95</f>
        <v>19.063157894736843</v>
      </c>
      <c r="F176" s="341" t="s">
        <v>30</v>
      </c>
      <c r="G176" s="418">
        <v>175</v>
      </c>
      <c r="H176" s="413">
        <f>(C176+4.2+coefficient!$B$8)/0.85*1.19</f>
        <v>32.633999999999993</v>
      </c>
      <c r="I176" s="342">
        <v>294</v>
      </c>
      <c r="J176" s="343">
        <v>155632227</v>
      </c>
      <c r="K176" s="342">
        <v>182762</v>
      </c>
      <c r="L176" s="344">
        <f t="shared" si="15"/>
        <v>31.116300000000003</v>
      </c>
      <c r="M176" s="345">
        <v>295</v>
      </c>
      <c r="N176" s="345">
        <v>155632227</v>
      </c>
      <c r="O176" s="345">
        <v>90244</v>
      </c>
      <c r="P176" s="346">
        <v>30.21</v>
      </c>
      <c r="Q176" s="347">
        <v>296</v>
      </c>
      <c r="R176" s="347">
        <v>155632227</v>
      </c>
      <c r="S176" s="347">
        <v>92293</v>
      </c>
      <c r="T176" s="332">
        <f t="shared" si="12"/>
        <v>22.055568181818177</v>
      </c>
      <c r="U176" s="333">
        <v>758</v>
      </c>
      <c r="V176" s="334">
        <v>155632227</v>
      </c>
      <c r="W176" s="334">
        <v>560457</v>
      </c>
      <c r="X176" s="335">
        <f t="shared" si="13"/>
        <v>26.216300000000004</v>
      </c>
      <c r="Y176" s="336">
        <v>759</v>
      </c>
      <c r="Z176" s="337">
        <v>155632227</v>
      </c>
      <c r="AA176" s="337">
        <v>560458</v>
      </c>
      <c r="AB176">
        <v>66</v>
      </c>
    </row>
    <row r="177" spans="1:28" s="1" customFormat="1" x14ac:dyDescent="0.25">
      <c r="A177" s="254" t="s">
        <v>35</v>
      </c>
      <c r="B177" s="348">
        <v>155632236</v>
      </c>
      <c r="C177" s="14">
        <v>12.11</v>
      </c>
      <c r="D177" s="324">
        <f>(C177+coefficient!$C$8)/0.9*1.19</f>
        <v>23.945444444444441</v>
      </c>
      <c r="E177" s="325">
        <f>(C177+coefficient!$C$8)/0.95</f>
        <v>19.063157894736843</v>
      </c>
      <c r="F177" s="326" t="s">
        <v>30</v>
      </c>
      <c r="G177" s="418">
        <v>176</v>
      </c>
      <c r="H177" s="412">
        <f>(C177+4.2+coefficient!$B$8)/0.85*1.19</f>
        <v>32.633999999999993</v>
      </c>
      <c r="I177" s="327">
        <v>294</v>
      </c>
      <c r="J177" s="349">
        <v>155632236</v>
      </c>
      <c r="K177" s="327">
        <v>182761</v>
      </c>
      <c r="L177" s="328">
        <f t="shared" si="15"/>
        <v>31.116300000000003</v>
      </c>
      <c r="M177" s="329">
        <v>295</v>
      </c>
      <c r="N177" s="329">
        <v>155632236</v>
      </c>
      <c r="O177" s="329">
        <v>90245</v>
      </c>
      <c r="P177" s="346">
        <v>30.21</v>
      </c>
      <c r="Q177" s="331">
        <v>296</v>
      </c>
      <c r="R177" s="331">
        <v>155632236</v>
      </c>
      <c r="S177" s="331">
        <v>92290</v>
      </c>
      <c r="T177" s="332">
        <f t="shared" si="12"/>
        <v>22.055568181818177</v>
      </c>
      <c r="U177" s="333">
        <v>758</v>
      </c>
      <c r="V177" s="334">
        <v>155632236</v>
      </c>
      <c r="W177" s="334">
        <v>560465</v>
      </c>
      <c r="X177" s="335">
        <f t="shared" si="13"/>
        <v>26.216300000000004</v>
      </c>
      <c r="Y177" s="336">
        <v>759</v>
      </c>
      <c r="Z177" s="337">
        <v>155632236</v>
      </c>
      <c r="AA177" s="337">
        <v>560466</v>
      </c>
      <c r="AB177">
        <v>67</v>
      </c>
    </row>
    <row r="178" spans="1:28" x14ac:dyDescent="0.25">
      <c r="A178" s="144" t="s">
        <v>257</v>
      </c>
      <c r="B178" s="126">
        <v>160401945</v>
      </c>
      <c r="C178" s="14">
        <v>28.08</v>
      </c>
      <c r="D178" s="311">
        <f>(C178+(coefficient!$C$8*3))/0.9*1.19</f>
        <v>60.92799999999999</v>
      </c>
      <c r="E178" s="312">
        <f>(C178+(coefficient!$C$8*3))/0.95</f>
        <v>48.505263157894738</v>
      </c>
      <c r="F178" s="242" t="s">
        <v>18</v>
      </c>
      <c r="G178" s="418">
        <v>177</v>
      </c>
      <c r="H178" s="131">
        <f>(C178+4.2+(coefficient!$B$8*3))/0.85*1.19</f>
        <v>74.591999999999999</v>
      </c>
      <c r="I178" s="133">
        <v>294</v>
      </c>
      <c r="J178" s="133">
        <v>160401945</v>
      </c>
      <c r="K178" s="133">
        <v>179424</v>
      </c>
      <c r="L178" s="280">
        <f t="shared" si="15"/>
        <v>70.032040909090924</v>
      </c>
      <c r="M178" s="239">
        <v>295</v>
      </c>
      <c r="N178" s="239">
        <v>160401945</v>
      </c>
      <c r="O178" s="239">
        <v>96719</v>
      </c>
      <c r="P178" s="285">
        <f>(C178+4.2+(coefficient!$C$8*3))/0.88*1.19</f>
        <v>67.992272727272734</v>
      </c>
      <c r="Q178" s="240">
        <v>296</v>
      </c>
      <c r="R178" s="240">
        <v>160401945</v>
      </c>
      <c r="S178" s="240">
        <v>96718</v>
      </c>
      <c r="T178" s="303">
        <f t="shared" si="12"/>
        <v>43.651363636363634</v>
      </c>
      <c r="U178" s="234">
        <v>758</v>
      </c>
      <c r="V178" s="235">
        <v>160401945</v>
      </c>
      <c r="W178" s="235">
        <v>560643</v>
      </c>
      <c r="X178" s="306">
        <f t="shared" si="13"/>
        <v>65.132040909090918</v>
      </c>
      <c r="Y178" s="236">
        <v>759</v>
      </c>
      <c r="Z178" s="237">
        <v>160401945</v>
      </c>
      <c r="AA178" s="237">
        <v>560644</v>
      </c>
      <c r="AB178">
        <v>66</v>
      </c>
    </row>
    <row r="179" spans="1:28" x14ac:dyDescent="0.25">
      <c r="A179" s="171" t="s">
        <v>258</v>
      </c>
      <c r="B179" s="241">
        <v>160901625</v>
      </c>
      <c r="C179" s="14">
        <v>7.31</v>
      </c>
      <c r="D179" s="313">
        <f>(C179+coefficient!$C$8)/0.9*1.19</f>
        <v>17.598777777777777</v>
      </c>
      <c r="E179" s="314">
        <f>(C179+coefficient!$C$8)/0.95</f>
        <v>14.010526315789473</v>
      </c>
      <c r="F179" s="252" t="s">
        <v>30</v>
      </c>
      <c r="G179" s="418">
        <v>178</v>
      </c>
      <c r="H179" s="406">
        <v>23.13</v>
      </c>
      <c r="I179" s="155">
        <v>294</v>
      </c>
      <c r="J179" s="243">
        <v>160901625</v>
      </c>
      <c r="K179" s="155">
        <v>182749</v>
      </c>
      <c r="L179" s="279">
        <f t="shared" si="15"/>
        <v>24.388644318181814</v>
      </c>
      <c r="M179" s="244">
        <v>295</v>
      </c>
      <c r="N179" s="244">
        <v>160901625</v>
      </c>
      <c r="O179" s="244">
        <v>108874</v>
      </c>
      <c r="P179" s="287">
        <f>(C179+4.2+coefficient!$C$8)/0.88*1.19</f>
        <v>23.678295454545449</v>
      </c>
      <c r="Q179" s="245">
        <v>296</v>
      </c>
      <c r="R179" s="245">
        <v>160901625</v>
      </c>
      <c r="S179" s="245">
        <v>108873</v>
      </c>
      <c r="T179" s="303">
        <f t="shared" si="12"/>
        <v>15.564659090909091</v>
      </c>
      <c r="U179" s="234">
        <v>758</v>
      </c>
      <c r="V179" s="235">
        <v>160901625</v>
      </c>
      <c r="W179" s="235">
        <v>560657</v>
      </c>
      <c r="X179" s="306">
        <f t="shared" si="13"/>
        <v>19.488644318181812</v>
      </c>
      <c r="Y179" s="236">
        <v>759</v>
      </c>
      <c r="Z179" s="237">
        <v>160901625</v>
      </c>
      <c r="AA179" s="237">
        <v>560658</v>
      </c>
      <c r="AB179">
        <v>88</v>
      </c>
    </row>
    <row r="180" spans="1:28" x14ac:dyDescent="0.25">
      <c r="A180" s="144" t="s">
        <v>259</v>
      </c>
      <c r="B180" s="246">
        <v>160902068</v>
      </c>
      <c r="C180" s="14">
        <v>7.31</v>
      </c>
      <c r="D180" s="311">
        <f>(C180+coefficient!$C$8)/0.9*1.19</f>
        <v>17.598777777777777</v>
      </c>
      <c r="E180" s="312">
        <f>(C180+coefficient!$C$8)/0.95</f>
        <v>14.010526315789473</v>
      </c>
      <c r="F180" s="242" t="s">
        <v>30</v>
      </c>
      <c r="G180" s="418">
        <v>179</v>
      </c>
      <c r="H180" s="406">
        <v>23.13</v>
      </c>
      <c r="I180" s="133">
        <v>294</v>
      </c>
      <c r="J180" s="248">
        <v>160902068</v>
      </c>
      <c r="K180" s="133">
        <v>182748</v>
      </c>
      <c r="L180" s="280">
        <f t="shared" si="15"/>
        <v>24.388644318181814</v>
      </c>
      <c r="M180" s="239">
        <v>295</v>
      </c>
      <c r="N180" s="239">
        <v>160902068</v>
      </c>
      <c r="O180" s="239">
        <v>108927</v>
      </c>
      <c r="P180" s="285">
        <f>(C180+4.2+coefficient!$C$8)/0.88*1.19</f>
        <v>23.678295454545449</v>
      </c>
      <c r="Q180" s="240">
        <v>296</v>
      </c>
      <c r="R180" s="240">
        <v>160902068</v>
      </c>
      <c r="S180" s="240">
        <v>108926</v>
      </c>
      <c r="T180" s="303">
        <f t="shared" si="12"/>
        <v>15.564659090909091</v>
      </c>
      <c r="U180" s="234">
        <v>758</v>
      </c>
      <c r="V180" s="235">
        <v>160902068</v>
      </c>
      <c r="W180" s="235">
        <v>560659</v>
      </c>
      <c r="X180" s="306">
        <f t="shared" si="13"/>
        <v>19.488644318181812</v>
      </c>
      <c r="Y180" s="236">
        <v>759</v>
      </c>
      <c r="Z180" s="237">
        <v>160902068</v>
      </c>
      <c r="AA180" s="237">
        <v>560660</v>
      </c>
      <c r="AB180">
        <v>89</v>
      </c>
    </row>
    <row r="181" spans="1:28" x14ac:dyDescent="0.25">
      <c r="A181" s="125" t="s">
        <v>260</v>
      </c>
      <c r="B181" s="126">
        <v>160902665</v>
      </c>
      <c r="C181" s="14">
        <v>14.64</v>
      </c>
      <c r="D181" s="311">
        <f>(C181+(coefficient!$C$8*1.8))/0.9*1.19</f>
        <v>33.637333333333331</v>
      </c>
      <c r="E181" s="312">
        <f>(C181+(coefficient!$C$8*1.8))/0.95</f>
        <v>26.778947368421054</v>
      </c>
      <c r="F181" s="247" t="s">
        <v>27</v>
      </c>
      <c r="G181" s="418">
        <v>180</v>
      </c>
      <c r="H181" s="406">
        <v>45.9</v>
      </c>
      <c r="I181" s="133">
        <v>294</v>
      </c>
      <c r="J181" s="133">
        <v>160902665</v>
      </c>
      <c r="K181" s="133">
        <v>179428</v>
      </c>
      <c r="L181" s="280">
        <f t="shared" si="15"/>
        <v>30.415900000000001</v>
      </c>
      <c r="M181" s="239">
        <v>295</v>
      </c>
      <c r="N181" s="239">
        <v>160902665</v>
      </c>
      <c r="O181" s="239">
        <v>108982</v>
      </c>
      <c r="P181" s="281">
        <v>29.53</v>
      </c>
      <c r="Q181" s="240">
        <v>296</v>
      </c>
      <c r="R181" s="240">
        <v>160902665</v>
      </c>
      <c r="S181" s="240">
        <v>108981</v>
      </c>
      <c r="T181" s="303">
        <f t="shared" si="12"/>
        <v>25.476818181818182</v>
      </c>
      <c r="U181" s="234">
        <v>758</v>
      </c>
      <c r="V181" s="235">
        <v>160902665</v>
      </c>
      <c r="W181" s="235">
        <v>560661</v>
      </c>
      <c r="X181" s="306">
        <f t="shared" si="13"/>
        <v>25.515900000000002</v>
      </c>
      <c r="Y181" s="236">
        <v>759</v>
      </c>
      <c r="Z181" s="237">
        <v>160902665</v>
      </c>
      <c r="AA181" s="237">
        <v>560662</v>
      </c>
      <c r="AB181">
        <v>88</v>
      </c>
    </row>
    <row r="182" spans="1:28" s="4" customFormat="1" x14ac:dyDescent="0.25">
      <c r="A182" s="144" t="s">
        <v>261</v>
      </c>
      <c r="B182" s="246">
        <v>161187203</v>
      </c>
      <c r="C182" s="14">
        <v>9.02</v>
      </c>
      <c r="D182" s="311">
        <f>(C182+coefficient!$C$8)/0.9*1.19</f>
        <v>19.859777777777772</v>
      </c>
      <c r="E182" s="312">
        <f>(C182+coefficient!$C$8)/0.95</f>
        <v>15.810526315789474</v>
      </c>
      <c r="F182" s="242" t="s">
        <v>30</v>
      </c>
      <c r="G182" s="418">
        <v>181</v>
      </c>
      <c r="H182" s="131">
        <f>(C182+4.2+coefficient!$B$8)/0.85*1.19</f>
        <v>28.308</v>
      </c>
      <c r="I182" s="133">
        <v>294</v>
      </c>
      <c r="J182" s="248">
        <v>161187203</v>
      </c>
      <c r="K182" s="133">
        <v>110044</v>
      </c>
      <c r="L182" s="280">
        <f t="shared" si="15"/>
        <v>26.770402272727271</v>
      </c>
      <c r="M182" s="239">
        <v>295</v>
      </c>
      <c r="N182" s="239">
        <v>161187203</v>
      </c>
      <c r="O182" s="239">
        <v>110034</v>
      </c>
      <c r="P182" s="285">
        <f>(C182+4.2+coefficient!$C$8)/0.88*1.19</f>
        <v>25.990681818181816</v>
      </c>
      <c r="Q182" s="240">
        <v>296</v>
      </c>
      <c r="R182" s="240">
        <v>161187203</v>
      </c>
      <c r="S182" s="240">
        <v>110033</v>
      </c>
      <c r="T182" s="303">
        <f t="shared" si="12"/>
        <v>17.877045454545453</v>
      </c>
      <c r="U182" s="234">
        <v>758</v>
      </c>
      <c r="V182" s="235">
        <v>161187203</v>
      </c>
      <c r="W182" s="235">
        <v>560671</v>
      </c>
      <c r="X182" s="306">
        <f t="shared" si="13"/>
        <v>21.870402272727269</v>
      </c>
      <c r="Y182" s="236">
        <v>759</v>
      </c>
      <c r="Z182" s="237">
        <v>161187203</v>
      </c>
      <c r="AA182" s="237">
        <v>560672</v>
      </c>
      <c r="AB182">
        <v>50</v>
      </c>
    </row>
    <row r="183" spans="1:28" x14ac:dyDescent="0.25">
      <c r="A183" s="171" t="s">
        <v>262</v>
      </c>
      <c r="B183" s="241">
        <v>161216113</v>
      </c>
      <c r="C183" s="14">
        <v>9.02</v>
      </c>
      <c r="D183" s="313">
        <f>(C183+coefficient!$C$8)/0.9*1.19</f>
        <v>19.859777777777772</v>
      </c>
      <c r="E183" s="314">
        <f>(C183+coefficient!$C$8)/0.95</f>
        <v>15.810526315789474</v>
      </c>
      <c r="F183" s="252" t="s">
        <v>30</v>
      </c>
      <c r="G183" s="418">
        <v>182</v>
      </c>
      <c r="H183" s="407">
        <f>(C183+4.2+coefficient!$B$8)/0.85*1.19</f>
        <v>28.308</v>
      </c>
      <c r="I183" s="155">
        <v>294</v>
      </c>
      <c r="J183" s="243">
        <v>161216113</v>
      </c>
      <c r="K183" s="155">
        <v>110046</v>
      </c>
      <c r="L183" s="279">
        <f t="shared" si="15"/>
        <v>26.770402272727271</v>
      </c>
      <c r="M183" s="244">
        <v>295</v>
      </c>
      <c r="N183" s="244">
        <v>161216113</v>
      </c>
      <c r="O183" s="244">
        <v>110048</v>
      </c>
      <c r="P183" s="287">
        <f>(C183+4.2+coefficient!$C$8)/0.88*1.19</f>
        <v>25.990681818181816</v>
      </c>
      <c r="Q183" s="245">
        <v>296</v>
      </c>
      <c r="R183" s="245">
        <v>161216113</v>
      </c>
      <c r="S183" s="245">
        <v>110047</v>
      </c>
      <c r="T183" s="303">
        <f t="shared" si="12"/>
        <v>17.877045454545453</v>
      </c>
      <c r="U183" s="234">
        <v>758</v>
      </c>
      <c r="V183" s="235">
        <v>161216113</v>
      </c>
      <c r="W183" s="235">
        <v>560673</v>
      </c>
      <c r="X183" s="306">
        <f t="shared" si="13"/>
        <v>21.870402272727269</v>
      </c>
      <c r="Y183" s="236">
        <v>759</v>
      </c>
      <c r="Z183" s="237">
        <v>161216113</v>
      </c>
      <c r="AA183" s="237">
        <v>560674</v>
      </c>
      <c r="AB183">
        <v>64</v>
      </c>
    </row>
    <row r="184" spans="1:28" x14ac:dyDescent="0.25">
      <c r="A184" s="144" t="s">
        <v>263</v>
      </c>
      <c r="B184" s="126">
        <v>161216752</v>
      </c>
      <c r="C184" s="14">
        <v>18.04</v>
      </c>
      <c r="D184" s="311">
        <f>(C184+(coefficient!$C$8*1.8))/0.9*1.19</f>
        <v>38.132888888888886</v>
      </c>
      <c r="E184" s="312">
        <f>(C184+(coefficient!$C$8*1.8))/0.95</f>
        <v>30.357894736842105</v>
      </c>
      <c r="F184" s="242" t="s">
        <v>27</v>
      </c>
      <c r="G184" s="418">
        <v>183</v>
      </c>
      <c r="H184" s="131">
        <f>(C184+4.2+(coefficient!$B$8*1.8))/0.85*1.19</f>
        <v>48.775999999999996</v>
      </c>
      <c r="I184" s="133">
        <v>294</v>
      </c>
      <c r="J184" s="133">
        <v>161216752</v>
      </c>
      <c r="K184" s="133">
        <v>110050</v>
      </c>
      <c r="L184" s="281">
        <v>38.18</v>
      </c>
      <c r="M184" s="239">
        <v>295</v>
      </c>
      <c r="N184" s="239">
        <v>161216752</v>
      </c>
      <c r="O184" s="239">
        <v>110052</v>
      </c>
      <c r="P184" s="281">
        <v>38.18</v>
      </c>
      <c r="Q184" s="240">
        <v>296</v>
      </c>
      <c r="R184" s="240">
        <v>161216752</v>
      </c>
      <c r="S184" s="240">
        <v>110051</v>
      </c>
      <c r="T184" s="303">
        <f t="shared" si="12"/>
        <v>30.074545454545451</v>
      </c>
      <c r="U184" s="234">
        <v>758</v>
      </c>
      <c r="V184" s="235">
        <v>161216752</v>
      </c>
      <c r="W184" s="235">
        <v>560675</v>
      </c>
      <c r="X184" s="306">
        <f t="shared" si="13"/>
        <v>33.28</v>
      </c>
      <c r="Y184" s="236">
        <v>759</v>
      </c>
      <c r="Z184" s="237">
        <v>161216752</v>
      </c>
      <c r="AA184" s="237">
        <v>560676</v>
      </c>
      <c r="AB184">
        <v>50</v>
      </c>
    </row>
    <row r="185" spans="1:28" x14ac:dyDescent="0.25">
      <c r="A185" s="148" t="s">
        <v>264</v>
      </c>
      <c r="B185" s="126">
        <v>164270328</v>
      </c>
      <c r="C185" s="14">
        <v>21.18</v>
      </c>
      <c r="D185" s="311">
        <f>(C185+(coefficient!$C$8*2))/0.9*1.19</f>
        <v>43.871333333333332</v>
      </c>
      <c r="E185" s="312">
        <f>(C185+(coefficient!$C$8*2))/0.95</f>
        <v>34.926315789473684</v>
      </c>
      <c r="F185" s="247" t="s">
        <v>18</v>
      </c>
      <c r="G185" s="418">
        <v>184</v>
      </c>
      <c r="H185" s="131">
        <f>(C185+4.2+(coefficient!$B$8*2))/0.85*1.19</f>
        <v>55.131999999999998</v>
      </c>
      <c r="I185" s="133">
        <v>294</v>
      </c>
      <c r="J185" s="133">
        <v>164270328</v>
      </c>
      <c r="K185" s="133">
        <v>185295</v>
      </c>
      <c r="L185" s="280">
        <f>P185*1.03</f>
        <v>52.064393181818176</v>
      </c>
      <c r="M185" s="239">
        <v>295</v>
      </c>
      <c r="N185" s="239">
        <v>164270328</v>
      </c>
      <c r="O185" s="239">
        <v>185297</v>
      </c>
      <c r="P185" s="285">
        <f>(C185+4.2+(coefficient!$C$8*2))/0.88*1.19</f>
        <v>50.547954545454537</v>
      </c>
      <c r="Q185" s="240">
        <v>296</v>
      </c>
      <c r="R185" s="240">
        <v>164270328</v>
      </c>
      <c r="S185" s="240">
        <v>185296</v>
      </c>
      <c r="T185" s="303">
        <f t="shared" si="12"/>
        <v>34.320681818181818</v>
      </c>
      <c r="U185" s="234">
        <v>758</v>
      </c>
      <c r="V185" s="235">
        <v>164270328</v>
      </c>
      <c r="W185" s="235">
        <v>570329</v>
      </c>
      <c r="X185" s="306">
        <f t="shared" si="13"/>
        <v>47.164393181818177</v>
      </c>
      <c r="Y185" s="236">
        <v>759</v>
      </c>
      <c r="Z185" s="237">
        <v>164270328</v>
      </c>
      <c r="AA185" s="237">
        <v>570330</v>
      </c>
      <c r="AB185">
        <v>0</v>
      </c>
    </row>
    <row r="186" spans="1:28" x14ac:dyDescent="0.25">
      <c r="A186" s="144" t="s">
        <v>265</v>
      </c>
      <c r="B186" s="246">
        <v>155632782</v>
      </c>
      <c r="C186" s="14">
        <v>14.77</v>
      </c>
      <c r="D186" s="311">
        <f>(C186+coefficient!$C$8)/0.9*1.19</f>
        <v>27.462555555555554</v>
      </c>
      <c r="E186" s="312">
        <f>(C186+coefficient!$C$8)/0.95</f>
        <v>21.863157894736844</v>
      </c>
      <c r="F186" s="242" t="s">
        <v>30</v>
      </c>
      <c r="G186" s="418">
        <v>185</v>
      </c>
      <c r="H186" s="131">
        <f>(C186+4.2+coefficient!$B$8)/0.85*1.19</f>
        <v>36.357999999999997</v>
      </c>
      <c r="I186" s="133">
        <v>294</v>
      </c>
      <c r="J186" s="248">
        <v>155632782</v>
      </c>
      <c r="K186" s="133">
        <v>183460</v>
      </c>
      <c r="L186" s="280">
        <f>P186*1.03</f>
        <v>34.779237500000001</v>
      </c>
      <c r="M186" s="239">
        <v>295</v>
      </c>
      <c r="N186" s="239">
        <v>155632782</v>
      </c>
      <c r="O186" s="239">
        <v>90247</v>
      </c>
      <c r="P186" s="285">
        <f>(C186+4.2+coefficient!$C$8)/0.88*1.19</f>
        <v>33.766249999999999</v>
      </c>
      <c r="Q186" s="240">
        <v>296</v>
      </c>
      <c r="R186" s="240">
        <v>155632782</v>
      </c>
      <c r="S186" s="240">
        <v>92280</v>
      </c>
      <c r="T186" s="303">
        <f t="shared" si="12"/>
        <v>25.652613636363633</v>
      </c>
      <c r="U186" s="234">
        <v>758</v>
      </c>
      <c r="V186" s="235">
        <v>155632782</v>
      </c>
      <c r="W186" s="235">
        <v>560487</v>
      </c>
      <c r="X186" s="306">
        <f t="shared" si="13"/>
        <v>29.879237500000002</v>
      </c>
      <c r="Y186" s="236">
        <v>759</v>
      </c>
      <c r="Z186" s="237">
        <v>155632782</v>
      </c>
      <c r="AA186" s="237">
        <v>560488</v>
      </c>
      <c r="AB186">
        <v>37</v>
      </c>
    </row>
    <row r="187" spans="1:28" x14ac:dyDescent="0.25">
      <c r="A187" s="171" t="s">
        <v>266</v>
      </c>
      <c r="B187" s="241">
        <v>155633314</v>
      </c>
      <c r="C187" s="14">
        <v>14.77</v>
      </c>
      <c r="D187" s="313">
        <f>(C187+coefficient!$C$8)/0.9*1.19</f>
        <v>27.462555555555554</v>
      </c>
      <c r="E187" s="314">
        <f>(C187+coefficient!$C$8)/0.95</f>
        <v>21.863157894736844</v>
      </c>
      <c r="F187" s="252" t="s">
        <v>30</v>
      </c>
      <c r="G187" s="418">
        <v>186</v>
      </c>
      <c r="H187" s="407">
        <f>(C187+4.2+coefficient!$B$8)/0.85*1.19</f>
        <v>36.357999999999997</v>
      </c>
      <c r="I187" s="155">
        <v>294</v>
      </c>
      <c r="J187" s="243">
        <v>155633314</v>
      </c>
      <c r="K187" s="155">
        <v>183461</v>
      </c>
      <c r="L187" s="279">
        <f>P187*1.03</f>
        <v>34.779237500000001</v>
      </c>
      <c r="M187" s="244">
        <v>295</v>
      </c>
      <c r="N187" s="244">
        <v>155633314</v>
      </c>
      <c r="O187" s="244">
        <v>90248</v>
      </c>
      <c r="P187" s="287">
        <f>(C187+4.2+coefficient!$C$8)/0.88*1.19</f>
        <v>33.766249999999999</v>
      </c>
      <c r="Q187" s="245">
        <v>296</v>
      </c>
      <c r="R187" s="245">
        <v>155633314</v>
      </c>
      <c r="S187" s="245">
        <v>92277</v>
      </c>
      <c r="T187" s="303">
        <f t="shared" si="12"/>
        <v>25.652613636363633</v>
      </c>
      <c r="U187" s="234">
        <v>758</v>
      </c>
      <c r="V187" s="235">
        <v>155633314</v>
      </c>
      <c r="W187" s="235">
        <v>560507</v>
      </c>
      <c r="X187" s="306">
        <f t="shared" si="13"/>
        <v>29.879237500000002</v>
      </c>
      <c r="Y187" s="236">
        <v>759</v>
      </c>
      <c r="Z187" s="237">
        <v>155633314</v>
      </c>
      <c r="AA187" s="237">
        <v>560508</v>
      </c>
      <c r="AB187">
        <v>38</v>
      </c>
    </row>
    <row r="188" spans="1:28" x14ac:dyDescent="0.25">
      <c r="A188" s="144" t="s">
        <v>267</v>
      </c>
      <c r="B188" s="126">
        <v>155078164</v>
      </c>
      <c r="C188" s="14">
        <v>29.54</v>
      </c>
      <c r="D188" s="311">
        <f>(C188+(coefficient!$C$8*1.8))/0.9*1.19</f>
        <v>53.338444444444441</v>
      </c>
      <c r="E188" s="312">
        <f>(C188+(coefficient!$C$8*1.8))/0.95</f>
        <v>42.463157894736845</v>
      </c>
      <c r="F188" s="242" t="s">
        <v>27</v>
      </c>
      <c r="G188" s="418">
        <v>187</v>
      </c>
      <c r="H188" s="406">
        <v>79</v>
      </c>
      <c r="I188" s="133">
        <v>294</v>
      </c>
      <c r="J188" s="133">
        <v>155078164</v>
      </c>
      <c r="K188" s="133">
        <v>91714</v>
      </c>
      <c r="L188" s="280">
        <f>P188*1.03</f>
        <v>62.037134090909106</v>
      </c>
      <c r="M188" s="239">
        <v>295</v>
      </c>
      <c r="N188" s="239">
        <v>155078164</v>
      </c>
      <c r="O188" s="239">
        <v>90320</v>
      </c>
      <c r="P188" s="285">
        <f>(C188+4.2+(coefficient!$C$8*1.8))/0.88*1.19</f>
        <v>60.230227272727284</v>
      </c>
      <c r="Q188" s="240">
        <v>296</v>
      </c>
      <c r="R188" s="240">
        <v>155078164</v>
      </c>
      <c r="S188" s="240">
        <v>91715</v>
      </c>
      <c r="T188" s="303">
        <f t="shared" si="12"/>
        <v>45.625681818181818</v>
      </c>
      <c r="U188" s="234">
        <v>758</v>
      </c>
      <c r="V188" s="235">
        <v>155078164</v>
      </c>
      <c r="W188" s="235">
        <v>558217</v>
      </c>
      <c r="X188" s="306">
        <f t="shared" si="13"/>
        <v>57.137134090909107</v>
      </c>
      <c r="Y188" s="236">
        <v>759</v>
      </c>
      <c r="Z188" s="237">
        <v>155078164</v>
      </c>
      <c r="AA188" s="237">
        <v>558218</v>
      </c>
      <c r="AB188">
        <v>37</v>
      </c>
    </row>
    <row r="189" spans="1:28" x14ac:dyDescent="0.25">
      <c r="A189" s="125" t="s">
        <v>268</v>
      </c>
      <c r="B189" s="126">
        <v>160394885</v>
      </c>
      <c r="C189" s="14">
        <v>33.04</v>
      </c>
      <c r="D189" s="311">
        <f>(C189+(coefficient!$C$8*2))/0.9*1.19</f>
        <v>59.552888888888887</v>
      </c>
      <c r="E189" s="312">
        <f>(C189+(coefficient!$C$8*2))/0.95</f>
        <v>47.410526315789475</v>
      </c>
      <c r="F189" s="247" t="s">
        <v>18</v>
      </c>
      <c r="G189" s="418">
        <v>188</v>
      </c>
      <c r="H189" s="131">
        <f>(C189+4.2+(coefficient!$B$8*2))/0.85*1.19</f>
        <v>71.736000000000004</v>
      </c>
      <c r="I189" s="133">
        <v>294</v>
      </c>
      <c r="J189" s="133">
        <v>160394885</v>
      </c>
      <c r="K189" s="133">
        <v>96499</v>
      </c>
      <c r="L189" s="280">
        <f>P189*1.03</f>
        <v>68.583486363636354</v>
      </c>
      <c r="M189" s="239">
        <v>295</v>
      </c>
      <c r="N189" s="239">
        <v>160394885</v>
      </c>
      <c r="O189" s="239">
        <v>96487</v>
      </c>
      <c r="P189" s="285">
        <f>(C189+4.2+(coefficient!$C$8*2))/0.88*1.19</f>
        <v>66.585909090909084</v>
      </c>
      <c r="Q189" s="240">
        <v>296</v>
      </c>
      <c r="R189" s="240">
        <v>160394885</v>
      </c>
      <c r="S189" s="240">
        <v>96486</v>
      </c>
      <c r="T189" s="303">
        <f t="shared" si="12"/>
        <v>50.358636363636364</v>
      </c>
      <c r="U189" s="234">
        <v>758</v>
      </c>
      <c r="V189" s="235">
        <v>160394885</v>
      </c>
      <c r="W189" s="235">
        <v>560639</v>
      </c>
      <c r="X189" s="306">
        <f t="shared" si="13"/>
        <v>63.683486363636355</v>
      </c>
      <c r="Y189" s="236">
        <v>759</v>
      </c>
      <c r="Z189" s="237">
        <v>160394885</v>
      </c>
      <c r="AA189" s="237">
        <v>560640</v>
      </c>
      <c r="AB189">
        <v>27</v>
      </c>
    </row>
    <row r="190" spans="1:28" x14ac:dyDescent="0.25">
      <c r="A190" s="220" t="s">
        <v>269</v>
      </c>
      <c r="B190" s="241">
        <v>155079103</v>
      </c>
      <c r="C190" s="14">
        <v>10.78</v>
      </c>
      <c r="D190" s="313">
        <f>(C190+coefficient!$C$8)/0.9*1.19</f>
        <v>22.186888888888891</v>
      </c>
      <c r="E190" s="314">
        <f>(C190+coefficient!$C$8)/0.95</f>
        <v>17.663157894736845</v>
      </c>
      <c r="F190" s="253" t="s">
        <v>30</v>
      </c>
      <c r="G190" s="418">
        <v>189</v>
      </c>
      <c r="H190" s="407">
        <f>(C190+4.2+coefficient!$B$8)/0.85*1.19</f>
        <v>30.771999999999998</v>
      </c>
      <c r="I190" s="155">
        <v>294</v>
      </c>
      <c r="J190" s="243">
        <v>155079103</v>
      </c>
      <c r="K190" s="155">
        <v>182745</v>
      </c>
      <c r="L190" s="281">
        <v>26.1</v>
      </c>
      <c r="M190" s="244">
        <v>295</v>
      </c>
      <c r="N190" s="244">
        <v>155079103</v>
      </c>
      <c r="O190" s="244">
        <v>90252</v>
      </c>
      <c r="P190" s="287">
        <f>(C190+4.2+coefficient!$C$8)/0.88*1.19</f>
        <v>28.370681818181815</v>
      </c>
      <c r="Q190" s="245">
        <v>296</v>
      </c>
      <c r="R190" s="245">
        <v>155079103</v>
      </c>
      <c r="S190" s="245">
        <v>92268</v>
      </c>
      <c r="T190" s="303">
        <f t="shared" si="12"/>
        <v>20.257045454545455</v>
      </c>
      <c r="U190" s="234">
        <v>758</v>
      </c>
      <c r="V190" s="235">
        <v>155079103</v>
      </c>
      <c r="W190" s="235">
        <v>559595</v>
      </c>
      <c r="X190" s="306">
        <f t="shared" si="13"/>
        <v>21.200000000000003</v>
      </c>
      <c r="Y190" s="236">
        <v>759</v>
      </c>
      <c r="Z190" s="237">
        <v>155079103</v>
      </c>
      <c r="AA190" s="237">
        <v>559596</v>
      </c>
      <c r="AB190">
        <v>41</v>
      </c>
    </row>
    <row r="191" spans="1:28" x14ac:dyDescent="0.25">
      <c r="A191" s="125" t="s">
        <v>270</v>
      </c>
      <c r="B191" s="246">
        <v>155079124</v>
      </c>
      <c r="C191" s="14">
        <v>10.78</v>
      </c>
      <c r="D191" s="311">
        <f>(C191+coefficient!$C$8)/0.9*1.19</f>
        <v>22.186888888888891</v>
      </c>
      <c r="E191" s="312">
        <f>(C191+coefficient!$C$8)/0.95</f>
        <v>17.663157894736845</v>
      </c>
      <c r="F191" s="247" t="s">
        <v>30</v>
      </c>
      <c r="G191" s="418">
        <v>190</v>
      </c>
      <c r="H191" s="131">
        <f>(C191+4.2+coefficient!$B$8)/0.85*1.19</f>
        <v>30.771999999999998</v>
      </c>
      <c r="I191" s="133">
        <v>294</v>
      </c>
      <c r="J191" s="248">
        <v>155079124</v>
      </c>
      <c r="K191" s="133">
        <v>182744</v>
      </c>
      <c r="L191" s="281">
        <v>26.1</v>
      </c>
      <c r="M191" s="239">
        <v>295</v>
      </c>
      <c r="N191" s="239">
        <v>155079124</v>
      </c>
      <c r="O191" s="239">
        <v>90253</v>
      </c>
      <c r="P191" s="285">
        <f>(C191+4.2+coefficient!$C$8)/0.88*1.19</f>
        <v>28.370681818181815</v>
      </c>
      <c r="Q191" s="240">
        <v>296</v>
      </c>
      <c r="R191" s="240">
        <v>155079124</v>
      </c>
      <c r="S191" s="240">
        <v>92259</v>
      </c>
      <c r="T191" s="303">
        <f t="shared" si="12"/>
        <v>20.257045454545455</v>
      </c>
      <c r="U191" s="234">
        <v>758</v>
      </c>
      <c r="V191" s="235">
        <v>155079124</v>
      </c>
      <c r="W191" s="235">
        <v>559623</v>
      </c>
      <c r="X191" s="306">
        <f t="shared" si="13"/>
        <v>21.200000000000003</v>
      </c>
      <c r="Y191" s="236">
        <v>759</v>
      </c>
      <c r="Z191" s="237">
        <v>155079124</v>
      </c>
      <c r="AA191" s="237">
        <v>559624</v>
      </c>
      <c r="AB191">
        <v>32</v>
      </c>
    </row>
    <row r="192" spans="1:28" x14ac:dyDescent="0.25">
      <c r="A192" s="144" t="s">
        <v>271</v>
      </c>
      <c r="B192" s="126">
        <v>160371519</v>
      </c>
      <c r="C192" s="14">
        <v>25.42</v>
      </c>
      <c r="D192" s="311">
        <f>(C192+(coefficient!$C$8*2))/0.9*1.19</f>
        <v>49.477555555555554</v>
      </c>
      <c r="E192" s="312">
        <f>(C192+(coefficient!$C$8*2))/0.95</f>
        <v>39.389473684210529</v>
      </c>
      <c r="F192" s="242" t="s">
        <v>18</v>
      </c>
      <c r="G192" s="418">
        <v>191</v>
      </c>
      <c r="H192" s="131">
        <f>(C192+4.2+(coefficient!$B$8*2))/0.85*1.19</f>
        <v>61.068000000000012</v>
      </c>
      <c r="I192" s="133">
        <v>294</v>
      </c>
      <c r="J192" s="133">
        <v>160371519</v>
      </c>
      <c r="K192" s="133">
        <v>179379</v>
      </c>
      <c r="L192" s="280">
        <f>P192*1.03</f>
        <v>57.970038636363647</v>
      </c>
      <c r="M192" s="239">
        <v>295</v>
      </c>
      <c r="N192" s="239">
        <v>160371519</v>
      </c>
      <c r="O192" s="239">
        <v>96390</v>
      </c>
      <c r="P192" s="285">
        <f>(C192+4.2+(coefficient!$C$8*2))/0.88*1.19</f>
        <v>56.281590909090916</v>
      </c>
      <c r="Q192" s="240">
        <v>296</v>
      </c>
      <c r="R192" s="240">
        <v>160371519</v>
      </c>
      <c r="S192" s="240">
        <v>96389</v>
      </c>
      <c r="T192" s="303">
        <f t="shared" ref="T192:T255" si="16">(C192+4.2)/0.88*1.19</f>
        <v>40.054318181818175</v>
      </c>
      <c r="U192" s="234">
        <v>758</v>
      </c>
      <c r="V192" s="235">
        <v>160371519</v>
      </c>
      <c r="W192" s="235">
        <v>560635</v>
      </c>
      <c r="X192" s="306">
        <f t="shared" ref="X192:X255" si="17">L192-4.9</f>
        <v>53.070038636363648</v>
      </c>
      <c r="Y192" s="236">
        <v>759</v>
      </c>
      <c r="Z192" s="237">
        <v>160371519</v>
      </c>
      <c r="AA192" s="237">
        <v>560636</v>
      </c>
      <c r="AB192">
        <v>32</v>
      </c>
    </row>
    <row r="193" spans="1:28" x14ac:dyDescent="0.25">
      <c r="A193" s="125" t="s">
        <v>272</v>
      </c>
      <c r="B193" s="246">
        <v>155079310</v>
      </c>
      <c r="C193" s="14">
        <v>30.406199999999998</v>
      </c>
      <c r="D193" s="311">
        <f>(C193+coefficient!$C$8)/0.9*1.19</f>
        <v>48.137086666666661</v>
      </c>
      <c r="E193" s="312">
        <f>(C193+coefficient!$C$8)/0.95</f>
        <v>38.322315789473684</v>
      </c>
      <c r="F193" s="247" t="s">
        <v>30</v>
      </c>
      <c r="G193" s="418">
        <v>192</v>
      </c>
      <c r="H193" s="131">
        <f>(C193+4.2+coefficient!$B$8)/0.85*1.19</f>
        <v>58.24868</v>
      </c>
      <c r="I193" s="133">
        <v>294</v>
      </c>
      <c r="J193" s="248">
        <v>155079310</v>
      </c>
      <c r="K193" s="133">
        <v>183467</v>
      </c>
      <c r="L193" s="280">
        <f>P193*1.03</f>
        <v>41.097000000000001</v>
      </c>
      <c r="M193" s="239">
        <v>295</v>
      </c>
      <c r="N193" s="239">
        <v>155079310</v>
      </c>
      <c r="O193" s="239">
        <v>90261</v>
      </c>
      <c r="P193" s="282">
        <v>39.9</v>
      </c>
      <c r="Q193" s="240">
        <v>296</v>
      </c>
      <c r="R193" s="240">
        <v>155079310</v>
      </c>
      <c r="S193" s="240">
        <v>92245</v>
      </c>
      <c r="T193" s="303">
        <f t="shared" si="16"/>
        <v>46.797020454545454</v>
      </c>
      <c r="U193" s="234">
        <v>758</v>
      </c>
      <c r="V193" s="235">
        <v>155079310</v>
      </c>
      <c r="W193" s="235">
        <v>559847</v>
      </c>
      <c r="X193" s="306">
        <f t="shared" si="17"/>
        <v>36.197000000000003</v>
      </c>
      <c r="Y193" s="236">
        <v>759</v>
      </c>
      <c r="Z193" s="237">
        <v>155079310</v>
      </c>
      <c r="AA193" s="237">
        <v>559848</v>
      </c>
      <c r="AB193">
        <v>7</v>
      </c>
    </row>
    <row r="194" spans="1:28" x14ac:dyDescent="0.25">
      <c r="A194" s="220" t="s">
        <v>273</v>
      </c>
      <c r="B194" s="241">
        <v>155079193</v>
      </c>
      <c r="C194" s="14">
        <v>30.406199999999998</v>
      </c>
      <c r="D194" s="313">
        <f>(C194+coefficient!$C$8)/0.9*1.19</f>
        <v>48.137086666666661</v>
      </c>
      <c r="E194" s="314">
        <f>(C194+coefficient!$C$8)/0.95</f>
        <v>38.322315789473684</v>
      </c>
      <c r="F194" s="253" t="s">
        <v>30</v>
      </c>
      <c r="G194" s="418">
        <v>193</v>
      </c>
      <c r="H194" s="407">
        <f>(C194+4.2+coefficient!$B$8)/0.85*1.19</f>
        <v>58.24868</v>
      </c>
      <c r="I194" s="155">
        <v>294</v>
      </c>
      <c r="J194" s="243">
        <v>155079193</v>
      </c>
      <c r="K194" s="155">
        <v>183468</v>
      </c>
      <c r="L194" s="279">
        <f>P194*1.03</f>
        <v>41.097000000000001</v>
      </c>
      <c r="M194" s="244">
        <v>295</v>
      </c>
      <c r="N194" s="244">
        <v>155079193</v>
      </c>
      <c r="O194" s="244">
        <v>90262</v>
      </c>
      <c r="P194" s="282">
        <v>39.9</v>
      </c>
      <c r="Q194" s="245">
        <v>296</v>
      </c>
      <c r="R194" s="245">
        <v>155079193</v>
      </c>
      <c r="S194" s="245">
        <v>92239</v>
      </c>
      <c r="T194" s="303">
        <f t="shared" si="16"/>
        <v>46.797020454545454</v>
      </c>
      <c r="U194" s="234">
        <v>758</v>
      </c>
      <c r="V194" s="235">
        <v>155079193</v>
      </c>
      <c r="W194" s="235">
        <v>559709</v>
      </c>
      <c r="X194" s="306">
        <f t="shared" si="17"/>
        <v>36.197000000000003</v>
      </c>
      <c r="Y194" s="236">
        <v>759</v>
      </c>
      <c r="Z194" s="237">
        <v>155079193</v>
      </c>
      <c r="AA194" s="237">
        <v>559710</v>
      </c>
      <c r="AB194">
        <v>4</v>
      </c>
    </row>
    <row r="195" spans="1:28" x14ac:dyDescent="0.25">
      <c r="A195" s="125" t="s">
        <v>274</v>
      </c>
      <c r="B195" s="126">
        <v>155079283</v>
      </c>
      <c r="C195" s="14">
        <v>65.569999999999993</v>
      </c>
      <c r="D195" s="311">
        <f>(C195+(coefficient!$C$8*2))/0.9*1.19</f>
        <v>102.56477777777776</v>
      </c>
      <c r="E195" s="312">
        <f>(C195+(coefficient!$C$8*2))/0.95</f>
        <v>81.652631578947364</v>
      </c>
      <c r="F195" s="247" t="s">
        <v>18</v>
      </c>
      <c r="G195" s="418">
        <v>194</v>
      </c>
      <c r="H195" s="131">
        <f>(C195+4.2+(coefficient!$B$8*2))/0.85*1.19</f>
        <v>117.27799999999999</v>
      </c>
      <c r="I195" s="133">
        <v>294</v>
      </c>
      <c r="J195" s="133">
        <v>155079283</v>
      </c>
      <c r="K195" s="133">
        <v>91689</v>
      </c>
      <c r="L195" s="281">
        <v>91.57</v>
      </c>
      <c r="M195" s="239">
        <v>295</v>
      </c>
      <c r="N195" s="239">
        <v>155079283</v>
      </c>
      <c r="O195" s="239">
        <v>90309</v>
      </c>
      <c r="P195" s="285">
        <f>(C195+4.2+(coefficient!$C$8*2))/0.88*1.19</f>
        <v>110.57534090909091</v>
      </c>
      <c r="Q195" s="240">
        <v>296</v>
      </c>
      <c r="R195" s="240">
        <v>155079283</v>
      </c>
      <c r="S195" s="240">
        <v>91690</v>
      </c>
      <c r="T195" s="303">
        <f t="shared" si="16"/>
        <v>94.348068181818178</v>
      </c>
      <c r="U195" s="234">
        <v>758</v>
      </c>
      <c r="V195" s="235">
        <v>155079283</v>
      </c>
      <c r="W195" s="235">
        <v>559807</v>
      </c>
      <c r="X195" s="306">
        <f t="shared" si="17"/>
        <v>86.669999999999987</v>
      </c>
      <c r="Y195" s="236">
        <v>759</v>
      </c>
      <c r="Z195" s="237">
        <v>155079283</v>
      </c>
      <c r="AA195" s="237">
        <v>559808</v>
      </c>
      <c r="AB195">
        <v>4</v>
      </c>
    </row>
    <row r="196" spans="1:28" x14ac:dyDescent="0.25">
      <c r="A196" s="144" t="s">
        <v>275</v>
      </c>
      <c r="B196" s="126">
        <v>160368700</v>
      </c>
      <c r="C196" s="14">
        <v>76.209999999999994</v>
      </c>
      <c r="D196" s="311">
        <f>(C196+(coefficient!$C$8*4))/0.9*1.19</f>
        <v>132.49988888888888</v>
      </c>
      <c r="E196" s="312">
        <f>(C196+(coefficient!$C$8*4))/0.95</f>
        <v>105.48421052631579</v>
      </c>
      <c r="F196" s="242" t="s">
        <v>24</v>
      </c>
      <c r="G196" s="418">
        <v>195</v>
      </c>
      <c r="H196" s="406">
        <v>166.45</v>
      </c>
      <c r="I196" s="133">
        <v>294</v>
      </c>
      <c r="J196" s="133">
        <v>160368700</v>
      </c>
      <c r="K196" s="133">
        <v>96369</v>
      </c>
      <c r="L196" s="280">
        <f>P196*1.03</f>
        <v>145.42651931818182</v>
      </c>
      <c r="M196" s="239">
        <v>295</v>
      </c>
      <c r="N196" s="239">
        <v>160368700</v>
      </c>
      <c r="O196" s="239">
        <v>96371</v>
      </c>
      <c r="P196" s="285">
        <f>(C196+4.2+(coefficient!$C$8*4))/0.88*1.19</f>
        <v>141.19079545454545</v>
      </c>
      <c r="Q196" s="240">
        <v>296</v>
      </c>
      <c r="R196" s="240">
        <v>160368700</v>
      </c>
      <c r="S196" s="240">
        <v>96370</v>
      </c>
      <c r="T196" s="303">
        <f t="shared" si="16"/>
        <v>108.73625</v>
      </c>
      <c r="U196" s="234">
        <v>758</v>
      </c>
      <c r="V196" s="235">
        <v>160368700</v>
      </c>
      <c r="W196" s="235">
        <v>560631</v>
      </c>
      <c r="X196" s="306">
        <f t="shared" si="17"/>
        <v>140.52651931818181</v>
      </c>
      <c r="Y196" s="236">
        <v>759</v>
      </c>
      <c r="Z196" s="237">
        <v>160368700</v>
      </c>
      <c r="AA196" s="237">
        <v>560632</v>
      </c>
      <c r="AB196">
        <v>4</v>
      </c>
    </row>
    <row r="197" spans="1:28" x14ac:dyDescent="0.25">
      <c r="A197" s="254" t="s">
        <v>36</v>
      </c>
      <c r="B197" s="246">
        <v>155079279</v>
      </c>
      <c r="C197" s="14">
        <v>11.08</v>
      </c>
      <c r="D197" s="311">
        <f>(C197+coefficient!$C$8)/0.9*1.19</f>
        <v>22.583555555555549</v>
      </c>
      <c r="E197" s="312">
        <f>(C197+coefficient!$C$8)/0.95</f>
        <v>17.97894736842105</v>
      </c>
      <c r="F197" s="247" t="s">
        <v>30</v>
      </c>
      <c r="G197" s="418">
        <v>196</v>
      </c>
      <c r="H197" s="131">
        <f>(C197+4.2+(coefficient!$B$8*3))/0.85*1.19</f>
        <v>50.792000000000002</v>
      </c>
      <c r="I197" s="133">
        <v>294</v>
      </c>
      <c r="J197" s="248">
        <v>155079279</v>
      </c>
      <c r="K197" s="133">
        <v>182780</v>
      </c>
      <c r="L197" s="281">
        <v>43.45</v>
      </c>
      <c r="M197" s="239">
        <v>295</v>
      </c>
      <c r="N197" s="239">
        <v>155079279</v>
      </c>
      <c r="O197" s="239">
        <v>90217</v>
      </c>
      <c r="P197" s="281">
        <v>42.18</v>
      </c>
      <c r="Q197" s="240">
        <v>296</v>
      </c>
      <c r="R197" s="240">
        <v>155079279</v>
      </c>
      <c r="S197" s="240">
        <v>92432</v>
      </c>
      <c r="T197" s="303">
        <f t="shared" si="16"/>
        <v>20.66272727272727</v>
      </c>
      <c r="U197" s="234">
        <v>758</v>
      </c>
      <c r="V197" s="235">
        <v>155079279</v>
      </c>
      <c r="W197" s="235">
        <v>559799</v>
      </c>
      <c r="X197" s="306">
        <f t="shared" si="17"/>
        <v>38.550000000000004</v>
      </c>
      <c r="Y197" s="236">
        <v>759</v>
      </c>
      <c r="Z197" s="237">
        <v>155079279</v>
      </c>
      <c r="AA197" s="237">
        <v>559800</v>
      </c>
      <c r="AB197">
        <v>4</v>
      </c>
    </row>
    <row r="198" spans="1:28" x14ac:dyDescent="0.25">
      <c r="A198" s="255" t="s">
        <v>37</v>
      </c>
      <c r="B198" s="246">
        <v>155079184</v>
      </c>
      <c r="C198" s="14">
        <v>11.08</v>
      </c>
      <c r="D198" s="311">
        <f>(C198+coefficient!$C$8)/0.9*1.19</f>
        <v>22.583555555555549</v>
      </c>
      <c r="E198" s="312">
        <f>(C198+coefficient!$C$8)/0.95</f>
        <v>17.97894736842105</v>
      </c>
      <c r="F198" s="242" t="s">
        <v>30</v>
      </c>
      <c r="G198" s="418">
        <v>197</v>
      </c>
      <c r="H198" s="131">
        <f>(C198+4.2+(coefficient!$B$8*3))/0.85*1.19</f>
        <v>50.792000000000002</v>
      </c>
      <c r="I198" s="133">
        <v>294</v>
      </c>
      <c r="J198" s="248">
        <v>155079184</v>
      </c>
      <c r="K198" s="133">
        <v>182781</v>
      </c>
      <c r="L198" s="281">
        <v>43.45</v>
      </c>
      <c r="M198" s="239">
        <v>295</v>
      </c>
      <c r="N198" s="239">
        <v>155079279</v>
      </c>
      <c r="O198" s="239">
        <v>90217</v>
      </c>
      <c r="P198" s="281">
        <v>42.18</v>
      </c>
      <c r="Q198" s="240">
        <v>296</v>
      </c>
      <c r="R198" s="240">
        <v>155079184</v>
      </c>
      <c r="S198" s="240">
        <v>92431</v>
      </c>
      <c r="T198" s="303">
        <f t="shared" si="16"/>
        <v>20.66272727272727</v>
      </c>
      <c r="U198" s="234">
        <v>758</v>
      </c>
      <c r="V198" s="235">
        <v>155079184</v>
      </c>
      <c r="W198" s="235">
        <v>559699</v>
      </c>
      <c r="X198" s="306">
        <f t="shared" si="17"/>
        <v>38.550000000000004</v>
      </c>
      <c r="Y198" s="236">
        <v>759</v>
      </c>
      <c r="Z198" s="237">
        <v>155079184</v>
      </c>
      <c r="AA198" s="237">
        <v>559700</v>
      </c>
      <c r="AB198">
        <v>12</v>
      </c>
    </row>
    <row r="199" spans="1:28" x14ac:dyDescent="0.25">
      <c r="A199" s="125" t="s">
        <v>276</v>
      </c>
      <c r="B199" s="246">
        <v>155078250</v>
      </c>
      <c r="C199" s="14">
        <v>15.78</v>
      </c>
      <c r="D199" s="311">
        <f>(C199+coefficient!$C$8)/0.9*1.19</f>
        <v>28.797999999999998</v>
      </c>
      <c r="E199" s="312">
        <f>(C199+coefficient!$C$8)/0.95</f>
        <v>22.926315789473687</v>
      </c>
      <c r="F199" s="252" t="s">
        <v>30</v>
      </c>
      <c r="G199" s="418">
        <v>198</v>
      </c>
      <c r="H199" s="406">
        <v>40</v>
      </c>
      <c r="I199" s="133">
        <v>294</v>
      </c>
      <c r="J199" s="248">
        <v>155078250</v>
      </c>
      <c r="K199" s="133">
        <v>182786</v>
      </c>
      <c r="L199" s="281">
        <v>33</v>
      </c>
      <c r="M199" s="239">
        <v>295</v>
      </c>
      <c r="N199" s="239">
        <v>155078250</v>
      </c>
      <c r="O199" s="239">
        <v>90207</v>
      </c>
      <c r="P199" s="281">
        <v>30.14</v>
      </c>
      <c r="Q199" s="240">
        <v>296</v>
      </c>
      <c r="R199" s="240">
        <v>155078250</v>
      </c>
      <c r="S199" s="240">
        <v>92513</v>
      </c>
      <c r="T199" s="303">
        <f t="shared" si="16"/>
        <v>27.018409090909088</v>
      </c>
      <c r="U199" s="234">
        <v>758</v>
      </c>
      <c r="V199" s="235">
        <v>155078250</v>
      </c>
      <c r="W199" s="235">
        <v>558287</v>
      </c>
      <c r="X199" s="306">
        <f t="shared" si="17"/>
        <v>28.1</v>
      </c>
      <c r="Y199" s="236">
        <v>759</v>
      </c>
      <c r="Z199" s="237">
        <v>155078250</v>
      </c>
      <c r="AA199" s="237">
        <v>558288</v>
      </c>
      <c r="AB199">
        <v>9</v>
      </c>
    </row>
    <row r="200" spans="1:28" x14ac:dyDescent="0.25">
      <c r="A200" s="144" t="s">
        <v>277</v>
      </c>
      <c r="B200" s="246">
        <v>155629271</v>
      </c>
      <c r="C200" s="14">
        <v>15.78</v>
      </c>
      <c r="D200" s="311">
        <f>(C200+coefficient!$C$8)/0.9*1.19</f>
        <v>28.797999999999998</v>
      </c>
      <c r="E200" s="312">
        <f>(C200+coefficient!$C$8)/0.95</f>
        <v>22.926315789473687</v>
      </c>
      <c r="F200" s="242" t="s">
        <v>30</v>
      </c>
      <c r="G200" s="418">
        <v>199</v>
      </c>
      <c r="H200" s="406">
        <v>40</v>
      </c>
      <c r="I200" s="133">
        <v>294</v>
      </c>
      <c r="J200" s="248">
        <v>155629271</v>
      </c>
      <c r="K200" s="133">
        <v>100988</v>
      </c>
      <c r="L200" s="281">
        <v>33</v>
      </c>
      <c r="M200" s="239">
        <v>295</v>
      </c>
      <c r="N200" s="239">
        <v>155629271</v>
      </c>
      <c r="O200" s="239">
        <v>90208</v>
      </c>
      <c r="P200" s="281">
        <v>30.14</v>
      </c>
      <c r="Q200" s="240">
        <v>296</v>
      </c>
      <c r="R200" s="240">
        <v>155629271</v>
      </c>
      <c r="S200" s="240">
        <v>92512</v>
      </c>
      <c r="T200" s="303">
        <f t="shared" si="16"/>
        <v>27.018409090909088</v>
      </c>
      <c r="U200" s="234">
        <v>758</v>
      </c>
      <c r="V200" s="235">
        <v>155629271</v>
      </c>
      <c r="W200" s="235">
        <v>560427</v>
      </c>
      <c r="X200" s="306">
        <f t="shared" si="17"/>
        <v>28.1</v>
      </c>
      <c r="Y200" s="236">
        <v>759</v>
      </c>
      <c r="Z200" s="237">
        <v>155629271</v>
      </c>
      <c r="AA200" s="237">
        <v>560428</v>
      </c>
      <c r="AB200">
        <v>6</v>
      </c>
    </row>
    <row r="201" spans="1:28" x14ac:dyDescent="0.25">
      <c r="A201" s="254" t="s">
        <v>38</v>
      </c>
      <c r="B201" s="246">
        <v>155079254</v>
      </c>
      <c r="C201" s="14">
        <v>13.27</v>
      </c>
      <c r="D201" s="311">
        <f>(C201+coefficient!$C$8)/0.9*1.19</f>
        <v>25.479222222222223</v>
      </c>
      <c r="E201" s="312">
        <f>(C201+coefficient!$C$8)/0.95</f>
        <v>20.284210526315789</v>
      </c>
      <c r="F201" s="247" t="s">
        <v>30</v>
      </c>
      <c r="G201" s="418">
        <v>200</v>
      </c>
      <c r="H201" s="131">
        <f>(C201+4.2+coefficient!$B$8)/0.85*1.19</f>
        <v>34.258000000000003</v>
      </c>
      <c r="I201" s="133">
        <v>294</v>
      </c>
      <c r="J201" s="248">
        <v>155079254</v>
      </c>
      <c r="K201" s="133">
        <v>183469</v>
      </c>
      <c r="L201" s="280">
        <f>P201*1.03</f>
        <v>39.253300000000003</v>
      </c>
      <c r="M201" s="239">
        <v>295</v>
      </c>
      <c r="N201" s="239">
        <v>155079254</v>
      </c>
      <c r="O201" s="239">
        <v>90264</v>
      </c>
      <c r="P201" s="281">
        <v>38.11</v>
      </c>
      <c r="Q201" s="240">
        <v>296</v>
      </c>
      <c r="R201" s="240">
        <v>155079254</v>
      </c>
      <c r="S201" s="240">
        <v>92230</v>
      </c>
      <c r="T201" s="303">
        <f t="shared" si="16"/>
        <v>23.624204545454543</v>
      </c>
      <c r="U201" s="234">
        <v>758</v>
      </c>
      <c r="V201" s="235">
        <v>155079254</v>
      </c>
      <c r="W201" s="235">
        <v>559765</v>
      </c>
      <c r="X201" s="306">
        <f t="shared" si="17"/>
        <v>34.353300000000004</v>
      </c>
      <c r="Y201" s="236">
        <v>759</v>
      </c>
      <c r="Z201" s="237">
        <v>155079254</v>
      </c>
      <c r="AA201" s="237">
        <v>559766</v>
      </c>
      <c r="AB201">
        <v>5</v>
      </c>
    </row>
    <row r="202" spans="1:28" x14ac:dyDescent="0.25">
      <c r="A202" s="255" t="s">
        <v>39</v>
      </c>
      <c r="B202" s="246">
        <v>155079276</v>
      </c>
      <c r="C202" s="14">
        <v>13.27</v>
      </c>
      <c r="D202" s="311">
        <f>(C202+coefficient!$C$8)/0.9*1.19</f>
        <v>25.479222222222223</v>
      </c>
      <c r="E202" s="312">
        <f>(C202+coefficient!$C$8)/0.95</f>
        <v>20.284210526315789</v>
      </c>
      <c r="F202" s="242" t="s">
        <v>30</v>
      </c>
      <c r="G202" s="418">
        <v>201</v>
      </c>
      <c r="H202" s="131">
        <f>(C202+4.2+coefficient!$B$8)/0.85*1.19</f>
        <v>34.258000000000003</v>
      </c>
      <c r="I202" s="133">
        <v>294</v>
      </c>
      <c r="J202" s="248">
        <v>155079276</v>
      </c>
      <c r="K202" s="133">
        <v>183470</v>
      </c>
      <c r="L202" s="280">
        <f>P202*1.03</f>
        <v>39.253300000000003</v>
      </c>
      <c r="M202" s="239">
        <v>295</v>
      </c>
      <c r="N202" s="239">
        <v>155079276</v>
      </c>
      <c r="O202" s="239">
        <v>90265</v>
      </c>
      <c r="P202" s="281">
        <v>38.11</v>
      </c>
      <c r="Q202" s="240">
        <v>296</v>
      </c>
      <c r="R202" s="240">
        <v>155079276</v>
      </c>
      <c r="S202" s="240">
        <v>92227</v>
      </c>
      <c r="T202" s="303">
        <f t="shared" si="16"/>
        <v>23.624204545454543</v>
      </c>
      <c r="U202" s="234">
        <v>758</v>
      </c>
      <c r="V202" s="235">
        <v>155079276</v>
      </c>
      <c r="W202" s="235">
        <v>559793</v>
      </c>
      <c r="X202" s="306">
        <f t="shared" si="17"/>
        <v>34.353300000000004</v>
      </c>
      <c r="Y202" s="236">
        <v>759</v>
      </c>
      <c r="Z202" s="237">
        <v>155079276</v>
      </c>
      <c r="AA202" s="237">
        <v>559794</v>
      </c>
      <c r="AB202">
        <v>20</v>
      </c>
    </row>
    <row r="203" spans="1:28" x14ac:dyDescent="0.25">
      <c r="A203" s="171" t="s">
        <v>278</v>
      </c>
      <c r="B203" s="151">
        <v>155078688</v>
      </c>
      <c r="C203" s="14">
        <v>83.19</v>
      </c>
      <c r="D203" s="313">
        <f>(C203+(coefficient!$C$8*3.5))/0.9*1.19</f>
        <v>137.76233333333332</v>
      </c>
      <c r="E203" s="314">
        <f>(C203+(coefficient!$C$8*3.5))/0.95</f>
        <v>109.67368421052632</v>
      </c>
      <c r="F203" s="252" t="s">
        <v>24</v>
      </c>
      <c r="G203" s="418">
        <v>202</v>
      </c>
      <c r="H203" s="406">
        <v>138.56</v>
      </c>
      <c r="I203" s="155">
        <v>294</v>
      </c>
      <c r="J203" s="155">
        <v>155078688</v>
      </c>
      <c r="K203" s="155">
        <v>91717</v>
      </c>
      <c r="L203" s="279">
        <f>P203*1.03</f>
        <v>150.97002613636363</v>
      </c>
      <c r="M203" s="244">
        <v>295</v>
      </c>
      <c r="N203" s="244">
        <v>155078688</v>
      </c>
      <c r="O203" s="244">
        <v>90321</v>
      </c>
      <c r="P203" s="287">
        <f>(C203+4.2+(coefficient!$C$8*3.5))/0.88*1.19</f>
        <v>146.5728409090909</v>
      </c>
      <c r="Q203" s="245">
        <v>296</v>
      </c>
      <c r="R203" s="245">
        <v>155078688</v>
      </c>
      <c r="S203" s="245">
        <v>91718</v>
      </c>
      <c r="T203" s="303">
        <f t="shared" si="16"/>
        <v>118.17511363636363</v>
      </c>
      <c r="U203" s="234">
        <v>758</v>
      </c>
      <c r="V203" s="235">
        <v>155078688</v>
      </c>
      <c r="W203" s="235">
        <v>558973</v>
      </c>
      <c r="X203" s="306">
        <f t="shared" si="17"/>
        <v>146.07002613636362</v>
      </c>
      <c r="Y203" s="236">
        <v>759</v>
      </c>
      <c r="Z203" s="237">
        <v>155078688</v>
      </c>
      <c r="AA203" s="237">
        <v>558974</v>
      </c>
      <c r="AB203">
        <v>3</v>
      </c>
    </row>
    <row r="204" spans="1:28" x14ac:dyDescent="0.25">
      <c r="A204" s="144" t="s">
        <v>279</v>
      </c>
      <c r="B204" s="126">
        <v>155078690</v>
      </c>
      <c r="C204" s="14">
        <v>90.35</v>
      </c>
      <c r="D204" s="311">
        <f>(C204+(coefficient!$C$8*5))/0.9*1.19</f>
        <v>159.1294444444444</v>
      </c>
      <c r="E204" s="312">
        <f>(C204+(coefficient!$C$8*5))/0.95</f>
        <v>126.68421052631579</v>
      </c>
      <c r="F204" s="242" t="s">
        <v>22</v>
      </c>
      <c r="G204" s="418">
        <v>203</v>
      </c>
      <c r="H204" s="131">
        <f>(C204+4.2+(coefficient!$B$8*5))/0.85*1.19</f>
        <v>181.37000000000003</v>
      </c>
      <c r="I204" s="133">
        <v>294</v>
      </c>
      <c r="J204" s="133">
        <v>155078690</v>
      </c>
      <c r="K204" s="133">
        <v>179277</v>
      </c>
      <c r="L204" s="280">
        <f>P204*1.03</f>
        <v>173.47833522727271</v>
      </c>
      <c r="M204" s="239">
        <v>295</v>
      </c>
      <c r="N204" s="239">
        <v>155078690</v>
      </c>
      <c r="O204" s="239">
        <v>90322</v>
      </c>
      <c r="P204" s="285">
        <f>(C204+4.2+(coefficient!$C$8*5))/0.88*1.19</f>
        <v>168.42556818181816</v>
      </c>
      <c r="Q204" s="240">
        <v>296</v>
      </c>
      <c r="R204" s="240">
        <v>155078690</v>
      </c>
      <c r="S204" s="240">
        <v>91734</v>
      </c>
      <c r="T204" s="303">
        <f t="shared" si="16"/>
        <v>127.85738636363635</v>
      </c>
      <c r="U204" s="234">
        <v>758</v>
      </c>
      <c r="V204" s="235">
        <v>155078690</v>
      </c>
      <c r="W204" s="235">
        <v>558975</v>
      </c>
      <c r="X204" s="306">
        <f t="shared" si="17"/>
        <v>168.5783352272727</v>
      </c>
      <c r="Y204" s="236">
        <v>759</v>
      </c>
      <c r="Z204" s="237">
        <v>155078690</v>
      </c>
      <c r="AA204" s="237">
        <v>558976</v>
      </c>
      <c r="AB204">
        <v>3</v>
      </c>
    </row>
    <row r="205" spans="1:28" x14ac:dyDescent="0.25">
      <c r="A205" s="125" t="s">
        <v>280</v>
      </c>
      <c r="B205" s="126">
        <v>160133462</v>
      </c>
      <c r="C205" s="403">
        <v>98.39</v>
      </c>
      <c r="D205" s="311">
        <f>(C205+(coefficient!$C$8*7))/0.9*1.19</f>
        <v>185.62677777777776</v>
      </c>
      <c r="E205" s="312">
        <f>(C205+(coefficient!$C$8*7))/0.95</f>
        <v>147.77894736842106</v>
      </c>
      <c r="F205" s="247" t="s">
        <v>49</v>
      </c>
      <c r="G205" s="418">
        <v>204</v>
      </c>
      <c r="H205" s="131">
        <f>(C205+4.2+(coefficient!$B$8*7))/0.85*1.19</f>
        <v>212.226</v>
      </c>
      <c r="I205" s="133">
        <v>294</v>
      </c>
      <c r="J205" s="133">
        <v>160133462</v>
      </c>
      <c r="K205" s="133">
        <v>462138</v>
      </c>
      <c r="L205" s="281">
        <v>184.65</v>
      </c>
      <c r="M205" s="239">
        <v>295</v>
      </c>
      <c r="N205" s="239">
        <v>160133462</v>
      </c>
      <c r="O205" s="239">
        <v>92440</v>
      </c>
      <c r="P205" s="285">
        <f>(C205+4.2+(coefficient!$C$8*7))/0.88*1.19</f>
        <v>195.52511363636364</v>
      </c>
      <c r="Q205" s="240">
        <v>296</v>
      </c>
      <c r="R205" s="240">
        <v>160133462</v>
      </c>
      <c r="S205" s="240">
        <v>92439</v>
      </c>
      <c r="T205" s="303">
        <f t="shared" si="16"/>
        <v>138.72965909090908</v>
      </c>
      <c r="U205" s="234">
        <v>758</v>
      </c>
      <c r="V205" s="235">
        <v>160133462</v>
      </c>
      <c r="W205" s="235">
        <v>560601</v>
      </c>
      <c r="X205" s="306">
        <f t="shared" si="17"/>
        <v>179.75</v>
      </c>
      <c r="Y205" s="236">
        <v>759</v>
      </c>
      <c r="Z205" s="237">
        <v>160133462</v>
      </c>
      <c r="AA205" s="237">
        <v>560602</v>
      </c>
      <c r="AB205" s="46">
        <v>3</v>
      </c>
    </row>
    <row r="206" spans="1:28" x14ac:dyDescent="0.25">
      <c r="A206" s="144" t="s">
        <v>281</v>
      </c>
      <c r="B206" s="246">
        <v>155079202</v>
      </c>
      <c r="C206" s="14">
        <v>7.93</v>
      </c>
      <c r="D206" s="311">
        <f>(C206+coefficient!$C$8)/0.9*1.19</f>
        <v>18.418555555555553</v>
      </c>
      <c r="E206" s="312">
        <f>(C206+coefficient!$C$8)/0.95</f>
        <v>14.663157894736843</v>
      </c>
      <c r="F206" s="242" t="s">
        <v>30</v>
      </c>
      <c r="G206" s="418">
        <v>205</v>
      </c>
      <c r="H206" s="131">
        <f>(C206+4.2+coefficient!$B$8)/0.85*1.19</f>
        <v>26.781999999999996</v>
      </c>
      <c r="I206" s="133">
        <v>294</v>
      </c>
      <c r="J206" s="248">
        <v>155079202</v>
      </c>
      <c r="K206" s="133">
        <v>183473</v>
      </c>
      <c r="L206" s="282">
        <v>30.81</v>
      </c>
      <c r="M206" s="239">
        <v>295</v>
      </c>
      <c r="N206" s="239">
        <v>155079202</v>
      </c>
      <c r="O206" s="239">
        <v>90274</v>
      </c>
      <c r="P206" s="285">
        <f>(C206+4.2+coefficient!$C$8)/0.88*1.19</f>
        <v>24.516704545454544</v>
      </c>
      <c r="Q206" s="240">
        <v>296</v>
      </c>
      <c r="R206" s="240">
        <v>155079202</v>
      </c>
      <c r="S206" s="240">
        <v>91951</v>
      </c>
      <c r="T206" s="303">
        <f t="shared" si="16"/>
        <v>16.403068181818181</v>
      </c>
      <c r="U206" s="234">
        <v>758</v>
      </c>
      <c r="V206" s="235">
        <v>155079202</v>
      </c>
      <c r="W206" s="235">
        <v>559719</v>
      </c>
      <c r="X206" s="306">
        <f t="shared" si="17"/>
        <v>25.909999999999997</v>
      </c>
      <c r="Y206" s="236">
        <v>759</v>
      </c>
      <c r="Z206" s="237">
        <v>155079202</v>
      </c>
      <c r="AA206" s="237">
        <v>559720</v>
      </c>
      <c r="AB206">
        <v>4</v>
      </c>
    </row>
    <row r="207" spans="1:28" x14ac:dyDescent="0.25">
      <c r="A207" s="171" t="s">
        <v>282</v>
      </c>
      <c r="B207" s="241">
        <v>155079109</v>
      </c>
      <c r="C207" s="14">
        <v>7.93</v>
      </c>
      <c r="D207" s="313">
        <f>(C207+coefficient!$C$8)/0.9*1.19</f>
        <v>18.418555555555553</v>
      </c>
      <c r="E207" s="314">
        <f>(C207+coefficient!$C$8)/0.95</f>
        <v>14.663157894736843</v>
      </c>
      <c r="F207" s="252" t="s">
        <v>30</v>
      </c>
      <c r="G207" s="418">
        <v>206</v>
      </c>
      <c r="H207" s="407">
        <f>(C207+4.2+coefficient!$B$8)/0.85*1.19</f>
        <v>26.781999999999996</v>
      </c>
      <c r="I207" s="155">
        <v>294</v>
      </c>
      <c r="J207" s="243">
        <v>155079109</v>
      </c>
      <c r="K207" s="155">
        <v>183474</v>
      </c>
      <c r="L207" s="282">
        <v>30.81</v>
      </c>
      <c r="M207" s="244">
        <v>295</v>
      </c>
      <c r="N207" s="244">
        <v>155079109</v>
      </c>
      <c r="O207" s="244">
        <v>90275</v>
      </c>
      <c r="P207" s="287">
        <f>(C207+4.2+coefficient!$C$8)/0.88*1.19</f>
        <v>24.516704545454544</v>
      </c>
      <c r="Q207" s="245">
        <v>296</v>
      </c>
      <c r="R207" s="245">
        <v>155079109</v>
      </c>
      <c r="S207" s="245">
        <v>91950</v>
      </c>
      <c r="T207" s="303">
        <f t="shared" si="16"/>
        <v>16.403068181818181</v>
      </c>
      <c r="U207" s="234">
        <v>758</v>
      </c>
      <c r="V207" s="235">
        <v>155079109</v>
      </c>
      <c r="W207" s="235">
        <v>559605</v>
      </c>
      <c r="X207" s="306">
        <f t="shared" si="17"/>
        <v>25.909999999999997</v>
      </c>
      <c r="Y207" s="236">
        <v>759</v>
      </c>
      <c r="Z207" s="237">
        <v>155079109</v>
      </c>
      <c r="AA207" s="237">
        <v>559606</v>
      </c>
      <c r="AB207">
        <v>3</v>
      </c>
    </row>
    <row r="208" spans="1:28" x14ac:dyDescent="0.25">
      <c r="A208" s="255" t="s">
        <v>40</v>
      </c>
      <c r="B208" s="126">
        <v>155078680</v>
      </c>
      <c r="C208" s="14">
        <v>15.83</v>
      </c>
      <c r="D208" s="311">
        <f>(C208+(coefficient!$C$8*1.8))/0.9*1.19</f>
        <v>35.210777777777778</v>
      </c>
      <c r="E208" s="312">
        <f>(C208+(coefficient!$C$8*1.8))/0.95</f>
        <v>28.031578947368423</v>
      </c>
      <c r="F208" s="242" t="s">
        <v>27</v>
      </c>
      <c r="G208" s="418">
        <v>207</v>
      </c>
      <c r="H208" s="406">
        <v>70.180000000000007</v>
      </c>
      <c r="I208" s="133">
        <v>294</v>
      </c>
      <c r="J208" s="133">
        <v>155078680</v>
      </c>
      <c r="K208" s="133">
        <v>91730</v>
      </c>
      <c r="L208" s="281">
        <v>55.89</v>
      </c>
      <c r="M208" s="239">
        <v>295</v>
      </c>
      <c r="N208" s="239">
        <v>155078680</v>
      </c>
      <c r="O208" s="239">
        <v>90334</v>
      </c>
      <c r="P208" s="285">
        <f>(C208+4.2+(coefficient!$C$8*1.8))/0.88*1.19</f>
        <v>41.690568181818186</v>
      </c>
      <c r="Q208" s="240">
        <v>296</v>
      </c>
      <c r="R208" s="240">
        <v>155078680</v>
      </c>
      <c r="S208" s="240">
        <v>91321</v>
      </c>
      <c r="T208" s="303">
        <f t="shared" si="16"/>
        <v>27.086022727272727</v>
      </c>
      <c r="U208" s="234">
        <v>758</v>
      </c>
      <c r="V208" s="235">
        <v>155078680</v>
      </c>
      <c r="W208" s="235">
        <v>558967</v>
      </c>
      <c r="X208" s="306">
        <f t="shared" si="17"/>
        <v>50.99</v>
      </c>
      <c r="Y208" s="236">
        <v>759</v>
      </c>
      <c r="Z208" s="237">
        <v>155078680</v>
      </c>
      <c r="AA208" s="237">
        <v>558968</v>
      </c>
      <c r="AB208">
        <v>3</v>
      </c>
    </row>
    <row r="209" spans="1:28" x14ac:dyDescent="0.25">
      <c r="A209" s="125" t="s">
        <v>283</v>
      </c>
      <c r="B209" s="126">
        <v>160209616</v>
      </c>
      <c r="C209" s="14">
        <v>17.329999999999998</v>
      </c>
      <c r="D209" s="311">
        <f>(C209+(coefficient!$C$8*2))/0.9*1.19</f>
        <v>38.780777777777779</v>
      </c>
      <c r="E209" s="312">
        <f>(C209+(coefficient!$C$8*2))/0.95</f>
        <v>30.873684210526317</v>
      </c>
      <c r="F209" s="247" t="s">
        <v>18</v>
      </c>
      <c r="G209" s="418">
        <v>208</v>
      </c>
      <c r="H209" s="406">
        <v>60</v>
      </c>
      <c r="I209" s="133">
        <v>294</v>
      </c>
      <c r="J209" s="133">
        <v>160209616</v>
      </c>
      <c r="K209" s="133">
        <v>94518</v>
      </c>
      <c r="L209" s="280">
        <f>P209*1.03</f>
        <v>46.701955681818177</v>
      </c>
      <c r="M209" s="239">
        <v>295</v>
      </c>
      <c r="N209" s="239">
        <v>160209616</v>
      </c>
      <c r="O209" s="239">
        <v>94520</v>
      </c>
      <c r="P209" s="285">
        <f>(C209+4.2+(coefficient!$C$8*2))/0.88*1.19</f>
        <v>45.34170454545454</v>
      </c>
      <c r="Q209" s="240">
        <v>296</v>
      </c>
      <c r="R209" s="240">
        <v>160209616</v>
      </c>
      <c r="S209" s="240">
        <v>94519</v>
      </c>
      <c r="T209" s="303">
        <f t="shared" si="16"/>
        <v>29.11443181818181</v>
      </c>
      <c r="U209" s="234">
        <v>758</v>
      </c>
      <c r="V209" s="235">
        <v>160209616</v>
      </c>
      <c r="W209" s="235">
        <v>560621</v>
      </c>
      <c r="X209" s="306">
        <f t="shared" si="17"/>
        <v>41.801955681818178</v>
      </c>
      <c r="Y209" s="236">
        <v>759</v>
      </c>
      <c r="Z209" s="237">
        <v>160209616</v>
      </c>
      <c r="AA209" s="237">
        <v>560622</v>
      </c>
      <c r="AB209">
        <v>3</v>
      </c>
    </row>
    <row r="210" spans="1:28" x14ac:dyDescent="0.25">
      <c r="A210" s="220" t="s">
        <v>284</v>
      </c>
      <c r="B210" s="241">
        <v>155079133</v>
      </c>
      <c r="C210" s="14">
        <v>10.1</v>
      </c>
      <c r="D210" s="313">
        <f>(C210+coefficient!$C$8)/0.9*1.19</f>
        <v>21.287777777777777</v>
      </c>
      <c r="E210" s="314">
        <f>(C210+coefficient!$C$8)/0.95</f>
        <v>16.947368421052634</v>
      </c>
      <c r="F210" s="253" t="s">
        <v>30</v>
      </c>
      <c r="G210" s="418">
        <v>209</v>
      </c>
      <c r="H210" s="407">
        <f>(C210+4.2+coefficient!$B$8)/0.85*1.19</f>
        <v>29.819999999999997</v>
      </c>
      <c r="I210" s="155">
        <v>294</v>
      </c>
      <c r="J210" s="243">
        <v>155079133</v>
      </c>
      <c r="K210" s="155">
        <v>183475</v>
      </c>
      <c r="L210" s="279">
        <f>P210*1.03</f>
        <v>28.274670454545458</v>
      </c>
      <c r="M210" s="244">
        <v>295</v>
      </c>
      <c r="N210" s="244">
        <v>155079133</v>
      </c>
      <c r="O210" s="244">
        <v>90276</v>
      </c>
      <c r="P210" s="287">
        <f>(C210+4.2+coefficient!$C$8)/0.88*1.19</f>
        <v>27.451136363636365</v>
      </c>
      <c r="Q210" s="245">
        <v>296</v>
      </c>
      <c r="R210" s="245">
        <v>155079133</v>
      </c>
      <c r="S210" s="245">
        <v>91949</v>
      </c>
      <c r="T210" s="303">
        <f t="shared" si="16"/>
        <v>19.337499999999999</v>
      </c>
      <c r="U210" s="234">
        <v>758</v>
      </c>
      <c r="V210" s="235">
        <v>155079133</v>
      </c>
      <c r="W210" s="235">
        <v>559635</v>
      </c>
      <c r="X210" s="306">
        <f t="shared" si="17"/>
        <v>23.374670454545459</v>
      </c>
      <c r="Y210" s="236">
        <v>759</v>
      </c>
      <c r="Z210" s="237">
        <v>155079133</v>
      </c>
      <c r="AA210" s="237">
        <v>559636</v>
      </c>
      <c r="AB210">
        <v>22</v>
      </c>
    </row>
    <row r="211" spans="1:28" s="4" customFormat="1" x14ac:dyDescent="0.25">
      <c r="A211" s="125" t="s">
        <v>285</v>
      </c>
      <c r="B211" s="246">
        <v>155632763</v>
      </c>
      <c r="C211" s="14">
        <v>10.1</v>
      </c>
      <c r="D211" s="311">
        <f>(C211+coefficient!$C$8)/0.9*1.19</f>
        <v>21.287777777777777</v>
      </c>
      <c r="E211" s="312">
        <f>(C211+coefficient!$C$8)/0.95</f>
        <v>16.947368421052634</v>
      </c>
      <c r="F211" s="247" t="s">
        <v>30</v>
      </c>
      <c r="G211" s="418">
        <v>210</v>
      </c>
      <c r="H211" s="131">
        <f>(C211+4.2+coefficient!$B$8)/0.85*1.19</f>
        <v>29.819999999999997</v>
      </c>
      <c r="I211" s="133">
        <v>294</v>
      </c>
      <c r="J211" s="248">
        <v>155632763</v>
      </c>
      <c r="K211" s="133">
        <v>183476</v>
      </c>
      <c r="L211" s="280">
        <f>P211*1.03</f>
        <v>28.274670454545458</v>
      </c>
      <c r="M211" s="239">
        <v>295</v>
      </c>
      <c r="N211" s="239">
        <v>155632763</v>
      </c>
      <c r="O211" s="239">
        <v>90277</v>
      </c>
      <c r="P211" s="285">
        <f>(C211+4.2+coefficient!$C$8)/0.88*1.19</f>
        <v>27.451136363636365</v>
      </c>
      <c r="Q211" s="240">
        <v>296</v>
      </c>
      <c r="R211" s="240">
        <v>155632763</v>
      </c>
      <c r="S211" s="240">
        <v>91942</v>
      </c>
      <c r="T211" s="303">
        <f t="shared" si="16"/>
        <v>19.337499999999999</v>
      </c>
      <c r="U211" s="234">
        <v>758</v>
      </c>
      <c r="V211" s="235">
        <v>155632763</v>
      </c>
      <c r="W211" s="235">
        <v>560479</v>
      </c>
      <c r="X211" s="306">
        <f t="shared" si="17"/>
        <v>23.374670454545459</v>
      </c>
      <c r="Y211" s="236">
        <v>759</v>
      </c>
      <c r="Z211" s="237">
        <v>155632763</v>
      </c>
      <c r="AA211" s="237">
        <v>560480</v>
      </c>
      <c r="AB211">
        <v>23</v>
      </c>
    </row>
    <row r="212" spans="1:28" x14ac:dyDescent="0.25">
      <c r="A212" s="144" t="s">
        <v>41</v>
      </c>
      <c r="B212" s="126">
        <v>160208074</v>
      </c>
      <c r="C212" s="14">
        <v>20.2</v>
      </c>
      <c r="D212" s="311">
        <f>(C212+(coefficient!$C$8*1.8))/0.9*1.19</f>
        <v>40.988888888888887</v>
      </c>
      <c r="E212" s="312">
        <f>(C212+(coefficient!$C$8*1.8))/0.95</f>
        <v>32.631578947368425</v>
      </c>
      <c r="F212" s="242" t="s">
        <v>27</v>
      </c>
      <c r="G212" s="418">
        <v>211</v>
      </c>
      <c r="H212" s="406">
        <v>62</v>
      </c>
      <c r="I212" s="133">
        <v>294</v>
      </c>
      <c r="J212" s="133">
        <v>160208074</v>
      </c>
      <c r="K212" s="133">
        <v>94512</v>
      </c>
      <c r="L212" s="281">
        <v>61.98</v>
      </c>
      <c r="M212" s="239">
        <v>295</v>
      </c>
      <c r="N212" s="239">
        <v>160208074</v>
      </c>
      <c r="O212" s="239">
        <v>94505</v>
      </c>
      <c r="P212" s="285">
        <f>(C212+4.2+(coefficient!$C$8*1.8))/0.88*1.19</f>
        <v>47.599999999999994</v>
      </c>
      <c r="Q212" s="240">
        <v>296</v>
      </c>
      <c r="R212" s="240">
        <v>160208074</v>
      </c>
      <c r="S212" s="240">
        <v>94504</v>
      </c>
      <c r="T212" s="303">
        <f t="shared" si="16"/>
        <v>32.995454545454542</v>
      </c>
      <c r="U212" s="234">
        <v>758</v>
      </c>
      <c r="V212" s="235">
        <v>160208074</v>
      </c>
      <c r="W212" s="235">
        <v>560619</v>
      </c>
      <c r="X212" s="306">
        <f t="shared" si="17"/>
        <v>57.08</v>
      </c>
      <c r="Y212" s="236">
        <v>759</v>
      </c>
      <c r="Z212" s="237">
        <v>160208074</v>
      </c>
      <c r="AA212" s="237">
        <v>560620</v>
      </c>
      <c r="AB212">
        <v>22</v>
      </c>
    </row>
    <row r="213" spans="1:28" s="4" customFormat="1" x14ac:dyDescent="0.25">
      <c r="A213" s="125" t="s">
        <v>286</v>
      </c>
      <c r="B213" s="246">
        <v>155079183</v>
      </c>
      <c r="C213" s="14">
        <v>8.86</v>
      </c>
      <c r="D213" s="311">
        <f>(C213+coefficient!$C$8)/0.9*1.19</f>
        <v>19.64822222222222</v>
      </c>
      <c r="E213" s="312">
        <f>(C213+coefficient!$C$8)/0.95</f>
        <v>15.642105263157895</v>
      </c>
      <c r="F213" s="247" t="s">
        <v>30</v>
      </c>
      <c r="G213" s="418">
        <v>212</v>
      </c>
      <c r="H213" s="131">
        <f>(C213+4.2+coefficient!$B$8)/0.85*1.19</f>
        <v>28.083999999999996</v>
      </c>
      <c r="I213" s="133">
        <v>294</v>
      </c>
      <c r="J213" s="248">
        <v>155079183</v>
      </c>
      <c r="K213" s="133">
        <v>182847</v>
      </c>
      <c r="L213" s="280">
        <f t="shared" ref="L213:L219" si="18">P213*1.03</f>
        <v>26.547547727272722</v>
      </c>
      <c r="M213" s="239">
        <v>295</v>
      </c>
      <c r="N213" s="239">
        <v>155079183</v>
      </c>
      <c r="O213" s="239">
        <v>90278</v>
      </c>
      <c r="P213" s="285">
        <f>(C213+4.2+coefficient!$C$8)/0.88*1.19</f>
        <v>25.774318181818177</v>
      </c>
      <c r="Q213" s="240">
        <v>296</v>
      </c>
      <c r="R213" s="240">
        <v>155079183</v>
      </c>
      <c r="S213" s="240">
        <v>91941</v>
      </c>
      <c r="T213" s="303">
        <f t="shared" si="16"/>
        <v>17.660681818181818</v>
      </c>
      <c r="U213" s="234">
        <v>758</v>
      </c>
      <c r="V213" s="235">
        <v>155079183</v>
      </c>
      <c r="W213" s="235">
        <v>559697</v>
      </c>
      <c r="X213" s="306">
        <f t="shared" si="17"/>
        <v>21.647547727272723</v>
      </c>
      <c r="Y213" s="236">
        <v>759</v>
      </c>
      <c r="Z213" s="237">
        <v>155079183</v>
      </c>
      <c r="AA213" s="237">
        <v>559698</v>
      </c>
      <c r="AB213">
        <v>3</v>
      </c>
    </row>
    <row r="214" spans="1:28" s="4" customFormat="1" x14ac:dyDescent="0.25">
      <c r="A214" s="146" t="s">
        <v>287</v>
      </c>
      <c r="B214" s="246">
        <v>155633307</v>
      </c>
      <c r="C214" s="14">
        <v>8.86</v>
      </c>
      <c r="D214" s="311">
        <f>(C214+coefficient!$C$8)/0.9*1.19</f>
        <v>19.64822222222222</v>
      </c>
      <c r="E214" s="312">
        <f>(C214+coefficient!$C$8)/0.95</f>
        <v>15.642105263157895</v>
      </c>
      <c r="F214" s="242" t="s">
        <v>30</v>
      </c>
      <c r="G214" s="418">
        <v>213</v>
      </c>
      <c r="H214" s="131">
        <f>(C214+4.2+coefficient!$B$8)/0.85*1.19</f>
        <v>28.083999999999996</v>
      </c>
      <c r="I214" s="133">
        <v>294</v>
      </c>
      <c r="J214" s="248">
        <v>155633307</v>
      </c>
      <c r="K214" s="133">
        <v>182846</v>
      </c>
      <c r="L214" s="280">
        <f t="shared" si="18"/>
        <v>26.547547727272722</v>
      </c>
      <c r="M214" s="239">
        <v>295</v>
      </c>
      <c r="N214" s="239">
        <v>155633307</v>
      </c>
      <c r="O214" s="239">
        <v>90279</v>
      </c>
      <c r="P214" s="285">
        <f>(C214+4.2+coefficient!$C$8)/0.88*1.19</f>
        <v>25.774318181818177</v>
      </c>
      <c r="Q214" s="240">
        <v>296</v>
      </c>
      <c r="R214" s="240">
        <v>155633307</v>
      </c>
      <c r="S214" s="240">
        <v>91940</v>
      </c>
      <c r="T214" s="303">
        <f t="shared" si="16"/>
        <v>17.660681818181818</v>
      </c>
      <c r="U214" s="234">
        <v>758</v>
      </c>
      <c r="V214" s="235">
        <v>155633307</v>
      </c>
      <c r="W214" s="235">
        <v>560497</v>
      </c>
      <c r="X214" s="306">
        <f t="shared" si="17"/>
        <v>21.647547727272723</v>
      </c>
      <c r="Y214" s="236">
        <v>759</v>
      </c>
      <c r="Z214" s="237">
        <v>155633307</v>
      </c>
      <c r="AA214" s="237">
        <v>560498</v>
      </c>
      <c r="AB214">
        <v>0</v>
      </c>
    </row>
    <row r="215" spans="1:28" x14ac:dyDescent="0.25">
      <c r="A215" s="171" t="s">
        <v>288</v>
      </c>
      <c r="B215" s="151">
        <v>160200136</v>
      </c>
      <c r="C215" s="14">
        <v>1.77</v>
      </c>
      <c r="D215" s="313">
        <f>(C215+coefficient!$C$6)/0.9*1.19</f>
        <v>4.9847777777777775</v>
      </c>
      <c r="E215" s="314">
        <f>(C215+coefficient!$C$6)/0.95</f>
        <v>3.9684210526315793</v>
      </c>
      <c r="F215" s="252" t="s">
        <v>4</v>
      </c>
      <c r="G215" s="418">
        <v>214</v>
      </c>
      <c r="H215" s="407">
        <f>(C215+4.2+coefficient!$B$6)/0.85*1.19</f>
        <v>12.558000000000002</v>
      </c>
      <c r="I215" s="155">
        <v>294</v>
      </c>
      <c r="J215" s="155">
        <v>160200136</v>
      </c>
      <c r="K215" s="155">
        <v>110032</v>
      </c>
      <c r="L215" s="279">
        <f t="shared" si="18"/>
        <v>10.341199999999999</v>
      </c>
      <c r="M215" s="244">
        <v>295</v>
      </c>
      <c r="N215" s="244">
        <v>160200136</v>
      </c>
      <c r="O215" s="244">
        <v>94247</v>
      </c>
      <c r="P215" s="282">
        <v>10.039999999999999</v>
      </c>
      <c r="Q215" s="245">
        <v>296</v>
      </c>
      <c r="R215" s="245">
        <v>160200136</v>
      </c>
      <c r="S215" s="245">
        <v>94246</v>
      </c>
      <c r="T215" s="303">
        <f t="shared" si="16"/>
        <v>8.0730681818181829</v>
      </c>
      <c r="U215" s="234">
        <v>758</v>
      </c>
      <c r="V215" s="235">
        <v>160200136</v>
      </c>
      <c r="W215" s="235">
        <v>560615</v>
      </c>
      <c r="X215" s="306">
        <f t="shared" si="17"/>
        <v>5.4411999999999985</v>
      </c>
      <c r="Y215" s="236">
        <v>759</v>
      </c>
      <c r="Z215" s="237">
        <v>160200136</v>
      </c>
      <c r="AA215" s="237">
        <v>560616</v>
      </c>
      <c r="AB215">
        <v>161</v>
      </c>
    </row>
    <row r="216" spans="1:28" x14ac:dyDescent="0.25">
      <c r="A216" s="146" t="s">
        <v>289</v>
      </c>
      <c r="B216" s="126">
        <v>160201714</v>
      </c>
      <c r="C216" s="14">
        <v>17.73</v>
      </c>
      <c r="D216" s="311">
        <f>(C216+(coefficient!$C$8*1.8))/0.9*1.19</f>
        <v>37.722999999999999</v>
      </c>
      <c r="E216" s="312">
        <f>(C216+(coefficient!$C$8*1.8))/0.95</f>
        <v>30.031578947368423</v>
      </c>
      <c r="F216" s="242" t="s">
        <v>27</v>
      </c>
      <c r="G216" s="418">
        <v>215</v>
      </c>
      <c r="H216" s="131">
        <f>(C216+4.2+(coefficient!$B$8*1.8))/0.85*1.19</f>
        <v>48.341999999999999</v>
      </c>
      <c r="I216" s="133">
        <v>294</v>
      </c>
      <c r="J216" s="133">
        <v>160201714</v>
      </c>
      <c r="K216" s="133">
        <v>94330</v>
      </c>
      <c r="L216" s="280">
        <f t="shared" si="18"/>
        <v>45.587682954545457</v>
      </c>
      <c r="M216" s="239">
        <v>295</v>
      </c>
      <c r="N216" s="239">
        <v>160201714</v>
      </c>
      <c r="O216" s="239">
        <v>94332</v>
      </c>
      <c r="P216" s="285">
        <f>(C216+4.2+(coefficient!$C$8*1.8))/0.88*1.19</f>
        <v>44.259886363636362</v>
      </c>
      <c r="Q216" s="240">
        <v>296</v>
      </c>
      <c r="R216" s="240">
        <v>160201714</v>
      </c>
      <c r="S216" s="240">
        <v>94331</v>
      </c>
      <c r="T216" s="303">
        <f t="shared" si="16"/>
        <v>29.65534090909091</v>
      </c>
      <c r="U216" s="234">
        <v>758</v>
      </c>
      <c r="V216" s="235">
        <v>160201714</v>
      </c>
      <c r="W216" s="235">
        <v>560617</v>
      </c>
      <c r="X216" s="306">
        <f t="shared" si="17"/>
        <v>40.687682954545458</v>
      </c>
      <c r="Y216" s="236">
        <v>759</v>
      </c>
      <c r="Z216" s="237">
        <v>160201714</v>
      </c>
      <c r="AA216" s="237">
        <v>560618</v>
      </c>
      <c r="AB216">
        <v>0</v>
      </c>
    </row>
    <row r="217" spans="1:28" x14ac:dyDescent="0.25">
      <c r="A217" s="148" t="s">
        <v>290</v>
      </c>
      <c r="B217" s="126">
        <v>160200105</v>
      </c>
      <c r="C217" s="14">
        <v>21.27</v>
      </c>
      <c r="D217" s="311">
        <f>(C217+(coefficient!$C$8*2))/0.9*1.19</f>
        <v>43.990333333333325</v>
      </c>
      <c r="E217" s="312">
        <f>(C217+(coefficient!$C$8*2))/0.95</f>
        <v>35.021052631578947</v>
      </c>
      <c r="F217" s="247" t="s">
        <v>18</v>
      </c>
      <c r="G217" s="418">
        <v>216</v>
      </c>
      <c r="H217" s="131">
        <f>(C217+4.2+(coefficient!$B$8*2))/0.85*1.19</f>
        <v>55.258000000000003</v>
      </c>
      <c r="I217" s="133">
        <v>294</v>
      </c>
      <c r="J217" s="133">
        <v>160200105</v>
      </c>
      <c r="K217" s="133">
        <v>94327</v>
      </c>
      <c r="L217" s="280">
        <f t="shared" si="18"/>
        <v>52.18974886363636</v>
      </c>
      <c r="M217" s="239">
        <v>295</v>
      </c>
      <c r="N217" s="239">
        <v>160200105</v>
      </c>
      <c r="O217" s="239">
        <v>94235</v>
      </c>
      <c r="P217" s="285">
        <f>(C217+4.2+(coefficient!$C$8*2))/0.88*1.19</f>
        <v>50.669659090909086</v>
      </c>
      <c r="Q217" s="240">
        <v>296</v>
      </c>
      <c r="R217" s="240">
        <v>160200105</v>
      </c>
      <c r="S217" s="240">
        <v>94234</v>
      </c>
      <c r="T217" s="303">
        <f t="shared" si="16"/>
        <v>34.442386363636359</v>
      </c>
      <c r="U217" s="234">
        <v>758</v>
      </c>
      <c r="V217" s="235">
        <v>160200105</v>
      </c>
      <c r="W217" s="235">
        <v>560613</v>
      </c>
      <c r="X217" s="306">
        <f t="shared" si="17"/>
        <v>47.289748863636362</v>
      </c>
      <c r="Y217" s="236">
        <v>759</v>
      </c>
      <c r="Z217" s="237">
        <v>160200105</v>
      </c>
      <c r="AA217" s="237">
        <v>560614</v>
      </c>
      <c r="AB217">
        <v>0</v>
      </c>
    </row>
    <row r="218" spans="1:28" x14ac:dyDescent="0.25">
      <c r="A218" s="220" t="s">
        <v>291</v>
      </c>
      <c r="B218" s="241">
        <v>155079190</v>
      </c>
      <c r="C218" s="14">
        <v>8.99</v>
      </c>
      <c r="D218" s="313">
        <f>(C218+coefficient!$C$8)/0.9*1.19</f>
        <v>19.82011111111111</v>
      </c>
      <c r="E218" s="314">
        <f>(C218+coefficient!$C$8)/0.95</f>
        <v>15.778947368421054</v>
      </c>
      <c r="F218" s="253" t="s">
        <v>30</v>
      </c>
      <c r="G218" s="418">
        <v>217</v>
      </c>
      <c r="H218" s="407">
        <f>(C218+4.2+coefficient!$B$8)/0.85*1.19</f>
        <v>28.265999999999998</v>
      </c>
      <c r="I218" s="155">
        <v>294</v>
      </c>
      <c r="J218" s="243">
        <v>155079190</v>
      </c>
      <c r="K218" s="155">
        <v>94033</v>
      </c>
      <c r="L218" s="279">
        <f t="shared" si="18"/>
        <v>26.728617045454545</v>
      </c>
      <c r="M218" s="244">
        <v>295</v>
      </c>
      <c r="N218" s="244">
        <v>155079190</v>
      </c>
      <c r="O218" s="244">
        <v>90280</v>
      </c>
      <c r="P218" s="287">
        <f>(C218+4.2+coefficient!$C$8)/0.88*1.19</f>
        <v>25.950113636363636</v>
      </c>
      <c r="Q218" s="245">
        <v>296</v>
      </c>
      <c r="R218" s="245">
        <v>155079190</v>
      </c>
      <c r="S218" s="245">
        <v>91939</v>
      </c>
      <c r="T218" s="303">
        <f t="shared" si="16"/>
        <v>17.836477272727272</v>
      </c>
      <c r="U218" s="234">
        <v>758</v>
      </c>
      <c r="V218" s="235">
        <v>155079190</v>
      </c>
      <c r="W218" s="235">
        <v>559705</v>
      </c>
      <c r="X218" s="306">
        <f t="shared" si="17"/>
        <v>21.828617045454543</v>
      </c>
      <c r="Y218" s="236">
        <v>759</v>
      </c>
      <c r="Z218" s="237">
        <v>155079190</v>
      </c>
      <c r="AA218" s="237">
        <v>559706</v>
      </c>
      <c r="AB218">
        <v>39</v>
      </c>
    </row>
    <row r="219" spans="1:28" x14ac:dyDescent="0.25">
      <c r="A219" s="125" t="s">
        <v>292</v>
      </c>
      <c r="B219" s="246">
        <v>155633311</v>
      </c>
      <c r="C219" s="14">
        <v>8.99</v>
      </c>
      <c r="D219" s="311">
        <f>(C219+coefficient!$C$8)/0.9*1.19</f>
        <v>19.82011111111111</v>
      </c>
      <c r="E219" s="312">
        <f>(C219+coefficient!$C$8)/0.95</f>
        <v>15.778947368421054</v>
      </c>
      <c r="F219" s="247" t="s">
        <v>30</v>
      </c>
      <c r="G219" s="418">
        <v>218</v>
      </c>
      <c r="H219" s="131">
        <f>(C219+4.2+coefficient!$B$8)/0.85*1.19</f>
        <v>28.265999999999998</v>
      </c>
      <c r="I219" s="133">
        <v>294</v>
      </c>
      <c r="J219" s="248">
        <v>155633311</v>
      </c>
      <c r="K219" s="133">
        <v>94016</v>
      </c>
      <c r="L219" s="280">
        <f t="shared" si="18"/>
        <v>26.728617045454545</v>
      </c>
      <c r="M219" s="239">
        <v>295</v>
      </c>
      <c r="N219" s="239">
        <v>155633311</v>
      </c>
      <c r="O219" s="239">
        <v>90281</v>
      </c>
      <c r="P219" s="285">
        <f>(C219+4.2+coefficient!$C$8)/0.88*1.19</f>
        <v>25.950113636363636</v>
      </c>
      <c r="Q219" s="240">
        <v>296</v>
      </c>
      <c r="R219" s="240">
        <v>155633311</v>
      </c>
      <c r="S219" s="240">
        <v>91937</v>
      </c>
      <c r="T219" s="303">
        <f t="shared" si="16"/>
        <v>17.836477272727272</v>
      </c>
      <c r="U219" s="234">
        <v>758</v>
      </c>
      <c r="V219" s="235">
        <v>155633311</v>
      </c>
      <c r="W219" s="235">
        <v>560503</v>
      </c>
      <c r="X219" s="306">
        <f t="shared" si="17"/>
        <v>21.828617045454543</v>
      </c>
      <c r="Y219" s="236">
        <v>759</v>
      </c>
      <c r="Z219" s="237">
        <v>155633311</v>
      </c>
      <c r="AA219" s="237">
        <v>560504</v>
      </c>
      <c r="AB219">
        <v>37</v>
      </c>
    </row>
    <row r="220" spans="1:28" x14ac:dyDescent="0.25">
      <c r="A220" s="144" t="s">
        <v>293</v>
      </c>
      <c r="B220" s="126">
        <v>160198873</v>
      </c>
      <c r="C220" s="14">
        <v>17.97</v>
      </c>
      <c r="D220" s="311">
        <f>(C220+(coefficient!$C$8*1.8))/0.9*1.19</f>
        <v>38.040333333333329</v>
      </c>
      <c r="E220" s="312">
        <f>(C220+(coefficient!$C$8*1.8))/0.95</f>
        <v>30.284210526315789</v>
      </c>
      <c r="F220" s="242" t="s">
        <v>27</v>
      </c>
      <c r="G220" s="418">
        <v>219</v>
      </c>
      <c r="H220" s="131">
        <f>(C220+4.2+(coefficient!$B$8*1.8))/0.85*1.19</f>
        <v>48.67799999999999</v>
      </c>
      <c r="I220" s="133">
        <v>294</v>
      </c>
      <c r="J220" s="133">
        <v>160198873</v>
      </c>
      <c r="K220" s="133">
        <v>94190</v>
      </c>
      <c r="L220" s="281">
        <v>45.36</v>
      </c>
      <c r="M220" s="239">
        <v>295</v>
      </c>
      <c r="N220" s="239">
        <v>160198873</v>
      </c>
      <c r="O220" s="239">
        <v>94192</v>
      </c>
      <c r="P220" s="281">
        <v>45.36</v>
      </c>
      <c r="Q220" s="240">
        <v>296</v>
      </c>
      <c r="R220" s="240">
        <v>160198873</v>
      </c>
      <c r="S220" s="240">
        <v>94191</v>
      </c>
      <c r="T220" s="303">
        <f t="shared" si="16"/>
        <v>29.979886363636361</v>
      </c>
      <c r="U220" s="234">
        <v>758</v>
      </c>
      <c r="V220" s="235">
        <v>160198873</v>
      </c>
      <c r="W220" s="235">
        <v>560611</v>
      </c>
      <c r="X220" s="306">
        <f t="shared" si="17"/>
        <v>40.46</v>
      </c>
      <c r="Y220" s="236">
        <v>759</v>
      </c>
      <c r="Z220" s="237">
        <v>160198873</v>
      </c>
      <c r="AA220" s="237">
        <v>560612</v>
      </c>
      <c r="AB220">
        <v>37</v>
      </c>
    </row>
    <row r="221" spans="1:28" x14ac:dyDescent="0.25">
      <c r="A221" s="254" t="s">
        <v>42</v>
      </c>
      <c r="B221" s="246">
        <v>157923250</v>
      </c>
      <c r="C221" s="14">
        <v>8.74</v>
      </c>
      <c r="D221" s="311">
        <f>(C221+coefficient!$C$8)/0.9*1.19</f>
        <v>19.489555555555555</v>
      </c>
      <c r="E221" s="312">
        <f>(C221+coefficient!$C$8)/0.95</f>
        <v>15.515789473684212</v>
      </c>
      <c r="F221" s="247" t="s">
        <v>30</v>
      </c>
      <c r="G221" s="418">
        <v>220</v>
      </c>
      <c r="H221" s="408">
        <v>27.05</v>
      </c>
      <c r="I221" s="133">
        <v>294</v>
      </c>
      <c r="J221" s="248">
        <v>157923250</v>
      </c>
      <c r="K221" s="133">
        <v>46118</v>
      </c>
      <c r="L221" s="281">
        <v>27.84</v>
      </c>
      <c r="M221" s="239">
        <v>295</v>
      </c>
      <c r="N221" s="239">
        <v>157923250</v>
      </c>
      <c r="O221" s="239">
        <v>93979</v>
      </c>
      <c r="P221" s="285">
        <f>(C221+4.2+coefficient!$C$8)/0.88*1.19</f>
        <v>25.612045454545456</v>
      </c>
      <c r="Q221" s="240">
        <v>296</v>
      </c>
      <c r="R221" s="240">
        <v>157923250</v>
      </c>
      <c r="S221" s="240">
        <v>46120</v>
      </c>
      <c r="T221" s="303">
        <f t="shared" si="16"/>
        <v>17.498409090909092</v>
      </c>
      <c r="U221" s="234">
        <v>758</v>
      </c>
      <c r="V221" s="235">
        <v>157923250</v>
      </c>
      <c r="W221" s="235">
        <v>560537</v>
      </c>
      <c r="X221" s="306">
        <f t="shared" si="17"/>
        <v>22.939999999999998</v>
      </c>
      <c r="Y221" s="236">
        <v>759</v>
      </c>
      <c r="Z221" s="237">
        <v>157923250</v>
      </c>
      <c r="AA221" s="237">
        <v>560538</v>
      </c>
      <c r="AB221">
        <v>8</v>
      </c>
    </row>
    <row r="222" spans="1:28" x14ac:dyDescent="0.25">
      <c r="A222" s="257" t="s">
        <v>43</v>
      </c>
      <c r="B222" s="241">
        <v>155079272</v>
      </c>
      <c r="C222" s="14">
        <v>8.74</v>
      </c>
      <c r="D222" s="313">
        <f>(C222+coefficient!$C$8)/0.9*1.19</f>
        <v>19.489555555555555</v>
      </c>
      <c r="E222" s="314">
        <f>(C222+coefficient!$C$8)/0.95</f>
        <v>15.515789473684212</v>
      </c>
      <c r="F222" s="253" t="s">
        <v>30</v>
      </c>
      <c r="G222" s="418">
        <v>221</v>
      </c>
      <c r="H222" s="408">
        <v>27.05</v>
      </c>
      <c r="I222" s="155">
        <v>294</v>
      </c>
      <c r="J222" s="243">
        <v>155079272</v>
      </c>
      <c r="K222" s="155">
        <v>183477</v>
      </c>
      <c r="L222" s="281">
        <v>27.84</v>
      </c>
      <c r="M222" s="244">
        <v>295</v>
      </c>
      <c r="N222" s="244">
        <v>155079272</v>
      </c>
      <c r="O222" s="244">
        <v>90283</v>
      </c>
      <c r="P222" s="287">
        <f>(C222+4.2+coefficient!$C$8)/0.88*1.19</f>
        <v>25.612045454545456</v>
      </c>
      <c r="Q222" s="245">
        <v>296</v>
      </c>
      <c r="R222" s="245">
        <v>155079272</v>
      </c>
      <c r="S222" s="245">
        <v>91936</v>
      </c>
      <c r="T222" s="303">
        <f t="shared" si="16"/>
        <v>17.498409090909092</v>
      </c>
      <c r="U222" s="234">
        <v>758</v>
      </c>
      <c r="V222" s="235">
        <v>155079272</v>
      </c>
      <c r="W222" s="235">
        <v>559787</v>
      </c>
      <c r="X222" s="306">
        <f t="shared" si="17"/>
        <v>22.939999999999998</v>
      </c>
      <c r="Y222" s="236">
        <v>759</v>
      </c>
      <c r="Z222" s="237">
        <v>155079272</v>
      </c>
      <c r="AA222" s="237">
        <v>559788</v>
      </c>
      <c r="AB222">
        <v>104</v>
      </c>
    </row>
    <row r="223" spans="1:28" x14ac:dyDescent="0.25">
      <c r="A223" s="125" t="s">
        <v>294</v>
      </c>
      <c r="B223" s="126">
        <v>159666715</v>
      </c>
      <c r="C223" s="14">
        <v>19.12</v>
      </c>
      <c r="D223" s="311">
        <f>(C223+(coefficient!$C$8*2))/0.9*1.19</f>
        <v>41.147555555555549</v>
      </c>
      <c r="E223" s="312">
        <f>(C223+(coefficient!$C$8*2))/0.95</f>
        <v>32.757894736842111</v>
      </c>
      <c r="F223" s="247" t="s">
        <v>18</v>
      </c>
      <c r="G223" s="418">
        <v>222</v>
      </c>
      <c r="H223" s="131">
        <f>(C223+4.2+(coefficient!$B$8*2))/0.85*1.19</f>
        <v>52.247999999999998</v>
      </c>
      <c r="I223" s="133">
        <v>294</v>
      </c>
      <c r="J223" s="133">
        <v>159666715</v>
      </c>
      <c r="K223" s="133">
        <v>85168</v>
      </c>
      <c r="L223" s="281">
        <v>60.03</v>
      </c>
      <c r="M223" s="239">
        <v>295</v>
      </c>
      <c r="N223" s="239">
        <v>159666715</v>
      </c>
      <c r="O223" s="239">
        <v>90502</v>
      </c>
      <c r="P223" s="285">
        <f>(C223+4.2+(coefficient!$C$8*2))/0.88*1.19</f>
        <v>47.762272727272723</v>
      </c>
      <c r="Q223" s="240">
        <v>296</v>
      </c>
      <c r="R223" s="240">
        <v>159666715</v>
      </c>
      <c r="S223" s="240">
        <v>85169</v>
      </c>
      <c r="T223" s="303">
        <f t="shared" si="16"/>
        <v>31.535</v>
      </c>
      <c r="U223" s="234">
        <v>758</v>
      </c>
      <c r="V223" s="235">
        <v>159666715</v>
      </c>
      <c r="W223" s="235">
        <v>560559</v>
      </c>
      <c r="X223" s="306">
        <f t="shared" si="17"/>
        <v>55.13</v>
      </c>
      <c r="Y223" s="236">
        <v>759</v>
      </c>
      <c r="Z223" s="237">
        <v>159666715</v>
      </c>
      <c r="AA223" s="237">
        <v>560560</v>
      </c>
      <c r="AB223">
        <v>8</v>
      </c>
    </row>
    <row r="224" spans="1:28" x14ac:dyDescent="0.25">
      <c r="A224" s="255" t="s">
        <v>44</v>
      </c>
      <c r="B224" s="126">
        <v>155079019</v>
      </c>
      <c r="C224" s="14">
        <v>1.0900000000000001</v>
      </c>
      <c r="D224" s="311">
        <f>(C224+coefficient!$C$6)/0.9*1.19</f>
        <v>4.0856666666666666</v>
      </c>
      <c r="E224" s="312">
        <f>(C224+coefficient!$C$6)/0.95</f>
        <v>3.2526315789473683</v>
      </c>
      <c r="F224" s="242" t="s">
        <v>4</v>
      </c>
      <c r="G224" s="418">
        <v>223</v>
      </c>
      <c r="H224" s="131">
        <f>(C224+4.2+coefficient!$B$6)/0.85*1.19</f>
        <v>11.605999999999998</v>
      </c>
      <c r="I224" s="133">
        <v>294</v>
      </c>
      <c r="J224" s="133">
        <v>155079019</v>
      </c>
      <c r="K224" s="133">
        <v>182494</v>
      </c>
      <c r="L224" s="280">
        <f t="shared" ref="L224:L230" si="19">P224*1.03</f>
        <v>10.153810227272727</v>
      </c>
      <c r="M224" s="239">
        <v>295</v>
      </c>
      <c r="N224" s="239">
        <v>155079019</v>
      </c>
      <c r="O224" s="239">
        <v>90464</v>
      </c>
      <c r="P224" s="284">
        <f>(C224+4.2+coefficient!$C$6)/0.88*1.19</f>
        <v>9.8580681818181812</v>
      </c>
      <c r="Q224" s="240">
        <v>296</v>
      </c>
      <c r="R224" s="240">
        <v>155079019</v>
      </c>
      <c r="S224" s="240">
        <v>94491</v>
      </c>
      <c r="T224" s="303">
        <f t="shared" si="16"/>
        <v>7.1535227272727271</v>
      </c>
      <c r="U224" s="234">
        <v>758</v>
      </c>
      <c r="V224" s="235">
        <v>155079019</v>
      </c>
      <c r="W224" s="235">
        <v>559479</v>
      </c>
      <c r="X224" s="306">
        <f t="shared" si="17"/>
        <v>5.2538102272727265</v>
      </c>
      <c r="Y224" s="236">
        <v>759</v>
      </c>
      <c r="Z224" s="237">
        <v>155079019</v>
      </c>
      <c r="AA224" s="237">
        <v>559480</v>
      </c>
      <c r="AB224">
        <v>118</v>
      </c>
    </row>
    <row r="225" spans="1:28" x14ac:dyDescent="0.25">
      <c r="A225" s="256" t="s">
        <v>45</v>
      </c>
      <c r="B225" s="241">
        <v>155079110</v>
      </c>
      <c r="C225" s="14">
        <v>14.15</v>
      </c>
      <c r="D225" s="313">
        <f>(C225+coefficient!$C$8)/0.9*1.19</f>
        <v>26.642777777777773</v>
      </c>
      <c r="E225" s="314">
        <f>(C225+coefficient!$C$8)/0.95</f>
        <v>21.210526315789473</v>
      </c>
      <c r="F225" s="252" t="s">
        <v>30</v>
      </c>
      <c r="G225" s="418">
        <v>224</v>
      </c>
      <c r="H225" s="407">
        <f>(C225+4.2+(coefficient!$B$8*2))/0.85*1.19</f>
        <v>45.29</v>
      </c>
      <c r="I225" s="155">
        <v>294</v>
      </c>
      <c r="J225" s="243">
        <v>155079110</v>
      </c>
      <c r="K225" s="155">
        <v>93888</v>
      </c>
      <c r="L225" s="279">
        <f t="shared" si="19"/>
        <v>40.674700000000001</v>
      </c>
      <c r="M225" s="244">
        <v>295</v>
      </c>
      <c r="N225" s="244">
        <v>155079110</v>
      </c>
      <c r="O225" s="244">
        <v>90285</v>
      </c>
      <c r="P225" s="282">
        <v>39.49</v>
      </c>
      <c r="Q225" s="245">
        <v>296</v>
      </c>
      <c r="R225" s="245">
        <v>155079110</v>
      </c>
      <c r="S225" s="245">
        <v>91934</v>
      </c>
      <c r="T225" s="303">
        <f t="shared" si="16"/>
        <v>24.814204545454547</v>
      </c>
      <c r="U225" s="234">
        <v>758</v>
      </c>
      <c r="V225" s="235">
        <v>155079110</v>
      </c>
      <c r="W225" s="235">
        <v>559607</v>
      </c>
      <c r="X225" s="306">
        <f t="shared" si="17"/>
        <v>35.774700000000003</v>
      </c>
      <c r="Y225" s="236">
        <v>759</v>
      </c>
      <c r="Z225" s="237">
        <v>155079110</v>
      </c>
      <c r="AA225" s="237">
        <v>559608</v>
      </c>
      <c r="AB225">
        <v>20</v>
      </c>
    </row>
    <row r="226" spans="1:28" x14ac:dyDescent="0.25">
      <c r="A226" s="255" t="s">
        <v>46</v>
      </c>
      <c r="B226" s="246">
        <v>155079131</v>
      </c>
      <c r="C226" s="14">
        <v>14.15</v>
      </c>
      <c r="D226" s="311">
        <f>(C226+coefficient!$C$8)/0.9*1.19</f>
        <v>26.642777777777773</v>
      </c>
      <c r="E226" s="312">
        <f>(C226+coefficient!$C$8)/0.95</f>
        <v>21.210526315789473</v>
      </c>
      <c r="F226" s="242" t="s">
        <v>30</v>
      </c>
      <c r="G226" s="418">
        <v>225</v>
      </c>
      <c r="H226" s="407">
        <f>(C226+4.2+(coefficient!$B$8*2))/0.85*1.19</f>
        <v>45.29</v>
      </c>
      <c r="I226" s="133">
        <v>294</v>
      </c>
      <c r="J226" s="248">
        <v>155079131</v>
      </c>
      <c r="K226" s="133">
        <v>93886</v>
      </c>
      <c r="L226" s="280">
        <f t="shared" si="19"/>
        <v>40.674700000000001</v>
      </c>
      <c r="M226" s="239">
        <v>295</v>
      </c>
      <c r="N226" s="239">
        <v>155079131</v>
      </c>
      <c r="O226" s="239">
        <v>90286</v>
      </c>
      <c r="P226" s="282">
        <v>39.49</v>
      </c>
      <c r="Q226" s="240">
        <v>296</v>
      </c>
      <c r="R226" s="240">
        <v>155079131</v>
      </c>
      <c r="S226" s="240">
        <v>91930</v>
      </c>
      <c r="T226" s="303">
        <f t="shared" si="16"/>
        <v>24.814204545454547</v>
      </c>
      <c r="U226" s="234">
        <v>758</v>
      </c>
      <c r="V226" s="235">
        <v>155079131</v>
      </c>
      <c r="W226" s="235">
        <v>559631</v>
      </c>
      <c r="X226" s="306">
        <f t="shared" si="17"/>
        <v>35.774700000000003</v>
      </c>
      <c r="Y226" s="236">
        <v>759</v>
      </c>
      <c r="Z226" s="237">
        <v>155079131</v>
      </c>
      <c r="AA226" s="237">
        <v>559632</v>
      </c>
      <c r="AB226">
        <v>20</v>
      </c>
    </row>
    <row r="227" spans="1:28" x14ac:dyDescent="0.25">
      <c r="A227" s="125" t="s">
        <v>295</v>
      </c>
      <c r="B227" s="126">
        <v>155079376</v>
      </c>
      <c r="C227" s="14">
        <v>28.29</v>
      </c>
      <c r="D227" s="311">
        <f>(C227+(coefficient!$C$8*1.8))/0.9*1.19</f>
        <v>51.68566666666667</v>
      </c>
      <c r="E227" s="312">
        <f>(C227+(coefficient!$C$8*1.8))/0.95</f>
        <v>41.14736842105264</v>
      </c>
      <c r="F227" s="247" t="s">
        <v>27</v>
      </c>
      <c r="G227" s="418">
        <v>226</v>
      </c>
      <c r="H227" s="131">
        <f>(C227+4.2+(coefficient!$B$8*2))/0.85*1.19</f>
        <v>65.085999999999999</v>
      </c>
      <c r="I227" s="133">
        <v>294</v>
      </c>
      <c r="J227" s="133">
        <v>155079376</v>
      </c>
      <c r="K227" s="133">
        <v>91556</v>
      </c>
      <c r="L227" s="289">
        <f t="shared" si="19"/>
        <v>61.967492045454549</v>
      </c>
      <c r="M227" s="239">
        <v>295</v>
      </c>
      <c r="N227" s="239">
        <v>155079376</v>
      </c>
      <c r="O227" s="239">
        <v>90299</v>
      </c>
      <c r="P227" s="285">
        <f>(C227+4.2+(coefficient!$C$8*2))/0.88*1.19</f>
        <v>60.162613636363638</v>
      </c>
      <c r="Q227" s="240">
        <v>296</v>
      </c>
      <c r="R227" s="240">
        <v>155079376</v>
      </c>
      <c r="S227" s="240">
        <v>91557</v>
      </c>
      <c r="T227" s="303">
        <f t="shared" si="16"/>
        <v>43.935340909090911</v>
      </c>
      <c r="U227" s="234">
        <v>758</v>
      </c>
      <c r="V227" s="235">
        <v>155079376</v>
      </c>
      <c r="W227" s="235">
        <v>559917</v>
      </c>
      <c r="X227" s="306">
        <f t="shared" si="17"/>
        <v>57.06749204545455</v>
      </c>
      <c r="Y227" s="236">
        <v>759</v>
      </c>
      <c r="Z227" s="237">
        <v>155079376</v>
      </c>
      <c r="AA227" s="237">
        <v>559918</v>
      </c>
      <c r="AB227">
        <v>20</v>
      </c>
    </row>
    <row r="228" spans="1:28" x14ac:dyDescent="0.25">
      <c r="A228" s="258" t="s">
        <v>296</v>
      </c>
      <c r="B228" s="259">
        <v>155079159</v>
      </c>
      <c r="C228" s="14">
        <v>16.39</v>
      </c>
      <c r="D228" s="315">
        <f>(C228+coefficient!$C$8)/0.9*1.19</f>
        <v>29.604555555555553</v>
      </c>
      <c r="E228" s="316">
        <f>(C228+coefficient!$C$8)/0.95</f>
        <v>23.568421052631582</v>
      </c>
      <c r="F228" s="260" t="s">
        <v>30</v>
      </c>
      <c r="G228" s="418">
        <v>227</v>
      </c>
      <c r="H228" s="414">
        <v>45.63</v>
      </c>
      <c r="I228" s="261">
        <v>294</v>
      </c>
      <c r="J228" s="262">
        <v>155079159</v>
      </c>
      <c r="K228" s="261">
        <v>93647</v>
      </c>
      <c r="L228" s="291">
        <f t="shared" si="19"/>
        <v>37.035639772727272</v>
      </c>
      <c r="M228" s="263">
        <v>295</v>
      </c>
      <c r="N228" s="263">
        <v>155079159</v>
      </c>
      <c r="O228" s="263">
        <v>90287</v>
      </c>
      <c r="P228" s="296">
        <f>(C228+4.2+coefficient!$C$8)/0.88*1.19</f>
        <v>35.956931818181815</v>
      </c>
      <c r="Q228" s="264">
        <v>296</v>
      </c>
      <c r="R228" s="264">
        <v>155079159</v>
      </c>
      <c r="S228" s="264">
        <v>91929</v>
      </c>
      <c r="T228" s="303">
        <f t="shared" si="16"/>
        <v>27.843295454545455</v>
      </c>
      <c r="U228" s="234">
        <v>758</v>
      </c>
      <c r="V228" s="235">
        <v>155079159</v>
      </c>
      <c r="W228" s="235">
        <v>559663</v>
      </c>
      <c r="X228" s="306">
        <f t="shared" si="17"/>
        <v>32.135639772727274</v>
      </c>
      <c r="Y228" s="236">
        <v>759</v>
      </c>
      <c r="Z228" s="237">
        <v>155079159</v>
      </c>
      <c r="AA228" s="237">
        <v>559664</v>
      </c>
      <c r="AB228">
        <v>23</v>
      </c>
    </row>
    <row r="229" spans="1:28" x14ac:dyDescent="0.25">
      <c r="A229" s="265" t="s">
        <v>297</v>
      </c>
      <c r="B229" s="266">
        <v>155079181</v>
      </c>
      <c r="C229" s="14">
        <v>16.39</v>
      </c>
      <c r="D229" s="317">
        <f>(C229+coefficient!$C$8)/0.9*1.19</f>
        <v>29.604555555555553</v>
      </c>
      <c r="E229" s="318">
        <f>(C229+coefficient!$C$8)/0.95</f>
        <v>23.568421052631582</v>
      </c>
      <c r="F229" s="267" t="s">
        <v>30</v>
      </c>
      <c r="G229" s="418">
        <v>228</v>
      </c>
      <c r="H229" s="415">
        <v>45.63</v>
      </c>
      <c r="I229" s="268">
        <v>294</v>
      </c>
      <c r="J229" s="269">
        <v>155079181</v>
      </c>
      <c r="K229" s="268">
        <v>93646</v>
      </c>
      <c r="L229" s="292">
        <f t="shared" si="19"/>
        <v>37.035639772727272</v>
      </c>
      <c r="M229" s="270">
        <v>295</v>
      </c>
      <c r="N229" s="270">
        <v>155079181</v>
      </c>
      <c r="O229" s="270">
        <v>90288</v>
      </c>
      <c r="P229" s="297">
        <f>(C229+4.2+coefficient!$C$8)/0.88*1.19</f>
        <v>35.956931818181815</v>
      </c>
      <c r="Q229" s="271">
        <v>296</v>
      </c>
      <c r="R229" s="271">
        <v>155079181</v>
      </c>
      <c r="S229" s="271">
        <v>91928</v>
      </c>
      <c r="T229" s="303">
        <f t="shared" si="16"/>
        <v>27.843295454545455</v>
      </c>
      <c r="U229" s="234">
        <v>758</v>
      </c>
      <c r="V229" s="235">
        <v>155079181</v>
      </c>
      <c r="W229" s="235">
        <v>559695</v>
      </c>
      <c r="X229" s="306">
        <f t="shared" si="17"/>
        <v>32.135639772727274</v>
      </c>
      <c r="Y229" s="236">
        <v>759</v>
      </c>
      <c r="Z229" s="237">
        <v>155079181</v>
      </c>
      <c r="AA229" s="237">
        <v>559696</v>
      </c>
      <c r="AB229">
        <v>21</v>
      </c>
    </row>
    <row r="230" spans="1:28" x14ac:dyDescent="0.25">
      <c r="A230" s="258" t="s">
        <v>298</v>
      </c>
      <c r="B230" s="272">
        <v>155079330</v>
      </c>
      <c r="C230" s="14">
        <v>32.78</v>
      </c>
      <c r="D230" s="315">
        <f>(C230+(coefficient!$C$8*1.8))/0.9*1.19</f>
        <v>57.622444444444433</v>
      </c>
      <c r="E230" s="316">
        <f>(C230+(coefficient!$C$8*1.8))/0.95</f>
        <v>45.873684210526314</v>
      </c>
      <c r="F230" s="260" t="s">
        <v>27</v>
      </c>
      <c r="G230" s="418">
        <v>229</v>
      </c>
      <c r="H230" s="416">
        <f>(C230+4.2+(coefficient!$B$8*1.8))/0.85*1.19</f>
        <v>69.412000000000006</v>
      </c>
      <c r="I230" s="261">
        <v>294</v>
      </c>
      <c r="J230" s="261">
        <v>155079330</v>
      </c>
      <c r="K230" s="261">
        <v>91726</v>
      </c>
      <c r="L230" s="291">
        <f t="shared" si="19"/>
        <v>58.061099999999996</v>
      </c>
      <c r="M230" s="263">
        <v>295</v>
      </c>
      <c r="N230" s="263">
        <v>155079330</v>
      </c>
      <c r="O230" s="263">
        <v>90326</v>
      </c>
      <c r="P230" s="298">
        <v>56.37</v>
      </c>
      <c r="Q230" s="264">
        <v>296</v>
      </c>
      <c r="R230" s="264">
        <v>155079330</v>
      </c>
      <c r="S230" s="264">
        <v>91702</v>
      </c>
      <c r="T230" s="303">
        <f t="shared" si="16"/>
        <v>50.007045454545462</v>
      </c>
      <c r="U230" s="234">
        <v>758</v>
      </c>
      <c r="V230" s="235">
        <v>155079330</v>
      </c>
      <c r="W230" s="235">
        <v>559877</v>
      </c>
      <c r="X230" s="306">
        <f t="shared" si="17"/>
        <v>53.161099999999998</v>
      </c>
      <c r="Y230" s="236">
        <v>759</v>
      </c>
      <c r="Z230" s="237">
        <v>155079330</v>
      </c>
      <c r="AA230" s="237">
        <v>559878</v>
      </c>
      <c r="AB230">
        <v>21</v>
      </c>
    </row>
    <row r="231" spans="1:28" x14ac:dyDescent="0.25">
      <c r="A231" s="125" t="s">
        <v>299</v>
      </c>
      <c r="B231" s="246">
        <v>155078987</v>
      </c>
      <c r="C231" s="14">
        <v>4.97</v>
      </c>
      <c r="D231" s="311">
        <f>(C231+coefficient!$C$8)/0.9*1.19</f>
        <v>14.504777777777774</v>
      </c>
      <c r="E231" s="312">
        <f>(C231+coefficient!$C$8)/0.95</f>
        <v>11.547368421052632</v>
      </c>
      <c r="F231" s="247" t="s">
        <v>30</v>
      </c>
      <c r="G231" s="418">
        <v>230</v>
      </c>
      <c r="H231" s="406">
        <v>26</v>
      </c>
      <c r="I231" s="133">
        <v>294</v>
      </c>
      <c r="J231" s="248">
        <v>155078987</v>
      </c>
      <c r="K231" s="133">
        <v>182462</v>
      </c>
      <c r="L231" s="281">
        <v>18.48</v>
      </c>
      <c r="M231" s="239">
        <v>295</v>
      </c>
      <c r="N231" s="239">
        <v>155078987</v>
      </c>
      <c r="O231" s="239">
        <v>90425</v>
      </c>
      <c r="P231" s="285">
        <f>(C231+4.2+coefficient!$C$8)/0.88*1.19</f>
        <v>20.513977272727271</v>
      </c>
      <c r="Q231" s="240">
        <v>296</v>
      </c>
      <c r="R231" s="240">
        <v>155078987</v>
      </c>
      <c r="S231" s="240">
        <v>94529</v>
      </c>
      <c r="T231" s="303">
        <f t="shared" si="16"/>
        <v>12.400340909090907</v>
      </c>
      <c r="U231" s="234">
        <v>758</v>
      </c>
      <c r="V231" s="235">
        <v>155078987</v>
      </c>
      <c r="W231" s="235">
        <v>559443</v>
      </c>
      <c r="X231" s="306">
        <f t="shared" si="17"/>
        <v>13.58</v>
      </c>
      <c r="Y231" s="236">
        <v>759</v>
      </c>
      <c r="Z231" s="237">
        <v>155078987</v>
      </c>
      <c r="AA231" s="237">
        <v>559444</v>
      </c>
      <c r="AB231">
        <v>49</v>
      </c>
    </row>
    <row r="232" spans="1:28" x14ac:dyDescent="0.25">
      <c r="A232" s="255" t="s">
        <v>47</v>
      </c>
      <c r="B232" s="126">
        <v>164338526</v>
      </c>
      <c r="C232" s="14">
        <f>C231*2</f>
        <v>9.94</v>
      </c>
      <c r="D232" s="311">
        <f>(C232+(coefficient!$C$8*1.8))/0.9*1.19</f>
        <v>27.422888888888892</v>
      </c>
      <c r="E232" s="312">
        <f>(C232+(coefficient!$C$8*1.8))/0.95</f>
        <v>21.831578947368424</v>
      </c>
      <c r="F232" s="242" t="s">
        <v>27</v>
      </c>
      <c r="G232" s="418">
        <v>231</v>
      </c>
      <c r="H232" s="406">
        <v>50</v>
      </c>
      <c r="I232" s="133">
        <v>294</v>
      </c>
      <c r="J232" s="133">
        <v>164338526</v>
      </c>
      <c r="K232" s="133">
        <v>186035</v>
      </c>
      <c r="L232" s="281">
        <v>47.55</v>
      </c>
      <c r="M232" s="239">
        <v>295</v>
      </c>
      <c r="N232" s="239">
        <v>164338526</v>
      </c>
      <c r="O232" s="239">
        <v>186037</v>
      </c>
      <c r="P232" s="281">
        <v>35.909999999999997</v>
      </c>
      <c r="Q232" s="240">
        <v>296</v>
      </c>
      <c r="R232" s="240">
        <v>164338526</v>
      </c>
      <c r="S232" s="240">
        <v>186036</v>
      </c>
      <c r="T232" s="303">
        <f t="shared" si="16"/>
        <v>19.121136363636364</v>
      </c>
      <c r="U232" s="234">
        <v>758</v>
      </c>
      <c r="V232" s="235">
        <v>164338526</v>
      </c>
      <c r="W232" s="235">
        <v>570331</v>
      </c>
      <c r="X232" s="306">
        <f t="shared" si="17"/>
        <v>42.65</v>
      </c>
      <c r="Y232" s="236">
        <v>759</v>
      </c>
      <c r="Z232" s="237">
        <v>164338526</v>
      </c>
      <c r="AA232" s="237">
        <v>570332</v>
      </c>
      <c r="AB232">
        <f>AB231/2</f>
        <v>24.5</v>
      </c>
    </row>
    <row r="233" spans="1:28" x14ac:dyDescent="0.25">
      <c r="A233" s="256" t="s">
        <v>48</v>
      </c>
      <c r="B233" s="151">
        <v>155078273</v>
      </c>
      <c r="C233" s="14">
        <v>53.9</v>
      </c>
      <c r="D233" s="311">
        <v>92</v>
      </c>
      <c r="E233" s="312">
        <v>78.84</v>
      </c>
      <c r="F233" s="247" t="s">
        <v>49</v>
      </c>
      <c r="G233" s="418">
        <v>232</v>
      </c>
      <c r="H233" s="408">
        <v>126</v>
      </c>
      <c r="I233" s="155">
        <v>294</v>
      </c>
      <c r="J233" s="155">
        <v>155078273</v>
      </c>
      <c r="K233" s="155">
        <v>91349</v>
      </c>
      <c r="L233" s="281">
        <v>105</v>
      </c>
      <c r="M233" s="244">
        <v>295</v>
      </c>
      <c r="N233" s="244">
        <v>155078273</v>
      </c>
      <c r="O233" s="244">
        <v>99125</v>
      </c>
      <c r="P233" s="282">
        <v>129</v>
      </c>
      <c r="Q233" s="245">
        <v>296</v>
      </c>
      <c r="R233" s="245">
        <v>155078273</v>
      </c>
      <c r="S233" s="245">
        <v>45789</v>
      </c>
      <c r="T233" s="303">
        <f t="shared" si="16"/>
        <v>78.567045454545465</v>
      </c>
      <c r="U233" s="234">
        <v>758</v>
      </c>
      <c r="V233" s="235">
        <v>155078273</v>
      </c>
      <c r="W233" s="235">
        <v>558329</v>
      </c>
      <c r="X233" s="306">
        <v>119.1</v>
      </c>
      <c r="Y233" s="236">
        <v>759</v>
      </c>
      <c r="Z233" s="237">
        <v>155078273</v>
      </c>
      <c r="AA233" s="237">
        <v>558330</v>
      </c>
      <c r="AB233">
        <v>98</v>
      </c>
    </row>
    <row r="234" spans="1:28" x14ac:dyDescent="0.25">
      <c r="A234" s="255" t="s">
        <v>50</v>
      </c>
      <c r="B234" s="126">
        <v>155628567</v>
      </c>
      <c r="C234" s="14">
        <v>57.375</v>
      </c>
      <c r="D234" s="311">
        <v>129.5</v>
      </c>
      <c r="E234" s="312">
        <v>82.5</v>
      </c>
      <c r="F234" s="242" t="s">
        <v>49</v>
      </c>
      <c r="G234" s="418">
        <v>233</v>
      </c>
      <c r="H234" s="406">
        <v>126</v>
      </c>
      <c r="I234" s="133">
        <v>294</v>
      </c>
      <c r="J234" s="133">
        <v>155628567</v>
      </c>
      <c r="K234" s="133">
        <v>182320</v>
      </c>
      <c r="L234" s="281">
        <v>124</v>
      </c>
      <c r="M234" s="239">
        <v>295</v>
      </c>
      <c r="N234" s="239">
        <v>155628567</v>
      </c>
      <c r="O234" s="239">
        <v>90470</v>
      </c>
      <c r="P234" s="281">
        <v>135</v>
      </c>
      <c r="Q234" s="240">
        <v>296</v>
      </c>
      <c r="R234" s="240">
        <v>155628567</v>
      </c>
      <c r="S234" s="240">
        <v>94326</v>
      </c>
      <c r="T234" s="303">
        <f t="shared" si="16"/>
        <v>83.266193181818181</v>
      </c>
      <c r="U234" s="234">
        <v>758</v>
      </c>
      <c r="V234" s="235">
        <v>155628567</v>
      </c>
      <c r="W234" s="235">
        <v>560407</v>
      </c>
      <c r="X234" s="306">
        <f t="shared" si="17"/>
        <v>119.1</v>
      </c>
      <c r="Y234" s="236">
        <v>759</v>
      </c>
      <c r="Z234" s="237">
        <v>155628567</v>
      </c>
      <c r="AA234" s="237">
        <v>560408</v>
      </c>
      <c r="AB234">
        <v>0</v>
      </c>
    </row>
    <row r="235" spans="1:28" x14ac:dyDescent="0.25">
      <c r="A235" s="256" t="s">
        <v>51</v>
      </c>
      <c r="B235" s="151">
        <v>155078245</v>
      </c>
      <c r="C235" s="14">
        <v>20.84</v>
      </c>
      <c r="D235" s="311">
        <f>(C235+(coefficient!$C$8*3))/0.9*1.19</f>
        <v>51.355111111111114</v>
      </c>
      <c r="E235" s="312">
        <f>(C235+(coefficient!$C$8*3))/0.95</f>
        <v>40.884210526315798</v>
      </c>
      <c r="F235" s="247" t="s">
        <v>24</v>
      </c>
      <c r="G235" s="418">
        <v>234</v>
      </c>
      <c r="H235" s="408">
        <v>76.66</v>
      </c>
      <c r="I235" s="155">
        <v>294</v>
      </c>
      <c r="J235" s="155">
        <v>155078245</v>
      </c>
      <c r="K235" s="155">
        <v>91347</v>
      </c>
      <c r="L235" s="282">
        <v>76.66</v>
      </c>
      <c r="M235" s="244">
        <v>295</v>
      </c>
      <c r="N235" s="244">
        <v>155078245</v>
      </c>
      <c r="O235" s="244">
        <v>90197</v>
      </c>
      <c r="P235" s="282">
        <v>60</v>
      </c>
      <c r="Q235" s="245">
        <v>296</v>
      </c>
      <c r="R235" s="245">
        <v>155078245</v>
      </c>
      <c r="S235" s="245">
        <v>91348</v>
      </c>
      <c r="T235" s="303">
        <f t="shared" si="16"/>
        <v>33.86090909090909</v>
      </c>
      <c r="U235" s="234">
        <v>758</v>
      </c>
      <c r="V235" s="235">
        <v>155078245</v>
      </c>
      <c r="W235" s="235">
        <v>558279</v>
      </c>
      <c r="X235" s="306">
        <f t="shared" si="17"/>
        <v>71.759999999999991</v>
      </c>
      <c r="Y235" s="236">
        <v>759</v>
      </c>
      <c r="Z235" s="237">
        <v>155078245</v>
      </c>
      <c r="AA235" s="237">
        <v>558280</v>
      </c>
      <c r="AB235">
        <v>86</v>
      </c>
    </row>
    <row r="236" spans="1:28" x14ac:dyDescent="0.25">
      <c r="A236" s="144" t="s">
        <v>300</v>
      </c>
      <c r="B236" s="126">
        <v>155079000</v>
      </c>
      <c r="C236" s="14">
        <v>1.27</v>
      </c>
      <c r="D236" s="311">
        <f>(C236+coefficient!$C$7)/0.9*1.19</f>
        <v>4.3236666666666661</v>
      </c>
      <c r="E236" s="312">
        <f>(C236+coefficient!$C$7)/0.95</f>
        <v>3.4421052631578948</v>
      </c>
      <c r="F236" s="242" t="s">
        <v>56</v>
      </c>
      <c r="G236" s="418">
        <v>235</v>
      </c>
      <c r="H236" s="131">
        <f>(C236+4.2+coefficient!$B$7)/0.85*1.19</f>
        <v>11.857999999999999</v>
      </c>
      <c r="I236" s="133">
        <v>294</v>
      </c>
      <c r="J236" s="133">
        <v>155079000</v>
      </c>
      <c r="K236" s="133">
        <v>183372</v>
      </c>
      <c r="L236" s="280">
        <f>P236*1.03</f>
        <v>10.404521590909093</v>
      </c>
      <c r="M236" s="239">
        <v>295</v>
      </c>
      <c r="N236" s="239">
        <v>155079000</v>
      </c>
      <c r="O236" s="239">
        <v>90405</v>
      </c>
      <c r="P236" s="285">
        <f>(C236+4.2+coefficient!$C$7)/0.88*1.19</f>
        <v>10.101477272727275</v>
      </c>
      <c r="Q236" s="240">
        <v>296</v>
      </c>
      <c r="R236" s="240">
        <v>155079000</v>
      </c>
      <c r="S236" s="240">
        <v>90404</v>
      </c>
      <c r="T236" s="303">
        <f t="shared" si="16"/>
        <v>7.3969318181818187</v>
      </c>
      <c r="U236" s="234">
        <v>758</v>
      </c>
      <c r="V236" s="235">
        <v>155079000</v>
      </c>
      <c r="W236" s="235">
        <v>559459</v>
      </c>
      <c r="X236" s="306">
        <f t="shared" si="17"/>
        <v>5.5045215909090928</v>
      </c>
      <c r="Y236" s="236">
        <v>759</v>
      </c>
      <c r="Z236" s="237">
        <v>155079000</v>
      </c>
      <c r="AA236" s="237">
        <v>559460</v>
      </c>
      <c r="AB236">
        <v>10</v>
      </c>
    </row>
    <row r="237" spans="1:28" x14ac:dyDescent="0.25">
      <c r="A237" s="171" t="s">
        <v>301</v>
      </c>
      <c r="B237" s="151">
        <v>155079009</v>
      </c>
      <c r="C237" s="14">
        <v>1.27</v>
      </c>
      <c r="D237" s="311">
        <f>(C237+coefficient!$C$7)/0.9*1.19</f>
        <v>4.3236666666666661</v>
      </c>
      <c r="E237" s="312">
        <f>(C237+coefficient!$C$7)/0.95</f>
        <v>3.4421052631578948</v>
      </c>
      <c r="F237" s="247" t="s">
        <v>56</v>
      </c>
      <c r="G237" s="418">
        <v>236</v>
      </c>
      <c r="H237" s="407">
        <f>(C237+4.2+coefficient!$B$7)/0.85*1.19</f>
        <v>11.857999999999999</v>
      </c>
      <c r="I237" s="155">
        <v>294</v>
      </c>
      <c r="J237" s="155">
        <v>155079009</v>
      </c>
      <c r="K237" s="155">
        <v>183373</v>
      </c>
      <c r="L237" s="279">
        <f>P237*1.03</f>
        <v>10.404521590909093</v>
      </c>
      <c r="M237" s="244">
        <v>295</v>
      </c>
      <c r="N237" s="244">
        <v>155079009</v>
      </c>
      <c r="O237" s="244">
        <v>90406</v>
      </c>
      <c r="P237" s="287">
        <f>(C237+4.2+coefficient!$C$7)/0.88*1.19</f>
        <v>10.101477272727275</v>
      </c>
      <c r="Q237" s="245">
        <v>296</v>
      </c>
      <c r="R237" s="245">
        <v>155079009</v>
      </c>
      <c r="S237" s="245">
        <v>94534</v>
      </c>
      <c r="T237" s="303">
        <f t="shared" si="16"/>
        <v>7.3969318181818187</v>
      </c>
      <c r="U237" s="234">
        <v>758</v>
      </c>
      <c r="V237" s="235">
        <v>155079009</v>
      </c>
      <c r="W237" s="235">
        <v>559471</v>
      </c>
      <c r="X237" s="306">
        <f t="shared" si="17"/>
        <v>5.5045215909090928</v>
      </c>
      <c r="Y237" s="236">
        <v>759</v>
      </c>
      <c r="Z237" s="237">
        <v>155079009</v>
      </c>
      <c r="AA237" s="237">
        <v>559472</v>
      </c>
      <c r="AB237">
        <v>11</v>
      </c>
    </row>
    <row r="238" spans="1:28" x14ac:dyDescent="0.25">
      <c r="A238" s="144" t="s">
        <v>302</v>
      </c>
      <c r="B238" s="126">
        <v>155079032</v>
      </c>
      <c r="C238" s="14">
        <v>1.38</v>
      </c>
      <c r="D238" s="311">
        <f>(C238+coefficient!$C$7)/0.9*1.19</f>
        <v>4.4691111111111113</v>
      </c>
      <c r="E238" s="312">
        <f>(C238+coefficient!$C$7)/0.95</f>
        <v>3.5578947368421052</v>
      </c>
      <c r="F238" s="242" t="s">
        <v>56</v>
      </c>
      <c r="G238" s="418">
        <v>237</v>
      </c>
      <c r="H238" s="131">
        <f>(C238+4.2+coefficient!$B$7)/0.85*1.19</f>
        <v>12.011999999999999</v>
      </c>
      <c r="I238" s="133">
        <v>294</v>
      </c>
      <c r="J238" s="133">
        <v>155079032</v>
      </c>
      <c r="K238" s="133">
        <v>182456</v>
      </c>
      <c r="L238" s="280">
        <f>P238*1.03</f>
        <v>10.557734090909092</v>
      </c>
      <c r="M238" s="239">
        <v>295</v>
      </c>
      <c r="N238" s="239">
        <v>155079032</v>
      </c>
      <c r="O238" s="239">
        <v>182457</v>
      </c>
      <c r="P238" s="285">
        <f>(C238+4.2+coefficient!$C$7)/0.88*1.19</f>
        <v>10.250227272727273</v>
      </c>
      <c r="Q238" s="240">
        <v>296</v>
      </c>
      <c r="R238" s="240">
        <v>155079032</v>
      </c>
      <c r="S238" s="240">
        <v>94532</v>
      </c>
      <c r="T238" s="303">
        <f t="shared" si="16"/>
        <v>7.5456818181818175</v>
      </c>
      <c r="U238" s="234">
        <v>758</v>
      </c>
      <c r="V238" s="235">
        <v>155079032</v>
      </c>
      <c r="W238" s="235">
        <v>559499</v>
      </c>
      <c r="X238" s="306">
        <f t="shared" si="17"/>
        <v>5.6577340909090914</v>
      </c>
      <c r="Y238" s="236">
        <v>759</v>
      </c>
      <c r="Z238" s="237">
        <v>155079032</v>
      </c>
      <c r="AA238" s="237">
        <v>559500</v>
      </c>
      <c r="AB238">
        <v>36</v>
      </c>
    </row>
    <row r="239" spans="1:28" x14ac:dyDescent="0.25">
      <c r="A239" s="171" t="s">
        <v>303</v>
      </c>
      <c r="B239" s="151">
        <v>155078695</v>
      </c>
      <c r="C239" s="14">
        <f>C238*2</f>
        <v>2.76</v>
      </c>
      <c r="D239" s="311">
        <f>(C239+(coefficient!$C$7*2))/0.9*1.19</f>
        <v>8.9382222222222225</v>
      </c>
      <c r="E239" s="312">
        <f>(C239+(coefficient!$C$7*2))/0.95</f>
        <v>7.1157894736842104</v>
      </c>
      <c r="F239" s="247" t="s">
        <v>53</v>
      </c>
      <c r="G239" s="418">
        <v>238</v>
      </c>
      <c r="H239" s="407">
        <f>(C239+4.2+(coefficient!$B$7*2))/0.85*1.19</f>
        <v>18.144000000000002</v>
      </c>
      <c r="I239" s="155">
        <v>294</v>
      </c>
      <c r="J239" s="155">
        <v>155078695</v>
      </c>
      <c r="K239" s="155">
        <v>182849</v>
      </c>
      <c r="L239" s="279">
        <f>P239*1.03</f>
        <v>15.3985</v>
      </c>
      <c r="M239" s="244">
        <v>295</v>
      </c>
      <c r="N239" s="244">
        <v>155078695</v>
      </c>
      <c r="O239" s="244">
        <v>90409</v>
      </c>
      <c r="P239" s="282">
        <v>14.95</v>
      </c>
      <c r="Q239" s="245">
        <v>296</v>
      </c>
      <c r="R239" s="245">
        <v>155078695</v>
      </c>
      <c r="S239" s="245">
        <v>94531</v>
      </c>
      <c r="T239" s="303">
        <f t="shared" si="16"/>
        <v>9.4118181818181821</v>
      </c>
      <c r="U239" s="234">
        <v>758</v>
      </c>
      <c r="V239" s="235">
        <v>155078695</v>
      </c>
      <c r="W239" s="235">
        <v>558981</v>
      </c>
      <c r="X239" s="306">
        <f t="shared" si="17"/>
        <v>10.4985</v>
      </c>
      <c r="Y239" s="236">
        <v>759</v>
      </c>
      <c r="Z239" s="237">
        <v>155078695</v>
      </c>
      <c r="AA239" s="237">
        <v>558982</v>
      </c>
      <c r="AB239">
        <f>AB238/2</f>
        <v>18</v>
      </c>
    </row>
    <row r="240" spans="1:28" x14ac:dyDescent="0.25">
      <c r="A240" s="144" t="s">
        <v>304</v>
      </c>
      <c r="B240" s="126">
        <v>155079058</v>
      </c>
      <c r="C240" s="14">
        <v>1.97</v>
      </c>
      <c r="D240" s="311">
        <f>(C240+coefficient!$C$7)/0.9*1.19</f>
        <v>5.2492222222222216</v>
      </c>
      <c r="E240" s="312">
        <f>(C240+coefficient!$C$7)/0.95</f>
        <v>4.1789473684210527</v>
      </c>
      <c r="F240" s="242" t="s">
        <v>56</v>
      </c>
      <c r="G240" s="418">
        <v>239</v>
      </c>
      <c r="H240" s="131">
        <f>(C240+4.2+coefficient!$B$7)/0.85*1.19</f>
        <v>12.838000000000001</v>
      </c>
      <c r="I240" s="133">
        <v>294</v>
      </c>
      <c r="J240" s="133">
        <v>155079058</v>
      </c>
      <c r="K240" s="133">
        <v>182850</v>
      </c>
      <c r="L240" s="281">
        <v>10.039999999999999</v>
      </c>
      <c r="M240" s="239">
        <v>295</v>
      </c>
      <c r="N240" s="239">
        <v>155079058</v>
      </c>
      <c r="O240" s="239">
        <v>90439</v>
      </c>
      <c r="P240" s="281">
        <v>9.4</v>
      </c>
      <c r="Q240" s="240">
        <v>296</v>
      </c>
      <c r="R240" s="240">
        <v>155079058</v>
      </c>
      <c r="S240" s="240">
        <v>94515</v>
      </c>
      <c r="T240" s="303">
        <f t="shared" si="16"/>
        <v>8.3435227272727275</v>
      </c>
      <c r="U240" s="234">
        <v>758</v>
      </c>
      <c r="V240" s="235">
        <v>155079058</v>
      </c>
      <c r="W240" s="235">
        <v>559533</v>
      </c>
      <c r="X240" s="306">
        <f t="shared" si="17"/>
        <v>5.1399999999999988</v>
      </c>
      <c r="Y240" s="236">
        <v>759</v>
      </c>
      <c r="Z240" s="237">
        <v>155079058</v>
      </c>
      <c r="AA240" s="237">
        <v>559534</v>
      </c>
      <c r="AB240">
        <v>73</v>
      </c>
    </row>
    <row r="241" spans="1:28" x14ac:dyDescent="0.25">
      <c r="A241" s="171" t="s">
        <v>305</v>
      </c>
      <c r="B241" s="151">
        <v>164359027</v>
      </c>
      <c r="C241" s="14">
        <f>C240*2</f>
        <v>3.94</v>
      </c>
      <c r="D241" s="311">
        <f>(C241+(coefficient!$C$7*2))/0.9*1.19</f>
        <v>10.498444444444443</v>
      </c>
      <c r="E241" s="312">
        <f>(C241+(coefficient!$C$7*2))/0.95</f>
        <v>8.3578947368421055</v>
      </c>
      <c r="F241" s="247" t="s">
        <v>53</v>
      </c>
      <c r="G241" s="418">
        <v>240</v>
      </c>
      <c r="H241" s="407">
        <f>(C241+4.2+(coefficient!$B$7*2))/0.85*1.19</f>
        <v>19.795999999999999</v>
      </c>
      <c r="I241" s="155">
        <v>294</v>
      </c>
      <c r="J241" s="155">
        <v>164359027</v>
      </c>
      <c r="K241" s="155">
        <v>186219</v>
      </c>
      <c r="L241" s="279">
        <f>P241*1.03</f>
        <v>16.909088636363638</v>
      </c>
      <c r="M241" s="244">
        <v>295</v>
      </c>
      <c r="N241" s="244">
        <v>164359027</v>
      </c>
      <c r="O241" s="244">
        <v>186221</v>
      </c>
      <c r="P241" s="287">
        <f>(C241+4.2+(coefficient!$C$7*2))/0.88*1.19</f>
        <v>16.41659090909091</v>
      </c>
      <c r="Q241" s="245">
        <v>296</v>
      </c>
      <c r="R241" s="245">
        <v>164359027</v>
      </c>
      <c r="S241" s="245">
        <v>186220</v>
      </c>
      <c r="T241" s="303">
        <f t="shared" si="16"/>
        <v>11.0075</v>
      </c>
      <c r="U241" s="234">
        <v>758</v>
      </c>
      <c r="V241" s="235">
        <v>164359027</v>
      </c>
      <c r="W241" s="235">
        <v>570363</v>
      </c>
      <c r="X241" s="306">
        <f t="shared" si="17"/>
        <v>12.009088636363638</v>
      </c>
      <c r="Y241" s="236">
        <v>759</v>
      </c>
      <c r="Z241" s="237">
        <v>164359027</v>
      </c>
      <c r="AA241" s="237">
        <v>570364</v>
      </c>
      <c r="AB241">
        <f>AB240/2</f>
        <v>36.5</v>
      </c>
    </row>
    <row r="242" spans="1:28" x14ac:dyDescent="0.25">
      <c r="A242" s="144" t="s">
        <v>306</v>
      </c>
      <c r="B242" s="126">
        <v>155079066</v>
      </c>
      <c r="C242" s="14">
        <v>1.74</v>
      </c>
      <c r="D242" s="311">
        <f>(C242+coefficient!$C$7)/0.9*1.19</f>
        <v>4.9451111111111112</v>
      </c>
      <c r="E242" s="312">
        <f>(C242+coefficient!$C$7)/0.95</f>
        <v>3.9368421052631581</v>
      </c>
      <c r="F242" s="242" t="s">
        <v>56</v>
      </c>
      <c r="G242" s="418">
        <v>241</v>
      </c>
      <c r="H242" s="131">
        <f>(C242+4.2+coefficient!$B$7)/0.85*1.19</f>
        <v>12.516000000000002</v>
      </c>
      <c r="I242" s="133">
        <v>294</v>
      </c>
      <c r="J242" s="133">
        <v>155079066</v>
      </c>
      <c r="K242" s="133">
        <v>182851</v>
      </c>
      <c r="L242" s="280">
        <f>P242*1.03</f>
        <v>11.059156818181819</v>
      </c>
      <c r="M242" s="239">
        <v>295</v>
      </c>
      <c r="N242" s="239">
        <v>155079066</v>
      </c>
      <c r="O242" s="239">
        <v>90440</v>
      </c>
      <c r="P242" s="285">
        <f>(C242+4.2+coefficient!$C$7)/0.88*1.19</f>
        <v>10.737045454545456</v>
      </c>
      <c r="Q242" s="240">
        <v>296</v>
      </c>
      <c r="R242" s="240">
        <v>155079066</v>
      </c>
      <c r="S242" s="240">
        <v>94514</v>
      </c>
      <c r="T242" s="303">
        <f t="shared" si="16"/>
        <v>8.0324999999999989</v>
      </c>
      <c r="U242" s="234">
        <v>758</v>
      </c>
      <c r="V242" s="235">
        <v>155079066</v>
      </c>
      <c r="W242" s="235">
        <v>559545</v>
      </c>
      <c r="X242" s="306">
        <f t="shared" si="17"/>
        <v>6.1591568181818186</v>
      </c>
      <c r="Y242" s="236">
        <v>759</v>
      </c>
      <c r="Z242" s="237">
        <v>155079066</v>
      </c>
      <c r="AA242" s="237">
        <v>559546</v>
      </c>
      <c r="AB242">
        <v>30</v>
      </c>
    </row>
    <row r="243" spans="1:28" x14ac:dyDescent="0.25">
      <c r="A243" s="256" t="s">
        <v>52</v>
      </c>
      <c r="B243" s="151">
        <v>164359118</v>
      </c>
      <c r="C243" s="14">
        <f>C242*2</f>
        <v>3.48</v>
      </c>
      <c r="D243" s="311">
        <f>(C243+(coefficient!$C$7*2))/0.9*1.19</f>
        <v>9.8902222222222225</v>
      </c>
      <c r="E243" s="312">
        <f>(C243+(coefficient!$C$7*2))/0.95</f>
        <v>7.8736842105263163</v>
      </c>
      <c r="F243" s="247" t="s">
        <v>53</v>
      </c>
      <c r="G243" s="418">
        <v>242</v>
      </c>
      <c r="H243" s="408">
        <v>24.75</v>
      </c>
      <c r="I243" s="155">
        <v>294</v>
      </c>
      <c r="J243" s="155">
        <v>164359118</v>
      </c>
      <c r="K243" s="155">
        <v>186228</v>
      </c>
      <c r="L243" s="279">
        <f>P243*1.03</f>
        <v>16.268381818181815</v>
      </c>
      <c r="M243" s="244">
        <v>295</v>
      </c>
      <c r="N243" s="244">
        <v>164359118</v>
      </c>
      <c r="O243" s="244">
        <v>186230</v>
      </c>
      <c r="P243" s="287">
        <f>(C243+4.2+(coefficient!$C$7*2))/0.88*1.19</f>
        <v>15.794545454545453</v>
      </c>
      <c r="Q243" s="245">
        <v>296</v>
      </c>
      <c r="R243" s="245">
        <v>164359118</v>
      </c>
      <c r="S243" s="245">
        <v>186229</v>
      </c>
      <c r="T243" s="303">
        <f t="shared" si="16"/>
        <v>10.385454545454545</v>
      </c>
      <c r="U243" s="234">
        <v>758</v>
      </c>
      <c r="V243" s="235">
        <v>164359118</v>
      </c>
      <c r="W243" s="235">
        <v>570365</v>
      </c>
      <c r="X243" s="306">
        <f t="shared" si="17"/>
        <v>11.368381818181815</v>
      </c>
      <c r="Y243" s="236">
        <v>759</v>
      </c>
      <c r="Z243" s="237">
        <v>164359118</v>
      </c>
      <c r="AA243" s="237">
        <v>570366</v>
      </c>
      <c r="AB243">
        <f>AB242/2</f>
        <v>15</v>
      </c>
    </row>
    <row r="244" spans="1:28" x14ac:dyDescent="0.25">
      <c r="A244" s="144" t="s">
        <v>307</v>
      </c>
      <c r="B244" s="126">
        <v>155079098</v>
      </c>
      <c r="C244" s="14">
        <v>1.92</v>
      </c>
      <c r="D244" s="311">
        <f>(C244+coefficient!$C$7)/0.9*1.19</f>
        <v>5.1831111111111108</v>
      </c>
      <c r="E244" s="312">
        <f>(C244+coefficient!$C$7)/0.95</f>
        <v>4.1263157894736846</v>
      </c>
      <c r="F244" s="242" t="s">
        <v>56</v>
      </c>
      <c r="G244" s="418">
        <v>243</v>
      </c>
      <c r="H244" s="131">
        <f>(C244+4.2+coefficient!$B$7)/0.85*1.19</f>
        <v>12.768000000000001</v>
      </c>
      <c r="I244" s="133">
        <v>294</v>
      </c>
      <c r="J244" s="133">
        <v>155079098</v>
      </c>
      <c r="K244" s="133">
        <v>91956</v>
      </c>
      <c r="L244" s="281">
        <v>10.54</v>
      </c>
      <c r="M244" s="239">
        <v>295</v>
      </c>
      <c r="N244" s="239">
        <v>155079098</v>
      </c>
      <c r="O244" s="239">
        <v>90455</v>
      </c>
      <c r="P244" s="285">
        <f>(C244+4.2+coefficient!$C$7)/0.88*1.19</f>
        <v>10.980454545454545</v>
      </c>
      <c r="Q244" s="240">
        <v>296</v>
      </c>
      <c r="R244" s="240">
        <v>155079098</v>
      </c>
      <c r="S244" s="240">
        <v>91957</v>
      </c>
      <c r="T244" s="303">
        <f t="shared" si="16"/>
        <v>8.2759090909090904</v>
      </c>
      <c r="U244" s="234">
        <v>758</v>
      </c>
      <c r="V244" s="235">
        <v>155079098</v>
      </c>
      <c r="W244" s="235">
        <v>559593</v>
      </c>
      <c r="X244" s="306">
        <f t="shared" si="17"/>
        <v>5.6399999999999988</v>
      </c>
      <c r="Y244" s="236">
        <v>759</v>
      </c>
      <c r="Z244" s="237">
        <v>155079098</v>
      </c>
      <c r="AA244" s="237">
        <v>559594</v>
      </c>
      <c r="AB244">
        <v>145</v>
      </c>
    </row>
    <row r="245" spans="1:28" x14ac:dyDescent="0.25">
      <c r="A245" s="171" t="s">
        <v>308</v>
      </c>
      <c r="B245" s="151">
        <v>159941444</v>
      </c>
      <c r="C245" s="14">
        <v>1.92</v>
      </c>
      <c r="D245" s="311">
        <f>(C245+coefficient!$C$7)/0.9*1.19</f>
        <v>5.1831111111111108</v>
      </c>
      <c r="E245" s="312">
        <f>(C245+coefficient!$C$7)/0.95</f>
        <v>4.1263157894736846</v>
      </c>
      <c r="F245" s="247" t="s">
        <v>56</v>
      </c>
      <c r="G245" s="418">
        <v>244</v>
      </c>
      <c r="H245" s="407">
        <f>(C245+4.2+coefficient!$B$7)/0.85*1.19</f>
        <v>12.768000000000001</v>
      </c>
      <c r="I245" s="155">
        <v>294</v>
      </c>
      <c r="J245" s="155">
        <v>159941444</v>
      </c>
      <c r="K245" s="155">
        <v>183379</v>
      </c>
      <c r="L245" s="282">
        <v>10.54</v>
      </c>
      <c r="M245" s="244">
        <v>295</v>
      </c>
      <c r="N245" s="244">
        <v>159941444</v>
      </c>
      <c r="O245" s="244">
        <v>90456</v>
      </c>
      <c r="P245" s="285">
        <f>(C245+4.2+coefficient!$C$7)/0.88*1.19</f>
        <v>10.980454545454545</v>
      </c>
      <c r="Q245" s="245">
        <v>296</v>
      </c>
      <c r="R245" s="245">
        <v>159941444</v>
      </c>
      <c r="S245" s="245">
        <v>94506</v>
      </c>
      <c r="T245" s="303">
        <f t="shared" si="16"/>
        <v>8.2759090909090904</v>
      </c>
      <c r="U245" s="234">
        <v>758</v>
      </c>
      <c r="V245" s="235">
        <v>159941444</v>
      </c>
      <c r="W245" s="235">
        <v>560593</v>
      </c>
      <c r="X245" s="306">
        <f t="shared" si="17"/>
        <v>5.6399999999999988</v>
      </c>
      <c r="Y245" s="236">
        <v>759</v>
      </c>
      <c r="Z245" s="237">
        <v>159941444</v>
      </c>
      <c r="AA245" s="237">
        <v>560594</v>
      </c>
      <c r="AB245">
        <v>138</v>
      </c>
    </row>
    <row r="246" spans="1:28" x14ac:dyDescent="0.25">
      <c r="A246" s="144" t="s">
        <v>309</v>
      </c>
      <c r="B246" s="126">
        <v>155079028</v>
      </c>
      <c r="C246" s="14">
        <v>1.75</v>
      </c>
      <c r="D246" s="311">
        <f>(C246+coefficient!$C$7)/0.9*1.19</f>
        <v>4.958333333333333</v>
      </c>
      <c r="E246" s="312">
        <f>(C246+coefficient!$C$7)/0.95</f>
        <v>3.9473684210526319</v>
      </c>
      <c r="F246" s="242" t="s">
        <v>56</v>
      </c>
      <c r="G246" s="418">
        <v>245</v>
      </c>
      <c r="H246" s="131">
        <f>(C246+4.2+coefficient!$B$7)/0.85*1.19</f>
        <v>12.53</v>
      </c>
      <c r="I246" s="133">
        <v>294</v>
      </c>
      <c r="J246" s="133">
        <v>155079028</v>
      </c>
      <c r="K246" s="133">
        <v>183381</v>
      </c>
      <c r="L246" s="280">
        <f t="shared" ref="L246:L255" si="20">P246*1.03</f>
        <v>11.402100000000001</v>
      </c>
      <c r="M246" s="239">
        <v>295</v>
      </c>
      <c r="N246" s="239">
        <v>155079028</v>
      </c>
      <c r="O246" s="239">
        <v>90467</v>
      </c>
      <c r="P246" s="281">
        <v>11.07</v>
      </c>
      <c r="Q246" s="240">
        <v>296</v>
      </c>
      <c r="R246" s="240">
        <v>155079028</v>
      </c>
      <c r="S246" s="240">
        <v>94334</v>
      </c>
      <c r="T246" s="303">
        <f t="shared" si="16"/>
        <v>8.046022727272728</v>
      </c>
      <c r="U246" s="234">
        <v>758</v>
      </c>
      <c r="V246" s="235">
        <v>155079028</v>
      </c>
      <c r="W246" s="235">
        <v>559493</v>
      </c>
      <c r="X246" s="306">
        <f t="shared" si="17"/>
        <v>6.5021000000000004</v>
      </c>
      <c r="Y246" s="236">
        <v>759</v>
      </c>
      <c r="Z246" s="237">
        <v>155079028</v>
      </c>
      <c r="AA246" s="237">
        <v>559494</v>
      </c>
      <c r="AB246">
        <v>42</v>
      </c>
    </row>
    <row r="247" spans="1:28" x14ac:dyDescent="0.25">
      <c r="A247" s="256" t="s">
        <v>54</v>
      </c>
      <c r="B247" s="151">
        <v>164359182</v>
      </c>
      <c r="C247" s="14">
        <f>C246*2</f>
        <v>3.5</v>
      </c>
      <c r="D247" s="311">
        <f>(C247+(coefficient!$C$7*2))/0.9*1.19</f>
        <v>9.9166666666666661</v>
      </c>
      <c r="E247" s="312">
        <f>(C247+(coefficient!$C$7*2))/0.95</f>
        <v>7.8947368421052637</v>
      </c>
      <c r="F247" s="247" t="s">
        <v>53</v>
      </c>
      <c r="G247" s="418">
        <v>246</v>
      </c>
      <c r="H247" s="408">
        <v>24.78</v>
      </c>
      <c r="I247" s="155">
        <v>294</v>
      </c>
      <c r="J247" s="155">
        <v>164359182</v>
      </c>
      <c r="K247" s="155">
        <v>186233</v>
      </c>
      <c r="L247" s="279">
        <f t="shared" si="20"/>
        <v>16.296238636363636</v>
      </c>
      <c r="M247" s="244">
        <v>295</v>
      </c>
      <c r="N247" s="244">
        <v>164359182</v>
      </c>
      <c r="O247" s="244">
        <v>186235</v>
      </c>
      <c r="P247" s="287">
        <f>(C247+4.2+(coefficient!$C$7*2))/0.88*1.19</f>
        <v>15.821590909090908</v>
      </c>
      <c r="Q247" s="245">
        <v>296</v>
      </c>
      <c r="R247" s="245">
        <v>164359182</v>
      </c>
      <c r="S247" s="245">
        <v>186234</v>
      </c>
      <c r="T247" s="303">
        <f t="shared" si="16"/>
        <v>10.4125</v>
      </c>
      <c r="U247" s="234">
        <v>758</v>
      </c>
      <c r="V247" s="235">
        <v>164359182</v>
      </c>
      <c r="W247" s="235">
        <v>570367</v>
      </c>
      <c r="X247" s="306">
        <f t="shared" si="17"/>
        <v>11.396238636363636</v>
      </c>
      <c r="Y247" s="236">
        <v>759</v>
      </c>
      <c r="Z247" s="237">
        <v>164359182</v>
      </c>
      <c r="AA247" s="237">
        <v>570368</v>
      </c>
      <c r="AB247">
        <f>AB246/2</f>
        <v>21</v>
      </c>
    </row>
    <row r="248" spans="1:28" x14ac:dyDescent="0.25">
      <c r="A248" s="220" t="s">
        <v>310</v>
      </c>
      <c r="B248" s="151">
        <v>155079052</v>
      </c>
      <c r="C248" s="14">
        <v>1.8</v>
      </c>
      <c r="D248" s="311">
        <f>(C248+coefficient!$C$7)/0.9*1.19</f>
        <v>5.0244444444444447</v>
      </c>
      <c r="E248" s="312">
        <f>(C248+coefficient!$C$7)/0.95</f>
        <v>4</v>
      </c>
      <c r="F248" s="242" t="s">
        <v>56</v>
      </c>
      <c r="G248" s="418">
        <v>247</v>
      </c>
      <c r="H248" s="408">
        <v>12.6</v>
      </c>
      <c r="I248" s="155">
        <v>294</v>
      </c>
      <c r="J248" s="155">
        <v>155079052</v>
      </c>
      <c r="K248" s="155">
        <v>183387</v>
      </c>
      <c r="L248" s="279">
        <f t="shared" si="20"/>
        <v>10.433900000000001</v>
      </c>
      <c r="M248" s="244">
        <v>295</v>
      </c>
      <c r="N248" s="244">
        <v>155079052</v>
      </c>
      <c r="O248" s="244">
        <v>90664</v>
      </c>
      <c r="P248" s="282">
        <v>10.130000000000001</v>
      </c>
      <c r="Q248" s="245">
        <v>296</v>
      </c>
      <c r="R248" s="245">
        <v>155079052</v>
      </c>
      <c r="S248" s="245">
        <v>94304</v>
      </c>
      <c r="T248" s="303">
        <f t="shared" si="16"/>
        <v>8.1136363636363633</v>
      </c>
      <c r="U248" s="234">
        <v>758</v>
      </c>
      <c r="V248" s="235">
        <v>155079052</v>
      </c>
      <c r="W248" s="235">
        <v>559523</v>
      </c>
      <c r="X248" s="306">
        <f t="shared" si="17"/>
        <v>5.5339000000000009</v>
      </c>
      <c r="Y248" s="236">
        <v>759</v>
      </c>
      <c r="Z248" s="237">
        <v>155079052</v>
      </c>
      <c r="AA248" s="237">
        <v>559524</v>
      </c>
      <c r="AB248">
        <v>69</v>
      </c>
    </row>
    <row r="249" spans="1:28" x14ac:dyDescent="0.25">
      <c r="A249" s="125" t="s">
        <v>311</v>
      </c>
      <c r="B249" s="126">
        <v>164359256</v>
      </c>
      <c r="C249" s="14">
        <f>C248*2</f>
        <v>3.6</v>
      </c>
      <c r="D249" s="311">
        <f>(C249+(coefficient!$C$7*2))/0.9*1.19</f>
        <v>10.048888888888889</v>
      </c>
      <c r="E249" s="312">
        <f>(C249+(coefficient!$C$7*2))/0.95</f>
        <v>8</v>
      </c>
      <c r="F249" s="247" t="s">
        <v>53</v>
      </c>
      <c r="G249" s="418">
        <v>248</v>
      </c>
      <c r="H249" s="131">
        <f>(C249+4.2+(coefficient!$B$7*2))/0.85*1.19</f>
        <v>19.320000000000004</v>
      </c>
      <c r="I249" s="133">
        <v>294</v>
      </c>
      <c r="J249" s="133">
        <v>164359256</v>
      </c>
      <c r="K249" s="133">
        <v>186236</v>
      </c>
      <c r="L249" s="280">
        <f t="shared" si="20"/>
        <v>16.435522727272726</v>
      </c>
      <c r="M249" s="239">
        <v>295</v>
      </c>
      <c r="N249" s="239">
        <v>164359256</v>
      </c>
      <c r="O249" s="239">
        <v>186238</v>
      </c>
      <c r="P249" s="285">
        <f>(C249+4.2+(coefficient!$C$7*2))/0.88*1.19</f>
        <v>15.956818181818182</v>
      </c>
      <c r="Q249" s="240">
        <v>296</v>
      </c>
      <c r="R249" s="240">
        <v>164359256</v>
      </c>
      <c r="S249" s="240">
        <v>186237</v>
      </c>
      <c r="T249" s="303">
        <f t="shared" si="16"/>
        <v>10.547727272727274</v>
      </c>
      <c r="U249" s="234">
        <v>758</v>
      </c>
      <c r="V249" s="235">
        <v>164359256</v>
      </c>
      <c r="W249" s="235">
        <v>570369</v>
      </c>
      <c r="X249" s="306">
        <f t="shared" si="17"/>
        <v>11.535522727272726</v>
      </c>
      <c r="Y249" s="236">
        <v>759</v>
      </c>
      <c r="Z249" s="237">
        <v>164359256</v>
      </c>
      <c r="AA249" s="237">
        <v>570370</v>
      </c>
      <c r="AB249">
        <f>AB248/2</f>
        <v>34.5</v>
      </c>
    </row>
    <row r="250" spans="1:28" x14ac:dyDescent="0.25">
      <c r="A250" s="220" t="s">
        <v>312</v>
      </c>
      <c r="B250" s="151">
        <v>161415409</v>
      </c>
      <c r="C250" s="14">
        <v>2.87</v>
      </c>
      <c r="D250" s="311">
        <f>(C250+coefficient!$C$7)/0.9*1.19</f>
        <v>6.439222222222222</v>
      </c>
      <c r="E250" s="312">
        <f>(C250+coefficient!$C$7)/0.95</f>
        <v>5.1263157894736846</v>
      </c>
      <c r="F250" s="242" t="s">
        <v>56</v>
      </c>
      <c r="G250" s="418">
        <v>249</v>
      </c>
      <c r="H250" s="407">
        <f>(C250+4.2+coefficient!$B$7)/0.85*1.19</f>
        <v>14.098000000000001</v>
      </c>
      <c r="I250" s="155">
        <v>294</v>
      </c>
      <c r="J250" s="155">
        <v>161415409</v>
      </c>
      <c r="K250" s="155">
        <v>133414</v>
      </c>
      <c r="L250" s="279">
        <f t="shared" si="20"/>
        <v>12.633067045454544</v>
      </c>
      <c r="M250" s="244">
        <v>295</v>
      </c>
      <c r="N250" s="244">
        <v>161415409</v>
      </c>
      <c r="O250" s="244">
        <v>133389</v>
      </c>
      <c r="P250" s="287">
        <f>(C250+4.2+coefficient!$C$7)/0.88*1.19</f>
        <v>12.265113636363635</v>
      </c>
      <c r="Q250" s="245">
        <v>296</v>
      </c>
      <c r="R250" s="245">
        <v>161415409</v>
      </c>
      <c r="S250" s="245">
        <v>133388</v>
      </c>
      <c r="T250" s="303">
        <f t="shared" si="16"/>
        <v>9.5605681818181818</v>
      </c>
      <c r="U250" s="234">
        <v>758</v>
      </c>
      <c r="V250" s="235">
        <v>161415409</v>
      </c>
      <c r="W250" s="235">
        <v>560689</v>
      </c>
      <c r="X250" s="306">
        <f t="shared" si="17"/>
        <v>7.7330670454545434</v>
      </c>
      <c r="Y250" s="236">
        <v>759</v>
      </c>
      <c r="Z250" s="237">
        <v>161415409</v>
      </c>
      <c r="AA250" s="237">
        <v>560690</v>
      </c>
      <c r="AB250">
        <v>105</v>
      </c>
    </row>
    <row r="251" spans="1:28" x14ac:dyDescent="0.25">
      <c r="A251" s="125" t="s">
        <v>313</v>
      </c>
      <c r="B251" s="126">
        <v>155079150</v>
      </c>
      <c r="C251" s="14">
        <v>3.1</v>
      </c>
      <c r="D251" s="311">
        <f>(C251+coefficient!$C$7)/0.9*1.19</f>
        <v>6.7433333333333323</v>
      </c>
      <c r="E251" s="312">
        <f>(C251+coefficient!$C$7)/0.95</f>
        <v>5.3684210526315788</v>
      </c>
      <c r="F251" s="247" t="s">
        <v>56</v>
      </c>
      <c r="G251" s="418">
        <v>250</v>
      </c>
      <c r="H251" s="131">
        <f>(C251+4.2+coefficient!$B$7)/0.85*1.19</f>
        <v>14.420000000000002</v>
      </c>
      <c r="I251" s="133">
        <v>294</v>
      </c>
      <c r="J251" s="133">
        <v>155079150</v>
      </c>
      <c r="K251" s="133">
        <v>182551</v>
      </c>
      <c r="L251" s="280">
        <f t="shared" si="20"/>
        <v>12.953420454545455</v>
      </c>
      <c r="M251" s="239">
        <v>295</v>
      </c>
      <c r="N251" s="239">
        <v>155079150</v>
      </c>
      <c r="O251" s="239">
        <v>90974</v>
      </c>
      <c r="P251" s="285">
        <f>(C251+4.2+coefficient!$C$7)/0.88*1.19</f>
        <v>12.576136363636364</v>
      </c>
      <c r="Q251" s="240">
        <v>296</v>
      </c>
      <c r="R251" s="240">
        <v>155079150</v>
      </c>
      <c r="S251" s="240">
        <v>93387</v>
      </c>
      <c r="T251" s="303">
        <f t="shared" si="16"/>
        <v>9.8715909090909104</v>
      </c>
      <c r="U251" s="234">
        <v>758</v>
      </c>
      <c r="V251" s="235">
        <v>155079150</v>
      </c>
      <c r="W251" s="235">
        <v>559655</v>
      </c>
      <c r="X251" s="306">
        <f t="shared" si="17"/>
        <v>8.0534204545454546</v>
      </c>
      <c r="Y251" s="236">
        <v>759</v>
      </c>
      <c r="Z251" s="237">
        <v>155079150</v>
      </c>
      <c r="AA251" s="237">
        <v>559656</v>
      </c>
      <c r="AB251">
        <v>94</v>
      </c>
    </row>
    <row r="252" spans="1:28" x14ac:dyDescent="0.25">
      <c r="A252" s="220" t="s">
        <v>314</v>
      </c>
      <c r="B252" s="151">
        <v>155078726</v>
      </c>
      <c r="C252" s="14">
        <f>C251*2</f>
        <v>6.2</v>
      </c>
      <c r="D252" s="311">
        <f>(C252+(coefficient!$C$7*2))/0.9*1.19</f>
        <v>13.486666666666665</v>
      </c>
      <c r="E252" s="312">
        <f>(C252+(coefficient!$C$7*2))/0.95</f>
        <v>10.736842105263158</v>
      </c>
      <c r="F252" s="242" t="s">
        <v>53</v>
      </c>
      <c r="G252" s="418">
        <v>251</v>
      </c>
      <c r="H252" s="407">
        <f>(C252+4.2+(coefficient!$B$7*2))/0.85*1.19</f>
        <v>22.959999999999997</v>
      </c>
      <c r="I252" s="155">
        <v>294</v>
      </c>
      <c r="J252" s="155">
        <v>155078726</v>
      </c>
      <c r="K252" s="155">
        <v>182552</v>
      </c>
      <c r="L252" s="279">
        <f t="shared" si="20"/>
        <v>20.056909090909091</v>
      </c>
      <c r="M252" s="244">
        <v>295</v>
      </c>
      <c r="N252" s="244">
        <v>155078726</v>
      </c>
      <c r="O252" s="244">
        <v>90976</v>
      </c>
      <c r="P252" s="287">
        <f>(C252+4.2+(coefficient!$C$7*2))/0.88*1.19</f>
        <v>19.472727272727273</v>
      </c>
      <c r="Q252" s="245">
        <v>296</v>
      </c>
      <c r="R252" s="245">
        <v>155078726</v>
      </c>
      <c r="S252" s="245">
        <v>93386</v>
      </c>
      <c r="T252" s="303">
        <f t="shared" si="16"/>
        <v>14.063636363636363</v>
      </c>
      <c r="U252" s="234">
        <v>758</v>
      </c>
      <c r="V252" s="235">
        <v>155078726</v>
      </c>
      <c r="W252" s="235">
        <v>559001</v>
      </c>
      <c r="X252" s="306">
        <f t="shared" si="17"/>
        <v>15.156909090909091</v>
      </c>
      <c r="Y252" s="236">
        <v>759</v>
      </c>
      <c r="Z252" s="237">
        <v>155078726</v>
      </c>
      <c r="AA252" s="237">
        <v>559002</v>
      </c>
      <c r="AB252">
        <f>AB251/2</f>
        <v>47</v>
      </c>
    </row>
    <row r="253" spans="1:28" x14ac:dyDescent="0.25">
      <c r="A253" s="256" t="s">
        <v>55</v>
      </c>
      <c r="B253" s="151">
        <v>155078735</v>
      </c>
      <c r="C253" s="14">
        <v>1.76</v>
      </c>
      <c r="D253" s="311">
        <f>(C253+coefficient!$C$7)/0.9*1.19</f>
        <v>4.9715555555555548</v>
      </c>
      <c r="E253" s="312">
        <f>(C253+coefficient!$C$7)/0.95</f>
        <v>3.9578947368421051</v>
      </c>
      <c r="F253" s="247" t="s">
        <v>56</v>
      </c>
      <c r="G253" s="418">
        <v>252</v>
      </c>
      <c r="H253" s="407">
        <f>(C253+4.2+coefficient!$B$7)/0.85*1.19</f>
        <v>12.544000000000002</v>
      </c>
      <c r="I253" s="155">
        <v>294</v>
      </c>
      <c r="J253" s="155">
        <v>155078735</v>
      </c>
      <c r="K253" s="155">
        <v>183439</v>
      </c>
      <c r="L253" s="279">
        <f t="shared" si="20"/>
        <v>12.8544</v>
      </c>
      <c r="M253" s="244">
        <v>295</v>
      </c>
      <c r="N253" s="244">
        <v>155078735</v>
      </c>
      <c r="O253" s="244">
        <v>90180</v>
      </c>
      <c r="P253" s="282">
        <v>12.48</v>
      </c>
      <c r="Q253" s="245">
        <v>296</v>
      </c>
      <c r="R253" s="245">
        <v>155078735</v>
      </c>
      <c r="S253" s="245">
        <v>92753</v>
      </c>
      <c r="T253" s="303">
        <f t="shared" si="16"/>
        <v>8.0595454545454537</v>
      </c>
      <c r="U253" s="234">
        <v>758</v>
      </c>
      <c r="V253" s="235">
        <v>155078735</v>
      </c>
      <c r="W253" s="235">
        <v>559017</v>
      </c>
      <c r="X253" s="306">
        <f t="shared" si="17"/>
        <v>7.9543999999999997</v>
      </c>
      <c r="Y253" s="236">
        <v>759</v>
      </c>
      <c r="Z253" s="237">
        <v>155078735</v>
      </c>
      <c r="AA253" s="237">
        <v>559018</v>
      </c>
      <c r="AB253">
        <v>16</v>
      </c>
    </row>
    <row r="254" spans="1:28" x14ac:dyDescent="0.25">
      <c r="A254" s="220" t="s">
        <v>315</v>
      </c>
      <c r="B254" s="151">
        <v>155078734</v>
      </c>
      <c r="C254" s="14">
        <f>C253*2</f>
        <v>3.52</v>
      </c>
      <c r="D254" s="311">
        <f>(C254+(coefficient!$C$7*2))/0.9*1.19</f>
        <v>9.9431111111111097</v>
      </c>
      <c r="E254" s="312">
        <f>(C254+(coefficient!$C$7*2))/0.95</f>
        <v>7.9157894736842103</v>
      </c>
      <c r="F254" s="242" t="s">
        <v>53</v>
      </c>
      <c r="G254" s="418">
        <v>253</v>
      </c>
      <c r="H254" s="407">
        <f>(C254+4.2+(coefficient!$B$7*2))/0.85*1.19</f>
        <v>19.207999999999998</v>
      </c>
      <c r="I254" s="155">
        <v>294</v>
      </c>
      <c r="J254" s="155">
        <v>155078734</v>
      </c>
      <c r="K254" s="155">
        <v>183440</v>
      </c>
      <c r="L254" s="279">
        <f t="shared" si="20"/>
        <v>16.324095454545454</v>
      </c>
      <c r="M254" s="244">
        <v>295</v>
      </c>
      <c r="N254" s="244">
        <v>155078734</v>
      </c>
      <c r="O254" s="244">
        <v>90181</v>
      </c>
      <c r="P254" s="287">
        <f>(C254+4.2+(coefficient!$C$7*2))/0.88*1.19</f>
        <v>15.848636363636363</v>
      </c>
      <c r="Q254" s="245">
        <v>296</v>
      </c>
      <c r="R254" s="245">
        <v>155078734</v>
      </c>
      <c r="S254" s="245">
        <v>92751</v>
      </c>
      <c r="T254" s="303">
        <f t="shared" si="16"/>
        <v>10.439545454545454</v>
      </c>
      <c r="U254" s="234">
        <v>758</v>
      </c>
      <c r="V254" s="235">
        <v>155078734</v>
      </c>
      <c r="W254" s="235">
        <v>559015</v>
      </c>
      <c r="X254" s="306">
        <f t="shared" si="17"/>
        <v>11.424095454545453</v>
      </c>
      <c r="Y254" s="236">
        <v>759</v>
      </c>
      <c r="Z254" s="237">
        <v>155078734</v>
      </c>
      <c r="AA254" s="237">
        <v>559016</v>
      </c>
      <c r="AB254">
        <f>AB253/2</f>
        <v>8</v>
      </c>
    </row>
    <row r="255" spans="1:28" x14ac:dyDescent="0.25">
      <c r="A255" s="171" t="s">
        <v>316</v>
      </c>
      <c r="B255" s="151">
        <v>155079265</v>
      </c>
      <c r="C255" s="14">
        <v>1.56</v>
      </c>
      <c r="D255" s="311">
        <f>(C255+coefficient!$C$7)/0.9*1.19</f>
        <v>4.7071111111111108</v>
      </c>
      <c r="E255" s="312">
        <f>(C255+coefficient!$C$7)/0.95</f>
        <v>3.7473684210526317</v>
      </c>
      <c r="F255" s="247" t="s">
        <v>56</v>
      </c>
      <c r="G255" s="418">
        <v>254</v>
      </c>
      <c r="H255" s="407">
        <f>(C255+4.2+coefficient!$B$7)/0.85*1.19</f>
        <v>12.264000000000001</v>
      </c>
      <c r="I255" s="155">
        <v>294</v>
      </c>
      <c r="J255" s="155">
        <v>155079265</v>
      </c>
      <c r="K255" s="155">
        <v>183454</v>
      </c>
      <c r="L255" s="279">
        <f t="shared" si="20"/>
        <v>20.291</v>
      </c>
      <c r="M255" s="244">
        <v>295</v>
      </c>
      <c r="N255" s="244">
        <v>155079265</v>
      </c>
      <c r="O255" s="244">
        <v>90216</v>
      </c>
      <c r="P255" s="282">
        <v>19.7</v>
      </c>
      <c r="Q255" s="245">
        <v>296</v>
      </c>
      <c r="R255" s="245">
        <v>155079265</v>
      </c>
      <c r="S255" s="245">
        <v>92435</v>
      </c>
      <c r="T255" s="303">
        <f t="shared" si="16"/>
        <v>7.7890909090909082</v>
      </c>
      <c r="U255" s="234">
        <v>758</v>
      </c>
      <c r="V255" s="235">
        <v>155079265</v>
      </c>
      <c r="W255" s="235">
        <v>559777</v>
      </c>
      <c r="X255" s="306">
        <f t="shared" si="17"/>
        <v>15.391</v>
      </c>
      <c r="Y255" s="236">
        <v>759</v>
      </c>
      <c r="Z255" s="237">
        <v>155079265</v>
      </c>
      <c r="AA255" s="237">
        <v>559778</v>
      </c>
      <c r="AB255">
        <v>6</v>
      </c>
    </row>
    <row r="256" spans="1:28" x14ac:dyDescent="0.25">
      <c r="A256" s="144" t="s">
        <v>317</v>
      </c>
      <c r="B256" s="126">
        <v>155079192</v>
      </c>
      <c r="C256" s="14">
        <v>1.79</v>
      </c>
      <c r="D256" s="311">
        <f>(C256+coefficient!$C$7)/0.9*1.19</f>
        <v>5.011222222222222</v>
      </c>
      <c r="E256" s="312">
        <f>(C256+coefficient!$C$7)/0.95</f>
        <v>3.9894736842105267</v>
      </c>
      <c r="F256" s="242" t="s">
        <v>56</v>
      </c>
      <c r="G256" s="418">
        <v>255</v>
      </c>
      <c r="H256" s="131">
        <f>(C256+4.2+coefficient!$B$7)/0.85*1.19</f>
        <v>12.585999999999999</v>
      </c>
      <c r="I256" s="133">
        <v>294</v>
      </c>
      <c r="J256" s="133">
        <v>155079192</v>
      </c>
      <c r="K256" s="133">
        <v>183459</v>
      </c>
      <c r="L256" s="281">
        <v>9.52</v>
      </c>
      <c r="M256" s="239">
        <v>295</v>
      </c>
      <c r="N256" s="239">
        <v>155079192</v>
      </c>
      <c r="O256" s="239">
        <v>90231</v>
      </c>
      <c r="P256" s="281">
        <v>9.52</v>
      </c>
      <c r="Q256" s="240">
        <v>296</v>
      </c>
      <c r="R256" s="240">
        <v>155079192</v>
      </c>
      <c r="S256" s="240">
        <v>92331</v>
      </c>
      <c r="T256" s="303">
        <f t="shared" ref="T256:T319" si="21">(C256+4.2)/0.88*1.19</f>
        <v>8.1001136363636359</v>
      </c>
      <c r="U256" s="234">
        <v>758</v>
      </c>
      <c r="V256" s="235">
        <v>155079192</v>
      </c>
      <c r="W256" s="235">
        <v>559707</v>
      </c>
      <c r="X256" s="306">
        <f t="shared" ref="X256:X319" si="22">L256-4.9</f>
        <v>4.6199999999999992</v>
      </c>
      <c r="Y256" s="236">
        <v>759</v>
      </c>
      <c r="Z256" s="237">
        <v>155079192</v>
      </c>
      <c r="AA256" s="237">
        <v>559708</v>
      </c>
      <c r="AB256">
        <v>33</v>
      </c>
    </row>
    <row r="257" spans="1:28" s="4" customFormat="1" x14ac:dyDescent="0.25">
      <c r="A257" s="171" t="s">
        <v>318</v>
      </c>
      <c r="B257" s="151">
        <v>164359290</v>
      </c>
      <c r="C257" s="14">
        <f>C256*2</f>
        <v>3.58</v>
      </c>
      <c r="D257" s="311">
        <f>(C257+(coefficient!$C$7*2))/0.9*1.19</f>
        <v>10.022444444444444</v>
      </c>
      <c r="E257" s="312">
        <f>(C257+(coefficient!$C$7*2))/0.95</f>
        <v>7.9789473684210535</v>
      </c>
      <c r="F257" s="247" t="s">
        <v>53</v>
      </c>
      <c r="G257" s="418">
        <v>256</v>
      </c>
      <c r="H257" s="407">
        <f>(C257+4.2+(coefficient!$B$7*2))/0.85*1.19</f>
        <v>19.292000000000002</v>
      </c>
      <c r="I257" s="155">
        <v>294</v>
      </c>
      <c r="J257" s="155">
        <v>164359290</v>
      </c>
      <c r="K257" s="155">
        <v>186239</v>
      </c>
      <c r="L257" s="279">
        <f>P257*1.03</f>
        <v>16.407665909090912</v>
      </c>
      <c r="M257" s="244">
        <v>295</v>
      </c>
      <c r="N257" s="244">
        <v>164359290</v>
      </c>
      <c r="O257" s="244">
        <v>186241</v>
      </c>
      <c r="P257" s="287">
        <f>(C257+4.2+(coefficient!$C$7*2))/0.88*1.19</f>
        <v>15.929772727272729</v>
      </c>
      <c r="Q257" s="245">
        <v>296</v>
      </c>
      <c r="R257" s="245">
        <v>164359290</v>
      </c>
      <c r="S257" s="245">
        <v>186240</v>
      </c>
      <c r="T257" s="303">
        <f t="shared" si="21"/>
        <v>10.520681818181819</v>
      </c>
      <c r="U257" s="234">
        <v>758</v>
      </c>
      <c r="V257" s="235">
        <v>164359290</v>
      </c>
      <c r="W257" s="235">
        <v>570371</v>
      </c>
      <c r="X257" s="306">
        <f t="shared" si="22"/>
        <v>11.507665909090912</v>
      </c>
      <c r="Y257" s="236">
        <v>759</v>
      </c>
      <c r="Z257" s="237">
        <v>164359290</v>
      </c>
      <c r="AA257" s="237">
        <v>570372</v>
      </c>
      <c r="AB257">
        <f>AB256/2</f>
        <v>16.5</v>
      </c>
    </row>
    <row r="258" spans="1:28" s="4" customFormat="1" x14ac:dyDescent="0.25">
      <c r="A258" s="220" t="s">
        <v>319</v>
      </c>
      <c r="B258" s="151">
        <v>155079269</v>
      </c>
      <c r="C258" s="14">
        <v>2.33</v>
      </c>
      <c r="D258" s="311">
        <f>(C258+coefficient!$C$7)/0.9*1.19</f>
        <v>5.7252222222222215</v>
      </c>
      <c r="E258" s="312">
        <f>(C258+coefficient!$C$7)/0.95</f>
        <v>4.5578947368421057</v>
      </c>
      <c r="F258" s="242" t="s">
        <v>56</v>
      </c>
      <c r="G258" s="418">
        <v>257</v>
      </c>
      <c r="H258" s="407">
        <f>(C258+4.2+coefficient!$B$7)/0.85*1.19</f>
        <v>13.342000000000001</v>
      </c>
      <c r="I258" s="155">
        <v>294</v>
      </c>
      <c r="J258" s="155">
        <v>155079269</v>
      </c>
      <c r="K258" s="155">
        <v>183455</v>
      </c>
      <c r="L258" s="282">
        <v>13.56</v>
      </c>
      <c r="M258" s="244">
        <v>295</v>
      </c>
      <c r="N258" s="244">
        <v>155079269</v>
      </c>
      <c r="O258" s="244">
        <v>90221</v>
      </c>
      <c r="P258" s="282">
        <v>12.69</v>
      </c>
      <c r="Q258" s="245">
        <v>296</v>
      </c>
      <c r="R258" s="245">
        <v>155079269</v>
      </c>
      <c r="S258" s="245">
        <v>92426</v>
      </c>
      <c r="T258" s="303">
        <f t="shared" si="21"/>
        <v>8.8303409090909089</v>
      </c>
      <c r="U258" s="234">
        <v>758</v>
      </c>
      <c r="V258" s="235">
        <v>155079269</v>
      </c>
      <c r="W258" s="235">
        <v>559781</v>
      </c>
      <c r="X258" s="306">
        <f t="shared" si="22"/>
        <v>8.66</v>
      </c>
      <c r="Y258" s="236">
        <v>759</v>
      </c>
      <c r="Z258" s="237">
        <v>155079269</v>
      </c>
      <c r="AA258" s="237">
        <v>559782</v>
      </c>
      <c r="AB258">
        <v>1</v>
      </c>
    </row>
    <row r="259" spans="1:28" x14ac:dyDescent="0.25">
      <c r="A259" s="254" t="s">
        <v>57</v>
      </c>
      <c r="B259" s="126">
        <v>155078727</v>
      </c>
      <c r="C259" s="14">
        <f>C258*2</f>
        <v>4.66</v>
      </c>
      <c r="D259" s="311">
        <f>(C259+(coefficient!$C$7*2))/0.9*1.19</f>
        <v>11.450444444444443</v>
      </c>
      <c r="E259" s="312">
        <f>(C259+(coefficient!$C$7*2))/0.95</f>
        <v>9.1157894736842113</v>
      </c>
      <c r="F259" s="247" t="s">
        <v>53</v>
      </c>
      <c r="G259" s="418">
        <v>258</v>
      </c>
      <c r="H259" s="131">
        <f>(C259+4.2+(coefficient!$B$7*2))/0.85*1.19</f>
        <v>20.803999999999998</v>
      </c>
      <c r="I259" s="133">
        <v>294</v>
      </c>
      <c r="J259" s="133">
        <v>155078727</v>
      </c>
      <c r="K259" s="133">
        <v>183456</v>
      </c>
      <c r="L259" s="281">
        <v>19.829999999999998</v>
      </c>
      <c r="M259" s="239">
        <v>295</v>
      </c>
      <c r="N259" s="239">
        <v>155078727</v>
      </c>
      <c r="O259" s="239">
        <v>90222</v>
      </c>
      <c r="P259" s="281">
        <v>20.45</v>
      </c>
      <c r="Q259" s="240">
        <v>296</v>
      </c>
      <c r="R259" s="240">
        <v>155078727</v>
      </c>
      <c r="S259" s="240">
        <v>92424</v>
      </c>
      <c r="T259" s="303">
        <f t="shared" si="21"/>
        <v>11.981136363636363</v>
      </c>
      <c r="U259" s="234">
        <v>758</v>
      </c>
      <c r="V259" s="235">
        <v>155078727</v>
      </c>
      <c r="W259" s="235">
        <v>559003</v>
      </c>
      <c r="X259" s="306">
        <f t="shared" si="22"/>
        <v>14.929999999999998</v>
      </c>
      <c r="Y259" s="236">
        <v>759</v>
      </c>
      <c r="Z259" s="237">
        <v>155078727</v>
      </c>
      <c r="AA259" s="237">
        <v>559004</v>
      </c>
      <c r="AB259">
        <f>AB258/2</f>
        <v>0.5</v>
      </c>
    </row>
    <row r="260" spans="1:28" x14ac:dyDescent="0.25">
      <c r="A260" s="218" t="s">
        <v>320</v>
      </c>
      <c r="B260" s="151">
        <v>155079164</v>
      </c>
      <c r="C260" s="14">
        <v>4.5999999999999996</v>
      </c>
      <c r="D260" s="311">
        <f>(C260+coefficient!$C$7)/0.9*1.19</f>
        <v>8.7266666666666666</v>
      </c>
      <c r="E260" s="312">
        <f>(C260+coefficient!$C$7)/0.95</f>
        <v>6.9473684210526319</v>
      </c>
      <c r="F260" s="242" t="s">
        <v>56</v>
      </c>
      <c r="G260" s="418">
        <v>259</v>
      </c>
      <c r="H260" s="407">
        <f>(C260+4.2+coefficient!$B$7)/0.85*1.19</f>
        <v>16.52</v>
      </c>
      <c r="I260" s="155">
        <v>294</v>
      </c>
      <c r="J260" s="155">
        <v>155079164</v>
      </c>
      <c r="K260" s="155">
        <v>182763</v>
      </c>
      <c r="L260" s="279">
        <f t="shared" ref="L260:L265" si="23">P260*1.03</f>
        <v>15.042681818181819</v>
      </c>
      <c r="M260" s="244">
        <v>295</v>
      </c>
      <c r="N260" s="244">
        <v>155079164</v>
      </c>
      <c r="O260" s="244">
        <v>90241</v>
      </c>
      <c r="P260" s="287">
        <f>(C260+4.2+coefficient!$C$7)/0.88*1.19</f>
        <v>14.604545454545455</v>
      </c>
      <c r="Q260" s="245">
        <v>296</v>
      </c>
      <c r="R260" s="245">
        <v>155079164</v>
      </c>
      <c r="S260" s="245">
        <v>92302</v>
      </c>
      <c r="T260" s="303">
        <f t="shared" si="21"/>
        <v>11.899999999999999</v>
      </c>
      <c r="U260" s="234">
        <v>758</v>
      </c>
      <c r="V260" s="235">
        <v>155079164</v>
      </c>
      <c r="W260" s="235">
        <v>559669</v>
      </c>
      <c r="X260" s="306">
        <f t="shared" si="22"/>
        <v>10.142681818181819</v>
      </c>
      <c r="Y260" s="236">
        <v>759</v>
      </c>
      <c r="Z260" s="237">
        <v>155079164</v>
      </c>
      <c r="AA260" s="237">
        <v>559670</v>
      </c>
      <c r="AB260">
        <v>0</v>
      </c>
    </row>
    <row r="261" spans="1:28" x14ac:dyDescent="0.25">
      <c r="A261" s="148" t="s">
        <v>321</v>
      </c>
      <c r="B261" s="126">
        <v>167061056</v>
      </c>
      <c r="C261" s="14">
        <f>C260*2</f>
        <v>9.1999999999999993</v>
      </c>
      <c r="D261" s="311">
        <f>(C261+(coefficient!$C$7*2))/0.9*1.19</f>
        <v>17.453333333333333</v>
      </c>
      <c r="E261" s="312">
        <f>(C261+(coefficient!$C$7*2))/0.95</f>
        <v>13.894736842105264</v>
      </c>
      <c r="F261" s="247" t="s">
        <v>53</v>
      </c>
      <c r="G261" s="418">
        <v>260</v>
      </c>
      <c r="H261" s="131">
        <f>(C261+4.2+(coefficient!$B$7*2))/0.85*1.19</f>
        <v>27.16</v>
      </c>
      <c r="I261" s="133">
        <v>294</v>
      </c>
      <c r="J261" s="133">
        <v>167061056</v>
      </c>
      <c r="K261" s="133">
        <v>441597</v>
      </c>
      <c r="L261" s="280">
        <f t="shared" si="23"/>
        <v>24.235431818181812</v>
      </c>
      <c r="M261" s="239">
        <v>295</v>
      </c>
      <c r="N261" s="239">
        <v>167061056</v>
      </c>
      <c r="O261" s="239">
        <v>441599</v>
      </c>
      <c r="P261" s="285">
        <f>(C261+4.2+(coefficient!$C$7*2))/0.88*1.19</f>
        <v>23.529545454545449</v>
      </c>
      <c r="Q261" s="240">
        <v>296</v>
      </c>
      <c r="R261" s="240">
        <v>167061056</v>
      </c>
      <c r="S261" s="240">
        <v>441598</v>
      </c>
      <c r="T261" s="303">
        <f t="shared" si="21"/>
        <v>18.120454545454542</v>
      </c>
      <c r="U261" s="234">
        <v>758</v>
      </c>
      <c r="V261" s="235">
        <v>167061056</v>
      </c>
      <c r="W261" s="235">
        <v>598870</v>
      </c>
      <c r="X261" s="306">
        <f t="shared" si="22"/>
        <v>19.33543181818181</v>
      </c>
      <c r="Y261" s="236">
        <v>759</v>
      </c>
      <c r="Z261" s="237">
        <v>167061056</v>
      </c>
      <c r="AA261" s="237">
        <v>598871</v>
      </c>
      <c r="AB261">
        <f>AB260/2</f>
        <v>0</v>
      </c>
    </row>
    <row r="262" spans="1:28" x14ac:dyDescent="0.25">
      <c r="A262" s="220" t="s">
        <v>322</v>
      </c>
      <c r="B262" s="151">
        <v>155079271</v>
      </c>
      <c r="C262" s="14">
        <v>2.38</v>
      </c>
      <c r="D262" s="311">
        <f>(C262+coefficient!$C$7)/0.9*1.19</f>
        <v>5.7913333333333323</v>
      </c>
      <c r="E262" s="312">
        <f>(C262+coefficient!$C$7)/0.95</f>
        <v>4.6105263157894738</v>
      </c>
      <c r="F262" s="242" t="s">
        <v>56</v>
      </c>
      <c r="G262" s="418">
        <v>261</v>
      </c>
      <c r="H262" s="407">
        <f>(C262+4.2+coefficient!$B$7)/0.85*1.19</f>
        <v>13.412000000000001</v>
      </c>
      <c r="I262" s="155">
        <v>294</v>
      </c>
      <c r="J262" s="155">
        <v>155079271</v>
      </c>
      <c r="K262" s="155">
        <v>183466</v>
      </c>
      <c r="L262" s="279">
        <f t="shared" si="23"/>
        <v>11.950574999999999</v>
      </c>
      <c r="M262" s="244">
        <v>295</v>
      </c>
      <c r="N262" s="244">
        <v>155079271</v>
      </c>
      <c r="O262" s="244">
        <v>90260</v>
      </c>
      <c r="P262" s="287">
        <f>(C262+4.2+coefficient!$C$7)/0.88*1.19</f>
        <v>11.602499999999999</v>
      </c>
      <c r="Q262" s="245">
        <v>296</v>
      </c>
      <c r="R262" s="245">
        <v>155079271</v>
      </c>
      <c r="S262" s="245">
        <v>92250</v>
      </c>
      <c r="T262" s="303">
        <f t="shared" si="21"/>
        <v>8.8979545454545459</v>
      </c>
      <c r="U262" s="234">
        <v>758</v>
      </c>
      <c r="V262" s="235">
        <v>155079271</v>
      </c>
      <c r="W262" s="235">
        <v>559785</v>
      </c>
      <c r="X262" s="306">
        <f t="shared" si="22"/>
        <v>7.0505749999999985</v>
      </c>
      <c r="Y262" s="236">
        <v>759</v>
      </c>
      <c r="Z262" s="237">
        <v>155079271</v>
      </c>
      <c r="AA262" s="237">
        <v>559786</v>
      </c>
      <c r="AB262">
        <v>11</v>
      </c>
    </row>
    <row r="263" spans="1:28" x14ac:dyDescent="0.25">
      <c r="A263" s="171" t="s">
        <v>323</v>
      </c>
      <c r="B263" s="151">
        <v>160253344</v>
      </c>
      <c r="C263" s="14">
        <v>1.68</v>
      </c>
      <c r="D263" s="311">
        <f>(C263+coefficient!$C$7)/0.9*1.19</f>
        <v>4.8657777777777769</v>
      </c>
      <c r="E263" s="312">
        <f>(C263+coefficient!$C$7)/0.95</f>
        <v>3.8736842105263158</v>
      </c>
      <c r="F263" s="247" t="s">
        <v>56</v>
      </c>
      <c r="G263" s="418">
        <v>262</v>
      </c>
      <c r="H263" s="407">
        <f>(C263+4.2+coefficient!$B$7)/0.85*1.19</f>
        <v>12.431999999999997</v>
      </c>
      <c r="I263" s="155">
        <v>294</v>
      </c>
      <c r="J263" s="155">
        <v>160253344</v>
      </c>
      <c r="K263" s="155">
        <v>183108</v>
      </c>
      <c r="L263" s="279">
        <f t="shared" si="23"/>
        <v>9.3627000000000002</v>
      </c>
      <c r="M263" s="244">
        <v>295</v>
      </c>
      <c r="N263" s="244">
        <v>160253344</v>
      </c>
      <c r="O263" s="244">
        <v>95553</v>
      </c>
      <c r="P263" s="282">
        <v>9.09</v>
      </c>
      <c r="Q263" s="245">
        <v>296</v>
      </c>
      <c r="R263" s="245">
        <v>160253344</v>
      </c>
      <c r="S263" s="245">
        <v>95552</v>
      </c>
      <c r="T263" s="303">
        <f t="shared" si="21"/>
        <v>7.9513636363636362</v>
      </c>
      <c r="U263" s="234">
        <v>758</v>
      </c>
      <c r="V263" s="235">
        <v>160253344</v>
      </c>
      <c r="W263" s="235">
        <v>560627</v>
      </c>
      <c r="X263" s="306">
        <f t="shared" si="22"/>
        <v>4.4626999999999999</v>
      </c>
      <c r="Y263" s="236">
        <v>759</v>
      </c>
      <c r="Z263" s="237">
        <v>160253344</v>
      </c>
      <c r="AA263" s="237">
        <v>560628</v>
      </c>
      <c r="AB263">
        <v>86</v>
      </c>
    </row>
    <row r="264" spans="1:28" x14ac:dyDescent="0.25">
      <c r="A264" s="144" t="s">
        <v>324</v>
      </c>
      <c r="B264" s="126">
        <v>155079145</v>
      </c>
      <c r="C264" s="14">
        <v>1.68</v>
      </c>
      <c r="D264" s="311">
        <f>(C264+coefficient!$C$7)/0.9*1.19</f>
        <v>4.8657777777777769</v>
      </c>
      <c r="E264" s="312">
        <f>(C264+coefficient!$C$7)/0.95</f>
        <v>3.8736842105263158</v>
      </c>
      <c r="F264" s="242" t="s">
        <v>56</v>
      </c>
      <c r="G264" s="418">
        <v>263</v>
      </c>
      <c r="H264" s="131">
        <f>(C264+4.2+coefficient!$B$7)/0.85*1.19</f>
        <v>12.431999999999997</v>
      </c>
      <c r="I264" s="133">
        <v>294</v>
      </c>
      <c r="J264" s="133">
        <v>155079145</v>
      </c>
      <c r="K264" s="133">
        <v>183109</v>
      </c>
      <c r="L264" s="280">
        <f t="shared" si="23"/>
        <v>9.3627000000000002</v>
      </c>
      <c r="M264" s="239">
        <v>295</v>
      </c>
      <c r="N264" s="239">
        <v>155079145</v>
      </c>
      <c r="O264" s="239">
        <v>90269</v>
      </c>
      <c r="P264" s="282">
        <v>9.09</v>
      </c>
      <c r="Q264" s="240">
        <v>296</v>
      </c>
      <c r="R264" s="240">
        <v>155079145</v>
      </c>
      <c r="S264" s="240">
        <v>92219</v>
      </c>
      <c r="T264" s="303">
        <f t="shared" si="21"/>
        <v>7.9513636363636362</v>
      </c>
      <c r="U264" s="234">
        <v>758</v>
      </c>
      <c r="V264" s="235">
        <v>155079145</v>
      </c>
      <c r="W264" s="235">
        <v>559649</v>
      </c>
      <c r="X264" s="306">
        <f t="shared" si="22"/>
        <v>4.4626999999999999</v>
      </c>
      <c r="Y264" s="236">
        <v>759</v>
      </c>
      <c r="Z264" s="237">
        <v>155079145</v>
      </c>
      <c r="AA264" s="237">
        <v>559650</v>
      </c>
      <c r="AB264">
        <v>90</v>
      </c>
    </row>
    <row r="265" spans="1:28" x14ac:dyDescent="0.25">
      <c r="A265" s="254" t="s">
        <v>58</v>
      </c>
      <c r="B265" s="126">
        <v>155079245</v>
      </c>
      <c r="C265" s="14">
        <v>2.13</v>
      </c>
      <c r="D265" s="311">
        <f>(C265+coefficient!$C$7)/0.9*1.19</f>
        <v>5.4607777777777775</v>
      </c>
      <c r="E265" s="312">
        <f>(C265+coefficient!$C$7)/0.95</f>
        <v>4.3473684210526313</v>
      </c>
      <c r="F265" s="247" t="s">
        <v>56</v>
      </c>
      <c r="G265" s="418">
        <v>264</v>
      </c>
      <c r="H265" s="131">
        <f>(C265+4.2+coefficient!$B$7)/0.85*1.19</f>
        <v>13.061999999999999</v>
      </c>
      <c r="I265" s="133">
        <v>294</v>
      </c>
      <c r="J265" s="133">
        <v>155079245</v>
      </c>
      <c r="K265" s="133">
        <v>183478</v>
      </c>
      <c r="L265" s="280">
        <f t="shared" si="23"/>
        <v>10.197000000000001</v>
      </c>
      <c r="M265" s="239">
        <v>295</v>
      </c>
      <c r="N265" s="239">
        <v>155079245</v>
      </c>
      <c r="O265" s="239">
        <v>90290</v>
      </c>
      <c r="P265" s="281">
        <v>9.9</v>
      </c>
      <c r="Q265" s="240">
        <v>296</v>
      </c>
      <c r="R265" s="240">
        <v>155079245</v>
      </c>
      <c r="S265" s="240">
        <v>91926</v>
      </c>
      <c r="T265" s="303">
        <f t="shared" si="21"/>
        <v>8.5598863636363642</v>
      </c>
      <c r="U265" s="234">
        <v>758</v>
      </c>
      <c r="V265" s="235">
        <v>155079245</v>
      </c>
      <c r="W265" s="235">
        <v>559751</v>
      </c>
      <c r="X265" s="306">
        <f t="shared" si="22"/>
        <v>5.2970000000000006</v>
      </c>
      <c r="Y265" s="236">
        <v>759</v>
      </c>
      <c r="Z265" s="237">
        <v>155079245</v>
      </c>
      <c r="AA265" s="237">
        <v>559752</v>
      </c>
      <c r="AB265">
        <v>95</v>
      </c>
    </row>
    <row r="266" spans="1:28" x14ac:dyDescent="0.25">
      <c r="A266" s="144" t="s">
        <v>325</v>
      </c>
      <c r="B266" s="126">
        <v>155079020</v>
      </c>
      <c r="C266" s="14">
        <v>1.03</v>
      </c>
      <c r="D266" s="311">
        <f>(C266+coefficient!$C$4)/0.9*1.19</f>
        <v>4.0063333333333331</v>
      </c>
      <c r="E266" s="312">
        <f>(C266+coefficient!$C$4)/0.95</f>
        <v>3.1894736842105269</v>
      </c>
      <c r="F266" s="242" t="s">
        <v>2</v>
      </c>
      <c r="G266" s="418">
        <v>265</v>
      </c>
      <c r="H266" s="131">
        <f>(C266+4.2+coefficient!$B$4)/0.85*1.19</f>
        <v>11.522</v>
      </c>
      <c r="I266" s="133">
        <v>294</v>
      </c>
      <c r="J266" s="133">
        <v>155079020</v>
      </c>
      <c r="K266" s="133">
        <v>183374</v>
      </c>
      <c r="L266" s="281">
        <v>11.46</v>
      </c>
      <c r="M266" s="239">
        <v>295</v>
      </c>
      <c r="N266" s="239">
        <v>155079020</v>
      </c>
      <c r="O266" s="239">
        <v>90407</v>
      </c>
      <c r="P266" s="285">
        <f>(C266+4.2+coefficient!$C$4)/0.88*1.19</f>
        <v>9.7769318181818186</v>
      </c>
      <c r="Q266" s="240">
        <v>296</v>
      </c>
      <c r="R266" s="240">
        <v>155079020</v>
      </c>
      <c r="S266" s="240">
        <v>94533</v>
      </c>
      <c r="T266" s="303">
        <f t="shared" si="21"/>
        <v>7.0723863636363635</v>
      </c>
      <c r="U266" s="234">
        <v>758</v>
      </c>
      <c r="V266" s="235">
        <v>155079020</v>
      </c>
      <c r="W266" s="235">
        <v>559481</v>
      </c>
      <c r="X266" s="306">
        <f t="shared" si="22"/>
        <v>6.5600000000000005</v>
      </c>
      <c r="Y266" s="236">
        <v>759</v>
      </c>
      <c r="Z266" s="237">
        <v>155079020</v>
      </c>
      <c r="AA266" s="237">
        <v>559482</v>
      </c>
      <c r="AB266">
        <v>64</v>
      </c>
    </row>
    <row r="267" spans="1:28" s="5" customFormat="1" x14ac:dyDescent="0.25">
      <c r="A267" s="199" t="s">
        <v>59</v>
      </c>
      <c r="B267" s="126">
        <v>155079069</v>
      </c>
      <c r="C267" s="14">
        <v>1.36</v>
      </c>
      <c r="D267" s="311">
        <f>(C267+coefficient!$C$4)/0.9*1.19</f>
        <v>4.4426666666666668</v>
      </c>
      <c r="E267" s="312">
        <f>(C267+coefficient!$C$4)/0.95</f>
        <v>3.5368421052631582</v>
      </c>
      <c r="F267" s="247" t="s">
        <v>2</v>
      </c>
      <c r="G267" s="418">
        <v>266</v>
      </c>
      <c r="H267" s="131">
        <f>(C267+4.2+coefficient!$B$4)/0.85*1.19</f>
        <v>11.984000000000002</v>
      </c>
      <c r="I267" s="133">
        <v>294</v>
      </c>
      <c r="J267" s="133">
        <v>155079069</v>
      </c>
      <c r="K267" s="133">
        <v>183377</v>
      </c>
      <c r="L267" s="280">
        <f>P267*1.03</f>
        <v>9.8158999999999992</v>
      </c>
      <c r="M267" s="239">
        <v>295</v>
      </c>
      <c r="N267" s="239">
        <v>155079069</v>
      </c>
      <c r="O267" s="239">
        <v>90451</v>
      </c>
      <c r="P267" s="281">
        <v>9.5299999999999994</v>
      </c>
      <c r="Q267" s="240">
        <v>296</v>
      </c>
      <c r="R267" s="240">
        <v>155079069</v>
      </c>
      <c r="S267" s="240">
        <v>94508</v>
      </c>
      <c r="T267" s="303">
        <f t="shared" si="21"/>
        <v>7.5186363636363636</v>
      </c>
      <c r="U267" s="234">
        <v>758</v>
      </c>
      <c r="V267" s="235">
        <v>155079069</v>
      </c>
      <c r="W267" s="235">
        <v>559549</v>
      </c>
      <c r="X267" s="306">
        <f t="shared" si="22"/>
        <v>4.9158999999999988</v>
      </c>
      <c r="Y267" s="236">
        <v>759</v>
      </c>
      <c r="Z267" s="237">
        <v>155079069</v>
      </c>
      <c r="AA267" s="237">
        <v>559550</v>
      </c>
      <c r="AB267">
        <v>45</v>
      </c>
    </row>
    <row r="268" spans="1:28" x14ac:dyDescent="0.25">
      <c r="A268" s="255" t="s">
        <v>60</v>
      </c>
      <c r="B268" s="126">
        <v>155079080</v>
      </c>
      <c r="C268" s="14">
        <v>1.36</v>
      </c>
      <c r="D268" s="311">
        <f>(C268+coefficient!$C$4)/0.9*1.19</f>
        <v>4.4426666666666668</v>
      </c>
      <c r="E268" s="312">
        <f>(C268+coefficient!$C$4)/0.95</f>
        <v>3.5368421052631582</v>
      </c>
      <c r="F268" s="242" t="s">
        <v>2</v>
      </c>
      <c r="G268" s="418">
        <v>267</v>
      </c>
      <c r="H268" s="131">
        <f>(C268+4.2+coefficient!$B$4)/0.85*1.19</f>
        <v>11.984000000000002</v>
      </c>
      <c r="I268" s="133">
        <v>294</v>
      </c>
      <c r="J268" s="133">
        <v>155079080</v>
      </c>
      <c r="K268" s="133">
        <v>183378</v>
      </c>
      <c r="L268" s="280">
        <f>P268*1.03</f>
        <v>9.8158999999999992</v>
      </c>
      <c r="M268" s="239">
        <v>295</v>
      </c>
      <c r="N268" s="239">
        <v>155079080</v>
      </c>
      <c r="O268" s="239">
        <v>90452</v>
      </c>
      <c r="P268" s="281">
        <v>9.5299999999999994</v>
      </c>
      <c r="Q268" s="240">
        <v>296</v>
      </c>
      <c r="R268" s="240">
        <v>155079080</v>
      </c>
      <c r="S268" s="240">
        <v>94507</v>
      </c>
      <c r="T268" s="303">
        <f t="shared" si="21"/>
        <v>7.5186363636363636</v>
      </c>
      <c r="U268" s="234">
        <v>758</v>
      </c>
      <c r="V268" s="235">
        <v>155079080</v>
      </c>
      <c r="W268" s="235">
        <v>559567</v>
      </c>
      <c r="X268" s="306">
        <f t="shared" si="22"/>
        <v>4.9158999999999988</v>
      </c>
      <c r="Y268" s="236">
        <v>759</v>
      </c>
      <c r="Z268" s="237">
        <v>155079080</v>
      </c>
      <c r="AA268" s="237">
        <v>559568</v>
      </c>
      <c r="AB268">
        <v>35</v>
      </c>
    </row>
    <row r="269" spans="1:28" x14ac:dyDescent="0.25">
      <c r="A269" s="254" t="s">
        <v>61</v>
      </c>
      <c r="B269" s="126">
        <v>164354974</v>
      </c>
      <c r="C269" s="14">
        <v>2.72</v>
      </c>
      <c r="D269" s="311">
        <f>(C269+coefficient!$C$4)/0.9*1.19</f>
        <v>6.2408888888888896</v>
      </c>
      <c r="E269" s="312">
        <f>(C269+coefficient!$C$4)/0.95</f>
        <v>4.9684210526315802</v>
      </c>
      <c r="F269" s="247" t="s">
        <v>2</v>
      </c>
      <c r="G269" s="418">
        <v>268</v>
      </c>
      <c r="H269" s="406">
        <v>23.69</v>
      </c>
      <c r="I269" s="133">
        <v>294</v>
      </c>
      <c r="J269" s="133">
        <v>164354974</v>
      </c>
      <c r="K269" s="133">
        <v>186203</v>
      </c>
      <c r="L269" s="281">
        <v>17.7</v>
      </c>
      <c r="M269" s="239">
        <v>295</v>
      </c>
      <c r="N269" s="239">
        <v>164354974</v>
      </c>
      <c r="O269" s="239">
        <v>186205</v>
      </c>
      <c r="P269" s="281">
        <v>18</v>
      </c>
      <c r="Q269" s="240">
        <v>296</v>
      </c>
      <c r="R269" s="240">
        <v>164354974</v>
      </c>
      <c r="S269" s="240">
        <v>186204</v>
      </c>
      <c r="T269" s="303">
        <f t="shared" si="21"/>
        <v>9.3577272727272724</v>
      </c>
      <c r="U269" s="234">
        <v>758</v>
      </c>
      <c r="V269" s="235">
        <v>164354974</v>
      </c>
      <c r="W269" s="235">
        <v>570353</v>
      </c>
      <c r="X269" s="306">
        <f t="shared" si="22"/>
        <v>12.799999999999999</v>
      </c>
      <c r="Y269" s="236">
        <v>759</v>
      </c>
      <c r="Z269" s="237">
        <v>164354974</v>
      </c>
      <c r="AA269" s="237">
        <v>570354</v>
      </c>
      <c r="AB269">
        <v>35</v>
      </c>
    </row>
    <row r="270" spans="1:28" x14ac:dyDescent="0.25">
      <c r="A270" s="144" t="s">
        <v>326</v>
      </c>
      <c r="B270" s="126">
        <v>155078254</v>
      </c>
      <c r="C270" s="14">
        <v>1.87</v>
      </c>
      <c r="D270" s="311">
        <f>(C270+coefficient!$C$4)/0.9*1.19</f>
        <v>5.117</v>
      </c>
      <c r="E270" s="312">
        <f>(C270+coefficient!$C$4)/0.95</f>
        <v>4.0736842105263165</v>
      </c>
      <c r="F270" s="242" t="s">
        <v>2</v>
      </c>
      <c r="G270" s="418">
        <v>269</v>
      </c>
      <c r="H270" s="131">
        <f>(C270+4.2+coefficient!$B$4)/0.85*1.19</f>
        <v>12.698</v>
      </c>
      <c r="I270" s="133">
        <v>294</v>
      </c>
      <c r="J270" s="133">
        <v>155078254</v>
      </c>
      <c r="K270" s="133">
        <v>182488</v>
      </c>
      <c r="L270" s="281">
        <v>9.39</v>
      </c>
      <c r="M270" s="239">
        <v>295</v>
      </c>
      <c r="N270" s="239">
        <v>155078254</v>
      </c>
      <c r="O270" s="239">
        <v>90457</v>
      </c>
      <c r="P270" s="285">
        <f>(C270+4.2+coefficient!$C$4)/0.88*1.19</f>
        <v>10.912840909090908</v>
      </c>
      <c r="Q270" s="240">
        <v>296</v>
      </c>
      <c r="R270" s="240">
        <v>155078254</v>
      </c>
      <c r="S270" s="240">
        <v>94503</v>
      </c>
      <c r="T270" s="303">
        <f t="shared" si="21"/>
        <v>8.2082954545454552</v>
      </c>
      <c r="U270" s="234">
        <v>758</v>
      </c>
      <c r="V270" s="235">
        <v>155078254</v>
      </c>
      <c r="W270" s="235">
        <v>558293</v>
      </c>
      <c r="X270" s="306">
        <f t="shared" si="22"/>
        <v>4.49</v>
      </c>
      <c r="Y270" s="236">
        <v>759</v>
      </c>
      <c r="Z270" s="237">
        <v>155078254</v>
      </c>
      <c r="AA270" s="237">
        <v>558294</v>
      </c>
      <c r="AB270">
        <v>125</v>
      </c>
    </row>
    <row r="271" spans="1:28" x14ac:dyDescent="0.25">
      <c r="A271" s="125" t="s">
        <v>327</v>
      </c>
      <c r="B271" s="126">
        <v>155078249</v>
      </c>
      <c r="C271" s="14">
        <v>1.87</v>
      </c>
      <c r="D271" s="311">
        <f>(C271+coefficient!$C$4)/0.9*1.19</f>
        <v>5.117</v>
      </c>
      <c r="E271" s="312">
        <f>(C271+coefficient!$C$4)/0.95</f>
        <v>4.0736842105263165</v>
      </c>
      <c r="F271" s="247" t="s">
        <v>2</v>
      </c>
      <c r="G271" s="418">
        <v>270</v>
      </c>
      <c r="H271" s="131">
        <f>(C271+4.2+coefficient!$B$4)/0.85*1.19</f>
        <v>12.698</v>
      </c>
      <c r="I271" s="133">
        <v>294</v>
      </c>
      <c r="J271" s="133">
        <v>155078249</v>
      </c>
      <c r="K271" s="133">
        <v>182489</v>
      </c>
      <c r="L271" s="281">
        <v>9.39</v>
      </c>
      <c r="M271" s="239">
        <v>295</v>
      </c>
      <c r="N271" s="239">
        <v>155078249</v>
      </c>
      <c r="O271" s="239">
        <v>90459</v>
      </c>
      <c r="P271" s="299">
        <f>(C271+4.2+coefficient!$C$4)/0.88*1.19</f>
        <v>10.912840909090908</v>
      </c>
      <c r="Q271" s="240">
        <v>296</v>
      </c>
      <c r="R271" s="240">
        <v>155078249</v>
      </c>
      <c r="S271" s="240">
        <v>94498</v>
      </c>
      <c r="T271" s="303">
        <f t="shared" si="21"/>
        <v>8.2082954545454552</v>
      </c>
      <c r="U271" s="234">
        <v>758</v>
      </c>
      <c r="V271" s="235">
        <v>155078249</v>
      </c>
      <c r="W271" s="235">
        <v>558285</v>
      </c>
      <c r="X271" s="306">
        <f t="shared" si="22"/>
        <v>4.49</v>
      </c>
      <c r="Y271" s="236">
        <v>759</v>
      </c>
      <c r="Z271" s="237">
        <v>155078249</v>
      </c>
      <c r="AA271" s="237">
        <v>558286</v>
      </c>
      <c r="AB271">
        <v>114</v>
      </c>
    </row>
    <row r="272" spans="1:28" x14ac:dyDescent="0.25">
      <c r="A272" s="144" t="s">
        <v>328</v>
      </c>
      <c r="B272" s="126">
        <v>164355969</v>
      </c>
      <c r="C272" s="14">
        <v>3.74</v>
      </c>
      <c r="D272" s="311">
        <f>(C272+coefficient!$C$4)/0.9*1.19</f>
        <v>7.5895555555555561</v>
      </c>
      <c r="E272" s="312">
        <f>(C272+coefficient!$C$4)/0.95</f>
        <v>6.0421052631578949</v>
      </c>
      <c r="F272" s="242" t="s">
        <v>2</v>
      </c>
      <c r="G272" s="418">
        <v>271</v>
      </c>
      <c r="H272" s="131">
        <f>(C272+4.2+coefficient!$B$4)/0.85*1.19</f>
        <v>15.316000000000003</v>
      </c>
      <c r="I272" s="133">
        <v>294</v>
      </c>
      <c r="J272" s="133">
        <v>164355969</v>
      </c>
      <c r="K272" s="133">
        <v>186206</v>
      </c>
      <c r="L272" s="280">
        <f>P272*1.03</f>
        <v>13.844838636363638</v>
      </c>
      <c r="M272" s="239">
        <v>295</v>
      </c>
      <c r="N272" s="239">
        <v>164355969</v>
      </c>
      <c r="O272" s="239">
        <v>186208</v>
      </c>
      <c r="P272" s="285">
        <f>(C272+4.2+coefficient!$C$4)/0.88*1.19</f>
        <v>13.441590909090911</v>
      </c>
      <c r="Q272" s="240">
        <v>296</v>
      </c>
      <c r="R272" s="240">
        <v>164355969</v>
      </c>
      <c r="S272" s="240">
        <v>186207</v>
      </c>
      <c r="T272" s="303">
        <f t="shared" si="21"/>
        <v>10.737045454545456</v>
      </c>
      <c r="U272" s="234">
        <v>758</v>
      </c>
      <c r="V272" s="235">
        <v>164355969</v>
      </c>
      <c r="W272" s="235">
        <v>570355</v>
      </c>
      <c r="X272" s="306">
        <f t="shared" si="22"/>
        <v>8.9448386363636381</v>
      </c>
      <c r="Y272" s="236">
        <v>759</v>
      </c>
      <c r="Z272" s="237">
        <v>164355969</v>
      </c>
      <c r="AA272" s="237">
        <v>570356</v>
      </c>
      <c r="AB272">
        <v>114</v>
      </c>
    </row>
    <row r="273" spans="1:28" x14ac:dyDescent="0.25">
      <c r="A273" s="125" t="s">
        <v>329</v>
      </c>
      <c r="B273" s="126">
        <v>155078244</v>
      </c>
      <c r="C273" s="14">
        <v>2.0099999999999998</v>
      </c>
      <c r="D273" s="311">
        <f>(C273+coefficient!$C$4)/0.9*1.19</f>
        <v>5.3021111111111097</v>
      </c>
      <c r="E273" s="312">
        <f>(C273+coefficient!$C$4)/0.95</f>
        <v>4.2210526315789476</v>
      </c>
      <c r="F273" s="247" t="s">
        <v>2</v>
      </c>
      <c r="G273" s="418">
        <v>272</v>
      </c>
      <c r="H273" s="131">
        <f>(C273+4.2+coefficient!$B$4)/0.85*1.19</f>
        <v>12.894</v>
      </c>
      <c r="I273" s="133">
        <v>294</v>
      </c>
      <c r="J273" s="133">
        <v>155078244</v>
      </c>
      <c r="K273" s="133">
        <v>183390</v>
      </c>
      <c r="L273" s="281">
        <v>12.83</v>
      </c>
      <c r="M273" s="239">
        <v>295</v>
      </c>
      <c r="N273" s="239">
        <v>155078244</v>
      </c>
      <c r="O273" s="239">
        <v>90667</v>
      </c>
      <c r="P273" s="281">
        <v>9.6</v>
      </c>
      <c r="Q273" s="240">
        <v>296</v>
      </c>
      <c r="R273" s="240">
        <v>155078244</v>
      </c>
      <c r="S273" s="240">
        <v>94274</v>
      </c>
      <c r="T273" s="303">
        <f t="shared" si="21"/>
        <v>8.3976136363636353</v>
      </c>
      <c r="U273" s="234">
        <v>758</v>
      </c>
      <c r="V273" s="235">
        <v>155078244</v>
      </c>
      <c r="W273" s="235">
        <v>558277</v>
      </c>
      <c r="X273" s="306">
        <f t="shared" si="22"/>
        <v>7.93</v>
      </c>
      <c r="Y273" s="236">
        <v>759</v>
      </c>
      <c r="Z273" s="237">
        <v>155078244</v>
      </c>
      <c r="AA273" s="237">
        <v>558278</v>
      </c>
      <c r="AB273">
        <v>28</v>
      </c>
    </row>
    <row r="274" spans="1:28" x14ac:dyDescent="0.25">
      <c r="A274" s="144" t="s">
        <v>330</v>
      </c>
      <c r="B274" s="126">
        <v>155078248</v>
      </c>
      <c r="C274" s="14">
        <v>2.0099999999999998</v>
      </c>
      <c r="D274" s="311">
        <f>(C274+coefficient!$C$4)/0.9*1.19</f>
        <v>5.3021111111111097</v>
      </c>
      <c r="E274" s="312">
        <f>(C274+coefficient!$C$4)/0.95</f>
        <v>4.2210526315789476</v>
      </c>
      <c r="F274" s="242" t="s">
        <v>2</v>
      </c>
      <c r="G274" s="418">
        <v>273</v>
      </c>
      <c r="H274" s="131">
        <f>(C274+4.2+coefficient!$B$4)/0.85*1.19</f>
        <v>12.894</v>
      </c>
      <c r="I274" s="133">
        <v>294</v>
      </c>
      <c r="J274" s="133">
        <v>155078248</v>
      </c>
      <c r="K274" s="133">
        <v>183391</v>
      </c>
      <c r="L274" s="281">
        <v>12.83</v>
      </c>
      <c r="M274" s="239">
        <v>295</v>
      </c>
      <c r="N274" s="239">
        <v>155078248</v>
      </c>
      <c r="O274" s="239">
        <v>90668</v>
      </c>
      <c r="P274" s="281">
        <v>9.6</v>
      </c>
      <c r="Q274" s="240">
        <v>296</v>
      </c>
      <c r="R274" s="240">
        <v>155078248</v>
      </c>
      <c r="S274" s="240">
        <v>94273</v>
      </c>
      <c r="T274" s="303">
        <f t="shared" si="21"/>
        <v>8.3976136363636353</v>
      </c>
      <c r="U274" s="234">
        <v>758</v>
      </c>
      <c r="V274" s="235">
        <v>155078248</v>
      </c>
      <c r="W274" s="235">
        <v>558283</v>
      </c>
      <c r="X274" s="306">
        <f t="shared" si="22"/>
        <v>7.93</v>
      </c>
      <c r="Y274" s="236">
        <v>759</v>
      </c>
      <c r="Z274" s="237">
        <v>155078248</v>
      </c>
      <c r="AA274" s="237">
        <v>558284</v>
      </c>
      <c r="AB274">
        <v>35</v>
      </c>
    </row>
    <row r="275" spans="1:28" x14ac:dyDescent="0.25">
      <c r="A275" s="125" t="s">
        <v>331</v>
      </c>
      <c r="B275" s="126">
        <v>164358001</v>
      </c>
      <c r="C275" s="14">
        <v>4.0199999999999996</v>
      </c>
      <c r="D275" s="311">
        <f>(C275+coefficient!$C$4)/0.9*1.19</f>
        <v>7.9597777777777763</v>
      </c>
      <c r="E275" s="312">
        <f>(C275+coefficient!$C$4)/0.95</f>
        <v>6.3368421052631581</v>
      </c>
      <c r="F275" s="247" t="s">
        <v>2</v>
      </c>
      <c r="G275" s="418">
        <v>274</v>
      </c>
      <c r="H275" s="131">
        <f>(C275+4.2+coefficient!$B$4)/0.85*1.19</f>
        <v>15.707999999999998</v>
      </c>
      <c r="I275" s="133">
        <v>294</v>
      </c>
      <c r="J275" s="133">
        <v>164358001</v>
      </c>
      <c r="K275" s="133">
        <v>186209</v>
      </c>
      <c r="L275" s="280">
        <f t="shared" ref="L275:L295" si="24">P275*1.03</f>
        <v>14.234834090909088</v>
      </c>
      <c r="M275" s="239">
        <v>295</v>
      </c>
      <c r="N275" s="239">
        <v>164358001</v>
      </c>
      <c r="O275" s="239">
        <v>186211</v>
      </c>
      <c r="P275" s="285">
        <f>(C275+4.2+coefficient!$C$4)/0.88*1.19</f>
        <v>13.820227272727269</v>
      </c>
      <c r="Q275" s="240">
        <v>296</v>
      </c>
      <c r="R275" s="240">
        <v>164358001</v>
      </c>
      <c r="S275" s="240">
        <v>186210</v>
      </c>
      <c r="T275" s="303">
        <f t="shared" si="21"/>
        <v>11.115681818181816</v>
      </c>
      <c r="U275" s="234">
        <v>758</v>
      </c>
      <c r="V275" s="235">
        <v>164358001</v>
      </c>
      <c r="W275" s="235">
        <v>570357</v>
      </c>
      <c r="X275" s="306">
        <f t="shared" si="22"/>
        <v>9.3348340909090872</v>
      </c>
      <c r="Y275" s="236">
        <v>759</v>
      </c>
      <c r="Z275" s="237">
        <v>164358001</v>
      </c>
      <c r="AA275" s="237">
        <v>570358</v>
      </c>
      <c r="AB275">
        <v>28</v>
      </c>
    </row>
    <row r="276" spans="1:28" x14ac:dyDescent="0.25">
      <c r="A276" s="144" t="s">
        <v>332</v>
      </c>
      <c r="B276" s="126">
        <v>155079076</v>
      </c>
      <c r="C276" s="14">
        <v>2.16</v>
      </c>
      <c r="D276" s="311">
        <f>(C276+coefficient!$C$4)/0.9*1.19</f>
        <v>5.5004444444444447</v>
      </c>
      <c r="E276" s="312">
        <f>(C276+coefficient!$C$4)/0.95</f>
        <v>4.3789473684210529</v>
      </c>
      <c r="F276" s="242" t="s">
        <v>2</v>
      </c>
      <c r="G276" s="418">
        <v>275</v>
      </c>
      <c r="H276" s="131">
        <f>(C276+4.2+coefficient!$B$4)/0.85*1.19</f>
        <v>13.103999999999999</v>
      </c>
      <c r="I276" s="133">
        <v>294</v>
      </c>
      <c r="J276" s="133">
        <v>155079076</v>
      </c>
      <c r="K276" s="133">
        <v>183400</v>
      </c>
      <c r="L276" s="280">
        <f t="shared" si="24"/>
        <v>11.64415</v>
      </c>
      <c r="M276" s="239">
        <v>295</v>
      </c>
      <c r="N276" s="239">
        <v>155079076</v>
      </c>
      <c r="O276" s="239">
        <v>90685</v>
      </c>
      <c r="P276" s="285">
        <f>(C276+4.2+coefficient!$C$4)/0.88*1.19</f>
        <v>11.305</v>
      </c>
      <c r="Q276" s="240">
        <v>296</v>
      </c>
      <c r="R276" s="240">
        <v>155079076</v>
      </c>
      <c r="S276" s="240">
        <v>94206</v>
      </c>
      <c r="T276" s="303">
        <f t="shared" si="21"/>
        <v>8.6004545454545447</v>
      </c>
      <c r="U276" s="234">
        <v>758</v>
      </c>
      <c r="V276" s="235">
        <v>155079076</v>
      </c>
      <c r="W276" s="235">
        <v>559559</v>
      </c>
      <c r="X276" s="306">
        <f t="shared" si="22"/>
        <v>6.7441499999999994</v>
      </c>
      <c r="Y276" s="236">
        <v>759</v>
      </c>
      <c r="Z276" s="237">
        <v>155079076</v>
      </c>
      <c r="AA276" s="237">
        <v>559560</v>
      </c>
      <c r="AB276">
        <v>32</v>
      </c>
    </row>
    <row r="277" spans="1:28" x14ac:dyDescent="0.25">
      <c r="A277" s="125" t="s">
        <v>333</v>
      </c>
      <c r="B277" s="126">
        <v>155079093</v>
      </c>
      <c r="C277" s="14">
        <v>2.16</v>
      </c>
      <c r="D277" s="311">
        <f>(C277+coefficient!$C$4)/0.9*1.19</f>
        <v>5.5004444444444447</v>
      </c>
      <c r="E277" s="312">
        <f>(C277+coefficient!$C$4)/0.95</f>
        <v>4.3789473684210529</v>
      </c>
      <c r="F277" s="247" t="s">
        <v>2</v>
      </c>
      <c r="G277" s="418">
        <v>276</v>
      </c>
      <c r="H277" s="131">
        <f>(C277+4.2+coefficient!$B$4)/0.85*1.19</f>
        <v>13.103999999999999</v>
      </c>
      <c r="I277" s="133">
        <v>294</v>
      </c>
      <c r="J277" s="133">
        <v>155079093</v>
      </c>
      <c r="K277" s="133">
        <v>183401</v>
      </c>
      <c r="L277" s="280">
        <f t="shared" si="24"/>
        <v>11.64415</v>
      </c>
      <c r="M277" s="239">
        <v>295</v>
      </c>
      <c r="N277" s="239">
        <v>155079093</v>
      </c>
      <c r="O277" s="239">
        <v>90686</v>
      </c>
      <c r="P277" s="285">
        <f>(C277+4.2+coefficient!$C$4)/0.88*1.19</f>
        <v>11.305</v>
      </c>
      <c r="Q277" s="240">
        <v>296</v>
      </c>
      <c r="R277" s="240">
        <v>155079093</v>
      </c>
      <c r="S277" s="240">
        <v>94205</v>
      </c>
      <c r="T277" s="303">
        <f t="shared" si="21"/>
        <v>8.6004545454545447</v>
      </c>
      <c r="U277" s="234">
        <v>758</v>
      </c>
      <c r="V277" s="235">
        <v>155079093</v>
      </c>
      <c r="W277" s="235">
        <v>559587</v>
      </c>
      <c r="X277" s="306">
        <f t="shared" si="22"/>
        <v>6.7441499999999994</v>
      </c>
      <c r="Y277" s="236">
        <v>759</v>
      </c>
      <c r="Z277" s="237">
        <v>155079093</v>
      </c>
      <c r="AA277" s="237">
        <v>559588</v>
      </c>
      <c r="AB277">
        <v>31</v>
      </c>
    </row>
    <row r="278" spans="1:28" x14ac:dyDescent="0.25">
      <c r="A278" s="144" t="s">
        <v>334</v>
      </c>
      <c r="B278" s="126">
        <v>155632185</v>
      </c>
      <c r="C278" s="14">
        <v>2.4500000000000002</v>
      </c>
      <c r="D278" s="311">
        <f>(C278+coefficient!$C$4)/0.9*1.19</f>
        <v>5.8838888888888885</v>
      </c>
      <c r="E278" s="312">
        <f>(C278+coefficient!$C$4)/0.95</f>
        <v>4.6842105263157903</v>
      </c>
      <c r="F278" s="242" t="s">
        <v>2</v>
      </c>
      <c r="G278" s="418">
        <v>277</v>
      </c>
      <c r="H278" s="131">
        <f>(C278+4.2+coefficient!$B$4)/0.85*1.19</f>
        <v>13.51</v>
      </c>
      <c r="I278" s="133">
        <v>294</v>
      </c>
      <c r="J278" s="133">
        <v>155632185</v>
      </c>
      <c r="K278" s="133">
        <v>182532</v>
      </c>
      <c r="L278" s="280">
        <f t="shared" si="24"/>
        <v>12.048073863636365</v>
      </c>
      <c r="M278" s="239">
        <v>295</v>
      </c>
      <c r="N278" s="239">
        <v>155632185</v>
      </c>
      <c r="O278" s="239">
        <v>90826</v>
      </c>
      <c r="P278" s="285">
        <f>(C278+4.2+coefficient!$C$4)/0.88*1.19</f>
        <v>11.697159090909091</v>
      </c>
      <c r="Q278" s="240">
        <v>296</v>
      </c>
      <c r="R278" s="240">
        <v>155632185</v>
      </c>
      <c r="S278" s="240">
        <v>93928</v>
      </c>
      <c r="T278" s="303">
        <f t="shared" si="21"/>
        <v>8.992613636363636</v>
      </c>
      <c r="U278" s="234">
        <v>758</v>
      </c>
      <c r="V278" s="235">
        <v>155632185</v>
      </c>
      <c r="W278" s="235">
        <v>560447</v>
      </c>
      <c r="X278" s="306">
        <f t="shared" si="22"/>
        <v>7.1480738636363643</v>
      </c>
      <c r="Y278" s="236">
        <v>759</v>
      </c>
      <c r="Z278" s="237">
        <v>155632185</v>
      </c>
      <c r="AA278" s="237">
        <v>560448</v>
      </c>
      <c r="AB278">
        <v>56</v>
      </c>
    </row>
    <row r="279" spans="1:28" x14ac:dyDescent="0.25">
      <c r="A279" s="125" t="s">
        <v>335</v>
      </c>
      <c r="B279" s="126">
        <v>161354280</v>
      </c>
      <c r="C279" s="14">
        <v>1.69</v>
      </c>
      <c r="D279" s="311">
        <f>(C279+coefficient!$C$4)/0.9*1.19</f>
        <v>4.8789999999999996</v>
      </c>
      <c r="E279" s="312">
        <f>(C279+coefficient!$C$4)/0.95</f>
        <v>3.8842105263157896</v>
      </c>
      <c r="F279" s="247" t="s">
        <v>2</v>
      </c>
      <c r="G279" s="418">
        <v>278</v>
      </c>
      <c r="H279" s="131">
        <f>(C279+4.2+coefficient!$B$4)/0.85*1.19</f>
        <v>12.446</v>
      </c>
      <c r="I279" s="133">
        <v>294</v>
      </c>
      <c r="J279" s="133">
        <v>161354280</v>
      </c>
      <c r="K279" s="133">
        <v>183415</v>
      </c>
      <c r="L279" s="280">
        <f t="shared" si="24"/>
        <v>10.989514772727274</v>
      </c>
      <c r="M279" s="239">
        <v>295</v>
      </c>
      <c r="N279" s="239">
        <v>161354280</v>
      </c>
      <c r="O279" s="239">
        <v>110159</v>
      </c>
      <c r="P279" s="285">
        <f>(C279+4.2+coefficient!$C$4)/0.88*1.19</f>
        <v>10.669431818181819</v>
      </c>
      <c r="Q279" s="240">
        <v>296</v>
      </c>
      <c r="R279" s="240">
        <v>161354280</v>
      </c>
      <c r="S279" s="240">
        <v>110158</v>
      </c>
      <c r="T279" s="303">
        <f t="shared" si="21"/>
        <v>7.9648863636363645</v>
      </c>
      <c r="U279" s="234">
        <v>758</v>
      </c>
      <c r="V279" s="235">
        <v>161354280</v>
      </c>
      <c r="W279" s="235">
        <v>560685</v>
      </c>
      <c r="X279" s="306">
        <f t="shared" si="22"/>
        <v>6.0895147727272736</v>
      </c>
      <c r="Y279" s="236">
        <v>759</v>
      </c>
      <c r="Z279" s="237">
        <v>161354280</v>
      </c>
      <c r="AA279" s="237">
        <v>560686</v>
      </c>
      <c r="AB279">
        <v>44</v>
      </c>
    </row>
    <row r="280" spans="1:28" x14ac:dyDescent="0.25">
      <c r="A280" s="144" t="s">
        <v>336</v>
      </c>
      <c r="B280" s="126">
        <v>155632228</v>
      </c>
      <c r="C280" s="14">
        <v>1.44</v>
      </c>
      <c r="D280" s="311">
        <f>(C280+coefficient!$C$4)/0.9*1.19</f>
        <v>4.5484444444444438</v>
      </c>
      <c r="E280" s="312">
        <f>(C280+coefficient!$C$4)/0.95</f>
        <v>3.6210526315789475</v>
      </c>
      <c r="F280" s="242" t="s">
        <v>2</v>
      </c>
      <c r="G280" s="418">
        <v>279</v>
      </c>
      <c r="H280" s="131">
        <f>(C280+4.2+coefficient!$B$4)/0.85*1.19</f>
        <v>12.096</v>
      </c>
      <c r="I280" s="133">
        <v>294</v>
      </c>
      <c r="J280" s="133">
        <v>155632228</v>
      </c>
      <c r="K280" s="133">
        <v>182538</v>
      </c>
      <c r="L280" s="280">
        <f t="shared" si="24"/>
        <v>10.641304545454545</v>
      </c>
      <c r="M280" s="239">
        <v>295</v>
      </c>
      <c r="N280" s="239">
        <v>155632228</v>
      </c>
      <c r="O280" s="239">
        <v>90935</v>
      </c>
      <c r="P280" s="285">
        <f>(C280+4.2+coefficient!$C$4)/0.88*1.19</f>
        <v>10.331363636363635</v>
      </c>
      <c r="Q280" s="240">
        <v>296</v>
      </c>
      <c r="R280" s="240">
        <v>155632228</v>
      </c>
      <c r="S280" s="240">
        <v>93616</v>
      </c>
      <c r="T280" s="303">
        <f t="shared" si="21"/>
        <v>7.6268181818181828</v>
      </c>
      <c r="U280" s="234">
        <v>758</v>
      </c>
      <c r="V280" s="235">
        <v>155632228</v>
      </c>
      <c r="W280" s="235">
        <v>560459</v>
      </c>
      <c r="X280" s="306">
        <f t="shared" si="22"/>
        <v>5.741304545454545</v>
      </c>
      <c r="Y280" s="236">
        <v>759</v>
      </c>
      <c r="Z280" s="237">
        <v>155632228</v>
      </c>
      <c r="AA280" s="237">
        <v>560460</v>
      </c>
      <c r="AB280">
        <v>34</v>
      </c>
    </row>
    <row r="281" spans="1:28" x14ac:dyDescent="0.25">
      <c r="A281" s="125" t="s">
        <v>337</v>
      </c>
      <c r="B281" s="126">
        <v>155079307</v>
      </c>
      <c r="C281" s="14">
        <v>1.44</v>
      </c>
      <c r="D281" s="311">
        <f>(C281+coefficient!$C$4)/0.9*1.19</f>
        <v>4.5484444444444438</v>
      </c>
      <c r="E281" s="312">
        <f>(C281+coefficient!$C$4)/0.95</f>
        <v>3.6210526315789475</v>
      </c>
      <c r="F281" s="247" t="s">
        <v>2</v>
      </c>
      <c r="G281" s="418">
        <v>280</v>
      </c>
      <c r="H281" s="131">
        <f>(C281+4.2+coefficient!$B$4)/0.85*1.19</f>
        <v>12.096</v>
      </c>
      <c r="I281" s="133">
        <v>294</v>
      </c>
      <c r="J281" s="133">
        <v>155079307</v>
      </c>
      <c r="K281" s="133">
        <v>182539</v>
      </c>
      <c r="L281" s="280">
        <f t="shared" si="24"/>
        <v>10.641304545454545</v>
      </c>
      <c r="M281" s="239">
        <v>295</v>
      </c>
      <c r="N281" s="239">
        <v>155079307</v>
      </c>
      <c r="O281" s="239">
        <v>90941</v>
      </c>
      <c r="P281" s="285">
        <f>(C281+4.2+coefficient!$C$4)/0.88*1.19</f>
        <v>10.331363636363635</v>
      </c>
      <c r="Q281" s="240">
        <v>296</v>
      </c>
      <c r="R281" s="240">
        <v>155079307</v>
      </c>
      <c r="S281" s="240">
        <v>93605</v>
      </c>
      <c r="T281" s="303">
        <f t="shared" si="21"/>
        <v>7.6268181818181828</v>
      </c>
      <c r="U281" s="234">
        <v>758</v>
      </c>
      <c r="V281" s="235">
        <v>155079307</v>
      </c>
      <c r="W281" s="235">
        <v>559841</v>
      </c>
      <c r="X281" s="306">
        <f t="shared" si="22"/>
        <v>5.741304545454545</v>
      </c>
      <c r="Y281" s="236">
        <v>759</v>
      </c>
      <c r="Z281" s="237">
        <v>155079307</v>
      </c>
      <c r="AA281" s="237">
        <v>559842</v>
      </c>
      <c r="AB281">
        <v>39</v>
      </c>
    </row>
    <row r="282" spans="1:28" s="5" customFormat="1" x14ac:dyDescent="0.25">
      <c r="A282" s="194" t="s">
        <v>62</v>
      </c>
      <c r="B282" s="126">
        <v>155079259</v>
      </c>
      <c r="C282" s="14">
        <v>2.62</v>
      </c>
      <c r="D282" s="311">
        <f>(C282+coefficient!$C$4)/0.9*1.19</f>
        <v>6.1086666666666671</v>
      </c>
      <c r="E282" s="312">
        <f>(C282+coefficient!$C$4)/0.95</f>
        <v>4.8631578947368421</v>
      </c>
      <c r="F282" s="242" t="s">
        <v>2</v>
      </c>
      <c r="G282" s="418">
        <v>281</v>
      </c>
      <c r="H282" s="406">
        <v>15.57</v>
      </c>
      <c r="I282" s="133">
        <v>294</v>
      </c>
      <c r="J282" s="133">
        <v>155079259</v>
      </c>
      <c r="K282" s="133">
        <v>182845</v>
      </c>
      <c r="L282" s="280">
        <f t="shared" si="24"/>
        <v>11.6081</v>
      </c>
      <c r="M282" s="239">
        <v>295</v>
      </c>
      <c r="N282" s="239">
        <v>155079259</v>
      </c>
      <c r="O282" s="239">
        <v>91019</v>
      </c>
      <c r="P282" s="281">
        <v>11.27</v>
      </c>
      <c r="Q282" s="240">
        <v>296</v>
      </c>
      <c r="R282" s="240">
        <v>155079259</v>
      </c>
      <c r="S282" s="240">
        <v>93382</v>
      </c>
      <c r="T282" s="303">
        <f t="shared" si="21"/>
        <v>9.2225000000000001</v>
      </c>
      <c r="U282" s="234">
        <v>758</v>
      </c>
      <c r="V282" s="235">
        <v>155079259</v>
      </c>
      <c r="W282" s="235">
        <v>559773</v>
      </c>
      <c r="X282" s="306">
        <f t="shared" si="22"/>
        <v>6.7081</v>
      </c>
      <c r="Y282" s="236">
        <v>759</v>
      </c>
      <c r="Z282" s="237">
        <v>155079259</v>
      </c>
      <c r="AA282" s="237">
        <v>559774</v>
      </c>
      <c r="AB282">
        <v>49</v>
      </c>
    </row>
    <row r="283" spans="1:28" x14ac:dyDescent="0.25">
      <c r="A283" s="254" t="s">
        <v>63</v>
      </c>
      <c r="B283" s="126">
        <v>155632201</v>
      </c>
      <c r="C283" s="14">
        <v>2.62</v>
      </c>
      <c r="D283" s="311">
        <f>(C283+coefficient!$C$4)/0.9*1.19</f>
        <v>6.1086666666666671</v>
      </c>
      <c r="E283" s="312">
        <f>(C283+coefficient!$C$4)/0.95</f>
        <v>4.8631578947368421</v>
      </c>
      <c r="F283" s="247" t="s">
        <v>2</v>
      </c>
      <c r="G283" s="418">
        <v>282</v>
      </c>
      <c r="H283" s="406">
        <v>15.57</v>
      </c>
      <c r="I283" s="133">
        <v>294</v>
      </c>
      <c r="J283" s="133">
        <v>155632201</v>
      </c>
      <c r="K283" s="133">
        <v>182844</v>
      </c>
      <c r="L283" s="280">
        <f t="shared" si="24"/>
        <v>11.6081</v>
      </c>
      <c r="M283" s="239">
        <v>295</v>
      </c>
      <c r="N283" s="239">
        <v>155632201</v>
      </c>
      <c r="O283" s="239">
        <v>91023</v>
      </c>
      <c r="P283" s="281">
        <v>11.27</v>
      </c>
      <c r="Q283" s="240">
        <v>296</v>
      </c>
      <c r="R283" s="240">
        <v>155632201</v>
      </c>
      <c r="S283" s="240">
        <v>93381</v>
      </c>
      <c r="T283" s="303">
        <f t="shared" si="21"/>
        <v>9.2225000000000001</v>
      </c>
      <c r="U283" s="234">
        <v>758</v>
      </c>
      <c r="V283" s="235">
        <v>155632201</v>
      </c>
      <c r="W283" s="235">
        <v>560451</v>
      </c>
      <c r="X283" s="306">
        <f t="shared" si="22"/>
        <v>6.7081</v>
      </c>
      <c r="Y283" s="236">
        <v>759</v>
      </c>
      <c r="Z283" s="237">
        <v>155632201</v>
      </c>
      <c r="AA283" s="237">
        <v>560452</v>
      </c>
      <c r="AB283">
        <v>43</v>
      </c>
    </row>
    <row r="284" spans="1:28" x14ac:dyDescent="0.25">
      <c r="A284" s="144" t="s">
        <v>338</v>
      </c>
      <c r="B284" s="126">
        <v>155079161</v>
      </c>
      <c r="C284" s="14">
        <v>1.97</v>
      </c>
      <c r="D284" s="311">
        <f>(C284+coefficient!$C$4)/0.9*1.19</f>
        <v>5.2492222222222216</v>
      </c>
      <c r="E284" s="312">
        <f>(C284+coefficient!$C$4)/0.95</f>
        <v>4.1789473684210527</v>
      </c>
      <c r="F284" s="242" t="s">
        <v>2</v>
      </c>
      <c r="G284" s="418">
        <v>283</v>
      </c>
      <c r="H284" s="131">
        <f>(C284+4.2+coefficient!$B$4)/0.85*1.19</f>
        <v>12.838000000000001</v>
      </c>
      <c r="I284" s="133">
        <v>294</v>
      </c>
      <c r="J284" s="133">
        <v>155079161</v>
      </c>
      <c r="K284" s="133">
        <v>182841</v>
      </c>
      <c r="L284" s="280">
        <f t="shared" si="24"/>
        <v>11.379510227272727</v>
      </c>
      <c r="M284" s="239">
        <v>295</v>
      </c>
      <c r="N284" s="239">
        <v>155079161</v>
      </c>
      <c r="O284" s="239">
        <v>90460</v>
      </c>
      <c r="P284" s="285">
        <f>(C284+4.2+coefficient!$C$4)/0.88*1.19</f>
        <v>11.048068181818181</v>
      </c>
      <c r="Q284" s="240">
        <v>296</v>
      </c>
      <c r="R284" s="240">
        <v>155079161</v>
      </c>
      <c r="S284" s="240">
        <v>93377</v>
      </c>
      <c r="T284" s="303">
        <f t="shared" si="21"/>
        <v>8.3435227272727275</v>
      </c>
      <c r="U284" s="234">
        <v>758</v>
      </c>
      <c r="V284" s="235">
        <v>155079161</v>
      </c>
      <c r="W284" s="235">
        <v>559665</v>
      </c>
      <c r="X284" s="306">
        <f t="shared" si="22"/>
        <v>6.4795102272727263</v>
      </c>
      <c r="Y284" s="236">
        <v>759</v>
      </c>
      <c r="Z284" s="237">
        <v>155079161</v>
      </c>
      <c r="AA284" s="237">
        <v>559666</v>
      </c>
      <c r="AB284">
        <v>45</v>
      </c>
    </row>
    <row r="285" spans="1:28" x14ac:dyDescent="0.25">
      <c r="A285" s="125" t="s">
        <v>339</v>
      </c>
      <c r="B285" s="126">
        <v>155079136</v>
      </c>
      <c r="C285" s="14">
        <v>1.97</v>
      </c>
      <c r="D285" s="311">
        <f>(C285+coefficient!$C$4)/0.9*1.19</f>
        <v>5.2492222222222216</v>
      </c>
      <c r="E285" s="312">
        <f>(C285+coefficient!$C$4)/0.95</f>
        <v>4.1789473684210527</v>
      </c>
      <c r="F285" s="247" t="s">
        <v>2</v>
      </c>
      <c r="G285" s="418">
        <v>284</v>
      </c>
      <c r="H285" s="131">
        <f>(C285+4.2+coefficient!$B$4)/0.85*1.19</f>
        <v>12.838000000000001</v>
      </c>
      <c r="I285" s="133">
        <v>294</v>
      </c>
      <c r="J285" s="133">
        <v>155079136</v>
      </c>
      <c r="K285" s="133">
        <v>182840</v>
      </c>
      <c r="L285" s="280">
        <f t="shared" si="24"/>
        <v>11.379510227272727</v>
      </c>
      <c r="M285" s="239">
        <v>295</v>
      </c>
      <c r="N285" s="239">
        <v>155079136</v>
      </c>
      <c r="O285" s="239">
        <v>90461</v>
      </c>
      <c r="P285" s="285">
        <f>(C285+4.2+coefficient!$C$4)/0.88*1.19</f>
        <v>11.048068181818181</v>
      </c>
      <c r="Q285" s="240">
        <v>296</v>
      </c>
      <c r="R285" s="240">
        <v>155079136</v>
      </c>
      <c r="S285" s="240">
        <v>93376</v>
      </c>
      <c r="T285" s="303">
        <f t="shared" si="21"/>
        <v>8.3435227272727275</v>
      </c>
      <c r="U285" s="234">
        <v>758</v>
      </c>
      <c r="V285" s="235">
        <v>155079136</v>
      </c>
      <c r="W285" s="235">
        <v>559639</v>
      </c>
      <c r="X285" s="306">
        <f t="shared" si="22"/>
        <v>6.4795102272727263</v>
      </c>
      <c r="Y285" s="236">
        <v>759</v>
      </c>
      <c r="Z285" s="237">
        <v>155079136</v>
      </c>
      <c r="AA285" s="237">
        <v>559640</v>
      </c>
      <c r="AB285">
        <v>39</v>
      </c>
    </row>
    <row r="286" spans="1:28" x14ac:dyDescent="0.25">
      <c r="A286" s="144" t="s">
        <v>340</v>
      </c>
      <c r="B286" s="126">
        <v>164358947</v>
      </c>
      <c r="C286" s="14">
        <v>3.94</v>
      </c>
      <c r="D286" s="311">
        <f>(C286+coefficient!$C$4)/0.9*1.19</f>
        <v>7.8539999999999992</v>
      </c>
      <c r="E286" s="312">
        <f>(C286+coefficient!$C$4)/0.95</f>
        <v>6.2526315789473683</v>
      </c>
      <c r="F286" s="242" t="s">
        <v>2</v>
      </c>
      <c r="G286" s="418">
        <v>285</v>
      </c>
      <c r="H286" s="131">
        <f>(C286+4.2+coefficient!$B$4)/0.85*1.19</f>
        <v>15.596</v>
      </c>
      <c r="I286" s="133">
        <v>294</v>
      </c>
      <c r="J286" s="133">
        <v>164358947</v>
      </c>
      <c r="K286" s="133">
        <v>186212</v>
      </c>
      <c r="L286" s="280">
        <f t="shared" si="24"/>
        <v>14.12340681818182</v>
      </c>
      <c r="M286" s="239">
        <v>295</v>
      </c>
      <c r="N286" s="239">
        <v>164358947</v>
      </c>
      <c r="O286" s="239">
        <v>186214</v>
      </c>
      <c r="P286" s="285">
        <f>(C286+4.2+coefficient!$C$4)/0.88*1.19</f>
        <v>13.712045454545455</v>
      </c>
      <c r="Q286" s="240">
        <v>296</v>
      </c>
      <c r="R286" s="240">
        <v>164358947</v>
      </c>
      <c r="S286" s="240">
        <v>186213</v>
      </c>
      <c r="T286" s="303">
        <f t="shared" si="21"/>
        <v>11.0075</v>
      </c>
      <c r="U286" s="234">
        <v>758</v>
      </c>
      <c r="V286" s="235">
        <v>164358947</v>
      </c>
      <c r="W286" s="235">
        <v>570359</v>
      </c>
      <c r="X286" s="306">
        <f t="shared" si="22"/>
        <v>9.2234068181818198</v>
      </c>
      <c r="Y286" s="236">
        <v>759</v>
      </c>
      <c r="Z286" s="237">
        <v>164358947</v>
      </c>
      <c r="AA286" s="237">
        <v>570360</v>
      </c>
      <c r="AB286">
        <v>39</v>
      </c>
    </row>
    <row r="287" spans="1:28" x14ac:dyDescent="0.25">
      <c r="A287" s="125" t="s">
        <v>341</v>
      </c>
      <c r="B287" s="126">
        <v>155079088</v>
      </c>
      <c r="C287" s="14">
        <v>1.85</v>
      </c>
      <c r="D287" s="311">
        <f>(C287+coefficient!$C$4)/0.9*1.19</f>
        <v>5.0905555555555555</v>
      </c>
      <c r="E287" s="312">
        <f>(C287+coefficient!$C$4)/0.95</f>
        <v>4.052631578947369</v>
      </c>
      <c r="F287" s="247" t="s">
        <v>2</v>
      </c>
      <c r="G287" s="418">
        <v>286</v>
      </c>
      <c r="H287" s="131">
        <f>(C287+4.2+coefficient!$B$4)/0.85*1.19</f>
        <v>12.670000000000002</v>
      </c>
      <c r="I287" s="133">
        <v>294</v>
      </c>
      <c r="J287" s="133">
        <v>155079088</v>
      </c>
      <c r="K287" s="133">
        <v>182838</v>
      </c>
      <c r="L287" s="280">
        <f t="shared" si="24"/>
        <v>11.212369318181819</v>
      </c>
      <c r="M287" s="239">
        <v>295</v>
      </c>
      <c r="N287" s="239">
        <v>155079088</v>
      </c>
      <c r="O287" s="239">
        <v>91061</v>
      </c>
      <c r="P287" s="285">
        <f>(C287+4.2+coefficient!$C$4)/0.88*1.19</f>
        <v>10.885795454545455</v>
      </c>
      <c r="Q287" s="240">
        <v>296</v>
      </c>
      <c r="R287" s="240">
        <v>155079088</v>
      </c>
      <c r="S287" s="240">
        <v>93374</v>
      </c>
      <c r="T287" s="303">
        <f t="shared" si="21"/>
        <v>8.1812500000000004</v>
      </c>
      <c r="U287" s="234">
        <v>758</v>
      </c>
      <c r="V287" s="235">
        <v>155079088</v>
      </c>
      <c r="W287" s="235">
        <v>559583</v>
      </c>
      <c r="X287" s="306">
        <f t="shared" si="22"/>
        <v>6.312369318181819</v>
      </c>
      <c r="Y287" s="236">
        <v>759</v>
      </c>
      <c r="Z287" s="237">
        <v>155079088</v>
      </c>
      <c r="AA287" s="237">
        <v>559584</v>
      </c>
      <c r="AB287">
        <v>73</v>
      </c>
    </row>
    <row r="288" spans="1:28" x14ac:dyDescent="0.25">
      <c r="A288" s="144" t="s">
        <v>342</v>
      </c>
      <c r="B288" s="126">
        <v>164353028</v>
      </c>
      <c r="C288" s="14">
        <f>C287*2</f>
        <v>3.7</v>
      </c>
      <c r="D288" s="311">
        <f>(C288+(coefficient!$C$4*2))/0.9*1.19</f>
        <v>10.181111111111111</v>
      </c>
      <c r="E288" s="312">
        <f>(C288+(coefficient!$C$4*2))/0.95</f>
        <v>8.1052631578947381</v>
      </c>
      <c r="F288" s="242" t="s">
        <v>250</v>
      </c>
      <c r="G288" s="418">
        <v>287</v>
      </c>
      <c r="H288" s="131">
        <f>(C288+4.2+(coefficient!$B$6*2))/0.85*1.19</f>
        <v>19.46</v>
      </c>
      <c r="I288" s="133">
        <v>294</v>
      </c>
      <c r="J288" s="133">
        <v>164353028</v>
      </c>
      <c r="K288" s="133">
        <v>186197</v>
      </c>
      <c r="L288" s="280">
        <f t="shared" si="24"/>
        <v>16.57480681818182</v>
      </c>
      <c r="M288" s="239">
        <v>295</v>
      </c>
      <c r="N288" s="239">
        <v>164353028</v>
      </c>
      <c r="O288" s="239">
        <v>186199</v>
      </c>
      <c r="P288" s="285">
        <f>(C288+4.2+(coefficient!$C$4*2))/0.88*1.19</f>
        <v>16.092045454545456</v>
      </c>
      <c r="Q288" s="240">
        <v>296</v>
      </c>
      <c r="R288" s="240">
        <v>164353028</v>
      </c>
      <c r="S288" s="240">
        <v>186198</v>
      </c>
      <c r="T288" s="303">
        <f t="shared" si="21"/>
        <v>10.682954545454546</v>
      </c>
      <c r="U288" s="234">
        <v>758</v>
      </c>
      <c r="V288" s="235">
        <v>164353028</v>
      </c>
      <c r="W288" s="235">
        <v>570349</v>
      </c>
      <c r="X288" s="306">
        <f t="shared" si="22"/>
        <v>11.674806818181819</v>
      </c>
      <c r="Y288" s="236">
        <v>759</v>
      </c>
      <c r="Z288" s="237">
        <v>164353028</v>
      </c>
      <c r="AA288" s="237">
        <v>570350</v>
      </c>
      <c r="AB288">
        <f>AB287/2</f>
        <v>36.5</v>
      </c>
    </row>
    <row r="289" spans="1:28" x14ac:dyDescent="0.25">
      <c r="A289" s="381" t="s">
        <v>343</v>
      </c>
      <c r="B289" s="126">
        <v>155079197</v>
      </c>
      <c r="C289" s="14">
        <v>1.69</v>
      </c>
      <c r="D289" s="311">
        <f>(C289+coefficient!$C$4)/0.9*1.19</f>
        <v>4.8789999999999996</v>
      </c>
      <c r="E289" s="312">
        <f>(C289+coefficient!$C$4)/0.95</f>
        <v>3.8842105263157896</v>
      </c>
      <c r="F289" s="247" t="s">
        <v>2</v>
      </c>
      <c r="G289" s="418">
        <v>288</v>
      </c>
      <c r="H289" s="131">
        <f>(C289+4.2+coefficient!$B$4)/0.85*1.19</f>
        <v>12.446</v>
      </c>
      <c r="I289" s="133">
        <v>294</v>
      </c>
      <c r="J289" s="133">
        <v>155079197</v>
      </c>
      <c r="K289" s="133">
        <v>182834</v>
      </c>
      <c r="L289" s="280">
        <f t="shared" si="24"/>
        <v>10.989514772727274</v>
      </c>
      <c r="M289" s="239">
        <v>295</v>
      </c>
      <c r="N289" s="239">
        <v>155079197</v>
      </c>
      <c r="O289" s="239">
        <v>91078</v>
      </c>
      <c r="P289" s="285">
        <f>(C289+4.2+coefficient!$C$4)/0.88*1.19</f>
        <v>10.669431818181819</v>
      </c>
      <c r="Q289" s="240">
        <v>296</v>
      </c>
      <c r="R289" s="240">
        <v>155079197</v>
      </c>
      <c r="S289" s="240">
        <v>93368</v>
      </c>
      <c r="T289" s="303">
        <f t="shared" si="21"/>
        <v>7.9648863636363645</v>
      </c>
      <c r="U289" s="234">
        <v>758</v>
      </c>
      <c r="V289" s="235">
        <v>155079197</v>
      </c>
      <c r="W289" s="235">
        <v>559715</v>
      </c>
      <c r="X289" s="306">
        <f t="shared" si="22"/>
        <v>6.0895147727272736</v>
      </c>
      <c r="Y289" s="236">
        <v>759</v>
      </c>
      <c r="Z289" s="237">
        <v>155079197</v>
      </c>
      <c r="AA289" s="237">
        <v>559716</v>
      </c>
      <c r="AB289">
        <v>4</v>
      </c>
    </row>
    <row r="290" spans="1:28" x14ac:dyDescent="0.25">
      <c r="A290" s="381" t="s">
        <v>344</v>
      </c>
      <c r="B290" s="126">
        <v>155079225</v>
      </c>
      <c r="C290" s="14">
        <v>1.69</v>
      </c>
      <c r="D290" s="311">
        <f>(C290+coefficient!$C$4)/0.9*1.19</f>
        <v>4.8789999999999996</v>
      </c>
      <c r="E290" s="312">
        <f>(C290+coefficient!$C$4)/0.95</f>
        <v>3.8842105263157896</v>
      </c>
      <c r="F290" s="242" t="s">
        <v>2</v>
      </c>
      <c r="G290" s="418">
        <v>289</v>
      </c>
      <c r="H290" s="131">
        <f>(C290+4.2+coefficient!$B$4)/0.85*1.19</f>
        <v>12.446</v>
      </c>
      <c r="I290" s="133">
        <v>294</v>
      </c>
      <c r="J290" s="133">
        <v>155079225</v>
      </c>
      <c r="K290" s="133">
        <v>182833</v>
      </c>
      <c r="L290" s="280">
        <f t="shared" si="24"/>
        <v>10.989514772727274</v>
      </c>
      <c r="M290" s="239">
        <v>295</v>
      </c>
      <c r="N290" s="239">
        <v>155079225</v>
      </c>
      <c r="O290" s="239">
        <v>91080</v>
      </c>
      <c r="P290" s="285">
        <f>(C290+4.2+coefficient!$C$4)/0.88*1.19</f>
        <v>10.669431818181819</v>
      </c>
      <c r="Q290" s="240">
        <v>296</v>
      </c>
      <c r="R290" s="240">
        <v>155079225</v>
      </c>
      <c r="S290" s="240">
        <v>93367</v>
      </c>
      <c r="T290" s="303">
        <f t="shared" si="21"/>
        <v>7.9648863636363645</v>
      </c>
      <c r="U290" s="234">
        <v>758</v>
      </c>
      <c r="V290" s="235">
        <v>155079225</v>
      </c>
      <c r="W290" s="235">
        <v>559743</v>
      </c>
      <c r="X290" s="306">
        <f t="shared" si="22"/>
        <v>6.0895147727272736</v>
      </c>
      <c r="Y290" s="236">
        <v>759</v>
      </c>
      <c r="Z290" s="237">
        <v>155079225</v>
      </c>
      <c r="AA290" s="237">
        <v>559744</v>
      </c>
      <c r="AB290">
        <v>9</v>
      </c>
    </row>
    <row r="291" spans="1:28" x14ac:dyDescent="0.25">
      <c r="A291" s="125" t="s">
        <v>345</v>
      </c>
      <c r="B291" s="126">
        <v>155079078</v>
      </c>
      <c r="C291" s="14">
        <v>1.31</v>
      </c>
      <c r="D291" s="311">
        <f>(C291+coefficient!$C$4)/0.9*1.19</f>
        <v>4.3765555555555551</v>
      </c>
      <c r="E291" s="312">
        <f>(C291+coefficient!$C$4)/0.95</f>
        <v>3.4842105263157896</v>
      </c>
      <c r="F291" s="247" t="s">
        <v>2</v>
      </c>
      <c r="G291" s="418">
        <v>290</v>
      </c>
      <c r="H291" s="131">
        <f>(C291+4.2+coefficient!$B$4)/0.85*1.19</f>
        <v>11.914</v>
      </c>
      <c r="I291" s="133">
        <v>294</v>
      </c>
      <c r="J291" s="133">
        <v>155079078</v>
      </c>
      <c r="K291" s="133">
        <v>182822</v>
      </c>
      <c r="L291" s="280">
        <f t="shared" si="24"/>
        <v>9.3111999999999995</v>
      </c>
      <c r="M291" s="239">
        <v>295</v>
      </c>
      <c r="N291" s="239">
        <v>155079078</v>
      </c>
      <c r="O291" s="239">
        <v>90152</v>
      </c>
      <c r="P291" s="281">
        <v>9.0399999999999991</v>
      </c>
      <c r="Q291" s="240">
        <v>296</v>
      </c>
      <c r="R291" s="240">
        <v>155079078</v>
      </c>
      <c r="S291" s="240">
        <v>93089</v>
      </c>
      <c r="T291" s="303">
        <f t="shared" si="21"/>
        <v>7.4510227272727265</v>
      </c>
      <c r="U291" s="234">
        <v>758</v>
      </c>
      <c r="V291" s="235">
        <v>155079078</v>
      </c>
      <c r="W291" s="235">
        <v>559563</v>
      </c>
      <c r="X291" s="306">
        <f t="shared" si="22"/>
        <v>4.4111999999999991</v>
      </c>
      <c r="Y291" s="236">
        <v>759</v>
      </c>
      <c r="Z291" s="237">
        <v>155079078</v>
      </c>
      <c r="AA291" s="237">
        <v>559564</v>
      </c>
      <c r="AB291">
        <v>27</v>
      </c>
    </row>
    <row r="292" spans="1:28" x14ac:dyDescent="0.25">
      <c r="A292" s="144" t="s">
        <v>346</v>
      </c>
      <c r="B292" s="126">
        <v>155632219</v>
      </c>
      <c r="C292" s="14">
        <v>1.31</v>
      </c>
      <c r="D292" s="311">
        <f>(C292+coefficient!$C$4)/0.9*1.19</f>
        <v>4.3765555555555551</v>
      </c>
      <c r="E292" s="312">
        <f>(C292+coefficient!$C$4)/0.95</f>
        <v>3.4842105263157896</v>
      </c>
      <c r="F292" s="242" t="s">
        <v>2</v>
      </c>
      <c r="G292" s="418">
        <v>291</v>
      </c>
      <c r="H292" s="131">
        <f>(C292+4.2+coefficient!$B$4)/0.85*1.19</f>
        <v>11.914</v>
      </c>
      <c r="I292" s="133">
        <v>294</v>
      </c>
      <c r="J292" s="133">
        <v>155632219</v>
      </c>
      <c r="K292" s="133">
        <v>182821</v>
      </c>
      <c r="L292" s="280">
        <f t="shared" si="24"/>
        <v>9.3111999999999995</v>
      </c>
      <c r="M292" s="239">
        <v>295</v>
      </c>
      <c r="N292" s="239">
        <v>155632219</v>
      </c>
      <c r="O292" s="239">
        <v>90153</v>
      </c>
      <c r="P292" s="281">
        <v>9.0399999999999991</v>
      </c>
      <c r="Q292" s="240">
        <v>296</v>
      </c>
      <c r="R292" s="240">
        <v>155632219</v>
      </c>
      <c r="S292" s="240">
        <v>93068</v>
      </c>
      <c r="T292" s="303">
        <f t="shared" si="21"/>
        <v>7.4510227272727265</v>
      </c>
      <c r="U292" s="234">
        <v>758</v>
      </c>
      <c r="V292" s="235">
        <v>155632219</v>
      </c>
      <c r="W292" s="235">
        <v>560455</v>
      </c>
      <c r="X292" s="306">
        <f t="shared" si="22"/>
        <v>4.4111999999999991</v>
      </c>
      <c r="Y292" s="236">
        <v>759</v>
      </c>
      <c r="Z292" s="237">
        <v>155632219</v>
      </c>
      <c r="AA292" s="237">
        <v>560456</v>
      </c>
      <c r="AB292">
        <v>33</v>
      </c>
    </row>
    <row r="293" spans="1:28" x14ac:dyDescent="0.25">
      <c r="A293" s="125" t="s">
        <v>347</v>
      </c>
      <c r="B293" s="126">
        <v>155079238</v>
      </c>
      <c r="C293" s="14">
        <v>1.37</v>
      </c>
      <c r="D293" s="311">
        <f>(C293+coefficient!$C$4)/0.9*1.19</f>
        <v>4.4558888888888886</v>
      </c>
      <c r="E293" s="312">
        <f>(C293+coefficient!$C$4)/0.95</f>
        <v>3.5473684210526319</v>
      </c>
      <c r="F293" s="247" t="s">
        <v>2</v>
      </c>
      <c r="G293" s="418">
        <v>292</v>
      </c>
      <c r="H293" s="131">
        <f>(C293+4.2+coefficient!$B$4)/0.85*1.19</f>
        <v>11.998000000000001</v>
      </c>
      <c r="I293" s="133">
        <v>294</v>
      </c>
      <c r="J293" s="133">
        <v>155079238</v>
      </c>
      <c r="K293" s="133">
        <v>182816</v>
      </c>
      <c r="L293" s="280">
        <f t="shared" si="24"/>
        <v>10.543805681818183</v>
      </c>
      <c r="M293" s="239">
        <v>295</v>
      </c>
      <c r="N293" s="239">
        <v>155079238</v>
      </c>
      <c r="O293" s="239">
        <v>90163</v>
      </c>
      <c r="P293" s="285">
        <f>(C293+4.2+coefficient!$C$4)/0.88*1.19</f>
        <v>10.236704545454547</v>
      </c>
      <c r="Q293" s="240">
        <v>296</v>
      </c>
      <c r="R293" s="240">
        <v>155079238</v>
      </c>
      <c r="S293" s="240">
        <v>92772</v>
      </c>
      <c r="T293" s="303">
        <f t="shared" si="21"/>
        <v>7.532159090909091</v>
      </c>
      <c r="U293" s="234">
        <v>758</v>
      </c>
      <c r="V293" s="235">
        <v>155079238</v>
      </c>
      <c r="W293" s="235">
        <v>559747</v>
      </c>
      <c r="X293" s="306">
        <f t="shared" si="22"/>
        <v>5.6438056818181828</v>
      </c>
      <c r="Y293" s="236">
        <v>759</v>
      </c>
      <c r="Z293" s="237">
        <v>155079238</v>
      </c>
      <c r="AA293" s="237">
        <v>559748</v>
      </c>
      <c r="AB293">
        <v>55</v>
      </c>
    </row>
    <row r="294" spans="1:28" x14ac:dyDescent="0.25">
      <c r="A294" s="144" t="s">
        <v>348</v>
      </c>
      <c r="B294" s="126">
        <v>155079149</v>
      </c>
      <c r="C294" s="14">
        <v>1.98</v>
      </c>
      <c r="D294" s="311">
        <f>(C294+coefficient!$C$4)/0.9*1.19</f>
        <v>5.2624444444444443</v>
      </c>
      <c r="E294" s="312">
        <f>(C294+coefficient!$C$4)/0.95</f>
        <v>4.1894736842105269</v>
      </c>
      <c r="F294" s="242" t="s">
        <v>2</v>
      </c>
      <c r="G294" s="418">
        <v>293</v>
      </c>
      <c r="H294" s="131">
        <f>(C294+4.2+coefficient!$B$4)/0.85*1.19</f>
        <v>12.852</v>
      </c>
      <c r="I294" s="133">
        <v>294</v>
      </c>
      <c r="J294" s="133">
        <v>155079149</v>
      </c>
      <c r="K294" s="133">
        <v>182803</v>
      </c>
      <c r="L294" s="280">
        <f t="shared" si="24"/>
        <v>11.393438636363635</v>
      </c>
      <c r="M294" s="239">
        <v>295</v>
      </c>
      <c r="N294" s="239">
        <v>155079149</v>
      </c>
      <c r="O294" s="239">
        <v>90176</v>
      </c>
      <c r="P294" s="285">
        <f>(C294+4.2+coefficient!$C$4)/0.88*1.19</f>
        <v>11.061590909090908</v>
      </c>
      <c r="Q294" s="240">
        <v>296</v>
      </c>
      <c r="R294" s="240">
        <v>155079149</v>
      </c>
      <c r="S294" s="240">
        <v>92756</v>
      </c>
      <c r="T294" s="303">
        <f t="shared" si="21"/>
        <v>8.3570454545454531</v>
      </c>
      <c r="U294" s="234">
        <v>758</v>
      </c>
      <c r="V294" s="235">
        <v>155079149</v>
      </c>
      <c r="W294" s="235">
        <v>559653</v>
      </c>
      <c r="X294" s="306">
        <f t="shared" si="22"/>
        <v>6.4934386363636349</v>
      </c>
      <c r="Y294" s="236">
        <v>759</v>
      </c>
      <c r="Z294" s="237">
        <v>155079149</v>
      </c>
      <c r="AA294" s="237">
        <v>559654</v>
      </c>
      <c r="AB294">
        <v>34</v>
      </c>
    </row>
    <row r="295" spans="1:28" x14ac:dyDescent="0.25">
      <c r="A295" s="125" t="s">
        <v>349</v>
      </c>
      <c r="B295" s="126">
        <v>155079176</v>
      </c>
      <c r="C295" s="14">
        <v>1.98</v>
      </c>
      <c r="D295" s="311">
        <f>(C295+coefficient!$C$4)/0.9*1.19</f>
        <v>5.2624444444444443</v>
      </c>
      <c r="E295" s="312">
        <f>(C295+coefficient!$C$4)/0.95</f>
        <v>4.1894736842105269</v>
      </c>
      <c r="F295" s="247" t="s">
        <v>2</v>
      </c>
      <c r="G295" s="418">
        <v>294</v>
      </c>
      <c r="H295" s="131">
        <f>(C295+4.2+coefficient!$B$4)/0.85*1.19</f>
        <v>12.852</v>
      </c>
      <c r="I295" s="133">
        <v>294</v>
      </c>
      <c r="J295" s="133">
        <v>155079176</v>
      </c>
      <c r="K295" s="133">
        <v>182802</v>
      </c>
      <c r="L295" s="280">
        <f t="shared" si="24"/>
        <v>11.393438636363635</v>
      </c>
      <c r="M295" s="239">
        <v>295</v>
      </c>
      <c r="N295" s="239">
        <v>155079176</v>
      </c>
      <c r="O295" s="239">
        <v>90177</v>
      </c>
      <c r="P295" s="285">
        <f>(C295+4.2+coefficient!$C$4)/0.88*1.19</f>
        <v>11.061590909090908</v>
      </c>
      <c r="Q295" s="240">
        <v>296</v>
      </c>
      <c r="R295" s="240">
        <v>155079176</v>
      </c>
      <c r="S295" s="240">
        <v>92755</v>
      </c>
      <c r="T295" s="303">
        <f t="shared" si="21"/>
        <v>8.3570454545454531</v>
      </c>
      <c r="U295" s="234">
        <v>758</v>
      </c>
      <c r="V295" s="235">
        <v>155079176</v>
      </c>
      <c r="W295" s="235">
        <v>559687</v>
      </c>
      <c r="X295" s="306">
        <f t="shared" si="22"/>
        <v>6.4934386363636349</v>
      </c>
      <c r="Y295" s="236">
        <v>759</v>
      </c>
      <c r="Z295" s="237">
        <v>155079176</v>
      </c>
      <c r="AA295" s="237">
        <v>559688</v>
      </c>
      <c r="AB295">
        <v>35</v>
      </c>
    </row>
    <row r="296" spans="1:28" x14ac:dyDescent="0.25">
      <c r="A296" s="144" t="s">
        <v>350</v>
      </c>
      <c r="B296" s="126">
        <v>155632787</v>
      </c>
      <c r="C296" s="14">
        <v>1.38</v>
      </c>
      <c r="D296" s="311">
        <f>(C296+coefficient!$C$4)/0.9*1.19</f>
        <v>4.4691111111111113</v>
      </c>
      <c r="E296" s="312">
        <f>(C296+coefficient!$C$4)/0.95</f>
        <v>3.5578947368421052</v>
      </c>
      <c r="F296" s="242" t="s">
        <v>2</v>
      </c>
      <c r="G296" s="418">
        <v>295</v>
      </c>
      <c r="H296" s="131">
        <f>(C296+4.2+coefficient!$B$4)/0.85*1.19</f>
        <v>12.011999999999999</v>
      </c>
      <c r="I296" s="133">
        <v>294</v>
      </c>
      <c r="J296" s="133">
        <v>155632787</v>
      </c>
      <c r="K296" s="133">
        <v>183444</v>
      </c>
      <c r="L296" s="276">
        <v>8.85</v>
      </c>
      <c r="M296" s="239">
        <v>295</v>
      </c>
      <c r="N296" s="239">
        <v>155632787</v>
      </c>
      <c r="O296" s="239">
        <v>90189</v>
      </c>
      <c r="P296" s="281">
        <v>10.56</v>
      </c>
      <c r="Q296" s="240">
        <v>296</v>
      </c>
      <c r="R296" s="240">
        <v>155632787</v>
      </c>
      <c r="S296" s="240">
        <v>92632</v>
      </c>
      <c r="T296" s="303">
        <f t="shared" si="21"/>
        <v>7.5456818181818175</v>
      </c>
      <c r="U296" s="234">
        <v>758</v>
      </c>
      <c r="V296" s="235">
        <v>155632787</v>
      </c>
      <c r="W296" s="235">
        <v>560491</v>
      </c>
      <c r="X296" s="306">
        <f t="shared" si="22"/>
        <v>3.9499999999999993</v>
      </c>
      <c r="Y296" s="236">
        <v>759</v>
      </c>
      <c r="Z296" s="237">
        <v>155632787</v>
      </c>
      <c r="AA296" s="237">
        <v>560492</v>
      </c>
      <c r="AB296">
        <v>82</v>
      </c>
    </row>
    <row r="297" spans="1:28" x14ac:dyDescent="0.25">
      <c r="A297" s="125" t="s">
        <v>351</v>
      </c>
      <c r="B297" s="126">
        <v>164353745</v>
      </c>
      <c r="C297" s="14">
        <f>C296*2</f>
        <v>2.76</v>
      </c>
      <c r="D297" s="311">
        <f>(C297+(coefficient!$C$4*2))/0.9*1.19</f>
        <v>8.9382222222222225</v>
      </c>
      <c r="E297" s="312">
        <f>(C297+(coefficient!$C$4*2))/0.95</f>
        <v>7.1157894736842104</v>
      </c>
      <c r="F297" s="247" t="s">
        <v>250</v>
      </c>
      <c r="G297" s="418">
        <v>296</v>
      </c>
      <c r="H297" s="406">
        <v>18.14</v>
      </c>
      <c r="I297" s="133">
        <v>294</v>
      </c>
      <c r="J297" s="133">
        <v>164353745</v>
      </c>
      <c r="K297" s="133">
        <v>186200</v>
      </c>
      <c r="L297" s="280">
        <f>P297*1.03</f>
        <v>15.265536363636363</v>
      </c>
      <c r="M297" s="239">
        <v>295</v>
      </c>
      <c r="N297" s="239">
        <v>164353745</v>
      </c>
      <c r="O297" s="239">
        <v>186202</v>
      </c>
      <c r="P297" s="285">
        <f>(C297+4.2+(coefficient!$C$4*2))/0.88*1.19</f>
        <v>14.82090909090909</v>
      </c>
      <c r="Q297" s="240">
        <v>296</v>
      </c>
      <c r="R297" s="240">
        <v>164353745</v>
      </c>
      <c r="S297" s="240">
        <v>186201</v>
      </c>
      <c r="T297" s="303">
        <f t="shared" si="21"/>
        <v>9.4118181818181821</v>
      </c>
      <c r="U297" s="234">
        <v>758</v>
      </c>
      <c r="V297" s="235">
        <v>164353745</v>
      </c>
      <c r="W297" s="235">
        <v>570351</v>
      </c>
      <c r="X297" s="306">
        <f t="shared" si="22"/>
        <v>10.365536363636362</v>
      </c>
      <c r="Y297" s="236">
        <v>759</v>
      </c>
      <c r="Z297" s="237">
        <v>164353745</v>
      </c>
      <c r="AA297" s="237">
        <v>570352</v>
      </c>
      <c r="AB297">
        <f>AB296/2</f>
        <v>41</v>
      </c>
    </row>
    <row r="298" spans="1:28" x14ac:dyDescent="0.25">
      <c r="A298" s="144" t="s">
        <v>352</v>
      </c>
      <c r="B298" s="126">
        <v>155079256</v>
      </c>
      <c r="C298" s="14">
        <v>1.7</v>
      </c>
      <c r="D298" s="311">
        <f>(C298+coefficient!$C$4)/0.9*1.19</f>
        <v>4.8922222222222222</v>
      </c>
      <c r="E298" s="312">
        <f>(C298+coefficient!$C$4)/0.95</f>
        <v>3.8947368421052637</v>
      </c>
      <c r="F298" s="242" t="s">
        <v>2</v>
      </c>
      <c r="G298" s="418">
        <v>297</v>
      </c>
      <c r="H298" s="131">
        <f>(C298+4.2+coefficient!$B$4)/0.85*1.19</f>
        <v>12.459999999999999</v>
      </c>
      <c r="I298" s="133">
        <v>294</v>
      </c>
      <c r="J298" s="133">
        <v>155079256</v>
      </c>
      <c r="K298" s="133">
        <v>182793</v>
      </c>
      <c r="L298" s="281">
        <v>12.4</v>
      </c>
      <c r="M298" s="239">
        <v>295</v>
      </c>
      <c r="N298" s="239">
        <v>155079256</v>
      </c>
      <c r="O298" s="239">
        <v>90193</v>
      </c>
      <c r="P298" s="285">
        <f>(C298+4.2+coefficient!$C$4)/0.88*1.19</f>
        <v>10.682954545454546</v>
      </c>
      <c r="Q298" s="240">
        <v>296</v>
      </c>
      <c r="R298" s="240">
        <v>155079256</v>
      </c>
      <c r="S298" s="240">
        <v>92589</v>
      </c>
      <c r="T298" s="303">
        <f t="shared" si="21"/>
        <v>7.978409090909091</v>
      </c>
      <c r="U298" s="234">
        <v>758</v>
      </c>
      <c r="V298" s="235">
        <v>155079256</v>
      </c>
      <c r="W298" s="235">
        <v>559767</v>
      </c>
      <c r="X298" s="306">
        <f t="shared" si="22"/>
        <v>7.5</v>
      </c>
      <c r="Y298" s="236">
        <v>759</v>
      </c>
      <c r="Z298" s="237">
        <v>155079256</v>
      </c>
      <c r="AA298" s="237">
        <v>559768</v>
      </c>
      <c r="AB298">
        <v>43</v>
      </c>
    </row>
    <row r="299" spans="1:28" x14ac:dyDescent="0.25">
      <c r="A299" s="125" t="s">
        <v>353</v>
      </c>
      <c r="B299" s="126">
        <v>155079277</v>
      </c>
      <c r="C299" s="14">
        <v>1.7</v>
      </c>
      <c r="D299" s="311">
        <f>(C299+coefficient!$C$4)/0.9*1.19</f>
        <v>4.8922222222222222</v>
      </c>
      <c r="E299" s="312">
        <f>(C299+coefficient!$C$4)/0.95</f>
        <v>3.8947368421052637</v>
      </c>
      <c r="F299" s="247" t="s">
        <v>2</v>
      </c>
      <c r="G299" s="418">
        <v>298</v>
      </c>
      <c r="H299" s="131">
        <f>(C299+4.2+coefficient!$B$4)/0.85*1.19</f>
        <v>12.459999999999999</v>
      </c>
      <c r="I299" s="133">
        <v>294</v>
      </c>
      <c r="J299" s="133">
        <v>155079277</v>
      </c>
      <c r="K299" s="133">
        <v>182792</v>
      </c>
      <c r="L299" s="281">
        <v>12.4</v>
      </c>
      <c r="M299" s="239">
        <v>295</v>
      </c>
      <c r="N299" s="239">
        <v>155079277</v>
      </c>
      <c r="O299" s="239">
        <v>90194</v>
      </c>
      <c r="P299" s="285">
        <f>(C299+4.2+coefficient!$C$4)/0.88*1.19</f>
        <v>10.682954545454546</v>
      </c>
      <c r="Q299" s="240">
        <v>296</v>
      </c>
      <c r="R299" s="240">
        <v>155079277</v>
      </c>
      <c r="S299" s="240">
        <v>92588</v>
      </c>
      <c r="T299" s="303">
        <f t="shared" si="21"/>
        <v>7.978409090909091</v>
      </c>
      <c r="U299" s="234">
        <v>758</v>
      </c>
      <c r="V299" s="235">
        <v>155079277</v>
      </c>
      <c r="W299" s="235">
        <v>559795</v>
      </c>
      <c r="X299" s="306">
        <f t="shared" si="22"/>
        <v>7.5</v>
      </c>
      <c r="Y299" s="236">
        <v>759</v>
      </c>
      <c r="Z299" s="237">
        <v>155079277</v>
      </c>
      <c r="AA299" s="237">
        <v>559796</v>
      </c>
      <c r="AB299">
        <v>43</v>
      </c>
    </row>
    <row r="300" spans="1:28" x14ac:dyDescent="0.25">
      <c r="A300" s="144" t="s">
        <v>354</v>
      </c>
      <c r="B300" s="126">
        <v>155078728</v>
      </c>
      <c r="C300" s="14">
        <v>1.63</v>
      </c>
      <c r="D300" s="311">
        <f>(C300+coefficient!$C$4)/0.9*1.19</f>
        <v>4.7996666666666661</v>
      </c>
      <c r="E300" s="312">
        <f>(C300+coefficient!$C$4)/0.95</f>
        <v>3.8210526315789473</v>
      </c>
      <c r="F300" s="242" t="s">
        <v>2</v>
      </c>
      <c r="G300" s="418">
        <v>299</v>
      </c>
      <c r="H300" s="131">
        <f>(C300+4.2+coefficient!$B$4)/0.85*1.19</f>
        <v>12.362</v>
      </c>
      <c r="I300" s="133">
        <v>294</v>
      </c>
      <c r="J300" s="133">
        <v>155078728</v>
      </c>
      <c r="K300" s="133">
        <v>163341</v>
      </c>
      <c r="L300" s="280">
        <f>P300*1.03</f>
        <v>10.9077</v>
      </c>
      <c r="M300" s="239">
        <v>295</v>
      </c>
      <c r="N300" s="239">
        <v>155078728</v>
      </c>
      <c r="O300" s="239">
        <v>90195</v>
      </c>
      <c r="P300" s="281">
        <v>10.59</v>
      </c>
      <c r="Q300" s="240">
        <v>296</v>
      </c>
      <c r="R300" s="240">
        <v>155078728</v>
      </c>
      <c r="S300" s="240">
        <v>92582</v>
      </c>
      <c r="T300" s="303">
        <f t="shared" si="21"/>
        <v>7.88375</v>
      </c>
      <c r="U300" s="234">
        <v>758</v>
      </c>
      <c r="V300" s="235">
        <v>155078728</v>
      </c>
      <c r="W300" s="235">
        <v>559005</v>
      </c>
      <c r="X300" s="306">
        <f t="shared" si="22"/>
        <v>6.0076999999999998</v>
      </c>
      <c r="Y300" s="236">
        <v>759</v>
      </c>
      <c r="Z300" s="237">
        <v>155078728</v>
      </c>
      <c r="AA300" s="237">
        <v>559006</v>
      </c>
      <c r="AB300">
        <v>19</v>
      </c>
    </row>
    <row r="301" spans="1:28" x14ac:dyDescent="0.25">
      <c r="A301" s="125" t="s">
        <v>355</v>
      </c>
      <c r="B301" s="126">
        <v>155078729</v>
      </c>
      <c r="C301" s="14">
        <v>1.63</v>
      </c>
      <c r="D301" s="311">
        <f>(C301+coefficient!$C$4)/0.9*1.19</f>
        <v>4.7996666666666661</v>
      </c>
      <c r="E301" s="312">
        <f>(C301+coefficient!$C$4)/0.95</f>
        <v>3.8210526315789473</v>
      </c>
      <c r="F301" s="247" t="s">
        <v>2</v>
      </c>
      <c r="G301" s="418">
        <v>300</v>
      </c>
      <c r="H301" s="131">
        <f>(C301+4.2+coefficient!$B$4)/0.85*1.19</f>
        <v>12.362</v>
      </c>
      <c r="I301" s="133">
        <v>294</v>
      </c>
      <c r="J301" s="133">
        <v>155078729</v>
      </c>
      <c r="K301" s="133">
        <v>183446</v>
      </c>
      <c r="L301" s="280">
        <f>P301*1.03</f>
        <v>10.9077</v>
      </c>
      <c r="M301" s="239">
        <v>295</v>
      </c>
      <c r="N301" s="239">
        <v>155078729</v>
      </c>
      <c r="O301" s="239">
        <v>90196</v>
      </c>
      <c r="P301" s="281">
        <v>10.59</v>
      </c>
      <c r="Q301" s="240">
        <v>296</v>
      </c>
      <c r="R301" s="240">
        <v>155078729</v>
      </c>
      <c r="S301" s="240">
        <v>92571</v>
      </c>
      <c r="T301" s="303">
        <f t="shared" si="21"/>
        <v>7.88375</v>
      </c>
      <c r="U301" s="234">
        <v>758</v>
      </c>
      <c r="V301" s="235">
        <v>155078729</v>
      </c>
      <c r="W301" s="235">
        <v>559007</v>
      </c>
      <c r="X301" s="306">
        <f t="shared" si="22"/>
        <v>6.0076999999999998</v>
      </c>
      <c r="Y301" s="236">
        <v>759</v>
      </c>
      <c r="Z301" s="237">
        <v>155078729</v>
      </c>
      <c r="AA301" s="237">
        <v>559008</v>
      </c>
      <c r="AB301">
        <v>19</v>
      </c>
    </row>
    <row r="302" spans="1:28" x14ac:dyDescent="0.25">
      <c r="A302" s="144" t="s">
        <v>356</v>
      </c>
      <c r="B302" s="126">
        <v>164358964</v>
      </c>
      <c r="C302" s="14">
        <v>3.26</v>
      </c>
      <c r="D302" s="311">
        <f>(C302+coefficient!$C$4)/0.9*1.19</f>
        <v>6.9548888888888882</v>
      </c>
      <c r="E302" s="312">
        <f>(C302+coefficient!$C$4)/0.95</f>
        <v>5.5368421052631582</v>
      </c>
      <c r="F302" s="242" t="s">
        <v>2</v>
      </c>
      <c r="G302" s="418">
        <v>301</v>
      </c>
      <c r="H302" s="406">
        <v>22</v>
      </c>
      <c r="I302" s="133">
        <v>294</v>
      </c>
      <c r="J302" s="133">
        <v>164358964</v>
      </c>
      <c r="K302" s="133">
        <v>186215</v>
      </c>
      <c r="L302" s="280">
        <f>P302*1.03</f>
        <v>19.57</v>
      </c>
      <c r="M302" s="239">
        <v>295</v>
      </c>
      <c r="N302" s="239">
        <v>164358964</v>
      </c>
      <c r="O302" s="239">
        <v>186217</v>
      </c>
      <c r="P302" s="281">
        <v>19</v>
      </c>
      <c r="Q302" s="240">
        <v>296</v>
      </c>
      <c r="R302" s="240">
        <v>164358964</v>
      </c>
      <c r="S302" s="240">
        <v>186216</v>
      </c>
      <c r="T302" s="303">
        <f t="shared" si="21"/>
        <v>10.087954545454544</v>
      </c>
      <c r="U302" s="234">
        <v>758</v>
      </c>
      <c r="V302" s="235">
        <v>164358964</v>
      </c>
      <c r="W302" s="235">
        <v>570361</v>
      </c>
      <c r="X302" s="306">
        <f t="shared" si="22"/>
        <v>14.67</v>
      </c>
      <c r="Y302" s="236">
        <v>759</v>
      </c>
      <c r="Z302" s="237">
        <v>164358964</v>
      </c>
      <c r="AA302" s="237">
        <v>570362</v>
      </c>
      <c r="AB302">
        <v>19</v>
      </c>
    </row>
    <row r="303" spans="1:28" x14ac:dyDescent="0.25">
      <c r="A303" s="254" t="s">
        <v>64</v>
      </c>
      <c r="B303" s="126">
        <v>155079137</v>
      </c>
      <c r="C303" s="14">
        <v>2.99</v>
      </c>
      <c r="D303" s="311">
        <f>(C303+coefficient!$C$4)/0.9*1.19</f>
        <v>6.597888888888888</v>
      </c>
      <c r="E303" s="312">
        <f>(C303+coefficient!$C$4)/0.95</f>
        <v>5.2526315789473692</v>
      </c>
      <c r="F303" s="247" t="s">
        <v>2</v>
      </c>
      <c r="G303" s="418">
        <v>302</v>
      </c>
      <c r="H303" s="131">
        <f>(C303+4.2+coefficient!$B$4)/0.85*1.19</f>
        <v>14.266000000000002</v>
      </c>
      <c r="I303" s="133">
        <v>294</v>
      </c>
      <c r="J303" s="133">
        <v>155079137</v>
      </c>
      <c r="K303" s="133">
        <v>182785</v>
      </c>
      <c r="L303" s="281">
        <v>14.19</v>
      </c>
      <c r="M303" s="239">
        <v>295</v>
      </c>
      <c r="N303" s="239">
        <v>155079137</v>
      </c>
      <c r="O303" s="239">
        <v>90209</v>
      </c>
      <c r="P303" s="285">
        <f>(C303+4.2+coefficient!$C$4)/0.88*1.19</f>
        <v>12.427386363636366</v>
      </c>
      <c r="Q303" s="240">
        <v>296</v>
      </c>
      <c r="R303" s="240">
        <v>155079137</v>
      </c>
      <c r="S303" s="240">
        <v>92467</v>
      </c>
      <c r="T303" s="303">
        <f t="shared" si="21"/>
        <v>9.7228409090909089</v>
      </c>
      <c r="U303" s="234">
        <v>758</v>
      </c>
      <c r="V303" s="235">
        <v>155079137</v>
      </c>
      <c r="W303" s="235">
        <v>559641</v>
      </c>
      <c r="X303" s="306">
        <f t="shared" si="22"/>
        <v>9.2899999999999991</v>
      </c>
      <c r="Y303" s="236">
        <v>759</v>
      </c>
      <c r="Z303" s="237">
        <v>155079137</v>
      </c>
      <c r="AA303" s="237">
        <v>559642</v>
      </c>
      <c r="AB303">
        <v>16</v>
      </c>
    </row>
    <row r="304" spans="1:28" s="5" customFormat="1" x14ac:dyDescent="0.25">
      <c r="A304" s="194" t="s">
        <v>65</v>
      </c>
      <c r="B304" s="126">
        <v>155079168</v>
      </c>
      <c r="C304" s="14">
        <v>2.99</v>
      </c>
      <c r="D304" s="311">
        <f>(C304+coefficient!$C$4)/0.9*1.19</f>
        <v>6.597888888888888</v>
      </c>
      <c r="E304" s="312">
        <f>(C304+coefficient!$C$4)/0.95</f>
        <v>5.2526315789473692</v>
      </c>
      <c r="F304" s="242" t="s">
        <v>2</v>
      </c>
      <c r="G304" s="418">
        <v>303</v>
      </c>
      <c r="H304" s="131">
        <f>(C304+4.2+coefficient!$B$4)/0.85*1.19</f>
        <v>14.266000000000002</v>
      </c>
      <c r="I304" s="133">
        <v>294</v>
      </c>
      <c r="J304" s="133">
        <v>155079168</v>
      </c>
      <c r="K304" s="133">
        <v>182784</v>
      </c>
      <c r="L304" s="281">
        <v>14.19</v>
      </c>
      <c r="M304" s="239">
        <v>295</v>
      </c>
      <c r="N304" s="239">
        <v>155079168</v>
      </c>
      <c r="O304" s="239">
        <v>90210</v>
      </c>
      <c r="P304" s="285">
        <f>(C304+4.2+coefficient!$C$4)/0.88*1.19</f>
        <v>12.427386363636366</v>
      </c>
      <c r="Q304" s="240">
        <v>296</v>
      </c>
      <c r="R304" s="240">
        <v>155079168</v>
      </c>
      <c r="S304" s="240">
        <v>92459</v>
      </c>
      <c r="T304" s="303">
        <f t="shared" si="21"/>
        <v>9.7228409090909089</v>
      </c>
      <c r="U304" s="234">
        <v>758</v>
      </c>
      <c r="V304" s="235">
        <v>155079168</v>
      </c>
      <c r="W304" s="235">
        <v>559673</v>
      </c>
      <c r="X304" s="306">
        <f t="shared" si="22"/>
        <v>9.2899999999999991</v>
      </c>
      <c r="Y304" s="236">
        <v>759</v>
      </c>
      <c r="Z304" s="237">
        <v>155079168</v>
      </c>
      <c r="AA304" s="237">
        <v>559674</v>
      </c>
      <c r="AB304">
        <v>21</v>
      </c>
    </row>
    <row r="305" spans="1:28" x14ac:dyDescent="0.25">
      <c r="A305" s="125" t="s">
        <v>357</v>
      </c>
      <c r="B305" s="126">
        <v>155079212</v>
      </c>
      <c r="C305" s="14">
        <v>1.84</v>
      </c>
      <c r="D305" s="311">
        <f>(C305+coefficient!$C$4)/0.9*1.19</f>
        <v>5.0773333333333328</v>
      </c>
      <c r="E305" s="312">
        <f>(C305+coefficient!$C$4)/0.95</f>
        <v>4.0421052631578949</v>
      </c>
      <c r="F305" s="247" t="s">
        <v>2</v>
      </c>
      <c r="G305" s="418">
        <v>304</v>
      </c>
      <c r="H305" s="131">
        <f>(C305+4.2+coefficient!$B$4)/0.85*1.19</f>
        <v>12.655999999999999</v>
      </c>
      <c r="I305" s="133">
        <v>294</v>
      </c>
      <c r="J305" s="133">
        <v>155079212</v>
      </c>
      <c r="K305" s="133">
        <v>182779</v>
      </c>
      <c r="L305" s="281">
        <v>12.59</v>
      </c>
      <c r="M305" s="239">
        <v>295</v>
      </c>
      <c r="N305" s="239">
        <v>155079212</v>
      </c>
      <c r="O305" s="239">
        <v>90219</v>
      </c>
      <c r="P305" s="281">
        <v>11.05</v>
      </c>
      <c r="Q305" s="240">
        <v>296</v>
      </c>
      <c r="R305" s="240">
        <v>155079212</v>
      </c>
      <c r="S305" s="240">
        <v>92430</v>
      </c>
      <c r="T305" s="303">
        <f t="shared" si="21"/>
        <v>8.1677272727272712</v>
      </c>
      <c r="U305" s="234">
        <v>758</v>
      </c>
      <c r="V305" s="235">
        <v>155079212</v>
      </c>
      <c r="W305" s="235">
        <v>559729</v>
      </c>
      <c r="X305" s="306">
        <f t="shared" si="22"/>
        <v>7.6899999999999995</v>
      </c>
      <c r="Y305" s="236">
        <v>759</v>
      </c>
      <c r="Z305" s="237">
        <v>155079212</v>
      </c>
      <c r="AA305" s="237">
        <v>559730</v>
      </c>
      <c r="AB305">
        <v>11</v>
      </c>
    </row>
    <row r="306" spans="1:28" x14ac:dyDescent="0.25">
      <c r="A306" s="144" t="s">
        <v>358</v>
      </c>
      <c r="B306" s="126">
        <v>155079248</v>
      </c>
      <c r="C306" s="14">
        <v>1.84</v>
      </c>
      <c r="D306" s="311">
        <f>(C306+coefficient!$C$4)/0.9*1.19</f>
        <v>5.0773333333333328</v>
      </c>
      <c r="E306" s="312">
        <f>(C306+coefficient!$C$4)/0.95</f>
        <v>4.0421052631578949</v>
      </c>
      <c r="F306" s="242" t="s">
        <v>2</v>
      </c>
      <c r="G306" s="418">
        <v>305</v>
      </c>
      <c r="H306" s="131">
        <f>(C306+4.2+coefficient!$B$4)/0.85*1.19</f>
        <v>12.655999999999999</v>
      </c>
      <c r="I306" s="133">
        <v>294</v>
      </c>
      <c r="J306" s="133">
        <v>155079248</v>
      </c>
      <c r="K306" s="133">
        <v>182778</v>
      </c>
      <c r="L306" s="281">
        <v>12.59</v>
      </c>
      <c r="M306" s="239">
        <v>295</v>
      </c>
      <c r="N306" s="239">
        <v>155079248</v>
      </c>
      <c r="O306" s="239">
        <v>90220</v>
      </c>
      <c r="P306" s="281">
        <v>11.05</v>
      </c>
      <c r="Q306" s="240">
        <v>296</v>
      </c>
      <c r="R306" s="240">
        <v>155079248</v>
      </c>
      <c r="S306" s="240">
        <v>92427</v>
      </c>
      <c r="T306" s="304">
        <f t="shared" si="21"/>
        <v>8.1677272727272712</v>
      </c>
      <c r="U306" s="234">
        <v>758</v>
      </c>
      <c r="V306" s="235">
        <v>155079248</v>
      </c>
      <c r="W306" s="235">
        <v>559755</v>
      </c>
      <c r="X306" s="306">
        <f t="shared" si="22"/>
        <v>7.6899999999999995</v>
      </c>
      <c r="Y306" s="236">
        <v>759</v>
      </c>
      <c r="Z306" s="237">
        <v>155079248</v>
      </c>
      <c r="AA306" s="237">
        <v>559756</v>
      </c>
      <c r="AB306">
        <v>14</v>
      </c>
    </row>
    <row r="307" spans="1:28" s="5" customFormat="1" x14ac:dyDescent="0.25">
      <c r="A307" s="199" t="s">
        <v>66</v>
      </c>
      <c r="B307" s="126">
        <v>155632235</v>
      </c>
      <c r="C307" s="14">
        <v>1.93</v>
      </c>
      <c r="D307" s="311">
        <f>(C307+coefficient!$C$4)/0.9*1.19</f>
        <v>5.1963333333333326</v>
      </c>
      <c r="E307" s="312">
        <f>(C307+coefficient!$C$4)/0.95</f>
        <v>4.1368421052631579</v>
      </c>
      <c r="F307" s="247" t="s">
        <v>2</v>
      </c>
      <c r="G307" s="418">
        <v>306</v>
      </c>
      <c r="H307" s="131">
        <f>(C307+4.2+coefficient!$B$4)/0.85*1.19</f>
        <v>12.781999999999998</v>
      </c>
      <c r="I307" s="133">
        <v>294</v>
      </c>
      <c r="J307" s="133">
        <v>155632235</v>
      </c>
      <c r="K307" s="133">
        <v>182770</v>
      </c>
      <c r="L307" s="280">
        <f>P307*1.03</f>
        <v>13.101600000000001</v>
      </c>
      <c r="M307" s="239">
        <v>295</v>
      </c>
      <c r="N307" s="239">
        <v>155632235</v>
      </c>
      <c r="O307" s="239">
        <v>90236</v>
      </c>
      <c r="P307" s="281">
        <v>12.72</v>
      </c>
      <c r="Q307" s="240">
        <v>296</v>
      </c>
      <c r="R307" s="240">
        <v>155632235</v>
      </c>
      <c r="S307" s="240">
        <v>92307</v>
      </c>
      <c r="T307" s="303">
        <f t="shared" si="21"/>
        <v>8.2894318181818178</v>
      </c>
      <c r="U307" s="234">
        <v>758</v>
      </c>
      <c r="V307" s="235">
        <v>155632235</v>
      </c>
      <c r="W307" s="235">
        <v>560463</v>
      </c>
      <c r="X307" s="306">
        <f t="shared" si="22"/>
        <v>8.2016000000000009</v>
      </c>
      <c r="Y307" s="236">
        <v>759</v>
      </c>
      <c r="Z307" s="237">
        <v>155632235</v>
      </c>
      <c r="AA307" s="237">
        <v>560464</v>
      </c>
      <c r="AB307">
        <v>95</v>
      </c>
    </row>
    <row r="308" spans="1:28" x14ac:dyDescent="0.25">
      <c r="A308" s="255" t="s">
        <v>67</v>
      </c>
      <c r="B308" s="126">
        <v>155079097</v>
      </c>
      <c r="C308" s="14">
        <v>1.93</v>
      </c>
      <c r="D308" s="311">
        <f>(C308+coefficient!$C$4)/0.9*1.19</f>
        <v>5.1963333333333326</v>
      </c>
      <c r="E308" s="312">
        <f>(C308+coefficient!$C$4)/0.95</f>
        <v>4.1368421052631579</v>
      </c>
      <c r="F308" s="242" t="s">
        <v>2</v>
      </c>
      <c r="G308" s="418">
        <v>307</v>
      </c>
      <c r="H308" s="131">
        <f>(C308+4.2+coefficient!$B$4)/0.85*1.19</f>
        <v>12.781999999999998</v>
      </c>
      <c r="I308" s="133">
        <v>294</v>
      </c>
      <c r="J308" s="133">
        <v>155079097</v>
      </c>
      <c r="K308" s="133">
        <v>182769</v>
      </c>
      <c r="L308" s="280">
        <f>P308*1.03</f>
        <v>13.101600000000001</v>
      </c>
      <c r="M308" s="239">
        <v>295</v>
      </c>
      <c r="N308" s="239">
        <v>155079097</v>
      </c>
      <c r="O308" s="239">
        <v>90237</v>
      </c>
      <c r="P308" s="281">
        <v>12.72</v>
      </c>
      <c r="Q308" s="240">
        <v>296</v>
      </c>
      <c r="R308" s="240">
        <v>155079097</v>
      </c>
      <c r="S308" s="240">
        <v>92306</v>
      </c>
      <c r="T308" s="303">
        <f t="shared" si="21"/>
        <v>8.2894318181818178</v>
      </c>
      <c r="U308" s="234">
        <v>758</v>
      </c>
      <c r="V308" s="235">
        <v>155079097</v>
      </c>
      <c r="W308" s="235">
        <v>559591</v>
      </c>
      <c r="X308" s="306">
        <f t="shared" si="22"/>
        <v>8.2016000000000009</v>
      </c>
      <c r="Y308" s="236">
        <v>759</v>
      </c>
      <c r="Z308" s="237">
        <v>155079097</v>
      </c>
      <c r="AA308" s="237">
        <v>559592</v>
      </c>
      <c r="AB308">
        <v>96</v>
      </c>
    </row>
    <row r="309" spans="1:28" x14ac:dyDescent="0.25">
      <c r="A309" s="254" t="s">
        <v>68</v>
      </c>
      <c r="B309" s="126">
        <v>155079141</v>
      </c>
      <c r="C309" s="14">
        <v>1.94</v>
      </c>
      <c r="D309" s="311">
        <f>(C309+coefficient!$C$4)/0.9*1.19</f>
        <v>5.2095555555555544</v>
      </c>
      <c r="E309" s="312">
        <f>(C309+coefficient!$C$4)/0.95</f>
        <v>4.147368421052632</v>
      </c>
      <c r="F309" s="247" t="s">
        <v>2</v>
      </c>
      <c r="G309" s="418">
        <v>308</v>
      </c>
      <c r="H309" s="131">
        <f>(C309+4.2+coefficient!$B$4)/0.85*1.19</f>
        <v>12.796000000000001</v>
      </c>
      <c r="I309" s="133">
        <v>294</v>
      </c>
      <c r="J309" s="133">
        <v>155079141</v>
      </c>
      <c r="K309" s="133">
        <v>182743</v>
      </c>
      <c r="L309" s="281">
        <v>12.72</v>
      </c>
      <c r="M309" s="239">
        <v>295</v>
      </c>
      <c r="N309" s="239">
        <v>155079141</v>
      </c>
      <c r="O309" s="239">
        <v>90254</v>
      </c>
      <c r="P309" s="285">
        <f>(C309+4.2+coefficient!$C$4)/0.88*1.19</f>
        <v>11.0075</v>
      </c>
      <c r="Q309" s="240">
        <v>296</v>
      </c>
      <c r="R309" s="240">
        <v>155079141</v>
      </c>
      <c r="S309" s="240">
        <v>92258</v>
      </c>
      <c r="T309" s="303">
        <f t="shared" si="21"/>
        <v>8.3029545454545453</v>
      </c>
      <c r="U309" s="234">
        <v>758</v>
      </c>
      <c r="V309" s="235">
        <v>155079141</v>
      </c>
      <c r="W309" s="235">
        <v>559645</v>
      </c>
      <c r="X309" s="306">
        <f t="shared" si="22"/>
        <v>7.82</v>
      </c>
      <c r="Y309" s="236">
        <v>759</v>
      </c>
      <c r="Z309" s="237">
        <v>155079141</v>
      </c>
      <c r="AA309" s="237">
        <v>559646</v>
      </c>
      <c r="AB309">
        <v>37</v>
      </c>
    </row>
    <row r="310" spans="1:28" x14ac:dyDescent="0.25">
      <c r="A310" s="255" t="s">
        <v>69</v>
      </c>
      <c r="B310" s="126">
        <v>155079163</v>
      </c>
      <c r="C310" s="14">
        <v>1.94</v>
      </c>
      <c r="D310" s="311">
        <f>(C310+coefficient!$C$4)/0.9*1.19</f>
        <v>5.2095555555555544</v>
      </c>
      <c r="E310" s="312">
        <f>(C310+coefficient!$C$4)/0.95</f>
        <v>4.147368421052632</v>
      </c>
      <c r="F310" s="242" t="s">
        <v>2</v>
      </c>
      <c r="G310" s="418">
        <v>309</v>
      </c>
      <c r="H310" s="131">
        <f>(C310+4.2+coefficient!$B$4)/0.85*1.19</f>
        <v>12.796000000000001</v>
      </c>
      <c r="I310" s="133">
        <v>294</v>
      </c>
      <c r="J310" s="133">
        <v>155079163</v>
      </c>
      <c r="K310" s="133">
        <v>182742</v>
      </c>
      <c r="L310" s="281">
        <v>12.72</v>
      </c>
      <c r="M310" s="239">
        <v>295</v>
      </c>
      <c r="N310" s="239">
        <v>155079163</v>
      </c>
      <c r="O310" s="239">
        <v>90255</v>
      </c>
      <c r="P310" s="285">
        <f>(C310+4.2+coefficient!$C$4)/0.88*1.19</f>
        <v>11.0075</v>
      </c>
      <c r="Q310" s="240">
        <v>296</v>
      </c>
      <c r="R310" s="240">
        <v>155079163</v>
      </c>
      <c r="S310" s="240">
        <v>92257</v>
      </c>
      <c r="T310" s="303">
        <f t="shared" si="21"/>
        <v>8.3029545454545453</v>
      </c>
      <c r="U310" s="234">
        <v>758</v>
      </c>
      <c r="V310" s="235">
        <v>155079163</v>
      </c>
      <c r="W310" s="235">
        <v>559667</v>
      </c>
      <c r="X310" s="306">
        <f t="shared" si="22"/>
        <v>7.82</v>
      </c>
      <c r="Y310" s="236">
        <v>759</v>
      </c>
      <c r="Z310" s="237">
        <v>155079163</v>
      </c>
      <c r="AA310" s="237">
        <v>559668</v>
      </c>
      <c r="AB310">
        <v>39</v>
      </c>
    </row>
    <row r="311" spans="1:28" x14ac:dyDescent="0.25">
      <c r="A311" s="125" t="s">
        <v>359</v>
      </c>
      <c r="B311" s="126">
        <v>155079214</v>
      </c>
      <c r="C311" s="14">
        <v>3.65</v>
      </c>
      <c r="D311" s="311">
        <f>(C311+coefficient!$C$4)/0.9*1.19</f>
        <v>7.4705555555555554</v>
      </c>
      <c r="E311" s="312">
        <f>(C311+coefficient!$C$4)/0.95</f>
        <v>5.9473684210526319</v>
      </c>
      <c r="F311" s="247" t="s">
        <v>2</v>
      </c>
      <c r="G311" s="418">
        <v>310</v>
      </c>
      <c r="H311" s="131">
        <f>(C311+4.2+coefficient!$B$4)/0.85*1.19</f>
        <v>15.189999999999998</v>
      </c>
      <c r="I311" s="133">
        <v>294</v>
      </c>
      <c r="J311" s="133">
        <v>155079214</v>
      </c>
      <c r="K311" s="133">
        <v>182739</v>
      </c>
      <c r="L311" s="281">
        <v>13.83</v>
      </c>
      <c r="M311" s="239">
        <v>295</v>
      </c>
      <c r="N311" s="239">
        <v>155079214</v>
      </c>
      <c r="O311" s="239">
        <v>90258</v>
      </c>
      <c r="P311" s="285">
        <f>(C311+4.2+coefficient!$C$4)/0.88*1.19</f>
        <v>13.319886363636364</v>
      </c>
      <c r="Q311" s="240">
        <v>296</v>
      </c>
      <c r="R311" s="240">
        <v>155079214</v>
      </c>
      <c r="S311" s="240">
        <v>92254</v>
      </c>
      <c r="T311" s="303">
        <f t="shared" si="21"/>
        <v>10.615340909090907</v>
      </c>
      <c r="U311" s="234">
        <v>758</v>
      </c>
      <c r="V311" s="235">
        <v>155079214</v>
      </c>
      <c r="W311" s="235">
        <v>559733</v>
      </c>
      <c r="X311" s="306">
        <f t="shared" si="22"/>
        <v>8.93</v>
      </c>
      <c r="Y311" s="236">
        <v>759</v>
      </c>
      <c r="Z311" s="237">
        <v>155079214</v>
      </c>
      <c r="AA311" s="237">
        <v>559734</v>
      </c>
      <c r="AB311">
        <v>31</v>
      </c>
    </row>
    <row r="312" spans="1:28" x14ac:dyDescent="0.25">
      <c r="A312" s="144" t="s">
        <v>360</v>
      </c>
      <c r="B312" s="126">
        <v>155079251</v>
      </c>
      <c r="C312" s="14">
        <v>3.65</v>
      </c>
      <c r="D312" s="311">
        <f>(C312+coefficient!$C$4)/0.9*1.19</f>
        <v>7.4705555555555554</v>
      </c>
      <c r="E312" s="312">
        <f>(C312+coefficient!$C$4)/0.95</f>
        <v>5.9473684210526319</v>
      </c>
      <c r="F312" s="242" t="s">
        <v>2</v>
      </c>
      <c r="G312" s="418">
        <v>311</v>
      </c>
      <c r="H312" s="131">
        <f>(C312+4.2+coefficient!$B$4)/0.85*1.19</f>
        <v>15.189999999999998</v>
      </c>
      <c r="I312" s="133">
        <v>294</v>
      </c>
      <c r="J312" s="133">
        <v>155079251</v>
      </c>
      <c r="K312" s="133">
        <v>182738</v>
      </c>
      <c r="L312" s="281">
        <v>13.83</v>
      </c>
      <c r="M312" s="239">
        <v>295</v>
      </c>
      <c r="N312" s="239">
        <v>155079251</v>
      </c>
      <c r="O312" s="239">
        <v>90259</v>
      </c>
      <c r="P312" s="285">
        <f>(C312+4.2+coefficient!$C$4)/0.88*1.19</f>
        <v>13.319886363636364</v>
      </c>
      <c r="Q312" s="240">
        <v>296</v>
      </c>
      <c r="R312" s="240">
        <v>155079251</v>
      </c>
      <c r="S312" s="240">
        <v>92253</v>
      </c>
      <c r="T312" s="303">
        <f t="shared" si="21"/>
        <v>10.615340909090907</v>
      </c>
      <c r="U312" s="234">
        <v>758</v>
      </c>
      <c r="V312" s="235">
        <v>155079251</v>
      </c>
      <c r="W312" s="235">
        <v>559759</v>
      </c>
      <c r="X312" s="306">
        <f t="shared" si="22"/>
        <v>8.93</v>
      </c>
      <c r="Y312" s="236">
        <v>759</v>
      </c>
      <c r="Z312" s="237">
        <v>155079251</v>
      </c>
      <c r="AA312" s="237">
        <v>559760</v>
      </c>
      <c r="AB312">
        <v>30</v>
      </c>
    </row>
    <row r="313" spans="1:28" x14ac:dyDescent="0.25">
      <c r="A313" s="254" t="s">
        <v>70</v>
      </c>
      <c r="B313" s="126">
        <v>155633335</v>
      </c>
      <c r="C313" s="14">
        <v>2</v>
      </c>
      <c r="D313" s="311">
        <f>(C313+coefficient!$C$4)/0.9*1.19</f>
        <v>5.2888888888888888</v>
      </c>
      <c r="E313" s="312">
        <f>(C313+coefficient!$C$4)/0.95</f>
        <v>4.2105263157894735</v>
      </c>
      <c r="F313" s="247" t="s">
        <v>2</v>
      </c>
      <c r="G313" s="418">
        <v>312</v>
      </c>
      <c r="H313" s="131">
        <f>(C313+4.2+coefficient!$B$4)/0.85*1.19</f>
        <v>12.879999999999997</v>
      </c>
      <c r="I313" s="133">
        <v>294</v>
      </c>
      <c r="J313" s="133">
        <v>155633335</v>
      </c>
      <c r="K313" s="133">
        <v>182736</v>
      </c>
      <c r="L313" s="280">
        <f>P313*1.03</f>
        <v>13.1943</v>
      </c>
      <c r="M313" s="239">
        <v>295</v>
      </c>
      <c r="N313" s="239">
        <v>155633335</v>
      </c>
      <c r="O313" s="239">
        <v>90266</v>
      </c>
      <c r="P313" s="281">
        <v>12.81</v>
      </c>
      <c r="Q313" s="240">
        <v>296</v>
      </c>
      <c r="R313" s="240">
        <v>155633335</v>
      </c>
      <c r="S313" s="240">
        <v>92226</v>
      </c>
      <c r="T313" s="303">
        <f t="shared" si="21"/>
        <v>8.3840909090909097</v>
      </c>
      <c r="U313" s="234">
        <v>758</v>
      </c>
      <c r="V313" s="235">
        <v>155633335</v>
      </c>
      <c r="W313" s="235">
        <v>560521</v>
      </c>
      <c r="X313" s="306">
        <f t="shared" si="22"/>
        <v>8.2942999999999998</v>
      </c>
      <c r="Y313" s="236">
        <v>759</v>
      </c>
      <c r="Z313" s="237">
        <v>155633335</v>
      </c>
      <c r="AA313" s="237">
        <v>560522</v>
      </c>
      <c r="AB313">
        <v>32</v>
      </c>
    </row>
    <row r="314" spans="1:28" x14ac:dyDescent="0.25">
      <c r="A314" s="257" t="s">
        <v>71</v>
      </c>
      <c r="B314" s="151">
        <v>155079108</v>
      </c>
      <c r="C314" s="14">
        <v>2</v>
      </c>
      <c r="D314" s="311">
        <f>(C314+coefficient!$C$4)/0.9*1.19</f>
        <v>5.2888888888888888</v>
      </c>
      <c r="E314" s="312">
        <f>(C314+coefficient!$C$4)/0.95</f>
        <v>4.2105263157894735</v>
      </c>
      <c r="F314" s="242" t="s">
        <v>2</v>
      </c>
      <c r="G314" s="418">
        <v>313</v>
      </c>
      <c r="H314" s="407">
        <f>(C314+4.2+coefficient!$B$4)/0.85*1.19</f>
        <v>12.879999999999997</v>
      </c>
      <c r="I314" s="155">
        <v>294</v>
      </c>
      <c r="J314" s="155">
        <v>155079108</v>
      </c>
      <c r="K314" s="155">
        <v>182734</v>
      </c>
      <c r="L314" s="279">
        <f>P314*1.03</f>
        <v>13.1943</v>
      </c>
      <c r="M314" s="244">
        <v>295</v>
      </c>
      <c r="N314" s="244">
        <v>155079108</v>
      </c>
      <c r="O314" s="244">
        <v>90267</v>
      </c>
      <c r="P314" s="282">
        <v>12.81</v>
      </c>
      <c r="Q314" s="245">
        <v>296</v>
      </c>
      <c r="R314" s="245">
        <v>155079108</v>
      </c>
      <c r="S314" s="245">
        <v>92225</v>
      </c>
      <c r="T314" s="303">
        <f t="shared" si="21"/>
        <v>8.3840909090909097</v>
      </c>
      <c r="U314" s="234">
        <v>758</v>
      </c>
      <c r="V314" s="235">
        <v>155079108</v>
      </c>
      <c r="W314" s="235">
        <v>559603</v>
      </c>
      <c r="X314" s="306">
        <f t="shared" si="22"/>
        <v>8.2942999999999998</v>
      </c>
      <c r="Y314" s="236">
        <v>759</v>
      </c>
      <c r="Z314" s="237">
        <v>155079108</v>
      </c>
      <c r="AA314" s="237">
        <v>559604</v>
      </c>
      <c r="AB314">
        <v>24</v>
      </c>
    </row>
    <row r="315" spans="1:28" x14ac:dyDescent="0.25">
      <c r="A315" s="125" t="s">
        <v>361</v>
      </c>
      <c r="B315" s="126">
        <v>160336016</v>
      </c>
      <c r="C315" s="14">
        <v>4</v>
      </c>
      <c r="D315" s="311">
        <f>(C315+coefficient!$C$4)/0.9*1.19</f>
        <v>7.9333333333333327</v>
      </c>
      <c r="E315" s="312">
        <f>(C315+coefficient!$C$4)/0.95</f>
        <v>6.3157894736842106</v>
      </c>
      <c r="F315" s="247" t="s">
        <v>2</v>
      </c>
      <c r="G315" s="418">
        <v>314</v>
      </c>
      <c r="H315" s="131">
        <f>(C315+4.2+coefficient!$B$4)/0.85*1.19</f>
        <v>15.679999999999998</v>
      </c>
      <c r="I315" s="133">
        <v>294</v>
      </c>
      <c r="J315" s="133">
        <v>160336016</v>
      </c>
      <c r="K315" s="133">
        <v>179376</v>
      </c>
      <c r="L315" s="280">
        <f>P315*1.03</f>
        <v>14.20697727272727</v>
      </c>
      <c r="M315" s="239">
        <v>295</v>
      </c>
      <c r="N315" s="239">
        <v>160336016</v>
      </c>
      <c r="O315" s="239">
        <v>96136</v>
      </c>
      <c r="P315" s="285">
        <f>(C315+4.2+coefficient!$C$4)/0.88*1.19</f>
        <v>13.793181818181816</v>
      </c>
      <c r="Q315" s="240">
        <v>296</v>
      </c>
      <c r="R315" s="240">
        <v>160336016</v>
      </c>
      <c r="S315" s="240">
        <v>96135</v>
      </c>
      <c r="T315" s="303">
        <f t="shared" si="21"/>
        <v>11.088636363636361</v>
      </c>
      <c r="U315" s="234">
        <v>758</v>
      </c>
      <c r="V315" s="235">
        <v>160336016</v>
      </c>
      <c r="W315" s="235">
        <v>560629</v>
      </c>
      <c r="X315" s="306">
        <f t="shared" si="22"/>
        <v>9.3069772727272699</v>
      </c>
      <c r="Y315" s="236">
        <v>759</v>
      </c>
      <c r="Z315" s="237">
        <v>160336016</v>
      </c>
      <c r="AA315" s="237">
        <v>560630</v>
      </c>
      <c r="AB315">
        <v>24</v>
      </c>
    </row>
    <row r="316" spans="1:28" x14ac:dyDescent="0.25">
      <c r="A316" s="144" t="s">
        <v>362</v>
      </c>
      <c r="B316" s="126">
        <v>155633334</v>
      </c>
      <c r="C316" s="14">
        <v>1.73</v>
      </c>
      <c r="D316" s="311">
        <f>(C316+coefficient!$C$4)/0.9*1.19</f>
        <v>4.9318888888888877</v>
      </c>
      <c r="E316" s="312">
        <f>(C316+coefficient!$C$4)/0.95</f>
        <v>3.9263157894736844</v>
      </c>
      <c r="F316" s="242" t="s">
        <v>2</v>
      </c>
      <c r="G316" s="418">
        <v>315</v>
      </c>
      <c r="H316" s="131">
        <f>(C316+4.2+coefficient!$B$4)/0.85*1.19</f>
        <v>12.501999999999999</v>
      </c>
      <c r="I316" s="133">
        <v>294</v>
      </c>
      <c r="J316" s="133">
        <v>155633334</v>
      </c>
      <c r="K316" s="133">
        <v>182559</v>
      </c>
      <c r="L316" s="280">
        <f>P316*1.03</f>
        <v>11.045228409090909</v>
      </c>
      <c r="M316" s="239">
        <v>295</v>
      </c>
      <c r="N316" s="239">
        <v>155633334</v>
      </c>
      <c r="O316" s="239">
        <v>90284</v>
      </c>
      <c r="P316" s="285">
        <f>(C316+4.2+coefficient!$C$4)/0.88*1.19</f>
        <v>10.723522727272726</v>
      </c>
      <c r="Q316" s="240">
        <v>296</v>
      </c>
      <c r="R316" s="240">
        <v>155633334</v>
      </c>
      <c r="S316" s="240">
        <v>91935</v>
      </c>
      <c r="T316" s="303">
        <f t="shared" si="21"/>
        <v>8.0189772727272715</v>
      </c>
      <c r="U316" s="234">
        <v>758</v>
      </c>
      <c r="V316" s="235">
        <v>155633334</v>
      </c>
      <c r="W316" s="235">
        <v>560519</v>
      </c>
      <c r="X316" s="306">
        <f t="shared" si="22"/>
        <v>6.1452284090909082</v>
      </c>
      <c r="Y316" s="236">
        <v>759</v>
      </c>
      <c r="Z316" s="237">
        <v>155633334</v>
      </c>
      <c r="AA316" s="237">
        <v>560520</v>
      </c>
      <c r="AB316">
        <v>82</v>
      </c>
    </row>
    <row r="317" spans="1:28" x14ac:dyDescent="0.25">
      <c r="A317" s="125" t="s">
        <v>363</v>
      </c>
      <c r="B317" s="126">
        <v>155079025</v>
      </c>
      <c r="C317" s="14">
        <v>0.75</v>
      </c>
      <c r="D317" s="311">
        <f>(C317+coefficient!$C$6)/0.9*1.19</f>
        <v>3.6361111111111106</v>
      </c>
      <c r="E317" s="312">
        <f>(C317+coefficient!$C$6)/0.95</f>
        <v>2.8947368421052633</v>
      </c>
      <c r="F317" s="247" t="s">
        <v>4</v>
      </c>
      <c r="G317" s="418">
        <v>316</v>
      </c>
      <c r="H317" s="131">
        <f>(C317+4.2+coefficient!$B$6)/0.85*1.19</f>
        <v>11.13</v>
      </c>
      <c r="I317" s="133">
        <v>294</v>
      </c>
      <c r="J317" s="133">
        <v>155079025</v>
      </c>
      <c r="K317" s="133">
        <v>182479</v>
      </c>
      <c r="L317" s="280">
        <f>P317*1.03</f>
        <v>9.6802443181818187</v>
      </c>
      <c r="M317" s="239">
        <v>295</v>
      </c>
      <c r="N317" s="239">
        <v>155079025</v>
      </c>
      <c r="O317" s="239">
        <v>90434</v>
      </c>
      <c r="P317" s="285">
        <f>(C317+4.2+coefficient!$C$6)/0.88*1.19</f>
        <v>9.3982954545454547</v>
      </c>
      <c r="Q317" s="240">
        <v>296</v>
      </c>
      <c r="R317" s="240">
        <v>155079025</v>
      </c>
      <c r="S317" s="240">
        <v>90433</v>
      </c>
      <c r="T317" s="303">
        <f t="shared" si="21"/>
        <v>6.6937499999999996</v>
      </c>
      <c r="U317" s="234">
        <v>758</v>
      </c>
      <c r="V317" s="235">
        <v>155079025</v>
      </c>
      <c r="W317" s="235">
        <v>559489</v>
      </c>
      <c r="X317" s="306">
        <f t="shared" si="22"/>
        <v>4.7802443181818184</v>
      </c>
      <c r="Y317" s="236">
        <v>759</v>
      </c>
      <c r="Z317" s="237">
        <v>155079025</v>
      </c>
      <c r="AA317" s="237">
        <v>559490</v>
      </c>
      <c r="AB317">
        <v>35</v>
      </c>
    </row>
    <row r="318" spans="1:28" x14ac:dyDescent="0.25">
      <c r="A318" s="144" t="s">
        <v>364</v>
      </c>
      <c r="B318" s="126">
        <v>155078998</v>
      </c>
      <c r="C318" s="14">
        <v>1.45</v>
      </c>
      <c r="D318" s="311">
        <f>(C318+coefficient!$C$6)/0.9*1.19</f>
        <v>4.5616666666666665</v>
      </c>
      <c r="E318" s="312">
        <f>(C318+coefficient!$C$6)/0.95</f>
        <v>3.6315789473684212</v>
      </c>
      <c r="F318" s="242" t="s">
        <v>4</v>
      </c>
      <c r="G318" s="418">
        <v>317</v>
      </c>
      <c r="H318" s="131">
        <f>(C318+4.2+coefficient!$B$6)/0.85*1.19</f>
        <v>12.110000000000001</v>
      </c>
      <c r="I318" s="133">
        <v>294</v>
      </c>
      <c r="J318" s="133">
        <v>155078998</v>
      </c>
      <c r="K318" s="133">
        <v>183380</v>
      </c>
      <c r="L318" s="281">
        <v>12.05</v>
      </c>
      <c r="M318" s="239">
        <v>295</v>
      </c>
      <c r="N318" s="239">
        <v>155078998</v>
      </c>
      <c r="O318" s="239">
        <v>90462</v>
      </c>
      <c r="P318" s="281">
        <v>9.6</v>
      </c>
      <c r="Q318" s="240">
        <v>296</v>
      </c>
      <c r="R318" s="240">
        <v>155078998</v>
      </c>
      <c r="S318" s="240">
        <v>94493</v>
      </c>
      <c r="T318" s="303">
        <f t="shared" si="21"/>
        <v>7.6403409090909093</v>
      </c>
      <c r="U318" s="234">
        <v>758</v>
      </c>
      <c r="V318" s="235">
        <v>155078998</v>
      </c>
      <c r="W318" s="235">
        <v>559455</v>
      </c>
      <c r="X318" s="306">
        <f t="shared" si="22"/>
        <v>7.15</v>
      </c>
      <c r="Y318" s="236">
        <v>759</v>
      </c>
      <c r="Z318" s="237">
        <v>155078998</v>
      </c>
      <c r="AA318" s="237">
        <v>559456</v>
      </c>
      <c r="AB318">
        <v>57</v>
      </c>
    </row>
    <row r="319" spans="1:28" x14ac:dyDescent="0.25">
      <c r="A319" s="125" t="s">
        <v>365</v>
      </c>
      <c r="B319" s="126">
        <v>155079005</v>
      </c>
      <c r="C319" s="14">
        <v>1.22</v>
      </c>
      <c r="D319" s="311">
        <f>(C319+coefficient!$C$6)/0.9*1.19</f>
        <v>4.2575555555555553</v>
      </c>
      <c r="E319" s="312">
        <f>(C319+coefficient!$C$6)/0.95</f>
        <v>3.3894736842105262</v>
      </c>
      <c r="F319" s="247" t="s">
        <v>4</v>
      </c>
      <c r="G319" s="418">
        <v>318</v>
      </c>
      <c r="H319" s="131">
        <f>(C319+4.2+coefficient!$B$6)/0.85*1.19</f>
        <v>11.788</v>
      </c>
      <c r="I319" s="133">
        <v>294</v>
      </c>
      <c r="J319" s="133">
        <v>155079005</v>
      </c>
      <c r="K319" s="133">
        <v>182493</v>
      </c>
      <c r="L319" s="280">
        <f t="shared" ref="L319:L328" si="25">P319*1.03</f>
        <v>10.334879545454545</v>
      </c>
      <c r="M319" s="239">
        <v>295</v>
      </c>
      <c r="N319" s="239">
        <v>155079005</v>
      </c>
      <c r="O319" s="239">
        <v>90463</v>
      </c>
      <c r="P319" s="285">
        <f>(C319+4.2+coefficient!$C$6)/0.88*1.19</f>
        <v>10.033863636363636</v>
      </c>
      <c r="Q319" s="240">
        <v>296</v>
      </c>
      <c r="R319" s="240">
        <v>155079005</v>
      </c>
      <c r="S319" s="240">
        <v>94492</v>
      </c>
      <c r="T319" s="303">
        <f t="shared" si="21"/>
        <v>7.3293181818181816</v>
      </c>
      <c r="U319" s="234">
        <v>758</v>
      </c>
      <c r="V319" s="235">
        <v>155079005</v>
      </c>
      <c r="W319" s="235">
        <v>559463</v>
      </c>
      <c r="X319" s="306">
        <f t="shared" si="22"/>
        <v>5.4348795454545442</v>
      </c>
      <c r="Y319" s="236">
        <v>759</v>
      </c>
      <c r="Z319" s="237">
        <v>155079005</v>
      </c>
      <c r="AA319" s="237">
        <v>559464</v>
      </c>
      <c r="AB319">
        <v>48</v>
      </c>
    </row>
    <row r="320" spans="1:28" x14ac:dyDescent="0.25">
      <c r="A320" s="144" t="s">
        <v>366</v>
      </c>
      <c r="B320" s="126">
        <v>155079061</v>
      </c>
      <c r="C320" s="14">
        <v>1.75</v>
      </c>
      <c r="D320" s="311">
        <f>(C320+coefficient!$C$6)/0.9*1.19</f>
        <v>4.958333333333333</v>
      </c>
      <c r="E320" s="312">
        <f>(C320+coefficient!$C$6)/0.95</f>
        <v>3.9473684210526319</v>
      </c>
      <c r="F320" s="242" t="s">
        <v>4</v>
      </c>
      <c r="G320" s="418">
        <v>319</v>
      </c>
      <c r="H320" s="131">
        <f>(C320+4.2+coefficient!$B$6)/0.85*1.19</f>
        <v>12.53</v>
      </c>
      <c r="I320" s="133">
        <v>294</v>
      </c>
      <c r="J320" s="133">
        <v>155079061</v>
      </c>
      <c r="K320" s="133">
        <v>183388</v>
      </c>
      <c r="L320" s="280">
        <f t="shared" si="25"/>
        <v>11.073085227272729</v>
      </c>
      <c r="M320" s="239">
        <v>295</v>
      </c>
      <c r="N320" s="239">
        <v>155079061</v>
      </c>
      <c r="O320" s="239">
        <v>90665</v>
      </c>
      <c r="P320" s="285">
        <f>(C320+4.2+coefficient!$C$6)/0.88*1.19</f>
        <v>10.750568181818183</v>
      </c>
      <c r="Q320" s="240">
        <v>296</v>
      </c>
      <c r="R320" s="240">
        <v>155079061</v>
      </c>
      <c r="S320" s="240">
        <v>94276</v>
      </c>
      <c r="T320" s="303">
        <f t="shared" ref="T320:T383" si="26">(C320+4.2)/0.88*1.19</f>
        <v>8.046022727272728</v>
      </c>
      <c r="U320" s="234">
        <v>758</v>
      </c>
      <c r="V320" s="235">
        <v>155079061</v>
      </c>
      <c r="W320" s="235">
        <v>559535</v>
      </c>
      <c r="X320" s="306">
        <f t="shared" ref="X320:X383" si="27">L320-4.9</f>
        <v>6.173085227272729</v>
      </c>
      <c r="Y320" s="236">
        <v>759</v>
      </c>
      <c r="Z320" s="237">
        <v>155079061</v>
      </c>
      <c r="AA320" s="237">
        <v>559536</v>
      </c>
      <c r="AB320">
        <v>38</v>
      </c>
    </row>
    <row r="321" spans="1:28" x14ac:dyDescent="0.25">
      <c r="A321" s="125" t="s">
        <v>367</v>
      </c>
      <c r="B321" s="126">
        <v>155079072</v>
      </c>
      <c r="C321" s="14">
        <v>1.39</v>
      </c>
      <c r="D321" s="311">
        <f>(C321+coefficient!$C$6)/0.9*1.19</f>
        <v>4.4823333333333322</v>
      </c>
      <c r="E321" s="312">
        <f>(C321+coefficient!$C$6)/0.95</f>
        <v>3.5684210526315789</v>
      </c>
      <c r="F321" s="247" t="s">
        <v>4</v>
      </c>
      <c r="G321" s="418">
        <v>320</v>
      </c>
      <c r="H321" s="131">
        <f>(C321+4.2+coefficient!$B$6)/0.85*1.19</f>
        <v>12.026</v>
      </c>
      <c r="I321" s="133">
        <v>294</v>
      </c>
      <c r="J321" s="133">
        <v>155079072</v>
      </c>
      <c r="K321" s="133">
        <v>183389</v>
      </c>
      <c r="L321" s="280">
        <f t="shared" si="25"/>
        <v>10.5716625</v>
      </c>
      <c r="M321" s="239">
        <v>295</v>
      </c>
      <c r="N321" s="239">
        <v>155079072</v>
      </c>
      <c r="O321" s="239">
        <v>90666</v>
      </c>
      <c r="P321" s="285">
        <f>(C321+4.2+coefficient!$C$6)/0.88*1.19</f>
        <v>10.26375</v>
      </c>
      <c r="Q321" s="240">
        <v>296</v>
      </c>
      <c r="R321" s="240">
        <v>155079072</v>
      </c>
      <c r="S321" s="240">
        <v>94275</v>
      </c>
      <c r="T321" s="303">
        <f t="shared" si="26"/>
        <v>7.5592045454545458</v>
      </c>
      <c r="U321" s="234">
        <v>758</v>
      </c>
      <c r="V321" s="235">
        <v>155079072</v>
      </c>
      <c r="W321" s="235">
        <v>559555</v>
      </c>
      <c r="X321" s="306">
        <f t="shared" si="27"/>
        <v>5.6716625000000001</v>
      </c>
      <c r="Y321" s="236">
        <v>759</v>
      </c>
      <c r="Z321" s="237">
        <v>155079072</v>
      </c>
      <c r="AA321" s="237">
        <v>559556</v>
      </c>
      <c r="AB321">
        <v>51</v>
      </c>
    </row>
    <row r="322" spans="1:28" x14ac:dyDescent="0.25">
      <c r="A322" s="144" t="s">
        <v>368</v>
      </c>
      <c r="B322" s="126">
        <v>155078742</v>
      </c>
      <c r="C322" s="14">
        <v>1.51</v>
      </c>
      <c r="D322" s="311">
        <f>(C322+coefficient!$C$6)/0.9*1.19</f>
        <v>4.6409999999999991</v>
      </c>
      <c r="E322" s="312">
        <f>(C322+coefficient!$C$6)/0.95</f>
        <v>3.6947368421052631</v>
      </c>
      <c r="F322" s="242" t="s">
        <v>4</v>
      </c>
      <c r="G322" s="418">
        <v>321</v>
      </c>
      <c r="H322" s="131">
        <f>(C322+4.2+coefficient!$B$6)/0.85*1.19</f>
        <v>12.194000000000001</v>
      </c>
      <c r="I322" s="133">
        <v>294</v>
      </c>
      <c r="J322" s="133">
        <v>155078742</v>
      </c>
      <c r="K322" s="133">
        <v>183397</v>
      </c>
      <c r="L322" s="280">
        <f t="shared" si="25"/>
        <v>10.738803409090909</v>
      </c>
      <c r="M322" s="239">
        <v>295</v>
      </c>
      <c r="N322" s="239">
        <v>155078742</v>
      </c>
      <c r="O322" s="239">
        <v>90676</v>
      </c>
      <c r="P322" s="285">
        <f>(C322+4.2+coefficient!$C$6)/0.88*1.19</f>
        <v>10.426022727272727</v>
      </c>
      <c r="Q322" s="240">
        <v>296</v>
      </c>
      <c r="R322" s="240">
        <v>155078742</v>
      </c>
      <c r="S322" s="240">
        <v>94218</v>
      </c>
      <c r="T322" s="303">
        <f t="shared" si="26"/>
        <v>7.721477272727272</v>
      </c>
      <c r="U322" s="234">
        <v>758</v>
      </c>
      <c r="V322" s="235">
        <v>155078742</v>
      </c>
      <c r="W322" s="235">
        <v>559029</v>
      </c>
      <c r="X322" s="306">
        <f t="shared" si="27"/>
        <v>5.8388034090909091</v>
      </c>
      <c r="Y322" s="236">
        <v>759</v>
      </c>
      <c r="Z322" s="237">
        <v>155078742</v>
      </c>
      <c r="AA322" s="237">
        <v>559030</v>
      </c>
      <c r="AB322">
        <v>42</v>
      </c>
    </row>
    <row r="323" spans="1:28" x14ac:dyDescent="0.25">
      <c r="A323" s="125" t="s">
        <v>369</v>
      </c>
      <c r="B323" s="126">
        <v>160008338</v>
      </c>
      <c r="C323" s="14">
        <f>C322*2</f>
        <v>3.02</v>
      </c>
      <c r="D323" s="311">
        <f>(C323+(coefficient!$C$6*2))/0.9*1.19</f>
        <v>9.2819999999999983</v>
      </c>
      <c r="E323" s="312">
        <f>(C323+(coefficient!$C$6*2))/0.95</f>
        <v>7.3894736842105262</v>
      </c>
      <c r="F323" s="247" t="s">
        <v>73</v>
      </c>
      <c r="G323" s="418">
        <v>322</v>
      </c>
      <c r="H323" s="131">
        <f>(C323+4.2+(coefficient!$B$6*2))/0.85*1.19</f>
        <v>18.508000000000003</v>
      </c>
      <c r="I323" s="133">
        <v>294</v>
      </c>
      <c r="J323" s="133">
        <v>160008338</v>
      </c>
      <c r="K323" s="133">
        <v>90677</v>
      </c>
      <c r="L323" s="280">
        <f t="shared" si="25"/>
        <v>15.627675</v>
      </c>
      <c r="M323" s="239">
        <v>295</v>
      </c>
      <c r="N323" s="239">
        <v>160008338</v>
      </c>
      <c r="O323" s="239">
        <v>90679</v>
      </c>
      <c r="P323" s="285">
        <f>(C323+4.2+(coefficient!$C$6*2))/0.88*1.19</f>
        <v>15.172499999999999</v>
      </c>
      <c r="Q323" s="240">
        <v>296</v>
      </c>
      <c r="R323" s="240">
        <v>160008338</v>
      </c>
      <c r="S323" s="240">
        <v>90678</v>
      </c>
      <c r="T323" s="303">
        <f t="shared" si="26"/>
        <v>9.7634090909090911</v>
      </c>
      <c r="U323" s="234">
        <v>758</v>
      </c>
      <c r="V323" s="235">
        <v>160008338</v>
      </c>
      <c r="W323" s="235">
        <v>560595</v>
      </c>
      <c r="X323" s="306">
        <f t="shared" si="27"/>
        <v>10.727675</v>
      </c>
      <c r="Y323" s="236">
        <v>759</v>
      </c>
      <c r="Z323" s="237">
        <v>160008338</v>
      </c>
      <c r="AA323" s="237">
        <v>560596</v>
      </c>
      <c r="AB323">
        <f>AB322/2</f>
        <v>21</v>
      </c>
    </row>
    <row r="324" spans="1:28" x14ac:dyDescent="0.25">
      <c r="A324" s="144" t="s">
        <v>370</v>
      </c>
      <c r="B324" s="126">
        <v>155079030</v>
      </c>
      <c r="C324" s="14">
        <v>1.68</v>
      </c>
      <c r="D324" s="311">
        <f>(C324+coefficient!$C$6)/0.9*1.19</f>
        <v>4.8657777777777769</v>
      </c>
      <c r="E324" s="312">
        <f>(C324+coefficient!$C$6)/0.95</f>
        <v>3.8736842105263158</v>
      </c>
      <c r="F324" s="242" t="s">
        <v>4</v>
      </c>
      <c r="G324" s="418">
        <v>323</v>
      </c>
      <c r="H324" s="131">
        <f>(C324+4.2+coefficient!$B$6)/0.85*1.19</f>
        <v>12.431999999999997</v>
      </c>
      <c r="I324" s="133">
        <v>294</v>
      </c>
      <c r="J324" s="133">
        <v>155079030</v>
      </c>
      <c r="K324" s="133">
        <v>183398</v>
      </c>
      <c r="L324" s="280">
        <f t="shared" si="25"/>
        <v>10.975586363636364</v>
      </c>
      <c r="M324" s="239">
        <v>295</v>
      </c>
      <c r="N324" s="239">
        <v>155079030</v>
      </c>
      <c r="O324" s="239">
        <v>90682</v>
      </c>
      <c r="P324" s="285">
        <f>(C324+4.2+coefficient!$C$6)/0.88*1.19</f>
        <v>10.655909090909091</v>
      </c>
      <c r="Q324" s="240">
        <v>296</v>
      </c>
      <c r="R324" s="240">
        <v>155079030</v>
      </c>
      <c r="S324" s="240">
        <v>94215</v>
      </c>
      <c r="T324" s="303">
        <f t="shared" si="26"/>
        <v>7.9513636363636362</v>
      </c>
      <c r="U324" s="234">
        <v>758</v>
      </c>
      <c r="V324" s="235">
        <v>155079030</v>
      </c>
      <c r="W324" s="235">
        <v>559497</v>
      </c>
      <c r="X324" s="306">
        <f t="shared" si="27"/>
        <v>6.0755863636363632</v>
      </c>
      <c r="Y324" s="236">
        <v>759</v>
      </c>
      <c r="Z324" s="237">
        <v>155079030</v>
      </c>
      <c r="AA324" s="237">
        <v>559498</v>
      </c>
      <c r="AB324">
        <v>22</v>
      </c>
    </row>
    <row r="325" spans="1:28" x14ac:dyDescent="0.25">
      <c r="A325" s="125" t="s">
        <v>371</v>
      </c>
      <c r="B325" s="126">
        <v>155079054</v>
      </c>
      <c r="C325" s="14">
        <v>1.68</v>
      </c>
      <c r="D325" s="311">
        <f>(C325+coefficient!$C$6)/0.9*1.19</f>
        <v>4.8657777777777769</v>
      </c>
      <c r="E325" s="312">
        <f>(C325+coefficient!$C$6)/0.95</f>
        <v>3.8736842105263158</v>
      </c>
      <c r="F325" s="247" t="s">
        <v>4</v>
      </c>
      <c r="G325" s="418">
        <v>324</v>
      </c>
      <c r="H325" s="131">
        <f>(C325+4.2+coefficient!$B$6)/0.85*1.19</f>
        <v>12.431999999999997</v>
      </c>
      <c r="I325" s="133">
        <v>294</v>
      </c>
      <c r="J325" s="133">
        <v>155079054</v>
      </c>
      <c r="K325" s="133">
        <v>183399</v>
      </c>
      <c r="L325" s="280">
        <f t="shared" si="25"/>
        <v>10.975586363636364</v>
      </c>
      <c r="M325" s="239">
        <v>295</v>
      </c>
      <c r="N325" s="239">
        <v>155079054</v>
      </c>
      <c r="O325" s="239">
        <v>90683</v>
      </c>
      <c r="P325" s="285">
        <f>(C325+4.2+coefficient!$C$6)/0.88*1.19</f>
        <v>10.655909090909091</v>
      </c>
      <c r="Q325" s="240">
        <v>296</v>
      </c>
      <c r="R325" s="240">
        <v>155079054</v>
      </c>
      <c r="S325" s="240">
        <v>94212</v>
      </c>
      <c r="T325" s="303">
        <f t="shared" si="26"/>
        <v>7.9513636363636362</v>
      </c>
      <c r="U325" s="234">
        <v>758</v>
      </c>
      <c r="V325" s="235">
        <v>155079054</v>
      </c>
      <c r="W325" s="235">
        <v>559527</v>
      </c>
      <c r="X325" s="306">
        <f t="shared" si="27"/>
        <v>6.0755863636363632</v>
      </c>
      <c r="Y325" s="236">
        <v>759</v>
      </c>
      <c r="Z325" s="237">
        <v>155079054</v>
      </c>
      <c r="AA325" s="237">
        <v>559528</v>
      </c>
      <c r="AB325">
        <v>21</v>
      </c>
    </row>
    <row r="326" spans="1:28" x14ac:dyDescent="0.25">
      <c r="A326" s="144" t="s">
        <v>372</v>
      </c>
      <c r="B326" s="126">
        <v>155079064</v>
      </c>
      <c r="C326" s="14">
        <v>1.39</v>
      </c>
      <c r="D326" s="311">
        <f>(C326+coefficient!$C$6)/0.9*1.19</f>
        <v>4.4823333333333322</v>
      </c>
      <c r="E326" s="312">
        <f>(C326+coefficient!$C$6)/0.95</f>
        <v>3.5684210526315789</v>
      </c>
      <c r="F326" s="242" t="s">
        <v>4</v>
      </c>
      <c r="G326" s="418">
        <v>325</v>
      </c>
      <c r="H326" s="131">
        <f>(C326+4.2+coefficient!$B$6)/0.85*1.19</f>
        <v>12.026</v>
      </c>
      <c r="I326" s="133">
        <v>294</v>
      </c>
      <c r="J326" s="133">
        <v>155079064</v>
      </c>
      <c r="K326" s="133">
        <v>182510</v>
      </c>
      <c r="L326" s="280">
        <f t="shared" si="25"/>
        <v>10.5716625</v>
      </c>
      <c r="M326" s="239">
        <v>295</v>
      </c>
      <c r="N326" s="239">
        <v>155079064</v>
      </c>
      <c r="O326" s="239">
        <v>90684</v>
      </c>
      <c r="P326" s="285">
        <f>(C326+4.2+coefficient!$C$6)/0.88*1.19</f>
        <v>10.26375</v>
      </c>
      <c r="Q326" s="240">
        <v>296</v>
      </c>
      <c r="R326" s="240">
        <v>155079064</v>
      </c>
      <c r="S326" s="240">
        <v>94209</v>
      </c>
      <c r="T326" s="303">
        <f t="shared" si="26"/>
        <v>7.5592045454545458</v>
      </c>
      <c r="U326" s="234">
        <v>758</v>
      </c>
      <c r="V326" s="235">
        <v>155079064</v>
      </c>
      <c r="W326" s="235">
        <v>559541</v>
      </c>
      <c r="X326" s="306">
        <f t="shared" si="27"/>
        <v>5.6716625000000001</v>
      </c>
      <c r="Y326" s="236">
        <v>759</v>
      </c>
      <c r="Z326" s="237">
        <v>155079064</v>
      </c>
      <c r="AA326" s="237">
        <v>559542</v>
      </c>
      <c r="AB326">
        <v>14</v>
      </c>
    </row>
    <row r="327" spans="1:28" x14ac:dyDescent="0.25">
      <c r="A327" s="125" t="s">
        <v>373</v>
      </c>
      <c r="B327" s="126">
        <v>164359636</v>
      </c>
      <c r="C327" s="14">
        <f>C326*2</f>
        <v>2.78</v>
      </c>
      <c r="D327" s="311">
        <f>(C327+(coefficient!$C$6*2))/0.9*1.19</f>
        <v>8.9646666666666643</v>
      </c>
      <c r="E327" s="312">
        <f>(C327+(coefficient!$C$6*2))/0.95</f>
        <v>7.1368421052631579</v>
      </c>
      <c r="F327" s="247" t="s">
        <v>73</v>
      </c>
      <c r="G327" s="418">
        <v>326</v>
      </c>
      <c r="H327" s="406">
        <v>18</v>
      </c>
      <c r="I327" s="133">
        <v>294</v>
      </c>
      <c r="J327" s="133">
        <v>164359636</v>
      </c>
      <c r="K327" s="133">
        <v>186242</v>
      </c>
      <c r="L327" s="280">
        <f t="shared" si="25"/>
        <v>15.293393181818184</v>
      </c>
      <c r="M327" s="239">
        <v>295</v>
      </c>
      <c r="N327" s="239">
        <v>164359636</v>
      </c>
      <c r="O327" s="239">
        <v>186244</v>
      </c>
      <c r="P327" s="285">
        <f>(C327+4.2+(coefficient!$C$6*2))/0.88*1.19</f>
        <v>14.847954545454547</v>
      </c>
      <c r="Q327" s="240">
        <v>296</v>
      </c>
      <c r="R327" s="240">
        <v>164359636</v>
      </c>
      <c r="S327" s="240">
        <v>186243</v>
      </c>
      <c r="T327" s="303">
        <f t="shared" si="26"/>
        <v>9.4388636363636369</v>
      </c>
      <c r="U327" s="234">
        <v>758</v>
      </c>
      <c r="V327" s="235">
        <v>164359636</v>
      </c>
      <c r="W327" s="235">
        <v>570373</v>
      </c>
      <c r="X327" s="306">
        <f t="shared" si="27"/>
        <v>10.393393181818183</v>
      </c>
      <c r="Y327" s="236">
        <v>759</v>
      </c>
      <c r="Z327" s="237">
        <v>164359636</v>
      </c>
      <c r="AA327" s="237">
        <v>570374</v>
      </c>
      <c r="AB327">
        <f>AB326/2</f>
        <v>7</v>
      </c>
    </row>
    <row r="328" spans="1:28" x14ac:dyDescent="0.25">
      <c r="A328" s="144" t="s">
        <v>374</v>
      </c>
      <c r="B328" s="126">
        <v>155079034</v>
      </c>
      <c r="C328" s="14">
        <v>1.42</v>
      </c>
      <c r="D328" s="311">
        <f>(C328+coefficient!$C$6)/0.9*1.19</f>
        <v>4.5219999999999994</v>
      </c>
      <c r="E328" s="312">
        <f>(C328+coefficient!$C$6)/0.95</f>
        <v>3.6</v>
      </c>
      <c r="F328" s="242" t="s">
        <v>4</v>
      </c>
      <c r="G328" s="418">
        <v>327</v>
      </c>
      <c r="H328" s="131">
        <f>(C328+4.2+coefficient!$B$6)/0.85*1.19</f>
        <v>12.068000000000001</v>
      </c>
      <c r="I328" s="133">
        <v>294</v>
      </c>
      <c r="J328" s="133">
        <v>155079034</v>
      </c>
      <c r="K328" s="133">
        <v>182521</v>
      </c>
      <c r="L328" s="280">
        <f t="shared" si="25"/>
        <v>10.613447727272726</v>
      </c>
      <c r="M328" s="239">
        <v>295</v>
      </c>
      <c r="N328" s="239">
        <v>155079034</v>
      </c>
      <c r="O328" s="239">
        <v>90792</v>
      </c>
      <c r="P328" s="285">
        <f>(C328+4.2+coefficient!$C$6)/0.88*1.19</f>
        <v>10.30431818181818</v>
      </c>
      <c r="Q328" s="240">
        <v>296</v>
      </c>
      <c r="R328" s="240">
        <v>155079034</v>
      </c>
      <c r="S328" s="240">
        <v>94176</v>
      </c>
      <c r="T328" s="303">
        <f t="shared" si="26"/>
        <v>7.5997727272727271</v>
      </c>
      <c r="U328" s="234">
        <v>758</v>
      </c>
      <c r="V328" s="235">
        <v>155079034</v>
      </c>
      <c r="W328" s="235">
        <v>559503</v>
      </c>
      <c r="X328" s="306">
        <f t="shared" si="27"/>
        <v>5.713447727272726</v>
      </c>
      <c r="Y328" s="236">
        <v>759</v>
      </c>
      <c r="Z328" s="237">
        <v>155079034</v>
      </c>
      <c r="AA328" s="237">
        <v>559504</v>
      </c>
      <c r="AB328">
        <v>32</v>
      </c>
    </row>
    <row r="329" spans="1:28" x14ac:dyDescent="0.25">
      <c r="A329" s="125" t="s">
        <v>375</v>
      </c>
      <c r="B329" s="126">
        <v>155079046</v>
      </c>
      <c r="C329" s="14">
        <v>2.2599999999999998</v>
      </c>
      <c r="D329" s="311">
        <f>(C329+coefficient!$C$6)/0.9*1.19</f>
        <v>5.6326666666666663</v>
      </c>
      <c r="E329" s="312">
        <f>(C329+coefficient!$C$6)/0.95</f>
        <v>4.4842105263157892</v>
      </c>
      <c r="F329" s="247" t="s">
        <v>4</v>
      </c>
      <c r="G329" s="418">
        <v>328</v>
      </c>
      <c r="H329" s="131">
        <f>(C329+4.2+coefficient!$B$6)/0.85*1.19</f>
        <v>13.244000000000002</v>
      </c>
      <c r="I329" s="133">
        <v>294</v>
      </c>
      <c r="J329" s="133">
        <v>155079046</v>
      </c>
      <c r="K329" s="133">
        <v>94165</v>
      </c>
      <c r="L329" s="281">
        <v>10.58</v>
      </c>
      <c r="M329" s="239">
        <v>295</v>
      </c>
      <c r="N329" s="239">
        <v>155079046</v>
      </c>
      <c r="O329" s="239">
        <v>90793</v>
      </c>
      <c r="P329" s="285">
        <f>(C329+4.2+coefficient!$C$6)/0.88*1.19</f>
        <v>11.440227272727274</v>
      </c>
      <c r="Q329" s="240">
        <v>296</v>
      </c>
      <c r="R329" s="240">
        <v>155079046</v>
      </c>
      <c r="S329" s="240">
        <v>94166</v>
      </c>
      <c r="T329" s="303">
        <f t="shared" si="26"/>
        <v>8.735681818181817</v>
      </c>
      <c r="U329" s="234">
        <v>758</v>
      </c>
      <c r="V329" s="235">
        <v>155079046</v>
      </c>
      <c r="W329" s="235">
        <v>559519</v>
      </c>
      <c r="X329" s="306">
        <f t="shared" si="27"/>
        <v>5.68</v>
      </c>
      <c r="Y329" s="236">
        <v>759</v>
      </c>
      <c r="Z329" s="237">
        <v>155079046</v>
      </c>
      <c r="AA329" s="237">
        <v>559520</v>
      </c>
      <c r="AB329">
        <v>10</v>
      </c>
    </row>
    <row r="330" spans="1:28" x14ac:dyDescent="0.25">
      <c r="A330" s="255" t="s">
        <v>72</v>
      </c>
      <c r="B330" s="126">
        <v>160197699</v>
      </c>
      <c r="C330" s="14">
        <f>C329*2</f>
        <v>4.5199999999999996</v>
      </c>
      <c r="D330" s="311">
        <f>(C330+(coefficient!$C$6*2))/0.9*1.19</f>
        <v>11.265333333333333</v>
      </c>
      <c r="E330" s="312">
        <f>(C330+(coefficient!$C$6*2))/0.95</f>
        <v>8.9684210526315784</v>
      </c>
      <c r="F330" s="242" t="s">
        <v>73</v>
      </c>
      <c r="G330" s="418">
        <v>329</v>
      </c>
      <c r="H330" s="131">
        <f>(C330+4.2+(coefficient!$B$6*2))/0.85*1.19</f>
        <v>20.607999999999997</v>
      </c>
      <c r="I330" s="133">
        <v>294</v>
      </c>
      <c r="J330" s="133">
        <v>160197699</v>
      </c>
      <c r="K330" s="133">
        <v>94168</v>
      </c>
      <c r="L330" s="281">
        <v>20.5</v>
      </c>
      <c r="M330" s="239">
        <v>295</v>
      </c>
      <c r="N330" s="239">
        <v>160197699</v>
      </c>
      <c r="O330" s="239">
        <v>94170</v>
      </c>
      <c r="P330" s="281">
        <v>18.100000000000001</v>
      </c>
      <c r="Q330" s="240">
        <v>296</v>
      </c>
      <c r="R330" s="240">
        <v>160197699</v>
      </c>
      <c r="S330" s="240">
        <v>94169</v>
      </c>
      <c r="T330" s="303">
        <f t="shared" si="26"/>
        <v>11.791818181818181</v>
      </c>
      <c r="U330" s="234">
        <v>758</v>
      </c>
      <c r="V330" s="235">
        <v>160197699</v>
      </c>
      <c r="W330" s="235">
        <v>560609</v>
      </c>
      <c r="X330" s="306">
        <f t="shared" si="27"/>
        <v>15.6</v>
      </c>
      <c r="Y330" s="236">
        <v>759</v>
      </c>
      <c r="Z330" s="237">
        <v>160197699</v>
      </c>
      <c r="AA330" s="237">
        <v>560610</v>
      </c>
      <c r="AB330">
        <f>AB329/2</f>
        <v>5</v>
      </c>
    </row>
    <row r="331" spans="1:28" x14ac:dyDescent="0.25">
      <c r="A331" s="125" t="s">
        <v>376</v>
      </c>
      <c r="B331" s="126">
        <v>155079065</v>
      </c>
      <c r="C331" s="14">
        <v>1.96</v>
      </c>
      <c r="D331" s="311">
        <f>(C331+coefficient!$C$6)/0.9*1.19</f>
        <v>5.2359999999999989</v>
      </c>
      <c r="E331" s="312">
        <f>(C331+coefficient!$C$6)/0.95</f>
        <v>4.1684210526315795</v>
      </c>
      <c r="F331" s="247" t="s">
        <v>4</v>
      </c>
      <c r="G331" s="418">
        <v>330</v>
      </c>
      <c r="H331" s="131">
        <f>(C331+4.2+coefficient!$B$6)/0.85*1.19</f>
        <v>12.824</v>
      </c>
      <c r="I331" s="133">
        <v>294</v>
      </c>
      <c r="J331" s="133">
        <v>155079065</v>
      </c>
      <c r="K331" s="133">
        <v>182523</v>
      </c>
      <c r="L331" s="280">
        <f t="shared" ref="L331:L347" si="28">P331*1.03</f>
        <v>11.36558181818182</v>
      </c>
      <c r="M331" s="239">
        <v>295</v>
      </c>
      <c r="N331" s="239">
        <v>155079065</v>
      </c>
      <c r="O331" s="239">
        <v>90815</v>
      </c>
      <c r="P331" s="285">
        <f>(C331+4.2+coefficient!$C$6)/0.88*1.19</f>
        <v>11.034545454545455</v>
      </c>
      <c r="Q331" s="240">
        <v>296</v>
      </c>
      <c r="R331" s="240">
        <v>155079065</v>
      </c>
      <c r="S331" s="240">
        <v>94167</v>
      </c>
      <c r="T331" s="303">
        <f t="shared" si="26"/>
        <v>8.33</v>
      </c>
      <c r="U331" s="234">
        <v>758</v>
      </c>
      <c r="V331" s="235">
        <v>155079065</v>
      </c>
      <c r="W331" s="235">
        <v>559543</v>
      </c>
      <c r="X331" s="306">
        <f t="shared" si="27"/>
        <v>6.4655818181818194</v>
      </c>
      <c r="Y331" s="236">
        <v>759</v>
      </c>
      <c r="Z331" s="237">
        <v>155079065</v>
      </c>
      <c r="AA331" s="237">
        <v>559544</v>
      </c>
      <c r="AB331">
        <v>19</v>
      </c>
    </row>
    <row r="332" spans="1:28" x14ac:dyDescent="0.25">
      <c r="A332" s="144" t="s">
        <v>377</v>
      </c>
      <c r="B332" s="126">
        <v>155079077</v>
      </c>
      <c r="C332" s="14">
        <v>1.96</v>
      </c>
      <c r="D332" s="311">
        <f>(C332+coefficient!$C$6)/0.9*1.19</f>
        <v>5.2359999999999989</v>
      </c>
      <c r="E332" s="312">
        <f>(C332+coefficient!$C$6)/0.95</f>
        <v>4.1684210526315795</v>
      </c>
      <c r="F332" s="242" t="s">
        <v>4</v>
      </c>
      <c r="G332" s="418">
        <v>331</v>
      </c>
      <c r="H332" s="131">
        <f>(C332+4.2+coefficient!$B$6)/0.85*1.19</f>
        <v>12.824</v>
      </c>
      <c r="I332" s="133">
        <v>294</v>
      </c>
      <c r="J332" s="133">
        <v>155079077</v>
      </c>
      <c r="K332" s="133">
        <v>182525</v>
      </c>
      <c r="L332" s="280">
        <f t="shared" si="28"/>
        <v>11.36558181818182</v>
      </c>
      <c r="M332" s="239">
        <v>295</v>
      </c>
      <c r="N332" s="239">
        <v>155079077</v>
      </c>
      <c r="O332" s="239">
        <v>90816</v>
      </c>
      <c r="P332" s="285">
        <f>(C332+4.2+coefficient!$C$6)/0.88*1.19</f>
        <v>11.034545454545455</v>
      </c>
      <c r="Q332" s="240">
        <v>296</v>
      </c>
      <c r="R332" s="240">
        <v>155079077</v>
      </c>
      <c r="S332" s="240">
        <v>94164</v>
      </c>
      <c r="T332" s="303">
        <f t="shared" si="26"/>
        <v>8.33</v>
      </c>
      <c r="U332" s="234">
        <v>758</v>
      </c>
      <c r="V332" s="235">
        <v>155079077</v>
      </c>
      <c r="W332" s="235">
        <v>559561</v>
      </c>
      <c r="X332" s="306">
        <f t="shared" si="27"/>
        <v>6.4655818181818194</v>
      </c>
      <c r="Y332" s="236">
        <v>759</v>
      </c>
      <c r="Z332" s="237">
        <v>155079077</v>
      </c>
      <c r="AA332" s="237">
        <v>559562</v>
      </c>
      <c r="AB332">
        <v>8</v>
      </c>
    </row>
    <row r="333" spans="1:28" s="4" customFormat="1" x14ac:dyDescent="0.25">
      <c r="A333" s="125" t="s">
        <v>378</v>
      </c>
      <c r="B333" s="126">
        <v>155079043</v>
      </c>
      <c r="C333" s="14">
        <v>1.99</v>
      </c>
      <c r="D333" s="311">
        <f>(C333+coefficient!$C$6)/0.9*1.19</f>
        <v>5.2756666666666669</v>
      </c>
      <c r="E333" s="312">
        <f>(C333+coefficient!$C$6)/0.95</f>
        <v>4.2</v>
      </c>
      <c r="F333" s="247" t="s">
        <v>4</v>
      </c>
      <c r="G333" s="418">
        <v>332</v>
      </c>
      <c r="H333" s="131">
        <f>(C333+4.2+coefficient!$B$6)/0.85*1.19</f>
        <v>12.866000000000003</v>
      </c>
      <c r="I333" s="133">
        <v>294</v>
      </c>
      <c r="J333" s="133">
        <v>155079043</v>
      </c>
      <c r="K333" s="133">
        <v>182533</v>
      </c>
      <c r="L333" s="280">
        <f t="shared" si="28"/>
        <v>11.407367045454547</v>
      </c>
      <c r="M333" s="239">
        <v>295</v>
      </c>
      <c r="N333" s="239">
        <v>155079043</v>
      </c>
      <c r="O333" s="239">
        <v>90827</v>
      </c>
      <c r="P333" s="285">
        <f>(C333+4.2+coefficient!$C$6)/0.88*1.19</f>
        <v>11.075113636363637</v>
      </c>
      <c r="Q333" s="240">
        <v>296</v>
      </c>
      <c r="R333" s="240">
        <v>155079043</v>
      </c>
      <c r="S333" s="240">
        <v>93916</v>
      </c>
      <c r="T333" s="303">
        <f t="shared" si="26"/>
        <v>8.3705681818181823</v>
      </c>
      <c r="U333" s="234">
        <v>758</v>
      </c>
      <c r="V333" s="235">
        <v>155079043</v>
      </c>
      <c r="W333" s="235">
        <v>559513</v>
      </c>
      <c r="X333" s="306">
        <f t="shared" si="27"/>
        <v>6.5073670454545471</v>
      </c>
      <c r="Y333" s="236">
        <v>759</v>
      </c>
      <c r="Z333" s="237">
        <v>155079043</v>
      </c>
      <c r="AA333" s="237">
        <v>559514</v>
      </c>
      <c r="AB333">
        <v>42</v>
      </c>
    </row>
    <row r="334" spans="1:28" s="4" customFormat="1" x14ac:dyDescent="0.25">
      <c r="A334" s="144" t="s">
        <v>379</v>
      </c>
      <c r="B334" s="126">
        <v>155079053</v>
      </c>
      <c r="C334" s="14">
        <v>1.99</v>
      </c>
      <c r="D334" s="311">
        <f>(C334+coefficient!$C$6)/0.9*1.19</f>
        <v>5.2756666666666669</v>
      </c>
      <c r="E334" s="312">
        <f>(C334+coefficient!$C$6)/0.95</f>
        <v>4.2</v>
      </c>
      <c r="F334" s="242" t="s">
        <v>4</v>
      </c>
      <c r="G334" s="418">
        <v>333</v>
      </c>
      <c r="H334" s="131">
        <f>(C334+4.2+coefficient!$B$6)/0.85*1.19</f>
        <v>12.866000000000003</v>
      </c>
      <c r="I334" s="133">
        <v>294</v>
      </c>
      <c r="J334" s="133">
        <v>155079053</v>
      </c>
      <c r="K334" s="133">
        <v>182534</v>
      </c>
      <c r="L334" s="280">
        <f t="shared" si="28"/>
        <v>11.407367045454547</v>
      </c>
      <c r="M334" s="239">
        <v>295</v>
      </c>
      <c r="N334" s="239">
        <v>155079053</v>
      </c>
      <c r="O334" s="239">
        <v>90828</v>
      </c>
      <c r="P334" s="285">
        <f>(C334+4.2+coefficient!$C$6)/0.88*1.19</f>
        <v>11.075113636363637</v>
      </c>
      <c r="Q334" s="240">
        <v>296</v>
      </c>
      <c r="R334" s="240">
        <v>155079053</v>
      </c>
      <c r="S334" s="240">
        <v>93902</v>
      </c>
      <c r="T334" s="303">
        <f t="shared" si="26"/>
        <v>8.3705681818181823</v>
      </c>
      <c r="U334" s="234">
        <v>758</v>
      </c>
      <c r="V334" s="235">
        <v>155079053</v>
      </c>
      <c r="W334" s="235">
        <v>559525</v>
      </c>
      <c r="X334" s="306">
        <f t="shared" si="27"/>
        <v>6.5073670454545471</v>
      </c>
      <c r="Y334" s="236">
        <v>759</v>
      </c>
      <c r="Z334" s="237">
        <v>155079053</v>
      </c>
      <c r="AA334" s="237">
        <v>559526</v>
      </c>
      <c r="AB334">
        <v>42</v>
      </c>
    </row>
    <row r="335" spans="1:28" s="4" customFormat="1" x14ac:dyDescent="0.25">
      <c r="A335" s="125" t="s">
        <v>380</v>
      </c>
      <c r="B335" s="126">
        <v>164361808</v>
      </c>
      <c r="C335" s="14">
        <v>3.98</v>
      </c>
      <c r="D335" s="311">
        <f>(C335+coefficient!$C$6)/0.9*1.19</f>
        <v>7.9068888888888891</v>
      </c>
      <c r="E335" s="312">
        <f>(C335+coefficient!$C$6)/0.95</f>
        <v>6.2947368421052641</v>
      </c>
      <c r="F335" s="247" t="s">
        <v>4</v>
      </c>
      <c r="G335" s="418">
        <v>334</v>
      </c>
      <c r="H335" s="131">
        <f>(C335+4.2+coefficient!$B$6)/0.85*1.19</f>
        <v>15.651999999999999</v>
      </c>
      <c r="I335" s="133">
        <v>294</v>
      </c>
      <c r="J335" s="133">
        <v>164361808</v>
      </c>
      <c r="K335" s="133">
        <v>186318</v>
      </c>
      <c r="L335" s="280">
        <f t="shared" si="28"/>
        <v>14.179120454545455</v>
      </c>
      <c r="M335" s="239">
        <v>295</v>
      </c>
      <c r="N335" s="239">
        <v>164361808</v>
      </c>
      <c r="O335" s="239">
        <v>186320</v>
      </c>
      <c r="P335" s="285">
        <f>(C335+4.2+coefficient!$C$6)/0.88*1.19</f>
        <v>13.766136363636363</v>
      </c>
      <c r="Q335" s="240">
        <v>296</v>
      </c>
      <c r="R335" s="240">
        <v>164361808</v>
      </c>
      <c r="S335" s="240">
        <v>186319</v>
      </c>
      <c r="T335" s="303">
        <f t="shared" si="26"/>
        <v>11.061590909090908</v>
      </c>
      <c r="U335" s="234">
        <v>758</v>
      </c>
      <c r="V335" s="235">
        <v>164361808</v>
      </c>
      <c r="W335" s="235">
        <v>570397</v>
      </c>
      <c r="X335" s="306">
        <f t="shared" si="27"/>
        <v>9.2791204545454544</v>
      </c>
      <c r="Y335" s="236">
        <v>759</v>
      </c>
      <c r="Z335" s="237">
        <v>164361808</v>
      </c>
      <c r="AA335" s="237">
        <v>570398</v>
      </c>
      <c r="AB335">
        <v>42</v>
      </c>
    </row>
    <row r="336" spans="1:28" x14ac:dyDescent="0.25">
      <c r="A336" s="146" t="s">
        <v>381</v>
      </c>
      <c r="B336" s="126">
        <v>155079062</v>
      </c>
      <c r="C336" s="14">
        <v>1.76</v>
      </c>
      <c r="D336" s="311">
        <f>(C336+coefficient!$C$6)/0.9*1.19</f>
        <v>4.9715555555555548</v>
      </c>
      <c r="E336" s="312">
        <f>(C336+coefficient!$C$6)/0.95</f>
        <v>3.9578947368421051</v>
      </c>
      <c r="F336" s="242" t="s">
        <v>4</v>
      </c>
      <c r="G336" s="418">
        <v>335</v>
      </c>
      <c r="H336" s="131">
        <f>(C336+4.2+coefficient!$B$6)/0.85*1.19</f>
        <v>12.544000000000002</v>
      </c>
      <c r="I336" s="133">
        <v>294</v>
      </c>
      <c r="J336" s="133">
        <v>155079062</v>
      </c>
      <c r="K336" s="133">
        <v>182535</v>
      </c>
      <c r="L336" s="280">
        <f t="shared" si="28"/>
        <v>12.205500000000001</v>
      </c>
      <c r="M336" s="239">
        <v>295</v>
      </c>
      <c r="N336" s="239">
        <v>155079062</v>
      </c>
      <c r="O336" s="239">
        <v>90921</v>
      </c>
      <c r="P336" s="281">
        <v>11.85</v>
      </c>
      <c r="Q336" s="240">
        <v>296</v>
      </c>
      <c r="R336" s="240">
        <v>155079062</v>
      </c>
      <c r="S336" s="240">
        <v>93641</v>
      </c>
      <c r="T336" s="303">
        <f t="shared" si="26"/>
        <v>8.0595454545454537</v>
      </c>
      <c r="U336" s="234">
        <v>758</v>
      </c>
      <c r="V336" s="235">
        <v>155079062</v>
      </c>
      <c r="W336" s="235">
        <v>559537</v>
      </c>
      <c r="X336" s="306">
        <f t="shared" si="27"/>
        <v>7.3055000000000003</v>
      </c>
      <c r="Y336" s="236">
        <v>759</v>
      </c>
      <c r="Z336" s="237">
        <v>155079062</v>
      </c>
      <c r="AA336" s="237">
        <v>559538</v>
      </c>
      <c r="AB336">
        <v>0</v>
      </c>
    </row>
    <row r="337" spans="1:28" x14ac:dyDescent="0.25">
      <c r="A337" s="148" t="s">
        <v>382</v>
      </c>
      <c r="B337" s="126">
        <v>155079070</v>
      </c>
      <c r="C337" s="14">
        <v>1.76</v>
      </c>
      <c r="D337" s="311">
        <f>(C337+coefficient!$C$6)/0.9*1.19</f>
        <v>4.9715555555555548</v>
      </c>
      <c r="E337" s="312">
        <f>(C337+coefficient!$C$6)/0.95</f>
        <v>3.9578947368421051</v>
      </c>
      <c r="F337" s="247" t="s">
        <v>4</v>
      </c>
      <c r="G337" s="418">
        <v>336</v>
      </c>
      <c r="H337" s="131">
        <f>(C337+4.2+coefficient!$B$6)/0.85*1.19</f>
        <v>12.544000000000002</v>
      </c>
      <c r="I337" s="133">
        <v>294</v>
      </c>
      <c r="J337" s="133">
        <v>155079070</v>
      </c>
      <c r="K337" s="133">
        <v>182536</v>
      </c>
      <c r="L337" s="280">
        <f t="shared" si="28"/>
        <v>12.205500000000001</v>
      </c>
      <c r="M337" s="239">
        <v>295</v>
      </c>
      <c r="N337" s="239">
        <v>155079070</v>
      </c>
      <c r="O337" s="239">
        <v>90925</v>
      </c>
      <c r="P337" s="281">
        <v>11.85</v>
      </c>
      <c r="Q337" s="240">
        <v>296</v>
      </c>
      <c r="R337" s="240">
        <v>155079070</v>
      </c>
      <c r="S337" s="240">
        <v>93619</v>
      </c>
      <c r="T337" s="303">
        <f t="shared" si="26"/>
        <v>8.0595454545454537</v>
      </c>
      <c r="U337" s="234">
        <v>758</v>
      </c>
      <c r="V337" s="235">
        <v>155079070</v>
      </c>
      <c r="W337" s="235">
        <v>559551</v>
      </c>
      <c r="X337" s="306">
        <f t="shared" si="27"/>
        <v>7.3055000000000003</v>
      </c>
      <c r="Y337" s="236">
        <v>759</v>
      </c>
      <c r="Z337" s="237">
        <v>155079070</v>
      </c>
      <c r="AA337" s="237">
        <v>559552</v>
      </c>
      <c r="AB337">
        <v>0</v>
      </c>
    </row>
    <row r="338" spans="1:28" x14ac:dyDescent="0.25">
      <c r="A338" s="146" t="s">
        <v>383</v>
      </c>
      <c r="B338" s="126">
        <v>164362141</v>
      </c>
      <c r="C338" s="14">
        <v>3.52</v>
      </c>
      <c r="D338" s="311">
        <f>(C338+(coefficient!$C$6*2))/0.9*1.19</f>
        <v>9.9431111111111097</v>
      </c>
      <c r="E338" s="312">
        <f>(C338+(coefficient!$C$6*2))/0.95</f>
        <v>7.9157894736842103</v>
      </c>
      <c r="F338" s="242" t="s">
        <v>73</v>
      </c>
      <c r="G338" s="418">
        <v>337</v>
      </c>
      <c r="H338" s="131">
        <f>(C338+4.2+(coefficient!$B$6*2))/0.85*1.19</f>
        <v>19.207999999999998</v>
      </c>
      <c r="I338" s="133">
        <v>294</v>
      </c>
      <c r="J338" s="133">
        <v>164362141</v>
      </c>
      <c r="K338" s="133">
        <v>186321</v>
      </c>
      <c r="L338" s="280">
        <f t="shared" si="28"/>
        <v>16.324095454545454</v>
      </c>
      <c r="M338" s="239">
        <v>295</v>
      </c>
      <c r="N338" s="239">
        <v>164362141</v>
      </c>
      <c r="O338" s="239">
        <v>186323</v>
      </c>
      <c r="P338" s="285">
        <f>(C338+4.2+(coefficient!$C$6*2))/0.88*1.19</f>
        <v>15.848636363636363</v>
      </c>
      <c r="Q338" s="240">
        <v>296</v>
      </c>
      <c r="R338" s="240">
        <v>164362141</v>
      </c>
      <c r="S338" s="240">
        <v>186322</v>
      </c>
      <c r="T338" s="303">
        <f t="shared" si="26"/>
        <v>10.439545454545454</v>
      </c>
      <c r="U338" s="234">
        <v>758</v>
      </c>
      <c r="V338" s="235">
        <v>164362141</v>
      </c>
      <c r="W338" s="235">
        <v>570399</v>
      </c>
      <c r="X338" s="306">
        <f t="shared" si="27"/>
        <v>11.424095454545453</v>
      </c>
      <c r="Y338" s="236">
        <v>759</v>
      </c>
      <c r="Z338" s="237">
        <v>164362141</v>
      </c>
      <c r="AA338" s="237">
        <v>570400</v>
      </c>
      <c r="AB338">
        <v>0</v>
      </c>
    </row>
    <row r="339" spans="1:28" x14ac:dyDescent="0.25">
      <c r="A339" s="125" t="s">
        <v>384</v>
      </c>
      <c r="B339" s="126">
        <v>161366399</v>
      </c>
      <c r="C339" s="14">
        <v>1.69</v>
      </c>
      <c r="D339" s="311">
        <f>(C339+coefficient!$C$6)/0.9*1.19</f>
        <v>4.8789999999999996</v>
      </c>
      <c r="E339" s="312">
        <f>(C339+coefficient!$C$6)/0.95</f>
        <v>3.8842105263157896</v>
      </c>
      <c r="F339" s="247" t="s">
        <v>4</v>
      </c>
      <c r="G339" s="418">
        <v>338</v>
      </c>
      <c r="H339" s="131">
        <f>(C339+4.2+coefficient!$B$6)/0.85*1.19</f>
        <v>12.446</v>
      </c>
      <c r="I339" s="133">
        <v>294</v>
      </c>
      <c r="J339" s="133">
        <v>161366399</v>
      </c>
      <c r="K339" s="133">
        <v>183416</v>
      </c>
      <c r="L339" s="280">
        <f t="shared" si="28"/>
        <v>10.856199999999999</v>
      </c>
      <c r="M339" s="239">
        <v>295</v>
      </c>
      <c r="N339" s="239">
        <v>161366399</v>
      </c>
      <c r="O339" s="239">
        <v>127523</v>
      </c>
      <c r="P339" s="281">
        <v>10.54</v>
      </c>
      <c r="Q339" s="240">
        <v>296</v>
      </c>
      <c r="R339" s="240">
        <v>161366399</v>
      </c>
      <c r="S339" s="240">
        <v>127522</v>
      </c>
      <c r="T339" s="303">
        <f t="shared" si="26"/>
        <v>7.9648863636363645</v>
      </c>
      <c r="U339" s="234">
        <v>758</v>
      </c>
      <c r="V339" s="235">
        <v>161366399</v>
      </c>
      <c r="W339" s="235">
        <v>560687</v>
      </c>
      <c r="X339" s="306">
        <f t="shared" si="27"/>
        <v>5.9561999999999991</v>
      </c>
      <c r="Y339" s="236">
        <v>759</v>
      </c>
      <c r="Z339" s="237">
        <v>161366399</v>
      </c>
      <c r="AA339" s="237">
        <v>560688</v>
      </c>
      <c r="AB339">
        <v>2</v>
      </c>
    </row>
    <row r="340" spans="1:28" x14ac:dyDescent="0.25">
      <c r="A340" s="144" t="s">
        <v>385</v>
      </c>
      <c r="B340" s="126">
        <v>155079135</v>
      </c>
      <c r="C340" s="14">
        <v>0.74</v>
      </c>
      <c r="D340" s="311">
        <f>(C340+coefficient!$C$6)/0.9*1.19</f>
        <v>3.6228888888888893</v>
      </c>
      <c r="E340" s="312">
        <f>(C340+coefficient!$C$6)/0.95</f>
        <v>2.88421052631579</v>
      </c>
      <c r="F340" s="242" t="s">
        <v>4</v>
      </c>
      <c r="G340" s="418">
        <v>339</v>
      </c>
      <c r="H340" s="131">
        <f>(C340+4.2+coefficient!$B$6)/0.85*1.19</f>
        <v>11.116</v>
      </c>
      <c r="I340" s="133">
        <v>294</v>
      </c>
      <c r="J340" s="133">
        <v>155079135</v>
      </c>
      <c r="K340" s="133">
        <v>183417</v>
      </c>
      <c r="L340" s="280">
        <f t="shared" si="28"/>
        <v>10.856199999999999</v>
      </c>
      <c r="M340" s="239">
        <v>295</v>
      </c>
      <c r="N340" s="239">
        <v>155079135</v>
      </c>
      <c r="O340" s="239">
        <v>90944</v>
      </c>
      <c r="P340" s="281">
        <v>10.54</v>
      </c>
      <c r="Q340" s="240">
        <v>296</v>
      </c>
      <c r="R340" s="240">
        <v>155079135</v>
      </c>
      <c r="S340" s="240">
        <v>93414</v>
      </c>
      <c r="T340" s="303">
        <f t="shared" si="26"/>
        <v>6.6802272727272731</v>
      </c>
      <c r="U340" s="234">
        <v>758</v>
      </c>
      <c r="V340" s="235">
        <v>155079135</v>
      </c>
      <c r="W340" s="235">
        <v>559637</v>
      </c>
      <c r="X340" s="306">
        <f t="shared" si="27"/>
        <v>5.9561999999999991</v>
      </c>
      <c r="Y340" s="236">
        <v>759</v>
      </c>
      <c r="Z340" s="237">
        <v>155079135</v>
      </c>
      <c r="AA340" s="237">
        <v>559638</v>
      </c>
      <c r="AB340">
        <v>97</v>
      </c>
    </row>
    <row r="341" spans="1:28" x14ac:dyDescent="0.25">
      <c r="A341" s="125" t="s">
        <v>386</v>
      </c>
      <c r="B341" s="126">
        <v>164359686</v>
      </c>
      <c r="C341" s="14">
        <f>C340*2</f>
        <v>1.48</v>
      </c>
      <c r="D341" s="311">
        <f>(C341+(coefficient!$C$6*2))/0.9*1.19</f>
        <v>7.2457777777777785</v>
      </c>
      <c r="E341" s="312">
        <f>(C341+(coefficient!$C$6*2))/0.95</f>
        <v>5.76842105263158</v>
      </c>
      <c r="F341" s="247" t="s">
        <v>73</v>
      </c>
      <c r="G341" s="418">
        <v>340</v>
      </c>
      <c r="H341" s="131">
        <f>(C341+4.2+(coefficient!$B$6*2))/0.85*1.19</f>
        <v>16.351999999999997</v>
      </c>
      <c r="I341" s="133">
        <v>294</v>
      </c>
      <c r="J341" s="133">
        <v>164359686</v>
      </c>
      <c r="K341" s="133">
        <v>186251</v>
      </c>
      <c r="L341" s="280">
        <f t="shared" si="28"/>
        <v>13.482699999999999</v>
      </c>
      <c r="M341" s="239">
        <v>295</v>
      </c>
      <c r="N341" s="239">
        <v>164359686</v>
      </c>
      <c r="O341" s="239">
        <v>186253</v>
      </c>
      <c r="P341" s="285">
        <f>(C341+4.2+(coefficient!$C$6*2))/0.88*1.19</f>
        <v>13.09</v>
      </c>
      <c r="Q341" s="240">
        <v>296</v>
      </c>
      <c r="R341" s="240">
        <v>164359686</v>
      </c>
      <c r="S341" s="240">
        <v>186252</v>
      </c>
      <c r="T341" s="303">
        <f t="shared" si="26"/>
        <v>7.6809090909090898</v>
      </c>
      <c r="U341" s="234">
        <v>758</v>
      </c>
      <c r="V341" s="235">
        <v>164359686</v>
      </c>
      <c r="W341" s="235">
        <v>570375</v>
      </c>
      <c r="X341" s="306">
        <f t="shared" si="27"/>
        <v>8.5826999999999991</v>
      </c>
      <c r="Y341" s="236">
        <v>759</v>
      </c>
      <c r="Z341" s="237">
        <v>164359686</v>
      </c>
      <c r="AA341" s="237">
        <v>570376</v>
      </c>
      <c r="AB341">
        <f>AB340/2</f>
        <v>48.5</v>
      </c>
    </row>
    <row r="342" spans="1:28" x14ac:dyDescent="0.25">
      <c r="A342" s="144" t="s">
        <v>387</v>
      </c>
      <c r="B342" s="126">
        <v>155078267</v>
      </c>
      <c r="C342" s="14">
        <v>1.1200000000000001</v>
      </c>
      <c r="D342" s="311">
        <f>(C342+coefficient!$C$6)/0.9*1.19</f>
        <v>4.1253333333333329</v>
      </c>
      <c r="E342" s="312">
        <f>(C342+coefficient!$C$6)/0.95</f>
        <v>3.2842105263157899</v>
      </c>
      <c r="F342" s="242" t="s">
        <v>4</v>
      </c>
      <c r="G342" s="418">
        <v>341</v>
      </c>
      <c r="H342" s="131">
        <f>(C342+4.2+coefficient!$B$6)/0.85*1.19</f>
        <v>11.648</v>
      </c>
      <c r="I342" s="133">
        <v>294</v>
      </c>
      <c r="J342" s="133">
        <v>155078267</v>
      </c>
      <c r="K342" s="133">
        <v>183418</v>
      </c>
      <c r="L342" s="280">
        <f t="shared" si="28"/>
        <v>10.195595454545455</v>
      </c>
      <c r="M342" s="239">
        <v>295</v>
      </c>
      <c r="N342" s="239">
        <v>155078267</v>
      </c>
      <c r="O342" s="239">
        <v>90945</v>
      </c>
      <c r="P342" s="285">
        <f>(C342+4.2+coefficient!$C$6)/0.88*1.19</f>
        <v>9.8986363636363635</v>
      </c>
      <c r="Q342" s="240">
        <v>296</v>
      </c>
      <c r="R342" s="240">
        <v>155078267</v>
      </c>
      <c r="S342" s="240">
        <v>93411</v>
      </c>
      <c r="T342" s="303">
        <f t="shared" si="26"/>
        <v>7.1940909090909093</v>
      </c>
      <c r="U342" s="234">
        <v>758</v>
      </c>
      <c r="V342" s="235">
        <v>155078267</v>
      </c>
      <c r="W342" s="235">
        <v>558317</v>
      </c>
      <c r="X342" s="306">
        <f t="shared" si="27"/>
        <v>5.2955954545454542</v>
      </c>
      <c r="Y342" s="236">
        <v>759</v>
      </c>
      <c r="Z342" s="237">
        <v>155078267</v>
      </c>
      <c r="AA342" s="237">
        <v>558318</v>
      </c>
      <c r="AB342">
        <v>90</v>
      </c>
    </row>
    <row r="343" spans="1:28" x14ac:dyDescent="0.25">
      <c r="A343" s="125" t="s">
        <v>388</v>
      </c>
      <c r="B343" s="126">
        <v>161285079</v>
      </c>
      <c r="C343" s="14">
        <v>2.76</v>
      </c>
      <c r="D343" s="311">
        <f>(C343+coefficient!$C$6)/0.9*1.19</f>
        <v>6.2937777777777777</v>
      </c>
      <c r="E343" s="312">
        <f>(C343+coefficient!$C$6)/0.95</f>
        <v>5.0105263157894733</v>
      </c>
      <c r="F343" s="247" t="s">
        <v>4</v>
      </c>
      <c r="G343" s="418">
        <v>342</v>
      </c>
      <c r="H343" s="131">
        <f>(C343+4.2+coefficient!$B$6)/0.85*1.19</f>
        <v>13.944000000000001</v>
      </c>
      <c r="I343" s="133">
        <v>294</v>
      </c>
      <c r="J343" s="133">
        <v>161285079</v>
      </c>
      <c r="K343" s="133">
        <v>183419</v>
      </c>
      <c r="L343" s="280">
        <f t="shared" si="28"/>
        <v>12.479854545454547</v>
      </c>
      <c r="M343" s="239">
        <v>295</v>
      </c>
      <c r="N343" s="239">
        <v>161285079</v>
      </c>
      <c r="O343" s="239">
        <v>110121</v>
      </c>
      <c r="P343" s="285">
        <f>(C343+4.2+coefficient!$C$6)/0.88*1.19</f>
        <v>12.116363636363637</v>
      </c>
      <c r="Q343" s="240">
        <v>296</v>
      </c>
      <c r="R343" s="240">
        <v>161285079</v>
      </c>
      <c r="S343" s="240">
        <v>110120</v>
      </c>
      <c r="T343" s="303">
        <f t="shared" si="26"/>
        <v>9.4118181818181821</v>
      </c>
      <c r="U343" s="234">
        <v>758</v>
      </c>
      <c r="V343" s="235">
        <v>161285079</v>
      </c>
      <c r="W343" s="235">
        <v>560683</v>
      </c>
      <c r="X343" s="306">
        <f t="shared" si="27"/>
        <v>7.5798545454545465</v>
      </c>
      <c r="Y343" s="236">
        <v>759</v>
      </c>
      <c r="Z343" s="237">
        <v>161285079</v>
      </c>
      <c r="AA343" s="237">
        <v>560684</v>
      </c>
      <c r="AB343">
        <v>162</v>
      </c>
    </row>
    <row r="344" spans="1:28" x14ac:dyDescent="0.25">
      <c r="A344" s="144" t="s">
        <v>389</v>
      </c>
      <c r="B344" s="126">
        <v>155079170</v>
      </c>
      <c r="C344" s="14">
        <v>2.23</v>
      </c>
      <c r="D344" s="311">
        <f>(C344+coefficient!$C$6)/0.9*1.19</f>
        <v>5.593</v>
      </c>
      <c r="E344" s="312">
        <f>(C344+coefficient!$C$6)/0.95</f>
        <v>4.4526315789473694</v>
      </c>
      <c r="F344" s="242" t="s">
        <v>4</v>
      </c>
      <c r="G344" s="418">
        <v>343</v>
      </c>
      <c r="H344" s="131">
        <f>(C344+4.2+coefficient!$B$6)/0.85*1.19</f>
        <v>13.201999999999998</v>
      </c>
      <c r="I344" s="133">
        <v>294</v>
      </c>
      <c r="J344" s="133">
        <v>155079170</v>
      </c>
      <c r="K344" s="133">
        <v>183421</v>
      </c>
      <c r="L344" s="280">
        <f t="shared" si="28"/>
        <v>11.741648863636364</v>
      </c>
      <c r="M344" s="239">
        <v>295</v>
      </c>
      <c r="N344" s="239">
        <v>155079170</v>
      </c>
      <c r="O344" s="239">
        <v>90980</v>
      </c>
      <c r="P344" s="285">
        <f>(C344+4.2+coefficient!$C$6)/0.88*1.19</f>
        <v>11.399659090909092</v>
      </c>
      <c r="Q344" s="240">
        <v>296</v>
      </c>
      <c r="R344" s="240">
        <v>155079170</v>
      </c>
      <c r="S344" s="240">
        <v>93385</v>
      </c>
      <c r="T344" s="303">
        <f t="shared" si="26"/>
        <v>8.6951136363636365</v>
      </c>
      <c r="U344" s="234">
        <v>758</v>
      </c>
      <c r="V344" s="235">
        <v>155079170</v>
      </c>
      <c r="W344" s="235">
        <v>559677</v>
      </c>
      <c r="X344" s="306">
        <f t="shared" si="27"/>
        <v>6.8416488636363635</v>
      </c>
      <c r="Y344" s="236">
        <v>759</v>
      </c>
      <c r="Z344" s="237">
        <v>155079170</v>
      </c>
      <c r="AA344" s="237">
        <v>559678</v>
      </c>
      <c r="AB344">
        <v>94</v>
      </c>
    </row>
    <row r="345" spans="1:28" x14ac:dyDescent="0.25">
      <c r="A345" s="125" t="s">
        <v>390</v>
      </c>
      <c r="B345" s="126">
        <v>155079112</v>
      </c>
      <c r="C345" s="14">
        <v>1.3</v>
      </c>
      <c r="D345" s="311">
        <f>(C345+coefficient!$C$6)/0.9*1.19</f>
        <v>4.3633333333333333</v>
      </c>
      <c r="E345" s="312">
        <f>(C345+coefficient!$C$6)/0.95</f>
        <v>3.4736842105263159</v>
      </c>
      <c r="F345" s="247" t="s">
        <v>4</v>
      </c>
      <c r="G345" s="418">
        <v>344</v>
      </c>
      <c r="H345" s="131">
        <f>(C345+4.2+coefficient!$B$6)/0.85*1.19</f>
        <v>11.899999999999999</v>
      </c>
      <c r="I345" s="133">
        <v>294</v>
      </c>
      <c r="J345" s="133">
        <v>155079112</v>
      </c>
      <c r="K345" s="133">
        <v>182837</v>
      </c>
      <c r="L345" s="280">
        <f t="shared" si="28"/>
        <v>10.446306818181819</v>
      </c>
      <c r="M345" s="239">
        <v>295</v>
      </c>
      <c r="N345" s="239">
        <v>155079112</v>
      </c>
      <c r="O345" s="239">
        <v>91064</v>
      </c>
      <c r="P345" s="285">
        <f>(C345+4.2+coefficient!$C$6)/0.88*1.19</f>
        <v>10.142045454545455</v>
      </c>
      <c r="Q345" s="240">
        <v>296</v>
      </c>
      <c r="R345" s="240">
        <v>155079112</v>
      </c>
      <c r="S345" s="240">
        <v>93371</v>
      </c>
      <c r="T345" s="303">
        <f t="shared" si="26"/>
        <v>7.4375</v>
      </c>
      <c r="U345" s="234">
        <v>758</v>
      </c>
      <c r="V345" s="235">
        <v>155079112</v>
      </c>
      <c r="W345" s="235">
        <v>559611</v>
      </c>
      <c r="X345" s="306">
        <f t="shared" si="27"/>
        <v>5.5463068181818187</v>
      </c>
      <c r="Y345" s="236">
        <v>759</v>
      </c>
      <c r="Z345" s="237">
        <v>155079112</v>
      </c>
      <c r="AA345" s="237">
        <v>559612</v>
      </c>
      <c r="AB345">
        <v>78</v>
      </c>
    </row>
    <row r="346" spans="1:28" x14ac:dyDescent="0.25">
      <c r="A346" s="144" t="s">
        <v>391</v>
      </c>
      <c r="B346" s="126">
        <v>164359974</v>
      </c>
      <c r="C346" s="14">
        <f>C345*2</f>
        <v>2.6</v>
      </c>
      <c r="D346" s="311">
        <f>(C346+(coefficient!$C$6*2))/0.9*1.19</f>
        <v>8.7266666666666666</v>
      </c>
      <c r="E346" s="312">
        <f>(C346+(coefficient!$C$6*2))/0.95</f>
        <v>6.9473684210526319</v>
      </c>
      <c r="F346" s="242" t="s">
        <v>73</v>
      </c>
      <c r="G346" s="418">
        <v>345</v>
      </c>
      <c r="H346" s="131">
        <f>(C346+4.2+(coefficient!$B$6*2))/0.85*1.19</f>
        <v>17.920000000000002</v>
      </c>
      <c r="I346" s="133">
        <v>294</v>
      </c>
      <c r="J346" s="133">
        <v>164359974</v>
      </c>
      <c r="K346" s="133">
        <v>186254</v>
      </c>
      <c r="L346" s="280">
        <f t="shared" si="28"/>
        <v>15.042681818181819</v>
      </c>
      <c r="M346" s="239">
        <v>295</v>
      </c>
      <c r="N346" s="239">
        <v>164359974</v>
      </c>
      <c r="O346" s="239">
        <v>186256</v>
      </c>
      <c r="P346" s="285">
        <f>(C346+4.2+(coefficient!$C$6*2))/0.88*1.19</f>
        <v>14.604545454545455</v>
      </c>
      <c r="Q346" s="240">
        <v>296</v>
      </c>
      <c r="R346" s="240">
        <v>164359974</v>
      </c>
      <c r="S346" s="240">
        <v>186255</v>
      </c>
      <c r="T346" s="303">
        <f t="shared" si="26"/>
        <v>9.1954545454545471</v>
      </c>
      <c r="U346" s="234">
        <v>758</v>
      </c>
      <c r="V346" s="235">
        <v>164359974</v>
      </c>
      <c r="W346" s="235">
        <v>570377</v>
      </c>
      <c r="X346" s="306">
        <f t="shared" si="27"/>
        <v>10.142681818181819</v>
      </c>
      <c r="Y346" s="236">
        <v>759</v>
      </c>
      <c r="Z346" s="237">
        <v>164359974</v>
      </c>
      <c r="AA346" s="237">
        <v>570378</v>
      </c>
      <c r="AB346">
        <f>AB345/2</f>
        <v>39</v>
      </c>
    </row>
    <row r="347" spans="1:28" x14ac:dyDescent="0.25">
      <c r="A347" s="125" t="s">
        <v>392</v>
      </c>
      <c r="B347" s="126">
        <v>155633321</v>
      </c>
      <c r="C347" s="14">
        <v>1.41</v>
      </c>
      <c r="D347" s="311">
        <f>(C347+coefficient!$C$6)/0.9*1.19</f>
        <v>4.5087777777777776</v>
      </c>
      <c r="E347" s="312">
        <f>(C347+coefficient!$C$6)/0.95</f>
        <v>3.5894736842105268</v>
      </c>
      <c r="F347" s="247" t="s">
        <v>4</v>
      </c>
      <c r="G347" s="418">
        <v>346</v>
      </c>
      <c r="H347" s="131">
        <f>(C347+4.2+coefficient!$B$6)/0.85*1.19</f>
        <v>12.053999999999998</v>
      </c>
      <c r="I347" s="133">
        <v>294</v>
      </c>
      <c r="J347" s="133">
        <v>155633321</v>
      </c>
      <c r="K347" s="133">
        <v>182832</v>
      </c>
      <c r="L347" s="280">
        <f t="shared" si="28"/>
        <v>10.599519318181819</v>
      </c>
      <c r="M347" s="239">
        <v>295</v>
      </c>
      <c r="N347" s="239">
        <v>155633321</v>
      </c>
      <c r="O347" s="239">
        <v>91082</v>
      </c>
      <c r="P347" s="285">
        <f>(C347+4.2+coefficient!$C$6)/0.88*1.19</f>
        <v>10.290795454545455</v>
      </c>
      <c r="Q347" s="240">
        <v>296</v>
      </c>
      <c r="R347" s="240">
        <v>155633321</v>
      </c>
      <c r="S347" s="240">
        <v>93366</v>
      </c>
      <c r="T347" s="303">
        <f t="shared" si="26"/>
        <v>7.5862499999999997</v>
      </c>
      <c r="U347" s="234">
        <v>758</v>
      </c>
      <c r="V347" s="235">
        <v>155633321</v>
      </c>
      <c r="W347" s="235">
        <v>560513</v>
      </c>
      <c r="X347" s="306">
        <f t="shared" si="27"/>
        <v>5.6995193181818191</v>
      </c>
      <c r="Y347" s="236">
        <v>759</v>
      </c>
      <c r="Z347" s="237">
        <v>155633321</v>
      </c>
      <c r="AA347" s="237">
        <v>560514</v>
      </c>
      <c r="AB347">
        <v>4</v>
      </c>
    </row>
    <row r="348" spans="1:28" x14ac:dyDescent="0.25">
      <c r="A348" s="144" t="s">
        <v>393</v>
      </c>
      <c r="B348" s="126">
        <v>155079148</v>
      </c>
      <c r="C348" s="14">
        <v>2.17</v>
      </c>
      <c r="D348" s="311">
        <f>(C348+coefficient!$C$6)/0.9*1.19</f>
        <v>5.5136666666666656</v>
      </c>
      <c r="E348" s="312">
        <f>(C348+coefficient!$C$6)/0.95</f>
        <v>4.3894736842105262</v>
      </c>
      <c r="F348" s="242" t="s">
        <v>4</v>
      </c>
      <c r="G348" s="418">
        <v>347</v>
      </c>
      <c r="H348" s="131">
        <f>(C348+4.2+coefficient!$B$6)/0.85*1.19</f>
        <v>13.118000000000002</v>
      </c>
      <c r="I348" s="133">
        <v>294</v>
      </c>
      <c r="J348" s="133">
        <v>155079148</v>
      </c>
      <c r="K348" s="133">
        <v>183424</v>
      </c>
      <c r="L348" s="277">
        <v>10.26</v>
      </c>
      <c r="M348" s="239">
        <v>295</v>
      </c>
      <c r="N348" s="239">
        <v>155079148</v>
      </c>
      <c r="O348" s="239">
        <v>91083</v>
      </c>
      <c r="P348" s="285">
        <f>(C348+4.2+coefficient!$C$6)/0.88*1.19</f>
        <v>11.318522727272727</v>
      </c>
      <c r="Q348" s="240">
        <v>296</v>
      </c>
      <c r="R348" s="240">
        <v>155079148</v>
      </c>
      <c r="S348" s="240">
        <v>93363</v>
      </c>
      <c r="T348" s="303">
        <f t="shared" si="26"/>
        <v>8.6139772727272721</v>
      </c>
      <c r="U348" s="234">
        <v>758</v>
      </c>
      <c r="V348" s="235">
        <v>155079148</v>
      </c>
      <c r="W348" s="235">
        <v>559651</v>
      </c>
      <c r="X348" s="306">
        <f t="shared" si="27"/>
        <v>5.3599999999999994</v>
      </c>
      <c r="Y348" s="236">
        <v>759</v>
      </c>
      <c r="Z348" s="237">
        <v>155079148</v>
      </c>
      <c r="AA348" s="237">
        <v>559652</v>
      </c>
      <c r="AB348">
        <v>1</v>
      </c>
    </row>
    <row r="349" spans="1:28" x14ac:dyDescent="0.25">
      <c r="A349" s="125" t="s">
        <v>394</v>
      </c>
      <c r="B349" s="126">
        <v>155079172</v>
      </c>
      <c r="C349" s="14">
        <v>1.64</v>
      </c>
      <c r="D349" s="311">
        <f>(C349+coefficient!$C$6)/0.9*1.19</f>
        <v>4.8128888888888888</v>
      </c>
      <c r="E349" s="312">
        <f>(C349+coefficient!$C$6)/0.95</f>
        <v>3.831578947368421</v>
      </c>
      <c r="F349" s="247" t="s">
        <v>4</v>
      </c>
      <c r="G349" s="418">
        <v>348</v>
      </c>
      <c r="H349" s="131">
        <f>(C349+4.2+coefficient!$B$6)/0.85*1.19</f>
        <v>12.375999999999999</v>
      </c>
      <c r="I349" s="133">
        <v>294</v>
      </c>
      <c r="J349" s="133">
        <v>155079172</v>
      </c>
      <c r="K349" s="133">
        <v>182831</v>
      </c>
      <c r="L349" s="280">
        <f t="shared" ref="L349:L364" si="29">P349*1.03</f>
        <v>10.919872727272725</v>
      </c>
      <c r="M349" s="239">
        <v>295</v>
      </c>
      <c r="N349" s="239">
        <v>155079172</v>
      </c>
      <c r="O349" s="239">
        <v>91084</v>
      </c>
      <c r="P349" s="286">
        <f>(C349+4.2+coefficient!$C$6)/0.88*1.19</f>
        <v>10.60181818181818</v>
      </c>
      <c r="Q349" s="240">
        <v>296</v>
      </c>
      <c r="R349" s="240">
        <v>155079172</v>
      </c>
      <c r="S349" s="240">
        <v>93360</v>
      </c>
      <c r="T349" s="303">
        <f t="shared" si="26"/>
        <v>7.8972727272727266</v>
      </c>
      <c r="U349" s="234">
        <v>758</v>
      </c>
      <c r="V349" s="235">
        <v>155079172</v>
      </c>
      <c r="W349" s="235">
        <v>559681</v>
      </c>
      <c r="X349" s="306">
        <f t="shared" si="27"/>
        <v>6.019872727272725</v>
      </c>
      <c r="Y349" s="236">
        <v>759</v>
      </c>
      <c r="Z349" s="237">
        <v>155079172</v>
      </c>
      <c r="AA349" s="237">
        <v>559682</v>
      </c>
      <c r="AB349">
        <v>74</v>
      </c>
    </row>
    <row r="350" spans="1:28" x14ac:dyDescent="0.25">
      <c r="A350" s="144" t="s">
        <v>395</v>
      </c>
      <c r="B350" s="126">
        <v>155079203</v>
      </c>
      <c r="C350" s="14">
        <v>1.62</v>
      </c>
      <c r="D350" s="311">
        <f>(C350+coefficient!$C$6)/0.9*1.19</f>
        <v>4.7864444444444443</v>
      </c>
      <c r="E350" s="312">
        <f>(C350+coefficient!$C$6)/0.95</f>
        <v>3.810526315789474</v>
      </c>
      <c r="F350" s="242" t="s">
        <v>4</v>
      </c>
      <c r="G350" s="418">
        <v>349</v>
      </c>
      <c r="H350" s="131">
        <f>(C350+4.2+coefficient!$B$6)/0.85*1.19</f>
        <v>12.348000000000001</v>
      </c>
      <c r="I350" s="133">
        <v>294</v>
      </c>
      <c r="J350" s="133">
        <v>155079203</v>
      </c>
      <c r="K350" s="133">
        <v>183425</v>
      </c>
      <c r="L350" s="280">
        <f t="shared" si="29"/>
        <v>10.892015909090908</v>
      </c>
      <c r="M350" s="239">
        <v>295</v>
      </c>
      <c r="N350" s="239">
        <v>155079203</v>
      </c>
      <c r="O350" s="239">
        <v>91086</v>
      </c>
      <c r="P350" s="285">
        <f>(C350+4.2+coefficient!$C$6)/0.88*1.19</f>
        <v>10.574772727272727</v>
      </c>
      <c r="Q350" s="240">
        <v>296</v>
      </c>
      <c r="R350" s="240">
        <v>155079203</v>
      </c>
      <c r="S350" s="240">
        <v>93332</v>
      </c>
      <c r="T350" s="303">
        <f t="shared" si="26"/>
        <v>7.8702272727272726</v>
      </c>
      <c r="U350" s="234">
        <v>758</v>
      </c>
      <c r="V350" s="235">
        <v>155079203</v>
      </c>
      <c r="W350" s="235">
        <v>559721</v>
      </c>
      <c r="X350" s="306">
        <f t="shared" si="27"/>
        <v>5.9920159090909078</v>
      </c>
      <c r="Y350" s="236">
        <v>759</v>
      </c>
      <c r="Z350" s="237">
        <v>155079203</v>
      </c>
      <c r="AA350" s="237">
        <v>559722</v>
      </c>
      <c r="AB350">
        <v>21</v>
      </c>
    </row>
    <row r="351" spans="1:28" x14ac:dyDescent="0.25">
      <c r="A351" s="125" t="s">
        <v>396</v>
      </c>
      <c r="B351" s="126">
        <v>155079268</v>
      </c>
      <c r="C351" s="14">
        <v>1.67</v>
      </c>
      <c r="D351" s="311">
        <f>(C351+coefficient!$C$6)/0.9*1.19</f>
        <v>4.8525555555555551</v>
      </c>
      <c r="E351" s="312">
        <f>(C351+coefficient!$C$6)/0.95</f>
        <v>3.8631578947368421</v>
      </c>
      <c r="F351" s="247" t="s">
        <v>4</v>
      </c>
      <c r="G351" s="418">
        <v>350</v>
      </c>
      <c r="H351" s="131">
        <f>(C351+4.2+coefficient!$B$6)/0.85*1.19</f>
        <v>12.418000000000001</v>
      </c>
      <c r="I351" s="133">
        <v>294</v>
      </c>
      <c r="J351" s="133">
        <v>155079268</v>
      </c>
      <c r="K351" s="133">
        <v>183429</v>
      </c>
      <c r="L351" s="280">
        <f t="shared" si="29"/>
        <v>11.051900000000002</v>
      </c>
      <c r="M351" s="239">
        <v>295</v>
      </c>
      <c r="N351" s="239">
        <v>155079268</v>
      </c>
      <c r="O351" s="239">
        <v>91093</v>
      </c>
      <c r="P351" s="281">
        <v>10.73</v>
      </c>
      <c r="Q351" s="240">
        <v>296</v>
      </c>
      <c r="R351" s="240">
        <v>155079268</v>
      </c>
      <c r="S351" s="240">
        <v>93314</v>
      </c>
      <c r="T351" s="303">
        <f t="shared" si="26"/>
        <v>7.9378409090909088</v>
      </c>
      <c r="U351" s="234">
        <v>758</v>
      </c>
      <c r="V351" s="235">
        <v>155079268</v>
      </c>
      <c r="W351" s="235">
        <v>559779</v>
      </c>
      <c r="X351" s="306">
        <f t="shared" si="27"/>
        <v>6.1519000000000013</v>
      </c>
      <c r="Y351" s="236">
        <v>759</v>
      </c>
      <c r="Z351" s="237">
        <v>155079268</v>
      </c>
      <c r="AA351" s="237">
        <v>559780</v>
      </c>
      <c r="AB351">
        <v>88</v>
      </c>
    </row>
    <row r="352" spans="1:28" x14ac:dyDescent="0.25">
      <c r="A352" s="144" t="s">
        <v>397</v>
      </c>
      <c r="B352" s="126">
        <v>164360014</v>
      </c>
      <c r="C352" s="14">
        <f>C351*2</f>
        <v>3.34</v>
      </c>
      <c r="D352" s="311">
        <f>(C352+(coefficient!$C$6*2))/0.9*1.19</f>
        <v>9.7051111111111101</v>
      </c>
      <c r="E352" s="312">
        <f>(C352+(coefficient!$C$6*2))/0.95</f>
        <v>7.7263157894736842</v>
      </c>
      <c r="F352" s="242" t="s">
        <v>73</v>
      </c>
      <c r="G352" s="418">
        <v>351</v>
      </c>
      <c r="H352" s="131">
        <f>(C352+4.2+(coefficient!$B$6*2))/0.85*1.19</f>
        <v>18.956</v>
      </c>
      <c r="I352" s="133">
        <v>294</v>
      </c>
      <c r="J352" s="133">
        <v>164360014</v>
      </c>
      <c r="K352" s="133">
        <v>186259</v>
      </c>
      <c r="L352" s="280">
        <f t="shared" si="29"/>
        <v>16.073384090909091</v>
      </c>
      <c r="M352" s="239">
        <v>295</v>
      </c>
      <c r="N352" s="239">
        <v>164360014</v>
      </c>
      <c r="O352" s="239">
        <v>186261</v>
      </c>
      <c r="P352" s="285">
        <f>(C352+4.2+(coefficient!$C$6*2))/0.88*1.19</f>
        <v>15.605227272727271</v>
      </c>
      <c r="Q352" s="240">
        <v>296</v>
      </c>
      <c r="R352" s="240">
        <v>164360014</v>
      </c>
      <c r="S352" s="240">
        <v>186260</v>
      </c>
      <c r="T352" s="303">
        <f t="shared" si="26"/>
        <v>10.196136363636363</v>
      </c>
      <c r="U352" s="234">
        <v>758</v>
      </c>
      <c r="V352" s="235">
        <v>164360014</v>
      </c>
      <c r="W352" s="235">
        <v>570379</v>
      </c>
      <c r="X352" s="306">
        <f t="shared" si="27"/>
        <v>11.17338409090909</v>
      </c>
      <c r="Y352" s="236">
        <v>759</v>
      </c>
      <c r="Z352" s="237">
        <v>164360014</v>
      </c>
      <c r="AA352" s="237">
        <v>570380</v>
      </c>
      <c r="AB352">
        <f>AB351/2</f>
        <v>44</v>
      </c>
    </row>
    <row r="353" spans="1:28" x14ac:dyDescent="0.25">
      <c r="A353" s="125" t="s">
        <v>398</v>
      </c>
      <c r="B353" s="126">
        <v>155079122</v>
      </c>
      <c r="C353" s="14">
        <v>1.45</v>
      </c>
      <c r="D353" s="311">
        <f>(C353+coefficient!$C$6)/0.9*1.19</f>
        <v>4.5616666666666665</v>
      </c>
      <c r="E353" s="312">
        <f>(C353+coefficient!$C$6)/0.95</f>
        <v>3.6315789473684212</v>
      </c>
      <c r="F353" s="247" t="s">
        <v>4</v>
      </c>
      <c r="G353" s="418">
        <v>352</v>
      </c>
      <c r="H353" s="131">
        <f>(C353+4.2+coefficient!$B$6)/0.85*1.19</f>
        <v>12.110000000000001</v>
      </c>
      <c r="I353" s="133">
        <v>294</v>
      </c>
      <c r="J353" s="133">
        <v>155079122</v>
      </c>
      <c r="K353" s="133">
        <v>182820</v>
      </c>
      <c r="L353" s="280">
        <f t="shared" si="29"/>
        <v>10.655232954545454</v>
      </c>
      <c r="M353" s="239">
        <v>295</v>
      </c>
      <c r="N353" s="239">
        <v>155079122</v>
      </c>
      <c r="O353" s="239">
        <v>90154</v>
      </c>
      <c r="P353" s="285">
        <f>(C353+4.2+coefficient!$C$6)/0.88*1.19</f>
        <v>10.344886363636363</v>
      </c>
      <c r="Q353" s="240">
        <v>296</v>
      </c>
      <c r="R353" s="240">
        <v>155079122</v>
      </c>
      <c r="S353" s="240">
        <v>93059</v>
      </c>
      <c r="T353" s="303">
        <f t="shared" si="26"/>
        <v>7.6403409090909093</v>
      </c>
      <c r="U353" s="234">
        <v>758</v>
      </c>
      <c r="V353" s="235">
        <v>155079122</v>
      </c>
      <c r="W353" s="235">
        <v>559621</v>
      </c>
      <c r="X353" s="306">
        <f t="shared" si="27"/>
        <v>5.7552329545454537</v>
      </c>
      <c r="Y353" s="236">
        <v>759</v>
      </c>
      <c r="Z353" s="237">
        <v>155079122</v>
      </c>
      <c r="AA353" s="237">
        <v>559622</v>
      </c>
      <c r="AB353">
        <v>34</v>
      </c>
    </row>
    <row r="354" spans="1:28" x14ac:dyDescent="0.25">
      <c r="A354" s="144" t="s">
        <v>399</v>
      </c>
      <c r="B354" s="126">
        <v>155079142</v>
      </c>
      <c r="C354" s="14">
        <v>1.45</v>
      </c>
      <c r="D354" s="311">
        <f>(C354+coefficient!$C$6)/0.9*1.19</f>
        <v>4.5616666666666665</v>
      </c>
      <c r="E354" s="312">
        <f>(C354+coefficient!$C$6)/0.95</f>
        <v>3.6315789473684212</v>
      </c>
      <c r="F354" s="242" t="s">
        <v>4</v>
      </c>
      <c r="G354" s="418">
        <v>353</v>
      </c>
      <c r="H354" s="131">
        <f>(C354+4.2+coefficient!$B$6)/0.85*1.19</f>
        <v>12.110000000000001</v>
      </c>
      <c r="I354" s="133">
        <v>294</v>
      </c>
      <c r="J354" s="133">
        <v>155079142</v>
      </c>
      <c r="K354" s="133">
        <v>182819</v>
      </c>
      <c r="L354" s="280">
        <f t="shared" si="29"/>
        <v>10.655232954545454</v>
      </c>
      <c r="M354" s="239">
        <v>295</v>
      </c>
      <c r="N354" s="239">
        <v>155079142</v>
      </c>
      <c r="O354" s="239">
        <v>90155</v>
      </c>
      <c r="P354" s="285">
        <f>(C354+4.2+coefficient!$C$6)/0.88*1.19</f>
        <v>10.344886363636363</v>
      </c>
      <c r="Q354" s="240">
        <v>296</v>
      </c>
      <c r="R354" s="240">
        <v>155079142</v>
      </c>
      <c r="S354" s="240">
        <v>93049</v>
      </c>
      <c r="T354" s="303">
        <f t="shared" si="26"/>
        <v>7.6403409090909093</v>
      </c>
      <c r="U354" s="234">
        <v>758</v>
      </c>
      <c r="V354" s="235">
        <v>155079142</v>
      </c>
      <c r="W354" s="235">
        <v>559647</v>
      </c>
      <c r="X354" s="306">
        <f t="shared" si="27"/>
        <v>5.7552329545454537</v>
      </c>
      <c r="Y354" s="236">
        <v>759</v>
      </c>
      <c r="Z354" s="237">
        <v>155079142</v>
      </c>
      <c r="AA354" s="237">
        <v>559648</v>
      </c>
      <c r="AB354">
        <v>27</v>
      </c>
    </row>
    <row r="355" spans="1:28" x14ac:dyDescent="0.25">
      <c r="A355" s="125" t="s">
        <v>400</v>
      </c>
      <c r="B355" s="126">
        <v>164362157</v>
      </c>
      <c r="C355" s="14">
        <v>2.89</v>
      </c>
      <c r="D355" s="311">
        <f>(C355+coefficient!$C$6)/0.9*1.19</f>
        <v>6.4656666666666665</v>
      </c>
      <c r="E355" s="312">
        <f>(C355+coefficient!$C$6)/0.95</f>
        <v>5.147368421052632</v>
      </c>
      <c r="F355" s="247" t="s">
        <v>4</v>
      </c>
      <c r="G355" s="418">
        <v>354</v>
      </c>
      <c r="H355" s="406">
        <v>14.11</v>
      </c>
      <c r="I355" s="133">
        <v>294</v>
      </c>
      <c r="J355" s="133">
        <v>164362157</v>
      </c>
      <c r="K355" s="133">
        <v>186324</v>
      </c>
      <c r="L355" s="280">
        <f t="shared" si="29"/>
        <v>12.660923863636365</v>
      </c>
      <c r="M355" s="239">
        <v>295</v>
      </c>
      <c r="N355" s="239">
        <v>164362157</v>
      </c>
      <c r="O355" s="239">
        <v>186326</v>
      </c>
      <c r="P355" s="285">
        <f>(C355+4.2+coefficient!$C$6)/0.88*1.19</f>
        <v>12.292159090909092</v>
      </c>
      <c r="Q355" s="240">
        <v>296</v>
      </c>
      <c r="R355" s="240">
        <v>164362157</v>
      </c>
      <c r="S355" s="240">
        <v>186325</v>
      </c>
      <c r="T355" s="303">
        <f t="shared" si="26"/>
        <v>9.5876136363636366</v>
      </c>
      <c r="U355" s="234">
        <v>758</v>
      </c>
      <c r="V355" s="235">
        <v>164362157</v>
      </c>
      <c r="W355" s="235">
        <v>570401</v>
      </c>
      <c r="X355" s="306">
        <f t="shared" si="27"/>
        <v>7.7609238636363642</v>
      </c>
      <c r="Y355" s="236">
        <v>759</v>
      </c>
      <c r="Z355" s="237">
        <v>164362157</v>
      </c>
      <c r="AA355" s="237">
        <v>570402</v>
      </c>
      <c r="AB355">
        <v>27</v>
      </c>
    </row>
    <row r="356" spans="1:28" x14ac:dyDescent="0.25">
      <c r="A356" s="144" t="s">
        <v>401</v>
      </c>
      <c r="B356" s="126">
        <v>155079171</v>
      </c>
      <c r="C356" s="14">
        <v>1.33</v>
      </c>
      <c r="D356" s="311">
        <f>(C356+coefficient!$C$6)/0.9*1.19</f>
        <v>4.4029999999999996</v>
      </c>
      <c r="E356" s="312">
        <f>(C356+coefficient!$C$6)/0.95</f>
        <v>3.5052631578947371</v>
      </c>
      <c r="F356" s="242" t="s">
        <v>4</v>
      </c>
      <c r="G356" s="418">
        <v>355</v>
      </c>
      <c r="H356" s="131">
        <f>(C356+4.2+coefficient!$B$6)/0.85*1.19</f>
        <v>11.942000000000002</v>
      </c>
      <c r="I356" s="133">
        <v>294</v>
      </c>
      <c r="J356" s="133">
        <v>155079171</v>
      </c>
      <c r="K356" s="133">
        <v>182818</v>
      </c>
      <c r="L356" s="280">
        <f t="shared" si="29"/>
        <v>10.488092045454545</v>
      </c>
      <c r="M356" s="239">
        <v>295</v>
      </c>
      <c r="N356" s="239">
        <v>155079171</v>
      </c>
      <c r="O356" s="239">
        <v>90156</v>
      </c>
      <c r="P356" s="285">
        <f>(C356+4.2+coefficient!$C$6)/0.88*1.19</f>
        <v>10.182613636363635</v>
      </c>
      <c r="Q356" s="240">
        <v>296</v>
      </c>
      <c r="R356" s="240">
        <v>155079171</v>
      </c>
      <c r="S356" s="240">
        <v>92896</v>
      </c>
      <c r="T356" s="303">
        <f t="shared" si="26"/>
        <v>7.4780681818181813</v>
      </c>
      <c r="U356" s="234">
        <v>758</v>
      </c>
      <c r="V356" s="235">
        <v>155079171</v>
      </c>
      <c r="W356" s="235">
        <v>559679</v>
      </c>
      <c r="X356" s="306">
        <f t="shared" si="27"/>
        <v>5.5880920454545446</v>
      </c>
      <c r="Y356" s="236">
        <v>759</v>
      </c>
      <c r="Z356" s="237">
        <v>155079171</v>
      </c>
      <c r="AA356" s="237">
        <v>559680</v>
      </c>
      <c r="AB356">
        <v>93</v>
      </c>
    </row>
    <row r="357" spans="1:28" x14ac:dyDescent="0.25">
      <c r="A357" s="125" t="s">
        <v>402</v>
      </c>
      <c r="B357" s="126">
        <v>164360473</v>
      </c>
      <c r="C357" s="14">
        <f>C356*2</f>
        <v>2.66</v>
      </c>
      <c r="D357" s="311">
        <f>(C357+(coefficient!$C$6*2))/0.9*1.19</f>
        <v>8.8059999999999992</v>
      </c>
      <c r="E357" s="312">
        <f>(C357+(coefficient!$C$6*2))/0.95</f>
        <v>7.0105263157894742</v>
      </c>
      <c r="F357" s="247" t="s">
        <v>73</v>
      </c>
      <c r="G357" s="418">
        <v>356</v>
      </c>
      <c r="H357" s="131">
        <f>(C357+4.2+(coefficient!$B$6*2))/0.85*1.19</f>
        <v>18.003999999999998</v>
      </c>
      <c r="I357" s="133">
        <v>294</v>
      </c>
      <c r="J357" s="133">
        <v>164360473</v>
      </c>
      <c r="K357" s="133">
        <v>186266</v>
      </c>
      <c r="L357" s="280">
        <f t="shared" si="29"/>
        <v>15.126252272727271</v>
      </c>
      <c r="M357" s="239">
        <v>295</v>
      </c>
      <c r="N357" s="239">
        <v>164360473</v>
      </c>
      <c r="O357" s="239">
        <v>186268</v>
      </c>
      <c r="P357" s="285">
        <f>(C357+4.2+(coefficient!$C$6*2))/0.88*1.19</f>
        <v>14.685681818181816</v>
      </c>
      <c r="Q357" s="240">
        <v>296</v>
      </c>
      <c r="R357" s="240">
        <v>164360473</v>
      </c>
      <c r="S357" s="240">
        <v>186267</v>
      </c>
      <c r="T357" s="303">
        <f t="shared" si="26"/>
        <v>9.2765909090909098</v>
      </c>
      <c r="U357" s="234">
        <v>758</v>
      </c>
      <c r="V357" s="235">
        <v>164360473</v>
      </c>
      <c r="W357" s="235">
        <v>570381</v>
      </c>
      <c r="X357" s="306">
        <f t="shared" si="27"/>
        <v>10.226252272727271</v>
      </c>
      <c r="Y357" s="236">
        <v>759</v>
      </c>
      <c r="Z357" s="237">
        <v>164360473</v>
      </c>
      <c r="AA357" s="237">
        <v>570382</v>
      </c>
      <c r="AB357">
        <f>AB356/2</f>
        <v>46.5</v>
      </c>
    </row>
    <row r="358" spans="1:28" x14ac:dyDescent="0.25">
      <c r="A358" s="144" t="s">
        <v>403</v>
      </c>
      <c r="B358" s="126">
        <v>155079128</v>
      </c>
      <c r="C358" s="14">
        <v>1.56</v>
      </c>
      <c r="D358" s="311">
        <f>(C358+coefficient!$C$6)/0.9*1.19</f>
        <v>4.7071111111111108</v>
      </c>
      <c r="E358" s="312">
        <f>(C358+coefficient!$C$6)/0.95</f>
        <v>3.7473684210526317</v>
      </c>
      <c r="F358" s="242" t="s">
        <v>4</v>
      </c>
      <c r="G358" s="418">
        <v>357</v>
      </c>
      <c r="H358" s="131">
        <f>(C358+4.2+coefficient!$B$6)/0.85*1.19</f>
        <v>12.264000000000001</v>
      </c>
      <c r="I358" s="133">
        <v>294</v>
      </c>
      <c r="J358" s="133">
        <v>155079128</v>
      </c>
      <c r="K358" s="133">
        <v>183432</v>
      </c>
      <c r="L358" s="280">
        <f t="shared" si="29"/>
        <v>12.205500000000001</v>
      </c>
      <c r="M358" s="239">
        <v>295</v>
      </c>
      <c r="N358" s="239">
        <v>155079128</v>
      </c>
      <c r="O358" s="239">
        <v>90159</v>
      </c>
      <c r="P358" s="281">
        <v>11.85</v>
      </c>
      <c r="Q358" s="240">
        <v>296</v>
      </c>
      <c r="R358" s="240">
        <v>155079128</v>
      </c>
      <c r="S358" s="240">
        <v>92821</v>
      </c>
      <c r="T358" s="303">
        <f t="shared" si="26"/>
        <v>7.7890909090909082</v>
      </c>
      <c r="U358" s="234">
        <v>758</v>
      </c>
      <c r="V358" s="235">
        <v>155079128</v>
      </c>
      <c r="W358" s="235">
        <v>559629</v>
      </c>
      <c r="X358" s="306">
        <f t="shared" si="27"/>
        <v>7.3055000000000003</v>
      </c>
      <c r="Y358" s="236">
        <v>759</v>
      </c>
      <c r="Z358" s="237">
        <v>155079128</v>
      </c>
      <c r="AA358" s="237">
        <v>559630</v>
      </c>
      <c r="AB358">
        <v>30</v>
      </c>
    </row>
    <row r="359" spans="1:28" x14ac:dyDescent="0.25">
      <c r="A359" s="125" t="s">
        <v>404</v>
      </c>
      <c r="B359" s="126">
        <v>155079258</v>
      </c>
      <c r="C359" s="14">
        <v>1.55</v>
      </c>
      <c r="D359" s="311">
        <f>(C359+coefficient!$C$6)/0.9*1.19</f>
        <v>4.6938888888888881</v>
      </c>
      <c r="E359" s="312">
        <f>(C359+coefficient!$C$6)/0.95</f>
        <v>3.736842105263158</v>
      </c>
      <c r="F359" s="247" t="s">
        <v>4</v>
      </c>
      <c r="G359" s="418">
        <v>358</v>
      </c>
      <c r="H359" s="406">
        <v>11</v>
      </c>
      <c r="I359" s="133">
        <v>294</v>
      </c>
      <c r="J359" s="133">
        <v>155079258</v>
      </c>
      <c r="K359" s="133">
        <v>183435</v>
      </c>
      <c r="L359" s="280">
        <f t="shared" si="29"/>
        <v>10.403</v>
      </c>
      <c r="M359" s="239">
        <v>295</v>
      </c>
      <c r="N359" s="239">
        <v>155079258</v>
      </c>
      <c r="O359" s="239">
        <v>90164</v>
      </c>
      <c r="P359" s="281">
        <v>10.1</v>
      </c>
      <c r="Q359" s="240">
        <v>296</v>
      </c>
      <c r="R359" s="240">
        <v>155079258</v>
      </c>
      <c r="S359" s="240">
        <v>92768</v>
      </c>
      <c r="T359" s="303">
        <f t="shared" si="26"/>
        <v>7.7755681818181817</v>
      </c>
      <c r="U359" s="234">
        <v>758</v>
      </c>
      <c r="V359" s="235">
        <v>155079258</v>
      </c>
      <c r="W359" s="235">
        <v>559771</v>
      </c>
      <c r="X359" s="306">
        <f t="shared" si="27"/>
        <v>5.5030000000000001</v>
      </c>
      <c r="Y359" s="236">
        <v>759</v>
      </c>
      <c r="Z359" s="237">
        <v>155079258</v>
      </c>
      <c r="AA359" s="237">
        <v>559772</v>
      </c>
      <c r="AB359">
        <v>1</v>
      </c>
    </row>
    <row r="360" spans="1:28" x14ac:dyDescent="0.25">
      <c r="A360" s="144" t="s">
        <v>405</v>
      </c>
      <c r="B360" s="126">
        <v>155078739</v>
      </c>
      <c r="C360" s="14">
        <f>C359*2</f>
        <v>3.1</v>
      </c>
      <c r="D360" s="311">
        <f>(C360+(coefficient!$C$6*2))/0.9*1.19</f>
        <v>9.3877777777777762</v>
      </c>
      <c r="E360" s="312">
        <f>(C360+(coefficient!$C$6*2))/0.95</f>
        <v>7.4736842105263159</v>
      </c>
      <c r="F360" s="242" t="s">
        <v>73</v>
      </c>
      <c r="G360" s="418">
        <v>359</v>
      </c>
      <c r="H360" s="131">
        <f>(C360+4.2+(coefficient!$B$6*2))/0.85*1.19</f>
        <v>18.62</v>
      </c>
      <c r="I360" s="133">
        <v>294</v>
      </c>
      <c r="J360" s="133">
        <v>155078739</v>
      </c>
      <c r="K360" s="133">
        <v>183436</v>
      </c>
      <c r="L360" s="280">
        <f t="shared" si="29"/>
        <v>15.739102272727274</v>
      </c>
      <c r="M360" s="239">
        <v>295</v>
      </c>
      <c r="N360" s="239">
        <v>155078739</v>
      </c>
      <c r="O360" s="239">
        <v>90165</v>
      </c>
      <c r="P360" s="285">
        <f>(C360+4.2+(coefficient!$C$6*2))/0.88*1.19</f>
        <v>15.280681818181819</v>
      </c>
      <c r="Q360" s="240">
        <v>296</v>
      </c>
      <c r="R360" s="240">
        <v>155078739</v>
      </c>
      <c r="S360" s="240">
        <v>92767</v>
      </c>
      <c r="T360" s="303">
        <f t="shared" si="26"/>
        <v>9.8715909090909104</v>
      </c>
      <c r="U360" s="234">
        <v>758</v>
      </c>
      <c r="V360" s="235">
        <v>155078739</v>
      </c>
      <c r="W360" s="235">
        <v>559023</v>
      </c>
      <c r="X360" s="306">
        <f t="shared" si="27"/>
        <v>10.839102272727274</v>
      </c>
      <c r="Y360" s="236">
        <v>759</v>
      </c>
      <c r="Z360" s="237">
        <v>155078739</v>
      </c>
      <c r="AA360" s="237">
        <v>559024</v>
      </c>
      <c r="AB360">
        <f>AB359/2</f>
        <v>0.5</v>
      </c>
    </row>
    <row r="361" spans="1:28" x14ac:dyDescent="0.25">
      <c r="A361" s="125" t="s">
        <v>406</v>
      </c>
      <c r="B361" s="126">
        <v>155079278</v>
      </c>
      <c r="C361" s="14">
        <v>1.24</v>
      </c>
      <c r="D361" s="311">
        <f>(C361+coefficient!$C$6)/0.9*1.19</f>
        <v>4.2839999999999998</v>
      </c>
      <c r="E361" s="312">
        <f>(C361+coefficient!$C$6)/0.95</f>
        <v>3.4105263157894741</v>
      </c>
      <c r="F361" s="247" t="s">
        <v>4</v>
      </c>
      <c r="G361" s="418">
        <v>360</v>
      </c>
      <c r="H361" s="131">
        <f>(C361+4.2+coefficient!$B$6)/0.85*1.19</f>
        <v>11.816000000000003</v>
      </c>
      <c r="I361" s="133">
        <v>294</v>
      </c>
      <c r="J361" s="133">
        <v>155079278</v>
      </c>
      <c r="K361" s="133">
        <v>182811</v>
      </c>
      <c r="L361" s="280">
        <f t="shared" si="29"/>
        <v>10.362736363636364</v>
      </c>
      <c r="M361" s="239">
        <v>295</v>
      </c>
      <c r="N361" s="239">
        <v>155079278</v>
      </c>
      <c r="O361" s="239">
        <v>90166</v>
      </c>
      <c r="P361" s="285">
        <f>(C361+4.2+coefficient!$C$6)/0.88*1.19</f>
        <v>10.060909090909091</v>
      </c>
      <c r="Q361" s="240">
        <v>296</v>
      </c>
      <c r="R361" s="240">
        <v>155079278</v>
      </c>
      <c r="S361" s="240">
        <v>92766</v>
      </c>
      <c r="T361" s="303">
        <f t="shared" si="26"/>
        <v>7.3563636363636373</v>
      </c>
      <c r="U361" s="234">
        <v>758</v>
      </c>
      <c r="V361" s="235">
        <v>155079278</v>
      </c>
      <c r="W361" s="235">
        <v>559797</v>
      </c>
      <c r="X361" s="306">
        <f t="shared" si="27"/>
        <v>5.4627363636363633</v>
      </c>
      <c r="Y361" s="236">
        <v>759</v>
      </c>
      <c r="Z361" s="237">
        <v>155079278</v>
      </c>
      <c r="AA361" s="237">
        <v>559798</v>
      </c>
      <c r="AB361">
        <v>96</v>
      </c>
    </row>
    <row r="362" spans="1:28" x14ac:dyDescent="0.25">
      <c r="A362" s="144" t="s">
        <v>407</v>
      </c>
      <c r="B362" s="126">
        <v>155079289</v>
      </c>
      <c r="C362" s="14">
        <v>1.4</v>
      </c>
      <c r="D362" s="311">
        <f>(C362+coefficient!$C$6)/0.9*1.19</f>
        <v>4.4955555555555549</v>
      </c>
      <c r="E362" s="312">
        <f>(C362+coefficient!$C$6)/0.95</f>
        <v>3.5789473684210527</v>
      </c>
      <c r="F362" s="242" t="s">
        <v>4</v>
      </c>
      <c r="G362" s="418">
        <v>361</v>
      </c>
      <c r="H362" s="131">
        <f>(C362+4.2+coefficient!$B$6)/0.85*1.19</f>
        <v>12.04</v>
      </c>
      <c r="I362" s="133">
        <v>294</v>
      </c>
      <c r="J362" s="133">
        <v>155079289</v>
      </c>
      <c r="K362" s="133">
        <v>182809</v>
      </c>
      <c r="L362" s="280">
        <f t="shared" si="29"/>
        <v>10.1661</v>
      </c>
      <c r="M362" s="239">
        <v>295</v>
      </c>
      <c r="N362" s="239">
        <v>155079289</v>
      </c>
      <c r="O362" s="239">
        <v>90167</v>
      </c>
      <c r="P362" s="281">
        <v>9.8699999999999992</v>
      </c>
      <c r="Q362" s="240">
        <v>296</v>
      </c>
      <c r="R362" s="240">
        <v>155079289</v>
      </c>
      <c r="S362" s="240">
        <v>92765</v>
      </c>
      <c r="T362" s="303">
        <f t="shared" si="26"/>
        <v>7.5727272727272723</v>
      </c>
      <c r="U362" s="234">
        <v>758</v>
      </c>
      <c r="V362" s="235">
        <v>155079289</v>
      </c>
      <c r="W362" s="235">
        <v>559813</v>
      </c>
      <c r="X362" s="306">
        <f t="shared" si="27"/>
        <v>5.2660999999999998</v>
      </c>
      <c r="Y362" s="236">
        <v>759</v>
      </c>
      <c r="Z362" s="237">
        <v>155079289</v>
      </c>
      <c r="AA362" s="237">
        <v>559814</v>
      </c>
      <c r="AB362">
        <v>31</v>
      </c>
    </row>
    <row r="363" spans="1:28" x14ac:dyDescent="0.25">
      <c r="A363" s="125" t="s">
        <v>408</v>
      </c>
      <c r="B363" s="126">
        <v>155079210</v>
      </c>
      <c r="C363" s="14">
        <v>1.4</v>
      </c>
      <c r="D363" s="311">
        <f>(C363+coefficient!$C$6)/0.9*1.19</f>
        <v>4.4955555555555549</v>
      </c>
      <c r="E363" s="312">
        <f>(C363+coefficient!$C$6)/0.95</f>
        <v>3.5789473684210527</v>
      </c>
      <c r="F363" s="247" t="s">
        <v>4</v>
      </c>
      <c r="G363" s="418">
        <v>362</v>
      </c>
      <c r="H363" s="131">
        <f>(C363+4.2+coefficient!$B$6)/0.85*1.19</f>
        <v>12.04</v>
      </c>
      <c r="I363" s="133">
        <v>294</v>
      </c>
      <c r="J363" s="133">
        <v>155079210</v>
      </c>
      <c r="K363" s="133">
        <v>182810</v>
      </c>
      <c r="L363" s="280">
        <f t="shared" si="29"/>
        <v>10.1661</v>
      </c>
      <c r="M363" s="239">
        <v>295</v>
      </c>
      <c r="N363" s="239">
        <v>155079210</v>
      </c>
      <c r="O363" s="239">
        <v>90168</v>
      </c>
      <c r="P363" s="281">
        <v>9.8699999999999992</v>
      </c>
      <c r="Q363" s="240">
        <v>296</v>
      </c>
      <c r="R363" s="240">
        <v>155079210</v>
      </c>
      <c r="S363" s="240">
        <v>92764</v>
      </c>
      <c r="T363" s="303">
        <f t="shared" si="26"/>
        <v>7.5727272727272723</v>
      </c>
      <c r="U363" s="234">
        <v>758</v>
      </c>
      <c r="V363" s="235">
        <v>155079210</v>
      </c>
      <c r="W363" s="235">
        <v>559725</v>
      </c>
      <c r="X363" s="306">
        <f t="shared" si="27"/>
        <v>5.2660999999999998</v>
      </c>
      <c r="Y363" s="236">
        <v>759</v>
      </c>
      <c r="Z363" s="237">
        <v>155079210</v>
      </c>
      <c r="AA363" s="237">
        <v>559726</v>
      </c>
      <c r="AB363">
        <v>32</v>
      </c>
    </row>
    <row r="364" spans="1:28" x14ac:dyDescent="0.25">
      <c r="A364" s="144" t="s">
        <v>409</v>
      </c>
      <c r="B364" s="126">
        <v>164362173</v>
      </c>
      <c r="C364" s="14">
        <v>2.79</v>
      </c>
      <c r="D364" s="311">
        <f>(C364+coefficient!$C$6)/0.9*1.19</f>
        <v>6.333444444444444</v>
      </c>
      <c r="E364" s="312">
        <f>(C364+coefficient!$C$6)/0.95</f>
        <v>5.0421052631578949</v>
      </c>
      <c r="F364" s="242" t="s">
        <v>4</v>
      </c>
      <c r="G364" s="418">
        <v>363</v>
      </c>
      <c r="H364" s="406">
        <v>22</v>
      </c>
      <c r="I364" s="133">
        <v>294</v>
      </c>
      <c r="J364" s="133">
        <v>164362173</v>
      </c>
      <c r="K364" s="133">
        <v>186327</v>
      </c>
      <c r="L364" s="280">
        <f t="shared" si="29"/>
        <v>12.521639772727275</v>
      </c>
      <c r="M364" s="239">
        <v>295</v>
      </c>
      <c r="N364" s="239">
        <v>164362173</v>
      </c>
      <c r="O364" s="239">
        <v>186329</v>
      </c>
      <c r="P364" s="285">
        <f>(C364+4.2+coefficient!$C$6)/0.88*1.19</f>
        <v>12.156931818181819</v>
      </c>
      <c r="Q364" s="240">
        <v>296</v>
      </c>
      <c r="R364" s="240">
        <v>164362173</v>
      </c>
      <c r="S364" s="240">
        <v>186328</v>
      </c>
      <c r="T364" s="303">
        <f t="shared" si="26"/>
        <v>9.4523863636363625</v>
      </c>
      <c r="U364" s="234">
        <v>758</v>
      </c>
      <c r="V364" s="235">
        <v>164362173</v>
      </c>
      <c r="W364" s="235">
        <v>570403</v>
      </c>
      <c r="X364" s="306">
        <f t="shared" si="27"/>
        <v>7.6216397727272742</v>
      </c>
      <c r="Y364" s="236">
        <v>759</v>
      </c>
      <c r="Z364" s="237">
        <v>164362173</v>
      </c>
      <c r="AA364" s="237">
        <v>570404</v>
      </c>
      <c r="AB364">
        <v>31</v>
      </c>
    </row>
    <row r="365" spans="1:28" x14ac:dyDescent="0.25">
      <c r="A365" s="125" t="s">
        <v>410</v>
      </c>
      <c r="B365" s="126">
        <v>155079264</v>
      </c>
      <c r="C365" s="14">
        <v>1.44</v>
      </c>
      <c r="D365" s="311">
        <f>(C365+coefficient!$C$6)/0.9*1.19</f>
        <v>4.5484444444444438</v>
      </c>
      <c r="E365" s="312">
        <f>(C365+coefficient!$C$6)/0.95</f>
        <v>3.6210526315789475</v>
      </c>
      <c r="F365" s="247" t="s">
        <v>4</v>
      </c>
      <c r="G365" s="418">
        <v>364</v>
      </c>
      <c r="H365" s="131">
        <f>(C365+4.2+coefficient!$B$6)/0.85*1.19</f>
        <v>12.096</v>
      </c>
      <c r="I365" s="133">
        <v>294</v>
      </c>
      <c r="J365" s="133">
        <v>155079264</v>
      </c>
      <c r="K365" s="133">
        <v>182807</v>
      </c>
      <c r="L365" s="281">
        <v>11.25</v>
      </c>
      <c r="M365" s="239">
        <v>295</v>
      </c>
      <c r="N365" s="239">
        <v>155079264</v>
      </c>
      <c r="O365" s="239">
        <v>90170</v>
      </c>
      <c r="P365" s="285">
        <f>(C365+4.2+coefficient!$C$6)/0.88*1.19</f>
        <v>10.331363636363635</v>
      </c>
      <c r="Q365" s="240">
        <v>296</v>
      </c>
      <c r="R365" s="240">
        <v>155079264</v>
      </c>
      <c r="S365" s="240">
        <v>92762</v>
      </c>
      <c r="T365" s="303">
        <f t="shared" si="26"/>
        <v>7.6268181818181828</v>
      </c>
      <c r="U365" s="234">
        <v>758</v>
      </c>
      <c r="V365" s="235">
        <v>155079264</v>
      </c>
      <c r="W365" s="235">
        <v>559775</v>
      </c>
      <c r="X365" s="306">
        <f t="shared" si="27"/>
        <v>6.35</v>
      </c>
      <c r="Y365" s="236">
        <v>759</v>
      </c>
      <c r="Z365" s="237">
        <v>155079264</v>
      </c>
      <c r="AA365" s="237">
        <v>559776</v>
      </c>
      <c r="AB365">
        <v>28</v>
      </c>
    </row>
    <row r="366" spans="1:28" x14ac:dyDescent="0.25">
      <c r="A366" s="144" t="s">
        <v>411</v>
      </c>
      <c r="B366" s="126">
        <v>155079243</v>
      </c>
      <c r="C366" s="14">
        <v>1.44</v>
      </c>
      <c r="D366" s="311">
        <f>(C366+coefficient!$C$6)/0.9*1.19</f>
        <v>4.5484444444444438</v>
      </c>
      <c r="E366" s="312">
        <f>(C366+coefficient!$C$6)/0.95</f>
        <v>3.6210526315789475</v>
      </c>
      <c r="F366" s="242" t="s">
        <v>4</v>
      </c>
      <c r="G366" s="418">
        <v>365</v>
      </c>
      <c r="H366" s="131">
        <f>(C366+4.2+coefficient!$B$6)/0.85*1.19</f>
        <v>12.096</v>
      </c>
      <c r="I366" s="133">
        <v>294</v>
      </c>
      <c r="J366" s="133">
        <v>155079243</v>
      </c>
      <c r="K366" s="133">
        <v>182808</v>
      </c>
      <c r="L366" s="281">
        <v>11.25</v>
      </c>
      <c r="M366" s="239">
        <v>295</v>
      </c>
      <c r="N366" s="239">
        <v>155079243</v>
      </c>
      <c r="O366" s="239">
        <v>90169</v>
      </c>
      <c r="P366" s="285">
        <f>(C366+4.2+coefficient!$C$6)/0.88*1.19</f>
        <v>10.331363636363635</v>
      </c>
      <c r="Q366" s="240">
        <v>296</v>
      </c>
      <c r="R366" s="240">
        <v>155079243</v>
      </c>
      <c r="S366" s="240">
        <v>92763</v>
      </c>
      <c r="T366" s="303">
        <f t="shared" si="26"/>
        <v>7.6268181818181828</v>
      </c>
      <c r="U366" s="234">
        <v>758</v>
      </c>
      <c r="V366" s="235">
        <v>155079243</v>
      </c>
      <c r="W366" s="235">
        <v>559749</v>
      </c>
      <c r="X366" s="306">
        <f t="shared" si="27"/>
        <v>6.35</v>
      </c>
      <c r="Y366" s="236">
        <v>759</v>
      </c>
      <c r="Z366" s="237">
        <v>155079243</v>
      </c>
      <c r="AA366" s="237">
        <v>559750</v>
      </c>
      <c r="AB366">
        <v>30</v>
      </c>
    </row>
    <row r="367" spans="1:28" x14ac:dyDescent="0.25">
      <c r="A367" s="125" t="s">
        <v>412</v>
      </c>
      <c r="B367" s="126">
        <v>155079280</v>
      </c>
      <c r="C367" s="14">
        <v>1.48</v>
      </c>
      <c r="D367" s="311">
        <f>(C367+coefficient!$C$6)/0.9*1.19</f>
        <v>4.6013333333333328</v>
      </c>
      <c r="E367" s="312">
        <f>(C367+coefficient!$C$6)/0.95</f>
        <v>3.6631578947368424</v>
      </c>
      <c r="F367" s="247" t="s">
        <v>4</v>
      </c>
      <c r="G367" s="418">
        <v>366</v>
      </c>
      <c r="H367" s="131">
        <f>(C367+4.2+coefficient!$B$6)/0.85*1.19</f>
        <v>12.151999999999999</v>
      </c>
      <c r="I367" s="133">
        <v>294</v>
      </c>
      <c r="J367" s="133">
        <v>155079280</v>
      </c>
      <c r="K367" s="133">
        <v>183437</v>
      </c>
      <c r="L367" s="280">
        <f t="shared" ref="L367:L376" si="30">P367*1.03</f>
        <v>10.697018181818182</v>
      </c>
      <c r="M367" s="239">
        <v>295</v>
      </c>
      <c r="N367" s="239">
        <v>155079280</v>
      </c>
      <c r="O367" s="239">
        <v>90171</v>
      </c>
      <c r="P367" s="285">
        <f>(C367+4.2+coefficient!$C$6)/0.88*1.19</f>
        <v>10.385454545454545</v>
      </c>
      <c r="Q367" s="240">
        <v>296</v>
      </c>
      <c r="R367" s="240">
        <v>155079280</v>
      </c>
      <c r="S367" s="240">
        <v>92761</v>
      </c>
      <c r="T367" s="303">
        <f t="shared" si="26"/>
        <v>7.6809090909090898</v>
      </c>
      <c r="U367" s="234">
        <v>758</v>
      </c>
      <c r="V367" s="235">
        <v>155079280</v>
      </c>
      <c r="W367" s="235">
        <v>559801</v>
      </c>
      <c r="X367" s="306">
        <f t="shared" si="27"/>
        <v>5.7970181818181814</v>
      </c>
      <c r="Y367" s="236">
        <v>759</v>
      </c>
      <c r="Z367" s="237">
        <v>155079280</v>
      </c>
      <c r="AA367" s="237">
        <v>559802</v>
      </c>
      <c r="AB367">
        <v>93</v>
      </c>
    </row>
    <row r="368" spans="1:28" x14ac:dyDescent="0.25">
      <c r="A368" s="257" t="s">
        <v>74</v>
      </c>
      <c r="B368" s="151">
        <v>164360939</v>
      </c>
      <c r="C368" s="14">
        <f>C367*2</f>
        <v>2.96</v>
      </c>
      <c r="D368" s="311">
        <f>(C368+(coefficient!$C$6*2))/0.9*1.19</f>
        <v>9.2026666666666657</v>
      </c>
      <c r="E368" s="312">
        <f>(C368+(coefficient!$C$6*2))/0.95</f>
        <v>7.3263157894736848</v>
      </c>
      <c r="F368" s="242" t="s">
        <v>73</v>
      </c>
      <c r="G368" s="418">
        <v>367</v>
      </c>
      <c r="H368" s="407">
        <f>(C368+4.2+(coefficient!$B$6*2))/0.85*1.19</f>
        <v>18.423999999999999</v>
      </c>
      <c r="I368" s="155">
        <v>294</v>
      </c>
      <c r="J368" s="155">
        <v>164360939</v>
      </c>
      <c r="K368" s="155">
        <v>186280</v>
      </c>
      <c r="L368" s="279">
        <f t="shared" si="30"/>
        <v>14.152200000000001</v>
      </c>
      <c r="M368" s="244">
        <v>295</v>
      </c>
      <c r="N368" s="244">
        <v>164360939</v>
      </c>
      <c r="O368" s="244">
        <v>186282</v>
      </c>
      <c r="P368" s="282">
        <v>13.74</v>
      </c>
      <c r="Q368" s="245">
        <v>296</v>
      </c>
      <c r="R368" s="245">
        <v>164360939</v>
      </c>
      <c r="S368" s="245">
        <v>186281</v>
      </c>
      <c r="T368" s="303">
        <f t="shared" si="26"/>
        <v>9.6822727272727267</v>
      </c>
      <c r="U368" s="234">
        <v>758</v>
      </c>
      <c r="V368" s="235">
        <v>164360939</v>
      </c>
      <c r="W368" s="235">
        <v>570383</v>
      </c>
      <c r="X368" s="306">
        <f t="shared" si="27"/>
        <v>9.2522000000000002</v>
      </c>
      <c r="Y368" s="236">
        <v>759</v>
      </c>
      <c r="Z368" s="237">
        <v>164360939</v>
      </c>
      <c r="AA368" s="237">
        <v>570384</v>
      </c>
      <c r="AB368">
        <f>AB367/2</f>
        <v>46.5</v>
      </c>
    </row>
    <row r="369" spans="1:28" x14ac:dyDescent="0.25">
      <c r="A369" s="125" t="s">
        <v>413</v>
      </c>
      <c r="B369" s="126">
        <v>155079292</v>
      </c>
      <c r="C369" s="14">
        <v>1.44</v>
      </c>
      <c r="D369" s="311">
        <f>(C369+coefficient!$C$6)/0.9*1.19</f>
        <v>4.5484444444444438</v>
      </c>
      <c r="E369" s="312">
        <f>(C369+coefficient!$C$6)/0.95</f>
        <v>3.6210526315789475</v>
      </c>
      <c r="F369" s="247" t="s">
        <v>4</v>
      </c>
      <c r="G369" s="418">
        <v>368</v>
      </c>
      <c r="H369" s="131">
        <f>(C369+4.2+coefficient!$B$6)/0.85*1.19</f>
        <v>12.096</v>
      </c>
      <c r="I369" s="133">
        <v>294</v>
      </c>
      <c r="J369" s="133">
        <v>155079292</v>
      </c>
      <c r="K369" s="133">
        <v>183438</v>
      </c>
      <c r="L369" s="280">
        <f t="shared" si="30"/>
        <v>10.641304545454545</v>
      </c>
      <c r="M369" s="239">
        <v>295</v>
      </c>
      <c r="N369" s="239">
        <v>155079292</v>
      </c>
      <c r="O369" s="239">
        <v>90172</v>
      </c>
      <c r="P369" s="285">
        <f>(C369+4.2+coefficient!$C$6)/0.88*1.19</f>
        <v>10.331363636363635</v>
      </c>
      <c r="Q369" s="240">
        <v>296</v>
      </c>
      <c r="R369" s="240">
        <v>155079292</v>
      </c>
      <c r="S369" s="240">
        <v>92760</v>
      </c>
      <c r="T369" s="303">
        <f t="shared" si="26"/>
        <v>7.6268181818181828</v>
      </c>
      <c r="U369" s="234">
        <v>758</v>
      </c>
      <c r="V369" s="235">
        <v>155079292</v>
      </c>
      <c r="W369" s="235">
        <v>559815</v>
      </c>
      <c r="X369" s="306">
        <f t="shared" si="27"/>
        <v>5.741304545454545</v>
      </c>
      <c r="Y369" s="236">
        <v>759</v>
      </c>
      <c r="Z369" s="237">
        <v>155079292</v>
      </c>
      <c r="AA369" s="237">
        <v>559816</v>
      </c>
      <c r="AB369">
        <v>97</v>
      </c>
    </row>
    <row r="370" spans="1:28" x14ac:dyDescent="0.25">
      <c r="A370" s="144" t="s">
        <v>414</v>
      </c>
      <c r="B370" s="126">
        <v>164360987</v>
      </c>
      <c r="C370" s="14">
        <f>C369*2</f>
        <v>2.88</v>
      </c>
      <c r="D370" s="311">
        <f>(C370+(coefficient!$C$6*2))/0.9*1.19</f>
        <v>9.0968888888888877</v>
      </c>
      <c r="E370" s="312">
        <f>(C370+(coefficient!$C$6*2))/0.95</f>
        <v>7.242105263157895</v>
      </c>
      <c r="F370" s="242" t="s">
        <v>73</v>
      </c>
      <c r="G370" s="418">
        <v>369</v>
      </c>
      <c r="H370" s="131">
        <f>(C370+4.2+(coefficient!$B$6*2))/0.85*1.19</f>
        <v>18.312000000000001</v>
      </c>
      <c r="I370" s="133">
        <v>294</v>
      </c>
      <c r="J370" s="133">
        <v>164360987</v>
      </c>
      <c r="K370" s="133">
        <v>186283</v>
      </c>
      <c r="L370" s="280">
        <f t="shared" si="30"/>
        <v>15.432677272727274</v>
      </c>
      <c r="M370" s="239">
        <v>295</v>
      </c>
      <c r="N370" s="239">
        <v>164360987</v>
      </c>
      <c r="O370" s="239">
        <v>186285</v>
      </c>
      <c r="P370" s="285">
        <f>(C370+4.2+(coefficient!$C$6*2))/0.88*1.19</f>
        <v>14.983181818181819</v>
      </c>
      <c r="Q370" s="240">
        <v>296</v>
      </c>
      <c r="R370" s="240">
        <v>164360987</v>
      </c>
      <c r="S370" s="240">
        <v>186284</v>
      </c>
      <c r="T370" s="303">
        <f t="shared" si="26"/>
        <v>9.5740909090909074</v>
      </c>
      <c r="U370" s="234">
        <v>758</v>
      </c>
      <c r="V370" s="235">
        <v>164360987</v>
      </c>
      <c r="W370" s="235">
        <v>570385</v>
      </c>
      <c r="X370" s="306">
        <f t="shared" si="27"/>
        <v>10.532677272727273</v>
      </c>
      <c r="Y370" s="236">
        <v>759</v>
      </c>
      <c r="Z370" s="237">
        <v>164360987</v>
      </c>
      <c r="AA370" s="237">
        <v>570386</v>
      </c>
      <c r="AB370">
        <f>AB369/2</f>
        <v>48.5</v>
      </c>
    </row>
    <row r="371" spans="1:28" x14ac:dyDescent="0.25">
      <c r="A371" s="125" t="s">
        <v>415</v>
      </c>
      <c r="B371" s="126">
        <v>155079217</v>
      </c>
      <c r="C371" s="14">
        <v>2.1</v>
      </c>
      <c r="D371" s="311">
        <f>(C371+coefficient!$C$5)/0.9*1.19</f>
        <v>6.7433333333333323</v>
      </c>
      <c r="E371" s="312">
        <f>(C371+coefficient!$C$5)/0.95</f>
        <v>5.3684210526315788</v>
      </c>
      <c r="F371" s="247" t="s">
        <v>3</v>
      </c>
      <c r="G371" s="418">
        <v>370</v>
      </c>
      <c r="H371" s="131">
        <f>(C371+4.2+coefficient!$B$5)/0.85*1.19</f>
        <v>14.420000000000002</v>
      </c>
      <c r="I371" s="133">
        <v>294</v>
      </c>
      <c r="J371" s="133">
        <v>155079217</v>
      </c>
      <c r="K371" s="133">
        <v>182550</v>
      </c>
      <c r="L371" s="280">
        <f t="shared" si="30"/>
        <v>12.953420454545455</v>
      </c>
      <c r="M371" s="239">
        <v>295</v>
      </c>
      <c r="N371" s="239">
        <v>155079217</v>
      </c>
      <c r="O371" s="239">
        <v>90973</v>
      </c>
      <c r="P371" s="285">
        <f>(C371+4.2+coefficient!$C$5)/0.88*1.19</f>
        <v>12.576136363636364</v>
      </c>
      <c r="Q371" s="240">
        <v>296</v>
      </c>
      <c r="R371" s="240">
        <v>155079217</v>
      </c>
      <c r="S371" s="240">
        <v>93388</v>
      </c>
      <c r="T371" s="303">
        <f t="shared" si="26"/>
        <v>8.519318181818182</v>
      </c>
      <c r="U371" s="234">
        <v>758</v>
      </c>
      <c r="V371" s="235">
        <v>155079217</v>
      </c>
      <c r="W371" s="235">
        <v>559737</v>
      </c>
      <c r="X371" s="306">
        <f t="shared" si="27"/>
        <v>8.0534204545454546</v>
      </c>
      <c r="Y371" s="236">
        <v>759</v>
      </c>
      <c r="Z371" s="237">
        <v>155079217</v>
      </c>
      <c r="AA371" s="237">
        <v>559738</v>
      </c>
      <c r="AB371">
        <v>51</v>
      </c>
    </row>
    <row r="372" spans="1:28" x14ac:dyDescent="0.25">
      <c r="A372" s="144" t="s">
        <v>416</v>
      </c>
      <c r="B372" s="126">
        <v>155079249</v>
      </c>
      <c r="C372" s="14">
        <v>1.6</v>
      </c>
      <c r="D372" s="311">
        <f>(C372+coefficient!$C$5)/0.9*1.19</f>
        <v>6.0822222222222218</v>
      </c>
      <c r="E372" s="312">
        <f>(C372+coefficient!$C$5)/0.95</f>
        <v>4.8421052631578947</v>
      </c>
      <c r="F372" s="242" t="s">
        <v>3</v>
      </c>
      <c r="G372" s="418">
        <v>371</v>
      </c>
      <c r="H372" s="131">
        <f>(C372+4.2+coefficient!$B$5)/0.85*1.19</f>
        <v>13.72</v>
      </c>
      <c r="I372" s="133">
        <v>294</v>
      </c>
      <c r="J372" s="133">
        <v>155079249</v>
      </c>
      <c r="K372" s="133">
        <v>182825</v>
      </c>
      <c r="L372" s="280">
        <f t="shared" si="30"/>
        <v>12.257</v>
      </c>
      <c r="M372" s="239">
        <v>295</v>
      </c>
      <c r="N372" s="239">
        <v>155079249</v>
      </c>
      <c r="O372" s="239">
        <v>91097</v>
      </c>
      <c r="P372" s="285">
        <f>(C372+4.2+coefficient!$C$5)/0.88*1.19</f>
        <v>11.899999999999999</v>
      </c>
      <c r="Q372" s="240">
        <v>296</v>
      </c>
      <c r="R372" s="240">
        <v>155079249</v>
      </c>
      <c r="S372" s="240">
        <v>93315</v>
      </c>
      <c r="T372" s="303">
        <f t="shared" si="26"/>
        <v>7.8431818181818187</v>
      </c>
      <c r="U372" s="234">
        <v>758</v>
      </c>
      <c r="V372" s="235">
        <v>155079249</v>
      </c>
      <c r="W372" s="235">
        <v>559757</v>
      </c>
      <c r="X372" s="306">
        <f t="shared" si="27"/>
        <v>7.3569999999999993</v>
      </c>
      <c r="Y372" s="236">
        <v>759</v>
      </c>
      <c r="Z372" s="237">
        <v>155079249</v>
      </c>
      <c r="AA372" s="237">
        <v>559758</v>
      </c>
      <c r="AB372">
        <v>83</v>
      </c>
    </row>
    <row r="373" spans="1:28" x14ac:dyDescent="0.25">
      <c r="A373" s="125" t="s">
        <v>417</v>
      </c>
      <c r="B373" s="126">
        <v>155632758</v>
      </c>
      <c r="C373" s="14">
        <v>1.66</v>
      </c>
      <c r="D373" s="311">
        <f>(C373+coefficient!$C$5)/0.9*1.19</f>
        <v>6.1615555555555552</v>
      </c>
      <c r="E373" s="312">
        <f>(C373+coefficient!$C$5)/0.95</f>
        <v>4.905263157894737</v>
      </c>
      <c r="F373" s="247" t="s">
        <v>3</v>
      </c>
      <c r="G373" s="418">
        <v>372</v>
      </c>
      <c r="H373" s="131">
        <f>(C373+4.2+coefficient!$B$5)/0.85*1.19</f>
        <v>13.803999999999998</v>
      </c>
      <c r="I373" s="133">
        <v>294</v>
      </c>
      <c r="J373" s="133">
        <v>155632758</v>
      </c>
      <c r="K373" s="133">
        <v>182817</v>
      </c>
      <c r="L373" s="280">
        <f t="shared" si="30"/>
        <v>12.340570454545455</v>
      </c>
      <c r="M373" s="239">
        <v>295</v>
      </c>
      <c r="N373" s="239">
        <v>155632758</v>
      </c>
      <c r="O373" s="239">
        <v>90160</v>
      </c>
      <c r="P373" s="285">
        <f>(C373+4.2+coefficient!$C$5)/0.88*1.19</f>
        <v>11.981136363636363</v>
      </c>
      <c r="Q373" s="240">
        <v>296</v>
      </c>
      <c r="R373" s="240">
        <v>155632758</v>
      </c>
      <c r="S373" s="240">
        <v>92805</v>
      </c>
      <c r="T373" s="303">
        <f t="shared" si="26"/>
        <v>7.9243181818181814</v>
      </c>
      <c r="U373" s="234">
        <v>758</v>
      </c>
      <c r="V373" s="235">
        <v>155632758</v>
      </c>
      <c r="W373" s="235">
        <v>560473</v>
      </c>
      <c r="X373" s="306">
        <f t="shared" si="27"/>
        <v>7.4405704545454547</v>
      </c>
      <c r="Y373" s="236">
        <v>759</v>
      </c>
      <c r="Z373" s="237">
        <v>155632758</v>
      </c>
      <c r="AA373" s="237">
        <v>560474</v>
      </c>
      <c r="AB373">
        <v>58</v>
      </c>
    </row>
    <row r="374" spans="1:28" x14ac:dyDescent="0.25">
      <c r="A374" s="144" t="s">
        <v>418</v>
      </c>
      <c r="B374" s="126">
        <v>155079083</v>
      </c>
      <c r="C374" s="14">
        <v>1.47</v>
      </c>
      <c r="D374" s="311">
        <f>(C374+coefficient!$C$5)/0.9*1.19</f>
        <v>5.9103333333333321</v>
      </c>
      <c r="E374" s="312">
        <f>(C374+coefficient!$C$5)/0.95</f>
        <v>4.7052631578947368</v>
      </c>
      <c r="F374" s="242" t="s">
        <v>3</v>
      </c>
      <c r="G374" s="418">
        <v>373</v>
      </c>
      <c r="H374" s="131">
        <f>(C374+4.2+coefficient!$B$5)/0.85*1.19</f>
        <v>13.538</v>
      </c>
      <c r="I374" s="133">
        <v>294</v>
      </c>
      <c r="J374" s="133">
        <v>155079083</v>
      </c>
      <c r="K374" s="133">
        <v>182801</v>
      </c>
      <c r="L374" s="280">
        <f t="shared" si="30"/>
        <v>12.07593068181818</v>
      </c>
      <c r="M374" s="239">
        <v>295</v>
      </c>
      <c r="N374" s="239">
        <v>155079083</v>
      </c>
      <c r="O374" s="239">
        <v>90178</v>
      </c>
      <c r="P374" s="285">
        <f>(C374+4.2+coefficient!$C$5)/0.88*1.19</f>
        <v>11.724204545454544</v>
      </c>
      <c r="Q374" s="240">
        <v>296</v>
      </c>
      <c r="R374" s="240">
        <v>155079083</v>
      </c>
      <c r="S374" s="240">
        <v>92754</v>
      </c>
      <c r="T374" s="303">
        <f t="shared" si="26"/>
        <v>7.6673863636363633</v>
      </c>
      <c r="U374" s="234">
        <v>758</v>
      </c>
      <c r="V374" s="235">
        <v>155079083</v>
      </c>
      <c r="W374" s="235">
        <v>559573</v>
      </c>
      <c r="X374" s="306">
        <f t="shared" si="27"/>
        <v>7.1759306818181798</v>
      </c>
      <c r="Y374" s="236">
        <v>759</v>
      </c>
      <c r="Z374" s="237">
        <v>155079083</v>
      </c>
      <c r="AA374" s="237">
        <v>559574</v>
      </c>
      <c r="AB374">
        <v>76</v>
      </c>
    </row>
    <row r="375" spans="1:28" s="4" customFormat="1" x14ac:dyDescent="0.25">
      <c r="A375" s="125" t="s">
        <v>419</v>
      </c>
      <c r="B375" s="126">
        <v>155079223</v>
      </c>
      <c r="C375" s="14">
        <v>1.72</v>
      </c>
      <c r="D375" s="311">
        <f>(C375+coefficient!$C$5)/0.9*1.19</f>
        <v>6.2408888888888887</v>
      </c>
      <c r="E375" s="312">
        <f>(C375+coefficient!$C$5)/0.95</f>
        <v>4.9684210526315793</v>
      </c>
      <c r="F375" s="247" t="s">
        <v>3</v>
      </c>
      <c r="G375" s="418">
        <v>374</v>
      </c>
      <c r="H375" s="131">
        <f>(C375+4.2+coefficient!$B$5)/0.85*1.19</f>
        <v>13.887999999999998</v>
      </c>
      <c r="I375" s="133">
        <v>294</v>
      </c>
      <c r="J375" s="133">
        <v>155079223</v>
      </c>
      <c r="K375" s="133">
        <v>183445</v>
      </c>
      <c r="L375" s="280">
        <f t="shared" si="30"/>
        <v>10.660500000000001</v>
      </c>
      <c r="M375" s="239">
        <v>295</v>
      </c>
      <c r="N375" s="239">
        <v>155079223</v>
      </c>
      <c r="O375" s="239">
        <v>90192</v>
      </c>
      <c r="P375" s="281">
        <v>10.35</v>
      </c>
      <c r="Q375" s="240">
        <v>296</v>
      </c>
      <c r="R375" s="240">
        <v>155079223</v>
      </c>
      <c r="S375" s="240">
        <v>92590</v>
      </c>
      <c r="T375" s="303">
        <f t="shared" si="26"/>
        <v>8.0054545454545458</v>
      </c>
      <c r="U375" s="234">
        <v>758</v>
      </c>
      <c r="V375" s="235">
        <v>155079223</v>
      </c>
      <c r="W375" s="235">
        <v>559741</v>
      </c>
      <c r="X375" s="306">
        <f t="shared" si="27"/>
        <v>5.7605000000000004</v>
      </c>
      <c r="Y375" s="236">
        <v>759</v>
      </c>
      <c r="Z375" s="237">
        <v>155079223</v>
      </c>
      <c r="AA375" s="237">
        <v>559742</v>
      </c>
      <c r="AB375">
        <v>97</v>
      </c>
    </row>
    <row r="376" spans="1:28" s="4" customFormat="1" x14ac:dyDescent="0.25">
      <c r="A376" s="144" t="s">
        <v>420</v>
      </c>
      <c r="B376" s="126">
        <v>155079198</v>
      </c>
      <c r="C376" s="14">
        <v>2.1800000000000002</v>
      </c>
      <c r="D376" s="311">
        <f>(C376+coefficient!$C$5)/0.9*1.19</f>
        <v>6.8491111111111111</v>
      </c>
      <c r="E376" s="312">
        <f>(C376+coefficient!$C$5)/0.95</f>
        <v>5.4526315789473685</v>
      </c>
      <c r="F376" s="242" t="s">
        <v>3</v>
      </c>
      <c r="G376" s="418">
        <v>375</v>
      </c>
      <c r="H376" s="131">
        <f>(C376+4.2+coefficient!$B$5)/0.85*1.19</f>
        <v>14.532</v>
      </c>
      <c r="I376" s="133">
        <v>294</v>
      </c>
      <c r="J376" s="133">
        <v>155079198</v>
      </c>
      <c r="K376" s="133">
        <v>462137</v>
      </c>
      <c r="L376" s="280">
        <f t="shared" si="30"/>
        <v>13.064847727272729</v>
      </c>
      <c r="M376" s="239">
        <v>295</v>
      </c>
      <c r="N376" s="239">
        <v>155079198</v>
      </c>
      <c r="O376" s="239">
        <v>90211</v>
      </c>
      <c r="P376" s="285">
        <f>(C376+4.2+coefficient!$C$5)/0.88*1.19</f>
        <v>12.684318181818183</v>
      </c>
      <c r="Q376" s="240">
        <v>296</v>
      </c>
      <c r="R376" s="240">
        <v>155079198</v>
      </c>
      <c r="S376" s="240">
        <v>92454</v>
      </c>
      <c r="T376" s="303">
        <f t="shared" si="26"/>
        <v>8.6275000000000013</v>
      </c>
      <c r="U376" s="234">
        <v>758</v>
      </c>
      <c r="V376" s="235">
        <v>155079198</v>
      </c>
      <c r="W376" s="235">
        <v>559717</v>
      </c>
      <c r="X376" s="306">
        <f t="shared" si="27"/>
        <v>8.1648477272727291</v>
      </c>
      <c r="Y376" s="236">
        <v>759</v>
      </c>
      <c r="Z376" s="237">
        <v>155079198</v>
      </c>
      <c r="AA376" s="237">
        <v>559718</v>
      </c>
      <c r="AB376">
        <v>71</v>
      </c>
    </row>
    <row r="377" spans="1:28" x14ac:dyDescent="0.25">
      <c r="A377" s="125" t="s">
        <v>421</v>
      </c>
      <c r="B377" s="126">
        <v>155079246</v>
      </c>
      <c r="C377" s="14">
        <v>1.26</v>
      </c>
      <c r="D377" s="311">
        <f>(C377+coefficient!$C$5)/0.9*1.19</f>
        <v>5.6326666666666663</v>
      </c>
      <c r="E377" s="312">
        <f>(C377+coefficient!$C$5)/0.95</f>
        <v>4.4842105263157892</v>
      </c>
      <c r="F377" s="247" t="s">
        <v>3</v>
      </c>
      <c r="G377" s="418">
        <v>376</v>
      </c>
      <c r="H377" s="131">
        <f>(C377+4.2+coefficient!$B$5)/0.85*1.19</f>
        <v>13.244000000000002</v>
      </c>
      <c r="I377" s="133">
        <v>294</v>
      </c>
      <c r="J377" s="133">
        <v>155079246</v>
      </c>
      <c r="K377" s="133">
        <v>182782</v>
      </c>
      <c r="L377" s="281">
        <v>10.68</v>
      </c>
      <c r="M377" s="239">
        <v>295</v>
      </c>
      <c r="N377" s="239">
        <v>155079246</v>
      </c>
      <c r="O377" s="239">
        <v>90215</v>
      </c>
      <c r="P377" s="285">
        <f>(C377+4.2+coefficient!$C$5)/0.88*1.19</f>
        <v>11.440227272727274</v>
      </c>
      <c r="Q377" s="240">
        <v>296</v>
      </c>
      <c r="R377" s="240">
        <v>155079246</v>
      </c>
      <c r="S377" s="240">
        <v>92436</v>
      </c>
      <c r="T377" s="303">
        <f t="shared" si="26"/>
        <v>7.3834090909090904</v>
      </c>
      <c r="U377" s="234">
        <v>758</v>
      </c>
      <c r="V377" s="235">
        <v>155079246</v>
      </c>
      <c r="W377" s="235">
        <v>559753</v>
      </c>
      <c r="X377" s="306">
        <f t="shared" si="27"/>
        <v>5.7799999999999994</v>
      </c>
      <c r="Y377" s="236">
        <v>759</v>
      </c>
      <c r="Z377" s="237">
        <v>155079246</v>
      </c>
      <c r="AA377" s="237">
        <v>559754</v>
      </c>
      <c r="AB377">
        <v>91</v>
      </c>
    </row>
    <row r="378" spans="1:28" x14ac:dyDescent="0.25">
      <c r="A378" s="218" t="s">
        <v>422</v>
      </c>
      <c r="B378" s="151">
        <v>166989257</v>
      </c>
      <c r="C378" s="14">
        <v>3.96</v>
      </c>
      <c r="D378" s="313">
        <f>(C378+coefficient!$C$5)/0.9*1.19</f>
        <v>9.2026666666666657</v>
      </c>
      <c r="E378" s="314">
        <f>(C378+coefficient!$C$5)/0.95</f>
        <v>7.3263157894736848</v>
      </c>
      <c r="F378" s="242" t="s">
        <v>3</v>
      </c>
      <c r="G378" s="418">
        <v>377</v>
      </c>
      <c r="H378" s="407">
        <f>(C378+4.2+coefficient!$B$5)/0.85*1.19</f>
        <v>17.024000000000001</v>
      </c>
      <c r="I378" s="155">
        <v>294</v>
      </c>
      <c r="J378" s="155">
        <v>166989257</v>
      </c>
      <c r="K378" s="155">
        <v>440667</v>
      </c>
      <c r="L378" s="279">
        <f t="shared" ref="L378:L395" si="31">P378*1.03</f>
        <v>15.544104545454545</v>
      </c>
      <c r="M378" s="244">
        <v>295</v>
      </c>
      <c r="N378" s="244">
        <v>166989257</v>
      </c>
      <c r="O378" s="244">
        <v>440669</v>
      </c>
      <c r="P378" s="287">
        <f>(C378+4.2+coefficient!$C$5)/0.88*1.19</f>
        <v>15.091363636363635</v>
      </c>
      <c r="Q378" s="245">
        <v>296</v>
      </c>
      <c r="R378" s="245">
        <v>166989257</v>
      </c>
      <c r="S378" s="245">
        <v>440668</v>
      </c>
      <c r="T378" s="303">
        <f t="shared" si="26"/>
        <v>11.034545454545455</v>
      </c>
      <c r="U378" s="234">
        <v>758</v>
      </c>
      <c r="V378" s="235">
        <v>166989257</v>
      </c>
      <c r="W378" s="235">
        <v>598838</v>
      </c>
      <c r="X378" s="306">
        <f t="shared" si="27"/>
        <v>10.644104545454544</v>
      </c>
      <c r="Y378" s="236">
        <v>759</v>
      </c>
      <c r="Z378" s="237">
        <v>166989257</v>
      </c>
      <c r="AA378" s="237">
        <v>598839</v>
      </c>
      <c r="AB378">
        <v>6</v>
      </c>
    </row>
    <row r="379" spans="1:28" s="11" customFormat="1" x14ac:dyDescent="0.25">
      <c r="A379" s="125" t="s">
        <v>423</v>
      </c>
      <c r="B379" s="126">
        <v>166989776</v>
      </c>
      <c r="C379" s="14">
        <f>C378*2</f>
        <v>7.92</v>
      </c>
      <c r="D379" s="311">
        <f>(C379+(coefficient!$C$5*2))/0.9*1.19</f>
        <v>18.405333333333331</v>
      </c>
      <c r="E379" s="312">
        <f>(C379+(coefficient!$C$5*2))/0.95</f>
        <v>14.65263157894737</v>
      </c>
      <c r="F379" s="247" t="s">
        <v>424</v>
      </c>
      <c r="G379" s="418">
        <v>378</v>
      </c>
      <c r="H379" s="131">
        <f>(C379+4.2+(coefficient!$B$5*2))/0.85*1.19</f>
        <v>28.167999999999999</v>
      </c>
      <c r="I379" s="133">
        <v>294</v>
      </c>
      <c r="J379" s="133">
        <v>166989776</v>
      </c>
      <c r="K379" s="133">
        <v>440797</v>
      </c>
      <c r="L379" s="280">
        <f t="shared" si="31"/>
        <v>25.238277272727274</v>
      </c>
      <c r="M379" s="239">
        <v>295</v>
      </c>
      <c r="N379" s="239">
        <v>166989776</v>
      </c>
      <c r="O379" s="239">
        <v>440799</v>
      </c>
      <c r="P379" s="285">
        <f>(C379+4.2+(coefficient!$C$5*2))/0.88*1.19</f>
        <v>24.503181818181819</v>
      </c>
      <c r="Q379" s="240">
        <v>296</v>
      </c>
      <c r="R379" s="240">
        <v>166989776</v>
      </c>
      <c r="S379" s="240">
        <v>440798</v>
      </c>
      <c r="T379" s="303">
        <f t="shared" si="26"/>
        <v>16.389545454545456</v>
      </c>
      <c r="U379" s="234">
        <v>758</v>
      </c>
      <c r="V379" s="235">
        <v>166989776</v>
      </c>
      <c r="W379" s="235">
        <v>598840</v>
      </c>
      <c r="X379" s="306">
        <f t="shared" si="27"/>
        <v>20.338277272727275</v>
      </c>
      <c r="Y379" s="236">
        <v>759</v>
      </c>
      <c r="Z379" s="237">
        <v>166989776</v>
      </c>
      <c r="AA379" s="237">
        <v>598841</v>
      </c>
      <c r="AB379">
        <f>AB378/2</f>
        <v>3</v>
      </c>
    </row>
    <row r="380" spans="1:28" x14ac:dyDescent="0.25">
      <c r="A380" s="382" t="s">
        <v>425</v>
      </c>
      <c r="B380" s="151">
        <v>155079211</v>
      </c>
      <c r="C380" s="14">
        <v>2.38</v>
      </c>
      <c r="D380" s="313">
        <f>(C380+coefficient!$C$5)/0.9*1.19</f>
        <v>7.1135555555555552</v>
      </c>
      <c r="E380" s="314">
        <f>(C380+coefficient!$C$5)/0.95</f>
        <v>5.6631578947368419</v>
      </c>
      <c r="F380" s="253" t="s">
        <v>3</v>
      </c>
      <c r="G380" s="418">
        <v>379</v>
      </c>
      <c r="H380" s="407">
        <f>(C380+4.2+coefficient!$B$5)/0.85*1.19</f>
        <v>14.811999999999999</v>
      </c>
      <c r="I380" s="155">
        <v>294</v>
      </c>
      <c r="J380" s="155">
        <v>155079211</v>
      </c>
      <c r="K380" s="155">
        <v>93622</v>
      </c>
      <c r="L380" s="279">
        <f t="shared" si="31"/>
        <v>13.343415909090909</v>
      </c>
      <c r="M380" s="244">
        <v>295</v>
      </c>
      <c r="N380" s="244">
        <v>155079211</v>
      </c>
      <c r="O380" s="244">
        <v>90289</v>
      </c>
      <c r="P380" s="287">
        <f>(C380+4.2+coefficient!$C$5)/0.88*1.19</f>
        <v>12.954772727272728</v>
      </c>
      <c r="Q380" s="245">
        <v>296</v>
      </c>
      <c r="R380" s="245">
        <v>155079211</v>
      </c>
      <c r="S380" s="245">
        <v>91927</v>
      </c>
      <c r="T380" s="303">
        <f t="shared" si="26"/>
        <v>8.8979545454545459</v>
      </c>
      <c r="U380" s="234">
        <v>758</v>
      </c>
      <c r="V380" s="235">
        <v>155079211</v>
      </c>
      <c r="W380" s="235">
        <v>559727</v>
      </c>
      <c r="X380" s="306">
        <f t="shared" si="27"/>
        <v>8.4434159090909091</v>
      </c>
      <c r="Y380" s="236">
        <v>759</v>
      </c>
      <c r="Z380" s="237">
        <v>155079211</v>
      </c>
      <c r="AA380" s="237">
        <v>559728</v>
      </c>
      <c r="AB380">
        <v>42</v>
      </c>
    </row>
    <row r="381" spans="1:28" x14ac:dyDescent="0.25">
      <c r="A381" s="171" t="s">
        <v>426</v>
      </c>
      <c r="B381" s="151">
        <v>155079165</v>
      </c>
      <c r="C381" s="14">
        <v>0.91</v>
      </c>
      <c r="D381" s="313">
        <f>(C381+coefficient!$C$2)/0.9*1.19</f>
        <v>2.5254444444444442</v>
      </c>
      <c r="E381" s="314">
        <f>(C381+coefficient!$C$2)/0.95</f>
        <v>2.0105263157894737</v>
      </c>
      <c r="F381" s="252" t="s">
        <v>427</v>
      </c>
      <c r="G381" s="418">
        <v>380</v>
      </c>
      <c r="H381" s="407">
        <f>(C381+4.2+coefficient!$B$2)/0.85*1.19</f>
        <v>8.5540000000000003</v>
      </c>
      <c r="I381" s="155">
        <v>294</v>
      </c>
      <c r="J381" s="155">
        <v>155079165</v>
      </c>
      <c r="K381" s="155">
        <v>182797</v>
      </c>
      <c r="L381" s="279">
        <f t="shared" si="31"/>
        <v>8.5102579545454535</v>
      </c>
      <c r="M381" s="244">
        <v>295</v>
      </c>
      <c r="N381" s="244">
        <v>155079165</v>
      </c>
      <c r="O381" s="244">
        <v>90188</v>
      </c>
      <c r="P381" s="287">
        <f>(C381+4.2+coefficient!$C$2)/0.88*1.19</f>
        <v>8.262386363636363</v>
      </c>
      <c r="Q381" s="245">
        <v>296</v>
      </c>
      <c r="R381" s="245">
        <v>155079165</v>
      </c>
      <c r="S381" s="245">
        <v>92633</v>
      </c>
      <c r="T381" s="303">
        <f t="shared" si="26"/>
        <v>6.9101136363636373</v>
      </c>
      <c r="U381" s="234">
        <v>758</v>
      </c>
      <c r="V381" s="235">
        <v>155079165</v>
      </c>
      <c r="W381" s="235">
        <v>559671</v>
      </c>
      <c r="X381" s="306">
        <f t="shared" si="27"/>
        <v>3.6102579545454532</v>
      </c>
      <c r="Y381" s="236">
        <v>759</v>
      </c>
      <c r="Z381" s="237">
        <v>155079165</v>
      </c>
      <c r="AA381" s="237">
        <v>559672</v>
      </c>
      <c r="AB381">
        <v>435</v>
      </c>
    </row>
    <row r="382" spans="1:28" x14ac:dyDescent="0.25">
      <c r="A382" s="144" t="s">
        <v>428</v>
      </c>
      <c r="B382" s="126">
        <v>160137837</v>
      </c>
      <c r="C382" s="14">
        <f>C381*2</f>
        <v>1.82</v>
      </c>
      <c r="D382" s="311">
        <f>(C382+(coefficient!$C$2*4))/0.9*1.19</f>
        <v>7.6953333333333331</v>
      </c>
      <c r="E382" s="312">
        <f>(C382+(coefficient!$C$2*4))/0.95</f>
        <v>6.1263157894736846</v>
      </c>
      <c r="F382" s="242" t="s">
        <v>427</v>
      </c>
      <c r="G382" s="418">
        <v>381</v>
      </c>
      <c r="H382" s="131">
        <f>(C382+4.2+(coefficient!$B$2*4))/0.85*1.19</f>
        <v>14.027999999999999</v>
      </c>
      <c r="I382" s="133">
        <v>294</v>
      </c>
      <c r="J382" s="133">
        <v>160137837</v>
      </c>
      <c r="K382" s="133">
        <v>182796</v>
      </c>
      <c r="L382" s="280">
        <f t="shared" si="31"/>
        <v>13.956265909090909</v>
      </c>
      <c r="M382" s="239">
        <v>295</v>
      </c>
      <c r="N382" s="239">
        <v>160137837</v>
      </c>
      <c r="O382" s="239">
        <v>462139</v>
      </c>
      <c r="P382" s="285">
        <f>(C382+4.2+(coefficient!$C$2*4))/0.88*1.19</f>
        <v>13.549772727272726</v>
      </c>
      <c r="Q382" s="240">
        <v>296</v>
      </c>
      <c r="R382" s="240">
        <v>160137837</v>
      </c>
      <c r="S382" s="240">
        <v>92635</v>
      </c>
      <c r="T382" s="303">
        <f t="shared" si="26"/>
        <v>8.1406818181818181</v>
      </c>
      <c r="U382" s="234">
        <v>758</v>
      </c>
      <c r="V382" s="235">
        <v>160137837</v>
      </c>
      <c r="W382" s="235">
        <v>560603</v>
      </c>
      <c r="X382" s="306">
        <f t="shared" si="27"/>
        <v>9.056265909090909</v>
      </c>
      <c r="Y382" s="236">
        <v>759</v>
      </c>
      <c r="Z382" s="237">
        <v>160137837</v>
      </c>
      <c r="AA382" s="237">
        <v>560604</v>
      </c>
      <c r="AB382">
        <f>AB381/2</f>
        <v>217.5</v>
      </c>
    </row>
    <row r="383" spans="1:28" x14ac:dyDescent="0.25">
      <c r="A383" s="125" t="s">
        <v>429</v>
      </c>
      <c r="B383" s="126">
        <v>155078993</v>
      </c>
      <c r="C383" s="14">
        <v>4.22</v>
      </c>
      <c r="D383" s="311">
        <f>(C383+coefficient!$C$9)/0.9*1.19</f>
        <v>10.207555555555555</v>
      </c>
      <c r="E383" s="312">
        <f>(C383+coefficient!$C$9)/0.95</f>
        <v>8.1263157894736846</v>
      </c>
      <c r="F383" s="247" t="s">
        <v>430</v>
      </c>
      <c r="G383" s="418">
        <v>382</v>
      </c>
      <c r="H383" s="131">
        <f>(C383+4.2+coefficient!$B$9)/0.85*1.19</f>
        <v>18.088000000000001</v>
      </c>
      <c r="I383" s="133">
        <v>294</v>
      </c>
      <c r="J383" s="133">
        <v>155078993</v>
      </c>
      <c r="K383" s="133">
        <v>183404</v>
      </c>
      <c r="L383" s="280">
        <f t="shared" si="31"/>
        <v>14.42</v>
      </c>
      <c r="M383" s="239">
        <v>295</v>
      </c>
      <c r="N383" s="239">
        <v>155078993</v>
      </c>
      <c r="O383" s="239">
        <v>90770</v>
      </c>
      <c r="P383" s="281">
        <v>14</v>
      </c>
      <c r="Q383" s="240">
        <v>296</v>
      </c>
      <c r="R383" s="240">
        <v>155078993</v>
      </c>
      <c r="S383" s="240">
        <v>94194</v>
      </c>
      <c r="T383" s="303">
        <f t="shared" si="26"/>
        <v>11.386136363636364</v>
      </c>
      <c r="U383" s="234">
        <v>758</v>
      </c>
      <c r="V383" s="235">
        <v>155078993</v>
      </c>
      <c r="W383" s="235">
        <v>559451</v>
      </c>
      <c r="X383" s="306">
        <f t="shared" si="27"/>
        <v>9.52</v>
      </c>
      <c r="Y383" s="236">
        <v>759</v>
      </c>
      <c r="Z383" s="237">
        <v>155078993</v>
      </c>
      <c r="AA383" s="237">
        <v>559452</v>
      </c>
      <c r="AB383">
        <v>4</v>
      </c>
    </row>
    <row r="384" spans="1:28" x14ac:dyDescent="0.25">
      <c r="A384" s="144" t="s">
        <v>431</v>
      </c>
      <c r="B384" s="126">
        <v>155078997</v>
      </c>
      <c r="C384" s="14">
        <v>1</v>
      </c>
      <c r="D384" s="311">
        <f>(C384+coefficient!$C$2)/0.9*1.19</f>
        <v>2.6444444444444444</v>
      </c>
      <c r="E384" s="312">
        <f>(C384+coefficient!$C$2)/0.95</f>
        <v>2.1052631578947367</v>
      </c>
      <c r="F384" s="242" t="s">
        <v>432</v>
      </c>
      <c r="G384" s="418">
        <v>383</v>
      </c>
      <c r="H384" s="131">
        <f>(C384+4.2+coefficient!$B$2)/0.85*1.19</f>
        <v>8.68</v>
      </c>
      <c r="I384" s="133">
        <v>294</v>
      </c>
      <c r="J384" s="133">
        <v>155078997</v>
      </c>
      <c r="K384" s="133">
        <v>182478</v>
      </c>
      <c r="L384" s="280">
        <f t="shared" si="31"/>
        <v>8.6356136363636367</v>
      </c>
      <c r="M384" s="239">
        <v>295</v>
      </c>
      <c r="N384" s="239">
        <v>155078997</v>
      </c>
      <c r="O384" s="239">
        <v>90427</v>
      </c>
      <c r="P384" s="285">
        <f>(C384+4.2+coefficient!$C$2)/0.88*1.19</f>
        <v>8.3840909090909097</v>
      </c>
      <c r="Q384" s="240">
        <v>296</v>
      </c>
      <c r="R384" s="240">
        <v>155078997</v>
      </c>
      <c r="S384" s="240">
        <v>94527</v>
      </c>
      <c r="T384" s="303">
        <f t="shared" ref="T384:T447" si="32">(C384+4.2)/0.88*1.19</f>
        <v>7.0318181818181813</v>
      </c>
      <c r="U384" s="234">
        <v>758</v>
      </c>
      <c r="V384" s="235">
        <v>155078997</v>
      </c>
      <c r="W384" s="235">
        <v>559453</v>
      </c>
      <c r="X384" s="306">
        <f t="shared" ref="X384:X447" si="33">L384-4.9</f>
        <v>3.7356136363636363</v>
      </c>
      <c r="Y384" s="236">
        <v>759</v>
      </c>
      <c r="Z384" s="237">
        <v>155078997</v>
      </c>
      <c r="AA384" s="237">
        <v>559454</v>
      </c>
      <c r="AB384">
        <v>193</v>
      </c>
    </row>
    <row r="385" spans="1:28" x14ac:dyDescent="0.25">
      <c r="A385" s="125" t="s">
        <v>433</v>
      </c>
      <c r="B385" s="126">
        <v>155079006</v>
      </c>
      <c r="C385" s="14">
        <v>0.88</v>
      </c>
      <c r="D385" s="311">
        <f>(C385+coefficient!$C$2)/0.9*1.19</f>
        <v>2.4857777777777774</v>
      </c>
      <c r="E385" s="312">
        <f>(C385+coefficient!$C$2)/0.95</f>
        <v>1.9789473684210526</v>
      </c>
      <c r="F385" s="247" t="s">
        <v>432</v>
      </c>
      <c r="G385" s="418">
        <v>384</v>
      </c>
      <c r="H385" s="131">
        <f>(C385+4.2+coefficient!$B$2)/0.85*1.19</f>
        <v>8.5120000000000005</v>
      </c>
      <c r="I385" s="133">
        <v>294</v>
      </c>
      <c r="J385" s="133">
        <v>155079006</v>
      </c>
      <c r="K385" s="133">
        <v>182477</v>
      </c>
      <c r="L385" s="280">
        <f t="shared" si="31"/>
        <v>8.4684727272727258</v>
      </c>
      <c r="M385" s="239">
        <v>295</v>
      </c>
      <c r="N385" s="239">
        <v>155079006</v>
      </c>
      <c r="O385" s="239">
        <v>90428</v>
      </c>
      <c r="P385" s="285">
        <f>(C385+4.2+coefficient!$C$2)/0.88*1.19</f>
        <v>8.2218181818181808</v>
      </c>
      <c r="Q385" s="240">
        <v>296</v>
      </c>
      <c r="R385" s="240">
        <v>155079006</v>
      </c>
      <c r="S385" s="240">
        <v>94526</v>
      </c>
      <c r="T385" s="303">
        <f t="shared" si="32"/>
        <v>6.8695454545454542</v>
      </c>
      <c r="U385" s="234">
        <v>758</v>
      </c>
      <c r="V385" s="235">
        <v>155079006</v>
      </c>
      <c r="W385" s="235">
        <v>559465</v>
      </c>
      <c r="X385" s="306">
        <f t="shared" si="33"/>
        <v>3.5684727272727255</v>
      </c>
      <c r="Y385" s="236">
        <v>759</v>
      </c>
      <c r="Z385" s="237">
        <v>155079006</v>
      </c>
      <c r="AA385" s="237">
        <v>559466</v>
      </c>
      <c r="AB385">
        <v>171</v>
      </c>
    </row>
    <row r="386" spans="1:28" x14ac:dyDescent="0.25">
      <c r="A386" s="144" t="s">
        <v>434</v>
      </c>
      <c r="B386" s="126">
        <v>155079017</v>
      </c>
      <c r="C386" s="14">
        <v>0.86</v>
      </c>
      <c r="D386" s="311">
        <f>(C386+coefficient!$C$2)/0.9*1.19</f>
        <v>2.4593333333333329</v>
      </c>
      <c r="E386" s="312">
        <f>(C386+coefficient!$C$2)/0.95</f>
        <v>1.9578947368421051</v>
      </c>
      <c r="F386" s="242" t="s">
        <v>432</v>
      </c>
      <c r="G386" s="418">
        <v>385</v>
      </c>
      <c r="H386" s="131">
        <f>(C386+4.2+coefficient!$B$2)/0.85*1.19</f>
        <v>8.484</v>
      </c>
      <c r="I386" s="133">
        <v>294</v>
      </c>
      <c r="J386" s="133">
        <v>155079017</v>
      </c>
      <c r="K386" s="133">
        <v>182476</v>
      </c>
      <c r="L386" s="280">
        <f t="shared" si="31"/>
        <v>8.4406159090909103</v>
      </c>
      <c r="M386" s="239">
        <v>295</v>
      </c>
      <c r="N386" s="239">
        <v>155079017</v>
      </c>
      <c r="O386" s="239">
        <v>90430</v>
      </c>
      <c r="P386" s="285">
        <f>(C386+4.2+coefficient!$C$2)/0.88*1.19</f>
        <v>8.1947727272727278</v>
      </c>
      <c r="Q386" s="240">
        <v>296</v>
      </c>
      <c r="R386" s="240">
        <v>155079017</v>
      </c>
      <c r="S386" s="240">
        <v>94521</v>
      </c>
      <c r="T386" s="303">
        <f t="shared" si="32"/>
        <v>6.8425000000000011</v>
      </c>
      <c r="U386" s="234">
        <v>758</v>
      </c>
      <c r="V386" s="235">
        <v>155079017</v>
      </c>
      <c r="W386" s="235">
        <v>559477</v>
      </c>
      <c r="X386" s="306">
        <f t="shared" si="33"/>
        <v>3.54061590909091</v>
      </c>
      <c r="Y386" s="236">
        <v>759</v>
      </c>
      <c r="Z386" s="237">
        <v>155079017</v>
      </c>
      <c r="AA386" s="237">
        <v>559478</v>
      </c>
      <c r="AB386">
        <v>183</v>
      </c>
    </row>
    <row r="387" spans="1:28" x14ac:dyDescent="0.25">
      <c r="A387" s="125" t="s">
        <v>435</v>
      </c>
      <c r="B387" s="126">
        <v>155079079</v>
      </c>
      <c r="C387" s="14">
        <v>0.75</v>
      </c>
      <c r="D387" s="311">
        <f>(C387+coefficient!$C$2)/0.9*1.19</f>
        <v>2.3138888888888887</v>
      </c>
      <c r="E387" s="312">
        <f>(C387+coefficient!$C$2)/0.95</f>
        <v>1.8421052631578949</v>
      </c>
      <c r="F387" s="247" t="s">
        <v>432</v>
      </c>
      <c r="G387" s="418">
        <v>386</v>
      </c>
      <c r="H387" s="131">
        <f>(C387+4.2+coefficient!$B$2)/0.85*1.19</f>
        <v>8.33</v>
      </c>
      <c r="I387" s="133">
        <v>294</v>
      </c>
      <c r="J387" s="133">
        <v>155079079</v>
      </c>
      <c r="K387" s="133">
        <v>90443</v>
      </c>
      <c r="L387" s="280">
        <f t="shared" si="31"/>
        <v>8.2874034090909099</v>
      </c>
      <c r="M387" s="239">
        <v>295</v>
      </c>
      <c r="N387" s="239">
        <v>155079079</v>
      </c>
      <c r="O387" s="239">
        <v>90445</v>
      </c>
      <c r="P387" s="285">
        <f>(C387+4.2+coefficient!$C$2)/0.88*1.19</f>
        <v>8.046022727272728</v>
      </c>
      <c r="Q387" s="240">
        <v>296</v>
      </c>
      <c r="R387" s="240">
        <v>155079079</v>
      </c>
      <c r="S387" s="240">
        <v>90444</v>
      </c>
      <c r="T387" s="303">
        <f t="shared" si="32"/>
        <v>6.6937499999999996</v>
      </c>
      <c r="U387" s="234">
        <v>758</v>
      </c>
      <c r="V387" s="235">
        <v>155079079</v>
      </c>
      <c r="W387" s="235">
        <v>559565</v>
      </c>
      <c r="X387" s="306">
        <f t="shared" si="33"/>
        <v>3.3874034090909095</v>
      </c>
      <c r="Y387" s="236">
        <v>759</v>
      </c>
      <c r="Z387" s="237">
        <v>155079079</v>
      </c>
      <c r="AA387" s="237">
        <v>559566</v>
      </c>
      <c r="AB387">
        <v>186</v>
      </c>
    </row>
    <row r="388" spans="1:28" x14ac:dyDescent="0.25">
      <c r="A388" s="144" t="s">
        <v>436</v>
      </c>
      <c r="B388" s="126">
        <v>155079063</v>
      </c>
      <c r="C388" s="14">
        <v>0.99</v>
      </c>
      <c r="D388" s="311">
        <f>(C388+coefficient!$C$2)/0.9*1.19</f>
        <v>2.6312222222222221</v>
      </c>
      <c r="E388" s="312">
        <f>(C388+coefficient!$C$2)/0.95</f>
        <v>2.0947368421052635</v>
      </c>
      <c r="F388" s="242" t="s">
        <v>432</v>
      </c>
      <c r="G388" s="418">
        <v>387</v>
      </c>
      <c r="H388" s="131">
        <f>(C388+4.2+coefficient!$B$2)/0.85*1.19</f>
        <v>8.6660000000000004</v>
      </c>
      <c r="I388" s="133">
        <v>294</v>
      </c>
      <c r="J388" s="133">
        <v>155079063</v>
      </c>
      <c r="K388" s="133">
        <v>183384</v>
      </c>
      <c r="L388" s="280">
        <f t="shared" si="31"/>
        <v>8.621685227272728</v>
      </c>
      <c r="M388" s="239">
        <v>295</v>
      </c>
      <c r="N388" s="239">
        <v>155079063</v>
      </c>
      <c r="O388" s="239">
        <v>90476</v>
      </c>
      <c r="P388" s="285">
        <f>(C388+4.2+coefficient!$C$2)/0.88*1.19</f>
        <v>8.3705681818181823</v>
      </c>
      <c r="Q388" s="240">
        <v>296</v>
      </c>
      <c r="R388" s="240">
        <v>155079063</v>
      </c>
      <c r="S388" s="240">
        <v>94315</v>
      </c>
      <c r="T388" s="303">
        <f t="shared" si="32"/>
        <v>7.0182954545454548</v>
      </c>
      <c r="U388" s="234">
        <v>758</v>
      </c>
      <c r="V388" s="235">
        <v>155079063</v>
      </c>
      <c r="W388" s="235">
        <v>559539</v>
      </c>
      <c r="X388" s="306">
        <f t="shared" si="33"/>
        <v>3.7216852272727277</v>
      </c>
      <c r="Y388" s="236">
        <v>759</v>
      </c>
      <c r="Z388" s="237">
        <v>155079063</v>
      </c>
      <c r="AA388" s="237">
        <v>559540</v>
      </c>
      <c r="AB388">
        <v>174</v>
      </c>
    </row>
    <row r="389" spans="1:28" x14ac:dyDescent="0.25">
      <c r="A389" s="125" t="s">
        <v>437</v>
      </c>
      <c r="B389" s="126">
        <v>155078252</v>
      </c>
      <c r="C389" s="14">
        <v>1.21</v>
      </c>
      <c r="D389" s="311">
        <f>(C389+coefficient!$C$2)/0.9*1.19</f>
        <v>2.9221111111111107</v>
      </c>
      <c r="E389" s="312">
        <f>(C389+coefficient!$C$2)/0.95</f>
        <v>2.3263157894736843</v>
      </c>
      <c r="F389" s="247" t="s">
        <v>432</v>
      </c>
      <c r="G389" s="418">
        <v>388</v>
      </c>
      <c r="H389" s="131">
        <f>(C389+4.2+coefficient!$B$2)/0.85*1.19</f>
        <v>8.9740000000000002</v>
      </c>
      <c r="I389" s="133">
        <v>294</v>
      </c>
      <c r="J389" s="133">
        <v>155078252</v>
      </c>
      <c r="K389" s="133">
        <v>183394</v>
      </c>
      <c r="L389" s="280">
        <f t="shared" si="31"/>
        <v>8.9281102272727271</v>
      </c>
      <c r="M389" s="239">
        <v>295</v>
      </c>
      <c r="N389" s="239">
        <v>155078252</v>
      </c>
      <c r="O389" s="239">
        <v>90671</v>
      </c>
      <c r="P389" s="285">
        <f>(C389+4.2+coefficient!$C$2)/0.88*1.19</f>
        <v>8.6680681818181817</v>
      </c>
      <c r="Q389" s="240">
        <v>296</v>
      </c>
      <c r="R389" s="240">
        <v>155078252</v>
      </c>
      <c r="S389" s="240">
        <v>94243</v>
      </c>
      <c r="T389" s="303">
        <f t="shared" si="32"/>
        <v>7.3157954545454542</v>
      </c>
      <c r="U389" s="234">
        <v>758</v>
      </c>
      <c r="V389" s="235">
        <v>155078252</v>
      </c>
      <c r="W389" s="235">
        <v>558291</v>
      </c>
      <c r="X389" s="306">
        <f t="shared" si="33"/>
        <v>4.0281102272727267</v>
      </c>
      <c r="Y389" s="236">
        <v>759</v>
      </c>
      <c r="Z389" s="237">
        <v>155078252</v>
      </c>
      <c r="AA389" s="237">
        <v>558292</v>
      </c>
      <c r="AB389">
        <v>29</v>
      </c>
    </row>
    <row r="390" spans="1:28" x14ac:dyDescent="0.25">
      <c r="A390" s="220" t="s">
        <v>438</v>
      </c>
      <c r="B390" s="151">
        <v>155079523</v>
      </c>
      <c r="C390" s="14">
        <v>4.74</v>
      </c>
      <c r="D390" s="313">
        <f>(C390+coefficient!$C$9)/0.9*1.19</f>
        <v>10.89511111111111</v>
      </c>
      <c r="E390" s="314">
        <f>(C390+coefficient!$C$9)/0.95</f>
        <v>8.6736842105263161</v>
      </c>
      <c r="F390" s="253" t="s">
        <v>104</v>
      </c>
      <c r="G390" s="418">
        <v>389</v>
      </c>
      <c r="H390" s="407">
        <f>(C390+4.2+coefficient!$B$9)/0.85*1.19</f>
        <v>18.816000000000003</v>
      </c>
      <c r="I390" s="155">
        <v>294</v>
      </c>
      <c r="J390" s="155">
        <v>155079523</v>
      </c>
      <c r="K390" s="155">
        <v>183410</v>
      </c>
      <c r="L390" s="279">
        <f t="shared" si="31"/>
        <v>17.326940909090911</v>
      </c>
      <c r="M390" s="244">
        <v>295</v>
      </c>
      <c r="N390" s="244">
        <v>155079523</v>
      </c>
      <c r="O390" s="244">
        <v>90820</v>
      </c>
      <c r="P390" s="287">
        <f>(C390+4.2+coefficient!$C$9)/0.88*1.19</f>
        <v>16.822272727272729</v>
      </c>
      <c r="Q390" s="245">
        <v>296</v>
      </c>
      <c r="R390" s="245">
        <v>155079523</v>
      </c>
      <c r="S390" s="245">
        <v>94011</v>
      </c>
      <c r="T390" s="303">
        <f t="shared" si="32"/>
        <v>12.089318181818182</v>
      </c>
      <c r="U390" s="234">
        <v>758</v>
      </c>
      <c r="V390" s="235">
        <v>155079523</v>
      </c>
      <c r="W390" s="235">
        <v>560091</v>
      </c>
      <c r="X390" s="306">
        <f t="shared" si="33"/>
        <v>12.426940909090911</v>
      </c>
      <c r="Y390" s="236">
        <v>759</v>
      </c>
      <c r="Z390" s="237">
        <v>155079523</v>
      </c>
      <c r="AA390" s="237">
        <v>560092</v>
      </c>
      <c r="AB390">
        <v>35</v>
      </c>
    </row>
    <row r="391" spans="1:28" x14ac:dyDescent="0.25">
      <c r="A391" s="125" t="s">
        <v>439</v>
      </c>
      <c r="B391" s="126">
        <v>155079037</v>
      </c>
      <c r="C391" s="14">
        <v>4.74</v>
      </c>
      <c r="D391" s="311">
        <f>(C391+coefficient!$C$9)/0.9*1.19</f>
        <v>10.89511111111111</v>
      </c>
      <c r="E391" s="312">
        <f>(C391+coefficient!$C$9)/0.95</f>
        <v>8.6736842105263161</v>
      </c>
      <c r="F391" s="252" t="s">
        <v>104</v>
      </c>
      <c r="G391" s="418">
        <v>390</v>
      </c>
      <c r="H391" s="131">
        <f>(C391+4.2+coefficient!$B$9)/0.85*1.19</f>
        <v>18.816000000000003</v>
      </c>
      <c r="I391" s="133">
        <v>294</v>
      </c>
      <c r="J391" s="133">
        <v>155079037</v>
      </c>
      <c r="K391" s="133">
        <v>183411</v>
      </c>
      <c r="L391" s="280">
        <f t="shared" si="31"/>
        <v>17.326940909090911</v>
      </c>
      <c r="M391" s="239">
        <v>295</v>
      </c>
      <c r="N391" s="239">
        <v>155079037</v>
      </c>
      <c r="O391" s="239">
        <v>90821</v>
      </c>
      <c r="P391" s="285">
        <f>(C391+4.2+coefficient!$C$9)/0.88*1.19</f>
        <v>16.822272727272729</v>
      </c>
      <c r="Q391" s="240">
        <v>296</v>
      </c>
      <c r="R391" s="240">
        <v>155079037</v>
      </c>
      <c r="S391" s="240">
        <v>94002</v>
      </c>
      <c r="T391" s="303">
        <f t="shared" si="32"/>
        <v>12.089318181818182</v>
      </c>
      <c r="U391" s="234">
        <v>758</v>
      </c>
      <c r="V391" s="235">
        <v>155079037</v>
      </c>
      <c r="W391" s="235">
        <v>559507</v>
      </c>
      <c r="X391" s="306">
        <f t="shared" si="33"/>
        <v>12.426940909090911</v>
      </c>
      <c r="Y391" s="236">
        <v>759</v>
      </c>
      <c r="Z391" s="237">
        <v>155079037</v>
      </c>
      <c r="AA391" s="237">
        <v>559508</v>
      </c>
      <c r="AB391">
        <v>37</v>
      </c>
    </row>
    <row r="392" spans="1:28" x14ac:dyDescent="0.25">
      <c r="A392" s="220" t="s">
        <v>440</v>
      </c>
      <c r="B392" s="151">
        <v>155079220</v>
      </c>
      <c r="C392" s="14">
        <v>0.76</v>
      </c>
      <c r="D392" s="311">
        <f>(C392+coefficient!$C$2)/0.9*1.19</f>
        <v>2.3271111111111109</v>
      </c>
      <c r="E392" s="312">
        <f>(C392+coefficient!$C$2)/0.95</f>
        <v>1.8526315789473684</v>
      </c>
      <c r="F392" s="242" t="s">
        <v>432</v>
      </c>
      <c r="G392" s="418">
        <v>391</v>
      </c>
      <c r="H392" s="407">
        <f>(C392+4.2+coefficient!$B$2)/0.85*1.19</f>
        <v>8.3439999999999994</v>
      </c>
      <c r="I392" s="155">
        <v>294</v>
      </c>
      <c r="J392" s="155">
        <v>155079220</v>
      </c>
      <c r="K392" s="155">
        <v>182772</v>
      </c>
      <c r="L392" s="279">
        <f t="shared" si="31"/>
        <v>8.3013318181818168</v>
      </c>
      <c r="M392" s="244">
        <v>295</v>
      </c>
      <c r="N392" s="244">
        <v>155079220</v>
      </c>
      <c r="O392" s="244">
        <v>90232</v>
      </c>
      <c r="P392" s="287">
        <f>(C392+4.2+coefficient!$C$2)/0.88*1.19</f>
        <v>8.0595454545454537</v>
      </c>
      <c r="Q392" s="245">
        <v>296</v>
      </c>
      <c r="R392" s="245">
        <v>155079220</v>
      </c>
      <c r="S392" s="245">
        <v>92311</v>
      </c>
      <c r="T392" s="303">
        <f t="shared" si="32"/>
        <v>6.7072727272727271</v>
      </c>
      <c r="U392" s="234">
        <v>758</v>
      </c>
      <c r="V392" s="235">
        <v>155079220</v>
      </c>
      <c r="W392" s="235">
        <v>559739</v>
      </c>
      <c r="X392" s="306">
        <f t="shared" si="33"/>
        <v>3.4013318181818164</v>
      </c>
      <c r="Y392" s="236">
        <v>759</v>
      </c>
      <c r="Z392" s="237">
        <v>155079220</v>
      </c>
      <c r="AA392" s="237">
        <v>559740</v>
      </c>
      <c r="AB392">
        <v>87</v>
      </c>
    </row>
    <row r="393" spans="1:28" x14ac:dyDescent="0.25">
      <c r="A393" s="171" t="s">
        <v>441</v>
      </c>
      <c r="B393" s="151">
        <v>155078264</v>
      </c>
      <c r="C393" s="14">
        <v>2.02</v>
      </c>
      <c r="D393" s="311">
        <f>(C393+coefficient!$C$2)/0.9*1.19</f>
        <v>3.9931111111111108</v>
      </c>
      <c r="E393" s="312">
        <f>(C393+coefficient!$C$2)/0.95</f>
        <v>3.1789473684210527</v>
      </c>
      <c r="F393" s="247" t="s">
        <v>432</v>
      </c>
      <c r="G393" s="418">
        <v>392</v>
      </c>
      <c r="H393" s="407">
        <f>(C393+4.2+coefficient!$B$2)/0.85*1.19</f>
        <v>10.108000000000002</v>
      </c>
      <c r="I393" s="155">
        <v>294</v>
      </c>
      <c r="J393" s="155">
        <v>155078264</v>
      </c>
      <c r="K393" s="155">
        <v>182522</v>
      </c>
      <c r="L393" s="279">
        <f t="shared" si="31"/>
        <v>10.056311363636365</v>
      </c>
      <c r="M393" s="244">
        <v>295</v>
      </c>
      <c r="N393" s="244">
        <v>155078264</v>
      </c>
      <c r="O393" s="244">
        <v>90796</v>
      </c>
      <c r="P393" s="287">
        <f>(C393+4.2+coefficient!$C$2)/0.88*1.19</f>
        <v>9.7634090909090911</v>
      </c>
      <c r="Q393" s="245">
        <v>296</v>
      </c>
      <c r="R393" s="245">
        <v>155078264</v>
      </c>
      <c r="S393" s="245">
        <v>94172</v>
      </c>
      <c r="T393" s="303">
        <f t="shared" si="32"/>
        <v>8.4111363636363645</v>
      </c>
      <c r="U393" s="234">
        <v>758</v>
      </c>
      <c r="V393" s="235">
        <v>155078264</v>
      </c>
      <c r="W393" s="235">
        <v>558311</v>
      </c>
      <c r="X393" s="306">
        <f t="shared" si="33"/>
        <v>5.1563113636363642</v>
      </c>
      <c r="Y393" s="236">
        <v>759</v>
      </c>
      <c r="Z393" s="237">
        <v>155078264</v>
      </c>
      <c r="AA393" s="237">
        <v>558312</v>
      </c>
      <c r="AB393">
        <v>83</v>
      </c>
    </row>
    <row r="394" spans="1:28" x14ac:dyDescent="0.25">
      <c r="A394" s="220" t="s">
        <v>442</v>
      </c>
      <c r="B394" s="151">
        <v>155632065</v>
      </c>
      <c r="C394" s="14">
        <v>2.2799999999999998</v>
      </c>
      <c r="D394" s="311">
        <f>(C394+coefficient!$C$2)/0.9*1.19</f>
        <v>4.3368888888888879</v>
      </c>
      <c r="E394" s="312">
        <f>(C394+coefficient!$C$2)/0.95</f>
        <v>3.4526315789473685</v>
      </c>
      <c r="F394" s="242" t="s">
        <v>432</v>
      </c>
      <c r="G394" s="418">
        <v>393</v>
      </c>
      <c r="H394" s="407">
        <f>(C394+4.2+coefficient!$B$2)/0.85*1.19</f>
        <v>10.472</v>
      </c>
      <c r="I394" s="155">
        <v>294</v>
      </c>
      <c r="J394" s="155">
        <v>155632065</v>
      </c>
      <c r="K394" s="155">
        <v>182530</v>
      </c>
      <c r="L394" s="279">
        <f t="shared" si="31"/>
        <v>11.124000000000001</v>
      </c>
      <c r="M394" s="244">
        <v>295</v>
      </c>
      <c r="N394" s="244">
        <v>155632065</v>
      </c>
      <c r="O394" s="244">
        <v>90822</v>
      </c>
      <c r="P394" s="282">
        <v>10.8</v>
      </c>
      <c r="Q394" s="245">
        <v>296</v>
      </c>
      <c r="R394" s="245">
        <v>155632065</v>
      </c>
      <c r="S394" s="245">
        <v>93952</v>
      </c>
      <c r="T394" s="303">
        <f t="shared" si="32"/>
        <v>8.7627272727272736</v>
      </c>
      <c r="U394" s="234">
        <v>758</v>
      </c>
      <c r="V394" s="235">
        <v>155632065</v>
      </c>
      <c r="W394" s="235">
        <v>560439</v>
      </c>
      <c r="X394" s="306">
        <f t="shared" si="33"/>
        <v>6.2240000000000002</v>
      </c>
      <c r="Y394" s="236">
        <v>759</v>
      </c>
      <c r="Z394" s="237">
        <v>155632065</v>
      </c>
      <c r="AA394" s="237">
        <v>560440</v>
      </c>
      <c r="AB394">
        <v>190</v>
      </c>
    </row>
    <row r="395" spans="1:28" x14ac:dyDescent="0.25">
      <c r="A395" s="125" t="s">
        <v>443</v>
      </c>
      <c r="B395" s="126">
        <v>155079042</v>
      </c>
      <c r="C395" s="14">
        <v>2.2999999999999998</v>
      </c>
      <c r="D395" s="311">
        <f>(C395+coefficient!$C$7)/0.9*1.19</f>
        <v>5.6855555555555553</v>
      </c>
      <c r="E395" s="312">
        <f>(C395+coefficient!$C$7)/0.95</f>
        <v>4.5263157894736841</v>
      </c>
      <c r="F395" s="247" t="s">
        <v>444</v>
      </c>
      <c r="G395" s="418">
        <v>394</v>
      </c>
      <c r="H395" s="131">
        <f>(C395+4.2+coefficient!$B$7)/0.85*1.19</f>
        <v>13.3</v>
      </c>
      <c r="I395" s="133">
        <v>294</v>
      </c>
      <c r="J395" s="133">
        <v>155079042</v>
      </c>
      <c r="K395" s="133">
        <v>183386</v>
      </c>
      <c r="L395" s="280">
        <f t="shared" si="31"/>
        <v>11.839147727272726</v>
      </c>
      <c r="M395" s="239">
        <v>295</v>
      </c>
      <c r="N395" s="239">
        <v>155079042</v>
      </c>
      <c r="O395" s="239">
        <v>90663</v>
      </c>
      <c r="P395" s="285">
        <f>(C395+4.2+coefficient!$C$7)/0.88*1.19</f>
        <v>11.49431818181818</v>
      </c>
      <c r="Q395" s="240">
        <v>296</v>
      </c>
      <c r="R395" s="240">
        <v>155079042</v>
      </c>
      <c r="S395" s="240">
        <v>94307</v>
      </c>
      <c r="T395" s="303">
        <f t="shared" si="32"/>
        <v>8.7897727272727266</v>
      </c>
      <c r="U395" s="234">
        <v>758</v>
      </c>
      <c r="V395" s="235">
        <v>155079042</v>
      </c>
      <c r="W395" s="235">
        <v>559511</v>
      </c>
      <c r="X395" s="306">
        <f t="shared" si="33"/>
        <v>6.9391477272727258</v>
      </c>
      <c r="Y395" s="236">
        <v>759</v>
      </c>
      <c r="Z395" s="237">
        <v>155079042</v>
      </c>
      <c r="AA395" s="237">
        <v>559512</v>
      </c>
      <c r="AB395">
        <v>24</v>
      </c>
    </row>
    <row r="396" spans="1:28" x14ac:dyDescent="0.25">
      <c r="A396" s="144" t="s">
        <v>445</v>
      </c>
      <c r="B396" s="126">
        <v>155633348</v>
      </c>
      <c r="C396" s="14">
        <v>13.46</v>
      </c>
      <c r="D396" s="311">
        <f>(C396+(coefficient!$C$8*1.5))/0.9*1.19</f>
        <v>29.697111111111109</v>
      </c>
      <c r="E396" s="312">
        <f>(C396+(coefficient!$C$8*1.5))/0.95</f>
        <v>23.642105263157898</v>
      </c>
      <c r="F396" s="242" t="s">
        <v>134</v>
      </c>
      <c r="G396" s="418">
        <v>395</v>
      </c>
      <c r="H396" s="426">
        <v>55</v>
      </c>
      <c r="I396" s="133">
        <v>294</v>
      </c>
      <c r="J396" s="133">
        <v>155633348</v>
      </c>
      <c r="K396" s="133">
        <v>182783</v>
      </c>
      <c r="L396" s="281">
        <v>41.3</v>
      </c>
      <c r="M396" s="239">
        <v>295</v>
      </c>
      <c r="N396" s="239">
        <v>155633348</v>
      </c>
      <c r="O396" s="239">
        <v>90212</v>
      </c>
      <c r="P396" s="427">
        <v>55</v>
      </c>
      <c r="Q396" s="240">
        <v>296</v>
      </c>
      <c r="R396" s="240">
        <v>155633348</v>
      </c>
      <c r="S396" s="240">
        <v>92450</v>
      </c>
      <c r="T396" s="303">
        <f t="shared" si="32"/>
        <v>23.881136363636362</v>
      </c>
      <c r="U396" s="234">
        <v>758</v>
      </c>
      <c r="V396" s="235">
        <v>155633348</v>
      </c>
      <c r="W396" s="235">
        <v>560527</v>
      </c>
      <c r="X396" s="306">
        <f t="shared" si="33"/>
        <v>36.4</v>
      </c>
      <c r="Y396" s="236">
        <v>759</v>
      </c>
      <c r="Z396" s="237">
        <v>155633348</v>
      </c>
      <c r="AA396" s="237">
        <v>560528</v>
      </c>
      <c r="AB396">
        <v>24</v>
      </c>
    </row>
    <row r="397" spans="1:28" x14ac:dyDescent="0.25">
      <c r="A397" s="171" t="s">
        <v>446</v>
      </c>
      <c r="B397" s="151">
        <v>155079188</v>
      </c>
      <c r="C397" s="14">
        <v>2.8</v>
      </c>
      <c r="D397" s="311">
        <f>(C397+coefficient!$C$3)/0.9*1.19</f>
        <v>7.6688888888888878</v>
      </c>
      <c r="E397" s="312">
        <f>(C397+coefficient!$C$3)/0.95</f>
        <v>6.1052631578947372</v>
      </c>
      <c r="F397" s="247" t="s">
        <v>447</v>
      </c>
      <c r="G397" s="418">
        <v>396</v>
      </c>
      <c r="H397" s="407">
        <f>(C397+4.2+coefficient!$B$3)/0.85*1.19</f>
        <v>15.4</v>
      </c>
      <c r="I397" s="155">
        <v>294</v>
      </c>
      <c r="J397" s="155">
        <v>155079188</v>
      </c>
      <c r="K397" s="155">
        <v>182828</v>
      </c>
      <c r="L397" s="279">
        <f>P397*1.03</f>
        <v>13.92840909090909</v>
      </c>
      <c r="M397" s="244">
        <v>295</v>
      </c>
      <c r="N397" s="244">
        <v>155079188</v>
      </c>
      <c r="O397" s="244">
        <v>91092</v>
      </c>
      <c r="P397" s="287">
        <f>(C397+4.2+coefficient!$C$3)/0.88*1.19</f>
        <v>13.522727272727272</v>
      </c>
      <c r="Q397" s="245">
        <v>296</v>
      </c>
      <c r="R397" s="245">
        <v>155079188</v>
      </c>
      <c r="S397" s="245">
        <v>93328</v>
      </c>
      <c r="T397" s="303">
        <f t="shared" si="32"/>
        <v>9.4659090909090899</v>
      </c>
      <c r="U397" s="234">
        <v>758</v>
      </c>
      <c r="V397" s="235">
        <v>155079188</v>
      </c>
      <c r="W397" s="235">
        <v>559703</v>
      </c>
      <c r="X397" s="306">
        <f t="shared" si="33"/>
        <v>9.0284090909090899</v>
      </c>
      <c r="Y397" s="236">
        <v>759</v>
      </c>
      <c r="Z397" s="237">
        <v>155079188</v>
      </c>
      <c r="AA397" s="237">
        <v>559704</v>
      </c>
      <c r="AB397">
        <v>96</v>
      </c>
    </row>
    <row r="398" spans="1:28" x14ac:dyDescent="0.25">
      <c r="A398" s="144" t="s">
        <v>448</v>
      </c>
      <c r="B398" s="126">
        <v>155633310</v>
      </c>
      <c r="C398" s="14">
        <v>2.71</v>
      </c>
      <c r="D398" s="311">
        <f>(C398+coefficient!$C$3)/0.9*1.19</f>
        <v>7.549888888888888</v>
      </c>
      <c r="E398" s="312">
        <f>(C398+coefficient!$C$3)/0.95</f>
        <v>6.0105263157894742</v>
      </c>
      <c r="F398" s="242" t="s">
        <v>447</v>
      </c>
      <c r="G398" s="418">
        <v>397</v>
      </c>
      <c r="H398" s="131">
        <f>(C398+4.2+coefficient!$B$3)/0.85*1.19</f>
        <v>15.273999999999999</v>
      </c>
      <c r="I398" s="133">
        <v>294</v>
      </c>
      <c r="J398" s="133">
        <v>155633310</v>
      </c>
      <c r="K398" s="133">
        <v>183426</v>
      </c>
      <c r="L398" s="280">
        <f>P398*1.03</f>
        <v>13.803053409090909</v>
      </c>
      <c r="M398" s="239">
        <v>295</v>
      </c>
      <c r="N398" s="239">
        <v>155633310</v>
      </c>
      <c r="O398" s="239">
        <v>91095</v>
      </c>
      <c r="P398" s="285">
        <f>(C398+4.2+coefficient!$C$3)/0.88*1.19</f>
        <v>13.401022727272727</v>
      </c>
      <c r="Q398" s="240">
        <v>296</v>
      </c>
      <c r="R398" s="240">
        <v>155633310</v>
      </c>
      <c r="S398" s="240">
        <v>93327</v>
      </c>
      <c r="T398" s="303">
        <f t="shared" si="32"/>
        <v>9.344204545454545</v>
      </c>
      <c r="U398" s="234">
        <v>758</v>
      </c>
      <c r="V398" s="235">
        <v>155633310</v>
      </c>
      <c r="W398" s="235">
        <v>560501</v>
      </c>
      <c r="X398" s="306">
        <f t="shared" si="33"/>
        <v>8.9030534090909086</v>
      </c>
      <c r="Y398" s="236">
        <v>759</v>
      </c>
      <c r="Z398" s="237">
        <v>155633310</v>
      </c>
      <c r="AA398" s="237">
        <v>560502</v>
      </c>
      <c r="AB398">
        <v>97</v>
      </c>
    </row>
    <row r="399" spans="1:28" x14ac:dyDescent="0.25">
      <c r="A399" s="171" t="s">
        <v>449</v>
      </c>
      <c r="B399" s="151">
        <v>161226531</v>
      </c>
      <c r="C399" s="14">
        <v>2.56</v>
      </c>
      <c r="D399" s="313">
        <f>(C399+coefficient!$C$3)/0.9*1.19</f>
        <v>7.3515555555555556</v>
      </c>
      <c r="E399" s="314">
        <f>(C399+coefficient!$C$3)/0.95</f>
        <v>5.8526315789473689</v>
      </c>
      <c r="F399" s="252" t="s">
        <v>447</v>
      </c>
      <c r="G399" s="418">
        <v>398</v>
      </c>
      <c r="H399" s="407">
        <f>(C399+4.2+coefficient!$B$3)/0.85*1.19</f>
        <v>15.063999999999998</v>
      </c>
      <c r="I399" s="155">
        <v>294</v>
      </c>
      <c r="J399" s="155">
        <v>161226531</v>
      </c>
      <c r="K399" s="155">
        <v>110064</v>
      </c>
      <c r="L399" s="279">
        <f>P399*1.03</f>
        <v>14.42</v>
      </c>
      <c r="M399" s="244">
        <v>295</v>
      </c>
      <c r="N399" s="244">
        <v>161226531</v>
      </c>
      <c r="O399" s="244">
        <v>110066</v>
      </c>
      <c r="P399" s="282">
        <v>14</v>
      </c>
      <c r="Q399" s="245">
        <v>296</v>
      </c>
      <c r="R399" s="245">
        <v>161226531</v>
      </c>
      <c r="S399" s="245">
        <v>110065</v>
      </c>
      <c r="T399" s="303">
        <f t="shared" si="32"/>
        <v>9.1413636363636357</v>
      </c>
      <c r="U399" s="234">
        <v>758</v>
      </c>
      <c r="V399" s="235">
        <v>161226531</v>
      </c>
      <c r="W399" s="235">
        <v>560681</v>
      </c>
      <c r="X399" s="306">
        <f t="shared" si="33"/>
        <v>9.52</v>
      </c>
      <c r="Y399" s="236">
        <v>759</v>
      </c>
      <c r="Z399" s="237">
        <v>161226531</v>
      </c>
      <c r="AA399" s="237">
        <v>560682</v>
      </c>
      <c r="AB399">
        <v>98</v>
      </c>
    </row>
    <row r="400" spans="1:28" x14ac:dyDescent="0.25">
      <c r="A400" s="255" t="s">
        <v>75</v>
      </c>
      <c r="B400" s="126">
        <v>155079106</v>
      </c>
      <c r="C400" s="14">
        <v>1.1599999999999999</v>
      </c>
      <c r="D400" s="311">
        <f>(C400+coefficient!$C$2)/0.9*1.19</f>
        <v>2.8559999999999999</v>
      </c>
      <c r="E400" s="312">
        <f>(C400+coefficient!$C$2)/0.95</f>
        <v>2.2736842105263162</v>
      </c>
      <c r="F400" s="242" t="s">
        <v>76</v>
      </c>
      <c r="G400" s="418">
        <v>399</v>
      </c>
      <c r="H400" s="131">
        <f>(C400+4.2+coefficient!$B$2)/0.85*1.19</f>
        <v>8.9039999999999999</v>
      </c>
      <c r="I400" s="133">
        <v>294</v>
      </c>
      <c r="J400" s="133">
        <v>155079106</v>
      </c>
      <c r="K400" s="133">
        <v>183441</v>
      </c>
      <c r="L400" s="281">
        <v>12</v>
      </c>
      <c r="M400" s="239">
        <v>295</v>
      </c>
      <c r="N400" s="239">
        <v>155079106</v>
      </c>
      <c r="O400" s="239">
        <v>90182</v>
      </c>
      <c r="P400" s="282">
        <v>10</v>
      </c>
      <c r="Q400" s="240">
        <v>296</v>
      </c>
      <c r="R400" s="240">
        <v>155079106</v>
      </c>
      <c r="S400" s="240">
        <v>92749</v>
      </c>
      <c r="T400" s="303">
        <f t="shared" si="32"/>
        <v>7.2481818181818181</v>
      </c>
      <c r="U400" s="234">
        <v>758</v>
      </c>
      <c r="V400" s="235">
        <v>155079106</v>
      </c>
      <c r="W400" s="235">
        <v>559601</v>
      </c>
      <c r="X400" s="306">
        <f t="shared" si="33"/>
        <v>7.1</v>
      </c>
      <c r="Y400" s="236">
        <v>759</v>
      </c>
      <c r="Z400" s="237">
        <v>155079106</v>
      </c>
      <c r="AA400" s="237">
        <v>559602</v>
      </c>
      <c r="AB400">
        <v>75</v>
      </c>
    </row>
    <row r="401" spans="1:28" x14ac:dyDescent="0.25">
      <c r="A401" s="254" t="s">
        <v>77</v>
      </c>
      <c r="B401" s="126">
        <v>155632753</v>
      </c>
      <c r="C401" s="14">
        <v>2.14</v>
      </c>
      <c r="D401" s="311">
        <f>(C401+coefficient!$C$2)/0.9*1.19</f>
        <v>4.1517777777777773</v>
      </c>
      <c r="E401" s="312">
        <f>(C401+coefficient!$C$2)/0.95</f>
        <v>3.3052631578947373</v>
      </c>
      <c r="F401" s="247" t="s">
        <v>76</v>
      </c>
      <c r="G401" s="418">
        <v>400</v>
      </c>
      <c r="H401" s="131">
        <f>(C401+4.2+coefficient!$B$2)/0.85*1.19</f>
        <v>10.276</v>
      </c>
      <c r="I401" s="133">
        <v>294</v>
      </c>
      <c r="J401" s="133">
        <v>155632753</v>
      </c>
      <c r="K401" s="133">
        <v>182800</v>
      </c>
      <c r="L401" s="280">
        <f t="shared" ref="L401:L410" si="34">P401*1.03</f>
        <v>10.2279</v>
      </c>
      <c r="M401" s="239">
        <v>295</v>
      </c>
      <c r="N401" s="239">
        <v>155632753</v>
      </c>
      <c r="O401" s="239">
        <v>90183</v>
      </c>
      <c r="P401" s="281">
        <v>9.93</v>
      </c>
      <c r="Q401" s="240">
        <v>296</v>
      </c>
      <c r="R401" s="240">
        <v>155632753</v>
      </c>
      <c r="S401" s="240">
        <v>92746</v>
      </c>
      <c r="T401" s="303">
        <f t="shared" si="32"/>
        <v>8.5734090909090899</v>
      </c>
      <c r="U401" s="234">
        <v>758</v>
      </c>
      <c r="V401" s="235">
        <v>155632753</v>
      </c>
      <c r="W401" s="235">
        <v>560467</v>
      </c>
      <c r="X401" s="306">
        <f t="shared" si="33"/>
        <v>5.3278999999999996</v>
      </c>
      <c r="Y401" s="236">
        <v>759</v>
      </c>
      <c r="Z401" s="237">
        <v>155632753</v>
      </c>
      <c r="AA401" s="237">
        <v>560468</v>
      </c>
      <c r="AB401">
        <v>162</v>
      </c>
    </row>
    <row r="402" spans="1:28" s="4" customFormat="1" x14ac:dyDescent="0.25">
      <c r="A402" s="144" t="s">
        <v>450</v>
      </c>
      <c r="B402" s="126">
        <v>155079086</v>
      </c>
      <c r="C402" s="14">
        <v>3.9</v>
      </c>
      <c r="D402" s="311">
        <f>(C402+coefficient!$C$3)/0.9*1.19</f>
        <v>9.1233333333333331</v>
      </c>
      <c r="E402" s="312">
        <f>(C402+coefficient!$C$3)/0.95</f>
        <v>7.2631578947368425</v>
      </c>
      <c r="F402" s="242" t="s">
        <v>451</v>
      </c>
      <c r="G402" s="418">
        <v>401</v>
      </c>
      <c r="H402" s="131">
        <f>(C402+4.2+coefficient!$B$3)/0.85*1.19</f>
        <v>16.939999999999998</v>
      </c>
      <c r="I402" s="133">
        <v>294</v>
      </c>
      <c r="J402" s="133">
        <v>155079086</v>
      </c>
      <c r="K402" s="133">
        <v>183392</v>
      </c>
      <c r="L402" s="280">
        <f t="shared" si="34"/>
        <v>15.460534090909091</v>
      </c>
      <c r="M402" s="239">
        <v>295</v>
      </c>
      <c r="N402" s="239">
        <v>155079086</v>
      </c>
      <c r="O402" s="239">
        <v>90669</v>
      </c>
      <c r="P402" s="285">
        <f>(C402+4.2+coefficient!$C$3)/0.88*1.19</f>
        <v>15.010227272727272</v>
      </c>
      <c r="Q402" s="240">
        <v>296</v>
      </c>
      <c r="R402" s="240">
        <v>155079086</v>
      </c>
      <c r="S402" s="240">
        <v>94256</v>
      </c>
      <c r="T402" s="303">
        <f t="shared" si="32"/>
        <v>10.953409090909089</v>
      </c>
      <c r="U402" s="234">
        <v>758</v>
      </c>
      <c r="V402" s="235">
        <v>155079086</v>
      </c>
      <c r="W402" s="235">
        <v>559579</v>
      </c>
      <c r="X402" s="306">
        <f t="shared" si="33"/>
        <v>10.560534090909091</v>
      </c>
      <c r="Y402" s="236">
        <v>759</v>
      </c>
      <c r="Z402" s="237">
        <v>155079086</v>
      </c>
      <c r="AA402" s="237">
        <v>559580</v>
      </c>
      <c r="AB402">
        <v>32</v>
      </c>
    </row>
    <row r="403" spans="1:28" x14ac:dyDescent="0.25">
      <c r="A403" s="125" t="s">
        <v>452</v>
      </c>
      <c r="B403" s="126">
        <v>155078990</v>
      </c>
      <c r="C403" s="14">
        <v>3.9</v>
      </c>
      <c r="D403" s="311">
        <f>(C403+coefficient!$C$3)/0.9*1.19</f>
        <v>9.1233333333333331</v>
      </c>
      <c r="E403" s="312">
        <f>(C403+coefficient!$C$3)/0.95</f>
        <v>7.2631578947368425</v>
      </c>
      <c r="F403" s="247" t="s">
        <v>451</v>
      </c>
      <c r="G403" s="418">
        <v>402</v>
      </c>
      <c r="H403" s="131">
        <f>(C403+4.2+coefficient!$B$3)/0.85*1.19</f>
        <v>16.939999999999998</v>
      </c>
      <c r="I403" s="133">
        <v>294</v>
      </c>
      <c r="J403" s="133">
        <v>155078990</v>
      </c>
      <c r="K403" s="133">
        <v>183393</v>
      </c>
      <c r="L403" s="280">
        <f t="shared" si="34"/>
        <v>15.460534090909091</v>
      </c>
      <c r="M403" s="239">
        <v>295</v>
      </c>
      <c r="N403" s="239">
        <v>155078990</v>
      </c>
      <c r="O403" s="239">
        <v>90670</v>
      </c>
      <c r="P403" s="285">
        <f>(C403+4.2+coefficient!$C$3)/0.88*1.19</f>
        <v>15.010227272727272</v>
      </c>
      <c r="Q403" s="240">
        <v>296</v>
      </c>
      <c r="R403" s="240">
        <v>155078990</v>
      </c>
      <c r="S403" s="240">
        <v>94255</v>
      </c>
      <c r="T403" s="303">
        <f t="shared" si="32"/>
        <v>10.953409090909089</v>
      </c>
      <c r="U403" s="234">
        <v>758</v>
      </c>
      <c r="V403" s="235">
        <v>155078990</v>
      </c>
      <c r="W403" s="235">
        <v>559447</v>
      </c>
      <c r="X403" s="306">
        <f t="shared" si="33"/>
        <v>10.560534090909091</v>
      </c>
      <c r="Y403" s="236">
        <v>759</v>
      </c>
      <c r="Z403" s="237">
        <v>155078990</v>
      </c>
      <c r="AA403" s="237">
        <v>559448</v>
      </c>
      <c r="AB403">
        <v>33</v>
      </c>
    </row>
    <row r="404" spans="1:28" x14ac:dyDescent="0.25">
      <c r="A404" s="144" t="s">
        <v>453</v>
      </c>
      <c r="B404" s="126">
        <v>155078989</v>
      </c>
      <c r="C404" s="14">
        <v>4.71</v>
      </c>
      <c r="D404" s="311">
        <f>(C404+coefficient!$C$3)/0.9*1.19</f>
        <v>10.194333333333333</v>
      </c>
      <c r="E404" s="312">
        <f>(C404+coefficient!$C$3)/0.95</f>
        <v>8.1157894736842113</v>
      </c>
      <c r="F404" s="242" t="s">
        <v>451</v>
      </c>
      <c r="G404" s="418">
        <v>403</v>
      </c>
      <c r="H404" s="131">
        <f>(C404+4.2+coefficient!$B$3)/0.85*1.19</f>
        <v>18.074000000000002</v>
      </c>
      <c r="I404" s="133">
        <v>294</v>
      </c>
      <c r="J404" s="133">
        <v>155078989</v>
      </c>
      <c r="K404" s="133">
        <v>182512</v>
      </c>
      <c r="L404" s="280">
        <f t="shared" si="34"/>
        <v>14.42</v>
      </c>
      <c r="M404" s="239">
        <v>295</v>
      </c>
      <c r="N404" s="239">
        <v>155078989</v>
      </c>
      <c r="O404" s="239">
        <v>90700</v>
      </c>
      <c r="P404" s="281">
        <v>14</v>
      </c>
      <c r="Q404" s="240">
        <v>296</v>
      </c>
      <c r="R404" s="240">
        <v>155078989</v>
      </c>
      <c r="S404" s="240">
        <v>94203</v>
      </c>
      <c r="T404" s="303">
        <f t="shared" si="32"/>
        <v>12.04875</v>
      </c>
      <c r="U404" s="234">
        <v>758</v>
      </c>
      <c r="V404" s="235">
        <v>155078989</v>
      </c>
      <c r="W404" s="235">
        <v>559445</v>
      </c>
      <c r="X404" s="306">
        <f t="shared" si="33"/>
        <v>9.52</v>
      </c>
      <c r="Y404" s="236">
        <v>759</v>
      </c>
      <c r="Z404" s="237">
        <v>155078989</v>
      </c>
      <c r="AA404" s="237">
        <v>559446</v>
      </c>
      <c r="AB404">
        <v>43</v>
      </c>
    </row>
    <row r="405" spans="1:28" x14ac:dyDescent="0.25">
      <c r="A405" s="148" t="s">
        <v>454</v>
      </c>
      <c r="B405" s="126">
        <v>155079002</v>
      </c>
      <c r="C405" s="14">
        <v>4.71</v>
      </c>
      <c r="D405" s="311">
        <f>(C405+coefficient!$C$3)/0.9*1.19</f>
        <v>10.194333333333333</v>
      </c>
      <c r="E405" s="312">
        <f>(C405+coefficient!$C$3)/0.95</f>
        <v>8.1157894736842113</v>
      </c>
      <c r="F405" s="247" t="s">
        <v>451</v>
      </c>
      <c r="G405" s="418">
        <v>404</v>
      </c>
      <c r="H405" s="131">
        <f>(C405+4.2+coefficient!$B$3)/0.85*1.19</f>
        <v>18.074000000000002</v>
      </c>
      <c r="I405" s="133">
        <v>294</v>
      </c>
      <c r="J405" s="133">
        <v>155079002</v>
      </c>
      <c r="K405" s="133">
        <v>182513</v>
      </c>
      <c r="L405" s="280">
        <f t="shared" si="34"/>
        <v>16.588735227272728</v>
      </c>
      <c r="M405" s="239">
        <v>295</v>
      </c>
      <c r="N405" s="239">
        <v>155079002</v>
      </c>
      <c r="O405" s="239">
        <v>90705</v>
      </c>
      <c r="P405" s="285">
        <f>(C405+4.2+coefficient!$C$3)/0.88*1.19</f>
        <v>16.105568181818182</v>
      </c>
      <c r="Q405" s="240">
        <v>296</v>
      </c>
      <c r="R405" s="240">
        <v>155079002</v>
      </c>
      <c r="S405" s="240">
        <v>94199</v>
      </c>
      <c r="T405" s="303">
        <f t="shared" si="32"/>
        <v>12.04875</v>
      </c>
      <c r="U405" s="234">
        <v>758</v>
      </c>
      <c r="V405" s="235">
        <v>155079002</v>
      </c>
      <c r="W405" s="235">
        <v>559461</v>
      </c>
      <c r="X405" s="306">
        <f t="shared" si="33"/>
        <v>11.688735227272728</v>
      </c>
      <c r="Y405" s="236">
        <v>759</v>
      </c>
      <c r="Z405" s="237">
        <v>155079002</v>
      </c>
      <c r="AA405" s="237">
        <v>559462</v>
      </c>
      <c r="AB405">
        <v>0</v>
      </c>
    </row>
    <row r="406" spans="1:28" x14ac:dyDescent="0.25">
      <c r="A406" s="144" t="s">
        <v>455</v>
      </c>
      <c r="B406" s="126">
        <v>155078265</v>
      </c>
      <c r="C406" s="14">
        <v>4.57</v>
      </c>
      <c r="D406" s="311">
        <f>(C406+coefficient!$C$3)/0.9*1.19</f>
        <v>10.009222222222222</v>
      </c>
      <c r="E406" s="312">
        <f>(C406+coefficient!$C$3)/0.95</f>
        <v>7.9684210526315793</v>
      </c>
      <c r="F406" s="242" t="s">
        <v>451</v>
      </c>
      <c r="G406" s="418">
        <v>405</v>
      </c>
      <c r="H406" s="131">
        <f>(C406+4.2+coefficient!$B$3)/0.85*1.19</f>
        <v>17.878</v>
      </c>
      <c r="I406" s="133">
        <v>294</v>
      </c>
      <c r="J406" s="133">
        <v>155078265</v>
      </c>
      <c r="K406" s="133">
        <v>183414</v>
      </c>
      <c r="L406" s="280">
        <f t="shared" si="34"/>
        <v>16.3937375</v>
      </c>
      <c r="M406" s="239">
        <v>295</v>
      </c>
      <c r="N406" s="239">
        <v>155078265</v>
      </c>
      <c r="O406" s="239">
        <v>90825</v>
      </c>
      <c r="P406" s="285">
        <f>(C406+4.2+coefficient!$C$3)/0.88*1.19</f>
        <v>15.91625</v>
      </c>
      <c r="Q406" s="240">
        <v>296</v>
      </c>
      <c r="R406" s="240">
        <v>155078265</v>
      </c>
      <c r="S406" s="240">
        <v>93929</v>
      </c>
      <c r="T406" s="303">
        <f t="shared" si="32"/>
        <v>11.859431818181816</v>
      </c>
      <c r="U406" s="234">
        <v>758</v>
      </c>
      <c r="V406" s="235">
        <v>155078265</v>
      </c>
      <c r="W406" s="235">
        <v>558313</v>
      </c>
      <c r="X406" s="306">
        <f t="shared" si="33"/>
        <v>11.4937375</v>
      </c>
      <c r="Y406" s="236">
        <v>759</v>
      </c>
      <c r="Z406" s="237">
        <v>155078265</v>
      </c>
      <c r="AA406" s="237">
        <v>558314</v>
      </c>
      <c r="AB406">
        <v>93</v>
      </c>
    </row>
    <row r="407" spans="1:28" x14ac:dyDescent="0.25">
      <c r="A407" s="125" t="s">
        <v>456</v>
      </c>
      <c r="B407" s="126">
        <v>164349323</v>
      </c>
      <c r="C407" s="14">
        <f>C406*2</f>
        <v>9.14</v>
      </c>
      <c r="D407" s="311">
        <f>(C407+(coefficient!$C$3*2))/0.9*1.19</f>
        <v>20.018444444444444</v>
      </c>
      <c r="E407" s="312">
        <f>(C407+(coefficient!$C$3*2))/0.95</f>
        <v>15.936842105263159</v>
      </c>
      <c r="F407" s="247" t="s">
        <v>33</v>
      </c>
      <c r="G407" s="418">
        <v>406</v>
      </c>
      <c r="H407" s="131">
        <f>(C407+4.2+(coefficient!$B$3*2))/0.85*1.19</f>
        <v>29.875999999999998</v>
      </c>
      <c r="I407" s="133">
        <v>294</v>
      </c>
      <c r="J407" s="133">
        <v>164349323</v>
      </c>
      <c r="K407" s="133">
        <v>186094</v>
      </c>
      <c r="L407" s="280">
        <f t="shared" si="34"/>
        <v>26.937543181818182</v>
      </c>
      <c r="M407" s="239">
        <v>295</v>
      </c>
      <c r="N407" s="239">
        <v>164349323</v>
      </c>
      <c r="O407" s="239">
        <v>186096</v>
      </c>
      <c r="P407" s="285">
        <f>(C407+4.2+(coefficient!$C$3*2))/0.88*1.19</f>
        <v>26.152954545454545</v>
      </c>
      <c r="Q407" s="240">
        <v>296</v>
      </c>
      <c r="R407" s="240">
        <v>164349323</v>
      </c>
      <c r="S407" s="240">
        <v>186095</v>
      </c>
      <c r="T407" s="303">
        <f t="shared" si="32"/>
        <v>18.039318181818182</v>
      </c>
      <c r="U407" s="234">
        <v>758</v>
      </c>
      <c r="V407" s="235">
        <v>164349323</v>
      </c>
      <c r="W407" s="235">
        <v>570347</v>
      </c>
      <c r="X407" s="306">
        <f t="shared" si="33"/>
        <v>22.03754318181818</v>
      </c>
      <c r="Y407" s="236">
        <v>759</v>
      </c>
      <c r="Z407" s="237">
        <v>164349323</v>
      </c>
      <c r="AA407" s="237">
        <v>570348</v>
      </c>
      <c r="AB407">
        <f>AB406/2</f>
        <v>46.5</v>
      </c>
    </row>
    <row r="408" spans="1:28" x14ac:dyDescent="0.25">
      <c r="A408" s="220" t="s">
        <v>457</v>
      </c>
      <c r="B408" s="151">
        <v>155078263</v>
      </c>
      <c r="C408" s="14">
        <v>3.82</v>
      </c>
      <c r="D408" s="313">
        <f>(C408+coefficient!$C$3)/0.9*1.19</f>
        <v>9.0175555555555551</v>
      </c>
      <c r="E408" s="314">
        <f>(C408+coefficient!$C$3)/0.95</f>
        <v>7.1789473684210536</v>
      </c>
      <c r="F408" s="253" t="s">
        <v>451</v>
      </c>
      <c r="G408" s="418">
        <v>407</v>
      </c>
      <c r="H408" s="407">
        <f>(C408+4.2+coefficient!$B$3)/0.85*1.19</f>
        <v>16.827999999999999</v>
      </c>
      <c r="I408" s="155">
        <v>294</v>
      </c>
      <c r="J408" s="155">
        <v>155078263</v>
      </c>
      <c r="K408" s="155">
        <v>183471</v>
      </c>
      <c r="L408" s="279">
        <f t="shared" si="34"/>
        <v>13.7402</v>
      </c>
      <c r="M408" s="244">
        <v>295</v>
      </c>
      <c r="N408" s="244">
        <v>155078263</v>
      </c>
      <c r="O408" s="244">
        <v>90272</v>
      </c>
      <c r="P408" s="282">
        <v>13.34</v>
      </c>
      <c r="Q408" s="245">
        <v>296</v>
      </c>
      <c r="R408" s="245">
        <v>155078263</v>
      </c>
      <c r="S408" s="245">
        <v>91958</v>
      </c>
      <c r="T408" s="303">
        <f t="shared" si="32"/>
        <v>10.845227272727271</v>
      </c>
      <c r="U408" s="234">
        <v>758</v>
      </c>
      <c r="V408" s="235">
        <v>155078263</v>
      </c>
      <c r="W408" s="235">
        <v>558309</v>
      </c>
      <c r="X408" s="306">
        <f t="shared" si="33"/>
        <v>8.8401999999999994</v>
      </c>
      <c r="Y408" s="236">
        <v>759</v>
      </c>
      <c r="Z408" s="237">
        <v>155078263</v>
      </c>
      <c r="AA408" s="237">
        <v>558310</v>
      </c>
      <c r="AB408">
        <v>25</v>
      </c>
    </row>
    <row r="409" spans="1:28" x14ac:dyDescent="0.25">
      <c r="A409" s="125" t="s">
        <v>458</v>
      </c>
      <c r="B409" s="126">
        <v>155078266</v>
      </c>
      <c r="C409" s="14">
        <v>3.82</v>
      </c>
      <c r="D409" s="311">
        <f>(C409+coefficient!$C$3)/0.9*1.19</f>
        <v>9.0175555555555551</v>
      </c>
      <c r="E409" s="312">
        <f>(C409+coefficient!$C$3)/0.95</f>
        <v>7.1789473684210536</v>
      </c>
      <c r="F409" s="247" t="s">
        <v>451</v>
      </c>
      <c r="G409" s="418">
        <v>408</v>
      </c>
      <c r="H409" s="131">
        <f>(C409+4.2+coefficient!$B$3)/0.85*1.19</f>
        <v>16.827999999999999</v>
      </c>
      <c r="I409" s="133">
        <v>294</v>
      </c>
      <c r="J409" s="133">
        <v>155078266</v>
      </c>
      <c r="K409" s="133">
        <v>183472</v>
      </c>
      <c r="L409" s="280">
        <f t="shared" si="34"/>
        <v>13.7402</v>
      </c>
      <c r="M409" s="239">
        <v>295</v>
      </c>
      <c r="N409" s="239">
        <v>155078266</v>
      </c>
      <c r="O409" s="239">
        <v>90273</v>
      </c>
      <c r="P409" s="282">
        <v>13.34</v>
      </c>
      <c r="Q409" s="240">
        <v>296</v>
      </c>
      <c r="R409" s="240">
        <v>155078266</v>
      </c>
      <c r="S409" s="240">
        <v>91952</v>
      </c>
      <c r="T409" s="303">
        <f t="shared" si="32"/>
        <v>10.845227272727271</v>
      </c>
      <c r="U409" s="234">
        <v>758</v>
      </c>
      <c r="V409" s="235">
        <v>155078266</v>
      </c>
      <c r="W409" s="235">
        <v>558315</v>
      </c>
      <c r="X409" s="306">
        <f t="shared" si="33"/>
        <v>8.8401999999999994</v>
      </c>
      <c r="Y409" s="236">
        <v>759</v>
      </c>
      <c r="Z409" s="237">
        <v>155078266</v>
      </c>
      <c r="AA409" s="237">
        <v>558316</v>
      </c>
      <c r="AB409">
        <v>27</v>
      </c>
    </row>
    <row r="410" spans="1:28" x14ac:dyDescent="0.25">
      <c r="A410" s="144" t="s">
        <v>459</v>
      </c>
      <c r="B410" s="126">
        <v>160232838</v>
      </c>
      <c r="C410" s="14">
        <v>7.64</v>
      </c>
      <c r="D410" s="311">
        <f>(C410+(coefficient!$C$3*2))/0.9*1.19</f>
        <v>18.03511111111111</v>
      </c>
      <c r="E410" s="312">
        <f>(C410+(coefficient!$C$3*2))/0.95</f>
        <v>14.357894736842107</v>
      </c>
      <c r="F410" s="242" t="s">
        <v>33</v>
      </c>
      <c r="G410" s="418">
        <v>409</v>
      </c>
      <c r="H410" s="131">
        <f>(C410+4.2+(coefficient!$B$3*2))/0.85*1.19</f>
        <v>27.775999999999996</v>
      </c>
      <c r="I410" s="133">
        <v>294</v>
      </c>
      <c r="J410" s="133">
        <v>160232838</v>
      </c>
      <c r="K410" s="133">
        <v>179371</v>
      </c>
      <c r="L410" s="280">
        <f t="shared" si="34"/>
        <v>22.1965</v>
      </c>
      <c r="M410" s="239">
        <v>295</v>
      </c>
      <c r="N410" s="239">
        <v>160232838</v>
      </c>
      <c r="O410" s="239">
        <v>95404</v>
      </c>
      <c r="P410" s="281">
        <v>21.55</v>
      </c>
      <c r="Q410" s="240">
        <v>296</v>
      </c>
      <c r="R410" s="240">
        <v>160232838</v>
      </c>
      <c r="S410" s="240">
        <v>95403</v>
      </c>
      <c r="T410" s="303">
        <f t="shared" si="32"/>
        <v>16.010909090909092</v>
      </c>
      <c r="U410" s="234">
        <v>758</v>
      </c>
      <c r="V410" s="235">
        <v>160232838</v>
      </c>
      <c r="W410" s="235">
        <v>560625</v>
      </c>
      <c r="X410" s="306">
        <f t="shared" si="33"/>
        <v>17.296500000000002</v>
      </c>
      <c r="Y410" s="236">
        <v>759</v>
      </c>
      <c r="Z410" s="237">
        <v>160232838</v>
      </c>
      <c r="AA410" s="237">
        <v>560626</v>
      </c>
      <c r="AB410">
        <v>25</v>
      </c>
    </row>
    <row r="411" spans="1:28" x14ac:dyDescent="0.25">
      <c r="A411" s="171" t="s">
        <v>460</v>
      </c>
      <c r="B411" s="151">
        <v>155079216</v>
      </c>
      <c r="C411" s="14">
        <v>1.41</v>
      </c>
      <c r="D411" s="313">
        <f>(C411+coefficient!$C$6)/0.9*1.19</f>
        <v>4.5087777777777776</v>
      </c>
      <c r="E411" s="314">
        <f>(C411+coefficient!$C$6)/0.95</f>
        <v>3.5894736842105268</v>
      </c>
      <c r="F411" s="252" t="s">
        <v>4</v>
      </c>
      <c r="G411" s="418">
        <v>410</v>
      </c>
      <c r="H411" s="407">
        <f>(C411+4.2+coefficient!$B$6)/0.85*1.19</f>
        <v>12.053999999999998</v>
      </c>
      <c r="I411" s="155">
        <v>294</v>
      </c>
      <c r="J411" s="155">
        <v>155079216</v>
      </c>
      <c r="K411" s="155">
        <v>183447</v>
      </c>
      <c r="L411" s="282">
        <v>9.6</v>
      </c>
      <c r="M411" s="244">
        <v>295</v>
      </c>
      <c r="N411" s="244">
        <v>155079216</v>
      </c>
      <c r="O411" s="244">
        <v>90198</v>
      </c>
      <c r="P411" s="282">
        <v>9.6</v>
      </c>
      <c r="Q411" s="245">
        <v>296</v>
      </c>
      <c r="R411" s="245">
        <v>155079216</v>
      </c>
      <c r="S411" s="245">
        <v>92547</v>
      </c>
      <c r="T411" s="303">
        <f t="shared" si="32"/>
        <v>7.5862499999999997</v>
      </c>
      <c r="U411" s="234">
        <v>758</v>
      </c>
      <c r="V411" s="235">
        <v>155079216</v>
      </c>
      <c r="W411" s="235">
        <v>559735</v>
      </c>
      <c r="X411" s="306">
        <f t="shared" si="33"/>
        <v>4.6999999999999993</v>
      </c>
      <c r="Y411" s="236">
        <v>759</v>
      </c>
      <c r="Z411" s="237">
        <v>155079216</v>
      </c>
      <c r="AA411" s="237">
        <v>559736</v>
      </c>
      <c r="AB411">
        <v>70</v>
      </c>
    </row>
    <row r="412" spans="1:28" x14ac:dyDescent="0.25">
      <c r="A412" s="144" t="s">
        <v>461</v>
      </c>
      <c r="B412" s="126">
        <v>164361032</v>
      </c>
      <c r="C412" s="14">
        <f>C411*2</f>
        <v>2.82</v>
      </c>
      <c r="D412" s="311">
        <f>(C412+(coefficient!$C$6*2))/0.9*1.19</f>
        <v>9.0175555555555551</v>
      </c>
      <c r="E412" s="312">
        <f>(C412+(coefficient!$C$6*2))/0.95</f>
        <v>7.1789473684210536</v>
      </c>
      <c r="F412" s="242" t="s">
        <v>73</v>
      </c>
      <c r="G412" s="418">
        <v>411</v>
      </c>
      <c r="H412" s="131">
        <f>(C412+4.2+(coefficient!$B$6*2))/0.85*1.19</f>
        <v>18.228000000000002</v>
      </c>
      <c r="I412" s="133">
        <v>294</v>
      </c>
      <c r="J412" s="133">
        <v>164361032</v>
      </c>
      <c r="K412" s="133">
        <v>186286</v>
      </c>
      <c r="L412" s="280">
        <f t="shared" ref="L412:L418" si="35">P412*1.03</f>
        <v>15.349106818181816</v>
      </c>
      <c r="M412" s="239">
        <v>295</v>
      </c>
      <c r="N412" s="239">
        <v>164361032</v>
      </c>
      <c r="O412" s="239">
        <v>186288</v>
      </c>
      <c r="P412" s="285">
        <f>(C412+4.2+(coefficient!$C$6*2))/0.88*1.19</f>
        <v>14.902045454545453</v>
      </c>
      <c r="Q412" s="240">
        <v>296</v>
      </c>
      <c r="R412" s="240">
        <v>164361032</v>
      </c>
      <c r="S412" s="240">
        <v>186287</v>
      </c>
      <c r="T412" s="303">
        <f t="shared" si="32"/>
        <v>9.4929545454545448</v>
      </c>
      <c r="U412" s="234">
        <v>758</v>
      </c>
      <c r="V412" s="235">
        <v>164361032</v>
      </c>
      <c r="W412" s="235">
        <v>570387</v>
      </c>
      <c r="X412" s="306">
        <f t="shared" si="33"/>
        <v>10.449106818181816</v>
      </c>
      <c r="Y412" s="236">
        <v>759</v>
      </c>
      <c r="Z412" s="237">
        <v>164361032</v>
      </c>
      <c r="AA412" s="237">
        <v>570388</v>
      </c>
      <c r="AB412">
        <f>AB411/2</f>
        <v>35</v>
      </c>
    </row>
    <row r="413" spans="1:28" x14ac:dyDescent="0.25">
      <c r="A413" s="171" t="s">
        <v>462</v>
      </c>
      <c r="B413" s="151">
        <v>155633319</v>
      </c>
      <c r="C413" s="14">
        <v>1.44</v>
      </c>
      <c r="D413" s="313">
        <f>(C413+coefficient!$C$6)/0.9*1.19</f>
        <v>4.5484444444444438</v>
      </c>
      <c r="E413" s="314">
        <f>(C413+coefficient!$C$6)/0.95</f>
        <v>3.6210526315789475</v>
      </c>
      <c r="F413" s="252" t="s">
        <v>4</v>
      </c>
      <c r="G413" s="418">
        <v>412</v>
      </c>
      <c r="H413" s="407">
        <f>(C413+4.2+coefficient!$B$6)/0.85*1.19</f>
        <v>12.096</v>
      </c>
      <c r="I413" s="155">
        <v>294</v>
      </c>
      <c r="J413" s="155">
        <v>155633319</v>
      </c>
      <c r="K413" s="155">
        <v>183448</v>
      </c>
      <c r="L413" s="279">
        <f t="shared" si="35"/>
        <v>10.641304545454545</v>
      </c>
      <c r="M413" s="244">
        <v>295</v>
      </c>
      <c r="N413" s="244">
        <v>155633319</v>
      </c>
      <c r="O413" s="244">
        <v>90199</v>
      </c>
      <c r="P413" s="287">
        <f>(C413+4.2+coefficient!$C$6)/0.88*1.19</f>
        <v>10.331363636363635</v>
      </c>
      <c r="Q413" s="245">
        <v>296</v>
      </c>
      <c r="R413" s="245">
        <v>155633319</v>
      </c>
      <c r="S413" s="245">
        <v>92546</v>
      </c>
      <c r="T413" s="303">
        <f t="shared" si="32"/>
        <v>7.6268181818181828</v>
      </c>
      <c r="U413" s="234">
        <v>758</v>
      </c>
      <c r="V413" s="235">
        <v>155633319</v>
      </c>
      <c r="W413" s="235">
        <v>560511</v>
      </c>
      <c r="X413" s="306">
        <f t="shared" si="33"/>
        <v>5.741304545454545</v>
      </c>
      <c r="Y413" s="236">
        <v>759</v>
      </c>
      <c r="Z413" s="237">
        <v>155633319</v>
      </c>
      <c r="AA413" s="237">
        <v>560512</v>
      </c>
      <c r="AB413">
        <v>19</v>
      </c>
    </row>
    <row r="414" spans="1:28" x14ac:dyDescent="0.25">
      <c r="A414" s="144" t="s">
        <v>463</v>
      </c>
      <c r="B414" s="126">
        <v>155079270</v>
      </c>
      <c r="C414" s="14">
        <v>1.67</v>
      </c>
      <c r="D414" s="311">
        <f>(C414+coefficient!$C$6)/0.9*1.19</f>
        <v>4.8525555555555551</v>
      </c>
      <c r="E414" s="312">
        <f>(C414+coefficient!$C$6)/0.95</f>
        <v>3.8631578947368421</v>
      </c>
      <c r="F414" s="242" t="s">
        <v>4</v>
      </c>
      <c r="G414" s="418">
        <v>413</v>
      </c>
      <c r="H414" s="131">
        <f>(C414+4.2+coefficient!$B$6)/0.85*1.19</f>
        <v>12.418000000000001</v>
      </c>
      <c r="I414" s="133">
        <v>294</v>
      </c>
      <c r="J414" s="133">
        <v>155079270</v>
      </c>
      <c r="K414" s="133">
        <v>182791</v>
      </c>
      <c r="L414" s="279">
        <f t="shared" si="35"/>
        <v>10.961657954545455</v>
      </c>
      <c r="M414" s="239">
        <v>295</v>
      </c>
      <c r="N414" s="239">
        <v>155079270</v>
      </c>
      <c r="O414" s="239">
        <v>90200</v>
      </c>
      <c r="P414" s="285">
        <f>(C414+4.2+coefficient!$C$6)/0.88*1.19</f>
        <v>10.642386363636364</v>
      </c>
      <c r="Q414" s="240">
        <v>296</v>
      </c>
      <c r="R414" s="240">
        <v>155079270</v>
      </c>
      <c r="S414" s="240">
        <v>92539</v>
      </c>
      <c r="T414" s="303">
        <f t="shared" si="32"/>
        <v>7.9378409090909088</v>
      </c>
      <c r="U414" s="234">
        <v>758</v>
      </c>
      <c r="V414" s="235">
        <v>155079270</v>
      </c>
      <c r="W414" s="235">
        <v>559783</v>
      </c>
      <c r="X414" s="306">
        <f t="shared" si="33"/>
        <v>6.0616579545454545</v>
      </c>
      <c r="Y414" s="236">
        <v>759</v>
      </c>
      <c r="Z414" s="237">
        <v>155079270</v>
      </c>
      <c r="AA414" s="237">
        <v>559784</v>
      </c>
      <c r="AB414">
        <v>35</v>
      </c>
    </row>
    <row r="415" spans="1:28" x14ac:dyDescent="0.25">
      <c r="A415" s="125" t="s">
        <v>464</v>
      </c>
      <c r="B415" s="126">
        <v>164362178</v>
      </c>
      <c r="C415" s="14">
        <v>3.34</v>
      </c>
      <c r="D415" s="311">
        <f>(C415+coefficient!$C$6)/0.9*1.19</f>
        <v>7.0606666666666653</v>
      </c>
      <c r="E415" s="312">
        <f>(C415+coefficient!$C$6)/0.95</f>
        <v>5.6210526315789471</v>
      </c>
      <c r="F415" s="247" t="s">
        <v>4</v>
      </c>
      <c r="G415" s="418">
        <v>414</v>
      </c>
      <c r="H415" s="131">
        <f>(C415+4.2+coefficient!$B$6)/0.85*1.19</f>
        <v>14.755999999999998</v>
      </c>
      <c r="I415" s="133">
        <v>294</v>
      </c>
      <c r="J415" s="133">
        <v>164362178</v>
      </c>
      <c r="K415" s="133">
        <v>186330</v>
      </c>
      <c r="L415" s="280">
        <f t="shared" si="35"/>
        <v>18.54</v>
      </c>
      <c r="M415" s="239">
        <v>295</v>
      </c>
      <c r="N415" s="239">
        <v>164362178</v>
      </c>
      <c r="O415" s="239">
        <v>186332</v>
      </c>
      <c r="P415" s="281">
        <v>18</v>
      </c>
      <c r="Q415" s="240">
        <v>296</v>
      </c>
      <c r="R415" s="240">
        <v>164362178</v>
      </c>
      <c r="S415" s="240">
        <v>186331</v>
      </c>
      <c r="T415" s="303">
        <f t="shared" si="32"/>
        <v>10.196136363636363</v>
      </c>
      <c r="U415" s="234">
        <v>758</v>
      </c>
      <c r="V415" s="235">
        <v>164362178</v>
      </c>
      <c r="W415" s="235">
        <v>570405</v>
      </c>
      <c r="X415" s="306">
        <f t="shared" si="33"/>
        <v>13.639999999999999</v>
      </c>
      <c r="Y415" s="236">
        <v>759</v>
      </c>
      <c r="Z415" s="237">
        <v>164362178</v>
      </c>
      <c r="AA415" s="237">
        <v>570406</v>
      </c>
      <c r="AB415">
        <v>34</v>
      </c>
    </row>
    <row r="416" spans="1:28" x14ac:dyDescent="0.25">
      <c r="A416" s="144" t="s">
        <v>465</v>
      </c>
      <c r="B416" s="126">
        <v>155079087</v>
      </c>
      <c r="C416" s="14">
        <v>1.67</v>
      </c>
      <c r="D416" s="311">
        <f>(C416+coefficient!$C$6)/0.9*1.19</f>
        <v>4.8525555555555551</v>
      </c>
      <c r="E416" s="312">
        <f>(C416+coefficient!$C$6)/0.95</f>
        <v>3.8631578947368421</v>
      </c>
      <c r="F416" s="242" t="s">
        <v>4</v>
      </c>
      <c r="G416" s="418">
        <v>415</v>
      </c>
      <c r="H416" s="131">
        <f>(C416+4.2+coefficient!$B$6)/0.85*1.19</f>
        <v>12.418000000000001</v>
      </c>
      <c r="I416" s="133">
        <v>294</v>
      </c>
      <c r="J416" s="133">
        <v>155079087</v>
      </c>
      <c r="K416" s="133">
        <v>182790</v>
      </c>
      <c r="L416" s="280">
        <f t="shared" si="35"/>
        <v>10.961657954545455</v>
      </c>
      <c r="M416" s="239">
        <v>295</v>
      </c>
      <c r="N416" s="239">
        <v>155079087</v>
      </c>
      <c r="O416" s="239">
        <v>90201</v>
      </c>
      <c r="P416" s="285">
        <f>(C416+4.2+coefficient!$C$6)/0.88*1.19</f>
        <v>10.642386363636364</v>
      </c>
      <c r="Q416" s="240">
        <v>296</v>
      </c>
      <c r="R416" s="240">
        <v>155079087</v>
      </c>
      <c r="S416" s="240">
        <v>92532</v>
      </c>
      <c r="T416" s="303">
        <f t="shared" si="32"/>
        <v>7.9378409090909088</v>
      </c>
      <c r="U416" s="234">
        <v>758</v>
      </c>
      <c r="V416" s="235">
        <v>155079087</v>
      </c>
      <c r="W416" s="235">
        <v>559581</v>
      </c>
      <c r="X416" s="306">
        <f t="shared" si="33"/>
        <v>6.0616579545454545</v>
      </c>
      <c r="Y416" s="236">
        <v>759</v>
      </c>
      <c r="Z416" s="237">
        <v>155079087</v>
      </c>
      <c r="AA416" s="237">
        <v>559582</v>
      </c>
      <c r="AB416">
        <v>34</v>
      </c>
    </row>
    <row r="417" spans="1:28" x14ac:dyDescent="0.25">
      <c r="A417" s="125" t="s">
        <v>466</v>
      </c>
      <c r="B417" s="126">
        <v>155079111</v>
      </c>
      <c r="C417" s="14">
        <v>3.58</v>
      </c>
      <c r="D417" s="311">
        <f>(C417+coefficient!$C$6)/0.9*1.19</f>
        <v>7.3780000000000001</v>
      </c>
      <c r="E417" s="312">
        <f>(C417+coefficient!$C$6)/0.95</f>
        <v>5.8736842105263163</v>
      </c>
      <c r="F417" s="247" t="s">
        <v>4</v>
      </c>
      <c r="G417" s="418">
        <v>416</v>
      </c>
      <c r="H417" s="131">
        <f>(C417+4.2+coefficient!$B$6)/0.85*1.19</f>
        <v>15.092000000000001</v>
      </c>
      <c r="I417" s="133">
        <v>294</v>
      </c>
      <c r="J417" s="133">
        <v>155079111</v>
      </c>
      <c r="K417" s="133">
        <v>183449</v>
      </c>
      <c r="L417" s="280">
        <f t="shared" si="35"/>
        <v>13.621984090909093</v>
      </c>
      <c r="M417" s="239">
        <v>295</v>
      </c>
      <c r="N417" s="239">
        <v>155079111</v>
      </c>
      <c r="O417" s="239">
        <v>90202</v>
      </c>
      <c r="P417" s="285">
        <f>(C417+4.2+coefficient!$C$6)/0.88*1.19</f>
        <v>13.225227272727274</v>
      </c>
      <c r="Q417" s="240">
        <v>296</v>
      </c>
      <c r="R417" s="240">
        <v>155079111</v>
      </c>
      <c r="S417" s="240">
        <v>92522</v>
      </c>
      <c r="T417" s="303">
        <f t="shared" si="32"/>
        <v>10.520681818181819</v>
      </c>
      <c r="U417" s="234">
        <v>758</v>
      </c>
      <c r="V417" s="235">
        <v>155079111</v>
      </c>
      <c r="W417" s="235">
        <v>559609</v>
      </c>
      <c r="X417" s="306">
        <f t="shared" si="33"/>
        <v>8.7219840909090927</v>
      </c>
      <c r="Y417" s="236">
        <v>759</v>
      </c>
      <c r="Z417" s="237">
        <v>155079111</v>
      </c>
      <c r="AA417" s="237">
        <v>559610</v>
      </c>
      <c r="AB417">
        <v>25</v>
      </c>
    </row>
    <row r="418" spans="1:28" x14ac:dyDescent="0.25">
      <c r="A418" s="144" t="s">
        <v>467</v>
      </c>
      <c r="B418" s="126">
        <v>155079132</v>
      </c>
      <c r="C418" s="14">
        <v>3.58</v>
      </c>
      <c r="D418" s="311">
        <f>(C418+coefficient!$C$6)/0.9*1.19</f>
        <v>7.3780000000000001</v>
      </c>
      <c r="E418" s="312">
        <f>(C418+coefficient!$C$6)/0.95</f>
        <v>5.8736842105263163</v>
      </c>
      <c r="F418" s="242" t="s">
        <v>4</v>
      </c>
      <c r="G418" s="418">
        <v>417</v>
      </c>
      <c r="H418" s="131">
        <f>(C418+4.2+coefficient!$B$6)/0.85*1.19</f>
        <v>15.092000000000001</v>
      </c>
      <c r="I418" s="133">
        <v>294</v>
      </c>
      <c r="J418" s="133">
        <v>155079132</v>
      </c>
      <c r="K418" s="133">
        <v>183450</v>
      </c>
      <c r="L418" s="280">
        <f t="shared" si="35"/>
        <v>13.621984090909093</v>
      </c>
      <c r="M418" s="239">
        <v>295</v>
      </c>
      <c r="N418" s="239">
        <v>155079132</v>
      </c>
      <c r="O418" s="239">
        <v>90203</v>
      </c>
      <c r="P418" s="285">
        <f>(C418+4.2+coefficient!$C$6)/0.88*1.19</f>
        <v>13.225227272727274</v>
      </c>
      <c r="Q418" s="240">
        <v>296</v>
      </c>
      <c r="R418" s="240">
        <v>155079132</v>
      </c>
      <c r="S418" s="240">
        <v>92516</v>
      </c>
      <c r="T418" s="303">
        <f t="shared" si="32"/>
        <v>10.520681818181819</v>
      </c>
      <c r="U418" s="234">
        <v>758</v>
      </c>
      <c r="V418" s="235">
        <v>155079132</v>
      </c>
      <c r="W418" s="235">
        <v>559633</v>
      </c>
      <c r="X418" s="306">
        <f t="shared" si="33"/>
        <v>8.7219840909090927</v>
      </c>
      <c r="Y418" s="236">
        <v>759</v>
      </c>
      <c r="Z418" s="237">
        <v>155079132</v>
      </c>
      <c r="AA418" s="237">
        <v>559634</v>
      </c>
      <c r="AB418">
        <v>26</v>
      </c>
    </row>
    <row r="419" spans="1:28" x14ac:dyDescent="0.25">
      <c r="A419" s="254" t="s">
        <v>78</v>
      </c>
      <c r="B419" s="126">
        <v>155079120</v>
      </c>
      <c r="C419" s="14">
        <v>1.48</v>
      </c>
      <c r="D419" s="311">
        <f>(C419+coefficient!$C$6)/0.9*1.19</f>
        <v>4.6013333333333328</v>
      </c>
      <c r="E419" s="312">
        <f>(C419+coefficient!$C$6)/0.95</f>
        <v>3.6631578947368424</v>
      </c>
      <c r="F419" s="247" t="s">
        <v>4</v>
      </c>
      <c r="G419" s="418">
        <v>418</v>
      </c>
      <c r="H419" s="131">
        <f>(C419+4.2+coefficient!$B$6)/0.85*1.19</f>
        <v>12.151999999999999</v>
      </c>
      <c r="I419" s="133">
        <v>294</v>
      </c>
      <c r="J419" s="133">
        <v>155079120</v>
      </c>
      <c r="K419" s="133">
        <v>183457</v>
      </c>
      <c r="L419" s="281">
        <v>11.72</v>
      </c>
      <c r="M419" s="239">
        <v>295</v>
      </c>
      <c r="N419" s="239">
        <v>155079120</v>
      </c>
      <c r="O419" s="239">
        <v>90227</v>
      </c>
      <c r="P419" s="281">
        <v>12.09</v>
      </c>
      <c r="Q419" s="240">
        <v>296</v>
      </c>
      <c r="R419" s="240">
        <v>155079120</v>
      </c>
      <c r="S419" s="240">
        <v>92337</v>
      </c>
      <c r="T419" s="303">
        <f t="shared" si="32"/>
        <v>7.6809090909090898</v>
      </c>
      <c r="U419" s="234">
        <v>758</v>
      </c>
      <c r="V419" s="235">
        <v>155079120</v>
      </c>
      <c r="W419" s="235">
        <v>559619</v>
      </c>
      <c r="X419" s="306">
        <f t="shared" si="33"/>
        <v>6.82</v>
      </c>
      <c r="Y419" s="236">
        <v>759</v>
      </c>
      <c r="Z419" s="237">
        <v>155079120</v>
      </c>
      <c r="AA419" s="237">
        <v>559620</v>
      </c>
      <c r="AB419">
        <v>120</v>
      </c>
    </row>
    <row r="420" spans="1:28" x14ac:dyDescent="0.25">
      <c r="A420" s="255" t="s">
        <v>79</v>
      </c>
      <c r="B420" s="126">
        <v>164361043</v>
      </c>
      <c r="C420" s="14">
        <f>C419*2</f>
        <v>2.96</v>
      </c>
      <c r="D420" s="311">
        <f>(C420+(coefficient!$C$6*2))/0.9*1.19</f>
        <v>9.2026666666666657</v>
      </c>
      <c r="E420" s="312">
        <f>(C420+(coefficient!$C$6*2))/0.95</f>
        <v>7.3263157894736848</v>
      </c>
      <c r="F420" s="242" t="s">
        <v>73</v>
      </c>
      <c r="G420" s="418">
        <v>419</v>
      </c>
      <c r="H420" s="406">
        <v>22</v>
      </c>
      <c r="I420" s="133">
        <v>294</v>
      </c>
      <c r="J420" s="133">
        <v>164361043</v>
      </c>
      <c r="K420" s="133">
        <v>186290</v>
      </c>
      <c r="L420" s="280">
        <f>P420*1.03</f>
        <v>15.544104545454545</v>
      </c>
      <c r="M420" s="239">
        <v>295</v>
      </c>
      <c r="N420" s="239">
        <v>164361043</v>
      </c>
      <c r="O420" s="239">
        <v>186292</v>
      </c>
      <c r="P420" s="285">
        <f>(C420+4.2+(coefficient!$C$6*2))/0.88*1.19</f>
        <v>15.091363636363635</v>
      </c>
      <c r="Q420" s="240">
        <v>296</v>
      </c>
      <c r="R420" s="240">
        <v>164361043</v>
      </c>
      <c r="S420" s="240">
        <v>186291</v>
      </c>
      <c r="T420" s="303">
        <f t="shared" si="32"/>
        <v>9.6822727272727267</v>
      </c>
      <c r="U420" s="234">
        <v>758</v>
      </c>
      <c r="V420" s="235">
        <v>164361043</v>
      </c>
      <c r="W420" s="235">
        <v>570389</v>
      </c>
      <c r="X420" s="306">
        <f t="shared" si="33"/>
        <v>10.644104545454544</v>
      </c>
      <c r="Y420" s="236">
        <v>759</v>
      </c>
      <c r="Z420" s="237">
        <v>164361043</v>
      </c>
      <c r="AA420" s="237">
        <v>570390</v>
      </c>
      <c r="AB420">
        <f>AB419/2</f>
        <v>60</v>
      </c>
    </row>
    <row r="421" spans="1:28" x14ac:dyDescent="0.25">
      <c r="A421" s="125" t="s">
        <v>468</v>
      </c>
      <c r="B421" s="126">
        <v>155632762</v>
      </c>
      <c r="C421" s="14">
        <v>1.07</v>
      </c>
      <c r="D421" s="311">
        <f>(C421+coefficient!$C$6)/0.9*1.19</f>
        <v>4.0592222222222221</v>
      </c>
      <c r="E421" s="312">
        <f>(C421+coefficient!$C$6)/0.95</f>
        <v>3.2315789473684213</v>
      </c>
      <c r="F421" s="247" t="s">
        <v>4</v>
      </c>
      <c r="G421" s="418">
        <v>420</v>
      </c>
      <c r="H421" s="131">
        <f>(C421+4.2+coefficient!$B$6)/0.85*1.19</f>
        <v>11.577999999999998</v>
      </c>
      <c r="I421" s="133">
        <v>294</v>
      </c>
      <c r="J421" s="133">
        <v>155632762</v>
      </c>
      <c r="K421" s="133">
        <v>183458</v>
      </c>
      <c r="L421" s="280">
        <f>P421*1.03</f>
        <v>10.125953409090908</v>
      </c>
      <c r="M421" s="239">
        <v>295</v>
      </c>
      <c r="N421" s="239">
        <v>155632762</v>
      </c>
      <c r="O421" s="239">
        <v>90228</v>
      </c>
      <c r="P421" s="285">
        <f>(C421+4.2+coefficient!$C$6)/0.88*1.19</f>
        <v>9.8310227272727264</v>
      </c>
      <c r="Q421" s="240">
        <v>296</v>
      </c>
      <c r="R421" s="240">
        <v>155632762</v>
      </c>
      <c r="S421" s="240">
        <v>92336</v>
      </c>
      <c r="T421" s="303">
        <f t="shared" si="32"/>
        <v>7.1264772727272732</v>
      </c>
      <c r="U421" s="234">
        <v>758</v>
      </c>
      <c r="V421" s="235">
        <v>155632762</v>
      </c>
      <c r="W421" s="235">
        <v>560477</v>
      </c>
      <c r="X421" s="306">
        <f t="shared" si="33"/>
        <v>5.2259534090909074</v>
      </c>
      <c r="Y421" s="236">
        <v>759</v>
      </c>
      <c r="Z421" s="237">
        <v>155632762</v>
      </c>
      <c r="AA421" s="237">
        <v>560478</v>
      </c>
      <c r="AB421">
        <v>74</v>
      </c>
    </row>
    <row r="422" spans="1:28" x14ac:dyDescent="0.25">
      <c r="A422" s="255" t="s">
        <v>80</v>
      </c>
      <c r="B422" s="126">
        <v>164361600</v>
      </c>
      <c r="C422" s="14">
        <f>C421*2</f>
        <v>2.14</v>
      </c>
      <c r="D422" s="311">
        <f>(C422+(coefficient!$C$6*2))/0.9*1.19</f>
        <v>8.1184444444444441</v>
      </c>
      <c r="E422" s="312">
        <f>(C422+(coefficient!$C$6*2))/0.95</f>
        <v>6.4631578947368427</v>
      </c>
      <c r="F422" s="242" t="s">
        <v>73</v>
      </c>
      <c r="G422" s="418">
        <v>421</v>
      </c>
      <c r="H422" s="406">
        <v>15.88</v>
      </c>
      <c r="I422" s="133">
        <v>294</v>
      </c>
      <c r="J422" s="133">
        <v>164361600</v>
      </c>
      <c r="K422" s="133">
        <v>186307</v>
      </c>
      <c r="L422" s="280">
        <f>P422*1.03</f>
        <v>14.401975</v>
      </c>
      <c r="M422" s="239">
        <v>295</v>
      </c>
      <c r="N422" s="239">
        <v>164361600</v>
      </c>
      <c r="O422" s="239">
        <v>186309</v>
      </c>
      <c r="P422" s="285">
        <f>(C422+4.2+(coefficient!$C$6*2))/0.88*1.19</f>
        <v>13.9825</v>
      </c>
      <c r="Q422" s="240">
        <v>296</v>
      </c>
      <c r="R422" s="240">
        <v>164361600</v>
      </c>
      <c r="S422" s="240">
        <v>186308</v>
      </c>
      <c r="T422" s="303">
        <f t="shared" si="32"/>
        <v>8.5734090909090899</v>
      </c>
      <c r="U422" s="234">
        <v>758</v>
      </c>
      <c r="V422" s="235">
        <v>164361600</v>
      </c>
      <c r="W422" s="235">
        <v>570391</v>
      </c>
      <c r="X422" s="306">
        <f t="shared" si="33"/>
        <v>9.5019749999999998</v>
      </c>
      <c r="Y422" s="236">
        <v>759</v>
      </c>
      <c r="Z422" s="237">
        <v>164361600</v>
      </c>
      <c r="AA422" s="237">
        <v>570392</v>
      </c>
      <c r="AB422">
        <f>AB421/2</f>
        <v>37</v>
      </c>
    </row>
    <row r="423" spans="1:28" x14ac:dyDescent="0.25">
      <c r="A423" s="254" t="s">
        <v>81</v>
      </c>
      <c r="B423" s="126">
        <v>155079178</v>
      </c>
      <c r="C423" s="14">
        <v>1.87</v>
      </c>
      <c r="D423" s="311">
        <f>(C423+coefficient!$C$6)/0.9*1.19</f>
        <v>5.117</v>
      </c>
      <c r="E423" s="312">
        <f>(C423+coefficient!$C$6)/0.95</f>
        <v>4.0736842105263165</v>
      </c>
      <c r="F423" s="247" t="s">
        <v>4</v>
      </c>
      <c r="G423" s="418">
        <v>422</v>
      </c>
      <c r="H423" s="131">
        <f>(C423+4.2+coefficient!$B$6)/0.85*1.19</f>
        <v>12.698</v>
      </c>
      <c r="I423" s="133">
        <v>294</v>
      </c>
      <c r="J423" s="133">
        <v>155079178</v>
      </c>
      <c r="K423" s="133">
        <v>182774</v>
      </c>
      <c r="L423" s="280">
        <f>P423*1.03</f>
        <v>13.008900000000001</v>
      </c>
      <c r="M423" s="239">
        <v>295</v>
      </c>
      <c r="N423" s="239">
        <v>155079178</v>
      </c>
      <c r="O423" s="239">
        <v>90229</v>
      </c>
      <c r="P423" s="281">
        <v>12.63</v>
      </c>
      <c r="Q423" s="240">
        <v>296</v>
      </c>
      <c r="R423" s="240">
        <v>155079178</v>
      </c>
      <c r="S423" s="240">
        <v>92335</v>
      </c>
      <c r="T423" s="303">
        <f t="shared" si="32"/>
        <v>8.2082954545454552</v>
      </c>
      <c r="U423" s="234">
        <v>758</v>
      </c>
      <c r="V423" s="235">
        <v>155079178</v>
      </c>
      <c r="W423" s="235">
        <v>559691</v>
      </c>
      <c r="X423" s="306">
        <f t="shared" si="33"/>
        <v>8.1089000000000002</v>
      </c>
      <c r="Y423" s="236">
        <v>759</v>
      </c>
      <c r="Z423" s="237">
        <v>155079178</v>
      </c>
      <c r="AA423" s="237">
        <v>559692</v>
      </c>
      <c r="AB423">
        <v>42</v>
      </c>
    </row>
    <row r="424" spans="1:28" x14ac:dyDescent="0.25">
      <c r="A424" s="144" t="s">
        <v>469</v>
      </c>
      <c r="B424" s="126">
        <v>164362182</v>
      </c>
      <c r="C424" s="14">
        <v>1.86</v>
      </c>
      <c r="D424" s="311">
        <f>(C424+coefficient!$C$6)/0.9*1.19</f>
        <v>5.1037777777777773</v>
      </c>
      <c r="E424" s="312">
        <f>(C424+coefficient!$C$6)/0.95</f>
        <v>4.0631578947368423</v>
      </c>
      <c r="F424" s="242" t="s">
        <v>4</v>
      </c>
      <c r="G424" s="418">
        <v>423</v>
      </c>
      <c r="H424" s="131">
        <f>(C424+4.2+coefficient!$B$6)/0.85*1.19</f>
        <v>12.684000000000001</v>
      </c>
      <c r="I424" s="133">
        <v>294</v>
      </c>
      <c r="J424" s="133">
        <v>164362182</v>
      </c>
      <c r="K424" s="133">
        <v>186333</v>
      </c>
      <c r="L424" s="280">
        <f>P424*1.03</f>
        <v>11.226297727272728</v>
      </c>
      <c r="M424" s="239">
        <v>295</v>
      </c>
      <c r="N424" s="239">
        <v>164362182</v>
      </c>
      <c r="O424" s="239">
        <v>186335</v>
      </c>
      <c r="P424" s="285">
        <f>(C424+4.2+coefficient!$C$6)/0.88*1.19</f>
        <v>10.899318181818183</v>
      </c>
      <c r="Q424" s="240">
        <v>296</v>
      </c>
      <c r="R424" s="240">
        <v>164362182</v>
      </c>
      <c r="S424" s="240">
        <v>186334</v>
      </c>
      <c r="T424" s="303">
        <f t="shared" si="32"/>
        <v>8.1947727272727278</v>
      </c>
      <c r="U424" s="234">
        <v>758</v>
      </c>
      <c r="V424" s="235">
        <v>164362182</v>
      </c>
      <c r="W424" s="235">
        <v>570407</v>
      </c>
      <c r="X424" s="306">
        <f t="shared" si="33"/>
        <v>6.3262977272727277</v>
      </c>
      <c r="Y424" s="236">
        <v>759</v>
      </c>
      <c r="Z424" s="237">
        <v>164362182</v>
      </c>
      <c r="AA424" s="237">
        <v>570408</v>
      </c>
      <c r="AB424">
        <v>40</v>
      </c>
    </row>
    <row r="425" spans="1:28" x14ac:dyDescent="0.25">
      <c r="A425" s="254" t="s">
        <v>82</v>
      </c>
      <c r="B425" s="126">
        <v>155079206</v>
      </c>
      <c r="C425" s="14">
        <v>3.73</v>
      </c>
      <c r="D425" s="311">
        <f>(C425+coefficient!$C$6)/0.9*1.19</f>
        <v>7.5763333333333334</v>
      </c>
      <c r="E425" s="312">
        <f>(C425+coefficient!$C$6)/0.95</f>
        <v>6.0315789473684216</v>
      </c>
      <c r="F425" s="247" t="s">
        <v>4</v>
      </c>
      <c r="G425" s="418">
        <v>424</v>
      </c>
      <c r="H425" s="131">
        <f>(C425+4.2+coefficient!$B$6)/0.85*1.19</f>
        <v>15.302</v>
      </c>
      <c r="I425" s="133">
        <v>294</v>
      </c>
      <c r="J425" s="133">
        <v>155079206</v>
      </c>
      <c r="K425" s="133">
        <v>182773</v>
      </c>
      <c r="L425" s="281">
        <v>13</v>
      </c>
      <c r="M425" s="239">
        <v>295</v>
      </c>
      <c r="N425" s="239">
        <v>155079206</v>
      </c>
      <c r="O425" s="239">
        <v>90230</v>
      </c>
      <c r="P425" s="281">
        <v>12.62</v>
      </c>
      <c r="Q425" s="240">
        <v>296</v>
      </c>
      <c r="R425" s="240">
        <v>155079206</v>
      </c>
      <c r="S425" s="240">
        <v>92334</v>
      </c>
      <c r="T425" s="303">
        <f t="shared" si="32"/>
        <v>10.723522727272726</v>
      </c>
      <c r="U425" s="234">
        <v>758</v>
      </c>
      <c r="V425" s="235">
        <v>155079206</v>
      </c>
      <c r="W425" s="235">
        <v>559723</v>
      </c>
      <c r="X425" s="306">
        <f t="shared" si="33"/>
        <v>8.1</v>
      </c>
      <c r="Y425" s="236">
        <v>759</v>
      </c>
      <c r="Z425" s="237">
        <v>155079206</v>
      </c>
      <c r="AA425" s="237">
        <v>559724</v>
      </c>
      <c r="AB425">
        <v>40</v>
      </c>
    </row>
    <row r="426" spans="1:28" x14ac:dyDescent="0.25">
      <c r="A426" s="144" t="s">
        <v>470</v>
      </c>
      <c r="B426" s="126">
        <v>155079285</v>
      </c>
      <c r="C426" s="14">
        <v>1.25</v>
      </c>
      <c r="D426" s="311">
        <f>(C426+coefficient!$C$6)/0.9*1.19</f>
        <v>4.2972222222222225</v>
      </c>
      <c r="E426" s="312">
        <f>(C426+coefficient!$C$6)/0.95</f>
        <v>3.4210526315789473</v>
      </c>
      <c r="F426" s="242" t="s">
        <v>4</v>
      </c>
      <c r="G426" s="418">
        <v>425</v>
      </c>
      <c r="H426" s="131">
        <f>(C426+4.2+coefficient!$B$6)/0.85*1.19</f>
        <v>11.83</v>
      </c>
      <c r="I426" s="133">
        <v>294</v>
      </c>
      <c r="J426" s="133">
        <v>155079285</v>
      </c>
      <c r="K426" s="133">
        <v>182764</v>
      </c>
      <c r="L426" s="280">
        <f t="shared" ref="L426:L444" si="36">P426*1.03</f>
        <v>10.376664772727272</v>
      </c>
      <c r="M426" s="239">
        <v>295</v>
      </c>
      <c r="N426" s="239">
        <v>155079285</v>
      </c>
      <c r="O426" s="239">
        <v>90235</v>
      </c>
      <c r="P426" s="285">
        <f>(C426+4.2+coefficient!$C$6)/0.88*1.19</f>
        <v>10.074431818181818</v>
      </c>
      <c r="Q426" s="240">
        <v>296</v>
      </c>
      <c r="R426" s="240">
        <v>155079285</v>
      </c>
      <c r="S426" s="240">
        <v>92308</v>
      </c>
      <c r="T426" s="303">
        <f t="shared" si="32"/>
        <v>7.3698863636363638</v>
      </c>
      <c r="U426" s="234">
        <v>758</v>
      </c>
      <c r="V426" s="235">
        <v>155079285</v>
      </c>
      <c r="W426" s="235">
        <v>559809</v>
      </c>
      <c r="X426" s="306">
        <f t="shared" si="33"/>
        <v>5.4766647727272719</v>
      </c>
      <c r="Y426" s="236">
        <v>759</v>
      </c>
      <c r="Z426" s="237">
        <v>155079285</v>
      </c>
      <c r="AA426" s="237">
        <v>559810</v>
      </c>
      <c r="AB426">
        <v>94</v>
      </c>
    </row>
    <row r="427" spans="1:28" x14ac:dyDescent="0.25">
      <c r="A427" s="125" t="s">
        <v>471</v>
      </c>
      <c r="B427" s="126">
        <v>164361607</v>
      </c>
      <c r="C427" s="14">
        <f>C426*2</f>
        <v>2.5</v>
      </c>
      <c r="D427" s="311">
        <f>(C427+(coefficient!$C$6*2))/0.9*1.19</f>
        <v>8.594444444444445</v>
      </c>
      <c r="E427" s="312">
        <f>(C427+(coefficient!$C$6*2))/0.95</f>
        <v>6.8421052631578947</v>
      </c>
      <c r="F427" s="247" t="s">
        <v>73</v>
      </c>
      <c r="G427" s="418">
        <v>426</v>
      </c>
      <c r="H427" s="131">
        <f>(C427+4.2+(coefficient!$B$6*2))/0.85*1.19</f>
        <v>17.78</v>
      </c>
      <c r="I427" s="133">
        <v>294</v>
      </c>
      <c r="J427" s="133">
        <v>164361607</v>
      </c>
      <c r="K427" s="133">
        <v>186311</v>
      </c>
      <c r="L427" s="280">
        <f t="shared" si="36"/>
        <v>14.903397727272726</v>
      </c>
      <c r="M427" s="239">
        <v>295</v>
      </c>
      <c r="N427" s="239">
        <v>164361607</v>
      </c>
      <c r="O427" s="239">
        <v>186313</v>
      </c>
      <c r="P427" s="285">
        <f>(C427+4.2+(coefficient!$C$6*2))/0.88*1.19</f>
        <v>14.46931818181818</v>
      </c>
      <c r="Q427" s="240">
        <v>296</v>
      </c>
      <c r="R427" s="240">
        <v>164361607</v>
      </c>
      <c r="S427" s="240">
        <v>186312</v>
      </c>
      <c r="T427" s="303">
        <f t="shared" si="32"/>
        <v>9.060227272727273</v>
      </c>
      <c r="U427" s="234">
        <v>758</v>
      </c>
      <c r="V427" s="235">
        <v>164361607</v>
      </c>
      <c r="W427" s="235">
        <v>570393</v>
      </c>
      <c r="X427" s="306">
        <f t="shared" si="33"/>
        <v>10.003397727272725</v>
      </c>
      <c r="Y427" s="236">
        <v>759</v>
      </c>
      <c r="Z427" s="237">
        <v>164361607</v>
      </c>
      <c r="AA427" s="237">
        <v>570394</v>
      </c>
      <c r="AB427">
        <f>AB426/2</f>
        <v>47</v>
      </c>
    </row>
    <row r="428" spans="1:28" x14ac:dyDescent="0.25">
      <c r="A428" s="255" t="s">
        <v>83</v>
      </c>
      <c r="B428" s="126">
        <v>155078246</v>
      </c>
      <c r="C428" s="14">
        <v>2.13</v>
      </c>
      <c r="D428" s="311">
        <f>(C428+coefficient!$C$6)/0.9*1.19</f>
        <v>5.4607777777777775</v>
      </c>
      <c r="E428" s="312">
        <f>(C428+coefficient!$C$6)/0.95</f>
        <v>4.3473684210526313</v>
      </c>
      <c r="F428" s="242" t="s">
        <v>4</v>
      </c>
      <c r="G428" s="418">
        <v>427</v>
      </c>
      <c r="H428" s="131">
        <f>(C428+4.2+coefficient!$B$6)/0.85*1.19</f>
        <v>13.061999999999999</v>
      </c>
      <c r="I428" s="133">
        <v>294</v>
      </c>
      <c r="J428" s="133">
        <v>155078246</v>
      </c>
      <c r="K428" s="133">
        <v>182768</v>
      </c>
      <c r="L428" s="280">
        <f t="shared" si="36"/>
        <v>11.597799999999999</v>
      </c>
      <c r="M428" s="239">
        <v>295</v>
      </c>
      <c r="N428" s="239">
        <v>155078246</v>
      </c>
      <c r="O428" s="239">
        <v>90240</v>
      </c>
      <c r="P428" s="281">
        <v>11.26</v>
      </c>
      <c r="Q428" s="240">
        <v>296</v>
      </c>
      <c r="R428" s="240">
        <v>155078246</v>
      </c>
      <c r="S428" s="240">
        <v>92303</v>
      </c>
      <c r="T428" s="303">
        <f t="shared" si="32"/>
        <v>8.5598863636363642</v>
      </c>
      <c r="U428" s="234">
        <v>758</v>
      </c>
      <c r="V428" s="235">
        <v>155078246</v>
      </c>
      <c r="W428" s="235">
        <v>558281</v>
      </c>
      <c r="X428" s="306">
        <f t="shared" si="33"/>
        <v>6.6977999999999991</v>
      </c>
      <c r="Y428" s="236">
        <v>759</v>
      </c>
      <c r="Z428" s="237">
        <v>155078246</v>
      </c>
      <c r="AA428" s="237">
        <v>558282</v>
      </c>
      <c r="AB428">
        <v>55</v>
      </c>
    </row>
    <row r="429" spans="1:28" x14ac:dyDescent="0.25">
      <c r="A429" s="125" t="s">
        <v>472</v>
      </c>
      <c r="B429" s="126">
        <v>155078251</v>
      </c>
      <c r="C429" s="14">
        <v>1.52</v>
      </c>
      <c r="D429" s="311">
        <f>(C429+coefficient!$C$6)/0.9*1.19</f>
        <v>4.6542222222222218</v>
      </c>
      <c r="E429" s="312">
        <f>(C429+coefficient!$C$6)/0.95</f>
        <v>3.7052631578947368</v>
      </c>
      <c r="F429" s="247" t="s">
        <v>4</v>
      </c>
      <c r="G429" s="418">
        <v>428</v>
      </c>
      <c r="H429" s="131">
        <f>(C429+4.2+coefficient!$B$6)/0.85*1.19</f>
        <v>12.208</v>
      </c>
      <c r="I429" s="133">
        <v>294</v>
      </c>
      <c r="J429" s="133">
        <v>155078251</v>
      </c>
      <c r="K429" s="133">
        <v>182760</v>
      </c>
      <c r="L429" s="280">
        <f t="shared" si="36"/>
        <v>10.752731818181818</v>
      </c>
      <c r="M429" s="239">
        <v>295</v>
      </c>
      <c r="N429" s="239">
        <v>155078251</v>
      </c>
      <c r="O429" s="239">
        <v>90246</v>
      </c>
      <c r="P429" s="285">
        <f>(C429+4.2+coefficient!$C$6)/0.88*1.19</f>
        <v>10.439545454545454</v>
      </c>
      <c r="Q429" s="240">
        <v>296</v>
      </c>
      <c r="R429" s="240">
        <v>155078251</v>
      </c>
      <c r="S429" s="240">
        <v>92285</v>
      </c>
      <c r="T429" s="303">
        <f t="shared" si="32"/>
        <v>7.7350000000000003</v>
      </c>
      <c r="U429" s="234">
        <v>758</v>
      </c>
      <c r="V429" s="235">
        <v>155078251</v>
      </c>
      <c r="W429" s="235">
        <v>558289</v>
      </c>
      <c r="X429" s="306">
        <f t="shared" si="33"/>
        <v>5.8527318181818178</v>
      </c>
      <c r="Y429" s="236">
        <v>759</v>
      </c>
      <c r="Z429" s="237">
        <v>155078251</v>
      </c>
      <c r="AA429" s="237">
        <v>558290</v>
      </c>
      <c r="AB429">
        <v>14</v>
      </c>
    </row>
    <row r="430" spans="1:28" s="4" customFormat="1" x14ac:dyDescent="0.25">
      <c r="A430" s="144" t="s">
        <v>473</v>
      </c>
      <c r="B430" s="126">
        <v>166993398</v>
      </c>
      <c r="C430" s="14">
        <f>C429*2</f>
        <v>3.04</v>
      </c>
      <c r="D430" s="311">
        <f>(C430+(coefficient!$C$6*2))/0.9*1.19</f>
        <v>9.3084444444444436</v>
      </c>
      <c r="E430" s="312">
        <f>(C430+(coefficient!$C$6*2))/0.95</f>
        <v>7.4105263157894736</v>
      </c>
      <c r="F430" s="242" t="s">
        <v>73</v>
      </c>
      <c r="G430" s="418">
        <v>429</v>
      </c>
      <c r="H430" s="131">
        <f>(C430+4.2+(coefficient!$B$6*2))/0.85*1.19</f>
        <v>18.536000000000001</v>
      </c>
      <c r="I430" s="133">
        <v>294</v>
      </c>
      <c r="J430" s="133">
        <v>166993398</v>
      </c>
      <c r="K430" s="133">
        <v>440820</v>
      </c>
      <c r="L430" s="280">
        <f t="shared" si="36"/>
        <v>15.655531818181819</v>
      </c>
      <c r="M430" s="239">
        <v>295</v>
      </c>
      <c r="N430" s="239">
        <v>166993398</v>
      </c>
      <c r="O430" s="239">
        <v>440822</v>
      </c>
      <c r="P430" s="285">
        <f>(C430+4.2+(coefficient!$C$6*2))/0.88*1.19</f>
        <v>15.199545454545454</v>
      </c>
      <c r="Q430" s="240">
        <v>296</v>
      </c>
      <c r="R430" s="240">
        <v>166993398</v>
      </c>
      <c r="S430" s="240">
        <v>440821</v>
      </c>
      <c r="T430" s="303">
        <f t="shared" si="32"/>
        <v>9.7904545454545442</v>
      </c>
      <c r="U430" s="234">
        <v>758</v>
      </c>
      <c r="V430" s="235">
        <v>166993398</v>
      </c>
      <c r="W430" s="235">
        <v>598842</v>
      </c>
      <c r="X430" s="306">
        <f t="shared" si="33"/>
        <v>10.755531818181819</v>
      </c>
      <c r="Y430" s="236">
        <v>759</v>
      </c>
      <c r="Z430" s="237">
        <v>166993398</v>
      </c>
      <c r="AA430" s="237">
        <v>598843</v>
      </c>
      <c r="AB430">
        <f>AB429/2</f>
        <v>7</v>
      </c>
    </row>
    <row r="431" spans="1:28" s="4" customFormat="1" x14ac:dyDescent="0.25">
      <c r="A431" s="125" t="s">
        <v>474</v>
      </c>
      <c r="B431" s="126">
        <v>155633325</v>
      </c>
      <c r="C431" s="14">
        <v>1.75</v>
      </c>
      <c r="D431" s="311">
        <f>(C431+coefficient!$C$6)/0.9*1.19</f>
        <v>4.958333333333333</v>
      </c>
      <c r="E431" s="312">
        <f>(C431+coefficient!$C$6)/0.95</f>
        <v>3.9473684210526319</v>
      </c>
      <c r="F431" s="247" t="s">
        <v>4</v>
      </c>
      <c r="G431" s="418">
        <v>430</v>
      </c>
      <c r="H431" s="131">
        <f>(C431+4.2+coefficient!$B$6)/0.85*1.19</f>
        <v>12.53</v>
      </c>
      <c r="I431" s="133">
        <v>294</v>
      </c>
      <c r="J431" s="133">
        <v>155633325</v>
      </c>
      <c r="K431" s="133">
        <v>183462</v>
      </c>
      <c r="L431" s="280">
        <f t="shared" si="36"/>
        <v>11.073085227272729</v>
      </c>
      <c r="M431" s="239">
        <v>295</v>
      </c>
      <c r="N431" s="239">
        <v>155633325</v>
      </c>
      <c r="O431" s="239">
        <v>90249</v>
      </c>
      <c r="P431" s="285">
        <f>(C431+4.2+coefficient!$C$6)/0.88*1.19</f>
        <v>10.750568181818183</v>
      </c>
      <c r="Q431" s="240">
        <v>296</v>
      </c>
      <c r="R431" s="240">
        <v>155633325</v>
      </c>
      <c r="S431" s="240">
        <v>92276</v>
      </c>
      <c r="T431" s="303">
        <f t="shared" si="32"/>
        <v>8.046022727272728</v>
      </c>
      <c r="U431" s="234">
        <v>758</v>
      </c>
      <c r="V431" s="235">
        <v>155633325</v>
      </c>
      <c r="W431" s="235">
        <v>560517</v>
      </c>
      <c r="X431" s="306">
        <f t="shared" si="33"/>
        <v>6.173085227272729</v>
      </c>
      <c r="Y431" s="236">
        <v>759</v>
      </c>
      <c r="Z431" s="237">
        <v>155633325</v>
      </c>
      <c r="AA431" s="237">
        <v>560518</v>
      </c>
      <c r="AB431">
        <v>55</v>
      </c>
    </row>
    <row r="432" spans="1:28" s="4" customFormat="1" x14ac:dyDescent="0.25">
      <c r="A432" s="144" t="s">
        <v>475</v>
      </c>
      <c r="B432" s="126">
        <v>160375947</v>
      </c>
      <c r="C432" s="14">
        <f>C431*2</f>
        <v>3.5</v>
      </c>
      <c r="D432" s="311">
        <f>(C432+(coefficient!$C$6*2))/0.9*1.19</f>
        <v>9.9166666666666661</v>
      </c>
      <c r="E432" s="312">
        <f>(C432+(coefficient!$C$6*2))/0.95</f>
        <v>7.8947368421052637</v>
      </c>
      <c r="F432" s="242" t="s">
        <v>73</v>
      </c>
      <c r="G432" s="418">
        <v>431</v>
      </c>
      <c r="H432" s="131">
        <f>(C432+4.2+(coefficient!$B$6*2))/0.85*1.19</f>
        <v>19.18</v>
      </c>
      <c r="I432" s="133">
        <v>294</v>
      </c>
      <c r="J432" s="133">
        <v>160375947</v>
      </c>
      <c r="K432" s="133">
        <v>183463</v>
      </c>
      <c r="L432" s="280">
        <f t="shared" si="36"/>
        <v>16.296238636363636</v>
      </c>
      <c r="M432" s="239">
        <v>295</v>
      </c>
      <c r="N432" s="239">
        <v>160375947</v>
      </c>
      <c r="O432" s="239">
        <v>96408</v>
      </c>
      <c r="P432" s="285">
        <f>(C432+4.2+(coefficient!$C$6*2))/0.88*1.19</f>
        <v>15.821590909090908</v>
      </c>
      <c r="Q432" s="240">
        <v>296</v>
      </c>
      <c r="R432" s="240">
        <v>160375947</v>
      </c>
      <c r="S432" s="240">
        <v>96407</v>
      </c>
      <c r="T432" s="303">
        <f t="shared" si="32"/>
        <v>10.4125</v>
      </c>
      <c r="U432" s="234">
        <v>758</v>
      </c>
      <c r="V432" s="235">
        <v>160375947</v>
      </c>
      <c r="W432" s="235">
        <v>560637</v>
      </c>
      <c r="X432" s="306">
        <f t="shared" si="33"/>
        <v>11.396238636363636</v>
      </c>
      <c r="Y432" s="236">
        <v>759</v>
      </c>
      <c r="Z432" s="237">
        <v>160375947</v>
      </c>
      <c r="AA432" s="237">
        <v>560638</v>
      </c>
      <c r="AB432">
        <f>AB431/2</f>
        <v>27.5</v>
      </c>
    </row>
    <row r="433" spans="1:28" x14ac:dyDescent="0.25">
      <c r="A433" s="148" t="s">
        <v>476</v>
      </c>
      <c r="B433" s="126">
        <v>155078255</v>
      </c>
      <c r="C433" s="14">
        <v>1.57</v>
      </c>
      <c r="D433" s="311">
        <f>(C433+coefficient!$C$6)/0.9*1.19</f>
        <v>4.7203333333333335</v>
      </c>
      <c r="E433" s="312">
        <f>(C433+coefficient!$C$6)/0.95</f>
        <v>3.7578947368421058</v>
      </c>
      <c r="F433" s="247" t="s">
        <v>4</v>
      </c>
      <c r="G433" s="418">
        <v>432</v>
      </c>
      <c r="H433" s="131">
        <f>(C433+4.2+coefficient!$B$6)/0.85*1.19</f>
        <v>12.278</v>
      </c>
      <c r="I433" s="133">
        <v>294</v>
      </c>
      <c r="J433" s="133">
        <v>155078255</v>
      </c>
      <c r="K433" s="133">
        <v>182747</v>
      </c>
      <c r="L433" s="280">
        <f t="shared" si="36"/>
        <v>10.822373863636365</v>
      </c>
      <c r="M433" s="239">
        <v>295</v>
      </c>
      <c r="N433" s="239">
        <v>155078255</v>
      </c>
      <c r="O433" s="239">
        <v>90250</v>
      </c>
      <c r="P433" s="285">
        <f>(C433+4.2+coefficient!$C$6)/0.88*1.19</f>
        <v>10.507159090909092</v>
      </c>
      <c r="Q433" s="240">
        <v>296</v>
      </c>
      <c r="R433" s="240">
        <v>155078255</v>
      </c>
      <c r="S433" s="240">
        <v>92275</v>
      </c>
      <c r="T433" s="303">
        <f t="shared" si="32"/>
        <v>7.8026136363636365</v>
      </c>
      <c r="U433" s="234">
        <v>758</v>
      </c>
      <c r="V433" s="235">
        <v>155078255</v>
      </c>
      <c r="W433" s="235">
        <v>558295</v>
      </c>
      <c r="X433" s="306">
        <f t="shared" si="33"/>
        <v>5.9223738636363645</v>
      </c>
      <c r="Y433" s="236">
        <v>759</v>
      </c>
      <c r="Z433" s="237">
        <v>155078255</v>
      </c>
      <c r="AA433" s="237">
        <v>558296</v>
      </c>
      <c r="AB433">
        <v>0</v>
      </c>
    </row>
    <row r="434" spans="1:28" x14ac:dyDescent="0.25">
      <c r="A434" s="146" t="s">
        <v>477</v>
      </c>
      <c r="B434" s="126">
        <v>155078259</v>
      </c>
      <c r="C434" s="14">
        <v>1.57</v>
      </c>
      <c r="D434" s="311">
        <f>(C434+coefficient!$C$6)/0.9*1.19</f>
        <v>4.7203333333333335</v>
      </c>
      <c r="E434" s="312">
        <f>(C434+coefficient!$C$6)/0.95</f>
        <v>3.7578947368421058</v>
      </c>
      <c r="F434" s="242" t="s">
        <v>4</v>
      </c>
      <c r="G434" s="418">
        <v>433</v>
      </c>
      <c r="H434" s="131">
        <f>(C434+4.2+coefficient!$B$6)/0.85*1.19</f>
        <v>12.278</v>
      </c>
      <c r="I434" s="133">
        <v>294</v>
      </c>
      <c r="J434" s="133">
        <v>155078259</v>
      </c>
      <c r="K434" s="133">
        <v>182746</v>
      </c>
      <c r="L434" s="280">
        <f t="shared" si="36"/>
        <v>10.822373863636365</v>
      </c>
      <c r="M434" s="239">
        <v>295</v>
      </c>
      <c r="N434" s="239">
        <v>155078259</v>
      </c>
      <c r="O434" s="239">
        <v>90251</v>
      </c>
      <c r="P434" s="285">
        <f>(C434+4.2+coefficient!$C$6)/0.88*1.19</f>
        <v>10.507159090909092</v>
      </c>
      <c r="Q434" s="240">
        <v>296</v>
      </c>
      <c r="R434" s="240">
        <v>155078259</v>
      </c>
      <c r="S434" s="240">
        <v>92274</v>
      </c>
      <c r="T434" s="303">
        <f t="shared" si="32"/>
        <v>7.8026136363636365</v>
      </c>
      <c r="U434" s="234">
        <v>758</v>
      </c>
      <c r="V434" s="235">
        <v>155078259</v>
      </c>
      <c r="W434" s="235">
        <v>558303</v>
      </c>
      <c r="X434" s="306">
        <f t="shared" si="33"/>
        <v>5.9223738636363645</v>
      </c>
      <c r="Y434" s="236">
        <v>759</v>
      </c>
      <c r="Z434" s="237">
        <v>155078259</v>
      </c>
      <c r="AA434" s="237">
        <v>558304</v>
      </c>
      <c r="AB434">
        <v>0</v>
      </c>
    </row>
    <row r="435" spans="1:28" x14ac:dyDescent="0.25">
      <c r="A435" s="148" t="s">
        <v>478</v>
      </c>
      <c r="B435" s="126">
        <v>160395962</v>
      </c>
      <c r="C435" s="14">
        <v>3.14</v>
      </c>
      <c r="D435" s="311">
        <f>(C435+coefficient!$C$6)/0.9*1.19</f>
        <v>6.7962222222222222</v>
      </c>
      <c r="E435" s="312">
        <f>(C435+coefficient!$C$6)/0.95</f>
        <v>5.4105263157894745</v>
      </c>
      <c r="F435" s="247" t="s">
        <v>4</v>
      </c>
      <c r="G435" s="418">
        <v>434</v>
      </c>
      <c r="H435" s="131">
        <f>(C435+4.2+coefficient!$B$6)/0.85*1.19</f>
        <v>14.475999999999999</v>
      </c>
      <c r="I435" s="133">
        <v>294</v>
      </c>
      <c r="J435" s="133">
        <v>160395962</v>
      </c>
      <c r="K435" s="133">
        <v>179387</v>
      </c>
      <c r="L435" s="280">
        <f t="shared" si="36"/>
        <v>13.00913409090909</v>
      </c>
      <c r="M435" s="239">
        <v>295</v>
      </c>
      <c r="N435" s="239">
        <v>160395962</v>
      </c>
      <c r="O435" s="239">
        <v>96523</v>
      </c>
      <c r="P435" s="285">
        <f>(C435+4.2+coefficient!$C$6)/0.88*1.19</f>
        <v>12.630227272727272</v>
      </c>
      <c r="Q435" s="240">
        <v>296</v>
      </c>
      <c r="R435" s="240">
        <v>160395962</v>
      </c>
      <c r="S435" s="240">
        <v>96522</v>
      </c>
      <c r="T435" s="303">
        <f t="shared" si="32"/>
        <v>9.9256818181818165</v>
      </c>
      <c r="U435" s="234">
        <v>758</v>
      </c>
      <c r="V435" s="235">
        <v>160395962</v>
      </c>
      <c r="W435" s="235">
        <v>560641</v>
      </c>
      <c r="X435" s="306">
        <f t="shared" si="33"/>
        <v>8.1091340909090892</v>
      </c>
      <c r="Y435" s="236">
        <v>759</v>
      </c>
      <c r="Z435" s="237">
        <v>160395962</v>
      </c>
      <c r="AA435" s="237">
        <v>560642</v>
      </c>
      <c r="AB435">
        <v>0</v>
      </c>
    </row>
    <row r="436" spans="1:28" s="4" customFormat="1" x14ac:dyDescent="0.25">
      <c r="A436" s="144" t="s">
        <v>479</v>
      </c>
      <c r="B436" s="126">
        <v>155079194</v>
      </c>
      <c r="C436" s="14">
        <v>0.75</v>
      </c>
      <c r="D436" s="311">
        <f>(C436+coefficient!$C$6)/0.9*1.19</f>
        <v>3.6361111111111106</v>
      </c>
      <c r="E436" s="312">
        <f>(C436+coefficient!$C$6)/0.95</f>
        <v>2.8947368421052633</v>
      </c>
      <c r="F436" s="242" t="s">
        <v>4</v>
      </c>
      <c r="G436" s="418">
        <v>435</v>
      </c>
      <c r="H436" s="131">
        <f>(C436+4.2+coefficient!$B$6)/0.85*1.19</f>
        <v>11.13</v>
      </c>
      <c r="I436" s="133">
        <v>294</v>
      </c>
      <c r="J436" s="133">
        <v>155079194</v>
      </c>
      <c r="K436" s="133">
        <v>182741</v>
      </c>
      <c r="L436" s="280">
        <f t="shared" si="36"/>
        <v>9.6802443181818187</v>
      </c>
      <c r="M436" s="239">
        <v>295</v>
      </c>
      <c r="N436" s="239">
        <v>155079194</v>
      </c>
      <c r="O436" s="239">
        <v>90256</v>
      </c>
      <c r="P436" s="285">
        <f>(C436+4.2+coefficient!$C$6)/0.88*1.19</f>
        <v>9.3982954545454547</v>
      </c>
      <c r="Q436" s="240">
        <v>296</v>
      </c>
      <c r="R436" s="240">
        <v>155079194</v>
      </c>
      <c r="S436" s="240">
        <v>92256</v>
      </c>
      <c r="T436" s="303">
        <f t="shared" si="32"/>
        <v>6.6937499999999996</v>
      </c>
      <c r="U436" s="234">
        <v>758</v>
      </c>
      <c r="V436" s="235">
        <v>155079194</v>
      </c>
      <c r="W436" s="235">
        <v>559711</v>
      </c>
      <c r="X436" s="306">
        <f t="shared" si="33"/>
        <v>4.7802443181818184</v>
      </c>
      <c r="Y436" s="236">
        <v>759</v>
      </c>
      <c r="Z436" s="237">
        <v>155079194</v>
      </c>
      <c r="AA436" s="237">
        <v>559712</v>
      </c>
      <c r="AB436">
        <v>90</v>
      </c>
    </row>
    <row r="437" spans="1:28" s="4" customFormat="1" x14ac:dyDescent="0.25">
      <c r="A437" s="125" t="s">
        <v>480</v>
      </c>
      <c r="B437" s="126">
        <v>155079187</v>
      </c>
      <c r="C437" s="14">
        <v>1.67</v>
      </c>
      <c r="D437" s="311">
        <f>(C437+coefficient!$C$6)/0.9*1.19</f>
        <v>4.8525555555555551</v>
      </c>
      <c r="E437" s="312">
        <f>(C437+coefficient!$C$6)/0.95</f>
        <v>3.8631578947368421</v>
      </c>
      <c r="F437" s="247" t="s">
        <v>4</v>
      </c>
      <c r="G437" s="418">
        <v>436</v>
      </c>
      <c r="H437" s="131">
        <f>(C437+4.2+coefficient!$B$6)/0.85*1.19</f>
        <v>12.418000000000001</v>
      </c>
      <c r="I437" s="133">
        <v>294</v>
      </c>
      <c r="J437" s="133">
        <v>155079187</v>
      </c>
      <c r="K437" s="133">
        <v>183464</v>
      </c>
      <c r="L437" s="280">
        <f t="shared" si="36"/>
        <v>12.36</v>
      </c>
      <c r="M437" s="239">
        <v>295</v>
      </c>
      <c r="N437" s="239">
        <v>155079187</v>
      </c>
      <c r="O437" s="239">
        <v>90257</v>
      </c>
      <c r="P437" s="281">
        <v>12</v>
      </c>
      <c r="Q437" s="240">
        <v>296</v>
      </c>
      <c r="R437" s="240">
        <v>155079187</v>
      </c>
      <c r="S437" s="240">
        <v>92255</v>
      </c>
      <c r="T437" s="303">
        <f t="shared" si="32"/>
        <v>7.9378409090909088</v>
      </c>
      <c r="U437" s="234">
        <v>758</v>
      </c>
      <c r="V437" s="235">
        <v>155079187</v>
      </c>
      <c r="W437" s="235">
        <v>559701</v>
      </c>
      <c r="X437" s="306">
        <f t="shared" si="33"/>
        <v>7.4599999999999991</v>
      </c>
      <c r="Y437" s="236">
        <v>759</v>
      </c>
      <c r="Z437" s="237">
        <v>155079187</v>
      </c>
      <c r="AA437" s="237">
        <v>559702</v>
      </c>
      <c r="AB437">
        <v>36</v>
      </c>
    </row>
    <row r="438" spans="1:28" x14ac:dyDescent="0.25">
      <c r="A438" s="144" t="s">
        <v>481</v>
      </c>
      <c r="B438" s="126">
        <v>160370398</v>
      </c>
      <c r="C438" s="14">
        <f>C437*2</f>
        <v>3.34</v>
      </c>
      <c r="D438" s="311">
        <f>(C438+(coefficient!$C$6*2))/0.9*1.19</f>
        <v>9.7051111111111101</v>
      </c>
      <c r="E438" s="312">
        <f>(C438+(coefficient!$C$6*2))/0.95</f>
        <v>7.7263157894736842</v>
      </c>
      <c r="F438" s="242" t="s">
        <v>73</v>
      </c>
      <c r="G438" s="418">
        <v>437</v>
      </c>
      <c r="H438" s="131">
        <f>(C438+4.2+(coefficient!$B$6*2))/0.85*1.19</f>
        <v>18.956</v>
      </c>
      <c r="I438" s="133">
        <v>294</v>
      </c>
      <c r="J438" s="133">
        <v>160370398</v>
      </c>
      <c r="K438" s="133">
        <v>183465</v>
      </c>
      <c r="L438" s="280">
        <f t="shared" si="36"/>
        <v>16.073384090909091</v>
      </c>
      <c r="M438" s="239">
        <v>295</v>
      </c>
      <c r="N438" s="239">
        <v>160370398</v>
      </c>
      <c r="O438" s="239">
        <v>96377</v>
      </c>
      <c r="P438" s="285">
        <f>(C438+4.2+(coefficient!$C$6*2))/0.88*1.19</f>
        <v>15.605227272727271</v>
      </c>
      <c r="Q438" s="240">
        <v>296</v>
      </c>
      <c r="R438" s="240">
        <v>160370398</v>
      </c>
      <c r="S438" s="240">
        <v>96376</v>
      </c>
      <c r="T438" s="303">
        <f t="shared" si="32"/>
        <v>10.196136363636363</v>
      </c>
      <c r="U438" s="234">
        <v>758</v>
      </c>
      <c r="V438" s="235">
        <v>160370398</v>
      </c>
      <c r="W438" s="235">
        <v>560633</v>
      </c>
      <c r="X438" s="306">
        <f t="shared" si="33"/>
        <v>11.17338409090909</v>
      </c>
      <c r="Y438" s="236">
        <v>759</v>
      </c>
      <c r="Z438" s="237">
        <v>160370398</v>
      </c>
      <c r="AA438" s="237">
        <v>560634</v>
      </c>
      <c r="AB438">
        <f>AB437/2</f>
        <v>18</v>
      </c>
    </row>
    <row r="439" spans="1:28" x14ac:dyDescent="0.25">
      <c r="A439" s="148" t="s">
        <v>482</v>
      </c>
      <c r="B439" s="126">
        <v>155079169</v>
      </c>
      <c r="C439" s="14">
        <v>1.6727999999999998</v>
      </c>
      <c r="D439" s="311">
        <f>(C439+coefficient!$C$6)/0.9*1.19</f>
        <v>4.8562577777777776</v>
      </c>
      <c r="E439" s="312">
        <f>(C439+coefficient!$C$6)/0.95</f>
        <v>3.8661052631578947</v>
      </c>
      <c r="F439" s="247" t="s">
        <v>4</v>
      </c>
      <c r="G439" s="418">
        <v>438</v>
      </c>
      <c r="H439" s="131">
        <f>(C439+4.2+coefficient!$B$6)/0.85*1.19</f>
        <v>12.42192</v>
      </c>
      <c r="I439" s="133">
        <v>294</v>
      </c>
      <c r="J439" s="133">
        <v>155079169</v>
      </c>
      <c r="K439" s="133">
        <v>182731</v>
      </c>
      <c r="L439" s="280">
        <f t="shared" si="36"/>
        <v>10.965557909090908</v>
      </c>
      <c r="M439" s="239">
        <v>295</v>
      </c>
      <c r="N439" s="239">
        <v>155079169</v>
      </c>
      <c r="O439" s="239">
        <v>90270</v>
      </c>
      <c r="P439" s="285">
        <f>(C439+4.2+coefficient!$C$6)/0.88*1.19</f>
        <v>10.646172727272726</v>
      </c>
      <c r="Q439" s="240">
        <v>296</v>
      </c>
      <c r="R439" s="240">
        <v>155079169</v>
      </c>
      <c r="S439" s="240">
        <v>91968</v>
      </c>
      <c r="T439" s="303">
        <f t="shared" si="32"/>
        <v>7.9416272727272723</v>
      </c>
      <c r="U439" s="234">
        <v>758</v>
      </c>
      <c r="V439" s="235">
        <v>155079169</v>
      </c>
      <c r="W439" s="235">
        <v>559675</v>
      </c>
      <c r="X439" s="306">
        <f t="shared" si="33"/>
        <v>6.0655579090909075</v>
      </c>
      <c r="Y439" s="236">
        <v>759</v>
      </c>
      <c r="Z439" s="237">
        <v>155079169</v>
      </c>
      <c r="AA439" s="237">
        <v>559676</v>
      </c>
      <c r="AB439">
        <v>0</v>
      </c>
    </row>
    <row r="440" spans="1:28" s="4" customFormat="1" x14ac:dyDescent="0.25">
      <c r="A440" s="146" t="s">
        <v>483</v>
      </c>
      <c r="B440" s="126">
        <v>159894480</v>
      </c>
      <c r="C440" s="14">
        <f>C439*2</f>
        <v>3.3455999999999997</v>
      </c>
      <c r="D440" s="311">
        <f>(C440+(coefficient!$C$6*2))/0.9*1.19</f>
        <v>9.7125155555555551</v>
      </c>
      <c r="E440" s="312">
        <f>(C440+(coefficient!$C$6*2))/0.95</f>
        <v>7.7322105263157894</v>
      </c>
      <c r="F440" s="242" t="s">
        <v>73</v>
      </c>
      <c r="G440" s="418">
        <v>439</v>
      </c>
      <c r="H440" s="131">
        <f>(C440+4.2+(coefficient!$B$6*2))/0.85*1.19</f>
        <v>18.963839999999998</v>
      </c>
      <c r="I440" s="133">
        <v>294</v>
      </c>
      <c r="J440" s="133">
        <v>159894480</v>
      </c>
      <c r="K440" s="133">
        <v>182733</v>
      </c>
      <c r="L440" s="280">
        <f t="shared" si="36"/>
        <v>16.081184</v>
      </c>
      <c r="M440" s="239">
        <v>295</v>
      </c>
      <c r="N440" s="239">
        <v>159894480</v>
      </c>
      <c r="O440" s="239">
        <v>90271</v>
      </c>
      <c r="P440" s="285">
        <f>(C440+4.2+(coefficient!$C$6*2))/0.88*1.19</f>
        <v>15.6128</v>
      </c>
      <c r="Q440" s="240">
        <v>296</v>
      </c>
      <c r="R440" s="240">
        <v>159894480</v>
      </c>
      <c r="S440" s="240">
        <v>89860</v>
      </c>
      <c r="T440" s="303">
        <f t="shared" si="32"/>
        <v>10.20370909090909</v>
      </c>
      <c r="U440" s="234">
        <v>758</v>
      </c>
      <c r="V440" s="235">
        <v>159894480</v>
      </c>
      <c r="W440" s="235">
        <v>560591</v>
      </c>
      <c r="X440" s="306">
        <f t="shared" si="33"/>
        <v>11.181184</v>
      </c>
      <c r="Y440" s="236">
        <v>759</v>
      </c>
      <c r="Z440" s="237">
        <v>159894480</v>
      </c>
      <c r="AA440" s="237">
        <v>560592</v>
      </c>
      <c r="AB440">
        <f>AB439/2</f>
        <v>0</v>
      </c>
    </row>
    <row r="441" spans="1:28" s="4" customFormat="1" x14ac:dyDescent="0.25">
      <c r="A441" s="125" t="s">
        <v>484</v>
      </c>
      <c r="B441" s="126">
        <v>155078268</v>
      </c>
      <c r="C441" s="14">
        <v>1.86</v>
      </c>
      <c r="D441" s="311">
        <f>(C441+coefficient!$C$6)/0.9*1.19</f>
        <v>5.1037777777777773</v>
      </c>
      <c r="E441" s="312">
        <f>(C441+coefficient!$C$6)/0.95</f>
        <v>4.0631578947368423</v>
      </c>
      <c r="F441" s="247" t="s">
        <v>4</v>
      </c>
      <c r="G441" s="418">
        <v>440</v>
      </c>
      <c r="H441" s="131">
        <f>(C441+4.2+coefficient!$B$6)/0.85*1.19</f>
        <v>12.684000000000001</v>
      </c>
      <c r="I441" s="133">
        <v>294</v>
      </c>
      <c r="J441" s="133">
        <v>155078268</v>
      </c>
      <c r="K441" s="133">
        <v>182557</v>
      </c>
      <c r="L441" s="280">
        <f t="shared" si="36"/>
        <v>11.226297727272728</v>
      </c>
      <c r="M441" s="239">
        <v>295</v>
      </c>
      <c r="N441" s="239">
        <v>155078268</v>
      </c>
      <c r="O441" s="239">
        <v>90291</v>
      </c>
      <c r="P441" s="285">
        <f>(C441+4.2+coefficient!$C$6)/0.88*1.19</f>
        <v>10.899318181818183</v>
      </c>
      <c r="Q441" s="240">
        <v>296</v>
      </c>
      <c r="R441" s="240">
        <v>155078268</v>
      </c>
      <c r="S441" s="240">
        <v>91922</v>
      </c>
      <c r="T441" s="303">
        <f t="shared" si="32"/>
        <v>8.1947727272727278</v>
      </c>
      <c r="U441" s="234">
        <v>758</v>
      </c>
      <c r="V441" s="235">
        <v>155078268</v>
      </c>
      <c r="W441" s="235">
        <v>558319</v>
      </c>
      <c r="X441" s="306">
        <f t="shared" si="33"/>
        <v>6.3262977272727277</v>
      </c>
      <c r="Y441" s="236">
        <v>759</v>
      </c>
      <c r="Z441" s="237">
        <v>155078268</v>
      </c>
      <c r="AA441" s="237">
        <v>558320</v>
      </c>
      <c r="AB441">
        <v>87</v>
      </c>
    </row>
    <row r="442" spans="1:28" x14ac:dyDescent="0.25">
      <c r="A442" s="257" t="s">
        <v>84</v>
      </c>
      <c r="B442" s="151">
        <v>164361787</v>
      </c>
      <c r="C442" s="14">
        <f>C441*2</f>
        <v>3.72</v>
      </c>
      <c r="D442" s="313">
        <f>(C442+(coefficient!$C$6*2))/0.9*1.19</f>
        <v>10.207555555555555</v>
      </c>
      <c r="E442" s="314">
        <f>(C442+(coefficient!$C$6*2))/0.95</f>
        <v>8.1263157894736846</v>
      </c>
      <c r="F442" s="253" t="s">
        <v>73</v>
      </c>
      <c r="G442" s="418">
        <v>441</v>
      </c>
      <c r="H442" s="407">
        <f>(C442+4.2+(coefficient!$B$6*2))/0.85*1.19</f>
        <v>19.487999999999996</v>
      </c>
      <c r="I442" s="155">
        <v>294</v>
      </c>
      <c r="J442" s="155">
        <v>164361787</v>
      </c>
      <c r="K442" s="155">
        <v>186315</v>
      </c>
      <c r="L442" s="279">
        <f t="shared" si="36"/>
        <v>19.384600000000002</v>
      </c>
      <c r="M442" s="244">
        <v>295</v>
      </c>
      <c r="N442" s="244">
        <v>164361787</v>
      </c>
      <c r="O442" s="244">
        <v>186317</v>
      </c>
      <c r="P442" s="282">
        <v>18.82</v>
      </c>
      <c r="Q442" s="245">
        <v>296</v>
      </c>
      <c r="R442" s="245">
        <v>164361787</v>
      </c>
      <c r="S442" s="245">
        <v>186316</v>
      </c>
      <c r="T442" s="303">
        <f t="shared" si="32"/>
        <v>10.709999999999999</v>
      </c>
      <c r="U442" s="234">
        <v>758</v>
      </c>
      <c r="V442" s="235">
        <v>164361787</v>
      </c>
      <c r="W442" s="235">
        <v>570395</v>
      </c>
      <c r="X442" s="306">
        <f t="shared" si="33"/>
        <v>14.484600000000002</v>
      </c>
      <c r="Y442" s="236">
        <v>759</v>
      </c>
      <c r="Z442" s="237">
        <v>164361787</v>
      </c>
      <c r="AA442" s="237">
        <v>570396</v>
      </c>
      <c r="AB442">
        <f>AB441/2</f>
        <v>43.5</v>
      </c>
    </row>
    <row r="443" spans="1:28" x14ac:dyDescent="0.25">
      <c r="A443" s="150" t="s">
        <v>485</v>
      </c>
      <c r="B443" s="151">
        <v>155633323</v>
      </c>
      <c r="C443" s="14">
        <v>3.1008</v>
      </c>
      <c r="D443" s="313">
        <f>(C443+coefficient!$C$6)/0.9*1.19</f>
        <v>6.7443911111111099</v>
      </c>
      <c r="E443" s="314">
        <f>(C443+coefficient!$C$6)/0.95</f>
        <v>5.3692631578947365</v>
      </c>
      <c r="F443" s="252" t="s">
        <v>4</v>
      </c>
      <c r="G443" s="418">
        <v>442</v>
      </c>
      <c r="H443" s="407">
        <f>(C443+4.2+coefficient!$B$6)/0.85*1.19</f>
        <v>14.421120000000002</v>
      </c>
      <c r="I443" s="155">
        <v>294</v>
      </c>
      <c r="J443" s="155">
        <v>155633323</v>
      </c>
      <c r="K443" s="155">
        <v>183479</v>
      </c>
      <c r="L443" s="279">
        <f t="shared" si="36"/>
        <v>12.954534727272728</v>
      </c>
      <c r="M443" s="244">
        <v>295</v>
      </c>
      <c r="N443" s="244">
        <v>155633323</v>
      </c>
      <c r="O443" s="244">
        <v>90292</v>
      </c>
      <c r="P443" s="287">
        <f>(C443+4.2+coefficient!$C$6)/0.88*1.19</f>
        <v>12.577218181818182</v>
      </c>
      <c r="Q443" s="245">
        <v>296</v>
      </c>
      <c r="R443" s="245">
        <v>155633323</v>
      </c>
      <c r="S443" s="245">
        <v>91920</v>
      </c>
      <c r="T443" s="303">
        <f t="shared" si="32"/>
        <v>9.872672727272727</v>
      </c>
      <c r="U443" s="234">
        <v>758</v>
      </c>
      <c r="V443" s="235">
        <v>155633323</v>
      </c>
      <c r="W443" s="235">
        <v>560515</v>
      </c>
      <c r="X443" s="306">
        <f t="shared" si="33"/>
        <v>8.0545347272727277</v>
      </c>
      <c r="Y443" s="236">
        <v>759</v>
      </c>
      <c r="Z443" s="237">
        <v>155633323</v>
      </c>
      <c r="AA443" s="237">
        <v>560516</v>
      </c>
      <c r="AB443">
        <v>0</v>
      </c>
    </row>
    <row r="444" spans="1:28" x14ac:dyDescent="0.25">
      <c r="A444" s="218" t="s">
        <v>486</v>
      </c>
      <c r="B444" s="151">
        <v>155078242</v>
      </c>
      <c r="C444" s="14">
        <f>C443*2</f>
        <v>6.2016</v>
      </c>
      <c r="D444" s="313">
        <f>(C444+(coefficient!$C$6*2))/0.9*1.19</f>
        <v>13.48878222222222</v>
      </c>
      <c r="E444" s="314">
        <f>(C444+(coefficient!$C$6*2))/0.95</f>
        <v>10.738526315789473</v>
      </c>
      <c r="F444" s="253" t="s">
        <v>73</v>
      </c>
      <c r="G444" s="418">
        <v>443</v>
      </c>
      <c r="H444" s="407">
        <f>(C444+4.2+(coefficient!$B$6*2))/0.85*1.19</f>
        <v>22.962240000000001</v>
      </c>
      <c r="I444" s="155">
        <v>294</v>
      </c>
      <c r="J444" s="155">
        <v>155078242</v>
      </c>
      <c r="K444" s="155">
        <v>91919</v>
      </c>
      <c r="L444" s="279">
        <f t="shared" si="36"/>
        <v>20.059137636363637</v>
      </c>
      <c r="M444" s="244">
        <v>295</v>
      </c>
      <c r="N444" s="244">
        <v>155078242</v>
      </c>
      <c r="O444" s="244">
        <v>90293</v>
      </c>
      <c r="P444" s="287">
        <f>(C444+4.2+(coefficient!$C$6*2))/0.88*1.19</f>
        <v>19.474890909090909</v>
      </c>
      <c r="Q444" s="245">
        <v>296</v>
      </c>
      <c r="R444" s="245">
        <v>155078242</v>
      </c>
      <c r="S444" s="245">
        <v>91916</v>
      </c>
      <c r="T444" s="303">
        <f t="shared" si="32"/>
        <v>14.065799999999999</v>
      </c>
      <c r="U444" s="234">
        <v>758</v>
      </c>
      <c r="V444" s="235">
        <v>155078242</v>
      </c>
      <c r="W444" s="235">
        <v>558273</v>
      </c>
      <c r="X444" s="306">
        <f t="shared" si="33"/>
        <v>15.159137636363637</v>
      </c>
      <c r="Y444" s="236">
        <v>759</v>
      </c>
      <c r="Z444" s="237">
        <v>155078242</v>
      </c>
      <c r="AA444" s="237">
        <v>558274</v>
      </c>
      <c r="AB444">
        <f>AB443/2</f>
        <v>0</v>
      </c>
    </row>
    <row r="445" spans="1:28" x14ac:dyDescent="0.25">
      <c r="A445" s="171" t="s">
        <v>487</v>
      </c>
      <c r="B445" s="151">
        <v>155078646</v>
      </c>
      <c r="C445" s="14">
        <v>12.48</v>
      </c>
      <c r="D445" s="313">
        <f>(C445+(coefficient!$C$9*3))/0.9*1.19</f>
        <v>30.384666666666664</v>
      </c>
      <c r="E445" s="314">
        <f>(C445+(coefficient!$C$9*3))/0.95</f>
        <v>24.18947368421053</v>
      </c>
      <c r="F445" s="252" t="s">
        <v>488</v>
      </c>
      <c r="G445" s="418">
        <v>444</v>
      </c>
      <c r="H445" s="407">
        <f>(C445+4.2+(coefficient!$B$9*3))/0.85*1.19</f>
        <v>42.252000000000002</v>
      </c>
      <c r="I445" s="155">
        <v>294</v>
      </c>
      <c r="J445" s="155">
        <v>155078646</v>
      </c>
      <c r="K445" s="155">
        <v>91687</v>
      </c>
      <c r="L445" s="282">
        <v>36.81</v>
      </c>
      <c r="M445" s="244">
        <v>295</v>
      </c>
      <c r="N445" s="244">
        <v>155078646</v>
      </c>
      <c r="O445" s="244">
        <v>90308</v>
      </c>
      <c r="P445" s="287">
        <f>(C445+4.2+(coefficient!$C$9*3))/0.88*1.19</f>
        <v>36.754772727272723</v>
      </c>
      <c r="Q445" s="245">
        <v>296</v>
      </c>
      <c r="R445" s="245">
        <v>155078646</v>
      </c>
      <c r="S445" s="245">
        <v>91688</v>
      </c>
      <c r="T445" s="303">
        <f t="shared" si="32"/>
        <v>22.55590909090909</v>
      </c>
      <c r="U445" s="234">
        <v>758</v>
      </c>
      <c r="V445" s="235">
        <v>155078646</v>
      </c>
      <c r="W445" s="235">
        <v>558941</v>
      </c>
      <c r="X445" s="306">
        <f t="shared" si="33"/>
        <v>31.910000000000004</v>
      </c>
      <c r="Y445" s="236">
        <v>759</v>
      </c>
      <c r="Z445" s="237">
        <v>155078646</v>
      </c>
      <c r="AA445" s="237">
        <v>558942</v>
      </c>
      <c r="AB445">
        <v>2</v>
      </c>
    </row>
    <row r="446" spans="1:28" x14ac:dyDescent="0.25">
      <c r="A446" s="220" t="s">
        <v>489</v>
      </c>
      <c r="B446" s="151">
        <v>160128023</v>
      </c>
      <c r="C446" s="14">
        <v>7.16</v>
      </c>
      <c r="D446" s="313">
        <f>(C446+(coefficient!$C$7*2))/0.9*1.19</f>
        <v>14.756</v>
      </c>
      <c r="E446" s="314">
        <f>(C446+(coefficient!$C$7*2))/0.95</f>
        <v>11.747368421052633</v>
      </c>
      <c r="F446" s="253" t="s">
        <v>53</v>
      </c>
      <c r="G446" s="418">
        <v>445</v>
      </c>
      <c r="H446" s="407">
        <f>(C446+4.2+(coefficient!$B$7*2))/0.85*1.19</f>
        <v>24.303999999999998</v>
      </c>
      <c r="I446" s="155">
        <v>294</v>
      </c>
      <c r="J446" s="155">
        <v>160128023</v>
      </c>
      <c r="K446" s="155">
        <v>179366</v>
      </c>
      <c r="L446" s="279">
        <f>P446*1.03</f>
        <v>21.394036363636364</v>
      </c>
      <c r="M446" s="244">
        <v>295</v>
      </c>
      <c r="N446" s="244">
        <v>160128023</v>
      </c>
      <c r="O446" s="244">
        <v>92415</v>
      </c>
      <c r="P446" s="287">
        <f>(C446+4.2+(coefficient!$C$7*2))/0.88*1.19</f>
        <v>20.77090909090909</v>
      </c>
      <c r="Q446" s="245">
        <v>296</v>
      </c>
      <c r="R446" s="245">
        <v>160128023</v>
      </c>
      <c r="S446" s="245">
        <v>92419</v>
      </c>
      <c r="T446" s="303">
        <f t="shared" si="32"/>
        <v>15.36181818181818</v>
      </c>
      <c r="U446" s="234">
        <v>758</v>
      </c>
      <c r="V446" s="235">
        <v>160128023</v>
      </c>
      <c r="W446" s="235">
        <v>560597</v>
      </c>
      <c r="X446" s="306">
        <f t="shared" si="33"/>
        <v>16.494036363636361</v>
      </c>
      <c r="Y446" s="236">
        <v>759</v>
      </c>
      <c r="Z446" s="237">
        <v>160128023</v>
      </c>
      <c r="AA446" s="237">
        <v>560598</v>
      </c>
      <c r="AB446">
        <v>8</v>
      </c>
    </row>
    <row r="447" spans="1:28" x14ac:dyDescent="0.25">
      <c r="A447" s="381" t="s">
        <v>490</v>
      </c>
      <c r="B447" s="126">
        <v>160181241</v>
      </c>
      <c r="C447" s="14">
        <v>8.14</v>
      </c>
      <c r="D447" s="311">
        <f>(C447+(coefficient!$C$3*2))/0.9*1.19</f>
        <v>18.696222222222222</v>
      </c>
      <c r="E447" s="312">
        <f>(C447+(coefficient!$C$3*2))/0.95</f>
        <v>14.88421052631579</v>
      </c>
      <c r="F447" s="247" t="s">
        <v>33</v>
      </c>
      <c r="G447" s="418">
        <v>446</v>
      </c>
      <c r="H447" s="406">
        <v>36</v>
      </c>
      <c r="I447" s="133">
        <v>294</v>
      </c>
      <c r="J447" s="133">
        <v>160181241</v>
      </c>
      <c r="K447" s="133">
        <v>93425</v>
      </c>
      <c r="L447" s="280">
        <f>P447*1.03</f>
        <v>32.125700000000002</v>
      </c>
      <c r="M447" s="239">
        <v>295</v>
      </c>
      <c r="N447" s="239">
        <v>160181241</v>
      </c>
      <c r="O447" s="239">
        <v>93400</v>
      </c>
      <c r="P447" s="281">
        <v>31.19</v>
      </c>
      <c r="Q447" s="240">
        <v>296</v>
      </c>
      <c r="R447" s="240">
        <v>160181241</v>
      </c>
      <c r="S447" s="240">
        <v>93399</v>
      </c>
      <c r="T447" s="303">
        <f t="shared" si="32"/>
        <v>16.687045454545455</v>
      </c>
      <c r="U447" s="234">
        <v>758</v>
      </c>
      <c r="V447" s="235">
        <v>160181241</v>
      </c>
      <c r="W447" s="235">
        <v>560605</v>
      </c>
      <c r="X447" s="306">
        <f t="shared" si="33"/>
        <v>27.225700000000003</v>
      </c>
      <c r="Y447" s="236">
        <v>759</v>
      </c>
      <c r="Z447" s="237">
        <v>160181241</v>
      </c>
      <c r="AA447" s="237">
        <v>560606</v>
      </c>
      <c r="AB447">
        <v>4</v>
      </c>
    </row>
    <row r="448" spans="1:28" x14ac:dyDescent="0.25">
      <c r="A448" s="144" t="s">
        <v>491</v>
      </c>
      <c r="B448" s="126">
        <v>155079126</v>
      </c>
      <c r="C448" s="14">
        <v>5.12</v>
      </c>
      <c r="D448" s="311">
        <f>(C448+(coefficient!$C$7*2))/0.9*1.19</f>
        <v>12.058666666666667</v>
      </c>
      <c r="E448" s="312">
        <f>(C448+(coefficient!$C$7*2))/0.95</f>
        <v>9.6000000000000014</v>
      </c>
      <c r="F448" s="242" t="s">
        <v>53</v>
      </c>
      <c r="G448" s="418">
        <v>447</v>
      </c>
      <c r="H448" s="131">
        <f>(C448+4.2+(coefficient!$B$7*2))/0.85*1.19</f>
        <v>21.448</v>
      </c>
      <c r="I448" s="133">
        <v>294</v>
      </c>
      <c r="J448" s="133">
        <v>155079126</v>
      </c>
      <c r="K448" s="133">
        <v>179375</v>
      </c>
      <c r="L448" s="281">
        <v>19.850000000000001</v>
      </c>
      <c r="M448" s="135">
        <v>295</v>
      </c>
      <c r="N448" s="135">
        <v>155079126</v>
      </c>
      <c r="O448" s="135">
        <v>90268</v>
      </c>
      <c r="P448" s="286">
        <f>(C448+4.2+(coefficient!$C$7*2))/0.88*1.19</f>
        <v>18.012272727272727</v>
      </c>
      <c r="Q448" s="240">
        <v>296</v>
      </c>
      <c r="R448" s="240">
        <v>155079126</v>
      </c>
      <c r="S448" s="137">
        <v>92220</v>
      </c>
      <c r="T448" s="304">
        <f t="shared" ref="T448:T466" si="37">(C448+4.2)/0.88*1.19</f>
        <v>12.603181818181818</v>
      </c>
      <c r="U448" s="234">
        <v>758</v>
      </c>
      <c r="V448" s="235">
        <v>155079126</v>
      </c>
      <c r="W448" s="235">
        <v>559625</v>
      </c>
      <c r="X448" s="306">
        <f t="shared" ref="X448:X466" si="38">L448-4.9</f>
        <v>14.950000000000001</v>
      </c>
      <c r="Y448" s="236">
        <v>759</v>
      </c>
      <c r="Z448" s="237">
        <v>155079126</v>
      </c>
      <c r="AA448" s="237">
        <v>559626</v>
      </c>
      <c r="AB448">
        <v>85</v>
      </c>
    </row>
    <row r="449" spans="1:28" x14ac:dyDescent="0.25">
      <c r="A449" s="125" t="s">
        <v>492</v>
      </c>
      <c r="B449" s="126">
        <v>169115629</v>
      </c>
      <c r="C449" s="14">
        <v>24.22</v>
      </c>
      <c r="D449" s="311">
        <f>(C449+(coefficient!$C$8*1.8))/0.9*1.19</f>
        <v>46.304222222222215</v>
      </c>
      <c r="E449" s="312">
        <f>(C449+(coefficient!$C$8*1.8))/0.95</f>
        <v>36.863157894736837</v>
      </c>
      <c r="F449" s="247" t="s">
        <v>27</v>
      </c>
      <c r="G449" s="418">
        <v>448</v>
      </c>
      <c r="H449" s="131">
        <f>(C449+4.2+(coefficient!$B$8*1.8))/0.85*1.19</f>
        <v>57.427999999999997</v>
      </c>
      <c r="I449" s="133">
        <v>294</v>
      </c>
      <c r="J449" s="133">
        <v>169115629</v>
      </c>
      <c r="K449" s="133">
        <v>470660</v>
      </c>
      <c r="L449" s="280">
        <f t="shared" ref="L449:L466" si="39">P449*1.03</f>
        <v>54.627220454545458</v>
      </c>
      <c r="M449" s="135">
        <v>295</v>
      </c>
      <c r="N449" s="135">
        <v>169115629</v>
      </c>
      <c r="O449" s="135">
        <v>470662</v>
      </c>
      <c r="P449" s="286">
        <f>(C449+4.2+(coefficient!$C$8*1.8))/0.88*1.19</f>
        <v>53.036136363636366</v>
      </c>
      <c r="Q449" s="240">
        <v>296</v>
      </c>
      <c r="R449" s="240">
        <v>169115629</v>
      </c>
      <c r="S449" s="137">
        <v>470661</v>
      </c>
      <c r="T449" s="304">
        <f t="shared" si="37"/>
        <v>38.4315909090909</v>
      </c>
      <c r="U449" s="234">
        <v>758</v>
      </c>
      <c r="V449" s="235">
        <v>169115629</v>
      </c>
      <c r="W449" s="235">
        <v>603954</v>
      </c>
      <c r="X449" s="306">
        <f t="shared" si="38"/>
        <v>49.72722045454546</v>
      </c>
      <c r="Y449" s="236">
        <v>759</v>
      </c>
      <c r="Z449" s="237">
        <v>169115629</v>
      </c>
      <c r="AA449" s="237">
        <v>603955</v>
      </c>
      <c r="AB449">
        <v>66</v>
      </c>
    </row>
    <row r="450" spans="1:28" x14ac:dyDescent="0.25">
      <c r="A450" s="144" t="s">
        <v>85</v>
      </c>
      <c r="B450" s="126">
        <v>169116382</v>
      </c>
      <c r="C450" s="14">
        <v>24.22</v>
      </c>
      <c r="D450" s="311">
        <f>(C450+(coefficient!$C$8*1.8))/0.9*1.19</f>
        <v>46.304222222222215</v>
      </c>
      <c r="E450" s="312">
        <f>(C450+(coefficient!$C$8*1.8))/0.95</f>
        <v>36.863157894736837</v>
      </c>
      <c r="F450" s="242" t="s">
        <v>27</v>
      </c>
      <c r="G450" s="418">
        <v>449</v>
      </c>
      <c r="H450" s="131">
        <f>(C450+4.2+(coefficient!$B$8*1.8))/0.85*1.19</f>
        <v>57.427999999999997</v>
      </c>
      <c r="I450" s="133">
        <v>294</v>
      </c>
      <c r="J450" s="133">
        <v>169116382</v>
      </c>
      <c r="K450" s="133">
        <v>470670</v>
      </c>
      <c r="L450" s="280">
        <f t="shared" si="39"/>
        <v>54.627220454545458</v>
      </c>
      <c r="M450" s="135">
        <v>295</v>
      </c>
      <c r="N450" s="135">
        <v>169116382</v>
      </c>
      <c r="O450" s="135">
        <v>470672</v>
      </c>
      <c r="P450" s="286">
        <f>(C450+4.2+(coefficient!$C$8*1.8))/0.88*1.19</f>
        <v>53.036136363636366</v>
      </c>
      <c r="Q450" s="240">
        <v>296</v>
      </c>
      <c r="R450" s="240">
        <v>169116382</v>
      </c>
      <c r="S450" s="137">
        <v>470671</v>
      </c>
      <c r="T450" s="304">
        <f t="shared" si="37"/>
        <v>38.4315909090909</v>
      </c>
      <c r="U450" s="234">
        <v>758</v>
      </c>
      <c r="V450" s="235">
        <v>169116382</v>
      </c>
      <c r="W450" s="235">
        <v>603956</v>
      </c>
      <c r="X450" s="306">
        <f t="shared" si="38"/>
        <v>49.72722045454546</v>
      </c>
      <c r="Y450" s="236">
        <v>759</v>
      </c>
      <c r="Z450" s="237">
        <v>169116382</v>
      </c>
      <c r="AA450" s="237">
        <v>603957</v>
      </c>
      <c r="AB450">
        <v>66</v>
      </c>
    </row>
    <row r="451" spans="1:28" x14ac:dyDescent="0.25">
      <c r="A451" s="125" t="s">
        <v>493</v>
      </c>
      <c r="B451" s="126">
        <v>169120630</v>
      </c>
      <c r="C451" s="14">
        <v>28.08</v>
      </c>
      <c r="D451" s="311">
        <f>(C451+(coefficient!$C$8*2))/0.9*1.19</f>
        <v>52.99466666666666</v>
      </c>
      <c r="E451" s="312">
        <f>(C451+(coefficient!$C$8*2))/0.95</f>
        <v>42.189473684210526</v>
      </c>
      <c r="F451" s="247" t="s">
        <v>18</v>
      </c>
      <c r="G451" s="418">
        <v>450</v>
      </c>
      <c r="H451" s="131">
        <f>(C451+4.2+(coefficient!$B$8*2))/0.85*1.19</f>
        <v>64.792000000000002</v>
      </c>
      <c r="I451" s="133">
        <v>294</v>
      </c>
      <c r="J451" s="133">
        <v>169120630</v>
      </c>
      <c r="K451" s="133">
        <v>470714</v>
      </c>
      <c r="L451" s="280">
        <f t="shared" si="39"/>
        <v>61.674995454545453</v>
      </c>
      <c r="M451" s="135">
        <v>295</v>
      </c>
      <c r="N451" s="135">
        <v>169120630</v>
      </c>
      <c r="O451" s="135">
        <v>470716</v>
      </c>
      <c r="P451" s="286">
        <f>(C451+4.2+(coefficient!$C$8*2))/0.88*1.19</f>
        <v>59.87863636363636</v>
      </c>
      <c r="Q451" s="240">
        <v>296</v>
      </c>
      <c r="R451" s="240">
        <v>169120630</v>
      </c>
      <c r="S451" s="137">
        <v>470715</v>
      </c>
      <c r="T451" s="304">
        <f t="shared" si="37"/>
        <v>43.651363636363634</v>
      </c>
      <c r="U451" s="234">
        <v>758</v>
      </c>
      <c r="V451" s="235">
        <v>169120630</v>
      </c>
      <c r="W451" s="235">
        <v>603958</v>
      </c>
      <c r="X451" s="306">
        <f t="shared" si="38"/>
        <v>56.774995454545454</v>
      </c>
      <c r="Y451" s="236">
        <v>759</v>
      </c>
      <c r="Z451" s="237">
        <v>169120630</v>
      </c>
      <c r="AA451" s="237">
        <v>603959</v>
      </c>
      <c r="AB451">
        <v>66</v>
      </c>
    </row>
    <row r="452" spans="1:28" x14ac:dyDescent="0.25">
      <c r="A452" s="144" t="s">
        <v>494</v>
      </c>
      <c r="B452" s="126">
        <v>169124680</v>
      </c>
      <c r="C452" s="14">
        <v>28.08</v>
      </c>
      <c r="D452" s="311">
        <f>(C452+(coefficient!$C$8*2))/0.9*1.19</f>
        <v>52.99466666666666</v>
      </c>
      <c r="E452" s="312">
        <f>(C452+(coefficient!$C$8*2))/0.95</f>
        <v>42.189473684210526</v>
      </c>
      <c r="F452" s="242" t="s">
        <v>18</v>
      </c>
      <c r="G452" s="418">
        <v>451</v>
      </c>
      <c r="H452" s="131">
        <f>(C452+4.2+(coefficient!$B$8*2))/0.85*1.19</f>
        <v>64.792000000000002</v>
      </c>
      <c r="I452" s="133">
        <v>294</v>
      </c>
      <c r="J452" s="133">
        <v>169124680</v>
      </c>
      <c r="K452" s="133">
        <v>470731</v>
      </c>
      <c r="L452" s="280">
        <f t="shared" si="39"/>
        <v>61.674995454545453</v>
      </c>
      <c r="M452" s="135">
        <v>295</v>
      </c>
      <c r="N452" s="135">
        <v>169124680</v>
      </c>
      <c r="O452" s="135">
        <v>470733</v>
      </c>
      <c r="P452" s="286">
        <f>(C452+4.2+(coefficient!$C$8*2))/0.88*1.19</f>
        <v>59.87863636363636</v>
      </c>
      <c r="Q452" s="240">
        <v>296</v>
      </c>
      <c r="R452" s="240">
        <v>169124680</v>
      </c>
      <c r="S452" s="137">
        <v>470732</v>
      </c>
      <c r="T452" s="304">
        <f t="shared" si="37"/>
        <v>43.651363636363634</v>
      </c>
      <c r="U452" s="234">
        <v>758</v>
      </c>
      <c r="V452" s="235">
        <v>169124680</v>
      </c>
      <c r="W452" s="235">
        <v>603960</v>
      </c>
      <c r="X452" s="306">
        <f t="shared" si="38"/>
        <v>56.774995454545454</v>
      </c>
      <c r="Y452" s="236">
        <v>759</v>
      </c>
      <c r="Z452" s="237">
        <v>169124680</v>
      </c>
      <c r="AA452" s="237">
        <v>603961</v>
      </c>
      <c r="AB452">
        <v>66</v>
      </c>
    </row>
    <row r="453" spans="1:28" x14ac:dyDescent="0.25">
      <c r="A453" s="125" t="s">
        <v>495</v>
      </c>
      <c r="B453" s="126">
        <v>169133033</v>
      </c>
      <c r="C453" s="14">
        <v>36.020000000000003</v>
      </c>
      <c r="D453" s="311">
        <f>(C453+(coefficient!$C$8*3))/0.9*1.19</f>
        <v>71.426444444444442</v>
      </c>
      <c r="E453" s="312">
        <f>(C453+(coefficient!$C$8*3))/0.95</f>
        <v>56.863157894736851</v>
      </c>
      <c r="F453" s="247" t="s">
        <v>16</v>
      </c>
      <c r="G453" s="418">
        <v>452</v>
      </c>
      <c r="H453" s="131">
        <f>(C453+4.2+(coefficient!$B$8*3))/0.85*1.19</f>
        <v>85.707999999999998</v>
      </c>
      <c r="I453" s="133">
        <v>294</v>
      </c>
      <c r="J453" s="133">
        <v>169133033</v>
      </c>
      <c r="K453" s="133">
        <v>470752</v>
      </c>
      <c r="L453" s="280">
        <f t="shared" si="39"/>
        <v>81.091197727272728</v>
      </c>
      <c r="M453" s="135">
        <v>295</v>
      </c>
      <c r="N453" s="135">
        <v>169133033</v>
      </c>
      <c r="O453" s="135">
        <v>470754</v>
      </c>
      <c r="P453" s="286">
        <f>(C453+4.2+(coefficient!$C$8*3))/0.88*1.19</f>
        <v>78.729318181818186</v>
      </c>
      <c r="Q453" s="240">
        <v>296</v>
      </c>
      <c r="R453" s="240">
        <v>169133033</v>
      </c>
      <c r="S453" s="137">
        <v>470753</v>
      </c>
      <c r="T453" s="304">
        <f t="shared" si="37"/>
        <v>54.388409090909093</v>
      </c>
      <c r="U453" s="234">
        <v>758</v>
      </c>
      <c r="V453" s="235">
        <v>169133033</v>
      </c>
      <c r="W453" s="235">
        <v>603966</v>
      </c>
      <c r="X453" s="306">
        <f t="shared" si="38"/>
        <v>76.191197727272723</v>
      </c>
      <c r="Y453" s="236">
        <v>759</v>
      </c>
      <c r="Z453" s="237">
        <v>169133033</v>
      </c>
      <c r="AA453" s="237">
        <v>603967</v>
      </c>
      <c r="AB453">
        <v>5</v>
      </c>
    </row>
    <row r="454" spans="1:28" x14ac:dyDescent="0.25">
      <c r="A454" s="144" t="s">
        <v>496</v>
      </c>
      <c r="B454" s="126">
        <v>169133071</v>
      </c>
      <c r="C454" s="14">
        <v>36.020000000000003</v>
      </c>
      <c r="D454" s="311">
        <f>(C454+(coefficient!$C$8*3))/0.9*1.19</f>
        <v>71.426444444444442</v>
      </c>
      <c r="E454" s="312">
        <f>(C454+(coefficient!$C$8*3))/0.95</f>
        <v>56.863157894736851</v>
      </c>
      <c r="F454" s="242" t="s">
        <v>16</v>
      </c>
      <c r="G454" s="418">
        <v>453</v>
      </c>
      <c r="H454" s="131">
        <f>(C454+4.2+(coefficient!$B$8*3))/0.85*1.19</f>
        <v>85.707999999999998</v>
      </c>
      <c r="I454" s="132">
        <v>294</v>
      </c>
      <c r="J454" s="133">
        <v>169133071</v>
      </c>
      <c r="K454" s="133">
        <v>470762</v>
      </c>
      <c r="L454" s="280">
        <f t="shared" si="39"/>
        <v>81.091197727272728</v>
      </c>
      <c r="M454" s="135">
        <v>295</v>
      </c>
      <c r="N454" s="135">
        <v>169133071</v>
      </c>
      <c r="O454" s="135">
        <v>470764</v>
      </c>
      <c r="P454" s="300">
        <f>(C454+4.2+(coefficient!$C$8*3))/0.88*1.19</f>
        <v>78.729318181818186</v>
      </c>
      <c r="Q454" s="137">
        <v>296</v>
      </c>
      <c r="R454" s="137">
        <v>169133071</v>
      </c>
      <c r="S454" s="137">
        <v>470763</v>
      </c>
      <c r="T454" s="304">
        <f t="shared" si="37"/>
        <v>54.388409090909093</v>
      </c>
      <c r="U454" s="234">
        <v>758</v>
      </c>
      <c r="V454" s="235">
        <v>169133071</v>
      </c>
      <c r="W454" s="235">
        <v>603968</v>
      </c>
      <c r="X454" s="306">
        <f t="shared" si="38"/>
        <v>76.191197727272723</v>
      </c>
      <c r="Y454" s="236">
        <v>759</v>
      </c>
      <c r="Z454" s="237">
        <v>169133071</v>
      </c>
      <c r="AA454" s="237">
        <v>603969</v>
      </c>
      <c r="AB454">
        <v>5</v>
      </c>
    </row>
    <row r="455" spans="1:28" x14ac:dyDescent="0.25">
      <c r="A455" s="125" t="s">
        <v>497</v>
      </c>
      <c r="B455" s="126">
        <v>169142530</v>
      </c>
      <c r="C455" s="14">
        <v>40.28</v>
      </c>
      <c r="D455" s="311">
        <f>(C455+(coefficient!$C$8*4))/0.9*1.19</f>
        <v>84.99244444444443</v>
      </c>
      <c r="E455" s="312">
        <f>(C455+(coefficient!$C$8*4))/0.95</f>
        <v>67.663157894736841</v>
      </c>
      <c r="F455" s="247" t="s">
        <v>24</v>
      </c>
      <c r="G455" s="418">
        <v>454</v>
      </c>
      <c r="H455" s="131">
        <f>(C455+4.2+(coefficient!$B$8*4))/0.85*1.19</f>
        <v>101.47200000000001</v>
      </c>
      <c r="I455" s="132">
        <v>294</v>
      </c>
      <c r="J455" s="133">
        <v>169142530</v>
      </c>
      <c r="K455" s="133">
        <v>470896</v>
      </c>
      <c r="L455" s="280">
        <f t="shared" si="39"/>
        <v>95.381745454545467</v>
      </c>
      <c r="M455" s="135">
        <v>295</v>
      </c>
      <c r="N455" s="135">
        <v>169142530</v>
      </c>
      <c r="O455" s="135">
        <v>470898</v>
      </c>
      <c r="P455" s="300">
        <f>(C455+4.2+(coefficient!$C$8*4))/0.88*1.19</f>
        <v>92.603636363636369</v>
      </c>
      <c r="Q455" s="137">
        <v>296</v>
      </c>
      <c r="R455" s="137">
        <v>169142530</v>
      </c>
      <c r="S455" s="137">
        <v>470897</v>
      </c>
      <c r="T455" s="304">
        <f t="shared" si="37"/>
        <v>60.149090909090908</v>
      </c>
      <c r="U455" s="234">
        <v>758</v>
      </c>
      <c r="V455" s="235">
        <v>169142530</v>
      </c>
      <c r="W455" s="235">
        <v>603970</v>
      </c>
      <c r="X455" s="306">
        <f t="shared" si="38"/>
        <v>90.481745454545461</v>
      </c>
      <c r="Y455" s="236">
        <v>759</v>
      </c>
      <c r="Z455" s="237">
        <v>169142530</v>
      </c>
      <c r="AA455" s="237">
        <v>603971</v>
      </c>
      <c r="AB455">
        <v>5</v>
      </c>
    </row>
    <row r="456" spans="1:28" x14ac:dyDescent="0.25">
      <c r="A456" s="125" t="s">
        <v>509</v>
      </c>
      <c r="B456" s="126">
        <v>169143804</v>
      </c>
      <c r="C456" s="14">
        <v>40.28</v>
      </c>
      <c r="D456" s="311">
        <f>(C456+(coefficient!$C$8*4))/0.9*1.19</f>
        <v>84.99244444444443</v>
      </c>
      <c r="E456" s="312">
        <f>(C456+(coefficient!$C$8*4))/0.95</f>
        <v>67.663157894736841</v>
      </c>
      <c r="F456" s="247" t="s">
        <v>24</v>
      </c>
      <c r="G456" s="418">
        <v>455</v>
      </c>
      <c r="H456" s="131">
        <f>(C456+4.2+(coefficient!$B$8*4))/0.85*1.19</f>
        <v>101.47200000000001</v>
      </c>
      <c r="I456" s="132">
        <v>294</v>
      </c>
      <c r="J456" s="133">
        <v>169143804</v>
      </c>
      <c r="K456" s="133">
        <v>470906</v>
      </c>
      <c r="L456" s="280">
        <f>P456*1.03</f>
        <v>95.381745454545467</v>
      </c>
      <c r="M456" s="135">
        <v>295</v>
      </c>
      <c r="N456" s="135">
        <v>169143804</v>
      </c>
      <c r="O456" s="135">
        <v>470908</v>
      </c>
      <c r="P456" s="301">
        <f>(C456+4.2+(coefficient!$C$8*4))/0.88*1.19</f>
        <v>92.603636363636369</v>
      </c>
      <c r="Q456" s="275">
        <v>296</v>
      </c>
      <c r="R456" s="137">
        <v>169143804</v>
      </c>
      <c r="S456" s="137">
        <v>470907</v>
      </c>
      <c r="T456" s="304">
        <f>(C456+4.2)/0.88*1.19</f>
        <v>60.149090909090908</v>
      </c>
      <c r="U456" s="234">
        <v>758</v>
      </c>
      <c r="V456" s="235">
        <v>169143804</v>
      </c>
      <c r="W456" s="235">
        <v>603972</v>
      </c>
      <c r="X456" s="306">
        <f>L456-4.9</f>
        <v>90.481745454545461</v>
      </c>
      <c r="Y456" s="236">
        <v>759</v>
      </c>
      <c r="Z456" s="237">
        <v>169143804</v>
      </c>
      <c r="AA456" s="237">
        <v>603973</v>
      </c>
      <c r="AB456">
        <v>27</v>
      </c>
    </row>
    <row r="457" spans="1:28" x14ac:dyDescent="0.25">
      <c r="A457" s="144" t="s">
        <v>498</v>
      </c>
      <c r="B457" s="273">
        <v>169143962</v>
      </c>
      <c r="C457" s="14">
        <v>28.48</v>
      </c>
      <c r="D457" s="311">
        <f>(C457+(coefficient!$C$8*2))/0.9*1.19</f>
        <v>53.523555555555561</v>
      </c>
      <c r="E457" s="312">
        <f>(C457+(coefficient!$C$8*2))/0.95</f>
        <v>42.610526315789478</v>
      </c>
      <c r="F457" s="242" t="s">
        <v>18</v>
      </c>
      <c r="G457" s="418">
        <v>456</v>
      </c>
      <c r="H457" s="131">
        <f>(C457+4.2+(coefficient!$B$8*2))/0.85*1.19</f>
        <v>65.352000000000004</v>
      </c>
      <c r="I457" s="132">
        <v>294</v>
      </c>
      <c r="J457" s="132">
        <v>169143962</v>
      </c>
      <c r="K457" s="133">
        <v>470909</v>
      </c>
      <c r="L457" s="280">
        <f t="shared" si="39"/>
        <v>62.232131818181813</v>
      </c>
      <c r="M457" s="135">
        <v>295</v>
      </c>
      <c r="N457" s="135">
        <v>169143962</v>
      </c>
      <c r="O457" s="135">
        <v>470911</v>
      </c>
      <c r="P457" s="300">
        <f>(C457+4.2+(coefficient!$C$8*2))/0.88*1.19</f>
        <v>60.41954545454545</v>
      </c>
      <c r="Q457" s="137">
        <v>296</v>
      </c>
      <c r="R457" s="137">
        <v>169143962</v>
      </c>
      <c r="S457" s="137">
        <v>470910</v>
      </c>
      <c r="T457" s="304">
        <f t="shared" si="37"/>
        <v>44.192272727272723</v>
      </c>
      <c r="U457" s="234">
        <v>758</v>
      </c>
      <c r="V457" s="235">
        <v>169143962</v>
      </c>
      <c r="W457" s="235">
        <v>603974</v>
      </c>
      <c r="X457" s="306">
        <f t="shared" si="38"/>
        <v>57.332131818181814</v>
      </c>
      <c r="Y457" s="236">
        <v>759</v>
      </c>
      <c r="Z457" s="237">
        <v>169143962</v>
      </c>
      <c r="AA457" s="237">
        <v>603975</v>
      </c>
      <c r="AB457">
        <v>10</v>
      </c>
    </row>
    <row r="458" spans="1:28" x14ac:dyDescent="0.25">
      <c r="A458" s="220" t="s">
        <v>510</v>
      </c>
      <c r="B458" s="151">
        <v>169145228</v>
      </c>
      <c r="C458" s="14">
        <v>28.48</v>
      </c>
      <c r="D458" s="313">
        <f>(C458+(coefficient!$C$8*2))/0.9*1.19</f>
        <v>53.523555555555561</v>
      </c>
      <c r="E458" s="314">
        <f>(C458+(coefficient!$C$8*2))/0.95</f>
        <v>42.610526315789478</v>
      </c>
      <c r="F458" s="253" t="s">
        <v>18</v>
      </c>
      <c r="G458" s="418">
        <v>457</v>
      </c>
      <c r="H458" s="131">
        <f>(C458+4.2+(coefficient!$B$8*2))/0.85*1.19</f>
        <v>65.352000000000004</v>
      </c>
      <c r="I458" s="132">
        <v>294</v>
      </c>
      <c r="J458" s="155">
        <v>169145228</v>
      </c>
      <c r="K458" s="133">
        <v>470920</v>
      </c>
      <c r="L458" s="279">
        <f>P458*1.03</f>
        <v>62.232131818181813</v>
      </c>
      <c r="M458" s="244">
        <v>295</v>
      </c>
      <c r="N458" s="244">
        <v>169145228</v>
      </c>
      <c r="O458" s="244">
        <v>470922</v>
      </c>
      <c r="P458" s="286">
        <f>(C458+4.2+(coefficient!$C$8*2))/0.88*1.19</f>
        <v>60.41954545454545</v>
      </c>
      <c r="Q458" s="137">
        <v>296</v>
      </c>
      <c r="R458" s="245">
        <v>169145228</v>
      </c>
      <c r="S458" s="240">
        <v>470921</v>
      </c>
      <c r="T458" s="304">
        <f>(C458+4.2)/0.88*1.19</f>
        <v>44.192272727272723</v>
      </c>
      <c r="U458" s="234">
        <v>758</v>
      </c>
      <c r="V458" s="235">
        <v>169145228</v>
      </c>
      <c r="W458" s="235">
        <v>603976</v>
      </c>
      <c r="X458" s="306">
        <f>L458-4.9</f>
        <v>57.332131818181814</v>
      </c>
      <c r="Y458" s="236">
        <v>759</v>
      </c>
      <c r="Z458" s="237">
        <v>169145228</v>
      </c>
      <c r="AA458" s="237">
        <v>603977</v>
      </c>
      <c r="AB458">
        <v>10</v>
      </c>
    </row>
    <row r="459" spans="1:28" s="5" customFormat="1" x14ac:dyDescent="0.25">
      <c r="A459" s="199" t="s">
        <v>499</v>
      </c>
      <c r="B459" s="273">
        <v>169285794</v>
      </c>
      <c r="C459" s="14">
        <v>18</v>
      </c>
      <c r="D459" s="311">
        <f>(C459+(coefficient!$C$8*2))/0.9*1.19</f>
        <v>39.666666666666664</v>
      </c>
      <c r="E459" s="312">
        <f>(C459+(coefficient!$C$8*2))/0.95</f>
        <v>31.578947368421055</v>
      </c>
      <c r="F459" s="247" t="s">
        <v>121</v>
      </c>
      <c r="G459" s="418">
        <v>458</v>
      </c>
      <c r="H459" s="131">
        <f>(C459+4.2+(coefficient!$B$8*2))/0.85*1.19</f>
        <v>50.680000000000007</v>
      </c>
      <c r="I459" s="132">
        <v>294</v>
      </c>
      <c r="J459" s="132">
        <v>169285794</v>
      </c>
      <c r="K459" s="133">
        <v>473615</v>
      </c>
      <c r="L459" s="280">
        <f t="shared" si="39"/>
        <v>47.635159090909092</v>
      </c>
      <c r="M459" s="135">
        <v>295</v>
      </c>
      <c r="N459" s="135">
        <v>169285794</v>
      </c>
      <c r="O459" s="135">
        <v>473617</v>
      </c>
      <c r="P459" s="300">
        <f>(C459+4.2+(coefficient!$C$8*2))/0.88*1.19</f>
        <v>46.247727272727275</v>
      </c>
      <c r="Q459" s="137">
        <v>296</v>
      </c>
      <c r="R459" s="137">
        <v>169285794</v>
      </c>
      <c r="S459" s="137">
        <v>473616</v>
      </c>
      <c r="T459" s="304">
        <f t="shared" si="37"/>
        <v>30.020454545454545</v>
      </c>
      <c r="U459" s="234">
        <v>758</v>
      </c>
      <c r="V459" s="235">
        <v>169285794</v>
      </c>
      <c r="W459" s="235">
        <v>603978</v>
      </c>
      <c r="X459" s="306">
        <f t="shared" si="38"/>
        <v>42.735159090909093</v>
      </c>
      <c r="Y459" s="236">
        <v>759</v>
      </c>
      <c r="Z459" s="237">
        <v>169285794</v>
      </c>
      <c r="AA459" s="237">
        <v>603979</v>
      </c>
      <c r="AB459">
        <v>10</v>
      </c>
    </row>
    <row r="460" spans="1:28" s="5" customFormat="1" x14ac:dyDescent="0.25">
      <c r="A460" s="194" t="s">
        <v>500</v>
      </c>
      <c r="B460" s="273">
        <v>169285943</v>
      </c>
      <c r="C460" s="14">
        <v>18.02</v>
      </c>
      <c r="D460" s="311">
        <f>(C460+(coefficient!$C$8*2))/0.9*1.19</f>
        <v>39.693111111111108</v>
      </c>
      <c r="E460" s="312">
        <f>(C460+(coefficient!$C$8*2))/0.95</f>
        <v>31.6</v>
      </c>
      <c r="F460" s="242" t="s">
        <v>121</v>
      </c>
      <c r="G460" s="418">
        <v>459</v>
      </c>
      <c r="H460" s="131">
        <f>(C460+4.2+(coefficient!$B$8*2))/0.85*1.19</f>
        <v>50.707999999999998</v>
      </c>
      <c r="I460" s="132">
        <v>294</v>
      </c>
      <c r="J460" s="132">
        <v>169285943</v>
      </c>
      <c r="K460" s="133">
        <v>473618</v>
      </c>
      <c r="L460" s="280">
        <f t="shared" si="39"/>
        <v>47.663015909090902</v>
      </c>
      <c r="M460" s="135">
        <v>295</v>
      </c>
      <c r="N460" s="135">
        <v>169285943</v>
      </c>
      <c r="O460" s="135">
        <v>473620</v>
      </c>
      <c r="P460" s="300">
        <f>(C460+4.2+(coefficient!$C$8*2))/0.88*1.19</f>
        <v>46.274772727272719</v>
      </c>
      <c r="Q460" s="137">
        <v>296</v>
      </c>
      <c r="R460" s="137">
        <v>169285943</v>
      </c>
      <c r="S460" s="137">
        <v>473619</v>
      </c>
      <c r="T460" s="304">
        <f t="shared" si="37"/>
        <v>30.047499999999999</v>
      </c>
      <c r="U460" s="234">
        <v>758</v>
      </c>
      <c r="V460" s="235">
        <v>169285943</v>
      </c>
      <c r="W460" s="235">
        <v>603980</v>
      </c>
      <c r="X460" s="306">
        <f t="shared" si="38"/>
        <v>42.763015909090903</v>
      </c>
      <c r="Y460" s="236">
        <v>759</v>
      </c>
      <c r="Z460" s="237">
        <v>169285943</v>
      </c>
      <c r="AA460" s="237">
        <v>603981</v>
      </c>
      <c r="AB460">
        <v>10</v>
      </c>
    </row>
    <row r="461" spans="1:28" s="5" customFormat="1" x14ac:dyDescent="0.25">
      <c r="A461" s="199" t="s">
        <v>501</v>
      </c>
      <c r="B461" s="273">
        <v>169286011</v>
      </c>
      <c r="C461" s="14">
        <v>20.13</v>
      </c>
      <c r="D461" s="311">
        <f>(C461+(coefficient!$C$8*2))/0.9*1.19</f>
        <v>42.48299999999999</v>
      </c>
      <c r="E461" s="312">
        <f>(C461+(coefficient!$C$8*2))/0.95</f>
        <v>33.821052631578944</v>
      </c>
      <c r="F461" s="247" t="s">
        <v>18</v>
      </c>
      <c r="G461" s="418">
        <v>460</v>
      </c>
      <c r="H461" s="131">
        <f>(C461+4.2+(coefficient!$B$8*2))/0.85*1.19</f>
        <v>53.661999999999999</v>
      </c>
      <c r="I461" s="132">
        <v>294</v>
      </c>
      <c r="J461" s="132">
        <v>169286011</v>
      </c>
      <c r="K461" s="133">
        <v>473623</v>
      </c>
      <c r="L461" s="280">
        <f t="shared" si="39"/>
        <v>50.601910227272725</v>
      </c>
      <c r="M461" s="135">
        <v>295</v>
      </c>
      <c r="N461" s="135">
        <v>169286011</v>
      </c>
      <c r="O461" s="135">
        <v>473625</v>
      </c>
      <c r="P461" s="300">
        <f>(C461+4.2+(coefficient!$C$8*2))/0.88*1.19</f>
        <v>49.128068181818179</v>
      </c>
      <c r="Q461" s="137">
        <v>296</v>
      </c>
      <c r="R461" s="137">
        <v>169286011</v>
      </c>
      <c r="S461" s="137">
        <v>473624</v>
      </c>
      <c r="T461" s="304">
        <f t="shared" si="37"/>
        <v>32.900795454545452</v>
      </c>
      <c r="U461" s="234">
        <v>758</v>
      </c>
      <c r="V461" s="235">
        <v>169286011</v>
      </c>
      <c r="W461" s="235">
        <v>603982</v>
      </c>
      <c r="X461" s="306">
        <f t="shared" si="38"/>
        <v>45.701910227272727</v>
      </c>
      <c r="Y461" s="236">
        <v>759</v>
      </c>
      <c r="Z461" s="237">
        <v>169286011</v>
      </c>
      <c r="AA461" s="237">
        <v>603983</v>
      </c>
      <c r="AB461">
        <v>10</v>
      </c>
    </row>
    <row r="462" spans="1:28" s="5" customFormat="1" x14ac:dyDescent="0.25">
      <c r="A462" s="194" t="s">
        <v>502</v>
      </c>
      <c r="B462" s="273">
        <v>169286161</v>
      </c>
      <c r="C462" s="14">
        <v>20.149999999999999</v>
      </c>
      <c r="D462" s="311">
        <f>(C462+(coefficient!$C$8*2))/0.9*1.19</f>
        <v>42.509444444444441</v>
      </c>
      <c r="E462" s="312">
        <f>(C462+(coefficient!$C$8*2))/0.95</f>
        <v>33.842105263157897</v>
      </c>
      <c r="F462" s="242" t="s">
        <v>18</v>
      </c>
      <c r="G462" s="418">
        <v>461</v>
      </c>
      <c r="H462" s="131">
        <f>(C462+4.2+(coefficient!$B$8*2))/0.85*1.19</f>
        <v>53.689999999999991</v>
      </c>
      <c r="I462" s="132">
        <v>294</v>
      </c>
      <c r="J462" s="132">
        <v>169286161</v>
      </c>
      <c r="K462" s="133">
        <v>473630</v>
      </c>
      <c r="L462" s="280">
        <f t="shared" si="39"/>
        <v>50.629767045454535</v>
      </c>
      <c r="M462" s="135">
        <v>295</v>
      </c>
      <c r="N462" s="135">
        <v>169286161</v>
      </c>
      <c r="O462" s="135">
        <v>473632</v>
      </c>
      <c r="P462" s="300">
        <f>(C462+4.2+(coefficient!$C$8*2))/0.88*1.19</f>
        <v>49.155113636363623</v>
      </c>
      <c r="Q462" s="137">
        <v>296</v>
      </c>
      <c r="R462" s="137">
        <v>169286161</v>
      </c>
      <c r="S462" s="137">
        <v>473631</v>
      </c>
      <c r="T462" s="304">
        <f t="shared" si="37"/>
        <v>32.927840909090904</v>
      </c>
      <c r="U462" s="234">
        <v>758</v>
      </c>
      <c r="V462" s="235">
        <v>169286161</v>
      </c>
      <c r="W462" s="235">
        <v>603984</v>
      </c>
      <c r="X462" s="306">
        <f t="shared" si="38"/>
        <v>45.729767045454537</v>
      </c>
      <c r="Y462" s="236">
        <v>759</v>
      </c>
      <c r="Z462" s="237">
        <v>169286161</v>
      </c>
      <c r="AA462" s="237">
        <v>603985</v>
      </c>
      <c r="AB462">
        <v>10</v>
      </c>
    </row>
    <row r="463" spans="1:28" s="5" customFormat="1" x14ac:dyDescent="0.25">
      <c r="A463" s="199" t="s">
        <v>503</v>
      </c>
      <c r="B463" s="273">
        <v>169287534</v>
      </c>
      <c r="C463" s="14">
        <v>5.88</v>
      </c>
      <c r="D463" s="311">
        <f>(C463+(coefficient!$C$3))/0.9*1.19</f>
        <v>11.741333333333332</v>
      </c>
      <c r="E463" s="312">
        <f>(C463+(coefficient!$C$3))/0.95</f>
        <v>9.3473684210526304</v>
      </c>
      <c r="F463" s="247" t="s">
        <v>504</v>
      </c>
      <c r="G463" s="418">
        <v>462</v>
      </c>
      <c r="H463" s="131">
        <f>(C463+4.2+(coefficient!$B$3))/0.85*1.19</f>
        <v>19.712</v>
      </c>
      <c r="I463" s="132">
        <v>294</v>
      </c>
      <c r="J463" s="132">
        <v>169287534</v>
      </c>
      <c r="K463" s="133">
        <v>473668</v>
      </c>
      <c r="L463" s="280">
        <f t="shared" si="39"/>
        <v>18.21835909090909</v>
      </c>
      <c r="M463" s="135">
        <v>295</v>
      </c>
      <c r="N463" s="135">
        <v>169287534</v>
      </c>
      <c r="O463" s="135">
        <v>473670</v>
      </c>
      <c r="P463" s="300">
        <f>(C463+4.2+(coefficient!$C$3))/0.88*1.19</f>
        <v>17.687727272727273</v>
      </c>
      <c r="Q463" s="137">
        <v>296</v>
      </c>
      <c r="R463" s="137">
        <v>169287534</v>
      </c>
      <c r="S463" s="137">
        <v>473669</v>
      </c>
      <c r="T463" s="304">
        <f t="shared" si="37"/>
        <v>13.630909090909091</v>
      </c>
      <c r="U463" s="234">
        <v>758</v>
      </c>
      <c r="V463" s="235">
        <v>169287534</v>
      </c>
      <c r="W463" s="235">
        <v>603988</v>
      </c>
      <c r="X463" s="306">
        <f t="shared" si="38"/>
        <v>13.318359090909089</v>
      </c>
      <c r="Y463" s="236">
        <v>759</v>
      </c>
      <c r="Z463" s="237">
        <v>169287534</v>
      </c>
      <c r="AA463" s="237">
        <v>603989</v>
      </c>
      <c r="AB463">
        <v>5</v>
      </c>
    </row>
    <row r="464" spans="1:28" s="5" customFormat="1" x14ac:dyDescent="0.25">
      <c r="A464" s="194" t="s">
        <v>505</v>
      </c>
      <c r="B464" s="274">
        <v>169287772</v>
      </c>
      <c r="C464" s="14">
        <v>5.92</v>
      </c>
      <c r="D464" s="311">
        <f>(C464+(coefficient!$C$3))/0.9*1.19</f>
        <v>11.794222222222222</v>
      </c>
      <c r="E464" s="312">
        <f>(C464+(coefficient!$C$3))/0.95</f>
        <v>9.3894736842105271</v>
      </c>
      <c r="F464" s="242" t="s">
        <v>504</v>
      </c>
      <c r="G464" s="418">
        <v>463</v>
      </c>
      <c r="H464" s="131">
        <f>(C464+4.2+(coefficient!$B$3))/0.85*1.19</f>
        <v>19.768000000000001</v>
      </c>
      <c r="I464" s="132">
        <v>294</v>
      </c>
      <c r="J464" s="132">
        <v>169287772</v>
      </c>
      <c r="K464" s="133">
        <v>473674</v>
      </c>
      <c r="L464" s="280">
        <f t="shared" si="39"/>
        <v>18.274072727272728</v>
      </c>
      <c r="M464" s="135">
        <v>295</v>
      </c>
      <c r="N464" s="135">
        <v>169287772</v>
      </c>
      <c r="O464" s="135">
        <v>473676</v>
      </c>
      <c r="P464" s="300">
        <f>(C464+4.2+(coefficient!$C$3))/0.88*1.19</f>
        <v>17.741818181818182</v>
      </c>
      <c r="Q464" s="137">
        <v>296</v>
      </c>
      <c r="R464" s="137">
        <v>169287772</v>
      </c>
      <c r="S464" s="137">
        <v>473675</v>
      </c>
      <c r="T464" s="304">
        <f t="shared" si="37"/>
        <v>13.685000000000002</v>
      </c>
      <c r="U464" s="234">
        <v>758</v>
      </c>
      <c r="V464" s="235">
        <v>169287772</v>
      </c>
      <c r="W464" s="235">
        <v>603990</v>
      </c>
      <c r="X464" s="306">
        <f t="shared" si="38"/>
        <v>13.374072727272727</v>
      </c>
      <c r="Y464" s="236">
        <v>759</v>
      </c>
      <c r="Z464" s="237">
        <v>169287772</v>
      </c>
      <c r="AA464" s="237">
        <v>603991</v>
      </c>
      <c r="AB464">
        <v>10</v>
      </c>
    </row>
    <row r="465" spans="1:28" s="5" customFormat="1" x14ac:dyDescent="0.25">
      <c r="A465" s="199" t="s">
        <v>506</v>
      </c>
      <c r="B465" s="273">
        <v>169287209</v>
      </c>
      <c r="C465" s="14">
        <v>11.8</v>
      </c>
      <c r="D465" s="311">
        <f>(C465+(coefficient!$C$3*2))/0.9*1.19</f>
        <v>23.535555555555554</v>
      </c>
      <c r="E465" s="312">
        <f>(C465+(coefficient!$C$3*2))/0.95</f>
        <v>18.736842105263161</v>
      </c>
      <c r="F465" s="247" t="s">
        <v>507</v>
      </c>
      <c r="G465" s="418">
        <v>464</v>
      </c>
      <c r="H465" s="131">
        <f>(C465+4.2+(coefficient!$B$3*2))/0.85*1.19</f>
        <v>33.599999999999994</v>
      </c>
      <c r="I465" s="132">
        <v>294</v>
      </c>
      <c r="J465" s="132">
        <v>169287209</v>
      </c>
      <c r="K465" s="133">
        <v>473646</v>
      </c>
      <c r="L465" s="280">
        <f t="shared" si="39"/>
        <v>30.642500000000002</v>
      </c>
      <c r="M465" s="135">
        <v>295</v>
      </c>
      <c r="N465" s="135">
        <v>169287209</v>
      </c>
      <c r="O465" s="135">
        <v>473648</v>
      </c>
      <c r="P465" s="300">
        <f>(C465+4.2+(coefficient!$C$3*2))/0.88*1.19</f>
        <v>29.75</v>
      </c>
      <c r="Q465" s="137">
        <v>296</v>
      </c>
      <c r="R465" s="137">
        <v>169287209</v>
      </c>
      <c r="S465" s="137">
        <v>473647</v>
      </c>
      <c r="T465" s="304">
        <f t="shared" si="37"/>
        <v>21.636363636363637</v>
      </c>
      <c r="U465" s="234">
        <v>758</v>
      </c>
      <c r="V465" s="235">
        <v>169287209</v>
      </c>
      <c r="W465" s="235">
        <v>603986</v>
      </c>
      <c r="X465" s="306">
        <f t="shared" si="38"/>
        <v>25.7425</v>
      </c>
      <c r="Y465" s="236">
        <v>759</v>
      </c>
      <c r="Z465" s="237">
        <v>169287209</v>
      </c>
      <c r="AA465" s="237">
        <v>603987</v>
      </c>
      <c r="AB465">
        <v>5</v>
      </c>
    </row>
    <row r="466" spans="1:28" x14ac:dyDescent="0.25">
      <c r="A466" s="144" t="s">
        <v>508</v>
      </c>
      <c r="B466" s="273">
        <v>169124717</v>
      </c>
      <c r="C466" s="14">
        <v>3.97</v>
      </c>
      <c r="D466" s="311">
        <f>(C466+coefficient!$C$5)/0.9*1.19</f>
        <v>9.2158888888888892</v>
      </c>
      <c r="E466" s="312">
        <f>(C466+coefficient!$C$5)/0.95</f>
        <v>7.3368421052631589</v>
      </c>
      <c r="F466" s="242" t="s">
        <v>3</v>
      </c>
      <c r="G466" s="418">
        <v>465</v>
      </c>
      <c r="H466" s="131">
        <f>(C466+4.2+coefficient!$B$5)/0.85*1.19</f>
        <v>17.038</v>
      </c>
      <c r="I466" s="132">
        <v>294</v>
      </c>
      <c r="J466" s="132">
        <v>169124717</v>
      </c>
      <c r="K466" s="133">
        <v>470737</v>
      </c>
      <c r="L466" s="280">
        <f t="shared" si="39"/>
        <v>15.558032954545453</v>
      </c>
      <c r="M466" s="135">
        <v>295</v>
      </c>
      <c r="N466" s="135">
        <v>169124717</v>
      </c>
      <c r="O466" s="135">
        <v>470739</v>
      </c>
      <c r="P466" s="295">
        <f>(C466+4.2+coefficient!$C$5)/0.88*1.19</f>
        <v>15.104886363636362</v>
      </c>
      <c r="Q466" s="245">
        <v>296</v>
      </c>
      <c r="R466" s="240">
        <v>169124717</v>
      </c>
      <c r="S466" s="137">
        <v>470738</v>
      </c>
      <c r="T466" s="304">
        <f t="shared" si="37"/>
        <v>11.048068181818181</v>
      </c>
      <c r="U466" s="234">
        <v>758</v>
      </c>
      <c r="V466" s="235">
        <v>169124717</v>
      </c>
      <c r="W466" s="235">
        <v>603962</v>
      </c>
      <c r="X466" s="306">
        <f t="shared" si="38"/>
        <v>10.658032954545453</v>
      </c>
      <c r="Y466" s="236">
        <v>759</v>
      </c>
      <c r="Z466" s="237">
        <v>169124717</v>
      </c>
      <c r="AA466" s="237">
        <v>603963</v>
      </c>
      <c r="AB466">
        <v>27</v>
      </c>
    </row>
  </sheetData>
  <autoFilter ref="A1:AB1" xr:uid="{DBD46655-7598-4C04-82ED-95B41E58C5D0}"/>
  <conditionalFormatting sqref="C1:C1048576">
    <cfRule type="cellIs" dxfId="1785" priority="434" operator="equal">
      <formula>0</formula>
    </cfRule>
  </conditionalFormatting>
  <conditionalFormatting sqref="C2">
    <cfRule type="cellIs" dxfId="1784" priority="433" operator="equal">
      <formula>0</formula>
    </cfRule>
  </conditionalFormatting>
  <conditionalFormatting sqref="C3">
    <cfRule type="cellIs" dxfId="1783" priority="432" operator="equal">
      <formula>0</formula>
    </cfRule>
  </conditionalFormatting>
  <conditionalFormatting sqref="C4">
    <cfRule type="cellIs" dxfId="1782" priority="431" operator="equal">
      <formula>0</formula>
    </cfRule>
  </conditionalFormatting>
  <conditionalFormatting sqref="C5">
    <cfRule type="cellIs" dxfId="1781" priority="430" operator="equal">
      <formula>0</formula>
    </cfRule>
  </conditionalFormatting>
  <conditionalFormatting sqref="C6">
    <cfRule type="cellIs" dxfId="1780" priority="429" operator="equal">
      <formula>0</formula>
    </cfRule>
  </conditionalFormatting>
  <conditionalFormatting sqref="C7">
    <cfRule type="cellIs" dxfId="1779" priority="428" operator="equal">
      <formula>0</formula>
    </cfRule>
  </conditionalFormatting>
  <conditionalFormatting sqref="C8">
    <cfRule type="cellIs" dxfId="1778" priority="427" operator="equal">
      <formula>0</formula>
    </cfRule>
  </conditionalFormatting>
  <conditionalFormatting sqref="C9">
    <cfRule type="cellIs" dxfId="1777" priority="426" operator="equal">
      <formula>0</formula>
    </cfRule>
  </conditionalFormatting>
  <conditionalFormatting sqref="C10">
    <cfRule type="cellIs" dxfId="1776" priority="425" operator="equal">
      <formula>0</formula>
    </cfRule>
  </conditionalFormatting>
  <conditionalFormatting sqref="C11">
    <cfRule type="cellIs" dxfId="1775" priority="424" operator="equal">
      <formula>0</formula>
    </cfRule>
  </conditionalFormatting>
  <conditionalFormatting sqref="C13">
    <cfRule type="cellIs" dxfId="1774" priority="423" operator="equal">
      <formula>0</formula>
    </cfRule>
  </conditionalFormatting>
  <conditionalFormatting sqref="C14">
    <cfRule type="cellIs" dxfId="1773" priority="422" operator="equal">
      <formula>0</formula>
    </cfRule>
  </conditionalFormatting>
  <conditionalFormatting sqref="C15">
    <cfRule type="cellIs" dxfId="1772" priority="421" operator="equal">
      <formula>0</formula>
    </cfRule>
  </conditionalFormatting>
  <conditionalFormatting sqref="C16">
    <cfRule type="cellIs" dxfId="1771" priority="420" operator="equal">
      <formula>0</formula>
    </cfRule>
  </conditionalFormatting>
  <conditionalFormatting sqref="C17">
    <cfRule type="cellIs" dxfId="1770" priority="419" operator="equal">
      <formula>0</formula>
    </cfRule>
  </conditionalFormatting>
  <conditionalFormatting sqref="C18">
    <cfRule type="cellIs" dxfId="1769" priority="418" operator="equal">
      <formula>0</formula>
    </cfRule>
  </conditionalFormatting>
  <conditionalFormatting sqref="C19">
    <cfRule type="cellIs" dxfId="1768" priority="417" operator="equal">
      <formula>0</formula>
    </cfRule>
  </conditionalFormatting>
  <conditionalFormatting sqref="C20">
    <cfRule type="cellIs" dxfId="1767" priority="416" operator="equal">
      <formula>0</formula>
    </cfRule>
  </conditionalFormatting>
  <conditionalFormatting sqref="C21">
    <cfRule type="cellIs" dxfId="1766" priority="415" operator="equal">
      <formula>0</formula>
    </cfRule>
  </conditionalFormatting>
  <conditionalFormatting sqref="C22">
    <cfRule type="cellIs" dxfId="1765" priority="414" operator="equal">
      <formula>0</formula>
    </cfRule>
  </conditionalFormatting>
  <conditionalFormatting sqref="C23">
    <cfRule type="cellIs" dxfId="1764" priority="413" operator="equal">
      <formula>0</formula>
    </cfRule>
  </conditionalFormatting>
  <conditionalFormatting sqref="C24">
    <cfRule type="cellIs" dxfId="1763" priority="412" operator="equal">
      <formula>0</formula>
    </cfRule>
  </conditionalFormatting>
  <conditionalFormatting sqref="C25">
    <cfRule type="cellIs" dxfId="1762" priority="411" operator="equal">
      <formula>0</formula>
    </cfRule>
  </conditionalFormatting>
  <conditionalFormatting sqref="C26">
    <cfRule type="cellIs" dxfId="1761" priority="410" operator="equal">
      <formula>0</formula>
    </cfRule>
  </conditionalFormatting>
  <conditionalFormatting sqref="C27">
    <cfRule type="cellIs" dxfId="1760" priority="409" operator="equal">
      <formula>0</formula>
    </cfRule>
  </conditionalFormatting>
  <conditionalFormatting sqref="C28">
    <cfRule type="cellIs" dxfId="1759" priority="408" operator="equal">
      <formula>0</formula>
    </cfRule>
  </conditionalFormatting>
  <conditionalFormatting sqref="C29">
    <cfRule type="cellIs" dxfId="1758" priority="407" operator="equal">
      <formula>0</formula>
    </cfRule>
  </conditionalFormatting>
  <conditionalFormatting sqref="C30">
    <cfRule type="cellIs" dxfId="1757" priority="406" operator="equal">
      <formula>0</formula>
    </cfRule>
  </conditionalFormatting>
  <conditionalFormatting sqref="C31">
    <cfRule type="cellIs" dxfId="1756" priority="405" operator="equal">
      <formula>0</formula>
    </cfRule>
  </conditionalFormatting>
  <conditionalFormatting sqref="C32">
    <cfRule type="cellIs" dxfId="1755" priority="404" operator="equal">
      <formula>0</formula>
    </cfRule>
  </conditionalFormatting>
  <conditionalFormatting sqref="C33">
    <cfRule type="cellIs" dxfId="1754" priority="403" operator="equal">
      <formula>0</formula>
    </cfRule>
  </conditionalFormatting>
  <conditionalFormatting sqref="C34">
    <cfRule type="cellIs" dxfId="1753" priority="402" operator="equal">
      <formula>0</formula>
    </cfRule>
  </conditionalFormatting>
  <conditionalFormatting sqref="C35">
    <cfRule type="cellIs" dxfId="1752" priority="401" operator="equal">
      <formula>0</formula>
    </cfRule>
  </conditionalFormatting>
  <conditionalFormatting sqref="C36">
    <cfRule type="cellIs" dxfId="1751" priority="400" operator="equal">
      <formula>0</formula>
    </cfRule>
  </conditionalFormatting>
  <conditionalFormatting sqref="C37">
    <cfRule type="cellIs" dxfId="1750" priority="399" operator="equal">
      <formula>0</formula>
    </cfRule>
  </conditionalFormatting>
  <conditionalFormatting sqref="C38">
    <cfRule type="cellIs" dxfId="1749" priority="398" operator="equal">
      <formula>0</formula>
    </cfRule>
  </conditionalFormatting>
  <conditionalFormatting sqref="C39">
    <cfRule type="cellIs" dxfId="1748" priority="397" operator="equal">
      <formula>0</formula>
    </cfRule>
  </conditionalFormatting>
  <conditionalFormatting sqref="C40">
    <cfRule type="cellIs" dxfId="1747" priority="396" operator="equal">
      <formula>0</formula>
    </cfRule>
  </conditionalFormatting>
  <conditionalFormatting sqref="C41">
    <cfRule type="cellIs" dxfId="1746" priority="395" operator="equal">
      <formula>0</formula>
    </cfRule>
  </conditionalFormatting>
  <conditionalFormatting sqref="C42">
    <cfRule type="cellIs" dxfId="1745" priority="394" operator="equal">
      <formula>0</formula>
    </cfRule>
  </conditionalFormatting>
  <conditionalFormatting sqref="C43">
    <cfRule type="cellIs" dxfId="1744" priority="393" operator="equal">
      <formula>0</formula>
    </cfRule>
  </conditionalFormatting>
  <conditionalFormatting sqref="C44">
    <cfRule type="cellIs" dxfId="1743" priority="392" operator="equal">
      <formula>0</formula>
    </cfRule>
  </conditionalFormatting>
  <conditionalFormatting sqref="C45">
    <cfRule type="cellIs" dxfId="1742" priority="391" operator="equal">
      <formula>0</formula>
    </cfRule>
  </conditionalFormatting>
  <conditionalFormatting sqref="C46">
    <cfRule type="cellIs" dxfId="1741" priority="390" operator="equal">
      <formula>0</formula>
    </cfRule>
  </conditionalFormatting>
  <conditionalFormatting sqref="C47">
    <cfRule type="cellIs" dxfId="1740" priority="389" operator="equal">
      <formula>0</formula>
    </cfRule>
  </conditionalFormatting>
  <conditionalFormatting sqref="C48">
    <cfRule type="cellIs" dxfId="1739" priority="388" operator="equal">
      <formula>0</formula>
    </cfRule>
  </conditionalFormatting>
  <conditionalFormatting sqref="C49">
    <cfRule type="cellIs" dxfId="1738" priority="387" operator="equal">
      <formula>0</formula>
    </cfRule>
  </conditionalFormatting>
  <conditionalFormatting sqref="C50">
    <cfRule type="cellIs" dxfId="1737" priority="386" operator="equal">
      <formula>0</formula>
    </cfRule>
  </conditionalFormatting>
  <conditionalFormatting sqref="C51">
    <cfRule type="cellIs" dxfId="1736" priority="385" operator="equal">
      <formula>0</formula>
    </cfRule>
  </conditionalFormatting>
  <conditionalFormatting sqref="C52">
    <cfRule type="cellIs" dxfId="1735" priority="384" operator="equal">
      <formula>0</formula>
    </cfRule>
  </conditionalFormatting>
  <conditionalFormatting sqref="C53">
    <cfRule type="cellIs" dxfId="1734" priority="383" operator="equal">
      <formula>0</formula>
    </cfRule>
  </conditionalFormatting>
  <conditionalFormatting sqref="C54">
    <cfRule type="cellIs" dxfId="1733" priority="382" operator="equal">
      <formula>0</formula>
    </cfRule>
  </conditionalFormatting>
  <conditionalFormatting sqref="C55">
    <cfRule type="cellIs" dxfId="1732" priority="381" operator="equal">
      <formula>0</formula>
    </cfRule>
  </conditionalFormatting>
  <conditionalFormatting sqref="C56">
    <cfRule type="cellIs" dxfId="1731" priority="380" operator="equal">
      <formula>0</formula>
    </cfRule>
  </conditionalFormatting>
  <conditionalFormatting sqref="C57">
    <cfRule type="cellIs" dxfId="1730" priority="379" operator="equal">
      <formula>0</formula>
    </cfRule>
  </conditionalFormatting>
  <conditionalFormatting sqref="C58">
    <cfRule type="cellIs" dxfId="1729" priority="378" operator="equal">
      <formula>0</formula>
    </cfRule>
  </conditionalFormatting>
  <conditionalFormatting sqref="C59">
    <cfRule type="cellIs" dxfId="1728" priority="377" operator="equal">
      <formula>0</formula>
    </cfRule>
  </conditionalFormatting>
  <conditionalFormatting sqref="C60">
    <cfRule type="cellIs" dxfId="1727" priority="376" operator="equal">
      <formula>0</formula>
    </cfRule>
  </conditionalFormatting>
  <conditionalFormatting sqref="C61">
    <cfRule type="cellIs" dxfId="1726" priority="375" operator="equal">
      <formula>0</formula>
    </cfRule>
  </conditionalFormatting>
  <conditionalFormatting sqref="C62">
    <cfRule type="cellIs" dxfId="1725" priority="374" operator="equal">
      <formula>0</formula>
    </cfRule>
  </conditionalFormatting>
  <conditionalFormatting sqref="C63">
    <cfRule type="cellIs" dxfId="1724" priority="373" operator="equal">
      <formula>0</formula>
    </cfRule>
  </conditionalFormatting>
  <conditionalFormatting sqref="C64">
    <cfRule type="cellIs" dxfId="1723" priority="372" operator="equal">
      <formula>0</formula>
    </cfRule>
  </conditionalFormatting>
  <conditionalFormatting sqref="C65">
    <cfRule type="cellIs" dxfId="1722" priority="371" operator="equal">
      <formula>0</formula>
    </cfRule>
  </conditionalFormatting>
  <conditionalFormatting sqref="C66">
    <cfRule type="cellIs" dxfId="1721" priority="370" operator="equal">
      <formula>0</formula>
    </cfRule>
  </conditionalFormatting>
  <conditionalFormatting sqref="C68">
    <cfRule type="cellIs" dxfId="1720" priority="369" operator="equal">
      <formula>0</formula>
    </cfRule>
  </conditionalFormatting>
  <conditionalFormatting sqref="C69">
    <cfRule type="cellIs" dxfId="1719" priority="368" operator="equal">
      <formula>0</formula>
    </cfRule>
  </conditionalFormatting>
  <conditionalFormatting sqref="C70">
    <cfRule type="cellIs" dxfId="1718" priority="367" operator="equal">
      <formula>0</formula>
    </cfRule>
  </conditionalFormatting>
  <conditionalFormatting sqref="C71">
    <cfRule type="cellIs" dxfId="1717" priority="366" operator="equal">
      <formula>0</formula>
    </cfRule>
  </conditionalFormatting>
  <conditionalFormatting sqref="C72">
    <cfRule type="cellIs" dxfId="1716" priority="365" operator="equal">
      <formula>0</formula>
    </cfRule>
  </conditionalFormatting>
  <conditionalFormatting sqref="C73">
    <cfRule type="cellIs" dxfId="1715" priority="364" operator="equal">
      <formula>0</formula>
    </cfRule>
  </conditionalFormatting>
  <conditionalFormatting sqref="C74">
    <cfRule type="cellIs" dxfId="1714" priority="363" operator="equal">
      <formula>0</formula>
    </cfRule>
  </conditionalFormatting>
  <conditionalFormatting sqref="C75">
    <cfRule type="cellIs" dxfId="1713" priority="362" operator="equal">
      <formula>0</formula>
    </cfRule>
  </conditionalFormatting>
  <conditionalFormatting sqref="C76">
    <cfRule type="cellIs" dxfId="1712" priority="361" operator="equal">
      <formula>0</formula>
    </cfRule>
  </conditionalFormatting>
  <conditionalFormatting sqref="C77">
    <cfRule type="cellIs" dxfId="1711" priority="360" operator="equal">
      <formula>0</formula>
    </cfRule>
  </conditionalFormatting>
  <conditionalFormatting sqref="C78">
    <cfRule type="cellIs" dxfId="1710" priority="359" operator="equal">
      <formula>0</formula>
    </cfRule>
  </conditionalFormatting>
  <conditionalFormatting sqref="C79">
    <cfRule type="cellIs" dxfId="1709" priority="358" operator="equal">
      <formula>0</formula>
    </cfRule>
  </conditionalFormatting>
  <conditionalFormatting sqref="C80">
    <cfRule type="cellIs" dxfId="1708" priority="357" operator="equal">
      <formula>0</formula>
    </cfRule>
  </conditionalFormatting>
  <conditionalFormatting sqref="C81">
    <cfRule type="cellIs" dxfId="1707" priority="356" operator="equal">
      <formula>0</formula>
    </cfRule>
  </conditionalFormatting>
  <conditionalFormatting sqref="C82">
    <cfRule type="cellIs" dxfId="1706" priority="355" operator="equal">
      <formula>0</formula>
    </cfRule>
  </conditionalFormatting>
  <conditionalFormatting sqref="C83">
    <cfRule type="cellIs" dxfId="1705" priority="354" operator="equal">
      <formula>0</formula>
    </cfRule>
  </conditionalFormatting>
  <conditionalFormatting sqref="C84">
    <cfRule type="cellIs" dxfId="1704" priority="353" operator="equal">
      <formula>0</formula>
    </cfRule>
  </conditionalFormatting>
  <conditionalFormatting sqref="C85">
    <cfRule type="cellIs" dxfId="1703" priority="352" operator="equal">
      <formula>0</formula>
    </cfRule>
  </conditionalFormatting>
  <conditionalFormatting sqref="C87">
    <cfRule type="cellIs" dxfId="1702" priority="351" operator="equal">
      <formula>0</formula>
    </cfRule>
  </conditionalFormatting>
  <conditionalFormatting sqref="C88">
    <cfRule type="cellIs" dxfId="1701" priority="350" operator="equal">
      <formula>0</formula>
    </cfRule>
  </conditionalFormatting>
  <conditionalFormatting sqref="C89">
    <cfRule type="cellIs" dxfId="1700" priority="349" operator="equal">
      <formula>0</formula>
    </cfRule>
  </conditionalFormatting>
  <conditionalFormatting sqref="C90">
    <cfRule type="cellIs" dxfId="1699" priority="348" operator="equal">
      <formula>0</formula>
    </cfRule>
  </conditionalFormatting>
  <conditionalFormatting sqref="C91">
    <cfRule type="cellIs" dxfId="1698" priority="347" operator="equal">
      <formula>0</formula>
    </cfRule>
  </conditionalFormatting>
  <conditionalFormatting sqref="C92">
    <cfRule type="cellIs" dxfId="1697" priority="346" operator="equal">
      <formula>0</formula>
    </cfRule>
  </conditionalFormatting>
  <conditionalFormatting sqref="C93">
    <cfRule type="cellIs" dxfId="1696" priority="345" operator="equal">
      <formula>0</formula>
    </cfRule>
  </conditionalFormatting>
  <conditionalFormatting sqref="C95">
    <cfRule type="cellIs" dxfId="1695" priority="344" operator="equal">
      <formula>0</formula>
    </cfRule>
  </conditionalFormatting>
  <conditionalFormatting sqref="C96">
    <cfRule type="cellIs" dxfId="1694" priority="343" operator="equal">
      <formula>0</formula>
    </cfRule>
  </conditionalFormatting>
  <conditionalFormatting sqref="C97">
    <cfRule type="cellIs" dxfId="1693" priority="342" operator="equal">
      <formula>0</formula>
    </cfRule>
  </conditionalFormatting>
  <conditionalFormatting sqref="C98">
    <cfRule type="cellIs" dxfId="1692" priority="341" operator="equal">
      <formula>0</formula>
    </cfRule>
  </conditionalFormatting>
  <conditionalFormatting sqref="C99">
    <cfRule type="cellIs" dxfId="1691" priority="340" operator="equal">
      <formula>0</formula>
    </cfRule>
  </conditionalFormatting>
  <conditionalFormatting sqref="C100">
    <cfRule type="cellIs" dxfId="1690" priority="339" operator="equal">
      <formula>0</formula>
    </cfRule>
  </conditionalFormatting>
  <conditionalFormatting sqref="C101">
    <cfRule type="cellIs" dxfId="1689" priority="338" operator="equal">
      <formula>0</formula>
    </cfRule>
  </conditionalFormatting>
  <conditionalFormatting sqref="C102">
    <cfRule type="cellIs" dxfId="1688" priority="337" operator="equal">
      <formula>0</formula>
    </cfRule>
  </conditionalFormatting>
  <conditionalFormatting sqref="C103">
    <cfRule type="cellIs" dxfId="1687" priority="336" operator="equal">
      <formula>0</formula>
    </cfRule>
  </conditionalFormatting>
  <conditionalFormatting sqref="C104">
    <cfRule type="cellIs" dxfId="1686" priority="335" operator="equal">
      <formula>0</formula>
    </cfRule>
  </conditionalFormatting>
  <conditionalFormatting sqref="C105">
    <cfRule type="cellIs" dxfId="1685" priority="334" operator="equal">
      <formula>0</formula>
    </cfRule>
  </conditionalFormatting>
  <conditionalFormatting sqref="C106">
    <cfRule type="cellIs" dxfId="1684" priority="333" operator="equal">
      <formula>0</formula>
    </cfRule>
  </conditionalFormatting>
  <conditionalFormatting sqref="C107">
    <cfRule type="cellIs" dxfId="1683" priority="332" operator="equal">
      <formula>0</formula>
    </cfRule>
  </conditionalFormatting>
  <conditionalFormatting sqref="C108">
    <cfRule type="cellIs" dxfId="1682" priority="331" operator="equal">
      <formula>0</formula>
    </cfRule>
  </conditionalFormatting>
  <conditionalFormatting sqref="C109">
    <cfRule type="cellIs" dxfId="1681" priority="330" operator="equal">
      <formula>0</formula>
    </cfRule>
  </conditionalFormatting>
  <conditionalFormatting sqref="C110">
    <cfRule type="cellIs" dxfId="1680" priority="329" operator="equal">
      <formula>0</formula>
    </cfRule>
  </conditionalFormatting>
  <conditionalFormatting sqref="C111">
    <cfRule type="cellIs" dxfId="1679" priority="328" operator="equal">
      <formula>0</formula>
    </cfRule>
  </conditionalFormatting>
  <conditionalFormatting sqref="C112">
    <cfRule type="cellIs" dxfId="1678" priority="327" operator="equal">
      <formula>0</formula>
    </cfRule>
  </conditionalFormatting>
  <conditionalFormatting sqref="C113">
    <cfRule type="cellIs" dxfId="1677" priority="326" operator="equal">
      <formula>0</formula>
    </cfRule>
  </conditionalFormatting>
  <conditionalFormatting sqref="C114">
    <cfRule type="cellIs" dxfId="1676" priority="325" operator="equal">
      <formula>0</formula>
    </cfRule>
  </conditionalFormatting>
  <conditionalFormatting sqref="C115">
    <cfRule type="cellIs" dxfId="1675" priority="324" operator="equal">
      <formula>0</formula>
    </cfRule>
  </conditionalFormatting>
  <conditionalFormatting sqref="C116">
    <cfRule type="cellIs" dxfId="1674" priority="323" operator="equal">
      <formula>0</formula>
    </cfRule>
  </conditionalFormatting>
  <conditionalFormatting sqref="C117">
    <cfRule type="cellIs" dxfId="1673" priority="322" operator="equal">
      <formula>0</formula>
    </cfRule>
  </conditionalFormatting>
  <conditionalFormatting sqref="C118">
    <cfRule type="cellIs" dxfId="1672" priority="321" operator="equal">
      <formula>0</formula>
    </cfRule>
  </conditionalFormatting>
  <conditionalFormatting sqref="C119">
    <cfRule type="cellIs" dxfId="1671" priority="320" operator="equal">
      <formula>0</formula>
    </cfRule>
  </conditionalFormatting>
  <conditionalFormatting sqref="C120">
    <cfRule type="cellIs" dxfId="1670" priority="319" operator="equal">
      <formula>0</formula>
    </cfRule>
  </conditionalFormatting>
  <conditionalFormatting sqref="C121">
    <cfRule type="cellIs" dxfId="1669" priority="318" operator="equal">
      <formula>0</formula>
    </cfRule>
  </conditionalFormatting>
  <conditionalFormatting sqref="C122">
    <cfRule type="cellIs" dxfId="1668" priority="317" operator="equal">
      <formula>0</formula>
    </cfRule>
  </conditionalFormatting>
  <conditionalFormatting sqref="C123">
    <cfRule type="cellIs" dxfId="1667" priority="316" operator="equal">
      <formula>0</formula>
    </cfRule>
  </conditionalFormatting>
  <conditionalFormatting sqref="C124">
    <cfRule type="cellIs" dxfId="1666" priority="315" operator="equal">
      <formula>0</formula>
    </cfRule>
  </conditionalFormatting>
  <conditionalFormatting sqref="C125">
    <cfRule type="cellIs" dxfId="1665" priority="314" operator="equal">
      <formula>0</formula>
    </cfRule>
  </conditionalFormatting>
  <conditionalFormatting sqref="C126">
    <cfRule type="cellIs" dxfId="1664" priority="313" operator="equal">
      <formula>0</formula>
    </cfRule>
  </conditionalFormatting>
  <conditionalFormatting sqref="C127">
    <cfRule type="cellIs" dxfId="1663" priority="312" operator="equal">
      <formula>0</formula>
    </cfRule>
  </conditionalFormatting>
  <conditionalFormatting sqref="C128">
    <cfRule type="cellIs" dxfId="1662" priority="311" operator="equal">
      <formula>0</formula>
    </cfRule>
  </conditionalFormatting>
  <conditionalFormatting sqref="C129">
    <cfRule type="cellIs" dxfId="1661" priority="310" operator="equal">
      <formula>0</formula>
    </cfRule>
  </conditionalFormatting>
  <conditionalFormatting sqref="C130">
    <cfRule type="cellIs" dxfId="1660" priority="309" operator="equal">
      <formula>0</formula>
    </cfRule>
  </conditionalFormatting>
  <conditionalFormatting sqref="C131">
    <cfRule type="cellIs" dxfId="1659" priority="308" operator="equal">
      <formula>0</formula>
    </cfRule>
  </conditionalFormatting>
  <conditionalFormatting sqref="C132">
    <cfRule type="cellIs" dxfId="1658" priority="307" operator="equal">
      <formula>0</formula>
    </cfRule>
  </conditionalFormatting>
  <conditionalFormatting sqref="C133">
    <cfRule type="cellIs" dxfId="1657" priority="306" operator="equal">
      <formula>0</formula>
    </cfRule>
  </conditionalFormatting>
  <conditionalFormatting sqref="C134">
    <cfRule type="cellIs" dxfId="1656" priority="305" operator="equal">
      <formula>0</formula>
    </cfRule>
  </conditionalFormatting>
  <conditionalFormatting sqref="C135">
    <cfRule type="cellIs" dxfId="1655" priority="304" operator="equal">
      <formula>0</formula>
    </cfRule>
  </conditionalFormatting>
  <conditionalFormatting sqref="C136">
    <cfRule type="cellIs" dxfId="1654" priority="303" operator="equal">
      <formula>0</formula>
    </cfRule>
  </conditionalFormatting>
  <conditionalFormatting sqref="C137">
    <cfRule type="cellIs" dxfId="1653" priority="302" operator="equal">
      <formula>0</formula>
    </cfRule>
  </conditionalFormatting>
  <conditionalFormatting sqref="C138">
    <cfRule type="cellIs" dxfId="1652" priority="301" operator="equal">
      <formula>0</formula>
    </cfRule>
  </conditionalFormatting>
  <conditionalFormatting sqref="C139">
    <cfRule type="cellIs" dxfId="1651" priority="300" operator="equal">
      <formula>0</formula>
    </cfRule>
  </conditionalFormatting>
  <conditionalFormatting sqref="C140">
    <cfRule type="cellIs" dxfId="1650" priority="299" operator="equal">
      <formula>0</formula>
    </cfRule>
  </conditionalFormatting>
  <conditionalFormatting sqref="C141">
    <cfRule type="cellIs" dxfId="1649" priority="298" operator="equal">
      <formula>0</formula>
    </cfRule>
  </conditionalFormatting>
  <conditionalFormatting sqref="C142">
    <cfRule type="cellIs" dxfId="1648" priority="297" operator="equal">
      <formula>0</formula>
    </cfRule>
  </conditionalFormatting>
  <conditionalFormatting sqref="C143">
    <cfRule type="cellIs" dxfId="1647" priority="296" operator="equal">
      <formula>0</formula>
    </cfRule>
  </conditionalFormatting>
  <conditionalFormatting sqref="C144">
    <cfRule type="cellIs" dxfId="1646" priority="295" operator="equal">
      <formula>0</formula>
    </cfRule>
  </conditionalFormatting>
  <conditionalFormatting sqref="C145">
    <cfRule type="cellIs" dxfId="1645" priority="294" operator="equal">
      <formula>0</formula>
    </cfRule>
  </conditionalFormatting>
  <conditionalFormatting sqref="C146">
    <cfRule type="cellIs" dxfId="1644" priority="293" operator="equal">
      <formula>0</formula>
    </cfRule>
  </conditionalFormatting>
  <conditionalFormatting sqref="C147">
    <cfRule type="cellIs" dxfId="1643" priority="292" operator="equal">
      <formula>0</formula>
    </cfRule>
  </conditionalFormatting>
  <conditionalFormatting sqref="C148">
    <cfRule type="cellIs" dxfId="1642" priority="291" operator="equal">
      <formula>0</formula>
    </cfRule>
  </conditionalFormatting>
  <conditionalFormatting sqref="C149">
    <cfRule type="cellIs" dxfId="1641" priority="290" operator="equal">
      <formula>0</formula>
    </cfRule>
  </conditionalFormatting>
  <conditionalFormatting sqref="C150">
    <cfRule type="cellIs" dxfId="1640" priority="289" operator="equal">
      <formula>0</formula>
    </cfRule>
  </conditionalFormatting>
  <conditionalFormatting sqref="C151">
    <cfRule type="cellIs" dxfId="1639" priority="288" operator="equal">
      <formula>0</formula>
    </cfRule>
  </conditionalFormatting>
  <conditionalFormatting sqref="C152">
    <cfRule type="cellIs" dxfId="1638" priority="287" operator="equal">
      <formula>0</formula>
    </cfRule>
  </conditionalFormatting>
  <conditionalFormatting sqref="C153">
    <cfRule type="cellIs" dxfId="1637" priority="286" operator="equal">
      <formula>0</formula>
    </cfRule>
  </conditionalFormatting>
  <conditionalFormatting sqref="C154">
    <cfRule type="cellIs" dxfId="1636" priority="285" operator="equal">
      <formula>0</formula>
    </cfRule>
  </conditionalFormatting>
  <conditionalFormatting sqref="C156">
    <cfRule type="cellIs" dxfId="1635" priority="284" operator="equal">
      <formula>0</formula>
    </cfRule>
  </conditionalFormatting>
  <conditionalFormatting sqref="C157">
    <cfRule type="cellIs" dxfId="1634" priority="283" operator="equal">
      <formula>0</formula>
    </cfRule>
  </conditionalFormatting>
  <conditionalFormatting sqref="C158">
    <cfRule type="cellIs" dxfId="1633" priority="282" operator="equal">
      <formula>0</formula>
    </cfRule>
  </conditionalFormatting>
  <conditionalFormatting sqref="C159">
    <cfRule type="cellIs" dxfId="1632" priority="281" operator="equal">
      <formula>0</formula>
    </cfRule>
  </conditionalFormatting>
  <conditionalFormatting sqref="C160">
    <cfRule type="cellIs" dxfId="1631" priority="280" operator="equal">
      <formula>0</formula>
    </cfRule>
  </conditionalFormatting>
  <conditionalFormatting sqref="C161">
    <cfRule type="cellIs" dxfId="1630" priority="279" operator="equal">
      <formula>0</formula>
    </cfRule>
  </conditionalFormatting>
  <conditionalFormatting sqref="C162">
    <cfRule type="cellIs" dxfId="1629" priority="278" operator="equal">
      <formula>0</formula>
    </cfRule>
  </conditionalFormatting>
  <conditionalFormatting sqref="C163">
    <cfRule type="cellIs" dxfId="1628" priority="277" operator="equal">
      <formula>0</formula>
    </cfRule>
  </conditionalFormatting>
  <conditionalFormatting sqref="C164">
    <cfRule type="cellIs" dxfId="1627" priority="276" operator="equal">
      <formula>0</formula>
    </cfRule>
  </conditionalFormatting>
  <conditionalFormatting sqref="C165">
    <cfRule type="cellIs" dxfId="1626" priority="275" operator="equal">
      <formula>0</formula>
    </cfRule>
  </conditionalFormatting>
  <conditionalFormatting sqref="C166">
    <cfRule type="cellIs" dxfId="1625" priority="274" operator="equal">
      <formula>0</formula>
    </cfRule>
  </conditionalFormatting>
  <conditionalFormatting sqref="C167">
    <cfRule type="cellIs" dxfId="1624" priority="273" operator="equal">
      <formula>0</formula>
    </cfRule>
  </conditionalFormatting>
  <conditionalFormatting sqref="C168">
    <cfRule type="cellIs" dxfId="1623" priority="272" operator="equal">
      <formula>0</formula>
    </cfRule>
  </conditionalFormatting>
  <conditionalFormatting sqref="C169">
    <cfRule type="cellIs" dxfId="1622" priority="271" operator="equal">
      <formula>0</formula>
    </cfRule>
  </conditionalFormatting>
  <conditionalFormatting sqref="C170">
    <cfRule type="cellIs" dxfId="1621" priority="270" operator="equal">
      <formula>0</formula>
    </cfRule>
  </conditionalFormatting>
  <conditionalFormatting sqref="C171">
    <cfRule type="cellIs" dxfId="1620" priority="269" operator="equal">
      <formula>0</formula>
    </cfRule>
  </conditionalFormatting>
  <conditionalFormatting sqref="C172">
    <cfRule type="cellIs" dxfId="1619" priority="268" operator="equal">
      <formula>0</formula>
    </cfRule>
  </conditionalFormatting>
  <conditionalFormatting sqref="C173">
    <cfRule type="cellIs" dxfId="1618" priority="267" operator="equal">
      <formula>0</formula>
    </cfRule>
  </conditionalFormatting>
  <conditionalFormatting sqref="C174">
    <cfRule type="cellIs" dxfId="1617" priority="266" operator="equal">
      <formula>0</formula>
    </cfRule>
  </conditionalFormatting>
  <conditionalFormatting sqref="C175">
    <cfRule type="cellIs" dxfId="1616" priority="265" operator="equal">
      <formula>0</formula>
    </cfRule>
  </conditionalFormatting>
  <conditionalFormatting sqref="C176">
    <cfRule type="cellIs" dxfId="1615" priority="264" operator="equal">
      <formula>0</formula>
    </cfRule>
  </conditionalFormatting>
  <conditionalFormatting sqref="C177">
    <cfRule type="cellIs" dxfId="1614" priority="263" operator="equal">
      <formula>0</formula>
    </cfRule>
  </conditionalFormatting>
  <conditionalFormatting sqref="C178">
    <cfRule type="cellIs" dxfId="1613" priority="262" operator="equal">
      <formula>0</formula>
    </cfRule>
  </conditionalFormatting>
  <conditionalFormatting sqref="C179">
    <cfRule type="cellIs" dxfId="1612" priority="261" operator="equal">
      <formula>0</formula>
    </cfRule>
  </conditionalFormatting>
  <conditionalFormatting sqref="C180">
    <cfRule type="cellIs" dxfId="1611" priority="260" operator="equal">
      <formula>0</formula>
    </cfRule>
  </conditionalFormatting>
  <conditionalFormatting sqref="C181">
    <cfRule type="cellIs" dxfId="1610" priority="259" operator="equal">
      <formula>0</formula>
    </cfRule>
  </conditionalFormatting>
  <conditionalFormatting sqref="C182">
    <cfRule type="cellIs" dxfId="1609" priority="258" operator="equal">
      <formula>0</formula>
    </cfRule>
  </conditionalFormatting>
  <conditionalFormatting sqref="C183">
    <cfRule type="cellIs" dxfId="1608" priority="257" operator="equal">
      <formula>0</formula>
    </cfRule>
  </conditionalFormatting>
  <conditionalFormatting sqref="C184">
    <cfRule type="cellIs" dxfId="1607" priority="256" operator="equal">
      <formula>0</formula>
    </cfRule>
  </conditionalFormatting>
  <conditionalFormatting sqref="C185">
    <cfRule type="cellIs" dxfId="1606" priority="255" operator="equal">
      <formula>0</formula>
    </cfRule>
  </conditionalFormatting>
  <conditionalFormatting sqref="C186">
    <cfRule type="cellIs" dxfId="1605" priority="254" operator="equal">
      <formula>0</formula>
    </cfRule>
  </conditionalFormatting>
  <conditionalFormatting sqref="C187">
    <cfRule type="cellIs" dxfId="1604" priority="253" operator="equal">
      <formula>0</formula>
    </cfRule>
  </conditionalFormatting>
  <conditionalFormatting sqref="C188">
    <cfRule type="cellIs" dxfId="1603" priority="252" operator="equal">
      <formula>0</formula>
    </cfRule>
  </conditionalFormatting>
  <conditionalFormatting sqref="C189">
    <cfRule type="cellIs" dxfId="1602" priority="251" operator="equal">
      <formula>0</formula>
    </cfRule>
  </conditionalFormatting>
  <conditionalFormatting sqref="C190">
    <cfRule type="cellIs" dxfId="1601" priority="250" operator="equal">
      <formula>0</formula>
    </cfRule>
  </conditionalFormatting>
  <conditionalFormatting sqref="C191">
    <cfRule type="cellIs" dxfId="1600" priority="249" operator="equal">
      <formula>0</formula>
    </cfRule>
  </conditionalFormatting>
  <conditionalFormatting sqref="C192">
    <cfRule type="cellIs" dxfId="1599" priority="248" operator="equal">
      <formula>0</formula>
    </cfRule>
  </conditionalFormatting>
  <conditionalFormatting sqref="C193">
    <cfRule type="cellIs" dxfId="1598" priority="247" operator="equal">
      <formula>0</formula>
    </cfRule>
  </conditionalFormatting>
  <conditionalFormatting sqref="C194">
    <cfRule type="cellIs" dxfId="1597" priority="246" operator="equal">
      <formula>0</formula>
    </cfRule>
  </conditionalFormatting>
  <conditionalFormatting sqref="C195">
    <cfRule type="cellIs" dxfId="1596" priority="245" operator="equal">
      <formula>0</formula>
    </cfRule>
  </conditionalFormatting>
  <conditionalFormatting sqref="C196">
    <cfRule type="cellIs" dxfId="1595" priority="244" operator="equal">
      <formula>0</formula>
    </cfRule>
  </conditionalFormatting>
  <conditionalFormatting sqref="C197">
    <cfRule type="cellIs" dxfId="1594" priority="243" operator="equal">
      <formula>0</formula>
    </cfRule>
  </conditionalFormatting>
  <conditionalFormatting sqref="C198">
    <cfRule type="cellIs" dxfId="1593" priority="242" operator="equal">
      <formula>0</formula>
    </cfRule>
  </conditionalFormatting>
  <conditionalFormatting sqref="C199">
    <cfRule type="cellIs" dxfId="1592" priority="241" operator="equal">
      <formula>0</formula>
    </cfRule>
  </conditionalFormatting>
  <conditionalFormatting sqref="C200">
    <cfRule type="cellIs" dxfId="1591" priority="240" operator="equal">
      <formula>0</formula>
    </cfRule>
  </conditionalFormatting>
  <conditionalFormatting sqref="C201">
    <cfRule type="cellIs" dxfId="1590" priority="239" operator="equal">
      <formula>0</formula>
    </cfRule>
  </conditionalFormatting>
  <conditionalFormatting sqref="C202">
    <cfRule type="cellIs" dxfId="1589" priority="238" operator="equal">
      <formula>0</formula>
    </cfRule>
  </conditionalFormatting>
  <conditionalFormatting sqref="C203">
    <cfRule type="cellIs" dxfId="1588" priority="237" operator="equal">
      <formula>0</formula>
    </cfRule>
  </conditionalFormatting>
  <conditionalFormatting sqref="C204">
    <cfRule type="cellIs" dxfId="1587" priority="236" operator="equal">
      <formula>0</formula>
    </cfRule>
  </conditionalFormatting>
  <conditionalFormatting sqref="C205">
    <cfRule type="cellIs" dxfId="1586" priority="235" operator="equal">
      <formula>0</formula>
    </cfRule>
  </conditionalFormatting>
  <conditionalFormatting sqref="C206">
    <cfRule type="cellIs" dxfId="1585" priority="234" operator="equal">
      <formula>0</formula>
    </cfRule>
  </conditionalFormatting>
  <conditionalFormatting sqref="C207">
    <cfRule type="cellIs" dxfId="1584" priority="233" operator="equal">
      <formula>0</formula>
    </cfRule>
  </conditionalFormatting>
  <conditionalFormatting sqref="C208">
    <cfRule type="cellIs" dxfId="1583" priority="232" operator="equal">
      <formula>0</formula>
    </cfRule>
  </conditionalFormatting>
  <conditionalFormatting sqref="C209">
    <cfRule type="cellIs" dxfId="1582" priority="231" operator="equal">
      <formula>0</formula>
    </cfRule>
  </conditionalFormatting>
  <conditionalFormatting sqref="C210">
    <cfRule type="cellIs" dxfId="1581" priority="230" operator="equal">
      <formula>0</formula>
    </cfRule>
  </conditionalFormatting>
  <conditionalFormatting sqref="C211">
    <cfRule type="cellIs" dxfId="1580" priority="229" operator="equal">
      <formula>0</formula>
    </cfRule>
  </conditionalFormatting>
  <conditionalFormatting sqref="C212">
    <cfRule type="cellIs" dxfId="1579" priority="228" operator="equal">
      <formula>0</formula>
    </cfRule>
  </conditionalFormatting>
  <conditionalFormatting sqref="C213">
    <cfRule type="cellIs" dxfId="1578" priority="227" operator="equal">
      <formula>0</formula>
    </cfRule>
  </conditionalFormatting>
  <conditionalFormatting sqref="C214">
    <cfRule type="cellIs" dxfId="1577" priority="226" operator="equal">
      <formula>0</formula>
    </cfRule>
  </conditionalFormatting>
  <conditionalFormatting sqref="C215">
    <cfRule type="cellIs" dxfId="1576" priority="225" operator="equal">
      <formula>0</formula>
    </cfRule>
  </conditionalFormatting>
  <conditionalFormatting sqref="C216">
    <cfRule type="cellIs" dxfId="1575" priority="224" operator="equal">
      <formula>0</formula>
    </cfRule>
  </conditionalFormatting>
  <conditionalFormatting sqref="C217">
    <cfRule type="cellIs" dxfId="1574" priority="223" operator="equal">
      <formula>0</formula>
    </cfRule>
  </conditionalFormatting>
  <conditionalFormatting sqref="C218">
    <cfRule type="cellIs" dxfId="1573" priority="222" operator="equal">
      <formula>0</formula>
    </cfRule>
  </conditionalFormatting>
  <conditionalFormatting sqref="C219">
    <cfRule type="cellIs" dxfId="1572" priority="221" operator="equal">
      <formula>0</formula>
    </cfRule>
  </conditionalFormatting>
  <conditionalFormatting sqref="C220">
    <cfRule type="cellIs" dxfId="1571" priority="220" operator="equal">
      <formula>0</formula>
    </cfRule>
  </conditionalFormatting>
  <conditionalFormatting sqref="C221">
    <cfRule type="cellIs" dxfId="1570" priority="219" operator="equal">
      <formula>0</formula>
    </cfRule>
  </conditionalFormatting>
  <conditionalFormatting sqref="C222">
    <cfRule type="cellIs" dxfId="1569" priority="218" operator="equal">
      <formula>0</formula>
    </cfRule>
  </conditionalFormatting>
  <conditionalFormatting sqref="C223">
    <cfRule type="cellIs" dxfId="1568" priority="217" operator="equal">
      <formula>0</formula>
    </cfRule>
  </conditionalFormatting>
  <conditionalFormatting sqref="C224">
    <cfRule type="cellIs" dxfId="1567" priority="216" operator="equal">
      <formula>0</formula>
    </cfRule>
  </conditionalFormatting>
  <conditionalFormatting sqref="C225">
    <cfRule type="cellIs" dxfId="1566" priority="215" operator="equal">
      <formula>0</formula>
    </cfRule>
  </conditionalFormatting>
  <conditionalFormatting sqref="C226">
    <cfRule type="cellIs" dxfId="1565" priority="214" operator="equal">
      <formula>0</formula>
    </cfRule>
  </conditionalFormatting>
  <conditionalFormatting sqref="C227">
    <cfRule type="cellIs" dxfId="1564" priority="213" operator="equal">
      <formula>0</formula>
    </cfRule>
  </conditionalFormatting>
  <conditionalFormatting sqref="C228">
    <cfRule type="cellIs" dxfId="1563" priority="212" operator="equal">
      <formula>0</formula>
    </cfRule>
  </conditionalFormatting>
  <conditionalFormatting sqref="C229">
    <cfRule type="cellIs" dxfId="1562" priority="211" operator="equal">
      <formula>0</formula>
    </cfRule>
  </conditionalFormatting>
  <conditionalFormatting sqref="C230">
    <cfRule type="cellIs" dxfId="1561" priority="210" operator="equal">
      <formula>0</formula>
    </cfRule>
  </conditionalFormatting>
  <conditionalFormatting sqref="C231">
    <cfRule type="cellIs" dxfId="1560" priority="209" operator="equal">
      <formula>0</formula>
    </cfRule>
  </conditionalFormatting>
  <conditionalFormatting sqref="C233">
    <cfRule type="cellIs" dxfId="1559" priority="208" operator="equal">
      <formula>0</formula>
    </cfRule>
  </conditionalFormatting>
  <conditionalFormatting sqref="C234">
    <cfRule type="cellIs" dxfId="1558" priority="207" operator="equal">
      <formula>0</formula>
    </cfRule>
  </conditionalFormatting>
  <conditionalFormatting sqref="C235">
    <cfRule type="cellIs" dxfId="1557" priority="206" operator="equal">
      <formula>0</formula>
    </cfRule>
  </conditionalFormatting>
  <conditionalFormatting sqref="C236">
    <cfRule type="cellIs" dxfId="1556" priority="205" operator="equal">
      <formula>0</formula>
    </cfRule>
  </conditionalFormatting>
  <conditionalFormatting sqref="C237">
    <cfRule type="cellIs" dxfId="1555" priority="204" operator="equal">
      <formula>0</formula>
    </cfRule>
  </conditionalFormatting>
  <conditionalFormatting sqref="C238">
    <cfRule type="cellIs" dxfId="1554" priority="203" operator="equal">
      <formula>0</formula>
    </cfRule>
  </conditionalFormatting>
  <conditionalFormatting sqref="C240">
    <cfRule type="cellIs" dxfId="1553" priority="202" operator="equal">
      <formula>0</formula>
    </cfRule>
  </conditionalFormatting>
  <conditionalFormatting sqref="C242">
    <cfRule type="cellIs" dxfId="1552" priority="201" operator="equal">
      <formula>0</formula>
    </cfRule>
  </conditionalFormatting>
  <conditionalFormatting sqref="C244">
    <cfRule type="cellIs" dxfId="1551" priority="200" operator="equal">
      <formula>0</formula>
    </cfRule>
  </conditionalFormatting>
  <conditionalFormatting sqref="C245">
    <cfRule type="cellIs" dxfId="1550" priority="199" operator="equal">
      <formula>0</formula>
    </cfRule>
  </conditionalFormatting>
  <conditionalFormatting sqref="C246">
    <cfRule type="cellIs" dxfId="1549" priority="198" operator="equal">
      <formula>0</formula>
    </cfRule>
  </conditionalFormatting>
  <conditionalFormatting sqref="C248">
    <cfRule type="cellIs" dxfId="1548" priority="197" operator="equal">
      <formula>0</formula>
    </cfRule>
  </conditionalFormatting>
  <conditionalFormatting sqref="C250">
    <cfRule type="cellIs" dxfId="1547" priority="196" operator="equal">
      <formula>0</formula>
    </cfRule>
  </conditionalFormatting>
  <conditionalFormatting sqref="C251">
    <cfRule type="cellIs" dxfId="1546" priority="195" operator="equal">
      <formula>0</formula>
    </cfRule>
  </conditionalFormatting>
  <conditionalFormatting sqref="C253">
    <cfRule type="cellIs" dxfId="1545" priority="194" operator="equal">
      <formula>0</formula>
    </cfRule>
  </conditionalFormatting>
  <conditionalFormatting sqref="C255">
    <cfRule type="cellIs" dxfId="1544" priority="193" operator="equal">
      <formula>0</formula>
    </cfRule>
  </conditionalFormatting>
  <conditionalFormatting sqref="C256">
    <cfRule type="cellIs" dxfId="1543" priority="192" operator="equal">
      <formula>0</formula>
    </cfRule>
  </conditionalFormatting>
  <conditionalFormatting sqref="C258">
    <cfRule type="cellIs" dxfId="1542" priority="191" operator="equal">
      <formula>0</formula>
    </cfRule>
  </conditionalFormatting>
  <conditionalFormatting sqref="C260">
    <cfRule type="cellIs" dxfId="1541" priority="190" operator="equal">
      <formula>0</formula>
    </cfRule>
  </conditionalFormatting>
  <conditionalFormatting sqref="C262">
    <cfRule type="cellIs" dxfId="1540" priority="189" operator="equal">
      <formula>0</formula>
    </cfRule>
  </conditionalFormatting>
  <conditionalFormatting sqref="C263">
    <cfRule type="cellIs" dxfId="1539" priority="188" operator="equal">
      <formula>0</formula>
    </cfRule>
  </conditionalFormatting>
  <conditionalFormatting sqref="C264">
    <cfRule type="cellIs" dxfId="1538" priority="187" operator="equal">
      <formula>0</formula>
    </cfRule>
  </conditionalFormatting>
  <conditionalFormatting sqref="C265">
    <cfRule type="cellIs" dxfId="1537" priority="186" operator="equal">
      <formula>0</formula>
    </cfRule>
  </conditionalFormatting>
  <conditionalFormatting sqref="C266">
    <cfRule type="cellIs" dxfId="1536" priority="185" operator="equal">
      <formula>0</formula>
    </cfRule>
  </conditionalFormatting>
  <conditionalFormatting sqref="C267">
    <cfRule type="cellIs" dxfId="1535" priority="184" operator="equal">
      <formula>0</formula>
    </cfRule>
  </conditionalFormatting>
  <conditionalFormatting sqref="C268">
    <cfRule type="cellIs" dxfId="1534" priority="183" operator="equal">
      <formula>0</formula>
    </cfRule>
  </conditionalFormatting>
  <conditionalFormatting sqref="C269">
    <cfRule type="cellIs" dxfId="1533" priority="182" operator="equal">
      <formula>0</formula>
    </cfRule>
  </conditionalFormatting>
  <conditionalFormatting sqref="C270">
    <cfRule type="cellIs" dxfId="1532" priority="181" operator="equal">
      <formula>0</formula>
    </cfRule>
  </conditionalFormatting>
  <conditionalFormatting sqref="C271">
    <cfRule type="cellIs" dxfId="1531" priority="180" operator="equal">
      <formula>0</formula>
    </cfRule>
  </conditionalFormatting>
  <conditionalFormatting sqref="C272">
    <cfRule type="cellIs" dxfId="1530" priority="179" operator="equal">
      <formula>0</formula>
    </cfRule>
  </conditionalFormatting>
  <conditionalFormatting sqref="C273">
    <cfRule type="cellIs" dxfId="1529" priority="178" operator="equal">
      <formula>0</formula>
    </cfRule>
  </conditionalFormatting>
  <conditionalFormatting sqref="C274">
    <cfRule type="cellIs" dxfId="1528" priority="177" operator="equal">
      <formula>0</formula>
    </cfRule>
  </conditionalFormatting>
  <conditionalFormatting sqref="C275">
    <cfRule type="cellIs" dxfId="1527" priority="176" operator="equal">
      <formula>0</formula>
    </cfRule>
  </conditionalFormatting>
  <conditionalFormatting sqref="C276">
    <cfRule type="cellIs" dxfId="1526" priority="175" operator="equal">
      <formula>0</formula>
    </cfRule>
  </conditionalFormatting>
  <conditionalFormatting sqref="C277">
    <cfRule type="cellIs" dxfId="1525" priority="174" operator="equal">
      <formula>0</formula>
    </cfRule>
  </conditionalFormatting>
  <conditionalFormatting sqref="C278">
    <cfRule type="cellIs" dxfId="1524" priority="173" operator="equal">
      <formula>0</formula>
    </cfRule>
  </conditionalFormatting>
  <conditionalFormatting sqref="C279">
    <cfRule type="cellIs" dxfId="1523" priority="172" operator="equal">
      <formula>0</formula>
    </cfRule>
  </conditionalFormatting>
  <conditionalFormatting sqref="C280">
    <cfRule type="cellIs" dxfId="1522" priority="171" operator="equal">
      <formula>0</formula>
    </cfRule>
  </conditionalFormatting>
  <conditionalFormatting sqref="C281">
    <cfRule type="cellIs" dxfId="1521" priority="170" operator="equal">
      <formula>0</formula>
    </cfRule>
  </conditionalFormatting>
  <conditionalFormatting sqref="C282">
    <cfRule type="cellIs" dxfId="1520" priority="169" operator="equal">
      <formula>0</formula>
    </cfRule>
  </conditionalFormatting>
  <conditionalFormatting sqref="C283">
    <cfRule type="cellIs" dxfId="1519" priority="168" operator="equal">
      <formula>0</formula>
    </cfRule>
  </conditionalFormatting>
  <conditionalFormatting sqref="C284">
    <cfRule type="cellIs" dxfId="1518" priority="167" operator="equal">
      <formula>0</formula>
    </cfRule>
  </conditionalFormatting>
  <conditionalFormatting sqref="C285">
    <cfRule type="cellIs" dxfId="1517" priority="166" operator="equal">
      <formula>0</formula>
    </cfRule>
  </conditionalFormatting>
  <conditionalFormatting sqref="C286">
    <cfRule type="cellIs" dxfId="1516" priority="165" operator="equal">
      <formula>0</formula>
    </cfRule>
  </conditionalFormatting>
  <conditionalFormatting sqref="C287">
    <cfRule type="cellIs" dxfId="1515" priority="164" operator="equal">
      <formula>0</formula>
    </cfRule>
  </conditionalFormatting>
  <conditionalFormatting sqref="C289">
    <cfRule type="cellIs" dxfId="1514" priority="163" operator="equal">
      <formula>0</formula>
    </cfRule>
  </conditionalFormatting>
  <conditionalFormatting sqref="C290">
    <cfRule type="cellIs" dxfId="1513" priority="162" operator="equal">
      <formula>0</formula>
    </cfRule>
  </conditionalFormatting>
  <conditionalFormatting sqref="C291">
    <cfRule type="cellIs" dxfId="1512" priority="161" operator="equal">
      <formula>0</formula>
    </cfRule>
  </conditionalFormatting>
  <conditionalFormatting sqref="C292">
    <cfRule type="cellIs" dxfId="1511" priority="160" operator="equal">
      <formula>0</formula>
    </cfRule>
  </conditionalFormatting>
  <conditionalFormatting sqref="C293">
    <cfRule type="cellIs" dxfId="1510" priority="159" operator="equal">
      <formula>0</formula>
    </cfRule>
  </conditionalFormatting>
  <conditionalFormatting sqref="C294">
    <cfRule type="cellIs" dxfId="1509" priority="158" operator="equal">
      <formula>0</formula>
    </cfRule>
  </conditionalFormatting>
  <conditionalFormatting sqref="C295">
    <cfRule type="cellIs" dxfId="1508" priority="157" operator="equal">
      <formula>0</formula>
    </cfRule>
  </conditionalFormatting>
  <conditionalFormatting sqref="C296">
    <cfRule type="cellIs" dxfId="1507" priority="156" operator="equal">
      <formula>0</formula>
    </cfRule>
  </conditionalFormatting>
  <conditionalFormatting sqref="C298">
    <cfRule type="cellIs" dxfId="1506" priority="155" operator="equal">
      <formula>0</formula>
    </cfRule>
  </conditionalFormatting>
  <conditionalFormatting sqref="C299">
    <cfRule type="cellIs" dxfId="1505" priority="154" operator="equal">
      <formula>0</formula>
    </cfRule>
  </conditionalFormatting>
  <conditionalFormatting sqref="C300">
    <cfRule type="cellIs" dxfId="1504" priority="153" operator="equal">
      <formula>0</formula>
    </cfRule>
  </conditionalFormatting>
  <conditionalFormatting sqref="C301">
    <cfRule type="cellIs" dxfId="1503" priority="152" operator="equal">
      <formula>0</formula>
    </cfRule>
  </conditionalFormatting>
  <conditionalFormatting sqref="C302">
    <cfRule type="cellIs" dxfId="1502" priority="151" operator="equal">
      <formula>0</formula>
    </cfRule>
  </conditionalFormatting>
  <conditionalFormatting sqref="C303">
    <cfRule type="cellIs" dxfId="1501" priority="150" operator="equal">
      <formula>0</formula>
    </cfRule>
  </conditionalFormatting>
  <conditionalFormatting sqref="C304">
    <cfRule type="cellIs" dxfId="1500" priority="149" operator="equal">
      <formula>0</formula>
    </cfRule>
  </conditionalFormatting>
  <conditionalFormatting sqref="C305">
    <cfRule type="cellIs" dxfId="1499" priority="148" operator="equal">
      <formula>0</formula>
    </cfRule>
  </conditionalFormatting>
  <conditionalFormatting sqref="C306">
    <cfRule type="cellIs" dxfId="1498" priority="147" operator="equal">
      <formula>0</formula>
    </cfRule>
  </conditionalFormatting>
  <conditionalFormatting sqref="C307">
    <cfRule type="cellIs" dxfId="1497" priority="146" operator="equal">
      <formula>0</formula>
    </cfRule>
  </conditionalFormatting>
  <conditionalFormatting sqref="C308">
    <cfRule type="cellIs" dxfId="1496" priority="145" operator="equal">
      <formula>0</formula>
    </cfRule>
  </conditionalFormatting>
  <conditionalFormatting sqref="C309">
    <cfRule type="cellIs" dxfId="1495" priority="144" operator="equal">
      <formula>0</formula>
    </cfRule>
  </conditionalFormatting>
  <conditionalFormatting sqref="C310">
    <cfRule type="cellIs" dxfId="1494" priority="143" operator="equal">
      <formula>0</formula>
    </cfRule>
  </conditionalFormatting>
  <conditionalFormatting sqref="C311">
    <cfRule type="cellIs" dxfId="1493" priority="142" operator="equal">
      <formula>0</formula>
    </cfRule>
  </conditionalFormatting>
  <conditionalFormatting sqref="C312">
    <cfRule type="cellIs" dxfId="1492" priority="141" operator="equal">
      <formula>0</formula>
    </cfRule>
  </conditionalFormatting>
  <conditionalFormatting sqref="C313">
    <cfRule type="cellIs" dxfId="1491" priority="140" operator="equal">
      <formula>0</formula>
    </cfRule>
  </conditionalFormatting>
  <conditionalFormatting sqref="C314">
    <cfRule type="cellIs" dxfId="1490" priority="139" operator="equal">
      <formula>0</formula>
    </cfRule>
  </conditionalFormatting>
  <conditionalFormatting sqref="C315">
    <cfRule type="cellIs" dxfId="1489" priority="138" operator="equal">
      <formula>0</formula>
    </cfRule>
  </conditionalFormatting>
  <conditionalFormatting sqref="C316">
    <cfRule type="cellIs" dxfId="1488" priority="137" operator="equal">
      <formula>0</formula>
    </cfRule>
  </conditionalFormatting>
  <conditionalFormatting sqref="C317">
    <cfRule type="cellIs" dxfId="1487" priority="136" operator="equal">
      <formula>0</formula>
    </cfRule>
  </conditionalFormatting>
  <conditionalFormatting sqref="C318">
    <cfRule type="cellIs" dxfId="1486" priority="135" operator="equal">
      <formula>0</formula>
    </cfRule>
  </conditionalFormatting>
  <conditionalFormatting sqref="C319">
    <cfRule type="cellIs" dxfId="1485" priority="134" operator="equal">
      <formula>0</formula>
    </cfRule>
  </conditionalFormatting>
  <conditionalFormatting sqref="C320">
    <cfRule type="cellIs" dxfId="1484" priority="133" operator="equal">
      <formula>0</formula>
    </cfRule>
  </conditionalFormatting>
  <conditionalFormatting sqref="C321">
    <cfRule type="cellIs" dxfId="1483" priority="132" operator="equal">
      <formula>0</formula>
    </cfRule>
  </conditionalFormatting>
  <conditionalFormatting sqref="C322">
    <cfRule type="cellIs" dxfId="1482" priority="131" operator="equal">
      <formula>0</formula>
    </cfRule>
  </conditionalFormatting>
  <conditionalFormatting sqref="C324">
    <cfRule type="cellIs" dxfId="1481" priority="130" operator="equal">
      <formula>0</formula>
    </cfRule>
  </conditionalFormatting>
  <conditionalFormatting sqref="C325">
    <cfRule type="cellIs" dxfId="1480" priority="129" operator="equal">
      <formula>0</formula>
    </cfRule>
  </conditionalFormatting>
  <conditionalFormatting sqref="C326">
    <cfRule type="cellIs" dxfId="1479" priority="128" operator="equal">
      <formula>0</formula>
    </cfRule>
  </conditionalFormatting>
  <conditionalFormatting sqref="C328">
    <cfRule type="cellIs" dxfId="1478" priority="127" operator="equal">
      <formula>0</formula>
    </cfRule>
  </conditionalFormatting>
  <conditionalFormatting sqref="C329">
    <cfRule type="cellIs" dxfId="1477" priority="126" operator="equal">
      <formula>0</formula>
    </cfRule>
  </conditionalFormatting>
  <conditionalFormatting sqref="C331">
    <cfRule type="cellIs" dxfId="1476" priority="125" operator="equal">
      <formula>0</formula>
    </cfRule>
  </conditionalFormatting>
  <conditionalFormatting sqref="C332">
    <cfRule type="cellIs" dxfId="1475" priority="124" operator="equal">
      <formula>0</formula>
    </cfRule>
  </conditionalFormatting>
  <conditionalFormatting sqref="C333">
    <cfRule type="cellIs" dxfId="1474" priority="123" operator="equal">
      <formula>0</formula>
    </cfRule>
  </conditionalFormatting>
  <conditionalFormatting sqref="C334">
    <cfRule type="cellIs" dxfId="1473" priority="122" operator="equal">
      <formula>0</formula>
    </cfRule>
  </conditionalFormatting>
  <conditionalFormatting sqref="C335">
    <cfRule type="cellIs" dxfId="1472" priority="121" operator="equal">
      <formula>0</formula>
    </cfRule>
  </conditionalFormatting>
  <conditionalFormatting sqref="C336">
    <cfRule type="cellIs" dxfId="1471" priority="120" operator="equal">
      <formula>0</formula>
    </cfRule>
  </conditionalFormatting>
  <conditionalFormatting sqref="C337">
    <cfRule type="cellIs" dxfId="1470" priority="119" operator="equal">
      <formula>0</formula>
    </cfRule>
  </conditionalFormatting>
  <conditionalFormatting sqref="C338">
    <cfRule type="cellIs" dxfId="1469" priority="118" operator="equal">
      <formula>0</formula>
    </cfRule>
  </conditionalFormatting>
  <conditionalFormatting sqref="C339">
    <cfRule type="cellIs" dxfId="1468" priority="117" operator="equal">
      <formula>0</formula>
    </cfRule>
  </conditionalFormatting>
  <conditionalFormatting sqref="C340">
    <cfRule type="cellIs" dxfId="1467" priority="116" operator="equal">
      <formula>0</formula>
    </cfRule>
  </conditionalFormatting>
  <conditionalFormatting sqref="C342">
    <cfRule type="cellIs" dxfId="1466" priority="115" operator="equal">
      <formula>0</formula>
    </cfRule>
  </conditionalFormatting>
  <conditionalFormatting sqref="C343">
    <cfRule type="cellIs" dxfId="1465" priority="114" operator="equal">
      <formula>0</formula>
    </cfRule>
  </conditionalFormatting>
  <conditionalFormatting sqref="C344">
    <cfRule type="cellIs" dxfId="1464" priority="113" operator="equal">
      <formula>0</formula>
    </cfRule>
  </conditionalFormatting>
  <conditionalFormatting sqref="C345">
    <cfRule type="cellIs" dxfId="1463" priority="112" operator="equal">
      <formula>0</formula>
    </cfRule>
  </conditionalFormatting>
  <conditionalFormatting sqref="C347">
    <cfRule type="cellIs" dxfId="1462" priority="111" operator="equal">
      <formula>0</formula>
    </cfRule>
  </conditionalFormatting>
  <conditionalFormatting sqref="C348">
    <cfRule type="cellIs" dxfId="1461" priority="110" operator="equal">
      <formula>0</formula>
    </cfRule>
  </conditionalFormatting>
  <conditionalFormatting sqref="C349">
    <cfRule type="cellIs" dxfId="1460" priority="109" operator="equal">
      <formula>0</formula>
    </cfRule>
  </conditionalFormatting>
  <conditionalFormatting sqref="C350">
    <cfRule type="cellIs" dxfId="1459" priority="108" operator="equal">
      <formula>0</formula>
    </cfRule>
  </conditionalFormatting>
  <conditionalFormatting sqref="C351">
    <cfRule type="cellIs" dxfId="1458" priority="107" operator="equal">
      <formula>0</formula>
    </cfRule>
  </conditionalFormatting>
  <conditionalFormatting sqref="C353">
    <cfRule type="cellIs" dxfId="1457" priority="106" operator="equal">
      <formula>0</formula>
    </cfRule>
  </conditionalFormatting>
  <conditionalFormatting sqref="C354">
    <cfRule type="cellIs" dxfId="1456" priority="105" operator="equal">
      <formula>0</formula>
    </cfRule>
  </conditionalFormatting>
  <conditionalFormatting sqref="C355">
    <cfRule type="cellIs" dxfId="1455" priority="104" operator="equal">
      <formula>0</formula>
    </cfRule>
  </conditionalFormatting>
  <conditionalFormatting sqref="C356">
    <cfRule type="cellIs" dxfId="1454" priority="103" operator="equal">
      <formula>0</formula>
    </cfRule>
  </conditionalFormatting>
  <conditionalFormatting sqref="C358">
    <cfRule type="cellIs" dxfId="1453" priority="102" operator="equal">
      <formula>0</formula>
    </cfRule>
  </conditionalFormatting>
  <conditionalFormatting sqref="C359">
    <cfRule type="cellIs" dxfId="1452" priority="101" operator="equal">
      <formula>0</formula>
    </cfRule>
  </conditionalFormatting>
  <conditionalFormatting sqref="C361">
    <cfRule type="cellIs" dxfId="1451" priority="100" operator="equal">
      <formula>0</formula>
    </cfRule>
  </conditionalFormatting>
  <conditionalFormatting sqref="C362">
    <cfRule type="cellIs" dxfId="1450" priority="99" operator="equal">
      <formula>0</formula>
    </cfRule>
  </conditionalFormatting>
  <conditionalFormatting sqref="C363">
    <cfRule type="cellIs" dxfId="1449" priority="98" operator="equal">
      <formula>0</formula>
    </cfRule>
  </conditionalFormatting>
  <conditionalFormatting sqref="C364">
    <cfRule type="cellIs" dxfId="1448" priority="97" operator="equal">
      <formula>0</formula>
    </cfRule>
  </conditionalFormatting>
  <conditionalFormatting sqref="C365">
    <cfRule type="cellIs" dxfId="1447" priority="96" operator="equal">
      <formula>0</formula>
    </cfRule>
  </conditionalFormatting>
  <conditionalFormatting sqref="C366">
    <cfRule type="cellIs" dxfId="1446" priority="95" operator="equal">
      <formula>0</formula>
    </cfRule>
  </conditionalFormatting>
  <conditionalFormatting sqref="C367">
    <cfRule type="cellIs" dxfId="1445" priority="94" operator="equal">
      <formula>0</formula>
    </cfRule>
  </conditionalFormatting>
  <conditionalFormatting sqref="C369">
    <cfRule type="cellIs" dxfId="1444" priority="93" operator="equal">
      <formula>0</formula>
    </cfRule>
  </conditionalFormatting>
  <conditionalFormatting sqref="C371">
    <cfRule type="cellIs" dxfId="1443" priority="92" operator="equal">
      <formula>0</formula>
    </cfRule>
  </conditionalFormatting>
  <conditionalFormatting sqref="C372">
    <cfRule type="cellIs" dxfId="1442" priority="91" operator="equal">
      <formula>0</formula>
    </cfRule>
  </conditionalFormatting>
  <conditionalFormatting sqref="C373">
    <cfRule type="cellIs" dxfId="1441" priority="90" operator="equal">
      <formula>0</formula>
    </cfRule>
  </conditionalFormatting>
  <conditionalFormatting sqref="C374">
    <cfRule type="cellIs" dxfId="1440" priority="89" operator="equal">
      <formula>0</formula>
    </cfRule>
  </conditionalFormatting>
  <conditionalFormatting sqref="C375">
    <cfRule type="cellIs" dxfId="1439" priority="88" operator="equal">
      <formula>0</formula>
    </cfRule>
  </conditionalFormatting>
  <conditionalFormatting sqref="C376">
    <cfRule type="cellIs" dxfId="1438" priority="87" operator="equal">
      <formula>0</formula>
    </cfRule>
  </conditionalFormatting>
  <conditionalFormatting sqref="C377">
    <cfRule type="cellIs" dxfId="1437" priority="86" operator="equal">
      <formula>0</formula>
    </cfRule>
  </conditionalFormatting>
  <conditionalFormatting sqref="C378">
    <cfRule type="cellIs" dxfId="1436" priority="85" operator="equal">
      <formula>0</formula>
    </cfRule>
  </conditionalFormatting>
  <conditionalFormatting sqref="C380">
    <cfRule type="cellIs" dxfId="1435" priority="84" operator="equal">
      <formula>0</formula>
    </cfRule>
  </conditionalFormatting>
  <conditionalFormatting sqref="C381">
    <cfRule type="cellIs" dxfId="1434" priority="83" operator="equal">
      <formula>0</formula>
    </cfRule>
  </conditionalFormatting>
  <conditionalFormatting sqref="C383">
    <cfRule type="cellIs" dxfId="1433" priority="82" operator="equal">
      <formula>0</formula>
    </cfRule>
  </conditionalFormatting>
  <conditionalFormatting sqref="C384">
    <cfRule type="cellIs" dxfId="1432" priority="81" operator="equal">
      <formula>0</formula>
    </cfRule>
  </conditionalFormatting>
  <conditionalFormatting sqref="C385">
    <cfRule type="cellIs" dxfId="1431" priority="80" operator="equal">
      <formula>0</formula>
    </cfRule>
  </conditionalFormatting>
  <conditionalFormatting sqref="C386">
    <cfRule type="cellIs" dxfId="1430" priority="79" operator="equal">
      <formula>0</formula>
    </cfRule>
  </conditionalFormatting>
  <conditionalFormatting sqref="C387">
    <cfRule type="cellIs" dxfId="1429" priority="78" operator="equal">
      <formula>0</formula>
    </cfRule>
  </conditionalFormatting>
  <conditionalFormatting sqref="C388">
    <cfRule type="cellIs" dxfId="1428" priority="77" operator="equal">
      <formula>0</formula>
    </cfRule>
  </conditionalFormatting>
  <conditionalFormatting sqref="C389">
    <cfRule type="cellIs" dxfId="1427" priority="76" operator="equal">
      <formula>0</formula>
    </cfRule>
  </conditionalFormatting>
  <conditionalFormatting sqref="C390">
    <cfRule type="cellIs" dxfId="1426" priority="75" operator="equal">
      <formula>0</formula>
    </cfRule>
  </conditionalFormatting>
  <conditionalFormatting sqref="C391">
    <cfRule type="cellIs" dxfId="1425" priority="74" operator="equal">
      <formula>0</formula>
    </cfRule>
  </conditionalFormatting>
  <conditionalFormatting sqref="C392">
    <cfRule type="cellIs" dxfId="1424" priority="73" operator="equal">
      <formula>0</formula>
    </cfRule>
  </conditionalFormatting>
  <conditionalFormatting sqref="C393">
    <cfRule type="cellIs" dxfId="1423" priority="72" operator="equal">
      <formula>0</formula>
    </cfRule>
  </conditionalFormatting>
  <conditionalFormatting sqref="C394">
    <cfRule type="cellIs" dxfId="1422" priority="71" operator="equal">
      <formula>0</formula>
    </cfRule>
  </conditionalFormatting>
  <conditionalFormatting sqref="C395">
    <cfRule type="cellIs" dxfId="1421" priority="70" operator="equal">
      <formula>0</formula>
    </cfRule>
  </conditionalFormatting>
  <conditionalFormatting sqref="C396">
    <cfRule type="cellIs" dxfId="1420" priority="69" operator="equal">
      <formula>0</formula>
    </cfRule>
  </conditionalFormatting>
  <conditionalFormatting sqref="C397">
    <cfRule type="cellIs" dxfId="1419" priority="68" operator="equal">
      <formula>0</formula>
    </cfRule>
  </conditionalFormatting>
  <conditionalFormatting sqref="C398">
    <cfRule type="cellIs" dxfId="1418" priority="67" operator="equal">
      <formula>0</formula>
    </cfRule>
  </conditionalFormatting>
  <conditionalFormatting sqref="C399">
    <cfRule type="cellIs" dxfId="1417" priority="66" operator="equal">
      <formula>0</formula>
    </cfRule>
  </conditionalFormatting>
  <conditionalFormatting sqref="C400">
    <cfRule type="cellIs" dxfId="1416" priority="65" operator="equal">
      <formula>0</formula>
    </cfRule>
  </conditionalFormatting>
  <conditionalFormatting sqref="C401">
    <cfRule type="cellIs" dxfId="1415" priority="64" operator="equal">
      <formula>0</formula>
    </cfRule>
  </conditionalFormatting>
  <conditionalFormatting sqref="C402">
    <cfRule type="cellIs" dxfId="1414" priority="63" operator="equal">
      <formula>0</formula>
    </cfRule>
  </conditionalFormatting>
  <conditionalFormatting sqref="C403">
    <cfRule type="cellIs" dxfId="1413" priority="62" operator="equal">
      <formula>0</formula>
    </cfRule>
  </conditionalFormatting>
  <conditionalFormatting sqref="C404">
    <cfRule type="cellIs" dxfId="1412" priority="61" operator="equal">
      <formula>0</formula>
    </cfRule>
  </conditionalFormatting>
  <conditionalFormatting sqref="C405">
    <cfRule type="cellIs" dxfId="1411" priority="60" operator="equal">
      <formula>0</formula>
    </cfRule>
  </conditionalFormatting>
  <conditionalFormatting sqref="C406">
    <cfRule type="cellIs" dxfId="1410" priority="59" operator="equal">
      <formula>0</formula>
    </cfRule>
  </conditionalFormatting>
  <conditionalFormatting sqref="C408">
    <cfRule type="cellIs" dxfId="1409" priority="58" operator="equal">
      <formula>0</formula>
    </cfRule>
  </conditionalFormatting>
  <conditionalFormatting sqref="C409">
    <cfRule type="cellIs" dxfId="1408" priority="57" operator="equal">
      <formula>0</formula>
    </cfRule>
  </conditionalFormatting>
  <conditionalFormatting sqref="C410">
    <cfRule type="cellIs" dxfId="1407" priority="56" operator="equal">
      <formula>0</formula>
    </cfRule>
  </conditionalFormatting>
  <conditionalFormatting sqref="C411">
    <cfRule type="cellIs" dxfId="1406" priority="55" operator="equal">
      <formula>0</formula>
    </cfRule>
  </conditionalFormatting>
  <conditionalFormatting sqref="C413">
    <cfRule type="cellIs" dxfId="1405" priority="54" operator="equal">
      <formula>0</formula>
    </cfRule>
  </conditionalFormatting>
  <conditionalFormatting sqref="C414">
    <cfRule type="cellIs" dxfId="1404" priority="53" operator="equal">
      <formula>0</formula>
    </cfRule>
  </conditionalFormatting>
  <conditionalFormatting sqref="C415">
    <cfRule type="cellIs" dxfId="1403" priority="52" operator="equal">
      <formula>0</formula>
    </cfRule>
  </conditionalFormatting>
  <conditionalFormatting sqref="C416">
    <cfRule type="cellIs" dxfId="1402" priority="51" operator="equal">
      <formula>0</formula>
    </cfRule>
  </conditionalFormatting>
  <conditionalFormatting sqref="C417">
    <cfRule type="cellIs" dxfId="1401" priority="50" operator="equal">
      <formula>0</formula>
    </cfRule>
  </conditionalFormatting>
  <conditionalFormatting sqref="C418">
    <cfRule type="cellIs" dxfId="1400" priority="49" operator="equal">
      <formula>0</formula>
    </cfRule>
  </conditionalFormatting>
  <conditionalFormatting sqref="C419">
    <cfRule type="cellIs" dxfId="1399" priority="48" operator="equal">
      <formula>0</formula>
    </cfRule>
  </conditionalFormatting>
  <conditionalFormatting sqref="C421">
    <cfRule type="cellIs" dxfId="1398" priority="47" operator="equal">
      <formula>0</formula>
    </cfRule>
  </conditionalFormatting>
  <conditionalFormatting sqref="C423:C424">
    <cfRule type="cellIs" dxfId="1397" priority="46" operator="equal">
      <formula>0</formula>
    </cfRule>
  </conditionalFormatting>
  <conditionalFormatting sqref="C425">
    <cfRule type="cellIs" dxfId="1396" priority="45" operator="equal">
      <formula>0</formula>
    </cfRule>
  </conditionalFormatting>
  <conditionalFormatting sqref="C424">
    <cfRule type="cellIs" dxfId="1395" priority="44" operator="equal">
      <formula>0</formula>
    </cfRule>
  </conditionalFormatting>
  <conditionalFormatting sqref="C426">
    <cfRule type="cellIs" dxfId="1394" priority="43" operator="equal">
      <formula>0</formula>
    </cfRule>
  </conditionalFormatting>
  <conditionalFormatting sqref="C428">
    <cfRule type="cellIs" dxfId="1393" priority="42" operator="equal">
      <formula>0</formula>
    </cfRule>
  </conditionalFormatting>
  <conditionalFormatting sqref="C429">
    <cfRule type="cellIs" dxfId="1392" priority="41" operator="equal">
      <formula>0</formula>
    </cfRule>
  </conditionalFormatting>
  <conditionalFormatting sqref="C431">
    <cfRule type="cellIs" dxfId="1391" priority="40" operator="equal">
      <formula>0</formula>
    </cfRule>
  </conditionalFormatting>
  <conditionalFormatting sqref="C433">
    <cfRule type="cellIs" dxfId="1390" priority="39" operator="equal">
      <formula>0</formula>
    </cfRule>
  </conditionalFormatting>
  <conditionalFormatting sqref="C434">
    <cfRule type="cellIs" dxfId="1389" priority="38" operator="equal">
      <formula>0</formula>
    </cfRule>
  </conditionalFormatting>
  <conditionalFormatting sqref="C435">
    <cfRule type="cellIs" dxfId="1388" priority="37" operator="equal">
      <formula>0</formula>
    </cfRule>
  </conditionalFormatting>
  <conditionalFormatting sqref="C436">
    <cfRule type="cellIs" dxfId="1387" priority="36" operator="equal">
      <formula>0</formula>
    </cfRule>
  </conditionalFormatting>
  <conditionalFormatting sqref="C437">
    <cfRule type="cellIs" dxfId="1386" priority="35" operator="equal">
      <formula>0</formula>
    </cfRule>
  </conditionalFormatting>
  <conditionalFormatting sqref="C439">
    <cfRule type="cellIs" dxfId="1385" priority="34" operator="equal">
      <formula>0</formula>
    </cfRule>
  </conditionalFormatting>
  <conditionalFormatting sqref="C441">
    <cfRule type="cellIs" dxfId="1384" priority="33" operator="equal">
      <formula>0</formula>
    </cfRule>
  </conditionalFormatting>
  <conditionalFormatting sqref="C443">
    <cfRule type="cellIs" dxfId="1383" priority="32" operator="equal">
      <formula>0</formula>
    </cfRule>
  </conditionalFormatting>
  <conditionalFormatting sqref="C445">
    <cfRule type="cellIs" dxfId="1382" priority="31" operator="equal">
      <formula>0</formula>
    </cfRule>
  </conditionalFormatting>
  <conditionalFormatting sqref="C446">
    <cfRule type="cellIs" dxfId="1381" priority="30" operator="equal">
      <formula>0</formula>
    </cfRule>
  </conditionalFormatting>
  <conditionalFormatting sqref="C447">
    <cfRule type="cellIs" dxfId="1380" priority="29" operator="equal">
      <formula>0</formula>
    </cfRule>
  </conditionalFormatting>
  <conditionalFormatting sqref="C448">
    <cfRule type="cellIs" dxfId="1379" priority="28" operator="equal">
      <formula>0</formula>
    </cfRule>
  </conditionalFormatting>
  <conditionalFormatting sqref="C449">
    <cfRule type="cellIs" dxfId="1378" priority="27" operator="equal">
      <formula>0</formula>
    </cfRule>
  </conditionalFormatting>
  <conditionalFormatting sqref="C451">
    <cfRule type="cellIs" dxfId="1377" priority="26" operator="equal">
      <formula>0</formula>
    </cfRule>
  </conditionalFormatting>
  <conditionalFormatting sqref="C453">
    <cfRule type="cellIs" dxfId="1376" priority="25" operator="equal">
      <formula>0</formula>
    </cfRule>
  </conditionalFormatting>
  <conditionalFormatting sqref="C455:C456">
    <cfRule type="cellIs" dxfId="1375" priority="24" operator="equal">
      <formula>0</formula>
    </cfRule>
  </conditionalFormatting>
  <conditionalFormatting sqref="C457:C458">
    <cfRule type="cellIs" dxfId="1374" priority="23" operator="equal">
      <formula>0</formula>
    </cfRule>
  </conditionalFormatting>
  <conditionalFormatting sqref="C459">
    <cfRule type="cellIs" dxfId="1373" priority="22" operator="equal">
      <formula>0</formula>
    </cfRule>
  </conditionalFormatting>
  <conditionalFormatting sqref="C460">
    <cfRule type="cellIs" dxfId="1372" priority="21" operator="equal">
      <formula>0</formula>
    </cfRule>
  </conditionalFormatting>
  <conditionalFormatting sqref="C461">
    <cfRule type="cellIs" dxfId="1371" priority="20" operator="equal">
      <formula>0</formula>
    </cfRule>
  </conditionalFormatting>
  <conditionalFormatting sqref="C462">
    <cfRule type="cellIs" dxfId="1370" priority="19" operator="equal">
      <formula>0</formula>
    </cfRule>
  </conditionalFormatting>
  <conditionalFormatting sqref="C463">
    <cfRule type="cellIs" dxfId="1369" priority="18" operator="equal">
      <formula>0</formula>
    </cfRule>
  </conditionalFormatting>
  <conditionalFormatting sqref="C464">
    <cfRule type="cellIs" dxfId="1368" priority="17" operator="equal">
      <formula>0</formula>
    </cfRule>
  </conditionalFormatting>
  <conditionalFormatting sqref="C465">
    <cfRule type="cellIs" dxfId="1367" priority="16" operator="equal">
      <formula>0</formula>
    </cfRule>
  </conditionalFormatting>
  <conditionalFormatting sqref="C466">
    <cfRule type="cellIs" dxfId="1366" priority="15" operator="equal">
      <formula>0</formula>
    </cfRule>
  </conditionalFormatting>
  <conditionalFormatting sqref="C450">
    <cfRule type="cellIs" dxfId="1365" priority="14" operator="equal">
      <formula>0</formula>
    </cfRule>
  </conditionalFormatting>
  <conditionalFormatting sqref="C452">
    <cfRule type="cellIs" dxfId="1364" priority="13" operator="equal">
      <formula>0</formula>
    </cfRule>
  </conditionalFormatting>
  <conditionalFormatting sqref="C454">
    <cfRule type="cellIs" dxfId="1363" priority="12" operator="equal">
      <formula>0</formula>
    </cfRule>
  </conditionalFormatting>
  <conditionalFormatting sqref="C456">
    <cfRule type="cellIs" dxfId="1362" priority="11" operator="equal">
      <formula>0</formula>
    </cfRule>
  </conditionalFormatting>
  <conditionalFormatting sqref="C458">
    <cfRule type="cellIs" dxfId="1361" priority="10" operator="equal">
      <formula>0</formula>
    </cfRule>
  </conditionalFormatting>
  <conditionalFormatting sqref="C20">
    <cfRule type="cellIs" dxfId="1360" priority="7" operator="equal">
      <formula>0</formula>
    </cfRule>
  </conditionalFormatting>
  <conditionalFormatting sqref="C46">
    <cfRule type="cellIs" dxfId="1359" priority="6" operator="equal">
      <formula>0</formula>
    </cfRule>
  </conditionalFormatting>
  <conditionalFormatting sqref="C144">
    <cfRule type="cellIs" dxfId="1358" priority="5" operator="equal">
      <formula>0</formula>
    </cfRule>
  </conditionalFormatting>
  <conditionalFormatting sqref="C177">
    <cfRule type="cellIs" dxfId="1357" priority="4" operator="equal">
      <formula>0</formula>
    </cfRule>
  </conditionalFormatting>
  <conditionalFormatting sqref="C405">
    <cfRule type="cellIs" dxfId="1356" priority="3" operator="equal">
      <formula>0</formula>
    </cfRule>
  </conditionalFormatting>
  <conditionalFormatting sqref="AB1:AB1048576">
    <cfRule type="cellIs" dxfId="1355" priority="2" operator="equal">
      <formula>0</formula>
    </cfRule>
  </conditionalFormatting>
  <conditionalFormatting sqref="C40:C42">
    <cfRule type="cellIs" dxfId="1354" priority="1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J327"/>
  <sheetViews>
    <sheetView workbookViewId="0">
      <pane ySplit="1" topLeftCell="A2" activePane="bottomLeft" state="frozen"/>
      <selection pane="bottomLeft" activeCell="H5" sqref="A5:XFD5"/>
    </sheetView>
  </sheetViews>
  <sheetFormatPr defaultRowHeight="15" outlineLevelCol="1" x14ac:dyDescent="0.25"/>
  <cols>
    <col min="1" max="1" width="10.28515625" bestFit="1" customWidth="1"/>
    <col min="2" max="2" width="10" style="36" bestFit="1" customWidth="1"/>
    <col min="3" max="3" width="7.7109375" bestFit="1" customWidth="1"/>
    <col min="4" max="4" width="16.42578125" style="14" bestFit="1" customWidth="1"/>
    <col min="5" max="5" width="14.5703125" style="14" bestFit="1" customWidth="1"/>
    <col min="6" max="6" width="9.7109375" style="22" customWidth="1" outlineLevel="1"/>
    <col min="7" max="7" width="15.7109375" style="22" bestFit="1" customWidth="1" outlineLevel="1"/>
    <col min="8" max="8" width="10.42578125" style="68" bestFit="1" customWidth="1"/>
    <col min="9" max="9" width="12.85546875" style="71" bestFit="1" customWidth="1" outlineLevel="1"/>
    <col min="10" max="10" width="10.28515625" style="69" customWidth="1" outlineLevel="1"/>
    <col min="11" max="11" width="10.28515625" style="72" customWidth="1" outlineLevel="1"/>
    <col min="12" max="12" width="10.28515625" style="68" customWidth="1"/>
    <col min="13" max="15" width="10.28515625" style="6" customWidth="1" outlineLevel="1"/>
    <col min="16" max="16" width="10.28515625" style="68" customWidth="1"/>
    <col min="17" max="19" width="10.28515625" style="6" customWidth="1" outlineLevel="1"/>
    <col min="20" max="20" width="10.28515625" style="23" customWidth="1"/>
    <col min="21" max="23" width="10.28515625" style="23" customWidth="1" outlineLevel="1"/>
    <col min="24" max="24" width="10.28515625" style="23" customWidth="1"/>
    <col min="25" max="27" width="10.28515625" style="23" customWidth="1" outlineLevel="1"/>
  </cols>
  <sheetData>
    <row r="1" spans="1:36" x14ac:dyDescent="0.25">
      <c r="A1" s="98" t="s">
        <v>8</v>
      </c>
      <c r="B1" s="99" t="s">
        <v>511</v>
      </c>
      <c r="C1" t="s">
        <v>4237</v>
      </c>
      <c r="D1" s="100" t="s">
        <v>514</v>
      </c>
      <c r="E1" s="100" t="s">
        <v>515</v>
      </c>
      <c r="F1" s="101" t="s">
        <v>13</v>
      </c>
      <c r="G1" s="101" t="s">
        <v>4204</v>
      </c>
      <c r="H1" s="102" t="s">
        <v>10</v>
      </c>
      <c r="I1" s="103" t="s">
        <v>4189</v>
      </c>
      <c r="J1" s="104" t="s">
        <v>4190</v>
      </c>
      <c r="K1" s="104" t="s">
        <v>4191</v>
      </c>
      <c r="L1" s="105" t="s">
        <v>11</v>
      </c>
      <c r="M1" s="106" t="s">
        <v>4192</v>
      </c>
      <c r="N1" s="106" t="s">
        <v>4193</v>
      </c>
      <c r="O1" s="106" t="s">
        <v>4194</v>
      </c>
      <c r="P1" s="107" t="s">
        <v>839</v>
      </c>
      <c r="Q1" s="108" t="s">
        <v>4195</v>
      </c>
      <c r="R1" s="108" t="s">
        <v>4196</v>
      </c>
      <c r="S1" s="108" t="s">
        <v>4197</v>
      </c>
      <c r="T1" s="109" t="s">
        <v>512</v>
      </c>
      <c r="U1" s="110" t="s">
        <v>4198</v>
      </c>
      <c r="V1" s="110" t="s">
        <v>4199</v>
      </c>
      <c r="W1" s="110" t="s">
        <v>4200</v>
      </c>
      <c r="X1" s="111" t="s">
        <v>513</v>
      </c>
      <c r="Y1" s="111" t="s">
        <v>4201</v>
      </c>
      <c r="Z1" s="111" t="s">
        <v>4202</v>
      </c>
      <c r="AA1" s="111" t="s">
        <v>4203</v>
      </c>
      <c r="AB1" t="s">
        <v>4238</v>
      </c>
      <c r="AC1" t="s">
        <v>10</v>
      </c>
      <c r="AD1" t="s">
        <v>10</v>
      </c>
      <c r="AE1" s="45" t="s">
        <v>11</v>
      </c>
      <c r="AF1" s="45" t="s">
        <v>11</v>
      </c>
      <c r="AG1" s="45" t="s">
        <v>11</v>
      </c>
      <c r="AH1" t="s">
        <v>12</v>
      </c>
      <c r="AI1" t="s">
        <v>12</v>
      </c>
      <c r="AJ1" t="s">
        <v>12</v>
      </c>
    </row>
    <row r="2" spans="1:36" x14ac:dyDescent="0.25">
      <c r="A2" s="125" t="s">
        <v>4205</v>
      </c>
      <c r="B2" s="126">
        <v>155078809</v>
      </c>
      <c r="C2">
        <v>4.25</v>
      </c>
      <c r="D2" s="127">
        <f>(C2+coefficient!$B$16)/0.9*1.19</f>
        <v>8.2638888888888893</v>
      </c>
      <c r="E2" s="128">
        <f>(C2+coefficient!$B$16)/0.95</f>
        <v>6.5789473684210531</v>
      </c>
      <c r="F2" s="129"/>
      <c r="G2" s="130">
        <v>4</v>
      </c>
      <c r="H2" s="73">
        <f>(C2+4.2+coefficient!$B$13)/0.85*1.19</f>
        <v>16.03</v>
      </c>
      <c r="I2" s="132">
        <v>294</v>
      </c>
      <c r="J2" s="133">
        <v>155078809</v>
      </c>
      <c r="K2" s="133">
        <v>41353</v>
      </c>
      <c r="L2" s="134">
        <f t="shared" ref="L2:L11" si="0">P2*1.03</f>
        <v>13.163399999999999</v>
      </c>
      <c r="M2" s="135">
        <v>295</v>
      </c>
      <c r="N2" s="135">
        <v>155078809</v>
      </c>
      <c r="O2" s="135">
        <v>41356</v>
      </c>
      <c r="P2" s="219">
        <v>12.78</v>
      </c>
      <c r="Q2" s="137">
        <v>296</v>
      </c>
      <c r="R2" s="137">
        <v>155078809</v>
      </c>
      <c r="S2" s="137">
        <v>41355</v>
      </c>
      <c r="T2" s="138">
        <f t="shared" ref="T2:T62" si="1">(C2+4.2)/0.88*1.19</f>
        <v>11.426704545454545</v>
      </c>
      <c r="U2" s="139">
        <v>758</v>
      </c>
      <c r="V2" s="140">
        <v>155078809</v>
      </c>
      <c r="W2" s="140">
        <v>559139</v>
      </c>
      <c r="X2" s="141">
        <f t="shared" ref="X2:X62" si="2">L2-4.9</f>
        <v>8.263399999999999</v>
      </c>
      <c r="Y2" s="142">
        <v>759</v>
      </c>
      <c r="Z2" s="143">
        <v>155078809</v>
      </c>
      <c r="AA2" s="143">
        <v>559140</v>
      </c>
      <c r="AB2">
        <v>71</v>
      </c>
    </row>
    <row r="3" spans="1:36" x14ac:dyDescent="0.25">
      <c r="A3" s="144" t="s">
        <v>518</v>
      </c>
      <c r="B3" s="126">
        <v>166918971</v>
      </c>
      <c r="C3">
        <v>4.25</v>
      </c>
      <c r="D3" s="127">
        <f>(C3+coefficient!$B$16)/0.9*1.19</f>
        <v>8.2638888888888893</v>
      </c>
      <c r="E3" s="128">
        <f>(C3+coefficient!$B$16)/0.95</f>
        <v>6.5789473684210531</v>
      </c>
      <c r="F3" s="145"/>
      <c r="G3" s="130">
        <v>5</v>
      </c>
      <c r="H3" s="73">
        <f>(C3+4.2+coefficient!$B$13)/0.85*1.19</f>
        <v>16.03</v>
      </c>
      <c r="I3" s="132">
        <v>294</v>
      </c>
      <c r="J3" s="133">
        <v>166918971</v>
      </c>
      <c r="K3" s="133">
        <v>440120</v>
      </c>
      <c r="L3" s="134">
        <f t="shared" si="0"/>
        <v>14.555187500000001</v>
      </c>
      <c r="M3" s="135">
        <v>295</v>
      </c>
      <c r="N3" s="135">
        <v>166918971</v>
      </c>
      <c r="O3" s="135">
        <v>440122</v>
      </c>
      <c r="P3" s="136">
        <f>(C3+4.2+coefficient!$B$16)/0.88*1.19</f>
        <v>14.13125</v>
      </c>
      <c r="Q3" s="137">
        <v>296</v>
      </c>
      <c r="R3" s="137">
        <v>166918971</v>
      </c>
      <c r="S3" s="137">
        <v>440121</v>
      </c>
      <c r="T3" s="138">
        <f t="shared" si="1"/>
        <v>11.426704545454545</v>
      </c>
      <c r="U3" s="139">
        <v>758</v>
      </c>
      <c r="V3" s="140">
        <v>166918971</v>
      </c>
      <c r="W3" s="140">
        <v>598836</v>
      </c>
      <c r="X3" s="141">
        <f t="shared" si="2"/>
        <v>9.6551875000000003</v>
      </c>
      <c r="Y3" s="142">
        <v>759</v>
      </c>
      <c r="Z3" s="143">
        <v>166918971</v>
      </c>
      <c r="AA3" s="143">
        <v>598837</v>
      </c>
      <c r="AB3">
        <v>71</v>
      </c>
      <c r="AH3">
        <v>1</v>
      </c>
      <c r="AI3">
        <v>12.78</v>
      </c>
      <c r="AJ3">
        <v>0</v>
      </c>
    </row>
    <row r="4" spans="1:36" x14ac:dyDescent="0.25">
      <c r="A4" s="125" t="s">
        <v>519</v>
      </c>
      <c r="B4" s="126">
        <v>155079429</v>
      </c>
      <c r="C4">
        <v>3.25</v>
      </c>
      <c r="D4" s="127">
        <f>(C4+coefficient!$B$16)/0.9*1.19</f>
        <v>6.9416666666666664</v>
      </c>
      <c r="E4" s="128">
        <f>(C4+coefficient!$B$16)/0.95</f>
        <v>5.5263157894736841</v>
      </c>
      <c r="F4" s="129"/>
      <c r="G4" s="130">
        <v>6</v>
      </c>
      <c r="H4" s="73">
        <f>(C4+4.2+coefficient!$B$13)/0.85*1.19</f>
        <v>14.629999999999997</v>
      </c>
      <c r="I4" s="132">
        <v>294</v>
      </c>
      <c r="J4" s="133">
        <v>155079429</v>
      </c>
      <c r="K4" s="133">
        <v>41358</v>
      </c>
      <c r="L4" s="134">
        <f t="shared" si="0"/>
        <v>13.16234659090909</v>
      </c>
      <c r="M4" s="135">
        <v>295</v>
      </c>
      <c r="N4" s="135">
        <v>155079429</v>
      </c>
      <c r="O4" s="135">
        <v>35254</v>
      </c>
      <c r="P4" s="136">
        <f>(C4+4.2+coefficient!$B$16)/0.88*1.19</f>
        <v>12.778977272727271</v>
      </c>
      <c r="Q4" s="137">
        <v>296</v>
      </c>
      <c r="R4" s="137">
        <v>155079429</v>
      </c>
      <c r="S4" s="137">
        <v>35253</v>
      </c>
      <c r="T4" s="138">
        <f t="shared" si="1"/>
        <v>10.074431818181818</v>
      </c>
      <c r="U4" s="139">
        <v>758</v>
      </c>
      <c r="V4" s="140">
        <v>155079429</v>
      </c>
      <c r="W4" s="140">
        <v>559919</v>
      </c>
      <c r="X4" s="141">
        <f t="shared" si="2"/>
        <v>8.2623465909090896</v>
      </c>
      <c r="Y4" s="142">
        <v>759</v>
      </c>
      <c r="Z4" s="143">
        <v>155079429</v>
      </c>
      <c r="AA4" s="143">
        <v>559920</v>
      </c>
      <c r="AB4">
        <v>156</v>
      </c>
    </row>
    <row r="5" spans="1:36" x14ac:dyDescent="0.25">
      <c r="A5" s="144" t="s">
        <v>520</v>
      </c>
      <c r="B5" s="126">
        <v>155078959</v>
      </c>
      <c r="C5">
        <v>5.6</v>
      </c>
      <c r="D5" s="127">
        <f>(C5+coefficient!$B$16)/0.9*1.19</f>
        <v>10.048888888888889</v>
      </c>
      <c r="E5" s="128">
        <f>(C5+coefficient!$B$16)/0.95</f>
        <v>8</v>
      </c>
      <c r="F5" s="145"/>
      <c r="G5" s="130">
        <v>7</v>
      </c>
      <c r="H5" s="73">
        <f>(C5+4.2+coefficient!$B$13)/0.85*1.19</f>
        <v>17.920000000000002</v>
      </c>
      <c r="I5" s="132">
        <v>294</v>
      </c>
      <c r="J5" s="133">
        <v>155078959</v>
      </c>
      <c r="K5" s="133">
        <v>11934</v>
      </c>
      <c r="L5" s="134">
        <f t="shared" si="0"/>
        <v>19.178600000000003</v>
      </c>
      <c r="M5" s="135">
        <v>295</v>
      </c>
      <c r="N5" s="135">
        <v>155078959</v>
      </c>
      <c r="O5" s="135">
        <v>35256</v>
      </c>
      <c r="P5" s="219">
        <v>18.62</v>
      </c>
      <c r="Q5" s="137">
        <v>296</v>
      </c>
      <c r="R5" s="137">
        <v>155078959</v>
      </c>
      <c r="S5" s="137">
        <v>35255</v>
      </c>
      <c r="T5" s="138">
        <f t="shared" si="1"/>
        <v>13.252272727272727</v>
      </c>
      <c r="U5" s="139">
        <v>758</v>
      </c>
      <c r="V5" s="140">
        <v>155078959</v>
      </c>
      <c r="W5" s="140">
        <v>559393</v>
      </c>
      <c r="X5" s="141">
        <f t="shared" si="2"/>
        <v>14.278600000000003</v>
      </c>
      <c r="Y5" s="142">
        <v>759</v>
      </c>
      <c r="Z5" s="143">
        <v>155078959</v>
      </c>
      <c r="AA5" s="143">
        <v>559394</v>
      </c>
      <c r="AB5">
        <v>49</v>
      </c>
      <c r="AC5">
        <v>1</v>
      </c>
      <c r="AD5">
        <v>16.52</v>
      </c>
      <c r="AH5">
        <v>1</v>
      </c>
      <c r="AI5">
        <v>18.62</v>
      </c>
      <c r="AJ5">
        <v>0</v>
      </c>
    </row>
    <row r="6" spans="1:36" x14ac:dyDescent="0.25">
      <c r="A6" s="125" t="s">
        <v>521</v>
      </c>
      <c r="B6" s="126">
        <v>155078855</v>
      </c>
      <c r="C6">
        <v>4.67</v>
      </c>
      <c r="D6" s="127">
        <f>(C6+coefficient!$B$16)/0.9*1.19</f>
        <v>8.819222222222221</v>
      </c>
      <c r="E6" s="128">
        <f>(C6+coefficient!$B$16)/0.95</f>
        <v>7.0210526315789474</v>
      </c>
      <c r="F6" s="129"/>
      <c r="G6" s="130">
        <v>8</v>
      </c>
      <c r="H6" s="73">
        <f>(C6+4.2+coefficient!$B$13)/0.85*1.19</f>
        <v>16.618000000000002</v>
      </c>
      <c r="I6" s="132">
        <v>294</v>
      </c>
      <c r="J6" s="133">
        <v>155078855</v>
      </c>
      <c r="K6" s="133">
        <v>11935</v>
      </c>
      <c r="L6" s="134">
        <f t="shared" si="0"/>
        <v>15.140180681818181</v>
      </c>
      <c r="M6" s="135">
        <v>295</v>
      </c>
      <c r="N6" s="135">
        <v>155078855</v>
      </c>
      <c r="O6" s="135">
        <v>35259</v>
      </c>
      <c r="P6" s="136">
        <f>(C6+4.2+coefficient!$B$16)/0.88*1.19</f>
        <v>14.699204545454545</v>
      </c>
      <c r="Q6" s="137">
        <v>296</v>
      </c>
      <c r="R6" s="137">
        <v>155078855</v>
      </c>
      <c r="S6" s="137">
        <v>35258</v>
      </c>
      <c r="T6" s="138">
        <f t="shared" si="1"/>
        <v>11.99465909090909</v>
      </c>
      <c r="U6" s="139">
        <v>758</v>
      </c>
      <c r="V6" s="140">
        <v>155078855</v>
      </c>
      <c r="W6" s="140">
        <v>559223</v>
      </c>
      <c r="X6" s="141">
        <f t="shared" si="2"/>
        <v>10.240180681818181</v>
      </c>
      <c r="Y6" s="142">
        <v>759</v>
      </c>
      <c r="Z6" s="143">
        <v>155078855</v>
      </c>
      <c r="AA6" s="143">
        <v>559224</v>
      </c>
      <c r="AB6">
        <v>67</v>
      </c>
    </row>
    <row r="7" spans="1:36" x14ac:dyDescent="0.25">
      <c r="A7" s="144" t="s">
        <v>522</v>
      </c>
      <c r="B7" s="126">
        <v>155078840</v>
      </c>
      <c r="C7">
        <v>4.22</v>
      </c>
      <c r="D7" s="127">
        <f>(C7+coefficient!$B$16)/0.9*1.19</f>
        <v>8.2242222222222203</v>
      </c>
      <c r="E7" s="128">
        <f>(C7+coefficient!$B$16)/0.95</f>
        <v>6.5473684210526315</v>
      </c>
      <c r="F7" s="145"/>
      <c r="G7" s="130">
        <v>9</v>
      </c>
      <c r="H7" s="217">
        <v>16.690000000000001</v>
      </c>
      <c r="I7" s="132">
        <v>294</v>
      </c>
      <c r="J7" s="133">
        <v>155078840</v>
      </c>
      <c r="K7" s="133">
        <v>35261</v>
      </c>
      <c r="L7" s="134">
        <f t="shared" si="0"/>
        <v>17.190700000000003</v>
      </c>
      <c r="M7" s="135">
        <v>295</v>
      </c>
      <c r="N7" s="135">
        <v>155078840</v>
      </c>
      <c r="O7" s="135">
        <v>35264</v>
      </c>
      <c r="P7" s="219">
        <v>16.690000000000001</v>
      </c>
      <c r="Q7" s="137">
        <v>296</v>
      </c>
      <c r="R7" s="137">
        <v>155078840</v>
      </c>
      <c r="S7" s="137">
        <v>35263</v>
      </c>
      <c r="T7" s="138">
        <f t="shared" si="1"/>
        <v>11.386136363636364</v>
      </c>
      <c r="U7" s="139">
        <v>758</v>
      </c>
      <c r="V7" s="140">
        <v>155078840</v>
      </c>
      <c r="W7" s="140">
        <v>559197</v>
      </c>
      <c r="X7" s="141">
        <f t="shared" si="2"/>
        <v>12.290700000000003</v>
      </c>
      <c r="Y7" s="142">
        <v>759</v>
      </c>
      <c r="Z7" s="143">
        <v>155078840</v>
      </c>
      <c r="AA7" s="143">
        <v>559198</v>
      </c>
      <c r="AB7">
        <v>42</v>
      </c>
      <c r="AC7">
        <v>1</v>
      </c>
      <c r="AD7">
        <v>16.690000000000001</v>
      </c>
      <c r="AH7">
        <v>1</v>
      </c>
      <c r="AI7">
        <v>16.690000000000001</v>
      </c>
      <c r="AJ7">
        <v>0</v>
      </c>
    </row>
    <row r="8" spans="1:36" x14ac:dyDescent="0.25">
      <c r="A8" s="125" t="s">
        <v>523</v>
      </c>
      <c r="B8" s="126">
        <v>155078817</v>
      </c>
      <c r="C8">
        <v>3.39</v>
      </c>
      <c r="D8" s="127">
        <f>(C8+coefficient!$B$16)/0.9*1.19</f>
        <v>7.1267777777777788</v>
      </c>
      <c r="E8" s="128">
        <f>(C8+coefficient!$B$16)/0.95</f>
        <v>5.673684210526317</v>
      </c>
      <c r="F8" s="129"/>
      <c r="G8" s="130">
        <v>10</v>
      </c>
      <c r="H8" s="174">
        <v>15.19</v>
      </c>
      <c r="I8" s="132">
        <v>294</v>
      </c>
      <c r="J8" s="133">
        <v>155078817</v>
      </c>
      <c r="K8" s="133">
        <v>35269</v>
      </c>
      <c r="L8" s="134">
        <f t="shared" si="0"/>
        <v>13.357344318181818</v>
      </c>
      <c r="M8" s="135">
        <v>295</v>
      </c>
      <c r="N8" s="135">
        <v>155078817</v>
      </c>
      <c r="O8" s="135">
        <v>35272</v>
      </c>
      <c r="P8" s="136">
        <f>(C8+4.2+coefficient!$B$16)/0.88*1.19</f>
        <v>12.968295454545455</v>
      </c>
      <c r="Q8" s="137">
        <v>296</v>
      </c>
      <c r="R8" s="137">
        <v>155078817</v>
      </c>
      <c r="S8" s="137">
        <v>35271</v>
      </c>
      <c r="T8" s="138">
        <f t="shared" si="1"/>
        <v>10.26375</v>
      </c>
      <c r="U8" s="139">
        <v>758</v>
      </c>
      <c r="V8" s="140">
        <v>155078817</v>
      </c>
      <c r="W8" s="140">
        <v>559155</v>
      </c>
      <c r="X8" s="141">
        <f t="shared" si="2"/>
        <v>8.4573443181818178</v>
      </c>
      <c r="Y8" s="142">
        <v>759</v>
      </c>
      <c r="Z8" s="143">
        <v>155078817</v>
      </c>
      <c r="AA8" s="143">
        <v>559156</v>
      </c>
      <c r="AB8">
        <v>145</v>
      </c>
      <c r="AH8">
        <v>1</v>
      </c>
      <c r="AI8">
        <v>12.29</v>
      </c>
      <c r="AJ8">
        <v>0</v>
      </c>
    </row>
    <row r="9" spans="1:36" x14ac:dyDescent="0.25">
      <c r="A9" s="144" t="s">
        <v>524</v>
      </c>
      <c r="B9" s="126">
        <v>155078804</v>
      </c>
      <c r="C9">
        <v>3.15</v>
      </c>
      <c r="D9" s="127">
        <f>(C9+coefficient!$B$16)/0.9*1.19</f>
        <v>6.809444444444444</v>
      </c>
      <c r="E9" s="128">
        <f>(C9+coefficient!$B$16)/0.95</f>
        <v>5.4210526315789478</v>
      </c>
      <c r="F9" s="145"/>
      <c r="G9" s="130">
        <v>11</v>
      </c>
      <c r="H9" s="217">
        <v>15.19</v>
      </c>
      <c r="I9" s="132">
        <v>294</v>
      </c>
      <c r="J9" s="133">
        <v>155078804</v>
      </c>
      <c r="K9" s="133">
        <v>35306</v>
      </c>
      <c r="L9" s="134">
        <f t="shared" si="0"/>
        <v>15.6457</v>
      </c>
      <c r="M9" s="135">
        <v>295</v>
      </c>
      <c r="N9" s="135">
        <v>155078804</v>
      </c>
      <c r="O9" s="135">
        <v>35309</v>
      </c>
      <c r="P9" s="219">
        <v>15.19</v>
      </c>
      <c r="Q9" s="137">
        <v>296</v>
      </c>
      <c r="R9" s="137">
        <v>155078804</v>
      </c>
      <c r="S9" s="137">
        <v>35308</v>
      </c>
      <c r="T9" s="138">
        <f t="shared" si="1"/>
        <v>9.9392045454545439</v>
      </c>
      <c r="U9" s="139">
        <v>758</v>
      </c>
      <c r="V9" s="140">
        <v>155078804</v>
      </c>
      <c r="W9" s="140">
        <v>559129</v>
      </c>
      <c r="X9" s="141">
        <f t="shared" si="2"/>
        <v>10.745699999999999</v>
      </c>
      <c r="Y9" s="142">
        <v>759</v>
      </c>
      <c r="Z9" s="143">
        <v>155078804</v>
      </c>
      <c r="AA9" s="143">
        <v>559130</v>
      </c>
      <c r="AB9">
        <v>157</v>
      </c>
      <c r="AC9">
        <v>1</v>
      </c>
      <c r="AD9">
        <v>15.19</v>
      </c>
      <c r="AH9">
        <v>4</v>
      </c>
      <c r="AI9">
        <v>15.19</v>
      </c>
      <c r="AJ9">
        <v>0</v>
      </c>
    </row>
    <row r="10" spans="1:36" x14ac:dyDescent="0.25">
      <c r="A10" s="125" t="s">
        <v>525</v>
      </c>
      <c r="B10" s="126">
        <v>155078798</v>
      </c>
      <c r="C10">
        <v>2.71</v>
      </c>
      <c r="D10" s="127">
        <f>(C10+coefficient!$B$16)/0.9*1.19</f>
        <v>6.227666666666666</v>
      </c>
      <c r="E10" s="128">
        <f>(C10+coefficient!$B$16)/0.95</f>
        <v>4.9578947368421051</v>
      </c>
      <c r="F10" s="129"/>
      <c r="G10" s="130">
        <v>12</v>
      </c>
      <c r="H10" s="174">
        <v>17.079999999999998</v>
      </c>
      <c r="I10" s="132">
        <v>294</v>
      </c>
      <c r="J10" s="133">
        <v>155078798</v>
      </c>
      <c r="K10" s="133">
        <v>35311</v>
      </c>
      <c r="L10" s="134">
        <f t="shared" si="0"/>
        <v>12.4102125</v>
      </c>
      <c r="M10" s="135">
        <v>295</v>
      </c>
      <c r="N10" s="135">
        <v>155078798</v>
      </c>
      <c r="O10" s="135">
        <v>35314</v>
      </c>
      <c r="P10" s="136">
        <f>(C10+4.2+coefficient!$B$16)/0.88*1.19</f>
        <v>12.04875</v>
      </c>
      <c r="Q10" s="137">
        <v>296</v>
      </c>
      <c r="R10" s="137">
        <v>155078798</v>
      </c>
      <c r="S10" s="137">
        <v>35313</v>
      </c>
      <c r="T10" s="138">
        <f t="shared" si="1"/>
        <v>9.344204545454545</v>
      </c>
      <c r="U10" s="139">
        <v>758</v>
      </c>
      <c r="V10" s="140">
        <v>155078798</v>
      </c>
      <c r="W10" s="140">
        <v>559119</v>
      </c>
      <c r="X10" s="141">
        <f t="shared" si="2"/>
        <v>7.5102124999999997</v>
      </c>
      <c r="Y10" s="142">
        <v>759</v>
      </c>
      <c r="Z10" s="143">
        <v>155078798</v>
      </c>
      <c r="AA10" s="143">
        <v>559120</v>
      </c>
      <c r="AB10">
        <v>127</v>
      </c>
    </row>
    <row r="11" spans="1:36" x14ac:dyDescent="0.25">
      <c r="A11" s="144" t="s">
        <v>526</v>
      </c>
      <c r="B11" s="126">
        <v>155078905</v>
      </c>
      <c r="C11">
        <v>4.74</v>
      </c>
      <c r="D11" s="127">
        <f>(C11+coefficient!$B$16)/0.9*1.19</f>
        <v>8.9117777777777771</v>
      </c>
      <c r="E11" s="128">
        <f>(C11+coefficient!$B$16)/0.95</f>
        <v>7.0947368421052639</v>
      </c>
      <c r="F11" s="145"/>
      <c r="G11" s="130">
        <v>13</v>
      </c>
      <c r="H11" s="174">
        <v>16.59</v>
      </c>
      <c r="I11" s="132">
        <v>294</v>
      </c>
      <c r="J11" s="133">
        <v>155078905</v>
      </c>
      <c r="K11" s="133">
        <v>35315</v>
      </c>
      <c r="L11" s="134">
        <f t="shared" si="0"/>
        <v>15.237679545454547</v>
      </c>
      <c r="M11" s="135">
        <v>295</v>
      </c>
      <c r="N11" s="135">
        <v>155078905</v>
      </c>
      <c r="O11" s="135">
        <v>35318</v>
      </c>
      <c r="P11" s="136">
        <f>(C11+4.2+coefficient!$B$16)/0.88*1.19</f>
        <v>14.793863636363637</v>
      </c>
      <c r="Q11" s="137">
        <v>296</v>
      </c>
      <c r="R11" s="137">
        <v>155078905</v>
      </c>
      <c r="S11" s="137">
        <v>35317</v>
      </c>
      <c r="T11" s="138">
        <f t="shared" si="1"/>
        <v>12.089318181818182</v>
      </c>
      <c r="U11" s="139">
        <v>758</v>
      </c>
      <c r="V11" s="140">
        <v>155078905</v>
      </c>
      <c r="W11" s="140">
        <v>559303</v>
      </c>
      <c r="X11" s="141">
        <f t="shared" si="2"/>
        <v>10.337679545454547</v>
      </c>
      <c r="Y11" s="142">
        <v>759</v>
      </c>
      <c r="Z11" s="143">
        <v>155078905</v>
      </c>
      <c r="AA11" s="143">
        <v>559304</v>
      </c>
      <c r="AB11">
        <v>44</v>
      </c>
      <c r="AH11">
        <v>1</v>
      </c>
      <c r="AI11">
        <v>14.12</v>
      </c>
      <c r="AJ11">
        <v>0</v>
      </c>
    </row>
    <row r="12" spans="1:36" x14ac:dyDescent="0.25">
      <c r="A12" s="125" t="s">
        <v>527</v>
      </c>
      <c r="B12" s="126">
        <v>155078786</v>
      </c>
      <c r="C12">
        <v>5.39</v>
      </c>
      <c r="D12" s="127">
        <f>(C12+coefficient!$B$16)/0.9*1.19</f>
        <v>9.7712222222222209</v>
      </c>
      <c r="E12" s="128">
        <f>(C12+coefficient!$B$16)/0.95</f>
        <v>7.7789473684210524</v>
      </c>
      <c r="F12" s="129"/>
      <c r="G12" s="130">
        <v>14</v>
      </c>
      <c r="H12" s="174">
        <v>17.600000000000001</v>
      </c>
      <c r="I12" s="132">
        <v>294</v>
      </c>
      <c r="J12" s="133">
        <v>155078786</v>
      </c>
      <c r="K12" s="133">
        <v>35319</v>
      </c>
      <c r="L12" s="219">
        <v>17.37</v>
      </c>
      <c r="M12" s="135">
        <v>295</v>
      </c>
      <c r="N12" s="135">
        <v>155078786</v>
      </c>
      <c r="O12" s="135">
        <v>35322</v>
      </c>
      <c r="P12" s="219">
        <v>16.86</v>
      </c>
      <c r="Q12" s="137">
        <v>296</v>
      </c>
      <c r="R12" s="137">
        <v>155078786</v>
      </c>
      <c r="S12" s="137">
        <v>35321</v>
      </c>
      <c r="T12" s="138">
        <f t="shared" si="1"/>
        <v>12.968295454545455</v>
      </c>
      <c r="U12" s="139">
        <v>758</v>
      </c>
      <c r="V12" s="140">
        <v>155078786</v>
      </c>
      <c r="W12" s="140">
        <v>559097</v>
      </c>
      <c r="X12" s="141">
        <f t="shared" si="2"/>
        <v>12.47</v>
      </c>
      <c r="Y12" s="142">
        <v>759</v>
      </c>
      <c r="Z12" s="143">
        <v>155078786</v>
      </c>
      <c r="AA12" s="143">
        <v>559098</v>
      </c>
      <c r="AB12">
        <v>23</v>
      </c>
      <c r="AE12">
        <v>1</v>
      </c>
      <c r="AF12">
        <v>17.37</v>
      </c>
      <c r="AG12">
        <v>0</v>
      </c>
      <c r="AH12">
        <v>1</v>
      </c>
      <c r="AI12">
        <v>16.86</v>
      </c>
      <c r="AJ12">
        <v>0</v>
      </c>
    </row>
    <row r="13" spans="1:36" x14ac:dyDescent="0.25">
      <c r="A13" s="144" t="s">
        <v>528</v>
      </c>
      <c r="B13" s="126">
        <v>155078865</v>
      </c>
      <c r="C13">
        <v>3.87</v>
      </c>
      <c r="D13" s="127">
        <f>(C13+coefficient!$B$16)/0.9*1.19</f>
        <v>7.7614444444444439</v>
      </c>
      <c r="E13" s="128">
        <f>(C13+coefficient!$B$16)/0.95</f>
        <v>6.1789473684210527</v>
      </c>
      <c r="F13" s="145"/>
      <c r="G13" s="130">
        <v>15</v>
      </c>
      <c r="H13" s="217">
        <v>16.2</v>
      </c>
      <c r="I13" s="132">
        <v>294</v>
      </c>
      <c r="J13" s="133">
        <v>155078865</v>
      </c>
      <c r="K13" s="133">
        <v>35323</v>
      </c>
      <c r="L13" s="134">
        <f t="shared" ref="L13:L27" si="3">P13*1.03</f>
        <v>14.025907954545454</v>
      </c>
      <c r="M13" s="135">
        <v>295</v>
      </c>
      <c r="N13" s="135">
        <v>155078865</v>
      </c>
      <c r="O13" s="135">
        <v>35326</v>
      </c>
      <c r="P13" s="136">
        <f>(C13+4.2+coefficient!$B$16)/0.88*1.19</f>
        <v>13.617386363636363</v>
      </c>
      <c r="Q13" s="137">
        <v>296</v>
      </c>
      <c r="R13" s="137">
        <v>155078865</v>
      </c>
      <c r="S13" s="137">
        <v>35325</v>
      </c>
      <c r="T13" s="138">
        <f t="shared" si="1"/>
        <v>10.912840909090908</v>
      </c>
      <c r="U13" s="139">
        <v>758</v>
      </c>
      <c r="V13" s="140">
        <v>155078865</v>
      </c>
      <c r="W13" s="140">
        <v>559239</v>
      </c>
      <c r="X13" s="141">
        <f t="shared" si="2"/>
        <v>9.125907954545454</v>
      </c>
      <c r="Y13" s="142">
        <v>759</v>
      </c>
      <c r="Z13" s="143">
        <v>155078865</v>
      </c>
      <c r="AA13" s="143">
        <v>559240</v>
      </c>
      <c r="AB13">
        <v>11</v>
      </c>
      <c r="AC13">
        <v>1</v>
      </c>
      <c r="AD13">
        <v>16.2</v>
      </c>
    </row>
    <row r="14" spans="1:36" x14ac:dyDescent="0.25">
      <c r="A14" s="125" t="s">
        <v>529</v>
      </c>
      <c r="B14" s="126">
        <v>155078802</v>
      </c>
      <c r="C14">
        <v>4.9000000000000004</v>
      </c>
      <c r="D14" s="127">
        <f>(C14+coefficient!$B$16)/0.9*1.19</f>
        <v>9.1233333333333331</v>
      </c>
      <c r="E14" s="128">
        <f>(C14+coefficient!$B$16)/0.95</f>
        <v>7.2631578947368425</v>
      </c>
      <c r="F14" s="129"/>
      <c r="G14" s="130">
        <v>16</v>
      </c>
      <c r="H14" s="174">
        <v>17</v>
      </c>
      <c r="I14" s="132">
        <v>294</v>
      </c>
      <c r="J14" s="133">
        <v>155078802</v>
      </c>
      <c r="K14" s="133">
        <v>35327</v>
      </c>
      <c r="L14" s="134">
        <f t="shared" si="3"/>
        <v>15.460534090909093</v>
      </c>
      <c r="M14" s="135">
        <v>295</v>
      </c>
      <c r="N14" s="135">
        <v>155078802</v>
      </c>
      <c r="O14" s="135">
        <v>35330</v>
      </c>
      <c r="P14" s="136">
        <f>(C14+4.2+coefficient!$B$16)/0.88*1.19</f>
        <v>15.010227272727274</v>
      </c>
      <c r="Q14" s="137">
        <v>296</v>
      </c>
      <c r="R14" s="137">
        <v>155078802</v>
      </c>
      <c r="S14" s="137">
        <v>35329</v>
      </c>
      <c r="T14" s="138">
        <f t="shared" si="1"/>
        <v>12.305681818181819</v>
      </c>
      <c r="U14" s="139">
        <v>758</v>
      </c>
      <c r="V14" s="140">
        <v>155078802</v>
      </c>
      <c r="W14" s="140">
        <v>559127</v>
      </c>
      <c r="X14" s="141">
        <f t="shared" si="2"/>
        <v>10.560534090909092</v>
      </c>
      <c r="Y14" s="142">
        <v>759</v>
      </c>
      <c r="Z14" s="143">
        <v>155078802</v>
      </c>
      <c r="AA14" s="143">
        <v>559128</v>
      </c>
      <c r="AB14">
        <v>46</v>
      </c>
      <c r="AC14">
        <v>1</v>
      </c>
      <c r="AD14">
        <v>17</v>
      </c>
    </row>
    <row r="15" spans="1:36" x14ac:dyDescent="0.25">
      <c r="A15" s="144" t="s">
        <v>530</v>
      </c>
      <c r="B15" s="126">
        <v>155078827</v>
      </c>
      <c r="C15">
        <v>4.24</v>
      </c>
      <c r="D15" s="127">
        <f>(C15+coefficient!$B$16)/0.9*1.19</f>
        <v>8.2506666666666657</v>
      </c>
      <c r="E15" s="128">
        <f>(C15+coefficient!$B$16)/0.95</f>
        <v>6.5684210526315798</v>
      </c>
      <c r="F15" s="145"/>
      <c r="G15" s="130">
        <v>17</v>
      </c>
      <c r="H15" s="174">
        <v>17.98</v>
      </c>
      <c r="I15" s="132">
        <v>294</v>
      </c>
      <c r="J15" s="133">
        <v>155078827</v>
      </c>
      <c r="K15" s="133">
        <v>35331</v>
      </c>
      <c r="L15" s="134">
        <f t="shared" si="3"/>
        <v>17.221599999999999</v>
      </c>
      <c r="M15" s="135">
        <v>295</v>
      </c>
      <c r="N15" s="135">
        <v>155078827</v>
      </c>
      <c r="O15" s="135">
        <v>35334</v>
      </c>
      <c r="P15" s="219">
        <v>16.72</v>
      </c>
      <c r="Q15" s="137">
        <v>296</v>
      </c>
      <c r="R15" s="137">
        <v>155078827</v>
      </c>
      <c r="S15" s="137">
        <v>35333</v>
      </c>
      <c r="T15" s="138">
        <f t="shared" si="1"/>
        <v>11.413181818181819</v>
      </c>
      <c r="U15" s="139">
        <v>758</v>
      </c>
      <c r="V15" s="140">
        <v>155078827</v>
      </c>
      <c r="W15" s="140">
        <v>559173</v>
      </c>
      <c r="X15" s="141">
        <f t="shared" si="2"/>
        <v>12.321599999999998</v>
      </c>
      <c r="Y15" s="142">
        <v>759</v>
      </c>
      <c r="Z15" s="143">
        <v>155078827</v>
      </c>
      <c r="AA15" s="143">
        <v>559174</v>
      </c>
      <c r="AB15">
        <v>165</v>
      </c>
      <c r="AH15">
        <v>1</v>
      </c>
      <c r="AI15">
        <v>16.72</v>
      </c>
      <c r="AJ15">
        <v>0</v>
      </c>
    </row>
    <row r="16" spans="1:36" x14ac:dyDescent="0.25">
      <c r="A16" s="125" t="s">
        <v>531</v>
      </c>
      <c r="B16" s="126">
        <v>155078955</v>
      </c>
      <c r="C16">
        <v>5.59</v>
      </c>
      <c r="D16" s="127">
        <f>(C16+coefficient!$B$16)/0.9*1.19</f>
        <v>10.035666666666666</v>
      </c>
      <c r="E16" s="128">
        <f>(C16+coefficient!$B$16)/0.95</f>
        <v>7.9894736842105267</v>
      </c>
      <c r="F16" s="129"/>
      <c r="G16" s="130">
        <v>18</v>
      </c>
      <c r="H16" s="174">
        <v>16.18</v>
      </c>
      <c r="I16" s="132">
        <v>294</v>
      </c>
      <c r="J16" s="133">
        <v>155078955</v>
      </c>
      <c r="K16" s="133">
        <v>35335</v>
      </c>
      <c r="L16" s="134">
        <f t="shared" si="3"/>
        <v>16.421594318181818</v>
      </c>
      <c r="M16" s="135">
        <v>295</v>
      </c>
      <c r="N16" s="135">
        <v>155078955</v>
      </c>
      <c r="O16" s="135">
        <v>35338</v>
      </c>
      <c r="P16" s="136">
        <f>(C16+4.2+coefficient!$B$16)/0.88*1.19</f>
        <v>15.943295454545453</v>
      </c>
      <c r="Q16" s="137">
        <v>296</v>
      </c>
      <c r="R16" s="137">
        <v>155078955</v>
      </c>
      <c r="S16" s="137">
        <v>35337</v>
      </c>
      <c r="T16" s="138">
        <f t="shared" si="1"/>
        <v>13.238749999999998</v>
      </c>
      <c r="U16" s="139">
        <v>758</v>
      </c>
      <c r="V16" s="140">
        <v>155078955</v>
      </c>
      <c r="W16" s="140">
        <v>559387</v>
      </c>
      <c r="X16" s="141">
        <f t="shared" si="2"/>
        <v>11.521594318181817</v>
      </c>
      <c r="Y16" s="142">
        <v>759</v>
      </c>
      <c r="Z16" s="143">
        <v>155078955</v>
      </c>
      <c r="AA16" s="143">
        <v>559388</v>
      </c>
      <c r="AB16">
        <v>90</v>
      </c>
    </row>
    <row r="17" spans="1:36" x14ac:dyDescent="0.25">
      <c r="A17" s="144" t="s">
        <v>532</v>
      </c>
      <c r="B17" s="126">
        <v>155078872</v>
      </c>
      <c r="C17">
        <v>4.5</v>
      </c>
      <c r="D17" s="127">
        <f>(C17+coefficient!$B$16)/0.9*1.19</f>
        <v>8.594444444444445</v>
      </c>
      <c r="E17" s="128">
        <f>(C17+coefficient!$B$16)/0.95</f>
        <v>6.8421052631578947</v>
      </c>
      <c r="F17" s="145"/>
      <c r="G17" s="130">
        <v>19</v>
      </c>
      <c r="H17" s="217">
        <v>17.079999999999998</v>
      </c>
      <c r="I17" s="132">
        <v>294</v>
      </c>
      <c r="J17" s="133">
        <v>155078872</v>
      </c>
      <c r="K17" s="133">
        <v>35340</v>
      </c>
      <c r="L17" s="134">
        <f t="shared" si="3"/>
        <v>14.903397727272726</v>
      </c>
      <c r="M17" s="135">
        <v>295</v>
      </c>
      <c r="N17" s="135">
        <v>155078872</v>
      </c>
      <c r="O17" s="135">
        <v>35343</v>
      </c>
      <c r="P17" s="136">
        <f>(C17+4.2+coefficient!$B$16)/0.88*1.19</f>
        <v>14.46931818181818</v>
      </c>
      <c r="Q17" s="137">
        <v>296</v>
      </c>
      <c r="R17" s="137">
        <v>155078872</v>
      </c>
      <c r="S17" s="137">
        <v>35342</v>
      </c>
      <c r="T17" s="138">
        <f t="shared" si="1"/>
        <v>11.764772727272724</v>
      </c>
      <c r="U17" s="139">
        <v>758</v>
      </c>
      <c r="V17" s="140">
        <v>155078872</v>
      </c>
      <c r="W17" s="140">
        <v>559249</v>
      </c>
      <c r="X17" s="141">
        <f t="shared" si="2"/>
        <v>10.003397727272725</v>
      </c>
      <c r="Y17" s="142">
        <v>759</v>
      </c>
      <c r="Z17" s="143">
        <v>155078872</v>
      </c>
      <c r="AA17" s="143">
        <v>559250</v>
      </c>
      <c r="AB17">
        <v>74</v>
      </c>
      <c r="AC17">
        <v>2</v>
      </c>
      <c r="AD17">
        <v>17.079999999999998</v>
      </c>
    </row>
    <row r="18" spans="1:36" x14ac:dyDescent="0.25">
      <c r="A18" s="125" t="s">
        <v>533</v>
      </c>
      <c r="B18" s="126">
        <v>155078794</v>
      </c>
      <c r="C18">
        <v>3.34</v>
      </c>
      <c r="D18" s="127">
        <f>(C18+coefficient!$B$16)/0.9*1.19</f>
        <v>7.0606666666666653</v>
      </c>
      <c r="E18" s="128">
        <f>(C18+coefficient!$B$16)/0.95</f>
        <v>5.6210526315789471</v>
      </c>
      <c r="F18" s="129"/>
      <c r="G18" s="130">
        <v>20</v>
      </c>
      <c r="H18" s="174">
        <v>15.26</v>
      </c>
      <c r="I18" s="132">
        <v>294</v>
      </c>
      <c r="J18" s="133">
        <v>155078794</v>
      </c>
      <c r="K18" s="133">
        <v>35344</v>
      </c>
      <c r="L18" s="134">
        <f t="shared" si="3"/>
        <v>13.287702272727271</v>
      </c>
      <c r="M18" s="135">
        <v>295</v>
      </c>
      <c r="N18" s="135">
        <v>155078794</v>
      </c>
      <c r="O18" s="135">
        <v>35347</v>
      </c>
      <c r="P18" s="136">
        <f>(C18+4.2+coefficient!$B$16)/0.88*1.19</f>
        <v>12.900681818181816</v>
      </c>
      <c r="Q18" s="137">
        <v>296</v>
      </c>
      <c r="R18" s="137">
        <v>155078794</v>
      </c>
      <c r="S18" s="137">
        <v>35346</v>
      </c>
      <c r="T18" s="138">
        <f t="shared" si="1"/>
        <v>10.196136363636363</v>
      </c>
      <c r="U18" s="139">
        <v>758</v>
      </c>
      <c r="V18" s="140">
        <v>155078794</v>
      </c>
      <c r="W18" s="140">
        <v>559111</v>
      </c>
      <c r="X18" s="141">
        <f t="shared" si="2"/>
        <v>8.387702272727271</v>
      </c>
      <c r="Y18" s="142">
        <v>759</v>
      </c>
      <c r="Z18" s="143">
        <v>155078794</v>
      </c>
      <c r="AA18" s="143">
        <v>559112</v>
      </c>
      <c r="AB18">
        <v>84</v>
      </c>
    </row>
    <row r="19" spans="1:36" x14ac:dyDescent="0.25">
      <c r="A19" s="144" t="s">
        <v>534</v>
      </c>
      <c r="B19" s="126">
        <v>155078969</v>
      </c>
      <c r="C19">
        <v>3.25</v>
      </c>
      <c r="D19" s="127">
        <f>(C19+coefficient!$B$16)/0.9*1.19</f>
        <v>6.9416666666666664</v>
      </c>
      <c r="E19" s="128">
        <f>(C19+coefficient!$B$16)/0.95</f>
        <v>5.5263157894736841</v>
      </c>
      <c r="F19" s="145"/>
      <c r="G19" s="130">
        <v>21</v>
      </c>
      <c r="H19" s="174">
        <v>18.37</v>
      </c>
      <c r="I19" s="132">
        <v>294</v>
      </c>
      <c r="J19" s="133">
        <v>155078969</v>
      </c>
      <c r="K19" s="133">
        <v>35348</v>
      </c>
      <c r="L19" s="134">
        <f t="shared" si="3"/>
        <v>13.16234659090909</v>
      </c>
      <c r="M19" s="135">
        <v>295</v>
      </c>
      <c r="N19" s="135">
        <v>155078969</v>
      </c>
      <c r="O19" s="135">
        <v>35351</v>
      </c>
      <c r="P19" s="136">
        <f>(C19+4.2+coefficient!$B$16)/0.88*1.19</f>
        <v>12.778977272727271</v>
      </c>
      <c r="Q19" s="137">
        <v>296</v>
      </c>
      <c r="R19" s="137">
        <v>155078969</v>
      </c>
      <c r="S19" s="137">
        <v>35350</v>
      </c>
      <c r="T19" s="138">
        <f t="shared" si="1"/>
        <v>10.074431818181818</v>
      </c>
      <c r="U19" s="139">
        <v>758</v>
      </c>
      <c r="V19" s="140">
        <v>155078969</v>
      </c>
      <c r="W19" s="140">
        <v>559409</v>
      </c>
      <c r="X19" s="141">
        <f t="shared" si="2"/>
        <v>8.2623465909090896</v>
      </c>
      <c r="Y19" s="142">
        <v>759</v>
      </c>
      <c r="Z19" s="143">
        <v>155078969</v>
      </c>
      <c r="AA19" s="143">
        <v>559410</v>
      </c>
      <c r="AB19">
        <v>45</v>
      </c>
    </row>
    <row r="20" spans="1:36" x14ac:dyDescent="0.25">
      <c r="A20" s="125" t="s">
        <v>535</v>
      </c>
      <c r="B20" s="126">
        <v>155078777</v>
      </c>
      <c r="C20">
        <v>3.17</v>
      </c>
      <c r="D20" s="127">
        <f>(C20+coefficient!$B$16)/0.9*1.19</f>
        <v>6.8358888888888885</v>
      </c>
      <c r="E20" s="128">
        <f>(C20+coefficient!$B$16)/0.95</f>
        <v>5.4421052631578952</v>
      </c>
      <c r="F20" s="129"/>
      <c r="G20" s="130">
        <v>22</v>
      </c>
      <c r="H20" s="174">
        <v>20.82</v>
      </c>
      <c r="I20" s="132">
        <v>294</v>
      </c>
      <c r="J20" s="133">
        <v>155078777</v>
      </c>
      <c r="K20" s="133">
        <v>35352</v>
      </c>
      <c r="L20" s="134">
        <f t="shared" si="3"/>
        <v>14.873200000000001</v>
      </c>
      <c r="M20" s="135">
        <v>295</v>
      </c>
      <c r="N20" s="135">
        <v>155078777</v>
      </c>
      <c r="O20" s="135">
        <v>35355</v>
      </c>
      <c r="P20" s="219">
        <v>14.44</v>
      </c>
      <c r="Q20" s="137">
        <v>296</v>
      </c>
      <c r="R20" s="137">
        <v>155078777</v>
      </c>
      <c r="S20" s="137">
        <v>35354</v>
      </c>
      <c r="T20" s="138">
        <f t="shared" si="1"/>
        <v>9.9662499999999987</v>
      </c>
      <c r="U20" s="139">
        <v>758</v>
      </c>
      <c r="V20" s="140">
        <v>155078777</v>
      </c>
      <c r="W20" s="140">
        <v>559081</v>
      </c>
      <c r="X20" s="141">
        <f t="shared" si="2"/>
        <v>9.9732000000000003</v>
      </c>
      <c r="Y20" s="142">
        <v>759</v>
      </c>
      <c r="Z20" s="143">
        <v>155078777</v>
      </c>
      <c r="AA20" s="143">
        <v>559082</v>
      </c>
      <c r="AB20">
        <v>93</v>
      </c>
      <c r="AH20">
        <v>1</v>
      </c>
      <c r="AI20">
        <v>14.44</v>
      </c>
      <c r="AJ20">
        <v>0</v>
      </c>
    </row>
    <row r="21" spans="1:36" x14ac:dyDescent="0.25">
      <c r="A21" s="144" t="s">
        <v>536</v>
      </c>
      <c r="B21" s="126">
        <v>155078854</v>
      </c>
      <c r="C21">
        <v>4.51</v>
      </c>
      <c r="D21" s="127">
        <f>(C21+coefficient!$B$16)/0.9*1.19</f>
        <v>8.607666666666665</v>
      </c>
      <c r="E21" s="128">
        <f>(C21+coefficient!$B$16)/0.95</f>
        <v>6.8526315789473689</v>
      </c>
      <c r="F21" s="145"/>
      <c r="G21" s="130">
        <v>23</v>
      </c>
      <c r="H21" s="174">
        <v>16.11</v>
      </c>
      <c r="I21" s="132">
        <v>294</v>
      </c>
      <c r="J21" s="133">
        <v>155078854</v>
      </c>
      <c r="K21" s="133">
        <v>35356</v>
      </c>
      <c r="L21" s="134">
        <f t="shared" si="3"/>
        <v>14.917326136363638</v>
      </c>
      <c r="M21" s="135">
        <v>295</v>
      </c>
      <c r="N21" s="135">
        <v>155078854</v>
      </c>
      <c r="O21" s="135">
        <v>35359</v>
      </c>
      <c r="P21" s="136">
        <f>(C21+4.2+coefficient!$B$16)/0.88*1.19</f>
        <v>14.48284090909091</v>
      </c>
      <c r="Q21" s="137">
        <v>296</v>
      </c>
      <c r="R21" s="137">
        <v>155078854</v>
      </c>
      <c r="S21" s="137">
        <v>35358</v>
      </c>
      <c r="T21" s="138">
        <f t="shared" si="1"/>
        <v>11.778295454545455</v>
      </c>
      <c r="U21" s="139">
        <v>758</v>
      </c>
      <c r="V21" s="140">
        <v>155078854</v>
      </c>
      <c r="W21" s="140">
        <v>559221</v>
      </c>
      <c r="X21" s="141">
        <f t="shared" si="2"/>
        <v>10.017326136363637</v>
      </c>
      <c r="Y21" s="142">
        <v>759</v>
      </c>
      <c r="Z21" s="143">
        <v>155078854</v>
      </c>
      <c r="AA21" s="143">
        <v>559222</v>
      </c>
      <c r="AB21">
        <v>73</v>
      </c>
    </row>
    <row r="22" spans="1:36" x14ac:dyDescent="0.25">
      <c r="A22" s="125" t="s">
        <v>537</v>
      </c>
      <c r="B22" s="126">
        <v>155078859</v>
      </c>
      <c r="C22">
        <v>3.31</v>
      </c>
      <c r="D22" s="127">
        <f>(C22+coefficient!$B$16)/0.9*1.19</f>
        <v>7.0209999999999999</v>
      </c>
      <c r="E22" s="128">
        <f>(C22+coefficient!$B$16)/0.95</f>
        <v>5.5894736842105273</v>
      </c>
      <c r="F22" s="129"/>
      <c r="G22" s="130">
        <v>24</v>
      </c>
      <c r="H22" s="174">
        <v>14.06</v>
      </c>
      <c r="I22" s="132">
        <v>294</v>
      </c>
      <c r="J22" s="133">
        <v>155078859</v>
      </c>
      <c r="K22" s="133">
        <v>35360</v>
      </c>
      <c r="L22" s="134">
        <f t="shared" si="3"/>
        <v>13.245917045454545</v>
      </c>
      <c r="M22" s="135">
        <v>295</v>
      </c>
      <c r="N22" s="135">
        <v>155078859</v>
      </c>
      <c r="O22" s="135">
        <v>35363</v>
      </c>
      <c r="P22" s="136">
        <f>(C22+4.2+coefficient!$B$16)/0.88*1.19</f>
        <v>12.860113636363636</v>
      </c>
      <c r="Q22" s="137">
        <v>296</v>
      </c>
      <c r="R22" s="137">
        <v>155078859</v>
      </c>
      <c r="S22" s="137">
        <v>35362</v>
      </c>
      <c r="T22" s="138">
        <f t="shared" si="1"/>
        <v>10.155568181818181</v>
      </c>
      <c r="U22" s="139">
        <v>758</v>
      </c>
      <c r="V22" s="140">
        <v>155078859</v>
      </c>
      <c r="W22" s="140">
        <v>559231</v>
      </c>
      <c r="X22" s="141">
        <f t="shared" si="2"/>
        <v>8.345917045454545</v>
      </c>
      <c r="Y22" s="142">
        <v>759</v>
      </c>
      <c r="Z22" s="143">
        <v>155078859</v>
      </c>
      <c r="AA22" s="143">
        <v>559232</v>
      </c>
      <c r="AB22">
        <v>47</v>
      </c>
    </row>
    <row r="23" spans="1:36" x14ac:dyDescent="0.25">
      <c r="A23" s="144" t="s">
        <v>538</v>
      </c>
      <c r="B23" s="126">
        <v>155078978</v>
      </c>
      <c r="C23">
        <v>4.4800000000000004</v>
      </c>
      <c r="D23" s="127">
        <f>(C23+coefficient!$B$16)/0.9*1.19</f>
        <v>8.5679999999999996</v>
      </c>
      <c r="E23" s="128">
        <f>(C23+coefficient!$B$16)/0.95</f>
        <v>6.8210526315789481</v>
      </c>
      <c r="F23" s="145"/>
      <c r="G23" s="130">
        <v>25</v>
      </c>
      <c r="H23" s="174">
        <v>14.31</v>
      </c>
      <c r="I23" s="132">
        <v>294</v>
      </c>
      <c r="J23" s="133">
        <v>155078978</v>
      </c>
      <c r="K23" s="133">
        <v>35364</v>
      </c>
      <c r="L23" s="134">
        <f t="shared" si="3"/>
        <v>14.875540909090908</v>
      </c>
      <c r="M23" s="135">
        <v>295</v>
      </c>
      <c r="N23" s="135">
        <v>155078978</v>
      </c>
      <c r="O23" s="135">
        <v>35367</v>
      </c>
      <c r="P23" s="136">
        <f>(C23+4.2+coefficient!$B$16)/0.88*1.19</f>
        <v>14.442272727272726</v>
      </c>
      <c r="Q23" s="137">
        <v>296</v>
      </c>
      <c r="R23" s="137">
        <v>155078978</v>
      </c>
      <c r="S23" s="137">
        <v>35366</v>
      </c>
      <c r="T23" s="138">
        <f t="shared" si="1"/>
        <v>11.737727272727271</v>
      </c>
      <c r="U23" s="139">
        <v>758</v>
      </c>
      <c r="V23" s="140">
        <v>155078978</v>
      </c>
      <c r="W23" s="140">
        <v>559427</v>
      </c>
      <c r="X23" s="141">
        <f t="shared" si="2"/>
        <v>9.975540909090908</v>
      </c>
      <c r="Y23" s="142">
        <v>759</v>
      </c>
      <c r="Z23" s="143">
        <v>155078978</v>
      </c>
      <c r="AA23" s="143">
        <v>559428</v>
      </c>
      <c r="AB23">
        <v>120</v>
      </c>
    </row>
    <row r="24" spans="1:36" x14ac:dyDescent="0.25">
      <c r="A24" s="125" t="s">
        <v>539</v>
      </c>
      <c r="B24" s="126">
        <v>155078879</v>
      </c>
      <c r="C24">
        <v>3.32</v>
      </c>
      <c r="D24" s="127">
        <f>(C24+coefficient!$B$16)/0.9*1.19</f>
        <v>7.0342222222222226</v>
      </c>
      <c r="E24" s="128">
        <f>(C24+coefficient!$B$16)/0.95</f>
        <v>5.6000000000000005</v>
      </c>
      <c r="F24" s="129"/>
      <c r="G24" s="130">
        <v>26</v>
      </c>
      <c r="H24" s="174">
        <v>14.46</v>
      </c>
      <c r="I24" s="132">
        <v>294</v>
      </c>
      <c r="J24" s="133">
        <v>155078879</v>
      </c>
      <c r="K24" s="133">
        <v>35369</v>
      </c>
      <c r="L24" s="134">
        <f t="shared" si="3"/>
        <v>13.259845454545454</v>
      </c>
      <c r="M24" s="135">
        <v>295</v>
      </c>
      <c r="N24" s="135">
        <v>155078879</v>
      </c>
      <c r="O24" s="135">
        <v>35372</v>
      </c>
      <c r="P24" s="136">
        <f>(C24+4.2+coefficient!$B$16)/0.88*1.19</f>
        <v>12.873636363636363</v>
      </c>
      <c r="Q24" s="137">
        <v>296</v>
      </c>
      <c r="R24" s="137">
        <v>155078879</v>
      </c>
      <c r="S24" s="137">
        <v>35371</v>
      </c>
      <c r="T24" s="138">
        <f t="shared" si="1"/>
        <v>10.169090909090908</v>
      </c>
      <c r="U24" s="139">
        <v>758</v>
      </c>
      <c r="V24" s="140">
        <v>155078879</v>
      </c>
      <c r="W24" s="140">
        <v>559261</v>
      </c>
      <c r="X24" s="141">
        <f t="shared" si="2"/>
        <v>8.3598454545454537</v>
      </c>
      <c r="Y24" s="142">
        <v>759</v>
      </c>
      <c r="Z24" s="143">
        <v>155078879</v>
      </c>
      <c r="AA24" s="143">
        <v>559262</v>
      </c>
      <c r="AB24">
        <v>85</v>
      </c>
      <c r="AC24">
        <v>1</v>
      </c>
      <c r="AD24">
        <v>14.46</v>
      </c>
      <c r="AE24">
        <v>1</v>
      </c>
      <c r="AF24">
        <v>10.17</v>
      </c>
      <c r="AG24">
        <v>0</v>
      </c>
    </row>
    <row r="25" spans="1:36" x14ac:dyDescent="0.25">
      <c r="A25" s="144" t="s">
        <v>540</v>
      </c>
      <c r="B25" s="126">
        <v>155078870</v>
      </c>
      <c r="C25">
        <v>2.98</v>
      </c>
      <c r="D25" s="127">
        <f>(C25+coefficient!$B$16)/0.9*1.19</f>
        <v>6.5846666666666671</v>
      </c>
      <c r="E25" s="128">
        <f>(C25+coefficient!$B$16)/0.95</f>
        <v>5.242105263157895</v>
      </c>
      <c r="F25" s="145"/>
      <c r="G25" s="130">
        <v>27</v>
      </c>
      <c r="H25" s="174">
        <v>10.99</v>
      </c>
      <c r="I25" s="132">
        <v>294</v>
      </c>
      <c r="J25" s="133">
        <v>155078870</v>
      </c>
      <c r="K25" s="133">
        <v>35373</v>
      </c>
      <c r="L25" s="134">
        <f t="shared" si="3"/>
        <v>12.786279545454544</v>
      </c>
      <c r="M25" s="135">
        <v>295</v>
      </c>
      <c r="N25" s="135">
        <v>155078870</v>
      </c>
      <c r="O25" s="135">
        <v>35376</v>
      </c>
      <c r="P25" s="136">
        <f>(C25+4.2+coefficient!$B$16)/0.88*1.19</f>
        <v>12.413863636363635</v>
      </c>
      <c r="Q25" s="137">
        <v>296</v>
      </c>
      <c r="R25" s="137">
        <v>155078870</v>
      </c>
      <c r="S25" s="137">
        <v>35375</v>
      </c>
      <c r="T25" s="138">
        <f t="shared" si="1"/>
        <v>9.7093181818181797</v>
      </c>
      <c r="U25" s="139">
        <v>758</v>
      </c>
      <c r="V25" s="140">
        <v>155078870</v>
      </c>
      <c r="W25" s="140">
        <v>559247</v>
      </c>
      <c r="X25" s="141">
        <f t="shared" si="2"/>
        <v>7.8862795454545438</v>
      </c>
      <c r="Y25" s="142">
        <v>759</v>
      </c>
      <c r="Z25" s="143">
        <v>155078870</v>
      </c>
      <c r="AA25" s="143">
        <v>559248</v>
      </c>
      <c r="AB25">
        <v>179</v>
      </c>
    </row>
    <row r="26" spans="1:36" x14ac:dyDescent="0.25">
      <c r="A26" s="125" t="s">
        <v>541</v>
      </c>
      <c r="B26" s="126">
        <v>155078983</v>
      </c>
      <c r="C26">
        <v>3.32</v>
      </c>
      <c r="D26" s="127">
        <f>(C26+coefficient!$B$16)/0.9*1.19</f>
        <v>7.0342222222222226</v>
      </c>
      <c r="E26" s="128">
        <f>(C26+coefficient!$B$16)/0.95</f>
        <v>5.6000000000000005</v>
      </c>
      <c r="F26" s="129"/>
      <c r="G26" s="130">
        <v>28</v>
      </c>
      <c r="H26" s="174">
        <v>15.54</v>
      </c>
      <c r="I26" s="132">
        <v>294</v>
      </c>
      <c r="J26" s="133">
        <v>155078983</v>
      </c>
      <c r="K26" s="133">
        <v>35377</v>
      </c>
      <c r="L26" s="134">
        <f t="shared" si="3"/>
        <v>13.259845454545454</v>
      </c>
      <c r="M26" s="135">
        <v>295</v>
      </c>
      <c r="N26" s="135">
        <v>155078983</v>
      </c>
      <c r="O26" s="135">
        <v>35380</v>
      </c>
      <c r="P26" s="136">
        <f>(C26+4.2+coefficient!$B$16)/0.88*1.19</f>
        <v>12.873636363636363</v>
      </c>
      <c r="Q26" s="137">
        <v>296</v>
      </c>
      <c r="R26" s="137">
        <v>155078983</v>
      </c>
      <c r="S26" s="137">
        <v>35379</v>
      </c>
      <c r="T26" s="138">
        <f t="shared" si="1"/>
        <v>10.169090909090908</v>
      </c>
      <c r="U26" s="139">
        <v>758</v>
      </c>
      <c r="V26" s="140">
        <v>155078983</v>
      </c>
      <c r="W26" s="140">
        <v>559437</v>
      </c>
      <c r="X26" s="141">
        <f t="shared" si="2"/>
        <v>8.3598454545454537</v>
      </c>
      <c r="Y26" s="142">
        <v>759</v>
      </c>
      <c r="Z26" s="143">
        <v>155078983</v>
      </c>
      <c r="AA26" s="143">
        <v>559438</v>
      </c>
      <c r="AB26">
        <v>86</v>
      </c>
    </row>
    <row r="27" spans="1:36" x14ac:dyDescent="0.25">
      <c r="A27" s="144" t="s">
        <v>542</v>
      </c>
      <c r="B27" s="126">
        <v>155078874</v>
      </c>
      <c r="C27">
        <v>4.71</v>
      </c>
      <c r="D27" s="127">
        <f>(C27+coefficient!$B$16)/0.9*1.19</f>
        <v>8.8721111111111117</v>
      </c>
      <c r="E27" s="128">
        <f>(C27+coefficient!$B$16)/0.95</f>
        <v>7.0631578947368423</v>
      </c>
      <c r="F27" s="145"/>
      <c r="G27" s="130">
        <v>29</v>
      </c>
      <c r="H27" s="174">
        <v>13.65</v>
      </c>
      <c r="I27" s="132">
        <v>294</v>
      </c>
      <c r="J27" s="133">
        <v>155078874</v>
      </c>
      <c r="K27" s="133">
        <v>35381</v>
      </c>
      <c r="L27" s="134">
        <f t="shared" si="3"/>
        <v>15.19589431818182</v>
      </c>
      <c r="M27" s="135">
        <v>295</v>
      </c>
      <c r="N27" s="135">
        <v>155078874</v>
      </c>
      <c r="O27" s="135">
        <v>35384</v>
      </c>
      <c r="P27" s="136">
        <f>(C27+4.2+coefficient!$B$16)/0.88*1.19</f>
        <v>14.753295454545455</v>
      </c>
      <c r="Q27" s="137">
        <v>296</v>
      </c>
      <c r="R27" s="137">
        <v>155078874</v>
      </c>
      <c r="S27" s="137">
        <v>35383</v>
      </c>
      <c r="T27" s="138">
        <f t="shared" si="1"/>
        <v>12.04875</v>
      </c>
      <c r="U27" s="139">
        <v>758</v>
      </c>
      <c r="V27" s="140">
        <v>155078874</v>
      </c>
      <c r="W27" s="140">
        <v>559251</v>
      </c>
      <c r="X27" s="141">
        <f t="shared" si="2"/>
        <v>10.295894318181819</v>
      </c>
      <c r="Y27" s="142">
        <v>759</v>
      </c>
      <c r="Z27" s="143">
        <v>155078874</v>
      </c>
      <c r="AA27" s="143">
        <v>559252</v>
      </c>
      <c r="AB27">
        <v>47</v>
      </c>
    </row>
    <row r="28" spans="1:36" x14ac:dyDescent="0.25">
      <c r="A28" s="125" t="s">
        <v>543</v>
      </c>
      <c r="B28" s="126">
        <v>155078756</v>
      </c>
      <c r="C28">
        <v>5.04</v>
      </c>
      <c r="D28" s="127">
        <f>(C28+coefficient!$B$16)/0.9*1.19</f>
        <v>9.3084444444444436</v>
      </c>
      <c r="E28" s="128">
        <f>(C28+coefficient!$B$16)/0.95</f>
        <v>7.4105263157894736</v>
      </c>
      <c r="F28" s="129"/>
      <c r="G28" s="130">
        <v>30</v>
      </c>
      <c r="H28" s="174">
        <v>10.86</v>
      </c>
      <c r="I28" s="132">
        <v>294</v>
      </c>
      <c r="J28" s="133">
        <v>155078756</v>
      </c>
      <c r="K28" s="133">
        <v>35386</v>
      </c>
      <c r="L28" s="219">
        <v>17.05</v>
      </c>
      <c r="M28" s="135">
        <v>295</v>
      </c>
      <c r="N28" s="135">
        <v>155078756</v>
      </c>
      <c r="O28" s="135">
        <v>35389</v>
      </c>
      <c r="P28" s="136">
        <f>(C28+4.2+coefficient!$B$16)/0.88*1.19</f>
        <v>15.199545454545454</v>
      </c>
      <c r="Q28" s="137">
        <v>296</v>
      </c>
      <c r="R28" s="137">
        <v>155078756</v>
      </c>
      <c r="S28" s="137">
        <v>35388</v>
      </c>
      <c r="T28" s="138">
        <f t="shared" si="1"/>
        <v>12.494999999999999</v>
      </c>
      <c r="U28" s="139">
        <v>758</v>
      </c>
      <c r="V28" s="140">
        <v>155078756</v>
      </c>
      <c r="W28" s="140">
        <v>559055</v>
      </c>
      <c r="X28" s="141">
        <f t="shared" si="2"/>
        <v>12.15</v>
      </c>
      <c r="Y28" s="142">
        <v>759</v>
      </c>
      <c r="Z28" s="143">
        <v>155078756</v>
      </c>
      <c r="AA28" s="143">
        <v>559056</v>
      </c>
      <c r="AB28">
        <v>82</v>
      </c>
      <c r="AE28">
        <v>2</v>
      </c>
      <c r="AF28">
        <v>17.05</v>
      </c>
      <c r="AG28">
        <v>0</v>
      </c>
    </row>
    <row r="29" spans="1:36" x14ac:dyDescent="0.25">
      <c r="A29" s="144" t="s">
        <v>544</v>
      </c>
      <c r="B29" s="126">
        <v>155078767</v>
      </c>
      <c r="C29">
        <v>3.15</v>
      </c>
      <c r="D29" s="127">
        <f>(C29+coefficient!$B$16)/0.9*1.19</f>
        <v>6.809444444444444</v>
      </c>
      <c r="E29" s="128">
        <f>(C29+coefficient!$B$16)/0.95</f>
        <v>5.4210526315789478</v>
      </c>
      <c r="F29" s="145"/>
      <c r="G29" s="130">
        <v>31</v>
      </c>
      <c r="H29" s="174">
        <v>12.24</v>
      </c>
      <c r="I29" s="132">
        <v>294</v>
      </c>
      <c r="J29" s="133">
        <v>155078767</v>
      </c>
      <c r="K29" s="133">
        <v>35390</v>
      </c>
      <c r="L29" s="134">
        <f t="shared" ref="L29:L60" si="4">P29*1.03</f>
        <v>13.0230625</v>
      </c>
      <c r="M29" s="135">
        <v>295</v>
      </c>
      <c r="N29" s="135">
        <v>155078767</v>
      </c>
      <c r="O29" s="135">
        <v>35393</v>
      </c>
      <c r="P29" s="351">
        <f>(C29+4.2+coefficient!$B$16)/0.88*1.19</f>
        <v>12.643749999999999</v>
      </c>
      <c r="Q29" s="137">
        <v>296</v>
      </c>
      <c r="R29" s="137">
        <v>155078767</v>
      </c>
      <c r="S29" s="137">
        <v>35392</v>
      </c>
      <c r="T29" s="138">
        <f t="shared" si="1"/>
        <v>9.9392045454545439</v>
      </c>
      <c r="U29" s="139">
        <v>758</v>
      </c>
      <c r="V29" s="140">
        <v>155078767</v>
      </c>
      <c r="W29" s="140">
        <v>559067</v>
      </c>
      <c r="X29" s="141">
        <f t="shared" si="2"/>
        <v>8.1230624999999996</v>
      </c>
      <c r="Y29" s="142">
        <v>759</v>
      </c>
      <c r="Z29" s="143">
        <v>155078767</v>
      </c>
      <c r="AA29" s="143">
        <v>559068</v>
      </c>
      <c r="AB29">
        <v>46</v>
      </c>
    </row>
    <row r="30" spans="1:36" x14ac:dyDescent="0.25">
      <c r="A30" s="125" t="s">
        <v>545</v>
      </c>
      <c r="B30" s="126">
        <v>155078838</v>
      </c>
      <c r="C30">
        <v>3.63</v>
      </c>
      <c r="D30" s="127">
        <f>(C30+coefficient!$B$16)/0.9*1.19</f>
        <v>7.4441111111111109</v>
      </c>
      <c r="E30" s="128">
        <f>(C30+coefficient!$B$16)/0.95</f>
        <v>5.9263157894736844</v>
      </c>
      <c r="F30" s="129"/>
      <c r="G30" s="130">
        <v>32</v>
      </c>
      <c r="H30" s="174">
        <v>16.32</v>
      </c>
      <c r="I30" s="132">
        <v>294</v>
      </c>
      <c r="J30" s="133">
        <v>155078838</v>
      </c>
      <c r="K30" s="133">
        <v>35394</v>
      </c>
      <c r="L30" s="134">
        <f t="shared" si="4"/>
        <v>13.691626136363634</v>
      </c>
      <c r="M30" s="135">
        <v>295</v>
      </c>
      <c r="N30" s="135">
        <v>155078838</v>
      </c>
      <c r="O30" s="135">
        <v>35397</v>
      </c>
      <c r="P30" s="136">
        <f>(C30+4.2+coefficient!$B$16)/0.88*1.19</f>
        <v>13.292840909090907</v>
      </c>
      <c r="Q30" s="137">
        <v>296</v>
      </c>
      <c r="R30" s="137">
        <v>155078838</v>
      </c>
      <c r="S30" s="137">
        <v>35396</v>
      </c>
      <c r="T30" s="138">
        <f t="shared" si="1"/>
        <v>10.588295454545454</v>
      </c>
      <c r="U30" s="139">
        <v>758</v>
      </c>
      <c r="V30" s="140">
        <v>155078838</v>
      </c>
      <c r="W30" s="140">
        <v>559195</v>
      </c>
      <c r="X30" s="141">
        <f t="shared" si="2"/>
        <v>8.7916261363636341</v>
      </c>
      <c r="Y30" s="142">
        <v>759</v>
      </c>
      <c r="Z30" s="143">
        <v>155078838</v>
      </c>
      <c r="AA30" s="143">
        <v>559196</v>
      </c>
      <c r="AB30">
        <v>56</v>
      </c>
    </row>
    <row r="31" spans="1:36" x14ac:dyDescent="0.25">
      <c r="A31" s="144" t="s">
        <v>546</v>
      </c>
      <c r="B31" s="126">
        <v>155078836</v>
      </c>
      <c r="C31">
        <v>3.82</v>
      </c>
      <c r="D31" s="127">
        <f>(C31+coefficient!$B$16)/0.9*1.19</f>
        <v>7.6953333333333331</v>
      </c>
      <c r="E31" s="128">
        <f>(C31+coefficient!$B$16)/0.95</f>
        <v>6.1263157894736846</v>
      </c>
      <c r="F31" s="145"/>
      <c r="G31" s="130">
        <v>33</v>
      </c>
      <c r="H31" s="174">
        <v>15.09</v>
      </c>
      <c r="I31" s="132">
        <v>294</v>
      </c>
      <c r="J31" s="133">
        <v>155078836</v>
      </c>
      <c r="K31" s="133">
        <v>35398</v>
      </c>
      <c r="L31" s="134">
        <f t="shared" si="4"/>
        <v>15.347000000000001</v>
      </c>
      <c r="M31" s="135">
        <v>295</v>
      </c>
      <c r="N31" s="135">
        <v>155078836</v>
      </c>
      <c r="O31" s="135">
        <v>35401</v>
      </c>
      <c r="P31" s="219">
        <v>14.9</v>
      </c>
      <c r="Q31" s="137">
        <v>296</v>
      </c>
      <c r="R31" s="137">
        <v>155078836</v>
      </c>
      <c r="S31" s="137">
        <v>35400</v>
      </c>
      <c r="T31" s="138">
        <f t="shared" si="1"/>
        <v>10.845227272727271</v>
      </c>
      <c r="U31" s="139">
        <v>758</v>
      </c>
      <c r="V31" s="140">
        <v>155078836</v>
      </c>
      <c r="W31" s="140">
        <v>559191</v>
      </c>
      <c r="X31" s="141">
        <f t="shared" si="2"/>
        <v>10.447000000000001</v>
      </c>
      <c r="Y31" s="142">
        <v>759</v>
      </c>
      <c r="Z31" s="143">
        <v>155078836</v>
      </c>
      <c r="AA31" s="143">
        <v>559192</v>
      </c>
      <c r="AB31">
        <v>36</v>
      </c>
      <c r="AH31">
        <v>2</v>
      </c>
      <c r="AI31">
        <v>14.9</v>
      </c>
      <c r="AJ31">
        <v>0</v>
      </c>
    </row>
    <row r="32" spans="1:36" x14ac:dyDescent="0.25">
      <c r="A32" s="125" t="s">
        <v>547</v>
      </c>
      <c r="B32" s="126">
        <v>155078907</v>
      </c>
      <c r="C32">
        <v>4.3600000000000003</v>
      </c>
      <c r="D32" s="127">
        <f>(C32+coefficient!$B$16)/0.9*1.19</f>
        <v>8.4093333333333327</v>
      </c>
      <c r="E32" s="128">
        <f>(C32+coefficient!$B$16)/0.95</f>
        <v>6.6947368421052635</v>
      </c>
      <c r="F32" s="129"/>
      <c r="G32" s="130">
        <v>34</v>
      </c>
      <c r="H32" s="174">
        <v>14.41</v>
      </c>
      <c r="I32" s="132">
        <v>294</v>
      </c>
      <c r="J32" s="133">
        <v>155078907</v>
      </c>
      <c r="K32" s="133">
        <v>35402</v>
      </c>
      <c r="L32" s="134">
        <f t="shared" si="4"/>
        <v>16.0989</v>
      </c>
      <c r="M32" s="135">
        <v>295</v>
      </c>
      <c r="N32" s="135">
        <v>155078907</v>
      </c>
      <c r="O32" s="135">
        <v>35405</v>
      </c>
      <c r="P32" s="219">
        <v>15.63</v>
      </c>
      <c r="Q32" s="137">
        <v>296</v>
      </c>
      <c r="R32" s="137">
        <v>155078907</v>
      </c>
      <c r="S32" s="137">
        <v>35404</v>
      </c>
      <c r="T32" s="138">
        <f t="shared" si="1"/>
        <v>11.575454545454546</v>
      </c>
      <c r="U32" s="139">
        <v>758</v>
      </c>
      <c r="V32" s="140">
        <v>155078907</v>
      </c>
      <c r="W32" s="140">
        <v>559307</v>
      </c>
      <c r="X32" s="141">
        <f t="shared" si="2"/>
        <v>11.1989</v>
      </c>
      <c r="Y32" s="142">
        <v>759</v>
      </c>
      <c r="Z32" s="143">
        <v>155078907</v>
      </c>
      <c r="AA32" s="143">
        <v>559308</v>
      </c>
      <c r="AB32">
        <v>23</v>
      </c>
      <c r="AH32">
        <v>1</v>
      </c>
      <c r="AI32">
        <v>15.63</v>
      </c>
      <c r="AJ32">
        <v>0</v>
      </c>
    </row>
    <row r="33" spans="1:36" x14ac:dyDescent="0.25">
      <c r="A33" s="144" t="s">
        <v>548</v>
      </c>
      <c r="B33" s="126">
        <v>155078981</v>
      </c>
      <c r="C33">
        <v>4.8099999999999996</v>
      </c>
      <c r="D33" s="127">
        <f>(C33+coefficient!$B$16)/0.9*1.19</f>
        <v>9.0043333333333333</v>
      </c>
      <c r="E33" s="128">
        <f>(C33+coefficient!$B$16)/0.95</f>
        <v>7.1684210526315786</v>
      </c>
      <c r="F33" s="145"/>
      <c r="G33" s="130">
        <v>35</v>
      </c>
      <c r="H33" s="217">
        <v>15.36</v>
      </c>
      <c r="I33" s="132">
        <v>294</v>
      </c>
      <c r="J33" s="133">
        <v>155078981</v>
      </c>
      <c r="K33" s="133">
        <v>35433</v>
      </c>
      <c r="L33" s="134">
        <f t="shared" si="4"/>
        <v>15.33517840909091</v>
      </c>
      <c r="M33" s="135">
        <v>295</v>
      </c>
      <c r="N33" s="135">
        <v>155078981</v>
      </c>
      <c r="O33" s="135">
        <v>35436</v>
      </c>
      <c r="P33" s="136">
        <f>(C33+4.2+coefficient!$B$16)/0.88*1.19</f>
        <v>14.888522727272727</v>
      </c>
      <c r="Q33" s="137">
        <v>296</v>
      </c>
      <c r="R33" s="137">
        <v>155078981</v>
      </c>
      <c r="S33" s="137">
        <v>35435</v>
      </c>
      <c r="T33" s="138">
        <f t="shared" si="1"/>
        <v>12.183977272727272</v>
      </c>
      <c r="U33" s="139">
        <v>758</v>
      </c>
      <c r="V33" s="140">
        <v>155078981</v>
      </c>
      <c r="W33" s="140">
        <v>559433</v>
      </c>
      <c r="X33" s="141">
        <f t="shared" si="2"/>
        <v>10.435178409090909</v>
      </c>
      <c r="Y33" s="142">
        <v>759</v>
      </c>
      <c r="Z33" s="143">
        <v>155078981</v>
      </c>
      <c r="AA33" s="143">
        <v>559434</v>
      </c>
      <c r="AB33">
        <v>40</v>
      </c>
      <c r="AC33">
        <v>1</v>
      </c>
      <c r="AD33">
        <v>15.36</v>
      </c>
    </row>
    <row r="34" spans="1:36" x14ac:dyDescent="0.25">
      <c r="A34" s="125" t="s">
        <v>549</v>
      </c>
      <c r="B34" s="126">
        <v>155078819</v>
      </c>
      <c r="C34">
        <v>3.46</v>
      </c>
      <c r="D34" s="127">
        <f>(C34+coefficient!$B$16)/0.9*1.19</f>
        <v>7.2193333333333332</v>
      </c>
      <c r="E34" s="128">
        <f>(C34+coefficient!$B$16)/0.95</f>
        <v>5.7473684210526317</v>
      </c>
      <c r="F34" s="129"/>
      <c r="G34" s="130">
        <v>36</v>
      </c>
      <c r="H34" s="174">
        <v>15.15</v>
      </c>
      <c r="I34" s="132">
        <v>294</v>
      </c>
      <c r="J34" s="133">
        <v>155078819</v>
      </c>
      <c r="K34" s="133">
        <v>35437</v>
      </c>
      <c r="L34" s="134">
        <f t="shared" si="4"/>
        <v>17.159800000000001</v>
      </c>
      <c r="M34" s="135">
        <v>295</v>
      </c>
      <c r="N34" s="135">
        <v>155078819</v>
      </c>
      <c r="O34" s="135">
        <v>35440</v>
      </c>
      <c r="P34" s="219">
        <v>16.66</v>
      </c>
      <c r="Q34" s="137">
        <v>296</v>
      </c>
      <c r="R34" s="137">
        <v>155078819</v>
      </c>
      <c r="S34" s="137">
        <v>35439</v>
      </c>
      <c r="T34" s="138">
        <f t="shared" si="1"/>
        <v>10.358409090909092</v>
      </c>
      <c r="U34" s="139">
        <v>758</v>
      </c>
      <c r="V34" s="140">
        <v>155078819</v>
      </c>
      <c r="W34" s="140">
        <v>559159</v>
      </c>
      <c r="X34" s="141">
        <f t="shared" si="2"/>
        <v>12.2598</v>
      </c>
      <c r="Y34" s="142">
        <v>759</v>
      </c>
      <c r="Z34" s="143">
        <v>155078819</v>
      </c>
      <c r="AA34" s="143">
        <v>559160</v>
      </c>
      <c r="AB34">
        <v>25</v>
      </c>
      <c r="AH34">
        <v>1</v>
      </c>
      <c r="AI34">
        <v>16.66</v>
      </c>
      <c r="AJ34">
        <v>0</v>
      </c>
    </row>
    <row r="35" spans="1:36" x14ac:dyDescent="0.25">
      <c r="A35" s="144" t="s">
        <v>550</v>
      </c>
      <c r="B35" s="126">
        <v>155078807</v>
      </c>
      <c r="C35">
        <v>3.55</v>
      </c>
      <c r="D35" s="127">
        <f>(C35+coefficient!$B$16)/0.9*1.19</f>
        <v>7.338333333333332</v>
      </c>
      <c r="E35" s="128">
        <f>(C35+coefficient!$B$16)/0.95</f>
        <v>5.8421052631578947</v>
      </c>
      <c r="F35" s="145"/>
      <c r="G35" s="130">
        <v>37</v>
      </c>
      <c r="H35" s="174">
        <v>13.92</v>
      </c>
      <c r="I35" s="132">
        <v>294</v>
      </c>
      <c r="J35" s="133">
        <v>155078807</v>
      </c>
      <c r="K35" s="133">
        <v>35441</v>
      </c>
      <c r="L35" s="134">
        <f t="shared" si="4"/>
        <v>13.580198863636365</v>
      </c>
      <c r="M35" s="135">
        <v>295</v>
      </c>
      <c r="N35" s="135">
        <v>155078807</v>
      </c>
      <c r="O35" s="135">
        <v>35444</v>
      </c>
      <c r="P35" s="136">
        <f>(C35+4.2+coefficient!$B$16)/0.88*1.19</f>
        <v>13.184659090909092</v>
      </c>
      <c r="Q35" s="137">
        <v>296</v>
      </c>
      <c r="R35" s="137">
        <v>155078807</v>
      </c>
      <c r="S35" s="137">
        <v>35443</v>
      </c>
      <c r="T35" s="138">
        <f t="shared" si="1"/>
        <v>10.480113636363635</v>
      </c>
      <c r="U35" s="139">
        <v>758</v>
      </c>
      <c r="V35" s="140">
        <v>155078807</v>
      </c>
      <c r="W35" s="140">
        <v>559135</v>
      </c>
      <c r="X35" s="141">
        <f t="shared" si="2"/>
        <v>8.6801988636363649</v>
      </c>
      <c r="Y35" s="142">
        <v>759</v>
      </c>
      <c r="Z35" s="143">
        <v>155078807</v>
      </c>
      <c r="AA35" s="143">
        <v>559136</v>
      </c>
      <c r="AB35">
        <v>56</v>
      </c>
    </row>
    <row r="36" spans="1:36" x14ac:dyDescent="0.25">
      <c r="A36" s="125" t="s">
        <v>551</v>
      </c>
      <c r="B36" s="126">
        <v>155078776</v>
      </c>
      <c r="C36">
        <v>4.57</v>
      </c>
      <c r="D36" s="127">
        <f>(C36+coefficient!$B$16)/0.9*1.19</f>
        <v>8.6869999999999994</v>
      </c>
      <c r="E36" s="128">
        <f>(C36+coefficient!$B$16)/0.95</f>
        <v>6.9157894736842112</v>
      </c>
      <c r="F36" s="129"/>
      <c r="G36" s="130">
        <v>38</v>
      </c>
      <c r="H36" s="174">
        <v>15.12</v>
      </c>
      <c r="I36" s="132">
        <v>294</v>
      </c>
      <c r="J36" s="133">
        <v>155078776</v>
      </c>
      <c r="K36" s="133">
        <v>35445</v>
      </c>
      <c r="L36" s="134">
        <f t="shared" si="4"/>
        <v>15.00089659090909</v>
      </c>
      <c r="M36" s="135">
        <v>295</v>
      </c>
      <c r="N36" s="135">
        <v>155078776</v>
      </c>
      <c r="O36" s="135">
        <v>35448</v>
      </c>
      <c r="P36" s="136">
        <f>(C36+4.2+coefficient!$B$16)/0.88*1.19</f>
        <v>14.563977272727271</v>
      </c>
      <c r="Q36" s="137">
        <v>296</v>
      </c>
      <c r="R36" s="137">
        <v>155078776</v>
      </c>
      <c r="S36" s="137">
        <v>35447</v>
      </c>
      <c r="T36" s="138">
        <f t="shared" si="1"/>
        <v>11.859431818181816</v>
      </c>
      <c r="U36" s="139">
        <v>758</v>
      </c>
      <c r="V36" s="140">
        <v>155078776</v>
      </c>
      <c r="W36" s="140">
        <v>559079</v>
      </c>
      <c r="X36" s="141">
        <f t="shared" si="2"/>
        <v>10.100896590909089</v>
      </c>
      <c r="Y36" s="142">
        <v>759</v>
      </c>
      <c r="Z36" s="143">
        <v>155078776</v>
      </c>
      <c r="AA36" s="143">
        <v>559080</v>
      </c>
      <c r="AB36">
        <v>77</v>
      </c>
    </row>
    <row r="37" spans="1:36" x14ac:dyDescent="0.25">
      <c r="A37" s="144" t="s">
        <v>552</v>
      </c>
      <c r="B37" s="126">
        <v>155078753</v>
      </c>
      <c r="C37">
        <v>3.93</v>
      </c>
      <c r="D37" s="127">
        <f>(C37+coefficient!$B$16)/0.9*1.19</f>
        <v>7.8407777777777774</v>
      </c>
      <c r="E37" s="128">
        <f>(C37+coefficient!$B$16)/0.95</f>
        <v>6.242105263157895</v>
      </c>
      <c r="F37" s="145"/>
      <c r="G37" s="130">
        <v>39</v>
      </c>
      <c r="H37" s="174">
        <v>27.16</v>
      </c>
      <c r="I37" s="132">
        <v>294</v>
      </c>
      <c r="J37" s="133">
        <v>155078753</v>
      </c>
      <c r="K37" s="133">
        <v>35449</v>
      </c>
      <c r="L37" s="134">
        <f t="shared" si="4"/>
        <v>14.10947840909091</v>
      </c>
      <c r="M37" s="135">
        <v>295</v>
      </c>
      <c r="N37" s="135">
        <v>155078753</v>
      </c>
      <c r="O37" s="135">
        <v>35452</v>
      </c>
      <c r="P37" s="136">
        <f>(C37+4.2+coefficient!$B$16)/0.88*1.19</f>
        <v>13.698522727272728</v>
      </c>
      <c r="Q37" s="137">
        <v>296</v>
      </c>
      <c r="R37" s="137">
        <v>155078753</v>
      </c>
      <c r="S37" s="137">
        <v>35451</v>
      </c>
      <c r="T37" s="138">
        <f t="shared" si="1"/>
        <v>10.993977272727275</v>
      </c>
      <c r="U37" s="139">
        <v>758</v>
      </c>
      <c r="V37" s="140">
        <v>155078753</v>
      </c>
      <c r="W37" s="140">
        <v>559049</v>
      </c>
      <c r="X37" s="141">
        <f t="shared" si="2"/>
        <v>9.2094784090909094</v>
      </c>
      <c r="Y37" s="142">
        <v>759</v>
      </c>
      <c r="Z37" s="143">
        <v>155078753</v>
      </c>
      <c r="AA37" s="143">
        <v>559050</v>
      </c>
      <c r="AB37">
        <v>30</v>
      </c>
    </row>
    <row r="38" spans="1:36" x14ac:dyDescent="0.25">
      <c r="A38" s="125" t="s">
        <v>553</v>
      </c>
      <c r="B38" s="126">
        <v>155078763</v>
      </c>
      <c r="C38">
        <v>4.84</v>
      </c>
      <c r="D38" s="127">
        <f>(C38+coefficient!$B$16)/0.9*1.19</f>
        <v>9.0439999999999987</v>
      </c>
      <c r="E38" s="128">
        <f>(C38+coefficient!$B$16)/0.95</f>
        <v>7.2</v>
      </c>
      <c r="F38" s="129"/>
      <c r="G38" s="130">
        <v>40</v>
      </c>
      <c r="H38" s="174">
        <v>27.38</v>
      </c>
      <c r="I38" s="132">
        <v>294</v>
      </c>
      <c r="J38" s="133">
        <v>155078763</v>
      </c>
      <c r="K38" s="133">
        <v>35453</v>
      </c>
      <c r="L38" s="134">
        <f t="shared" si="4"/>
        <v>15.376963636363636</v>
      </c>
      <c r="M38" s="135">
        <v>295</v>
      </c>
      <c r="N38" s="135">
        <v>155078763</v>
      </c>
      <c r="O38" s="135">
        <v>35456</v>
      </c>
      <c r="P38" s="136">
        <f>(C38+4.2+coefficient!$B$16)/0.88*1.19</f>
        <v>14.929090909090908</v>
      </c>
      <c r="Q38" s="137">
        <v>296</v>
      </c>
      <c r="R38" s="137">
        <v>155078763</v>
      </c>
      <c r="S38" s="137">
        <v>35455</v>
      </c>
      <c r="T38" s="138">
        <f t="shared" si="1"/>
        <v>12.224545454545453</v>
      </c>
      <c r="U38" s="139">
        <v>758</v>
      </c>
      <c r="V38" s="140">
        <v>155078763</v>
      </c>
      <c r="W38" s="140">
        <v>559061</v>
      </c>
      <c r="X38" s="141">
        <f t="shared" si="2"/>
        <v>10.476963636363635</v>
      </c>
      <c r="Y38" s="142">
        <v>759</v>
      </c>
      <c r="Z38" s="143">
        <v>155078763</v>
      </c>
      <c r="AA38" s="143">
        <v>559062</v>
      </c>
      <c r="AB38">
        <v>52</v>
      </c>
    </row>
    <row r="39" spans="1:36" x14ac:dyDescent="0.25">
      <c r="A39" s="146" t="s">
        <v>554</v>
      </c>
      <c r="B39" s="126">
        <v>155078808</v>
      </c>
      <c r="C39" s="14">
        <v>3.9473999999999996</v>
      </c>
      <c r="D39" s="127">
        <f>(C39+coefficient!$B$16)/0.9*1.19</f>
        <v>7.8637844444444447</v>
      </c>
      <c r="E39" s="128">
        <f>(C39+coefficient!$B$16)/0.95</f>
        <v>6.2604210526315791</v>
      </c>
      <c r="F39" s="147"/>
      <c r="G39" s="130">
        <v>41</v>
      </c>
      <c r="H39" s="174">
        <v>27.48</v>
      </c>
      <c r="I39" s="132">
        <v>294</v>
      </c>
      <c r="J39" s="133">
        <v>155078808</v>
      </c>
      <c r="K39" s="133">
        <v>35459</v>
      </c>
      <c r="L39" s="134">
        <f t="shared" si="4"/>
        <v>14.133713840909088</v>
      </c>
      <c r="M39" s="135">
        <v>295</v>
      </c>
      <c r="N39" s="135">
        <v>155078808</v>
      </c>
      <c r="O39" s="135">
        <v>35462</v>
      </c>
      <c r="P39" s="136">
        <f>(C39+4.2+coefficient!$B$16)/0.88*1.19</f>
        <v>13.72205227272727</v>
      </c>
      <c r="Q39" s="137">
        <v>296</v>
      </c>
      <c r="R39" s="137">
        <v>155078808</v>
      </c>
      <c r="S39" s="137">
        <v>35461</v>
      </c>
      <c r="T39" s="138">
        <f t="shared" si="1"/>
        <v>11.017506818181817</v>
      </c>
      <c r="U39" s="139">
        <v>758</v>
      </c>
      <c r="V39" s="140">
        <v>155078808</v>
      </c>
      <c r="W39" s="140">
        <v>559137</v>
      </c>
      <c r="X39" s="141">
        <f t="shared" si="2"/>
        <v>9.233713840909088</v>
      </c>
      <c r="Y39" s="142">
        <v>759</v>
      </c>
      <c r="Z39" s="143">
        <v>155078808</v>
      </c>
      <c r="AA39" s="143">
        <v>559138</v>
      </c>
      <c r="AB39">
        <v>0</v>
      </c>
    </row>
    <row r="40" spans="1:36" x14ac:dyDescent="0.25">
      <c r="A40" s="125" t="s">
        <v>555</v>
      </c>
      <c r="B40" s="126">
        <v>155078893</v>
      </c>
      <c r="C40">
        <v>3.92</v>
      </c>
      <c r="D40" s="127">
        <f>(C40+coefficient!$B$16)/0.9*1.19</f>
        <v>7.8275555555555547</v>
      </c>
      <c r="E40" s="128">
        <f>(C40+coefficient!$B$16)/0.95</f>
        <v>6.2315789473684209</v>
      </c>
      <c r="F40" s="129"/>
      <c r="G40" s="130">
        <v>42</v>
      </c>
      <c r="H40" s="174">
        <v>26.74</v>
      </c>
      <c r="I40" s="132">
        <v>294</v>
      </c>
      <c r="J40" s="133">
        <v>155078893</v>
      </c>
      <c r="K40" s="133">
        <v>35465</v>
      </c>
      <c r="L40" s="134">
        <f t="shared" si="4"/>
        <v>14.095550000000003</v>
      </c>
      <c r="M40" s="135">
        <v>295</v>
      </c>
      <c r="N40" s="135">
        <v>155078893</v>
      </c>
      <c r="O40" s="135">
        <v>35468</v>
      </c>
      <c r="P40" s="136">
        <f>(C40+4.2+coefficient!$B$16)/0.88*1.19</f>
        <v>13.685000000000002</v>
      </c>
      <c r="Q40" s="137">
        <v>296</v>
      </c>
      <c r="R40" s="137">
        <v>155078893</v>
      </c>
      <c r="S40" s="137">
        <v>35467</v>
      </c>
      <c r="T40" s="138">
        <f t="shared" si="1"/>
        <v>10.980454545454545</v>
      </c>
      <c r="U40" s="139">
        <v>758</v>
      </c>
      <c r="V40" s="140">
        <v>155078893</v>
      </c>
      <c r="W40" s="140">
        <v>559285</v>
      </c>
      <c r="X40" s="141">
        <f t="shared" si="2"/>
        <v>9.1955500000000026</v>
      </c>
      <c r="Y40" s="142">
        <v>759</v>
      </c>
      <c r="Z40" s="143">
        <v>155078893</v>
      </c>
      <c r="AA40" s="143">
        <v>559286</v>
      </c>
      <c r="AB40">
        <v>31</v>
      </c>
    </row>
    <row r="41" spans="1:36" x14ac:dyDescent="0.25">
      <c r="A41" s="144" t="s">
        <v>556</v>
      </c>
      <c r="B41" s="126">
        <v>155078799</v>
      </c>
      <c r="C41">
        <v>4.1500000000000004</v>
      </c>
      <c r="D41" s="127">
        <f>(C41+coefficient!$B$16)/0.9*1.19</f>
        <v>8.1316666666666677</v>
      </c>
      <c r="E41" s="128">
        <f>(C41+coefficient!$B$16)/0.95</f>
        <v>6.4736842105263168</v>
      </c>
      <c r="F41" s="145"/>
      <c r="G41" s="130">
        <v>43</v>
      </c>
      <c r="H41" s="217">
        <v>16.59</v>
      </c>
      <c r="I41" s="132">
        <v>294</v>
      </c>
      <c r="J41" s="133">
        <v>155078799</v>
      </c>
      <c r="K41" s="133">
        <v>35469</v>
      </c>
      <c r="L41" s="134">
        <f t="shared" si="4"/>
        <v>14.415903409090911</v>
      </c>
      <c r="M41" s="135">
        <v>295</v>
      </c>
      <c r="N41" s="135">
        <v>155078799</v>
      </c>
      <c r="O41" s="135">
        <v>35472</v>
      </c>
      <c r="P41" s="136">
        <f>(C41+4.2+coefficient!$B$16)/0.88*1.19</f>
        <v>13.996022727272729</v>
      </c>
      <c r="Q41" s="137">
        <v>296</v>
      </c>
      <c r="R41" s="137">
        <v>155078799</v>
      </c>
      <c r="S41" s="137">
        <v>35471</v>
      </c>
      <c r="T41" s="138">
        <f t="shared" si="1"/>
        <v>11.291477272727274</v>
      </c>
      <c r="U41" s="139">
        <v>758</v>
      </c>
      <c r="V41" s="140">
        <v>155078799</v>
      </c>
      <c r="W41" s="140">
        <v>559121</v>
      </c>
      <c r="X41" s="141">
        <f t="shared" si="2"/>
        <v>9.5159034090909103</v>
      </c>
      <c r="Y41" s="142">
        <v>759</v>
      </c>
      <c r="Z41" s="143">
        <v>155078799</v>
      </c>
      <c r="AA41" s="143">
        <v>559122</v>
      </c>
      <c r="AB41">
        <v>97</v>
      </c>
      <c r="AC41">
        <v>1</v>
      </c>
      <c r="AD41">
        <v>16.59</v>
      </c>
    </row>
    <row r="42" spans="1:36" x14ac:dyDescent="0.25">
      <c r="A42" s="125" t="s">
        <v>557</v>
      </c>
      <c r="B42" s="126">
        <v>155078760</v>
      </c>
      <c r="C42">
        <v>4.37</v>
      </c>
      <c r="D42" s="127">
        <f>(C42+coefficient!$B$16)/0.9*1.19</f>
        <v>8.4225555555555545</v>
      </c>
      <c r="E42" s="128">
        <f>(C42+coefficient!$B$16)/0.95</f>
        <v>6.7052631578947377</v>
      </c>
      <c r="F42" s="129"/>
      <c r="G42" s="130">
        <v>44</v>
      </c>
      <c r="H42" s="174">
        <v>23.7</v>
      </c>
      <c r="I42" s="132">
        <v>294</v>
      </c>
      <c r="J42" s="133">
        <v>155078760</v>
      </c>
      <c r="K42" s="133">
        <v>35473</v>
      </c>
      <c r="L42" s="134">
        <f t="shared" si="4"/>
        <v>16.119500000000002</v>
      </c>
      <c r="M42" s="135">
        <v>295</v>
      </c>
      <c r="N42" s="135">
        <v>155078760</v>
      </c>
      <c r="O42" s="135">
        <v>35476</v>
      </c>
      <c r="P42" s="219">
        <v>15.65</v>
      </c>
      <c r="Q42" s="137">
        <v>296</v>
      </c>
      <c r="R42" s="137">
        <v>155078760</v>
      </c>
      <c r="S42" s="137">
        <v>35475</v>
      </c>
      <c r="T42" s="138">
        <f t="shared" si="1"/>
        <v>11.588977272727272</v>
      </c>
      <c r="U42" s="139">
        <v>758</v>
      </c>
      <c r="V42" s="140">
        <v>155078760</v>
      </c>
      <c r="W42" s="140">
        <v>559059</v>
      </c>
      <c r="X42" s="141">
        <f t="shared" si="2"/>
        <v>11.219500000000002</v>
      </c>
      <c r="Y42" s="142">
        <v>759</v>
      </c>
      <c r="Z42" s="143">
        <v>155078760</v>
      </c>
      <c r="AA42" s="143">
        <v>559060</v>
      </c>
      <c r="AB42">
        <v>24</v>
      </c>
      <c r="AC42">
        <v>1</v>
      </c>
      <c r="AD42">
        <v>23.7</v>
      </c>
      <c r="AH42">
        <v>1</v>
      </c>
      <c r="AI42">
        <v>15.65</v>
      </c>
      <c r="AJ42">
        <v>0</v>
      </c>
    </row>
    <row r="43" spans="1:36" x14ac:dyDescent="0.25">
      <c r="A43" s="144" t="s">
        <v>558</v>
      </c>
      <c r="B43" s="126">
        <v>155078940</v>
      </c>
      <c r="C43">
        <v>4.96</v>
      </c>
      <c r="D43" s="127">
        <f>(C43+coefficient!$B$16)/0.9*1.19</f>
        <v>9.2026666666666657</v>
      </c>
      <c r="E43" s="128">
        <f>(C43+coefficient!$B$16)/0.95</f>
        <v>7.3263157894736848</v>
      </c>
      <c r="F43" s="145"/>
      <c r="G43" s="130">
        <v>45</v>
      </c>
      <c r="H43" s="217">
        <v>17.600000000000001</v>
      </c>
      <c r="I43" s="132">
        <v>294</v>
      </c>
      <c r="J43" s="133">
        <v>155078940</v>
      </c>
      <c r="K43" s="133">
        <v>35477</v>
      </c>
      <c r="L43" s="134">
        <f t="shared" si="4"/>
        <v>18.128000000000004</v>
      </c>
      <c r="M43" s="135">
        <v>295</v>
      </c>
      <c r="N43" s="135">
        <v>155078940</v>
      </c>
      <c r="O43" s="135">
        <v>35480</v>
      </c>
      <c r="P43" s="219">
        <v>17.600000000000001</v>
      </c>
      <c r="Q43" s="137">
        <v>296</v>
      </c>
      <c r="R43" s="137">
        <v>155078940</v>
      </c>
      <c r="S43" s="137">
        <v>35479</v>
      </c>
      <c r="T43" s="138">
        <f t="shared" si="1"/>
        <v>12.386818181818182</v>
      </c>
      <c r="U43" s="139">
        <v>758</v>
      </c>
      <c r="V43" s="140">
        <v>155078940</v>
      </c>
      <c r="W43" s="140">
        <v>559361</v>
      </c>
      <c r="X43" s="141">
        <f t="shared" si="2"/>
        <v>13.228000000000003</v>
      </c>
      <c r="Y43" s="142">
        <v>759</v>
      </c>
      <c r="Z43" s="143">
        <v>155078940</v>
      </c>
      <c r="AA43" s="143">
        <v>559362</v>
      </c>
      <c r="AB43">
        <v>26</v>
      </c>
      <c r="AC43">
        <v>1</v>
      </c>
      <c r="AD43">
        <v>17.600000000000001</v>
      </c>
      <c r="AH43">
        <v>1</v>
      </c>
      <c r="AI43">
        <v>17.600000000000001</v>
      </c>
      <c r="AJ43">
        <v>0</v>
      </c>
    </row>
    <row r="44" spans="1:36" x14ac:dyDescent="0.25">
      <c r="A44" s="125" t="s">
        <v>559</v>
      </c>
      <c r="B44" s="126">
        <v>155078975</v>
      </c>
      <c r="C44">
        <v>4.91</v>
      </c>
      <c r="D44" s="127">
        <f>(C44+coefficient!$B$16)/0.9*1.19</f>
        <v>9.1365555555555549</v>
      </c>
      <c r="E44" s="128">
        <f>(C44+coefficient!$B$16)/0.95</f>
        <v>7.2736842105263166</v>
      </c>
      <c r="F44" s="129"/>
      <c r="G44" s="130">
        <v>46</v>
      </c>
      <c r="H44" s="217">
        <v>16.25</v>
      </c>
      <c r="I44" s="132">
        <v>294</v>
      </c>
      <c r="J44" s="133">
        <v>155078975</v>
      </c>
      <c r="K44" s="133">
        <v>35481</v>
      </c>
      <c r="L44" s="134">
        <f t="shared" si="4"/>
        <v>15.4744625</v>
      </c>
      <c r="M44" s="135">
        <v>295</v>
      </c>
      <c r="N44" s="135">
        <v>155078975</v>
      </c>
      <c r="O44" s="135">
        <v>35484</v>
      </c>
      <c r="P44" s="136">
        <f>(C44+4.2+coefficient!$B$16)/0.88*1.19</f>
        <v>15.02375</v>
      </c>
      <c r="Q44" s="137">
        <v>296</v>
      </c>
      <c r="R44" s="137">
        <v>155078975</v>
      </c>
      <c r="S44" s="137">
        <v>35483</v>
      </c>
      <c r="T44" s="138">
        <f t="shared" si="1"/>
        <v>12.319204545454545</v>
      </c>
      <c r="U44" s="139">
        <v>758</v>
      </c>
      <c r="V44" s="140">
        <v>155078975</v>
      </c>
      <c r="W44" s="140">
        <v>559421</v>
      </c>
      <c r="X44" s="141">
        <f t="shared" si="2"/>
        <v>10.574462499999999</v>
      </c>
      <c r="Y44" s="142">
        <v>759</v>
      </c>
      <c r="Z44" s="143">
        <v>155078975</v>
      </c>
      <c r="AA44" s="143">
        <v>559422</v>
      </c>
      <c r="AB44">
        <v>35</v>
      </c>
      <c r="AC44">
        <v>1</v>
      </c>
      <c r="AD44">
        <v>16.25</v>
      </c>
    </row>
    <row r="45" spans="1:36" x14ac:dyDescent="0.25">
      <c r="A45" s="144" t="s">
        <v>560</v>
      </c>
      <c r="B45" s="126">
        <v>155078970</v>
      </c>
      <c r="C45">
        <v>4.4400000000000004</v>
      </c>
      <c r="D45" s="127">
        <f>(C45+coefficient!$B$16)/0.9*1.19</f>
        <v>8.5151111111111106</v>
      </c>
      <c r="E45" s="128">
        <f>(C45+coefficient!$B$16)/0.95</f>
        <v>6.7789473684210533</v>
      </c>
      <c r="F45" s="145"/>
      <c r="G45" s="130">
        <v>47</v>
      </c>
      <c r="H45" s="217">
        <v>17</v>
      </c>
      <c r="I45" s="132">
        <v>294</v>
      </c>
      <c r="J45" s="133">
        <v>155078970</v>
      </c>
      <c r="K45" s="133">
        <v>35488</v>
      </c>
      <c r="L45" s="134">
        <f t="shared" si="4"/>
        <v>14.819827272727274</v>
      </c>
      <c r="M45" s="135">
        <v>295</v>
      </c>
      <c r="N45" s="135">
        <v>155078970</v>
      </c>
      <c r="O45" s="135">
        <v>35491</v>
      </c>
      <c r="P45" s="136">
        <f>(C45+4.2+coefficient!$B$16)/0.88*1.19</f>
        <v>14.388181818181819</v>
      </c>
      <c r="Q45" s="137">
        <v>296</v>
      </c>
      <c r="R45" s="137">
        <v>155078970</v>
      </c>
      <c r="S45" s="137">
        <v>35490</v>
      </c>
      <c r="T45" s="138">
        <f t="shared" si="1"/>
        <v>11.683636363636364</v>
      </c>
      <c r="U45" s="139">
        <v>758</v>
      </c>
      <c r="V45" s="140">
        <v>155078970</v>
      </c>
      <c r="W45" s="140">
        <v>559411</v>
      </c>
      <c r="X45" s="141">
        <f t="shared" si="2"/>
        <v>9.9198272727272734</v>
      </c>
      <c r="Y45" s="142">
        <v>759</v>
      </c>
      <c r="Z45" s="143">
        <v>155078970</v>
      </c>
      <c r="AA45" s="143">
        <v>559412</v>
      </c>
      <c r="AB45">
        <v>88</v>
      </c>
      <c r="AC45">
        <v>1</v>
      </c>
      <c r="AD45">
        <v>17</v>
      </c>
    </row>
    <row r="46" spans="1:36" x14ac:dyDescent="0.25">
      <c r="A46" s="125" t="s">
        <v>561</v>
      </c>
      <c r="B46" s="126">
        <v>155078985</v>
      </c>
      <c r="C46">
        <v>3.87</v>
      </c>
      <c r="D46" s="127">
        <f>(C46+coefficient!$B$16)/0.9*1.19</f>
        <v>7.7614444444444439</v>
      </c>
      <c r="E46" s="128">
        <f>(C46+coefficient!$B$16)/0.95</f>
        <v>6.1789473684210527</v>
      </c>
      <c r="F46" s="129"/>
      <c r="G46" s="130">
        <v>48</v>
      </c>
      <c r="H46" s="174">
        <v>25.89</v>
      </c>
      <c r="I46" s="132">
        <v>294</v>
      </c>
      <c r="J46" s="133">
        <v>155078985</v>
      </c>
      <c r="K46" s="133">
        <v>35495</v>
      </c>
      <c r="L46" s="134">
        <f t="shared" si="4"/>
        <v>14.025907954545454</v>
      </c>
      <c r="M46" s="135">
        <v>295</v>
      </c>
      <c r="N46" s="135">
        <v>155078985</v>
      </c>
      <c r="O46" s="135">
        <v>35498</v>
      </c>
      <c r="P46" s="136">
        <f>(C46+4.2+coefficient!$B$16)/0.88*1.19</f>
        <v>13.617386363636363</v>
      </c>
      <c r="Q46" s="137">
        <v>296</v>
      </c>
      <c r="R46" s="137">
        <v>155078985</v>
      </c>
      <c r="S46" s="137">
        <v>35497</v>
      </c>
      <c r="T46" s="138">
        <f t="shared" si="1"/>
        <v>10.912840909090908</v>
      </c>
      <c r="U46" s="139">
        <v>758</v>
      </c>
      <c r="V46" s="140">
        <v>155078985</v>
      </c>
      <c r="W46" s="140">
        <v>559441</v>
      </c>
      <c r="X46" s="141">
        <f t="shared" si="2"/>
        <v>9.125907954545454</v>
      </c>
      <c r="Y46" s="142">
        <v>759</v>
      </c>
      <c r="Z46" s="143">
        <v>155078985</v>
      </c>
      <c r="AA46" s="143">
        <v>559442</v>
      </c>
      <c r="AB46">
        <v>62</v>
      </c>
    </row>
    <row r="47" spans="1:36" x14ac:dyDescent="0.25">
      <c r="A47" s="144" t="s">
        <v>562</v>
      </c>
      <c r="B47" s="126">
        <v>155078938</v>
      </c>
      <c r="C47">
        <v>3.29</v>
      </c>
      <c r="D47" s="127">
        <f>(C47+coefficient!$B$16)/0.9*1.19</f>
        <v>6.9945555555555545</v>
      </c>
      <c r="E47" s="128">
        <f>(C47+coefficient!$B$16)/0.95</f>
        <v>5.5684210526315789</v>
      </c>
      <c r="F47" s="145"/>
      <c r="G47" s="130">
        <v>49</v>
      </c>
      <c r="H47" s="174">
        <v>27.31</v>
      </c>
      <c r="I47" s="132">
        <v>294</v>
      </c>
      <c r="J47" s="133">
        <v>155078938</v>
      </c>
      <c r="K47" s="133">
        <v>35499</v>
      </c>
      <c r="L47" s="134">
        <f t="shared" si="4"/>
        <v>13.218060227272728</v>
      </c>
      <c r="M47" s="135">
        <v>295</v>
      </c>
      <c r="N47" s="135">
        <v>155078938</v>
      </c>
      <c r="O47" s="135">
        <v>35502</v>
      </c>
      <c r="P47" s="136">
        <f>(C47+4.2+coefficient!$B$16)/0.88*1.19</f>
        <v>12.833068181818183</v>
      </c>
      <c r="Q47" s="137">
        <v>296</v>
      </c>
      <c r="R47" s="137">
        <v>155078938</v>
      </c>
      <c r="S47" s="137">
        <v>35501</v>
      </c>
      <c r="T47" s="138">
        <f t="shared" si="1"/>
        <v>10.128522727272728</v>
      </c>
      <c r="U47" s="139">
        <v>758</v>
      </c>
      <c r="V47" s="140">
        <v>155078938</v>
      </c>
      <c r="W47" s="140">
        <v>559357</v>
      </c>
      <c r="X47" s="141">
        <f t="shared" si="2"/>
        <v>8.3180602272727278</v>
      </c>
      <c r="Y47" s="142">
        <v>759</v>
      </c>
      <c r="Z47" s="143">
        <v>155078938</v>
      </c>
      <c r="AA47" s="143">
        <v>559358</v>
      </c>
      <c r="AB47">
        <v>50</v>
      </c>
    </row>
    <row r="48" spans="1:36" x14ac:dyDescent="0.25">
      <c r="A48" s="125" t="s">
        <v>563</v>
      </c>
      <c r="B48" s="126">
        <v>155078779</v>
      </c>
      <c r="C48">
        <v>3.87</v>
      </c>
      <c r="D48" s="127">
        <f>(C48+coefficient!$B$16)/0.9*1.19</f>
        <v>7.7614444444444439</v>
      </c>
      <c r="E48" s="128">
        <f>(C48+coefficient!$B$16)/0.95</f>
        <v>6.1789473684210527</v>
      </c>
      <c r="F48" s="129"/>
      <c r="G48" s="130">
        <v>50</v>
      </c>
      <c r="H48" s="174">
        <v>31.12</v>
      </c>
      <c r="I48" s="132">
        <v>294</v>
      </c>
      <c r="J48" s="133">
        <v>155078779</v>
      </c>
      <c r="K48" s="133">
        <v>35503</v>
      </c>
      <c r="L48" s="134">
        <f t="shared" si="4"/>
        <v>14.025907954545454</v>
      </c>
      <c r="M48" s="135">
        <v>295</v>
      </c>
      <c r="N48" s="135">
        <v>155078779</v>
      </c>
      <c r="O48" s="135">
        <v>35506</v>
      </c>
      <c r="P48" s="136">
        <f>(C48+4.2+coefficient!$B$16)/0.88*1.19</f>
        <v>13.617386363636363</v>
      </c>
      <c r="Q48" s="137">
        <v>296</v>
      </c>
      <c r="R48" s="137">
        <v>155078779</v>
      </c>
      <c r="S48" s="137">
        <v>35505</v>
      </c>
      <c r="T48" s="138">
        <f t="shared" si="1"/>
        <v>10.912840909090908</v>
      </c>
      <c r="U48" s="139">
        <v>758</v>
      </c>
      <c r="V48" s="140">
        <v>155078779</v>
      </c>
      <c r="W48" s="140">
        <v>559083</v>
      </c>
      <c r="X48" s="141">
        <f t="shared" si="2"/>
        <v>9.125907954545454</v>
      </c>
      <c r="Y48" s="142">
        <v>759</v>
      </c>
      <c r="Z48" s="143">
        <v>155078779</v>
      </c>
      <c r="AA48" s="143">
        <v>559084</v>
      </c>
      <c r="AB48">
        <v>36</v>
      </c>
    </row>
    <row r="49" spans="1:36" x14ac:dyDescent="0.25">
      <c r="A49" s="144" t="s">
        <v>564</v>
      </c>
      <c r="B49" s="126">
        <v>155078780</v>
      </c>
      <c r="C49">
        <v>3.36</v>
      </c>
      <c r="D49" s="127">
        <f>(C49+coefficient!$B$16)/0.9*1.19</f>
        <v>7.0871111111111098</v>
      </c>
      <c r="E49" s="128">
        <f>(C49+coefficient!$B$16)/0.95</f>
        <v>5.6421052631578945</v>
      </c>
      <c r="F49" s="145"/>
      <c r="G49" s="130">
        <v>51</v>
      </c>
      <c r="H49" s="175">
        <v>23.83</v>
      </c>
      <c r="I49" s="132">
        <v>294</v>
      </c>
      <c r="J49" s="133">
        <v>155078780</v>
      </c>
      <c r="K49" s="133">
        <v>35507</v>
      </c>
      <c r="L49" s="134">
        <f t="shared" si="4"/>
        <v>14.708399999999999</v>
      </c>
      <c r="M49" s="135">
        <v>295</v>
      </c>
      <c r="N49" s="135">
        <v>155078780</v>
      </c>
      <c r="O49" s="135">
        <v>35510</v>
      </c>
      <c r="P49" s="219">
        <v>14.28</v>
      </c>
      <c r="Q49" s="137">
        <v>296</v>
      </c>
      <c r="R49" s="137">
        <v>155078780</v>
      </c>
      <c r="S49" s="137">
        <v>35509</v>
      </c>
      <c r="T49" s="138">
        <f t="shared" si="1"/>
        <v>10.223181818181819</v>
      </c>
      <c r="U49" s="139">
        <v>758</v>
      </c>
      <c r="V49" s="140">
        <v>155078780</v>
      </c>
      <c r="W49" s="140">
        <v>559085</v>
      </c>
      <c r="X49" s="141">
        <f t="shared" si="2"/>
        <v>9.8083999999999989</v>
      </c>
      <c r="Y49" s="142">
        <v>759</v>
      </c>
      <c r="Z49" s="143">
        <v>155078780</v>
      </c>
      <c r="AA49" s="143">
        <v>559086</v>
      </c>
      <c r="AB49">
        <v>38</v>
      </c>
      <c r="AE49">
        <v>1</v>
      </c>
      <c r="AF49">
        <v>9.3800000000000008</v>
      </c>
      <c r="AG49">
        <v>4.9000000000000004</v>
      </c>
      <c r="AH49">
        <v>1</v>
      </c>
      <c r="AI49">
        <v>14.28</v>
      </c>
      <c r="AJ49">
        <v>0</v>
      </c>
    </row>
    <row r="50" spans="1:36" x14ac:dyDescent="0.25">
      <c r="A50" s="125" t="s">
        <v>565</v>
      </c>
      <c r="B50" s="126">
        <v>155078795</v>
      </c>
      <c r="C50">
        <v>3.24</v>
      </c>
      <c r="D50" s="127">
        <f>(C50+coefficient!$B$16)/0.9*1.19</f>
        <v>6.9284444444444437</v>
      </c>
      <c r="E50" s="128">
        <f>(C50+coefficient!$B$16)/0.95</f>
        <v>5.5157894736842108</v>
      </c>
      <c r="F50" s="129"/>
      <c r="G50" s="130">
        <v>52</v>
      </c>
      <c r="H50" s="175">
        <v>23.62</v>
      </c>
      <c r="I50" s="132">
        <v>294</v>
      </c>
      <c r="J50" s="133">
        <v>155078795</v>
      </c>
      <c r="K50" s="133">
        <v>35511</v>
      </c>
      <c r="L50" s="134">
        <f t="shared" si="4"/>
        <v>14.5436</v>
      </c>
      <c r="M50" s="135">
        <v>295</v>
      </c>
      <c r="N50" s="135">
        <v>155078795</v>
      </c>
      <c r="O50" s="135">
        <v>35514</v>
      </c>
      <c r="P50" s="350">
        <v>14.12</v>
      </c>
      <c r="Q50" s="137">
        <v>296</v>
      </c>
      <c r="R50" s="137">
        <v>155078795</v>
      </c>
      <c r="S50" s="137">
        <v>35513</v>
      </c>
      <c r="T50" s="138">
        <f t="shared" si="1"/>
        <v>10.060909090909091</v>
      </c>
      <c r="U50" s="139">
        <v>758</v>
      </c>
      <c r="V50" s="140">
        <v>155078795</v>
      </c>
      <c r="W50" s="140">
        <v>559113</v>
      </c>
      <c r="X50" s="141">
        <f t="shared" si="2"/>
        <v>9.6435999999999993</v>
      </c>
      <c r="Y50" s="142">
        <v>759</v>
      </c>
      <c r="Z50" s="143">
        <v>155078795</v>
      </c>
      <c r="AA50" s="143">
        <v>559114</v>
      </c>
      <c r="AB50">
        <v>45</v>
      </c>
      <c r="AH50">
        <v>1</v>
      </c>
      <c r="AI50">
        <v>14.12</v>
      </c>
      <c r="AJ50">
        <v>0</v>
      </c>
    </row>
    <row r="51" spans="1:36" x14ac:dyDescent="0.25">
      <c r="A51" s="144" t="s">
        <v>566</v>
      </c>
      <c r="B51" s="126">
        <v>155078773</v>
      </c>
      <c r="C51">
        <v>5.23</v>
      </c>
      <c r="D51" s="127">
        <f>(C51+coefficient!$B$16)/0.9*1.19</f>
        <v>9.5596666666666668</v>
      </c>
      <c r="E51" s="128">
        <f>(C51+coefficient!$B$16)/0.95</f>
        <v>7.6105263157894747</v>
      </c>
      <c r="F51" s="145"/>
      <c r="G51" s="130">
        <v>53</v>
      </c>
      <c r="H51" s="175">
        <v>25.77</v>
      </c>
      <c r="I51" s="132">
        <v>294</v>
      </c>
      <c r="J51" s="133">
        <v>155078773</v>
      </c>
      <c r="K51" s="133">
        <v>35515</v>
      </c>
      <c r="L51" s="134">
        <f t="shared" si="4"/>
        <v>15.92017159090909</v>
      </c>
      <c r="M51" s="135">
        <v>295</v>
      </c>
      <c r="N51" s="135">
        <v>155078773</v>
      </c>
      <c r="O51" s="135">
        <v>35518</v>
      </c>
      <c r="P51" s="136">
        <f>(C51+4.2+coefficient!$B$16)/0.88*1.19</f>
        <v>15.456477272727271</v>
      </c>
      <c r="Q51" s="137">
        <v>296</v>
      </c>
      <c r="R51" s="137">
        <v>155078773</v>
      </c>
      <c r="S51" s="137">
        <v>35517</v>
      </c>
      <c r="T51" s="138">
        <f t="shared" si="1"/>
        <v>12.751931818181816</v>
      </c>
      <c r="U51" s="139">
        <v>758</v>
      </c>
      <c r="V51" s="140">
        <v>155078773</v>
      </c>
      <c r="W51" s="140">
        <v>559073</v>
      </c>
      <c r="X51" s="141">
        <f t="shared" si="2"/>
        <v>11.02017159090909</v>
      </c>
      <c r="Y51" s="142">
        <v>759</v>
      </c>
      <c r="Z51" s="143">
        <v>155078773</v>
      </c>
      <c r="AA51" s="143">
        <v>559074</v>
      </c>
      <c r="AB51">
        <v>23</v>
      </c>
    </row>
    <row r="52" spans="1:36" x14ac:dyDescent="0.25">
      <c r="A52" s="125" t="s">
        <v>567</v>
      </c>
      <c r="B52" s="126">
        <v>155078810</v>
      </c>
      <c r="C52">
        <v>3.15</v>
      </c>
      <c r="D52" s="127">
        <f>(C52+coefficient!$B$16)/0.9*1.19</f>
        <v>6.809444444444444</v>
      </c>
      <c r="E52" s="128">
        <f>(C52+coefficient!$B$16)/0.95</f>
        <v>5.4210526315789478</v>
      </c>
      <c r="F52" s="129"/>
      <c r="G52" s="130">
        <v>54</v>
      </c>
      <c r="H52" s="175">
        <v>48.91</v>
      </c>
      <c r="I52" s="132">
        <v>294</v>
      </c>
      <c r="J52" s="133">
        <v>155078810</v>
      </c>
      <c r="K52" s="133">
        <v>35519</v>
      </c>
      <c r="L52" s="134">
        <f t="shared" si="4"/>
        <v>11.6287</v>
      </c>
      <c r="M52" s="135">
        <v>295</v>
      </c>
      <c r="N52" s="135">
        <v>155078810</v>
      </c>
      <c r="O52" s="135">
        <v>35522</v>
      </c>
      <c r="P52" s="219">
        <v>11.29</v>
      </c>
      <c r="Q52" s="137">
        <v>296</v>
      </c>
      <c r="R52" s="137">
        <v>155078810</v>
      </c>
      <c r="S52" s="137">
        <v>35521</v>
      </c>
      <c r="T52" s="138">
        <f t="shared" si="1"/>
        <v>9.9392045454545439</v>
      </c>
      <c r="U52" s="139">
        <v>758</v>
      </c>
      <c r="V52" s="140">
        <v>155078810</v>
      </c>
      <c r="W52" s="140">
        <v>559141</v>
      </c>
      <c r="X52" s="141">
        <f t="shared" si="2"/>
        <v>6.7286999999999999</v>
      </c>
      <c r="Y52" s="142">
        <v>759</v>
      </c>
      <c r="Z52" s="143">
        <v>155078810</v>
      </c>
      <c r="AA52" s="143">
        <v>559142</v>
      </c>
      <c r="AB52">
        <v>35</v>
      </c>
      <c r="AH52">
        <v>1</v>
      </c>
      <c r="AI52">
        <v>11.29</v>
      </c>
      <c r="AJ52">
        <v>0</v>
      </c>
    </row>
    <row r="53" spans="1:36" x14ac:dyDescent="0.25">
      <c r="A53" s="144" t="s">
        <v>568</v>
      </c>
      <c r="B53" s="126">
        <v>155078862</v>
      </c>
      <c r="C53">
        <v>4.74</v>
      </c>
      <c r="D53" s="127">
        <f>(C53+coefficient!$B$16)/0.9*1.19</f>
        <v>8.9117777777777771</v>
      </c>
      <c r="E53" s="128">
        <f>(C53+coefficient!$B$16)/0.95</f>
        <v>7.0947368421052639</v>
      </c>
      <c r="F53" s="145"/>
      <c r="G53" s="130">
        <v>55</v>
      </c>
      <c r="H53" s="175">
        <v>27.79</v>
      </c>
      <c r="I53" s="132">
        <v>294</v>
      </c>
      <c r="J53" s="133">
        <v>155078862</v>
      </c>
      <c r="K53" s="133">
        <v>35532</v>
      </c>
      <c r="L53" s="134">
        <f t="shared" si="4"/>
        <v>13.8432</v>
      </c>
      <c r="M53" s="135">
        <v>295</v>
      </c>
      <c r="N53" s="135">
        <v>155078862</v>
      </c>
      <c r="O53" s="135">
        <v>35535</v>
      </c>
      <c r="P53" s="219">
        <v>13.44</v>
      </c>
      <c r="Q53" s="137">
        <v>296</v>
      </c>
      <c r="R53" s="137">
        <v>155078862</v>
      </c>
      <c r="S53" s="137">
        <v>35534</v>
      </c>
      <c r="T53" s="138">
        <f t="shared" si="1"/>
        <v>12.089318181818182</v>
      </c>
      <c r="U53" s="139">
        <v>758</v>
      </c>
      <c r="V53" s="140">
        <v>155078862</v>
      </c>
      <c r="W53" s="140">
        <v>559233</v>
      </c>
      <c r="X53" s="141">
        <f t="shared" si="2"/>
        <v>8.9431999999999992</v>
      </c>
      <c r="Y53" s="142">
        <v>759</v>
      </c>
      <c r="Z53" s="143">
        <v>155078862</v>
      </c>
      <c r="AA53" s="143">
        <v>559234</v>
      </c>
      <c r="AB53">
        <v>21</v>
      </c>
      <c r="AH53">
        <v>2</v>
      </c>
      <c r="AI53">
        <v>13.44</v>
      </c>
      <c r="AJ53">
        <v>0</v>
      </c>
    </row>
    <row r="54" spans="1:36" x14ac:dyDescent="0.25">
      <c r="A54" s="125" t="s">
        <v>569</v>
      </c>
      <c r="B54" s="126">
        <v>155078875</v>
      </c>
      <c r="C54">
        <v>3.91</v>
      </c>
      <c r="D54" s="127">
        <f>(C54+coefficient!$B$16)/0.9*1.19</f>
        <v>7.8143333333333329</v>
      </c>
      <c r="E54" s="128">
        <f>(C54+coefficient!$B$16)/0.95</f>
        <v>6.2210526315789476</v>
      </c>
      <c r="F54" s="129"/>
      <c r="G54" s="130">
        <v>56</v>
      </c>
      <c r="H54" s="175">
        <v>31.02</v>
      </c>
      <c r="I54" s="132">
        <v>294</v>
      </c>
      <c r="J54" s="133">
        <v>155078875</v>
      </c>
      <c r="K54" s="133">
        <v>35540</v>
      </c>
      <c r="L54" s="134">
        <f t="shared" si="4"/>
        <v>14.081621590909089</v>
      </c>
      <c r="M54" s="135">
        <v>295</v>
      </c>
      <c r="N54" s="135">
        <v>155078875</v>
      </c>
      <c r="O54" s="135">
        <v>35543</v>
      </c>
      <c r="P54" s="136">
        <f>(C54+4.2+coefficient!$B$16)/0.88*1.19</f>
        <v>13.671477272727271</v>
      </c>
      <c r="Q54" s="137">
        <v>296</v>
      </c>
      <c r="R54" s="137">
        <v>155078875</v>
      </c>
      <c r="S54" s="137">
        <v>35542</v>
      </c>
      <c r="T54" s="138">
        <f t="shared" si="1"/>
        <v>10.966931818181816</v>
      </c>
      <c r="U54" s="139">
        <v>758</v>
      </c>
      <c r="V54" s="140">
        <v>155078875</v>
      </c>
      <c r="W54" s="140">
        <v>559253</v>
      </c>
      <c r="X54" s="141">
        <f t="shared" si="2"/>
        <v>9.1816215909090886</v>
      </c>
      <c r="Y54" s="142">
        <v>759</v>
      </c>
      <c r="Z54" s="143">
        <v>155078875</v>
      </c>
      <c r="AA54" s="143">
        <v>559254</v>
      </c>
      <c r="AB54">
        <v>26</v>
      </c>
    </row>
    <row r="55" spans="1:36" x14ac:dyDescent="0.25">
      <c r="A55" s="144" t="s">
        <v>570</v>
      </c>
      <c r="B55" s="126">
        <v>155078936</v>
      </c>
      <c r="C55">
        <v>2.76</v>
      </c>
      <c r="D55" s="127">
        <f>(C55+coefficient!$B$16)/0.9*1.19</f>
        <v>6.2937777777777777</v>
      </c>
      <c r="E55" s="128">
        <f>(C55+coefficient!$B$16)/0.95</f>
        <v>5.0105263157894733</v>
      </c>
      <c r="F55" s="145"/>
      <c r="G55" s="130">
        <v>57</v>
      </c>
      <c r="H55" s="175">
        <v>41.07</v>
      </c>
      <c r="I55" s="132">
        <v>294</v>
      </c>
      <c r="J55" s="133">
        <v>155078936</v>
      </c>
      <c r="K55" s="133">
        <v>35544</v>
      </c>
      <c r="L55" s="134">
        <f t="shared" si="4"/>
        <v>12.479854545454547</v>
      </c>
      <c r="M55" s="135">
        <v>295</v>
      </c>
      <c r="N55" s="135">
        <v>155078936</v>
      </c>
      <c r="O55" s="135">
        <v>35547</v>
      </c>
      <c r="P55" s="136">
        <f>(C55+4.2+coefficient!$B$16)/0.88*1.19</f>
        <v>12.116363636363637</v>
      </c>
      <c r="Q55" s="137">
        <v>296</v>
      </c>
      <c r="R55" s="137">
        <v>155078936</v>
      </c>
      <c r="S55" s="137">
        <v>35546</v>
      </c>
      <c r="T55" s="138">
        <f t="shared" si="1"/>
        <v>9.4118181818181821</v>
      </c>
      <c r="U55" s="139">
        <v>758</v>
      </c>
      <c r="V55" s="140">
        <v>155078936</v>
      </c>
      <c r="W55" s="140">
        <v>559353</v>
      </c>
      <c r="X55" s="141">
        <f t="shared" si="2"/>
        <v>7.5798545454545465</v>
      </c>
      <c r="Y55" s="142">
        <v>759</v>
      </c>
      <c r="Z55" s="143">
        <v>155078936</v>
      </c>
      <c r="AA55" s="143">
        <v>559354</v>
      </c>
      <c r="AB55">
        <v>67</v>
      </c>
    </row>
    <row r="56" spans="1:36" x14ac:dyDescent="0.25">
      <c r="A56" s="125" t="s">
        <v>571</v>
      </c>
      <c r="B56" s="126">
        <v>155078841</v>
      </c>
      <c r="C56">
        <v>2.71</v>
      </c>
      <c r="D56" s="127">
        <f>(C56+coefficient!$B$16)/0.9*1.19</f>
        <v>6.227666666666666</v>
      </c>
      <c r="E56" s="128">
        <f>(C56+coefficient!$B$16)/0.95</f>
        <v>4.9578947368421051</v>
      </c>
      <c r="F56" s="129"/>
      <c r="G56" s="130">
        <v>58</v>
      </c>
      <c r="H56" s="175">
        <v>28.11</v>
      </c>
      <c r="I56" s="132">
        <v>294</v>
      </c>
      <c r="J56" s="133">
        <v>155078841</v>
      </c>
      <c r="K56" s="133">
        <v>35563</v>
      </c>
      <c r="L56" s="134">
        <f t="shared" si="4"/>
        <v>12.4102125</v>
      </c>
      <c r="M56" s="135">
        <v>295</v>
      </c>
      <c r="N56" s="135">
        <v>155078841</v>
      </c>
      <c r="O56" s="135">
        <v>35566</v>
      </c>
      <c r="P56" s="136">
        <f>(C56+4.2+coefficient!$B$16)/0.88*1.19</f>
        <v>12.04875</v>
      </c>
      <c r="Q56" s="137">
        <v>296</v>
      </c>
      <c r="R56" s="137">
        <v>155078841</v>
      </c>
      <c r="S56" s="137">
        <v>35565</v>
      </c>
      <c r="T56" s="138">
        <f t="shared" si="1"/>
        <v>9.344204545454545</v>
      </c>
      <c r="U56" s="139">
        <v>758</v>
      </c>
      <c r="V56" s="140">
        <v>155078841</v>
      </c>
      <c r="W56" s="140">
        <v>559199</v>
      </c>
      <c r="X56" s="141">
        <f t="shared" si="2"/>
        <v>7.5102124999999997</v>
      </c>
      <c r="Y56" s="142">
        <v>759</v>
      </c>
      <c r="Z56" s="143">
        <v>155078841</v>
      </c>
      <c r="AA56" s="143">
        <v>559200</v>
      </c>
      <c r="AB56">
        <v>42</v>
      </c>
    </row>
    <row r="57" spans="1:36" x14ac:dyDescent="0.25">
      <c r="A57" s="144" t="s">
        <v>572</v>
      </c>
      <c r="B57" s="126">
        <v>155078820</v>
      </c>
      <c r="C57">
        <v>2.71</v>
      </c>
      <c r="D57" s="127">
        <f>(C57+coefficient!$B$16)/0.9*1.19</f>
        <v>6.227666666666666</v>
      </c>
      <c r="E57" s="128">
        <f>(C57+coefficient!$B$16)/0.95</f>
        <v>4.9578947368421051</v>
      </c>
      <c r="F57" s="145"/>
      <c r="G57" s="130">
        <v>59</v>
      </c>
      <c r="H57" s="175">
        <f>(C57+4.2+coefficient!$B$13)/0.85*1.19</f>
        <v>13.874000000000001</v>
      </c>
      <c r="I57" s="132">
        <v>294</v>
      </c>
      <c r="J57" s="133">
        <v>155078820</v>
      </c>
      <c r="K57" s="133">
        <v>35567</v>
      </c>
      <c r="L57" s="134">
        <f t="shared" si="4"/>
        <v>12.4102125</v>
      </c>
      <c r="M57" s="135">
        <v>295</v>
      </c>
      <c r="N57" s="135">
        <v>155078820</v>
      </c>
      <c r="O57" s="135">
        <v>35570</v>
      </c>
      <c r="P57" s="136">
        <f>(C57+4.2+coefficient!$B$16)/0.88*1.19</f>
        <v>12.04875</v>
      </c>
      <c r="Q57" s="137">
        <v>296</v>
      </c>
      <c r="R57" s="137">
        <v>155078820</v>
      </c>
      <c r="S57" s="137">
        <v>35569</v>
      </c>
      <c r="T57" s="138">
        <f t="shared" si="1"/>
        <v>9.344204545454545</v>
      </c>
      <c r="U57" s="139">
        <v>758</v>
      </c>
      <c r="V57" s="140">
        <v>155078820</v>
      </c>
      <c r="W57" s="140">
        <v>559161</v>
      </c>
      <c r="X57" s="141">
        <f t="shared" si="2"/>
        <v>7.5102124999999997</v>
      </c>
      <c r="Y57" s="142">
        <v>759</v>
      </c>
      <c r="Z57" s="143">
        <v>155078820</v>
      </c>
      <c r="AA57" s="143">
        <v>559162</v>
      </c>
      <c r="AB57">
        <v>32</v>
      </c>
    </row>
    <row r="58" spans="1:36" x14ac:dyDescent="0.25">
      <c r="A58" s="125" t="s">
        <v>573</v>
      </c>
      <c r="B58" s="126">
        <v>155078880</v>
      </c>
      <c r="C58">
        <v>3.5</v>
      </c>
      <c r="D58" s="127">
        <f>(C58+coefficient!$B$16)/0.9*1.19</f>
        <v>7.2722222222222213</v>
      </c>
      <c r="E58" s="128">
        <f>(C58+coefficient!$B$16)/0.95</f>
        <v>5.7894736842105265</v>
      </c>
      <c r="F58" s="129"/>
      <c r="G58" s="130">
        <v>60</v>
      </c>
      <c r="H58" s="175">
        <f>(C58+4.2+coefficient!$B$13)/0.85*1.19</f>
        <v>14.979999999999999</v>
      </c>
      <c r="I58" s="132">
        <v>294</v>
      </c>
      <c r="J58" s="133">
        <v>155078880</v>
      </c>
      <c r="K58" s="133">
        <v>35573</v>
      </c>
      <c r="L58" s="134">
        <f t="shared" si="4"/>
        <v>13.510556818181817</v>
      </c>
      <c r="M58" s="135">
        <v>295</v>
      </c>
      <c r="N58" s="135">
        <v>155078880</v>
      </c>
      <c r="O58" s="135">
        <v>35576</v>
      </c>
      <c r="P58" s="136">
        <f>(C58+4.2+coefficient!$B$16)/0.88*1.19</f>
        <v>13.117045454545453</v>
      </c>
      <c r="Q58" s="137">
        <v>296</v>
      </c>
      <c r="R58" s="137">
        <v>155078880</v>
      </c>
      <c r="S58" s="137">
        <v>35575</v>
      </c>
      <c r="T58" s="138">
        <f t="shared" si="1"/>
        <v>10.4125</v>
      </c>
      <c r="U58" s="139">
        <v>758</v>
      </c>
      <c r="V58" s="140">
        <v>155078880</v>
      </c>
      <c r="W58" s="140">
        <v>559263</v>
      </c>
      <c r="X58" s="141">
        <f t="shared" si="2"/>
        <v>8.6105568181818164</v>
      </c>
      <c r="Y58" s="142">
        <v>759</v>
      </c>
      <c r="Z58" s="143">
        <v>155078880</v>
      </c>
      <c r="AA58" s="143">
        <v>559264</v>
      </c>
      <c r="AB58">
        <v>42</v>
      </c>
    </row>
    <row r="59" spans="1:36" x14ac:dyDescent="0.25">
      <c r="A59" s="144" t="s">
        <v>574</v>
      </c>
      <c r="B59" s="126">
        <v>155078816</v>
      </c>
      <c r="C59">
        <v>5.14</v>
      </c>
      <c r="D59" s="127">
        <f>(C59+coefficient!$B$16)/0.9*1.19</f>
        <v>9.4406666666666652</v>
      </c>
      <c r="E59" s="128">
        <f>(C59+coefficient!$B$16)/0.95</f>
        <v>7.5157894736842108</v>
      </c>
      <c r="F59" s="145"/>
      <c r="G59" s="130">
        <v>61</v>
      </c>
      <c r="H59" s="173">
        <v>17.98</v>
      </c>
      <c r="I59" s="132">
        <v>294</v>
      </c>
      <c r="J59" s="133">
        <v>155078816</v>
      </c>
      <c r="K59" s="133">
        <v>35578</v>
      </c>
      <c r="L59" s="134">
        <f t="shared" si="4"/>
        <v>15.794815909090909</v>
      </c>
      <c r="M59" s="135">
        <v>295</v>
      </c>
      <c r="N59" s="135">
        <v>155078816</v>
      </c>
      <c r="O59" s="135">
        <v>35581</v>
      </c>
      <c r="P59" s="136">
        <f>(C59+4.2+coefficient!$B$16)/0.88*1.19</f>
        <v>15.334772727272727</v>
      </c>
      <c r="Q59" s="137">
        <v>296</v>
      </c>
      <c r="R59" s="137">
        <v>155078816</v>
      </c>
      <c r="S59" s="137">
        <v>35580</v>
      </c>
      <c r="T59" s="138">
        <f t="shared" si="1"/>
        <v>12.630227272727272</v>
      </c>
      <c r="U59" s="139">
        <v>758</v>
      </c>
      <c r="V59" s="140">
        <v>155078816</v>
      </c>
      <c r="W59" s="140">
        <v>559153</v>
      </c>
      <c r="X59" s="141">
        <f t="shared" si="2"/>
        <v>10.894815909090909</v>
      </c>
      <c r="Y59" s="142">
        <v>759</v>
      </c>
      <c r="Z59" s="143">
        <v>155078816</v>
      </c>
      <c r="AA59" s="143">
        <v>559154</v>
      </c>
      <c r="AB59">
        <v>51</v>
      </c>
      <c r="AC59">
        <v>1</v>
      </c>
      <c r="AD59">
        <v>17.98</v>
      </c>
    </row>
    <row r="60" spans="1:36" x14ac:dyDescent="0.25">
      <c r="A60" s="125" t="s">
        <v>575</v>
      </c>
      <c r="B60" s="126">
        <v>155078764</v>
      </c>
      <c r="C60">
        <v>4.78</v>
      </c>
      <c r="D60" s="127">
        <f>(C60+coefficient!$B$16)/0.9*1.19</f>
        <v>8.9646666666666661</v>
      </c>
      <c r="E60" s="128">
        <f>(C60+coefficient!$B$16)/0.95</f>
        <v>7.1368421052631588</v>
      </c>
      <c r="F60" s="129"/>
      <c r="G60" s="130">
        <v>62</v>
      </c>
      <c r="H60" s="131">
        <f>(C60+4.2+coefficient!$B$13)/0.85*1.19</f>
        <v>16.772000000000002</v>
      </c>
      <c r="I60" s="132">
        <v>294</v>
      </c>
      <c r="J60" s="133">
        <v>155078764</v>
      </c>
      <c r="K60" s="133">
        <v>35582</v>
      </c>
      <c r="L60" s="134">
        <f t="shared" si="4"/>
        <v>15.293393181818184</v>
      </c>
      <c r="M60" s="135">
        <v>295</v>
      </c>
      <c r="N60" s="135">
        <v>155078764</v>
      </c>
      <c r="O60" s="135">
        <v>35585</v>
      </c>
      <c r="P60" s="136">
        <f>(C60+4.2+coefficient!$B$16)/0.88*1.19</f>
        <v>14.847954545454547</v>
      </c>
      <c r="Q60" s="137">
        <v>296</v>
      </c>
      <c r="R60" s="137">
        <v>155078764</v>
      </c>
      <c r="S60" s="137">
        <v>35584</v>
      </c>
      <c r="T60" s="138">
        <f t="shared" si="1"/>
        <v>12.14340909090909</v>
      </c>
      <c r="U60" s="139">
        <v>758</v>
      </c>
      <c r="V60" s="140">
        <v>155078764</v>
      </c>
      <c r="W60" s="140">
        <v>559063</v>
      </c>
      <c r="X60" s="141">
        <f t="shared" si="2"/>
        <v>10.393393181818183</v>
      </c>
      <c r="Y60" s="142">
        <v>759</v>
      </c>
      <c r="Z60" s="143">
        <v>155078764</v>
      </c>
      <c r="AA60" s="143">
        <v>559064</v>
      </c>
      <c r="AB60">
        <v>18</v>
      </c>
    </row>
    <row r="61" spans="1:36" x14ac:dyDescent="0.25">
      <c r="A61" s="144" t="s">
        <v>576</v>
      </c>
      <c r="B61" s="126">
        <v>155078941</v>
      </c>
      <c r="C61">
        <v>4.2</v>
      </c>
      <c r="D61" s="127">
        <f>(C61+coefficient!$B$16)/0.9*1.19</f>
        <v>8.1977777777777785</v>
      </c>
      <c r="E61" s="128">
        <f>(C61+coefficient!$B$16)/0.95</f>
        <v>6.526315789473685</v>
      </c>
      <c r="F61" s="145"/>
      <c r="G61" s="130">
        <v>63</v>
      </c>
      <c r="H61" s="131">
        <f>(C61+4.2+coefficient!$B$13)/0.85*1.19</f>
        <v>15.959999999999999</v>
      </c>
      <c r="I61" s="132">
        <v>294</v>
      </c>
      <c r="J61" s="133">
        <v>155078941</v>
      </c>
      <c r="K61" s="133">
        <v>35587</v>
      </c>
      <c r="L61" s="219">
        <v>14.13</v>
      </c>
      <c r="M61" s="135">
        <v>295</v>
      </c>
      <c r="N61" s="135">
        <v>155078941</v>
      </c>
      <c r="O61" s="135">
        <v>35590</v>
      </c>
      <c r="P61" s="219">
        <v>15.42</v>
      </c>
      <c r="Q61" s="137">
        <v>296</v>
      </c>
      <c r="R61" s="137">
        <v>155078941</v>
      </c>
      <c r="S61" s="137">
        <v>35589</v>
      </c>
      <c r="T61" s="138">
        <f t="shared" si="1"/>
        <v>11.359090909090908</v>
      </c>
      <c r="U61" s="139">
        <v>758</v>
      </c>
      <c r="V61" s="140">
        <v>155078941</v>
      </c>
      <c r="W61" s="140">
        <v>559363</v>
      </c>
      <c r="X61" s="141">
        <f t="shared" si="2"/>
        <v>9.23</v>
      </c>
      <c r="Y61" s="142">
        <v>759</v>
      </c>
      <c r="Z61" s="143">
        <v>155078941</v>
      </c>
      <c r="AA61" s="143">
        <v>559364</v>
      </c>
      <c r="AB61">
        <v>35</v>
      </c>
      <c r="AH61">
        <v>1</v>
      </c>
      <c r="AI61">
        <v>15.42</v>
      </c>
      <c r="AJ61">
        <v>0</v>
      </c>
    </row>
    <row r="62" spans="1:36" x14ac:dyDescent="0.25">
      <c r="A62" s="125" t="s">
        <v>577</v>
      </c>
      <c r="B62" s="126">
        <v>155078815</v>
      </c>
      <c r="C62">
        <v>5.09</v>
      </c>
      <c r="D62" s="127">
        <f>(C62+coefficient!$B$16)/0.9*1.19</f>
        <v>9.3745555555555544</v>
      </c>
      <c r="E62" s="128">
        <f>(C62+coefficient!$B$16)/0.95</f>
        <v>7.4631578947368427</v>
      </c>
      <c r="F62" s="129"/>
      <c r="G62" s="130">
        <v>64</v>
      </c>
      <c r="H62" s="131">
        <f>(C62+4.2+coefficient!$B$13)/0.85*1.19</f>
        <v>17.206</v>
      </c>
      <c r="I62" s="132">
        <v>294</v>
      </c>
      <c r="J62" s="133">
        <v>155078815</v>
      </c>
      <c r="K62" s="133">
        <v>35592</v>
      </c>
      <c r="L62" s="134">
        <f>P62*1.03</f>
        <v>15.725173863636362</v>
      </c>
      <c r="M62" s="135">
        <v>295</v>
      </c>
      <c r="N62" s="135">
        <v>155078815</v>
      </c>
      <c r="O62" s="135">
        <v>35595</v>
      </c>
      <c r="P62" s="300">
        <f>(C62+4.2+coefficient!$B$16)/0.88*1.19</f>
        <v>15.26715909090909</v>
      </c>
      <c r="Q62" s="137">
        <v>296</v>
      </c>
      <c r="R62" s="137">
        <v>155078815</v>
      </c>
      <c r="S62" s="137">
        <v>35594</v>
      </c>
      <c r="T62" s="138">
        <f t="shared" si="1"/>
        <v>12.562613636363636</v>
      </c>
      <c r="U62" s="139">
        <v>758</v>
      </c>
      <c r="V62" s="140">
        <v>155078815</v>
      </c>
      <c r="W62" s="140">
        <v>559151</v>
      </c>
      <c r="X62" s="141">
        <f t="shared" si="2"/>
        <v>10.825173863636362</v>
      </c>
      <c r="Y62" s="142">
        <v>759</v>
      </c>
      <c r="Z62" s="143">
        <v>155078815</v>
      </c>
      <c r="AA62" s="143">
        <v>559152</v>
      </c>
      <c r="AB62">
        <v>52</v>
      </c>
    </row>
    <row r="63" spans="1:36" x14ac:dyDescent="0.25">
      <c r="A63" s="144" t="s">
        <v>578</v>
      </c>
      <c r="B63" s="126">
        <v>155078814</v>
      </c>
      <c r="C63">
        <v>4.7</v>
      </c>
      <c r="D63" s="127">
        <f>(C63+coefficient!$B$16)/0.9*1.19</f>
        <v>8.8588888888888881</v>
      </c>
      <c r="E63" s="128">
        <f>(C63+coefficient!$B$16)/0.95</f>
        <v>7.052631578947369</v>
      </c>
      <c r="F63" s="145"/>
      <c r="G63" s="130">
        <v>65</v>
      </c>
      <c r="H63" s="131">
        <f>(C63+4.2+coefficient!$B$13)/0.85*1.19</f>
        <v>16.66</v>
      </c>
      <c r="I63" s="132">
        <v>294</v>
      </c>
      <c r="J63" s="133">
        <v>155078814</v>
      </c>
      <c r="K63" s="133">
        <v>35596</v>
      </c>
      <c r="L63" s="134">
        <f>P63*1.03</f>
        <v>15.181965909090909</v>
      </c>
      <c r="M63" s="135">
        <v>295</v>
      </c>
      <c r="N63" s="135">
        <v>155078814</v>
      </c>
      <c r="O63" s="135">
        <v>35599</v>
      </c>
      <c r="P63" s="136">
        <f>(C63+4.2+coefficient!$B$16)/0.88*1.19</f>
        <v>14.739772727272728</v>
      </c>
      <c r="Q63" s="137">
        <v>296</v>
      </c>
      <c r="R63" s="137">
        <v>155078814</v>
      </c>
      <c r="S63" s="137">
        <v>35598</v>
      </c>
      <c r="T63" s="138">
        <f t="shared" ref="T63:T126" si="5">(C63+4.2)/0.88*1.19</f>
        <v>12.035227272727273</v>
      </c>
      <c r="U63" s="139">
        <v>758</v>
      </c>
      <c r="V63" s="140">
        <v>155078814</v>
      </c>
      <c r="W63" s="140">
        <v>559149</v>
      </c>
      <c r="X63" s="141">
        <f t="shared" ref="X63:X126" si="6">L63-4.9</f>
        <v>10.281965909090909</v>
      </c>
      <c r="Y63" s="142">
        <v>759</v>
      </c>
      <c r="Z63" s="143">
        <v>155078814</v>
      </c>
      <c r="AA63" s="143">
        <v>559150</v>
      </c>
      <c r="AB63">
        <v>89</v>
      </c>
    </row>
    <row r="64" spans="1:36" x14ac:dyDescent="0.25">
      <c r="A64" s="125" t="s">
        <v>579</v>
      </c>
      <c r="B64" s="126">
        <v>155078783</v>
      </c>
      <c r="C64">
        <v>6.04</v>
      </c>
      <c r="D64" s="127">
        <f>(C64+coefficient!$B$16)/0.9*1.19</f>
        <v>10.630666666666665</v>
      </c>
      <c r="E64" s="128">
        <f>(C64+coefficient!$B$16)/0.95</f>
        <v>8.4631578947368418</v>
      </c>
      <c r="F64" s="129"/>
      <c r="G64" s="130">
        <v>66</v>
      </c>
      <c r="H64" s="131">
        <f>(C64+4.2+coefficient!$B$13)/0.85*1.19</f>
        <v>18.536000000000001</v>
      </c>
      <c r="I64" s="132">
        <v>294</v>
      </c>
      <c r="J64" s="133">
        <v>155078783</v>
      </c>
      <c r="K64" s="133">
        <v>35601</v>
      </c>
      <c r="L64" s="134">
        <f>P64*1.03</f>
        <v>17.048372727272728</v>
      </c>
      <c r="M64" s="135">
        <v>295</v>
      </c>
      <c r="N64" s="135">
        <v>155078783</v>
      </c>
      <c r="O64" s="135">
        <v>35604</v>
      </c>
      <c r="P64" s="300">
        <f>(C64+4.2+coefficient!$B$16)/0.88*1.19</f>
        <v>16.551818181818181</v>
      </c>
      <c r="Q64" s="137">
        <v>296</v>
      </c>
      <c r="R64" s="137">
        <v>155078783</v>
      </c>
      <c r="S64" s="137">
        <v>35603</v>
      </c>
      <c r="T64" s="138">
        <f t="shared" si="5"/>
        <v>13.847272727272728</v>
      </c>
      <c r="U64" s="139">
        <v>758</v>
      </c>
      <c r="V64" s="140">
        <v>155078783</v>
      </c>
      <c r="W64" s="140">
        <v>559091</v>
      </c>
      <c r="X64" s="141">
        <f t="shared" si="6"/>
        <v>12.148372727272728</v>
      </c>
      <c r="Y64" s="142">
        <v>759</v>
      </c>
      <c r="Z64" s="143">
        <v>155078783</v>
      </c>
      <c r="AA64" s="143">
        <v>559092</v>
      </c>
      <c r="AB64">
        <v>22</v>
      </c>
    </row>
    <row r="65" spans="1:36" x14ac:dyDescent="0.25">
      <c r="A65" s="144" t="s">
        <v>580</v>
      </c>
      <c r="B65" s="126">
        <v>155078984</v>
      </c>
      <c r="C65">
        <v>4.6100000000000003</v>
      </c>
      <c r="D65" s="127">
        <f>(C65+coefficient!$B$16)/0.9*1.19</f>
        <v>8.7398888888888884</v>
      </c>
      <c r="E65" s="128">
        <f>(C65+coefficient!$B$16)/0.95</f>
        <v>6.957894736842106</v>
      </c>
      <c r="F65" s="145"/>
      <c r="G65" s="130">
        <v>67</v>
      </c>
      <c r="H65" s="131">
        <f>(C65+4.2+coefficient!$B$13)/0.85*1.19</f>
        <v>16.533999999999999</v>
      </c>
      <c r="I65" s="132">
        <v>294</v>
      </c>
      <c r="J65" s="133">
        <v>155078984</v>
      </c>
      <c r="K65" s="133">
        <v>35606</v>
      </c>
      <c r="L65" s="134">
        <f>P65*1.03</f>
        <v>15.056610227272728</v>
      </c>
      <c r="M65" s="135">
        <v>295</v>
      </c>
      <c r="N65" s="135">
        <v>155078984</v>
      </c>
      <c r="O65" s="135">
        <v>35609</v>
      </c>
      <c r="P65" s="136">
        <f>(C65+4.2+coefficient!$B$16)/0.88*1.19</f>
        <v>14.618068181818183</v>
      </c>
      <c r="Q65" s="137">
        <v>296</v>
      </c>
      <c r="R65" s="137">
        <v>155078984</v>
      </c>
      <c r="S65" s="137">
        <v>35608</v>
      </c>
      <c r="T65" s="138">
        <f t="shared" si="5"/>
        <v>11.913522727272728</v>
      </c>
      <c r="U65" s="139">
        <v>758</v>
      </c>
      <c r="V65" s="140">
        <v>155078984</v>
      </c>
      <c r="W65" s="140">
        <v>559439</v>
      </c>
      <c r="X65" s="141">
        <f t="shared" si="6"/>
        <v>10.156610227272727</v>
      </c>
      <c r="Y65" s="142">
        <v>759</v>
      </c>
      <c r="Z65" s="143">
        <v>155078984</v>
      </c>
      <c r="AA65" s="143">
        <v>559440</v>
      </c>
      <c r="AB65">
        <v>29</v>
      </c>
    </row>
    <row r="66" spans="1:36" x14ac:dyDescent="0.25">
      <c r="A66" s="125" t="s">
        <v>581</v>
      </c>
      <c r="B66" s="126">
        <v>155078812</v>
      </c>
      <c r="C66">
        <v>3.76</v>
      </c>
      <c r="D66" s="127">
        <f>(C66+coefficient!$B$16)/0.9*1.19</f>
        <v>7.6159999999999988</v>
      </c>
      <c r="E66" s="128">
        <f>(C66+coefficient!$B$16)/0.95</f>
        <v>6.0631578947368423</v>
      </c>
      <c r="F66" s="129"/>
      <c r="G66" s="130">
        <v>68</v>
      </c>
      <c r="H66" s="173">
        <v>15.93</v>
      </c>
      <c r="I66" s="132">
        <v>294</v>
      </c>
      <c r="J66" s="133">
        <v>155078812</v>
      </c>
      <c r="K66" s="133">
        <v>35611</v>
      </c>
      <c r="L66" s="219">
        <v>15.05</v>
      </c>
      <c r="M66" s="135">
        <v>295</v>
      </c>
      <c r="N66" s="135">
        <v>155078812</v>
      </c>
      <c r="O66" s="135">
        <v>35614</v>
      </c>
      <c r="P66" s="219">
        <v>14.71</v>
      </c>
      <c r="Q66" s="137">
        <v>296</v>
      </c>
      <c r="R66" s="137">
        <v>155078812</v>
      </c>
      <c r="S66" s="137">
        <v>35613</v>
      </c>
      <c r="T66" s="138">
        <f t="shared" si="5"/>
        <v>10.764090909090909</v>
      </c>
      <c r="U66" s="139">
        <v>758</v>
      </c>
      <c r="V66" s="140">
        <v>155078812</v>
      </c>
      <c r="W66" s="140">
        <v>559145</v>
      </c>
      <c r="X66" s="141">
        <f t="shared" si="6"/>
        <v>10.15</v>
      </c>
      <c r="Y66" s="142">
        <v>759</v>
      </c>
      <c r="Z66" s="143">
        <v>155078812</v>
      </c>
      <c r="AA66" s="143">
        <v>559146</v>
      </c>
      <c r="AB66">
        <v>13</v>
      </c>
      <c r="AC66">
        <v>1</v>
      </c>
      <c r="AD66">
        <v>15.93</v>
      </c>
      <c r="AH66">
        <v>1</v>
      </c>
      <c r="AI66">
        <v>14.71</v>
      </c>
      <c r="AJ66">
        <v>0</v>
      </c>
    </row>
    <row r="67" spans="1:36" x14ac:dyDescent="0.25">
      <c r="A67" s="144" t="s">
        <v>582</v>
      </c>
      <c r="B67" s="126">
        <v>155078833</v>
      </c>
      <c r="C67">
        <v>5.7</v>
      </c>
      <c r="D67" s="127">
        <f>(C67+coefficient!$B$16)/0.9*1.19</f>
        <v>10.181111111111111</v>
      </c>
      <c r="E67" s="128">
        <f>(C67+coefficient!$B$16)/0.95</f>
        <v>8.1052631578947381</v>
      </c>
      <c r="F67" s="145"/>
      <c r="G67" s="130">
        <v>69</v>
      </c>
      <c r="H67" s="131">
        <f>(C67+4.2+coefficient!$B$13)/0.85*1.19</f>
        <v>18.060000000000002</v>
      </c>
      <c r="I67" s="132">
        <v>294</v>
      </c>
      <c r="J67" s="133">
        <v>155078833</v>
      </c>
      <c r="K67" s="133">
        <v>35621</v>
      </c>
      <c r="L67" s="134">
        <f t="shared" ref="L67:L72" si="7">P67*1.03</f>
        <v>16.57480681818182</v>
      </c>
      <c r="M67" s="135">
        <v>295</v>
      </c>
      <c r="N67" s="135">
        <v>155078833</v>
      </c>
      <c r="O67" s="135">
        <v>35624</v>
      </c>
      <c r="P67" s="136">
        <f>(C67+4.2+coefficient!$B$16)/0.88*1.19</f>
        <v>16.092045454545456</v>
      </c>
      <c r="Q67" s="137">
        <v>296</v>
      </c>
      <c r="R67" s="137">
        <v>155078833</v>
      </c>
      <c r="S67" s="137">
        <v>35623</v>
      </c>
      <c r="T67" s="138">
        <f t="shared" si="5"/>
        <v>13.387499999999999</v>
      </c>
      <c r="U67" s="139">
        <v>758</v>
      </c>
      <c r="V67" s="140">
        <v>155078833</v>
      </c>
      <c r="W67" s="140">
        <v>559185</v>
      </c>
      <c r="X67" s="141">
        <f t="shared" si="6"/>
        <v>11.674806818181819</v>
      </c>
      <c r="Y67" s="142">
        <v>759</v>
      </c>
      <c r="Z67" s="143">
        <v>155078833</v>
      </c>
      <c r="AA67" s="143">
        <v>559186</v>
      </c>
      <c r="AB67">
        <v>30</v>
      </c>
      <c r="AH67">
        <v>1</v>
      </c>
      <c r="AI67">
        <v>15.29</v>
      </c>
      <c r="AJ67">
        <v>0</v>
      </c>
    </row>
    <row r="68" spans="1:36" x14ac:dyDescent="0.25">
      <c r="A68" s="125" t="s">
        <v>583</v>
      </c>
      <c r="B68" s="126">
        <v>155078878</v>
      </c>
      <c r="C68">
        <v>2.86</v>
      </c>
      <c r="D68" s="127">
        <f>(C68+coefficient!$B$16)/0.9*1.19</f>
        <v>6.4259999999999993</v>
      </c>
      <c r="E68" s="128">
        <f>(C68+coefficient!$B$16)/0.95</f>
        <v>5.1157894736842104</v>
      </c>
      <c r="F68" s="129"/>
      <c r="G68" s="130">
        <v>70</v>
      </c>
      <c r="H68" s="131">
        <f>(C68+4.2+coefficient!$B$13)/0.85*1.19</f>
        <v>14.084</v>
      </c>
      <c r="I68" s="132">
        <v>294</v>
      </c>
      <c r="J68" s="133">
        <v>155078878</v>
      </c>
      <c r="K68" s="133">
        <v>35626</v>
      </c>
      <c r="L68" s="134">
        <f t="shared" si="7"/>
        <v>12.619138636363637</v>
      </c>
      <c r="M68" s="135">
        <v>295</v>
      </c>
      <c r="N68" s="135">
        <v>155078878</v>
      </c>
      <c r="O68" s="135">
        <v>35629</v>
      </c>
      <c r="P68" s="136">
        <f>(C68+4.2+coefficient!$B$16)/0.88*1.19</f>
        <v>12.251590909090909</v>
      </c>
      <c r="Q68" s="137">
        <v>296</v>
      </c>
      <c r="R68" s="137">
        <v>155078878</v>
      </c>
      <c r="S68" s="137">
        <v>35628</v>
      </c>
      <c r="T68" s="138">
        <f t="shared" si="5"/>
        <v>9.5470454545454544</v>
      </c>
      <c r="U68" s="139">
        <v>758</v>
      </c>
      <c r="V68" s="140">
        <v>155078878</v>
      </c>
      <c r="W68" s="140">
        <v>559259</v>
      </c>
      <c r="X68" s="141">
        <f t="shared" si="6"/>
        <v>7.7191386363636365</v>
      </c>
      <c r="Y68" s="142">
        <v>759</v>
      </c>
      <c r="Z68" s="143">
        <v>155078878</v>
      </c>
      <c r="AA68" s="143">
        <v>559260</v>
      </c>
      <c r="AB68">
        <v>47</v>
      </c>
    </row>
    <row r="69" spans="1:36" x14ac:dyDescent="0.25">
      <c r="A69" s="144" t="s">
        <v>584</v>
      </c>
      <c r="B69" s="126">
        <v>155078800</v>
      </c>
      <c r="C69">
        <v>4.17</v>
      </c>
      <c r="D69" s="127">
        <f>(C69+coefficient!$B$16)/0.9*1.19</f>
        <v>8.1581111111111095</v>
      </c>
      <c r="E69" s="128">
        <f>(C69+coefficient!$B$16)/0.95</f>
        <v>6.4947368421052634</v>
      </c>
      <c r="F69" s="145"/>
      <c r="G69" s="130">
        <v>71</v>
      </c>
      <c r="H69" s="131">
        <f>(C69+4.2+coefficient!$B$13)/0.85*1.19</f>
        <v>15.918000000000001</v>
      </c>
      <c r="I69" s="132">
        <v>294</v>
      </c>
      <c r="J69" s="133">
        <v>155078800</v>
      </c>
      <c r="K69" s="133">
        <v>35661</v>
      </c>
      <c r="L69" s="134">
        <f t="shared" si="7"/>
        <v>14.443760227272728</v>
      </c>
      <c r="M69" s="135">
        <v>295</v>
      </c>
      <c r="N69" s="135">
        <v>155078800</v>
      </c>
      <c r="O69" s="135">
        <v>35664</v>
      </c>
      <c r="P69" s="136">
        <f>(C69+4.2+coefficient!$B$16)/0.88*1.19</f>
        <v>14.023068181818182</v>
      </c>
      <c r="Q69" s="137">
        <v>296</v>
      </c>
      <c r="R69" s="137">
        <v>155078800</v>
      </c>
      <c r="S69" s="137">
        <v>35663</v>
      </c>
      <c r="T69" s="138">
        <f t="shared" si="5"/>
        <v>11.318522727272727</v>
      </c>
      <c r="U69" s="139">
        <v>758</v>
      </c>
      <c r="V69" s="140">
        <v>155078800</v>
      </c>
      <c r="W69" s="140">
        <v>559123</v>
      </c>
      <c r="X69" s="141">
        <f t="shared" si="6"/>
        <v>9.5437602272727275</v>
      </c>
      <c r="Y69" s="142">
        <v>759</v>
      </c>
      <c r="Z69" s="143">
        <v>155078800</v>
      </c>
      <c r="AA69" s="143">
        <v>559124</v>
      </c>
      <c r="AB69">
        <v>94</v>
      </c>
    </row>
    <row r="70" spans="1:36" x14ac:dyDescent="0.25">
      <c r="A70" s="125" t="s">
        <v>585</v>
      </c>
      <c r="B70" s="126">
        <v>155078902</v>
      </c>
      <c r="C70">
        <v>3.53</v>
      </c>
      <c r="D70" s="127">
        <f>(C70+coefficient!$B$16)/0.9*1.19</f>
        <v>7.3118888888888875</v>
      </c>
      <c r="E70" s="128">
        <f>(C70+coefficient!$B$16)/0.95</f>
        <v>5.8210526315789473</v>
      </c>
      <c r="F70" s="129"/>
      <c r="G70" s="130">
        <v>72</v>
      </c>
      <c r="H70" s="131">
        <f>(C70+4.2+coefficient!$B$13)/0.85*1.19</f>
        <v>15.022</v>
      </c>
      <c r="I70" s="132">
        <v>294</v>
      </c>
      <c r="J70" s="133">
        <v>155078902</v>
      </c>
      <c r="K70" s="133">
        <v>35665</v>
      </c>
      <c r="L70" s="134">
        <f t="shared" si="7"/>
        <v>13.552342045454544</v>
      </c>
      <c r="M70" s="135">
        <v>295</v>
      </c>
      <c r="N70" s="135">
        <v>155078902</v>
      </c>
      <c r="O70" s="135">
        <v>35668</v>
      </c>
      <c r="P70" s="136">
        <f>(C70+4.2+coefficient!$B$16)/0.88*1.19</f>
        <v>13.157613636363635</v>
      </c>
      <c r="Q70" s="137">
        <v>296</v>
      </c>
      <c r="R70" s="137">
        <v>155078902</v>
      </c>
      <c r="S70" s="137">
        <v>35667</v>
      </c>
      <c r="T70" s="138">
        <f t="shared" si="5"/>
        <v>10.453068181818182</v>
      </c>
      <c r="U70" s="139">
        <v>758</v>
      </c>
      <c r="V70" s="140">
        <v>155078902</v>
      </c>
      <c r="W70" s="140">
        <v>559297</v>
      </c>
      <c r="X70" s="141">
        <f t="shared" si="6"/>
        <v>8.6523420454545441</v>
      </c>
      <c r="Y70" s="142">
        <v>759</v>
      </c>
      <c r="Z70" s="143">
        <v>155078902</v>
      </c>
      <c r="AA70" s="143">
        <v>559298</v>
      </c>
      <c r="AB70">
        <v>30</v>
      </c>
    </row>
    <row r="71" spans="1:36" x14ac:dyDescent="0.25">
      <c r="A71" s="144" t="s">
        <v>586</v>
      </c>
      <c r="B71" s="126">
        <v>155078826</v>
      </c>
      <c r="C71">
        <v>4.8499999999999996</v>
      </c>
      <c r="D71" s="127">
        <f>(C71+coefficient!$B$16)/0.9*1.19</f>
        <v>9.0572222222222205</v>
      </c>
      <c r="E71" s="128">
        <f>(C71+coefficient!$B$16)/0.95</f>
        <v>7.2105263157894735</v>
      </c>
      <c r="F71" s="145"/>
      <c r="G71" s="130">
        <v>73</v>
      </c>
      <c r="H71" s="131">
        <f>(C71+4.2+coefficient!$B$13)/0.85*1.19</f>
        <v>16.87</v>
      </c>
      <c r="I71" s="132">
        <v>294</v>
      </c>
      <c r="J71" s="133">
        <v>155078826</v>
      </c>
      <c r="K71" s="133">
        <v>35670</v>
      </c>
      <c r="L71" s="134">
        <f t="shared" si="7"/>
        <v>15.390892045454546</v>
      </c>
      <c r="M71" s="135">
        <v>295</v>
      </c>
      <c r="N71" s="135">
        <v>155078826</v>
      </c>
      <c r="O71" s="135">
        <v>35673</v>
      </c>
      <c r="P71" s="136">
        <f>(C71+4.2+coefficient!$B$16)/0.88*1.19</f>
        <v>14.942613636363637</v>
      </c>
      <c r="Q71" s="137">
        <v>296</v>
      </c>
      <c r="R71" s="137">
        <v>155078826</v>
      </c>
      <c r="S71" s="137">
        <v>35672</v>
      </c>
      <c r="T71" s="138">
        <f t="shared" si="5"/>
        <v>12.238068181818182</v>
      </c>
      <c r="U71" s="139">
        <v>758</v>
      </c>
      <c r="V71" s="140">
        <v>155078826</v>
      </c>
      <c r="W71" s="140">
        <v>559171</v>
      </c>
      <c r="X71" s="141">
        <f t="shared" si="6"/>
        <v>10.490892045454546</v>
      </c>
      <c r="Y71" s="142">
        <v>759</v>
      </c>
      <c r="Z71" s="143">
        <v>155078826</v>
      </c>
      <c r="AA71" s="143">
        <v>559172</v>
      </c>
      <c r="AB71">
        <v>18</v>
      </c>
    </row>
    <row r="72" spans="1:36" x14ac:dyDescent="0.25">
      <c r="A72" s="125" t="s">
        <v>587</v>
      </c>
      <c r="B72" s="126">
        <v>155078952</v>
      </c>
      <c r="C72">
        <v>4.43</v>
      </c>
      <c r="D72" s="127">
        <f>(C72+coefficient!$B$16)/0.9*1.19</f>
        <v>8.5018888888888871</v>
      </c>
      <c r="E72" s="128">
        <f>(C72+coefficient!$B$16)/0.95</f>
        <v>6.7684210526315791</v>
      </c>
      <c r="F72" s="129"/>
      <c r="G72" s="130">
        <v>74</v>
      </c>
      <c r="H72" s="131">
        <f>(C72+4.2+coefficient!$B$13)/0.85*1.19</f>
        <v>16.282</v>
      </c>
      <c r="I72" s="132">
        <v>294</v>
      </c>
      <c r="J72" s="133">
        <v>155078952</v>
      </c>
      <c r="K72" s="133">
        <v>35675</v>
      </c>
      <c r="L72" s="134">
        <f t="shared" si="7"/>
        <v>16.0886</v>
      </c>
      <c r="M72" s="135">
        <v>295</v>
      </c>
      <c r="N72" s="135">
        <v>155078952</v>
      </c>
      <c r="O72" s="135">
        <v>35678</v>
      </c>
      <c r="P72" s="219">
        <v>15.62</v>
      </c>
      <c r="Q72" s="137">
        <v>296</v>
      </c>
      <c r="R72" s="137">
        <v>155078952</v>
      </c>
      <c r="S72" s="137">
        <v>35677</v>
      </c>
      <c r="T72" s="138">
        <f t="shared" si="5"/>
        <v>11.670113636363634</v>
      </c>
      <c r="U72" s="139">
        <v>758</v>
      </c>
      <c r="V72" s="140">
        <v>155078952</v>
      </c>
      <c r="W72" s="140">
        <v>559381</v>
      </c>
      <c r="X72" s="141">
        <f t="shared" si="6"/>
        <v>11.188599999999999</v>
      </c>
      <c r="Y72" s="142">
        <v>759</v>
      </c>
      <c r="Z72" s="143">
        <v>155078952</v>
      </c>
      <c r="AA72" s="143">
        <v>559382</v>
      </c>
      <c r="AB72">
        <v>27</v>
      </c>
      <c r="AH72">
        <v>1</v>
      </c>
      <c r="AI72">
        <v>15.62</v>
      </c>
      <c r="AJ72">
        <v>0</v>
      </c>
    </row>
    <row r="73" spans="1:36" x14ac:dyDescent="0.25">
      <c r="A73" s="144" t="s">
        <v>588</v>
      </c>
      <c r="B73" s="126">
        <v>155078747</v>
      </c>
      <c r="C73">
        <v>4.51</v>
      </c>
      <c r="D73" s="127">
        <f>(C73+coefficient!$B$16)/0.9*1.19</f>
        <v>8.607666666666665</v>
      </c>
      <c r="E73" s="128">
        <f>(C73+coefficient!$B$16)/0.95</f>
        <v>6.8526315789473689</v>
      </c>
      <c r="F73" s="145"/>
      <c r="G73" s="130">
        <v>75</v>
      </c>
      <c r="H73" s="131">
        <f>(C73+4.2+coefficient!$B$13)/0.85*1.19</f>
        <v>16.394000000000002</v>
      </c>
      <c r="I73" s="132">
        <v>294</v>
      </c>
      <c r="J73" s="133">
        <v>155078747</v>
      </c>
      <c r="K73" s="133">
        <v>35683</v>
      </c>
      <c r="L73" s="219">
        <v>18.05</v>
      </c>
      <c r="M73" s="135">
        <v>295</v>
      </c>
      <c r="N73" s="135">
        <v>155078747</v>
      </c>
      <c r="O73" s="135">
        <v>35686</v>
      </c>
      <c r="P73" s="219">
        <v>16.95</v>
      </c>
      <c r="Q73" s="137">
        <v>296</v>
      </c>
      <c r="R73" s="137">
        <v>155078747</v>
      </c>
      <c r="S73" s="137">
        <v>35685</v>
      </c>
      <c r="T73" s="138">
        <f t="shared" si="5"/>
        <v>11.778295454545455</v>
      </c>
      <c r="U73" s="139">
        <v>758</v>
      </c>
      <c r="V73" s="140">
        <v>155078747</v>
      </c>
      <c r="W73" s="140">
        <v>559039</v>
      </c>
      <c r="X73" s="141">
        <f t="shared" si="6"/>
        <v>13.15</v>
      </c>
      <c r="Y73" s="142">
        <v>759</v>
      </c>
      <c r="Z73" s="143">
        <v>155078747</v>
      </c>
      <c r="AA73" s="143">
        <v>559040</v>
      </c>
      <c r="AB73">
        <v>2</v>
      </c>
      <c r="AH73">
        <v>3</v>
      </c>
      <c r="AI73">
        <v>16.95</v>
      </c>
      <c r="AJ73">
        <v>0</v>
      </c>
    </row>
    <row r="74" spans="1:36" x14ac:dyDescent="0.25">
      <c r="A74" s="125" t="s">
        <v>589</v>
      </c>
      <c r="B74" s="126">
        <v>155078909</v>
      </c>
      <c r="C74">
        <v>4.8099999999999996</v>
      </c>
      <c r="D74" s="127">
        <f>(C74+coefficient!$B$16)/0.9*1.19</f>
        <v>9.0043333333333333</v>
      </c>
      <c r="E74" s="128">
        <f>(C74+coefficient!$B$16)/0.95</f>
        <v>7.1684210526315786</v>
      </c>
      <c r="F74" s="129"/>
      <c r="G74" s="130">
        <v>76</v>
      </c>
      <c r="H74" s="131">
        <f>(C74+4.2+coefficient!$B$13)/0.85*1.19</f>
        <v>16.814</v>
      </c>
      <c r="I74" s="132">
        <v>294</v>
      </c>
      <c r="J74" s="133">
        <v>155078909</v>
      </c>
      <c r="K74" s="133">
        <v>35724</v>
      </c>
      <c r="L74" s="134">
        <f t="shared" ref="L74:L104" si="8">P74*1.03</f>
        <v>15.33517840909091</v>
      </c>
      <c r="M74" s="135">
        <v>295</v>
      </c>
      <c r="N74" s="135">
        <v>155078909</v>
      </c>
      <c r="O74" s="135">
        <v>35727</v>
      </c>
      <c r="P74" s="136">
        <f>(C74+4.2+coefficient!$B$16)/0.88*1.19</f>
        <v>14.888522727272727</v>
      </c>
      <c r="Q74" s="137">
        <v>296</v>
      </c>
      <c r="R74" s="137">
        <v>155078909</v>
      </c>
      <c r="S74" s="137">
        <v>35726</v>
      </c>
      <c r="T74" s="138">
        <f t="shared" si="5"/>
        <v>12.183977272727272</v>
      </c>
      <c r="U74" s="139">
        <v>758</v>
      </c>
      <c r="V74" s="140">
        <v>155078909</v>
      </c>
      <c r="W74" s="140">
        <v>559311</v>
      </c>
      <c r="X74" s="141">
        <f t="shared" si="6"/>
        <v>10.435178409090909</v>
      </c>
      <c r="Y74" s="142">
        <v>759</v>
      </c>
      <c r="Z74" s="143">
        <v>155078909</v>
      </c>
      <c r="AA74" s="143">
        <v>559312</v>
      </c>
      <c r="AB74">
        <v>48</v>
      </c>
    </row>
    <row r="75" spans="1:36" x14ac:dyDescent="0.25">
      <c r="A75" s="144" t="s">
        <v>590</v>
      </c>
      <c r="B75" s="126">
        <v>155078906</v>
      </c>
      <c r="C75">
        <v>4.3</v>
      </c>
      <c r="D75" s="127">
        <f>(C75+coefficient!$B$16)/0.9*1.19</f>
        <v>8.33</v>
      </c>
      <c r="E75" s="128">
        <f>(C75+coefficient!$B$16)/0.95</f>
        <v>6.6315789473684212</v>
      </c>
      <c r="F75" s="145"/>
      <c r="G75" s="130">
        <v>77</v>
      </c>
      <c r="H75" s="131">
        <f>(C75+4.2+coefficient!$B$13)/0.85*1.19</f>
        <v>16.099999999999998</v>
      </c>
      <c r="I75" s="132">
        <v>294</v>
      </c>
      <c r="J75" s="133">
        <v>155078906</v>
      </c>
      <c r="K75" s="133">
        <v>35728</v>
      </c>
      <c r="L75" s="134">
        <f t="shared" si="8"/>
        <v>14.624829545454544</v>
      </c>
      <c r="M75" s="135">
        <v>295</v>
      </c>
      <c r="N75" s="135">
        <v>155078906</v>
      </c>
      <c r="O75" s="135">
        <v>35731</v>
      </c>
      <c r="P75" s="136">
        <f>(C75+4.2+coefficient!$B$16)/0.88*1.19</f>
        <v>14.198863636363635</v>
      </c>
      <c r="Q75" s="137">
        <v>296</v>
      </c>
      <c r="R75" s="137">
        <v>155078906</v>
      </c>
      <c r="S75" s="137">
        <v>35730</v>
      </c>
      <c r="T75" s="138">
        <f t="shared" si="5"/>
        <v>11.49431818181818</v>
      </c>
      <c r="U75" s="139">
        <v>758</v>
      </c>
      <c r="V75" s="140">
        <v>155078906</v>
      </c>
      <c r="W75" s="140">
        <v>559305</v>
      </c>
      <c r="X75" s="141">
        <f t="shared" si="6"/>
        <v>9.7248295454545435</v>
      </c>
      <c r="Y75" s="142">
        <v>759</v>
      </c>
      <c r="Z75" s="143">
        <v>155078906</v>
      </c>
      <c r="AA75" s="143">
        <v>559306</v>
      </c>
      <c r="AB75">
        <v>34</v>
      </c>
    </row>
    <row r="76" spans="1:36" x14ac:dyDescent="0.25">
      <c r="A76" s="125" t="s">
        <v>591</v>
      </c>
      <c r="B76" s="126">
        <v>155078750</v>
      </c>
      <c r="C76">
        <v>3.92</v>
      </c>
      <c r="D76" s="127">
        <f>(C76+coefficient!$B$16)/0.9*1.19</f>
        <v>7.8275555555555547</v>
      </c>
      <c r="E76" s="128">
        <f>(C76+coefficient!$B$16)/0.95</f>
        <v>6.2315789473684209</v>
      </c>
      <c r="F76" s="129"/>
      <c r="G76" s="130">
        <v>78</v>
      </c>
      <c r="H76" s="173">
        <v>16.18</v>
      </c>
      <c r="I76" s="132">
        <v>294</v>
      </c>
      <c r="J76" s="133">
        <v>155078750</v>
      </c>
      <c r="K76" s="133">
        <v>35770</v>
      </c>
      <c r="L76" s="134">
        <f t="shared" si="8"/>
        <v>14.095550000000003</v>
      </c>
      <c r="M76" s="135">
        <v>295</v>
      </c>
      <c r="N76" s="135">
        <v>155078750</v>
      </c>
      <c r="O76" s="135">
        <v>35773</v>
      </c>
      <c r="P76" s="136">
        <f>(C76+4.2+coefficient!$B$16)/0.88*1.19</f>
        <v>13.685000000000002</v>
      </c>
      <c r="Q76" s="137">
        <v>296</v>
      </c>
      <c r="R76" s="137">
        <v>155078750</v>
      </c>
      <c r="S76" s="137">
        <v>35772</v>
      </c>
      <c r="T76" s="138">
        <f t="shared" si="5"/>
        <v>10.980454545454545</v>
      </c>
      <c r="U76" s="139">
        <v>758</v>
      </c>
      <c r="V76" s="140">
        <v>155078750</v>
      </c>
      <c r="W76" s="140">
        <v>559043</v>
      </c>
      <c r="X76" s="141">
        <f t="shared" si="6"/>
        <v>9.1955500000000026</v>
      </c>
      <c r="Y76" s="142">
        <v>759</v>
      </c>
      <c r="Z76" s="143">
        <v>155078750</v>
      </c>
      <c r="AA76" s="143">
        <v>559044</v>
      </c>
      <c r="AB76">
        <v>38</v>
      </c>
      <c r="AC76">
        <v>1</v>
      </c>
      <c r="AD76">
        <v>16.18</v>
      </c>
    </row>
    <row r="77" spans="1:36" x14ac:dyDescent="0.25">
      <c r="A77" s="144" t="s">
        <v>592</v>
      </c>
      <c r="B77" s="126">
        <v>155078958</v>
      </c>
      <c r="C77">
        <v>5.67</v>
      </c>
      <c r="D77" s="127">
        <f>(C77+coefficient!$B$16)/0.9*1.19</f>
        <v>10.141444444444444</v>
      </c>
      <c r="E77" s="128">
        <f>(C77+coefficient!$B$16)/0.95</f>
        <v>8.0736842105263165</v>
      </c>
      <c r="F77" s="145"/>
      <c r="G77" s="130">
        <v>79</v>
      </c>
      <c r="H77" s="173">
        <v>18.54</v>
      </c>
      <c r="I77" s="132">
        <v>294</v>
      </c>
      <c r="J77" s="133">
        <v>155078958</v>
      </c>
      <c r="K77" s="133">
        <v>35774</v>
      </c>
      <c r="L77" s="134">
        <f t="shared" si="8"/>
        <v>19.0962</v>
      </c>
      <c r="M77" s="135">
        <v>295</v>
      </c>
      <c r="N77" s="135">
        <v>155078958</v>
      </c>
      <c r="O77" s="135">
        <v>35777</v>
      </c>
      <c r="P77" s="219">
        <v>18.54</v>
      </c>
      <c r="Q77" s="137">
        <v>296</v>
      </c>
      <c r="R77" s="137">
        <v>155078958</v>
      </c>
      <c r="S77" s="137">
        <v>35776</v>
      </c>
      <c r="T77" s="138">
        <f t="shared" si="5"/>
        <v>13.346931818181819</v>
      </c>
      <c r="U77" s="139">
        <v>758</v>
      </c>
      <c r="V77" s="140">
        <v>155078958</v>
      </c>
      <c r="W77" s="140">
        <v>559391</v>
      </c>
      <c r="X77" s="141">
        <f t="shared" si="6"/>
        <v>14.196199999999999</v>
      </c>
      <c r="Y77" s="142">
        <v>759</v>
      </c>
      <c r="Z77" s="143">
        <v>155078958</v>
      </c>
      <c r="AA77" s="143">
        <v>559392</v>
      </c>
      <c r="AB77">
        <v>13</v>
      </c>
      <c r="AC77">
        <v>1</v>
      </c>
      <c r="AD77">
        <v>18.54</v>
      </c>
      <c r="AH77">
        <v>1</v>
      </c>
      <c r="AI77">
        <v>18.54</v>
      </c>
      <c r="AJ77">
        <v>0</v>
      </c>
    </row>
    <row r="78" spans="1:36" x14ac:dyDescent="0.25">
      <c r="A78" s="125" t="s">
        <v>593</v>
      </c>
      <c r="B78" s="126">
        <v>155078954</v>
      </c>
      <c r="C78">
        <v>3.26</v>
      </c>
      <c r="D78" s="127">
        <f>(C78+coefficient!$B$16)/0.9*1.19</f>
        <v>6.9548888888888882</v>
      </c>
      <c r="E78" s="128">
        <f>(C78+coefficient!$B$16)/0.95</f>
        <v>5.5368421052631582</v>
      </c>
      <c r="F78" s="129"/>
      <c r="G78" s="130">
        <v>80</v>
      </c>
      <c r="H78" s="131">
        <f>(C78+4.2+coefficient!$B$13)/0.85*1.19</f>
        <v>14.644</v>
      </c>
      <c r="I78" s="132">
        <v>294</v>
      </c>
      <c r="J78" s="133">
        <v>155078954</v>
      </c>
      <c r="K78" s="133">
        <v>35783</v>
      </c>
      <c r="L78" s="134">
        <f t="shared" si="8"/>
        <v>13.176275000000002</v>
      </c>
      <c r="M78" s="135">
        <v>295</v>
      </c>
      <c r="N78" s="135">
        <v>155078954</v>
      </c>
      <c r="O78" s="135">
        <v>35786</v>
      </c>
      <c r="P78" s="136">
        <f>(C78+4.2+coefficient!$B$16)/0.88*1.19</f>
        <v>12.792500000000002</v>
      </c>
      <c r="Q78" s="137">
        <v>296</v>
      </c>
      <c r="R78" s="137">
        <v>155078954</v>
      </c>
      <c r="S78" s="137">
        <v>35785</v>
      </c>
      <c r="T78" s="138">
        <f t="shared" si="5"/>
        <v>10.087954545454544</v>
      </c>
      <c r="U78" s="139">
        <v>758</v>
      </c>
      <c r="V78" s="140">
        <v>155078954</v>
      </c>
      <c r="W78" s="140">
        <v>559385</v>
      </c>
      <c r="X78" s="141">
        <f t="shared" si="6"/>
        <v>8.2762750000000018</v>
      </c>
      <c r="Y78" s="142">
        <v>759</v>
      </c>
      <c r="Z78" s="143">
        <v>155078954</v>
      </c>
      <c r="AA78" s="143">
        <v>559386</v>
      </c>
      <c r="AB78">
        <v>95</v>
      </c>
    </row>
    <row r="79" spans="1:36" x14ac:dyDescent="0.25">
      <c r="A79" s="144" t="s">
        <v>594</v>
      </c>
      <c r="B79" s="126">
        <v>155078922</v>
      </c>
      <c r="C79">
        <v>4.5999999999999996</v>
      </c>
      <c r="D79" s="127">
        <f>(C79+coefficient!$B$16)/0.9*1.19</f>
        <v>8.7266666666666666</v>
      </c>
      <c r="E79" s="128">
        <f>(C79+coefficient!$B$16)/0.95</f>
        <v>6.9473684210526319</v>
      </c>
      <c r="F79" s="145"/>
      <c r="G79" s="130">
        <v>81</v>
      </c>
      <c r="H79" s="131">
        <f>(C79+4.2+coefficient!$B$13)/0.85*1.19</f>
        <v>16.52</v>
      </c>
      <c r="I79" s="132">
        <v>294</v>
      </c>
      <c r="J79" s="133">
        <v>155078922</v>
      </c>
      <c r="K79" s="133">
        <v>35820</v>
      </c>
      <c r="L79" s="134">
        <f t="shared" si="8"/>
        <v>15.042681818181819</v>
      </c>
      <c r="M79" s="135">
        <v>295</v>
      </c>
      <c r="N79" s="135">
        <v>155078922</v>
      </c>
      <c r="O79" s="135">
        <v>35823</v>
      </c>
      <c r="P79" s="136">
        <f>(C79+4.2+coefficient!$B$16)/0.88*1.19</f>
        <v>14.604545454545455</v>
      </c>
      <c r="Q79" s="137">
        <v>296</v>
      </c>
      <c r="R79" s="137">
        <v>155078922</v>
      </c>
      <c r="S79" s="137">
        <v>35822</v>
      </c>
      <c r="T79" s="138">
        <f t="shared" si="5"/>
        <v>11.899999999999999</v>
      </c>
      <c r="U79" s="139">
        <v>758</v>
      </c>
      <c r="V79" s="140">
        <v>155078922</v>
      </c>
      <c r="W79" s="140">
        <v>559331</v>
      </c>
      <c r="X79" s="141">
        <f t="shared" si="6"/>
        <v>10.142681818181819</v>
      </c>
      <c r="Y79" s="142">
        <v>759</v>
      </c>
      <c r="Z79" s="143">
        <v>155078922</v>
      </c>
      <c r="AA79" s="143">
        <v>559332</v>
      </c>
      <c r="AB79">
        <v>35</v>
      </c>
    </row>
    <row r="80" spans="1:36" x14ac:dyDescent="0.25">
      <c r="A80" s="125" t="s">
        <v>595</v>
      </c>
      <c r="B80" s="126">
        <v>155078782</v>
      </c>
      <c r="C80">
        <v>4.3</v>
      </c>
      <c r="D80" s="127">
        <f>(C80+coefficient!$B$16)/0.9*1.19</f>
        <v>8.33</v>
      </c>
      <c r="E80" s="128">
        <f>(C80+coefficient!$B$16)/0.95</f>
        <v>6.6315789473684212</v>
      </c>
      <c r="F80" s="129"/>
      <c r="G80" s="130">
        <v>82</v>
      </c>
      <c r="H80" s="131">
        <f>(C80+4.2+coefficient!$B$13)/0.85*1.19</f>
        <v>16.099999999999998</v>
      </c>
      <c r="I80" s="132">
        <v>294</v>
      </c>
      <c r="J80" s="133">
        <v>155078782</v>
      </c>
      <c r="K80" s="133">
        <v>35824</v>
      </c>
      <c r="L80" s="134">
        <f t="shared" si="8"/>
        <v>14.624829545454544</v>
      </c>
      <c r="M80" s="135">
        <v>295</v>
      </c>
      <c r="N80" s="135">
        <v>155078782</v>
      </c>
      <c r="O80" s="135">
        <v>35827</v>
      </c>
      <c r="P80" s="136">
        <f>(C80+4.2+coefficient!$B$16)/0.88*1.19</f>
        <v>14.198863636363635</v>
      </c>
      <c r="Q80" s="137">
        <v>296</v>
      </c>
      <c r="R80" s="137">
        <v>155078782</v>
      </c>
      <c r="S80" s="137">
        <v>35826</v>
      </c>
      <c r="T80" s="138">
        <f t="shared" si="5"/>
        <v>11.49431818181818</v>
      </c>
      <c r="U80" s="139">
        <v>758</v>
      </c>
      <c r="V80" s="140">
        <v>155078782</v>
      </c>
      <c r="W80" s="140">
        <v>559089</v>
      </c>
      <c r="X80" s="141">
        <f t="shared" si="6"/>
        <v>9.7248295454545435</v>
      </c>
      <c r="Y80" s="142">
        <v>759</v>
      </c>
      <c r="Z80" s="143">
        <v>155078782</v>
      </c>
      <c r="AA80" s="143">
        <v>559090</v>
      </c>
      <c r="AB80">
        <v>34</v>
      </c>
    </row>
    <row r="81" spans="1:36" x14ac:dyDescent="0.25">
      <c r="A81" s="144" t="s">
        <v>596</v>
      </c>
      <c r="B81" s="126">
        <v>155078956</v>
      </c>
      <c r="C81">
        <v>3.32</v>
      </c>
      <c r="D81" s="127">
        <f>(C81+coefficient!$B$16)/0.9*1.19</f>
        <v>7.0342222222222226</v>
      </c>
      <c r="E81" s="128">
        <f>(C81+coefficient!$B$16)/0.95</f>
        <v>5.6000000000000005</v>
      </c>
      <c r="F81" s="145"/>
      <c r="G81" s="130">
        <v>83</v>
      </c>
      <c r="H81" s="131">
        <f>(C81+4.2+coefficient!$B$13)/0.85*1.19</f>
        <v>14.728</v>
      </c>
      <c r="I81" s="132">
        <v>294</v>
      </c>
      <c r="J81" s="133">
        <v>155078956</v>
      </c>
      <c r="K81" s="133">
        <v>35828</v>
      </c>
      <c r="L81" s="134">
        <f t="shared" si="8"/>
        <v>13.259845454545454</v>
      </c>
      <c r="M81" s="135">
        <v>295</v>
      </c>
      <c r="N81" s="135">
        <v>155078956</v>
      </c>
      <c r="O81" s="135">
        <v>35831</v>
      </c>
      <c r="P81" s="136">
        <f>(C81+4.2+coefficient!$B$16)/0.88*1.19</f>
        <v>12.873636363636363</v>
      </c>
      <c r="Q81" s="137">
        <v>296</v>
      </c>
      <c r="R81" s="137">
        <v>155078956</v>
      </c>
      <c r="S81" s="137">
        <v>35830</v>
      </c>
      <c r="T81" s="138">
        <f t="shared" si="5"/>
        <v>10.169090909090908</v>
      </c>
      <c r="U81" s="139">
        <v>758</v>
      </c>
      <c r="V81" s="140">
        <v>155078956</v>
      </c>
      <c r="W81" s="140">
        <v>559389</v>
      </c>
      <c r="X81" s="141">
        <f t="shared" si="6"/>
        <v>8.3598454545454537</v>
      </c>
      <c r="Y81" s="142">
        <v>759</v>
      </c>
      <c r="Z81" s="143">
        <v>155078956</v>
      </c>
      <c r="AA81" s="143">
        <v>559390</v>
      </c>
      <c r="AB81">
        <v>40</v>
      </c>
    </row>
    <row r="82" spans="1:36" x14ac:dyDescent="0.25">
      <c r="A82" s="125" t="s">
        <v>597</v>
      </c>
      <c r="B82" s="126">
        <v>155078746</v>
      </c>
      <c r="C82">
        <v>3.19</v>
      </c>
      <c r="D82" s="127">
        <f>(C82+coefficient!$B$16)/0.9*1.19</f>
        <v>6.8623333333333321</v>
      </c>
      <c r="E82" s="128">
        <f>(C82+coefficient!$B$16)/0.95</f>
        <v>5.4631578947368418</v>
      </c>
      <c r="F82" s="129"/>
      <c r="G82" s="130">
        <v>84</v>
      </c>
      <c r="H82" s="131">
        <f>(C82+4.2+coefficient!$B$13)/0.85*1.19</f>
        <v>14.546000000000001</v>
      </c>
      <c r="I82" s="132">
        <v>294</v>
      </c>
      <c r="J82" s="133">
        <v>155078746</v>
      </c>
      <c r="K82" s="133">
        <v>35834</v>
      </c>
      <c r="L82" s="134">
        <f t="shared" si="8"/>
        <v>13.078776136363638</v>
      </c>
      <c r="M82" s="135">
        <v>295</v>
      </c>
      <c r="N82" s="135">
        <v>155078746</v>
      </c>
      <c r="O82" s="135">
        <v>35837</v>
      </c>
      <c r="P82" s="136">
        <f>(C82+4.2+coefficient!$B$16)/0.88*1.19</f>
        <v>12.69784090909091</v>
      </c>
      <c r="Q82" s="137">
        <v>296</v>
      </c>
      <c r="R82" s="137">
        <v>155078746</v>
      </c>
      <c r="S82" s="137">
        <v>35836</v>
      </c>
      <c r="T82" s="138">
        <f t="shared" si="5"/>
        <v>9.9932954545454553</v>
      </c>
      <c r="U82" s="139">
        <v>758</v>
      </c>
      <c r="V82" s="140">
        <v>155078746</v>
      </c>
      <c r="W82" s="140">
        <v>559037</v>
      </c>
      <c r="X82" s="141">
        <f t="shared" si="6"/>
        <v>8.1787761363636378</v>
      </c>
      <c r="Y82" s="142">
        <v>759</v>
      </c>
      <c r="Z82" s="143">
        <v>155078746</v>
      </c>
      <c r="AA82" s="143">
        <v>559038</v>
      </c>
      <c r="AB82">
        <v>93</v>
      </c>
    </row>
    <row r="83" spans="1:36" x14ac:dyDescent="0.25">
      <c r="A83" s="144" t="s">
        <v>598</v>
      </c>
      <c r="B83" s="126">
        <v>155078911</v>
      </c>
      <c r="C83">
        <v>3.57</v>
      </c>
      <c r="D83" s="127">
        <f>(C83+coefficient!$B$16)/0.9*1.19</f>
        <v>7.3647777777777774</v>
      </c>
      <c r="E83" s="128">
        <f>(C83+coefficient!$B$16)/0.95</f>
        <v>5.863157894736843</v>
      </c>
      <c r="F83" s="145"/>
      <c r="G83" s="130">
        <v>85</v>
      </c>
      <c r="H83" s="131">
        <f>(C83+4.2+coefficient!$B$13)/0.85*1.19</f>
        <v>15.077999999999999</v>
      </c>
      <c r="I83" s="132">
        <v>294</v>
      </c>
      <c r="J83" s="133">
        <v>155078911</v>
      </c>
      <c r="K83" s="133">
        <v>35838</v>
      </c>
      <c r="L83" s="134">
        <f t="shared" si="8"/>
        <v>13.608055681818181</v>
      </c>
      <c r="M83" s="135">
        <v>295</v>
      </c>
      <c r="N83" s="135">
        <v>155078911</v>
      </c>
      <c r="O83" s="135">
        <v>35841</v>
      </c>
      <c r="P83" s="136">
        <f>(C83+4.2+coefficient!$B$16)/0.88*1.19</f>
        <v>13.211704545454545</v>
      </c>
      <c r="Q83" s="137">
        <v>296</v>
      </c>
      <c r="R83" s="137">
        <v>155078911</v>
      </c>
      <c r="S83" s="137">
        <v>35840</v>
      </c>
      <c r="T83" s="138">
        <f t="shared" si="5"/>
        <v>10.50715909090909</v>
      </c>
      <c r="U83" s="139">
        <v>758</v>
      </c>
      <c r="V83" s="140">
        <v>155078911</v>
      </c>
      <c r="W83" s="140">
        <v>559313</v>
      </c>
      <c r="X83" s="141">
        <f t="shared" si="6"/>
        <v>8.7080556818181805</v>
      </c>
      <c r="Y83" s="142">
        <v>759</v>
      </c>
      <c r="Z83" s="143">
        <v>155078911</v>
      </c>
      <c r="AA83" s="143">
        <v>559314</v>
      </c>
      <c r="AB83">
        <v>18</v>
      </c>
    </row>
    <row r="84" spans="1:36" x14ac:dyDescent="0.25">
      <c r="A84" s="125" t="s">
        <v>599</v>
      </c>
      <c r="B84" s="126">
        <v>155078937</v>
      </c>
      <c r="C84">
        <v>2.68</v>
      </c>
      <c r="D84" s="127">
        <f>(C84+coefficient!$B$16)/0.9*1.19</f>
        <v>6.1879999999999988</v>
      </c>
      <c r="E84" s="128">
        <f>(C84+coefficient!$B$16)/0.95</f>
        <v>4.9263157894736844</v>
      </c>
      <c r="F84" s="129"/>
      <c r="G84" s="130">
        <v>86</v>
      </c>
      <c r="H84" s="131">
        <f>(C84+4.2+coefficient!$B$13)/0.85*1.19</f>
        <v>13.832000000000001</v>
      </c>
      <c r="I84" s="132">
        <v>294</v>
      </c>
      <c r="J84" s="133">
        <v>155078937</v>
      </c>
      <c r="K84" s="133">
        <v>35842</v>
      </c>
      <c r="L84" s="134">
        <f t="shared" si="8"/>
        <v>12.368427272727272</v>
      </c>
      <c r="M84" s="135">
        <v>295</v>
      </c>
      <c r="N84" s="135">
        <v>155078937</v>
      </c>
      <c r="O84" s="135">
        <v>35845</v>
      </c>
      <c r="P84" s="136">
        <f>(C84+4.2+coefficient!$B$16)/0.88*1.19</f>
        <v>12.008181818181818</v>
      </c>
      <c r="Q84" s="137">
        <v>296</v>
      </c>
      <c r="R84" s="137">
        <v>155078937</v>
      </c>
      <c r="S84" s="137">
        <v>35844</v>
      </c>
      <c r="T84" s="138">
        <f t="shared" si="5"/>
        <v>9.3036363636363646</v>
      </c>
      <c r="U84" s="139">
        <v>758</v>
      </c>
      <c r="V84" s="140">
        <v>155078937</v>
      </c>
      <c r="W84" s="140">
        <v>559355</v>
      </c>
      <c r="X84" s="141">
        <f t="shared" si="6"/>
        <v>7.468427272727272</v>
      </c>
      <c r="Y84" s="142">
        <v>759</v>
      </c>
      <c r="Z84" s="143">
        <v>155078937</v>
      </c>
      <c r="AA84" s="143">
        <v>559356</v>
      </c>
      <c r="AB84">
        <v>66</v>
      </c>
      <c r="AC84">
        <v>2</v>
      </c>
      <c r="AD84">
        <v>15.23</v>
      </c>
      <c r="AH84">
        <v>2</v>
      </c>
      <c r="AI84">
        <v>13.83</v>
      </c>
      <c r="AJ84">
        <v>0</v>
      </c>
    </row>
    <row r="85" spans="1:36" x14ac:dyDescent="0.25">
      <c r="A85" s="144" t="s">
        <v>600</v>
      </c>
      <c r="B85" s="126">
        <v>155078805</v>
      </c>
      <c r="C85">
        <v>3.85</v>
      </c>
      <c r="D85" s="127">
        <f>(C85+coefficient!$B$16)/0.9*1.19</f>
        <v>7.7349999999999985</v>
      </c>
      <c r="E85" s="128">
        <f>(C85+coefficient!$B$16)/0.95</f>
        <v>6.1578947368421053</v>
      </c>
      <c r="F85" s="145"/>
      <c r="G85" s="130">
        <v>87</v>
      </c>
      <c r="H85" s="173">
        <v>16.38</v>
      </c>
      <c r="I85" s="132">
        <v>294</v>
      </c>
      <c r="J85" s="133">
        <v>155078805</v>
      </c>
      <c r="K85" s="133">
        <v>35846</v>
      </c>
      <c r="L85" s="134">
        <f t="shared" si="8"/>
        <v>13.998051136363639</v>
      </c>
      <c r="M85" s="135">
        <v>295</v>
      </c>
      <c r="N85" s="135">
        <v>155078805</v>
      </c>
      <c r="O85" s="135">
        <v>35849</v>
      </c>
      <c r="P85" s="136">
        <f>(C85+4.2+coefficient!$B$16)/0.88*1.19</f>
        <v>13.59034090909091</v>
      </c>
      <c r="Q85" s="137">
        <v>296</v>
      </c>
      <c r="R85" s="137">
        <v>155078805</v>
      </c>
      <c r="S85" s="137">
        <v>35848</v>
      </c>
      <c r="T85" s="138">
        <f t="shared" si="5"/>
        <v>10.885795454545455</v>
      </c>
      <c r="U85" s="139">
        <v>758</v>
      </c>
      <c r="V85" s="140">
        <v>155078805</v>
      </c>
      <c r="W85" s="140">
        <v>559131</v>
      </c>
      <c r="X85" s="141">
        <f t="shared" si="6"/>
        <v>9.0980511363636385</v>
      </c>
      <c r="Y85" s="142">
        <v>759</v>
      </c>
      <c r="Z85" s="143">
        <v>155078805</v>
      </c>
      <c r="AA85" s="143">
        <v>559132</v>
      </c>
      <c r="AB85">
        <v>64</v>
      </c>
      <c r="AC85">
        <v>1</v>
      </c>
      <c r="AD85">
        <v>16.38</v>
      </c>
    </row>
    <row r="86" spans="1:36" x14ac:dyDescent="0.25">
      <c r="A86" s="125" t="s">
        <v>601</v>
      </c>
      <c r="B86" s="126">
        <v>155078929</v>
      </c>
      <c r="C86">
        <v>3.26</v>
      </c>
      <c r="D86" s="127">
        <f>(C86+coefficient!$B$16)/0.9*1.19</f>
        <v>6.9548888888888882</v>
      </c>
      <c r="E86" s="128">
        <f>(C86+coefficient!$B$16)/0.95</f>
        <v>5.5368421052631582</v>
      </c>
      <c r="F86" s="129"/>
      <c r="G86" s="130">
        <v>88</v>
      </c>
      <c r="H86" s="131">
        <f>(C86+4.2+coefficient!$B$13)/0.85*1.19</f>
        <v>14.644</v>
      </c>
      <c r="I86" s="132">
        <v>294</v>
      </c>
      <c r="J86" s="133">
        <v>155078929</v>
      </c>
      <c r="K86" s="133">
        <v>35850</v>
      </c>
      <c r="L86" s="134">
        <f t="shared" si="8"/>
        <v>13.176275000000002</v>
      </c>
      <c r="M86" s="135">
        <v>295</v>
      </c>
      <c r="N86" s="135">
        <v>155078929</v>
      </c>
      <c r="O86" s="135">
        <v>35853</v>
      </c>
      <c r="P86" s="136">
        <f>(C86+4.2+coefficient!$B$16)/0.88*1.19</f>
        <v>12.792500000000002</v>
      </c>
      <c r="Q86" s="137">
        <v>296</v>
      </c>
      <c r="R86" s="137">
        <v>155078929</v>
      </c>
      <c r="S86" s="137">
        <v>35852</v>
      </c>
      <c r="T86" s="138">
        <f t="shared" si="5"/>
        <v>10.087954545454544</v>
      </c>
      <c r="U86" s="139">
        <v>758</v>
      </c>
      <c r="V86" s="140">
        <v>155078929</v>
      </c>
      <c r="W86" s="140">
        <v>559343</v>
      </c>
      <c r="X86" s="141">
        <f t="shared" si="6"/>
        <v>8.2762750000000018</v>
      </c>
      <c r="Y86" s="142">
        <v>759</v>
      </c>
      <c r="Z86" s="143">
        <v>155078929</v>
      </c>
      <c r="AA86" s="143">
        <v>559344</v>
      </c>
      <c r="AB86">
        <v>88</v>
      </c>
    </row>
    <row r="87" spans="1:36" x14ac:dyDescent="0.25">
      <c r="A87" s="144" t="s">
        <v>602</v>
      </c>
      <c r="B87" s="126">
        <v>155078863</v>
      </c>
      <c r="C87">
        <v>5.61</v>
      </c>
      <c r="D87" s="127">
        <f>(C87+coefficient!$B$16)/0.9*1.19</f>
        <v>10.062111111111111</v>
      </c>
      <c r="E87" s="128">
        <f>(C87+coefficient!$B$16)/0.95</f>
        <v>8.010526315789475</v>
      </c>
      <c r="F87" s="145"/>
      <c r="G87" s="130">
        <v>89</v>
      </c>
      <c r="H87" s="131">
        <f>(C87+4.2+coefficient!$B$13)/0.85*1.19</f>
        <v>17.934000000000001</v>
      </c>
      <c r="I87" s="132">
        <v>294</v>
      </c>
      <c r="J87" s="133">
        <v>155078863</v>
      </c>
      <c r="K87" s="133">
        <v>35854</v>
      </c>
      <c r="L87" s="134">
        <f t="shared" si="8"/>
        <v>16.449451136363638</v>
      </c>
      <c r="M87" s="135">
        <v>295</v>
      </c>
      <c r="N87" s="135">
        <v>155078863</v>
      </c>
      <c r="O87" s="135">
        <v>35857</v>
      </c>
      <c r="P87" s="136">
        <f>(C87+4.2+coefficient!$B$16)/0.88*1.19</f>
        <v>15.970340909090909</v>
      </c>
      <c r="Q87" s="137">
        <v>296</v>
      </c>
      <c r="R87" s="137">
        <v>155078863</v>
      </c>
      <c r="S87" s="137">
        <v>35856</v>
      </c>
      <c r="T87" s="138">
        <f t="shared" si="5"/>
        <v>13.265795454545454</v>
      </c>
      <c r="U87" s="139">
        <v>758</v>
      </c>
      <c r="V87" s="140">
        <v>155078863</v>
      </c>
      <c r="W87" s="140">
        <v>559235</v>
      </c>
      <c r="X87" s="141">
        <f t="shared" si="6"/>
        <v>11.549451136363638</v>
      </c>
      <c r="Y87" s="142">
        <v>759</v>
      </c>
      <c r="Z87" s="143">
        <v>155078863</v>
      </c>
      <c r="AA87" s="143">
        <v>559236</v>
      </c>
      <c r="AB87">
        <v>35</v>
      </c>
    </row>
    <row r="88" spans="1:36" x14ac:dyDescent="0.25">
      <c r="A88" s="125" t="s">
        <v>603</v>
      </c>
      <c r="B88" s="126">
        <v>157103202</v>
      </c>
      <c r="C88">
        <v>3.56</v>
      </c>
      <c r="D88" s="127">
        <f>(C88+coefficient!$B$16)/0.9*1.19</f>
        <v>7.3515555555555556</v>
      </c>
      <c r="E88" s="128">
        <f>(C88+coefficient!$B$16)/0.95</f>
        <v>5.8526315789473689</v>
      </c>
      <c r="F88" s="129"/>
      <c r="G88" s="130">
        <v>90</v>
      </c>
      <c r="H88" s="131">
        <f>(C88+4.2+coefficient!$B$13)/0.85*1.19</f>
        <v>15.063999999999998</v>
      </c>
      <c r="I88" s="132">
        <v>294</v>
      </c>
      <c r="J88" s="133">
        <v>157103202</v>
      </c>
      <c r="K88" s="133">
        <v>35858</v>
      </c>
      <c r="L88" s="134">
        <f t="shared" si="8"/>
        <v>13.59412727272727</v>
      </c>
      <c r="M88" s="135">
        <v>295</v>
      </c>
      <c r="N88" s="135">
        <v>157103202</v>
      </c>
      <c r="O88" s="135">
        <v>35861</v>
      </c>
      <c r="P88" s="136">
        <f>(C88+4.2+coefficient!$B$16)/0.88*1.19</f>
        <v>13.198181818181816</v>
      </c>
      <c r="Q88" s="137">
        <v>296</v>
      </c>
      <c r="R88" s="137">
        <v>157103202</v>
      </c>
      <c r="S88" s="137">
        <v>35860</v>
      </c>
      <c r="T88" s="138">
        <f t="shared" si="5"/>
        <v>10.493636363636364</v>
      </c>
      <c r="U88" s="139">
        <v>758</v>
      </c>
      <c r="V88" s="140">
        <v>157103202</v>
      </c>
      <c r="W88" s="140">
        <v>560533</v>
      </c>
      <c r="X88" s="141">
        <f t="shared" si="6"/>
        <v>8.69412727272727</v>
      </c>
      <c r="Y88" s="142">
        <v>759</v>
      </c>
      <c r="Z88" s="143">
        <v>157103202</v>
      </c>
      <c r="AA88" s="143">
        <v>560534</v>
      </c>
      <c r="AB88">
        <v>33</v>
      </c>
    </row>
    <row r="89" spans="1:36" x14ac:dyDescent="0.25">
      <c r="A89" s="144" t="s">
        <v>604</v>
      </c>
      <c r="B89" s="126">
        <v>155078950</v>
      </c>
      <c r="C89">
        <v>2.77</v>
      </c>
      <c r="D89" s="127">
        <f>(C89+coefficient!$B$16)/0.9*1.19</f>
        <v>6.3069999999999995</v>
      </c>
      <c r="E89" s="128">
        <f>(C89+coefficient!$B$16)/0.95</f>
        <v>5.0210526315789474</v>
      </c>
      <c r="F89" s="145"/>
      <c r="G89" s="130">
        <v>91</v>
      </c>
      <c r="H89" s="131">
        <f>(C89+4.2+coefficient!$B$13)/0.85*1.19</f>
        <v>13.958</v>
      </c>
      <c r="I89" s="132">
        <v>294</v>
      </c>
      <c r="J89" s="133">
        <v>155078950</v>
      </c>
      <c r="K89" s="133">
        <v>35862</v>
      </c>
      <c r="L89" s="134">
        <f t="shared" si="8"/>
        <v>12.493782954545454</v>
      </c>
      <c r="M89" s="135">
        <v>295</v>
      </c>
      <c r="N89" s="135">
        <v>155078950</v>
      </c>
      <c r="O89" s="135">
        <v>35865</v>
      </c>
      <c r="P89" s="136">
        <f>(C89+4.2+coefficient!$B$16)/0.88*1.19</f>
        <v>12.129886363636363</v>
      </c>
      <c r="Q89" s="137">
        <v>296</v>
      </c>
      <c r="R89" s="137">
        <v>155078950</v>
      </c>
      <c r="S89" s="137">
        <v>35864</v>
      </c>
      <c r="T89" s="138">
        <f t="shared" si="5"/>
        <v>9.4253409090909095</v>
      </c>
      <c r="U89" s="139">
        <v>758</v>
      </c>
      <c r="V89" s="140">
        <v>155078950</v>
      </c>
      <c r="W89" s="140">
        <v>559377</v>
      </c>
      <c r="X89" s="141">
        <f t="shared" si="6"/>
        <v>7.5937829545454534</v>
      </c>
      <c r="Y89" s="142">
        <v>759</v>
      </c>
      <c r="Z89" s="143">
        <v>155078950</v>
      </c>
      <c r="AA89" s="143">
        <v>559378</v>
      </c>
      <c r="AB89">
        <v>40</v>
      </c>
    </row>
    <row r="90" spans="1:36" x14ac:dyDescent="0.25">
      <c r="A90" s="125" t="s">
        <v>605</v>
      </c>
      <c r="B90" s="126">
        <v>155078853</v>
      </c>
      <c r="C90">
        <v>4.4800000000000004</v>
      </c>
      <c r="D90" s="127">
        <f>(C90+coefficient!$B$16)/0.9*1.19</f>
        <v>8.5679999999999996</v>
      </c>
      <c r="E90" s="128">
        <f>(C90+coefficient!$B$16)/0.95</f>
        <v>6.8210526315789481</v>
      </c>
      <c r="F90" s="129"/>
      <c r="G90" s="130">
        <v>92</v>
      </c>
      <c r="H90" s="131">
        <f>(C90+4.2+coefficient!$B$13)/0.85*1.19</f>
        <v>16.351999999999997</v>
      </c>
      <c r="I90" s="132">
        <v>294</v>
      </c>
      <c r="J90" s="133">
        <v>155078853</v>
      </c>
      <c r="K90" s="133">
        <v>35866</v>
      </c>
      <c r="L90" s="134">
        <f t="shared" si="8"/>
        <v>14.875540909090908</v>
      </c>
      <c r="M90" s="135">
        <v>295</v>
      </c>
      <c r="N90" s="135">
        <v>155078853</v>
      </c>
      <c r="O90" s="135">
        <v>35869</v>
      </c>
      <c r="P90" s="136">
        <f>(C90+4.2+coefficient!$B$16)/0.88*1.19</f>
        <v>14.442272727272726</v>
      </c>
      <c r="Q90" s="137">
        <v>296</v>
      </c>
      <c r="R90" s="137">
        <v>155078853</v>
      </c>
      <c r="S90" s="137">
        <v>35868</v>
      </c>
      <c r="T90" s="138">
        <f t="shared" si="5"/>
        <v>11.737727272727271</v>
      </c>
      <c r="U90" s="139">
        <v>758</v>
      </c>
      <c r="V90" s="140">
        <v>155078853</v>
      </c>
      <c r="W90" s="140">
        <v>559219</v>
      </c>
      <c r="X90" s="141">
        <f t="shared" si="6"/>
        <v>9.975540909090908</v>
      </c>
      <c r="Y90" s="142">
        <v>759</v>
      </c>
      <c r="Z90" s="143">
        <v>155078853</v>
      </c>
      <c r="AA90" s="143">
        <v>559220</v>
      </c>
      <c r="AB90">
        <v>88</v>
      </c>
    </row>
    <row r="91" spans="1:36" x14ac:dyDescent="0.25">
      <c r="A91" s="144" t="s">
        <v>606</v>
      </c>
      <c r="B91" s="126">
        <v>155078850</v>
      </c>
      <c r="C91">
        <v>2.89</v>
      </c>
      <c r="D91" s="127">
        <f>(C91+coefficient!$B$16)/0.9*1.19</f>
        <v>6.4656666666666665</v>
      </c>
      <c r="E91" s="128">
        <f>(C91+coefficient!$B$16)/0.95</f>
        <v>5.147368421052632</v>
      </c>
      <c r="F91" s="145"/>
      <c r="G91" s="130">
        <v>93</v>
      </c>
      <c r="H91" s="131">
        <f>(C91+4.2+coefficient!$B$13)/0.85*1.19</f>
        <v>14.125999999999999</v>
      </c>
      <c r="I91" s="132">
        <v>294</v>
      </c>
      <c r="J91" s="133">
        <v>155078850</v>
      </c>
      <c r="K91" s="133">
        <v>35870</v>
      </c>
      <c r="L91" s="134">
        <f t="shared" si="8"/>
        <v>14.832000000000001</v>
      </c>
      <c r="M91" s="135">
        <v>295</v>
      </c>
      <c r="N91" s="135">
        <v>155078850</v>
      </c>
      <c r="O91" s="135">
        <v>35873</v>
      </c>
      <c r="P91" s="219">
        <v>14.4</v>
      </c>
      <c r="Q91" s="137">
        <v>296</v>
      </c>
      <c r="R91" s="137">
        <v>155078850</v>
      </c>
      <c r="S91" s="137">
        <v>35872</v>
      </c>
      <c r="T91" s="138">
        <f t="shared" si="5"/>
        <v>9.5876136363636366</v>
      </c>
      <c r="U91" s="139">
        <v>758</v>
      </c>
      <c r="V91" s="140">
        <v>155078850</v>
      </c>
      <c r="W91" s="140">
        <v>559213</v>
      </c>
      <c r="X91" s="141">
        <f t="shared" si="6"/>
        <v>9.9320000000000004</v>
      </c>
      <c r="Y91" s="142">
        <v>759</v>
      </c>
      <c r="Z91" s="143">
        <v>155078850</v>
      </c>
      <c r="AA91" s="143">
        <v>559214</v>
      </c>
      <c r="AB91">
        <v>46</v>
      </c>
      <c r="AC91">
        <v>1</v>
      </c>
      <c r="AD91">
        <v>12.73</v>
      </c>
      <c r="AE91">
        <v>1</v>
      </c>
      <c r="AF91">
        <v>9.59</v>
      </c>
      <c r="AG91">
        <v>0</v>
      </c>
    </row>
    <row r="92" spans="1:36" x14ac:dyDescent="0.25">
      <c r="A92" s="125" t="s">
        <v>607</v>
      </c>
      <c r="B92" s="126">
        <v>155078886</v>
      </c>
      <c r="C92">
        <v>2.68</v>
      </c>
      <c r="D92" s="127">
        <f>(C92+coefficient!$B$16)/0.9*1.19</f>
        <v>6.1879999999999988</v>
      </c>
      <c r="E92" s="128">
        <f>(C92+coefficient!$B$16)/0.95</f>
        <v>4.9263157894736844</v>
      </c>
      <c r="F92" s="129"/>
      <c r="G92" s="130">
        <v>94</v>
      </c>
      <c r="H92" s="131">
        <f>(C92+4.2+coefficient!$B$13)/0.85*1.19</f>
        <v>13.832000000000001</v>
      </c>
      <c r="I92" s="132">
        <v>294</v>
      </c>
      <c r="J92" s="133">
        <v>155078886</v>
      </c>
      <c r="K92" s="133">
        <v>35874</v>
      </c>
      <c r="L92" s="134">
        <f t="shared" si="8"/>
        <v>12.368427272727272</v>
      </c>
      <c r="M92" s="135">
        <v>295</v>
      </c>
      <c r="N92" s="135">
        <v>155078886</v>
      </c>
      <c r="O92" s="135">
        <v>35877</v>
      </c>
      <c r="P92" s="136">
        <f>(C92+4.2+coefficient!$B$16)/0.88*1.19</f>
        <v>12.008181818181818</v>
      </c>
      <c r="Q92" s="137">
        <v>296</v>
      </c>
      <c r="R92" s="137">
        <v>155078886</v>
      </c>
      <c r="S92" s="137">
        <v>35876</v>
      </c>
      <c r="T92" s="138">
        <f t="shared" si="5"/>
        <v>9.3036363636363646</v>
      </c>
      <c r="U92" s="139">
        <v>758</v>
      </c>
      <c r="V92" s="140">
        <v>155078886</v>
      </c>
      <c r="W92" s="140">
        <v>559271</v>
      </c>
      <c r="X92" s="141">
        <f t="shared" si="6"/>
        <v>7.468427272727272</v>
      </c>
      <c r="Y92" s="142">
        <v>759</v>
      </c>
      <c r="Z92" s="143">
        <v>155078886</v>
      </c>
      <c r="AA92" s="143">
        <v>559272</v>
      </c>
      <c r="AB92">
        <v>95</v>
      </c>
    </row>
    <row r="93" spans="1:36" x14ac:dyDescent="0.25">
      <c r="A93" s="144" t="s">
        <v>608</v>
      </c>
      <c r="B93" s="126">
        <v>155078921</v>
      </c>
      <c r="C93">
        <v>2.87</v>
      </c>
      <c r="D93" s="127">
        <f>(C93+coefficient!$B$16)/0.9*1.19</f>
        <v>6.439222222222222</v>
      </c>
      <c r="E93" s="128">
        <f>(C93+coefficient!$B$16)/0.95</f>
        <v>5.1263157894736846</v>
      </c>
      <c r="F93" s="145"/>
      <c r="G93" s="130">
        <v>95</v>
      </c>
      <c r="H93" s="131">
        <f>(C93+4.2+coefficient!$B$13)/0.85*1.19</f>
        <v>14.098000000000001</v>
      </c>
      <c r="I93" s="132">
        <v>294</v>
      </c>
      <c r="J93" s="133">
        <v>155078921</v>
      </c>
      <c r="K93" s="133">
        <v>35878</v>
      </c>
      <c r="L93" s="134">
        <f t="shared" si="8"/>
        <v>12.633067045454544</v>
      </c>
      <c r="M93" s="135">
        <v>295</v>
      </c>
      <c r="N93" s="135">
        <v>155078921</v>
      </c>
      <c r="O93" s="135">
        <v>35881</v>
      </c>
      <c r="P93" s="136">
        <f>(C93+4.2+coefficient!$B$16)/0.88*1.19</f>
        <v>12.265113636363635</v>
      </c>
      <c r="Q93" s="137">
        <v>296</v>
      </c>
      <c r="R93" s="137">
        <v>155078921</v>
      </c>
      <c r="S93" s="137">
        <v>35880</v>
      </c>
      <c r="T93" s="138">
        <f t="shared" si="5"/>
        <v>9.5605681818181818</v>
      </c>
      <c r="U93" s="139">
        <v>758</v>
      </c>
      <c r="V93" s="140">
        <v>155078921</v>
      </c>
      <c r="W93" s="140">
        <v>559329</v>
      </c>
      <c r="X93" s="141">
        <f t="shared" si="6"/>
        <v>7.7330670454545434</v>
      </c>
      <c r="Y93" s="142">
        <v>759</v>
      </c>
      <c r="Z93" s="143">
        <v>155078921</v>
      </c>
      <c r="AA93" s="143">
        <v>559330</v>
      </c>
      <c r="AB93">
        <v>30</v>
      </c>
    </row>
    <row r="94" spans="1:36" x14ac:dyDescent="0.25">
      <c r="A94" s="125" t="s">
        <v>609</v>
      </c>
      <c r="B94" s="126">
        <v>155078774</v>
      </c>
      <c r="C94">
        <v>4.9000000000000004</v>
      </c>
      <c r="D94" s="127">
        <f>(C94+coefficient!$B$16)/0.9*1.19</f>
        <v>9.1233333333333331</v>
      </c>
      <c r="E94" s="128">
        <f>(C94+coefficient!$B$16)/0.95</f>
        <v>7.2631578947368425</v>
      </c>
      <c r="F94" s="129"/>
      <c r="G94" s="130">
        <v>96</v>
      </c>
      <c r="H94" s="131">
        <f>(C94+4.2+coefficient!$B$13)/0.85*1.19</f>
        <v>16.940000000000001</v>
      </c>
      <c r="I94" s="132">
        <v>294</v>
      </c>
      <c r="J94" s="133">
        <v>155078774</v>
      </c>
      <c r="K94" s="133">
        <v>35882</v>
      </c>
      <c r="L94" s="134">
        <f t="shared" si="8"/>
        <v>15.460534090909093</v>
      </c>
      <c r="M94" s="135">
        <v>295</v>
      </c>
      <c r="N94" s="135">
        <v>155078774</v>
      </c>
      <c r="O94" s="135">
        <v>35885</v>
      </c>
      <c r="P94" s="136">
        <f>(C94+4.2+coefficient!$B$16)/0.88*1.19</f>
        <v>15.010227272727274</v>
      </c>
      <c r="Q94" s="137">
        <v>296</v>
      </c>
      <c r="R94" s="137">
        <v>155078774</v>
      </c>
      <c r="S94" s="137">
        <v>35884</v>
      </c>
      <c r="T94" s="138">
        <f t="shared" si="5"/>
        <v>12.305681818181819</v>
      </c>
      <c r="U94" s="139">
        <v>758</v>
      </c>
      <c r="V94" s="140">
        <v>155078774</v>
      </c>
      <c r="W94" s="140">
        <v>559075</v>
      </c>
      <c r="X94" s="141">
        <f t="shared" si="6"/>
        <v>10.560534090909092</v>
      </c>
      <c r="Y94" s="142">
        <v>759</v>
      </c>
      <c r="Z94" s="143">
        <v>155078774</v>
      </c>
      <c r="AA94" s="143">
        <v>559076</v>
      </c>
      <c r="AB94">
        <v>81</v>
      </c>
      <c r="AH94">
        <v>1</v>
      </c>
      <c r="AI94">
        <v>15.01</v>
      </c>
      <c r="AJ94">
        <v>0</v>
      </c>
    </row>
    <row r="95" spans="1:36" x14ac:dyDescent="0.25">
      <c r="A95" s="144" t="s">
        <v>610</v>
      </c>
      <c r="B95" s="126">
        <v>155078932</v>
      </c>
      <c r="C95">
        <v>2.99</v>
      </c>
      <c r="D95" s="127">
        <f>(C95+coefficient!$B$16)/0.9*1.19</f>
        <v>6.597888888888888</v>
      </c>
      <c r="E95" s="128">
        <f>(C95+coefficient!$B$16)/0.95</f>
        <v>5.2526315789473692</v>
      </c>
      <c r="F95" s="145"/>
      <c r="G95" s="130">
        <v>97</v>
      </c>
      <c r="H95" s="131">
        <f>(C95+4.2+coefficient!$B$13)/0.85*1.19</f>
        <v>14.266000000000002</v>
      </c>
      <c r="I95" s="132">
        <v>294</v>
      </c>
      <c r="J95" s="133">
        <v>155078932</v>
      </c>
      <c r="K95" s="133">
        <v>35886</v>
      </c>
      <c r="L95" s="134">
        <f t="shared" si="8"/>
        <v>13.9977</v>
      </c>
      <c r="M95" s="135">
        <v>295</v>
      </c>
      <c r="N95" s="135">
        <v>155078932</v>
      </c>
      <c r="O95" s="135">
        <v>35889</v>
      </c>
      <c r="P95" s="350">
        <v>13.59</v>
      </c>
      <c r="Q95" s="137">
        <v>296</v>
      </c>
      <c r="R95" s="137">
        <v>155078932</v>
      </c>
      <c r="S95" s="137">
        <v>35888</v>
      </c>
      <c r="T95" s="138">
        <f t="shared" si="5"/>
        <v>9.7228409090909089</v>
      </c>
      <c r="U95" s="139">
        <v>758</v>
      </c>
      <c r="V95" s="140">
        <v>155078932</v>
      </c>
      <c r="W95" s="140">
        <v>559347</v>
      </c>
      <c r="X95" s="141">
        <f t="shared" si="6"/>
        <v>9.0976999999999997</v>
      </c>
      <c r="Y95" s="142">
        <v>759</v>
      </c>
      <c r="Z95" s="143">
        <v>155078932</v>
      </c>
      <c r="AA95" s="143">
        <v>559348</v>
      </c>
      <c r="AB95">
        <v>2</v>
      </c>
      <c r="AH95">
        <v>1</v>
      </c>
      <c r="AI95">
        <v>13.59</v>
      </c>
      <c r="AJ95">
        <v>0</v>
      </c>
    </row>
    <row r="96" spans="1:36" x14ac:dyDescent="0.25">
      <c r="A96" s="125" t="s">
        <v>611</v>
      </c>
      <c r="B96" s="126">
        <v>155078754</v>
      </c>
      <c r="C96">
        <v>4.5</v>
      </c>
      <c r="D96" s="127">
        <f>(C96+coefficient!$B$16)/0.9*1.19</f>
        <v>8.594444444444445</v>
      </c>
      <c r="E96" s="128">
        <f>(C96+coefficient!$B$16)/0.95</f>
        <v>6.8421052631578947</v>
      </c>
      <c r="F96" s="129"/>
      <c r="G96" s="130">
        <v>98</v>
      </c>
      <c r="H96" s="131">
        <f>(C96+4.2+coefficient!$B$13)/0.85*1.19</f>
        <v>16.38</v>
      </c>
      <c r="I96" s="132">
        <v>294</v>
      </c>
      <c r="J96" s="133">
        <v>155078754</v>
      </c>
      <c r="K96" s="133">
        <v>35890</v>
      </c>
      <c r="L96" s="134">
        <f t="shared" si="8"/>
        <v>14.903397727272726</v>
      </c>
      <c r="M96" s="135">
        <v>295</v>
      </c>
      <c r="N96" s="135">
        <v>155078754</v>
      </c>
      <c r="O96" s="135">
        <v>35893</v>
      </c>
      <c r="P96" s="136">
        <f>(C96+4.2+coefficient!$B$16)/0.88*1.19</f>
        <v>14.46931818181818</v>
      </c>
      <c r="Q96" s="137">
        <v>296</v>
      </c>
      <c r="R96" s="137">
        <v>155078754</v>
      </c>
      <c r="S96" s="137">
        <v>35892</v>
      </c>
      <c r="T96" s="138">
        <f t="shared" si="5"/>
        <v>11.764772727272724</v>
      </c>
      <c r="U96" s="139">
        <v>758</v>
      </c>
      <c r="V96" s="140">
        <v>155078754</v>
      </c>
      <c r="W96" s="140">
        <v>559051</v>
      </c>
      <c r="X96" s="141">
        <f t="shared" si="6"/>
        <v>10.003397727272725</v>
      </c>
      <c r="Y96" s="142">
        <v>759</v>
      </c>
      <c r="Z96" s="143">
        <v>155078754</v>
      </c>
      <c r="AA96" s="143">
        <v>559052</v>
      </c>
      <c r="AB96">
        <v>21</v>
      </c>
      <c r="AH96">
        <v>2</v>
      </c>
      <c r="AI96">
        <v>15.82</v>
      </c>
      <c r="AJ96">
        <v>12.64</v>
      </c>
    </row>
    <row r="97" spans="1:36" x14ac:dyDescent="0.25">
      <c r="A97" s="144" t="s">
        <v>612</v>
      </c>
      <c r="B97" s="126">
        <v>155078918</v>
      </c>
      <c r="C97">
        <v>4.8099999999999996</v>
      </c>
      <c r="D97" s="127">
        <f>(C97+coefficient!$B$16)/0.9*1.19</f>
        <v>9.0043333333333333</v>
      </c>
      <c r="E97" s="128">
        <f>(C97+coefficient!$B$16)/0.95</f>
        <v>7.1684210526315786</v>
      </c>
      <c r="F97" s="145"/>
      <c r="G97" s="130">
        <v>99</v>
      </c>
      <c r="H97" s="131">
        <f>(C97+4.2+coefficient!$B$13)/0.85*1.19</f>
        <v>16.814</v>
      </c>
      <c r="I97" s="132">
        <v>294</v>
      </c>
      <c r="J97" s="133">
        <v>155078918</v>
      </c>
      <c r="K97" s="133">
        <v>35894</v>
      </c>
      <c r="L97" s="134">
        <f t="shared" si="8"/>
        <v>15.33517840909091</v>
      </c>
      <c r="M97" s="135">
        <v>295</v>
      </c>
      <c r="N97" s="135">
        <v>155078918</v>
      </c>
      <c r="O97" s="135">
        <v>35897</v>
      </c>
      <c r="P97" s="136">
        <f>(C97+4.2+coefficient!$B$16)/0.88*1.19</f>
        <v>14.888522727272727</v>
      </c>
      <c r="Q97" s="137">
        <v>296</v>
      </c>
      <c r="R97" s="137">
        <v>155078918</v>
      </c>
      <c r="S97" s="137">
        <v>35896</v>
      </c>
      <c r="T97" s="138">
        <f t="shared" si="5"/>
        <v>12.183977272727272</v>
      </c>
      <c r="U97" s="139">
        <v>758</v>
      </c>
      <c r="V97" s="140">
        <v>155078918</v>
      </c>
      <c r="W97" s="140">
        <v>559323</v>
      </c>
      <c r="X97" s="141">
        <f t="shared" si="6"/>
        <v>10.435178409090909</v>
      </c>
      <c r="Y97" s="142">
        <v>759</v>
      </c>
      <c r="Z97" s="143">
        <v>155078918</v>
      </c>
      <c r="AA97" s="143">
        <v>559324</v>
      </c>
      <c r="AB97">
        <v>33</v>
      </c>
    </row>
    <row r="98" spans="1:36" x14ac:dyDescent="0.25">
      <c r="A98" s="125" t="s">
        <v>613</v>
      </c>
      <c r="B98" s="126">
        <v>155078744</v>
      </c>
      <c r="C98">
        <v>3.32</v>
      </c>
      <c r="D98" s="127">
        <f>(C98+coefficient!$B$16)/0.9*1.19</f>
        <v>7.0342222222222226</v>
      </c>
      <c r="E98" s="128">
        <f>(C98+coefficient!$B$16)/0.95</f>
        <v>5.6000000000000005</v>
      </c>
      <c r="F98" s="129"/>
      <c r="G98" s="130">
        <v>100</v>
      </c>
      <c r="H98" s="131">
        <f>(C98+4.2+coefficient!$B$13)/0.85*1.19</f>
        <v>14.728</v>
      </c>
      <c r="I98" s="132">
        <v>294</v>
      </c>
      <c r="J98" s="133">
        <v>155078744</v>
      </c>
      <c r="K98" s="133">
        <v>40729</v>
      </c>
      <c r="L98" s="134">
        <f t="shared" si="8"/>
        <v>14.6569</v>
      </c>
      <c r="M98" s="135">
        <v>295</v>
      </c>
      <c r="N98" s="135">
        <v>155078744</v>
      </c>
      <c r="O98" s="135">
        <v>40732</v>
      </c>
      <c r="P98" s="350">
        <v>14.23</v>
      </c>
      <c r="Q98" s="137">
        <v>296</v>
      </c>
      <c r="R98" s="137">
        <v>155078744</v>
      </c>
      <c r="S98" s="137">
        <v>40731</v>
      </c>
      <c r="T98" s="138">
        <f t="shared" si="5"/>
        <v>10.169090909090908</v>
      </c>
      <c r="U98" s="139">
        <v>758</v>
      </c>
      <c r="V98" s="140">
        <v>155078744</v>
      </c>
      <c r="W98" s="140">
        <v>559033</v>
      </c>
      <c r="X98" s="141">
        <f t="shared" si="6"/>
        <v>9.7568999999999999</v>
      </c>
      <c r="Y98" s="142">
        <v>759</v>
      </c>
      <c r="Z98" s="143">
        <v>155078744</v>
      </c>
      <c r="AA98" s="143">
        <v>559034</v>
      </c>
      <c r="AB98">
        <v>35</v>
      </c>
      <c r="AH98">
        <v>1</v>
      </c>
      <c r="AI98">
        <v>14.23</v>
      </c>
      <c r="AJ98">
        <v>0</v>
      </c>
    </row>
    <row r="99" spans="1:36" x14ac:dyDescent="0.25">
      <c r="A99" s="144" t="s">
        <v>614</v>
      </c>
      <c r="B99" s="126">
        <v>155078770</v>
      </c>
      <c r="C99">
        <v>4.82</v>
      </c>
      <c r="D99" s="127">
        <f>(C99+coefficient!$B$16)/0.9*1.19</f>
        <v>9.0175555555555551</v>
      </c>
      <c r="E99" s="128">
        <f>(C99+coefficient!$B$16)/0.95</f>
        <v>7.1789473684210536</v>
      </c>
      <c r="F99" s="145"/>
      <c r="G99" s="130">
        <v>101</v>
      </c>
      <c r="H99" s="131">
        <f>(C99+4.2+coefficient!$B$13)/0.85*1.19</f>
        <v>16.827999999999999</v>
      </c>
      <c r="I99" s="132">
        <v>294</v>
      </c>
      <c r="J99" s="133">
        <v>155078770</v>
      </c>
      <c r="K99" s="133">
        <v>40733</v>
      </c>
      <c r="L99" s="134">
        <f t="shared" si="8"/>
        <v>15.349106818181816</v>
      </c>
      <c r="M99" s="135">
        <v>295</v>
      </c>
      <c r="N99" s="135">
        <v>155078770</v>
      </c>
      <c r="O99" s="135">
        <v>40736</v>
      </c>
      <c r="P99" s="136">
        <f>(C99+4.2+coefficient!$B$16)/0.88*1.19</f>
        <v>14.902045454545453</v>
      </c>
      <c r="Q99" s="137">
        <v>296</v>
      </c>
      <c r="R99" s="137">
        <v>155078770</v>
      </c>
      <c r="S99" s="137">
        <v>40735</v>
      </c>
      <c r="T99" s="138">
        <f t="shared" si="5"/>
        <v>12.1975</v>
      </c>
      <c r="U99" s="139">
        <v>758</v>
      </c>
      <c r="V99" s="140">
        <v>155078770</v>
      </c>
      <c r="W99" s="140">
        <v>559069</v>
      </c>
      <c r="X99" s="141">
        <f t="shared" si="6"/>
        <v>10.449106818181816</v>
      </c>
      <c r="Y99" s="142">
        <v>759</v>
      </c>
      <c r="Z99" s="143">
        <v>155078770</v>
      </c>
      <c r="AA99" s="143">
        <v>559070</v>
      </c>
      <c r="AB99">
        <v>29</v>
      </c>
      <c r="AE99">
        <v>1</v>
      </c>
      <c r="AF99">
        <v>15.35</v>
      </c>
      <c r="AG99">
        <v>0</v>
      </c>
    </row>
    <row r="100" spans="1:36" x14ac:dyDescent="0.25">
      <c r="A100" s="125" t="s">
        <v>615</v>
      </c>
      <c r="B100" s="126">
        <v>155078856</v>
      </c>
      <c r="C100">
        <v>4.92</v>
      </c>
      <c r="D100" s="127">
        <f>(C100+coefficient!$B$16)/0.9*1.19</f>
        <v>9.1497777777777767</v>
      </c>
      <c r="E100" s="128">
        <f>(C100+coefficient!$B$16)/0.95</f>
        <v>7.2842105263157899</v>
      </c>
      <c r="F100" s="129"/>
      <c r="G100" s="130">
        <v>102</v>
      </c>
      <c r="H100" s="131">
        <f>(C100+4.2+coefficient!$B$13)/0.85*1.19</f>
        <v>16.968</v>
      </c>
      <c r="I100" s="132">
        <v>294</v>
      </c>
      <c r="J100" s="133">
        <v>155078856</v>
      </c>
      <c r="K100" s="133">
        <v>40737</v>
      </c>
      <c r="L100" s="134">
        <f t="shared" si="8"/>
        <v>15.48839090909091</v>
      </c>
      <c r="M100" s="135">
        <v>295</v>
      </c>
      <c r="N100" s="135">
        <v>155078856</v>
      </c>
      <c r="O100" s="135">
        <v>40740</v>
      </c>
      <c r="P100" s="136">
        <f>(C100+4.2+coefficient!$B$16)/0.88*1.19</f>
        <v>15.037272727272727</v>
      </c>
      <c r="Q100" s="137">
        <v>296</v>
      </c>
      <c r="R100" s="137">
        <v>155078856</v>
      </c>
      <c r="S100" s="137">
        <v>40739</v>
      </c>
      <c r="T100" s="138">
        <f t="shared" si="5"/>
        <v>12.332727272727274</v>
      </c>
      <c r="U100" s="139">
        <v>758</v>
      </c>
      <c r="V100" s="140">
        <v>155078856</v>
      </c>
      <c r="W100" s="140">
        <v>559225</v>
      </c>
      <c r="X100" s="141">
        <f t="shared" si="6"/>
        <v>10.58839090909091</v>
      </c>
      <c r="Y100" s="142">
        <v>759</v>
      </c>
      <c r="Z100" s="143">
        <v>155078856</v>
      </c>
      <c r="AA100" s="143">
        <v>559226</v>
      </c>
      <c r="AB100">
        <v>41</v>
      </c>
    </row>
    <row r="101" spans="1:36" x14ac:dyDescent="0.25">
      <c r="A101" s="144" t="s">
        <v>616</v>
      </c>
      <c r="B101" s="126">
        <v>155078925</v>
      </c>
      <c r="C101">
        <v>3.25</v>
      </c>
      <c r="D101" s="127">
        <f>(C101+coefficient!$B$16)/0.9*1.19</f>
        <v>6.9416666666666664</v>
      </c>
      <c r="E101" s="128">
        <f>(C101+coefficient!$B$16)/0.95</f>
        <v>5.5263157894736841</v>
      </c>
      <c r="F101" s="145"/>
      <c r="G101" s="130">
        <v>103</v>
      </c>
      <c r="H101" s="173">
        <v>15.26</v>
      </c>
      <c r="I101" s="132">
        <v>294</v>
      </c>
      <c r="J101" s="133">
        <v>155078925</v>
      </c>
      <c r="K101" s="133">
        <v>40742</v>
      </c>
      <c r="L101" s="134">
        <f t="shared" si="8"/>
        <v>13.16234659090909</v>
      </c>
      <c r="M101" s="135">
        <v>295</v>
      </c>
      <c r="N101" s="135">
        <v>155078925</v>
      </c>
      <c r="O101" s="135">
        <v>40745</v>
      </c>
      <c r="P101" s="136">
        <f>(C101+4.2+coefficient!$B$16)/0.88*1.19</f>
        <v>12.778977272727271</v>
      </c>
      <c r="Q101" s="137">
        <v>296</v>
      </c>
      <c r="R101" s="137">
        <v>155078925</v>
      </c>
      <c r="S101" s="137">
        <v>40744</v>
      </c>
      <c r="T101" s="138">
        <f t="shared" si="5"/>
        <v>10.074431818181818</v>
      </c>
      <c r="U101" s="139">
        <v>758</v>
      </c>
      <c r="V101" s="140">
        <v>155078925</v>
      </c>
      <c r="W101" s="140">
        <v>559335</v>
      </c>
      <c r="X101" s="141">
        <f t="shared" si="6"/>
        <v>8.2623465909090896</v>
      </c>
      <c r="Y101" s="142">
        <v>759</v>
      </c>
      <c r="Z101" s="143">
        <v>155078925</v>
      </c>
      <c r="AA101" s="143">
        <v>559336</v>
      </c>
      <c r="AB101">
        <v>33</v>
      </c>
      <c r="AC101">
        <v>2</v>
      </c>
      <c r="AD101">
        <v>15.26</v>
      </c>
      <c r="AH101">
        <v>1</v>
      </c>
      <c r="AI101">
        <v>12.71</v>
      </c>
      <c r="AJ101">
        <v>0</v>
      </c>
    </row>
    <row r="102" spans="1:36" x14ac:dyDescent="0.25">
      <c r="A102" s="125" t="s">
        <v>617</v>
      </c>
      <c r="B102" s="126">
        <v>155078792</v>
      </c>
      <c r="C102">
        <v>5.25</v>
      </c>
      <c r="D102" s="127">
        <f>(C102+coefficient!$B$16)/0.9*1.19</f>
        <v>9.5861111111111104</v>
      </c>
      <c r="E102" s="128">
        <f>(C102+coefficient!$B$16)/0.95</f>
        <v>7.6315789473684212</v>
      </c>
      <c r="F102" s="129"/>
      <c r="G102" s="130">
        <v>104</v>
      </c>
      <c r="H102" s="131">
        <f>(C102+4.2+coefficient!$B$13)/0.85*1.19</f>
        <v>17.43</v>
      </c>
      <c r="I102" s="132">
        <v>294</v>
      </c>
      <c r="J102" s="133">
        <v>155078792</v>
      </c>
      <c r="K102" s="133">
        <v>40746</v>
      </c>
      <c r="L102" s="134">
        <f t="shared" si="8"/>
        <v>15.948028409090906</v>
      </c>
      <c r="M102" s="135">
        <v>295</v>
      </c>
      <c r="N102" s="135">
        <v>155078792</v>
      </c>
      <c r="O102" s="135">
        <v>40749</v>
      </c>
      <c r="P102" s="136">
        <f>(C102+4.2+coefficient!$B$16)/0.88*1.19</f>
        <v>15.483522727272724</v>
      </c>
      <c r="Q102" s="137">
        <v>296</v>
      </c>
      <c r="R102" s="137">
        <v>155078792</v>
      </c>
      <c r="S102" s="137">
        <v>40748</v>
      </c>
      <c r="T102" s="138">
        <f t="shared" si="5"/>
        <v>12.778977272727271</v>
      </c>
      <c r="U102" s="139">
        <v>758</v>
      </c>
      <c r="V102" s="140">
        <v>155078792</v>
      </c>
      <c r="W102" s="140">
        <v>559107</v>
      </c>
      <c r="X102" s="141">
        <f t="shared" si="6"/>
        <v>11.048028409090906</v>
      </c>
      <c r="Y102" s="142">
        <v>759</v>
      </c>
      <c r="Z102" s="143">
        <v>155078792</v>
      </c>
      <c r="AA102" s="143">
        <v>559108</v>
      </c>
      <c r="AB102">
        <v>31</v>
      </c>
      <c r="AC102">
        <v>1</v>
      </c>
      <c r="AD102">
        <v>17.43</v>
      </c>
    </row>
    <row r="103" spans="1:36" x14ac:dyDescent="0.25">
      <c r="A103" s="144" t="s">
        <v>618</v>
      </c>
      <c r="B103" s="126">
        <v>155078849</v>
      </c>
      <c r="C103">
        <v>4.1900000000000004</v>
      </c>
      <c r="D103" s="127">
        <f>(C103+coefficient!$B$16)/0.9*1.19</f>
        <v>8.1845555555555549</v>
      </c>
      <c r="E103" s="128">
        <f>(C103+coefficient!$B$16)/0.95</f>
        <v>6.5157894736842117</v>
      </c>
      <c r="F103" s="145"/>
      <c r="G103" s="130">
        <v>105</v>
      </c>
      <c r="H103" s="131">
        <f>(C103+4.2+coefficient!$B$13)/0.85*1.19</f>
        <v>15.946</v>
      </c>
      <c r="I103" s="132">
        <v>294</v>
      </c>
      <c r="J103" s="133">
        <v>155078849</v>
      </c>
      <c r="K103" s="133">
        <v>40750</v>
      </c>
      <c r="L103" s="134">
        <f t="shared" si="8"/>
        <v>14.471617045454545</v>
      </c>
      <c r="M103" s="135">
        <v>295</v>
      </c>
      <c r="N103" s="135">
        <v>155078849</v>
      </c>
      <c r="O103" s="135">
        <v>40753</v>
      </c>
      <c r="P103" s="136">
        <f>(C103+4.2+coefficient!$B$16)/0.88*1.19</f>
        <v>14.050113636363635</v>
      </c>
      <c r="Q103" s="137">
        <v>296</v>
      </c>
      <c r="R103" s="137">
        <v>155078849</v>
      </c>
      <c r="S103" s="137">
        <v>40752</v>
      </c>
      <c r="T103" s="138">
        <f t="shared" si="5"/>
        <v>11.345568181818182</v>
      </c>
      <c r="U103" s="139">
        <v>758</v>
      </c>
      <c r="V103" s="140">
        <v>155078849</v>
      </c>
      <c r="W103" s="140">
        <v>559211</v>
      </c>
      <c r="X103" s="141">
        <f t="shared" si="6"/>
        <v>9.5716170454545448</v>
      </c>
      <c r="Y103" s="142">
        <v>759</v>
      </c>
      <c r="Z103" s="143">
        <v>155078849</v>
      </c>
      <c r="AA103" s="143">
        <v>559212</v>
      </c>
      <c r="AB103">
        <v>89</v>
      </c>
    </row>
    <row r="104" spans="1:36" x14ac:dyDescent="0.25">
      <c r="A104" s="125" t="s">
        <v>619</v>
      </c>
      <c r="B104" s="126">
        <v>155078785</v>
      </c>
      <c r="C104">
        <v>5.42</v>
      </c>
      <c r="D104" s="127">
        <f>(C104+coefficient!$B$16)/0.9*1.19</f>
        <v>9.8108888888888881</v>
      </c>
      <c r="E104" s="128">
        <f>(C104+coefficient!$B$16)/0.95</f>
        <v>7.810526315789474</v>
      </c>
      <c r="F104" s="129"/>
      <c r="G104" s="130">
        <v>106</v>
      </c>
      <c r="H104" s="173">
        <v>18.37</v>
      </c>
      <c r="I104" s="132">
        <v>294</v>
      </c>
      <c r="J104" s="133">
        <v>155078785</v>
      </c>
      <c r="K104" s="133">
        <v>40754</v>
      </c>
      <c r="L104" s="134">
        <f t="shared" si="8"/>
        <v>16.184811363636364</v>
      </c>
      <c r="M104" s="135">
        <v>295</v>
      </c>
      <c r="N104" s="135">
        <v>155078785</v>
      </c>
      <c r="O104" s="135">
        <v>40757</v>
      </c>
      <c r="P104" s="136">
        <f>(C104+4.2+coefficient!$B$16)/0.88*1.19</f>
        <v>15.71340909090909</v>
      </c>
      <c r="Q104" s="137">
        <v>296</v>
      </c>
      <c r="R104" s="137">
        <v>155078785</v>
      </c>
      <c r="S104" s="137">
        <v>40756</v>
      </c>
      <c r="T104" s="138">
        <f t="shared" si="5"/>
        <v>13.008863636363637</v>
      </c>
      <c r="U104" s="139">
        <v>758</v>
      </c>
      <c r="V104" s="140">
        <v>155078785</v>
      </c>
      <c r="W104" s="140">
        <v>559095</v>
      </c>
      <c r="X104" s="141">
        <f t="shared" si="6"/>
        <v>11.284811363636363</v>
      </c>
      <c r="Y104" s="142">
        <v>759</v>
      </c>
      <c r="Z104" s="143">
        <v>155078785</v>
      </c>
      <c r="AA104" s="143">
        <v>559096</v>
      </c>
      <c r="AB104">
        <v>22</v>
      </c>
      <c r="AC104">
        <v>2</v>
      </c>
      <c r="AD104">
        <v>18.37</v>
      </c>
      <c r="AE104">
        <v>2</v>
      </c>
      <c r="AF104">
        <v>12.17</v>
      </c>
      <c r="AG104">
        <v>4.9000000000000004</v>
      </c>
    </row>
    <row r="105" spans="1:36" x14ac:dyDescent="0.25">
      <c r="A105" s="144" t="s">
        <v>620</v>
      </c>
      <c r="B105" s="126">
        <v>155078946</v>
      </c>
      <c r="C105">
        <v>3.52</v>
      </c>
      <c r="D105" s="127">
        <f>(C105+coefficient!$B$16)/0.9*1.19</f>
        <v>7.2986666666666657</v>
      </c>
      <c r="E105" s="128">
        <f>(C105+coefficient!$B$16)/0.95</f>
        <v>5.8105263157894731</v>
      </c>
      <c r="F105" s="145"/>
      <c r="G105" s="130">
        <v>107</v>
      </c>
      <c r="H105" s="131">
        <f>(C105+4.2+coefficient!$B$13)/0.85*1.19</f>
        <v>15.008000000000001</v>
      </c>
      <c r="I105" s="132">
        <v>294</v>
      </c>
      <c r="J105" s="133">
        <v>155078946</v>
      </c>
      <c r="K105" s="133">
        <v>40761</v>
      </c>
      <c r="L105" s="219">
        <v>14.93</v>
      </c>
      <c r="M105" s="135">
        <v>295</v>
      </c>
      <c r="N105" s="135">
        <v>155078946</v>
      </c>
      <c r="O105" s="135">
        <v>40764</v>
      </c>
      <c r="P105" s="136">
        <f>(C105+4.2+coefficient!$B$16)/0.88*1.19</f>
        <v>13.144090909090909</v>
      </c>
      <c r="Q105" s="137">
        <v>296</v>
      </c>
      <c r="R105" s="137">
        <v>155078946</v>
      </c>
      <c r="S105" s="137">
        <v>40763</v>
      </c>
      <c r="T105" s="138">
        <f t="shared" si="5"/>
        <v>10.439545454545454</v>
      </c>
      <c r="U105" s="139">
        <v>758</v>
      </c>
      <c r="V105" s="140">
        <v>155078946</v>
      </c>
      <c r="W105" s="140">
        <v>559369</v>
      </c>
      <c r="X105" s="141">
        <f t="shared" si="6"/>
        <v>10.029999999999999</v>
      </c>
      <c r="Y105" s="142">
        <v>759</v>
      </c>
      <c r="Z105" s="143">
        <v>155078946</v>
      </c>
      <c r="AA105" s="143">
        <v>559370</v>
      </c>
      <c r="AB105">
        <v>0</v>
      </c>
      <c r="AH105">
        <v>2</v>
      </c>
      <c r="AI105">
        <v>14.93</v>
      </c>
      <c r="AJ105">
        <v>0</v>
      </c>
    </row>
    <row r="106" spans="1:36" x14ac:dyDescent="0.25">
      <c r="A106" s="125" t="s">
        <v>621</v>
      </c>
      <c r="B106" s="126">
        <v>155078966</v>
      </c>
      <c r="C106">
        <v>4.49</v>
      </c>
      <c r="D106" s="127">
        <f>(C106+coefficient!$B$16)/0.9*1.19</f>
        <v>8.5812222222222214</v>
      </c>
      <c r="E106" s="128">
        <f>(C106+coefficient!$B$16)/0.95</f>
        <v>6.8315789473684214</v>
      </c>
      <c r="F106" s="129"/>
      <c r="G106" s="130">
        <v>108</v>
      </c>
      <c r="H106" s="131">
        <f>(C106+4.2+coefficient!$B$13)/0.85*1.19</f>
        <v>16.366000000000003</v>
      </c>
      <c r="I106" s="132">
        <v>294</v>
      </c>
      <c r="J106" s="133">
        <v>155078966</v>
      </c>
      <c r="K106" s="133">
        <v>40770</v>
      </c>
      <c r="L106" s="134">
        <f t="shared" ref="L106:L131" si="9">P106*1.03</f>
        <v>16.995000000000001</v>
      </c>
      <c r="M106" s="135">
        <v>295</v>
      </c>
      <c r="N106" s="135">
        <v>155078966</v>
      </c>
      <c r="O106" s="135">
        <v>40773</v>
      </c>
      <c r="P106" s="219">
        <v>16.5</v>
      </c>
      <c r="Q106" s="137">
        <v>296</v>
      </c>
      <c r="R106" s="137">
        <v>155078966</v>
      </c>
      <c r="S106" s="137">
        <v>40772</v>
      </c>
      <c r="T106" s="138">
        <f t="shared" si="5"/>
        <v>11.751250000000002</v>
      </c>
      <c r="U106" s="139">
        <v>758</v>
      </c>
      <c r="V106" s="140">
        <v>155078966</v>
      </c>
      <c r="W106" s="140">
        <v>559405</v>
      </c>
      <c r="X106" s="141">
        <f t="shared" si="6"/>
        <v>12.095000000000001</v>
      </c>
      <c r="Y106" s="142">
        <v>759</v>
      </c>
      <c r="Z106" s="143">
        <v>155078966</v>
      </c>
      <c r="AA106" s="143">
        <v>559406</v>
      </c>
      <c r="AB106">
        <v>28</v>
      </c>
      <c r="AE106">
        <v>1</v>
      </c>
      <c r="AF106">
        <v>11.9</v>
      </c>
      <c r="AG106">
        <v>0</v>
      </c>
      <c r="AH106">
        <v>1</v>
      </c>
      <c r="AI106">
        <v>16.52</v>
      </c>
      <c r="AJ106">
        <v>0</v>
      </c>
    </row>
    <row r="107" spans="1:36" x14ac:dyDescent="0.25">
      <c r="A107" s="144" t="s">
        <v>622</v>
      </c>
      <c r="B107" s="126">
        <v>155078898</v>
      </c>
      <c r="C107">
        <v>4.45</v>
      </c>
      <c r="D107" s="127">
        <f>(C107+coefficient!$B$16)/0.9*1.19</f>
        <v>8.5283333333333324</v>
      </c>
      <c r="E107" s="128">
        <f>(C107+coefficient!$B$16)/0.95</f>
        <v>6.7894736842105265</v>
      </c>
      <c r="F107" s="145"/>
      <c r="G107" s="130">
        <v>109</v>
      </c>
      <c r="H107" s="131">
        <f>(C107+4.2+coefficient!$B$13)/0.85*1.19</f>
        <v>16.310000000000002</v>
      </c>
      <c r="I107" s="132">
        <v>294</v>
      </c>
      <c r="J107" s="133">
        <v>155078898</v>
      </c>
      <c r="K107" s="133">
        <v>40774</v>
      </c>
      <c r="L107" s="134">
        <f t="shared" si="9"/>
        <v>14.833755681818182</v>
      </c>
      <c r="M107" s="135">
        <v>295</v>
      </c>
      <c r="N107" s="135">
        <v>155078898</v>
      </c>
      <c r="O107" s="135">
        <v>40777</v>
      </c>
      <c r="P107" s="136">
        <f>(C107+4.2+coefficient!$B$16)/0.88*1.19</f>
        <v>14.401704545454546</v>
      </c>
      <c r="Q107" s="137">
        <v>296</v>
      </c>
      <c r="R107" s="137">
        <v>155078898</v>
      </c>
      <c r="S107" s="137">
        <v>40776</v>
      </c>
      <c r="T107" s="138">
        <f t="shared" si="5"/>
        <v>11.697159090909091</v>
      </c>
      <c r="U107" s="139">
        <v>758</v>
      </c>
      <c r="V107" s="140">
        <v>155078898</v>
      </c>
      <c r="W107" s="140">
        <v>559291</v>
      </c>
      <c r="X107" s="141">
        <f t="shared" si="6"/>
        <v>9.933755681818182</v>
      </c>
      <c r="Y107" s="142">
        <v>759</v>
      </c>
      <c r="Z107" s="143">
        <v>155078898</v>
      </c>
      <c r="AA107" s="143">
        <v>559292</v>
      </c>
      <c r="AB107">
        <v>11</v>
      </c>
    </row>
    <row r="108" spans="1:36" x14ac:dyDescent="0.25">
      <c r="A108" s="125" t="s">
        <v>623</v>
      </c>
      <c r="B108" s="126">
        <v>155078948</v>
      </c>
      <c r="C108">
        <v>3.18</v>
      </c>
      <c r="D108" s="127">
        <f>(C108+coefficient!$B$16)/0.9*1.19</f>
        <v>6.8491111111111111</v>
      </c>
      <c r="E108" s="128">
        <f>(C108+coefficient!$B$16)/0.95</f>
        <v>5.4526315789473685</v>
      </c>
      <c r="F108" s="129"/>
      <c r="G108" s="130">
        <v>110</v>
      </c>
      <c r="H108" s="131">
        <f>(C108+4.2+coefficient!$B$13)/0.85*1.19</f>
        <v>14.532</v>
      </c>
      <c r="I108" s="132">
        <v>294</v>
      </c>
      <c r="J108" s="133">
        <v>155078948</v>
      </c>
      <c r="K108" s="133">
        <v>40778</v>
      </c>
      <c r="L108" s="134">
        <f t="shared" si="9"/>
        <v>13.064847727272729</v>
      </c>
      <c r="M108" s="135">
        <v>295</v>
      </c>
      <c r="N108" s="135">
        <v>155078948</v>
      </c>
      <c r="O108" s="135">
        <v>40781</v>
      </c>
      <c r="P108" s="136">
        <f>(C108+4.2+coefficient!$B$16)/0.88*1.19</f>
        <v>12.684318181818183</v>
      </c>
      <c r="Q108" s="137">
        <v>296</v>
      </c>
      <c r="R108" s="137">
        <v>155078948</v>
      </c>
      <c r="S108" s="137">
        <v>40780</v>
      </c>
      <c r="T108" s="138">
        <f t="shared" si="5"/>
        <v>9.9797727272727279</v>
      </c>
      <c r="U108" s="139">
        <v>758</v>
      </c>
      <c r="V108" s="140">
        <v>155078948</v>
      </c>
      <c r="W108" s="140">
        <v>559373</v>
      </c>
      <c r="X108" s="141">
        <f t="shared" si="6"/>
        <v>8.1648477272727291</v>
      </c>
      <c r="Y108" s="142">
        <v>759</v>
      </c>
      <c r="Z108" s="143">
        <v>155078948</v>
      </c>
      <c r="AA108" s="143">
        <v>559374</v>
      </c>
      <c r="AB108">
        <v>28</v>
      </c>
    </row>
    <row r="109" spans="1:36" x14ac:dyDescent="0.25">
      <c r="A109" s="144" t="s">
        <v>624</v>
      </c>
      <c r="B109" s="126">
        <v>155078920</v>
      </c>
      <c r="C109">
        <v>4.49</v>
      </c>
      <c r="D109" s="127">
        <f>(C109+coefficient!$B$16)/0.9*1.19</f>
        <v>8.5812222222222214</v>
      </c>
      <c r="E109" s="128">
        <f>(C109+coefficient!$B$16)/0.95</f>
        <v>6.8315789473684214</v>
      </c>
      <c r="F109" s="145"/>
      <c r="G109" s="130">
        <v>111</v>
      </c>
      <c r="H109" s="131">
        <f>(C109+4.2+coefficient!$B$13)/0.85*1.19</f>
        <v>16.366000000000003</v>
      </c>
      <c r="I109" s="132">
        <v>294</v>
      </c>
      <c r="J109" s="133">
        <v>155078920</v>
      </c>
      <c r="K109" s="133">
        <v>40782</v>
      </c>
      <c r="L109" s="134">
        <f t="shared" si="9"/>
        <v>14.889469318181819</v>
      </c>
      <c r="M109" s="135">
        <v>295</v>
      </c>
      <c r="N109" s="135">
        <v>155078920</v>
      </c>
      <c r="O109" s="135">
        <v>40785</v>
      </c>
      <c r="P109" s="136">
        <f>(C109+4.2+coefficient!$B$16)/0.88*1.19</f>
        <v>14.455795454545454</v>
      </c>
      <c r="Q109" s="137">
        <v>296</v>
      </c>
      <c r="R109" s="137">
        <v>155078920</v>
      </c>
      <c r="S109" s="137">
        <v>40784</v>
      </c>
      <c r="T109" s="138">
        <f t="shared" si="5"/>
        <v>11.751250000000002</v>
      </c>
      <c r="U109" s="139">
        <v>758</v>
      </c>
      <c r="V109" s="140">
        <v>155078920</v>
      </c>
      <c r="W109" s="140">
        <v>559327</v>
      </c>
      <c r="X109" s="141">
        <f t="shared" si="6"/>
        <v>9.9894693181818184</v>
      </c>
      <c r="Y109" s="142">
        <v>759</v>
      </c>
      <c r="Z109" s="143">
        <v>155078920</v>
      </c>
      <c r="AA109" s="143">
        <v>559328</v>
      </c>
      <c r="AB109">
        <v>39</v>
      </c>
    </row>
    <row r="110" spans="1:36" x14ac:dyDescent="0.25">
      <c r="A110" s="148" t="s">
        <v>625</v>
      </c>
      <c r="B110" s="126">
        <v>155079329</v>
      </c>
      <c r="C110">
        <v>5.58</v>
      </c>
      <c r="D110" s="127">
        <f>(C110+coefficient!$B$16)/0.9*1.19</f>
        <v>10.022444444444444</v>
      </c>
      <c r="E110" s="128">
        <f>(C110+coefficient!$B$16)/0.95</f>
        <v>7.9789473684210535</v>
      </c>
      <c r="F110" s="149"/>
      <c r="G110" s="130">
        <v>112</v>
      </c>
      <c r="H110" s="131">
        <f>(C110+4.2+coefficient!$B$13)/0.85*1.19</f>
        <v>17.891999999999999</v>
      </c>
      <c r="I110" s="132">
        <v>294</v>
      </c>
      <c r="J110" s="133">
        <v>155079329</v>
      </c>
      <c r="K110" s="133">
        <v>40786</v>
      </c>
      <c r="L110" s="134">
        <f t="shared" si="9"/>
        <v>16.407665909090912</v>
      </c>
      <c r="M110" s="135">
        <v>295</v>
      </c>
      <c r="N110" s="135">
        <v>155079329</v>
      </c>
      <c r="O110" s="135">
        <v>40789</v>
      </c>
      <c r="P110" s="136">
        <f>(C110+4.2+coefficient!$B$16)/0.88*1.19</f>
        <v>15.929772727272729</v>
      </c>
      <c r="Q110" s="137">
        <v>296</v>
      </c>
      <c r="R110" s="137">
        <v>155079329</v>
      </c>
      <c r="S110" s="137">
        <v>40788</v>
      </c>
      <c r="T110" s="138">
        <f t="shared" si="5"/>
        <v>13.225227272727274</v>
      </c>
      <c r="U110" s="139">
        <v>758</v>
      </c>
      <c r="V110" s="140">
        <v>155079329</v>
      </c>
      <c r="W110" s="140">
        <v>559875</v>
      </c>
      <c r="X110" s="141">
        <f t="shared" si="6"/>
        <v>11.507665909090912</v>
      </c>
      <c r="Y110" s="142">
        <v>759</v>
      </c>
      <c r="Z110" s="143">
        <v>155079329</v>
      </c>
      <c r="AA110" s="143">
        <v>559876</v>
      </c>
      <c r="AB110">
        <v>0</v>
      </c>
    </row>
    <row r="111" spans="1:36" x14ac:dyDescent="0.25">
      <c r="A111" s="144" t="s">
        <v>626</v>
      </c>
      <c r="B111" s="126">
        <v>155078900</v>
      </c>
      <c r="C111">
        <v>5.27</v>
      </c>
      <c r="D111" s="127">
        <f>(C111+coefficient!$B$16)/0.9*1.19</f>
        <v>9.612555555555554</v>
      </c>
      <c r="E111" s="128">
        <f>(C111+coefficient!$B$16)/0.95</f>
        <v>7.6526315789473687</v>
      </c>
      <c r="F111" s="145"/>
      <c r="G111" s="130">
        <v>113</v>
      </c>
      <c r="H111" s="131">
        <f>(C111+4.2+coefficient!$B$13)/0.85*1.19</f>
        <v>17.457999999999998</v>
      </c>
      <c r="I111" s="132">
        <v>294</v>
      </c>
      <c r="J111" s="133">
        <v>155078900</v>
      </c>
      <c r="K111" s="133">
        <v>40790</v>
      </c>
      <c r="L111" s="134">
        <f t="shared" si="9"/>
        <v>15.975885227272725</v>
      </c>
      <c r="M111" s="135">
        <v>295</v>
      </c>
      <c r="N111" s="135">
        <v>155078900</v>
      </c>
      <c r="O111" s="135">
        <v>40793</v>
      </c>
      <c r="P111" s="136">
        <f>(C111+4.2+coefficient!$B$16)/0.88*1.19</f>
        <v>15.510568181818179</v>
      </c>
      <c r="Q111" s="137">
        <v>296</v>
      </c>
      <c r="R111" s="137">
        <v>155078900</v>
      </c>
      <c r="S111" s="137">
        <v>40792</v>
      </c>
      <c r="T111" s="138">
        <f t="shared" si="5"/>
        <v>12.806022727272724</v>
      </c>
      <c r="U111" s="139">
        <v>758</v>
      </c>
      <c r="V111" s="140">
        <v>155078900</v>
      </c>
      <c r="W111" s="140">
        <v>559293</v>
      </c>
      <c r="X111" s="141">
        <f t="shared" si="6"/>
        <v>11.075885227272725</v>
      </c>
      <c r="Y111" s="142">
        <v>759</v>
      </c>
      <c r="Z111" s="143">
        <v>155078900</v>
      </c>
      <c r="AA111" s="143">
        <v>559294</v>
      </c>
      <c r="AB111">
        <v>38</v>
      </c>
    </row>
    <row r="112" spans="1:36" x14ac:dyDescent="0.25">
      <c r="A112" s="125" t="s">
        <v>627</v>
      </c>
      <c r="B112" s="126">
        <v>155078892</v>
      </c>
      <c r="C112">
        <v>9.7899999999999991</v>
      </c>
      <c r="D112" s="127">
        <f>(C112+coefficient!$B$16)/0.9*1.19</f>
        <v>15.588999999999997</v>
      </c>
      <c r="E112" s="128">
        <f>(C112+coefficient!$B$16)/0.95</f>
        <v>12.410526315789474</v>
      </c>
      <c r="F112" s="129"/>
      <c r="G112" s="130">
        <v>114</v>
      </c>
      <c r="H112" s="131">
        <f>(C112+4.2+coefficient!$B$13)/0.85*1.19</f>
        <v>23.785999999999998</v>
      </c>
      <c r="I112" s="132">
        <v>294</v>
      </c>
      <c r="J112" s="133">
        <v>155078892</v>
      </c>
      <c r="K112" s="133">
        <v>40794</v>
      </c>
      <c r="L112" s="134">
        <f t="shared" si="9"/>
        <v>22.271526136363633</v>
      </c>
      <c r="M112" s="135">
        <v>295</v>
      </c>
      <c r="N112" s="135">
        <v>155078892</v>
      </c>
      <c r="O112" s="135">
        <v>40797</v>
      </c>
      <c r="P112" s="136">
        <f>(C112+4.2+coefficient!$B$16)/0.88*1.19</f>
        <v>21.622840909090904</v>
      </c>
      <c r="Q112" s="137">
        <v>296</v>
      </c>
      <c r="R112" s="137">
        <v>155078892</v>
      </c>
      <c r="S112" s="137">
        <v>40796</v>
      </c>
      <c r="T112" s="138">
        <f t="shared" si="5"/>
        <v>18.918295454545451</v>
      </c>
      <c r="U112" s="139">
        <v>758</v>
      </c>
      <c r="V112" s="140">
        <v>155078892</v>
      </c>
      <c r="W112" s="140">
        <v>559283</v>
      </c>
      <c r="X112" s="141">
        <f t="shared" si="6"/>
        <v>17.371526136363634</v>
      </c>
      <c r="Y112" s="142">
        <v>759</v>
      </c>
      <c r="Z112" s="143">
        <v>155078892</v>
      </c>
      <c r="AA112" s="143">
        <v>559284</v>
      </c>
      <c r="AB112">
        <v>21</v>
      </c>
    </row>
    <row r="113" spans="1:36" x14ac:dyDescent="0.25">
      <c r="A113" s="144" t="s">
        <v>628</v>
      </c>
      <c r="B113" s="126">
        <v>155078888</v>
      </c>
      <c r="C113">
        <v>3.67</v>
      </c>
      <c r="D113" s="127">
        <f>(C113+coefficient!$B$16)/0.9*1.19</f>
        <v>7.4969999999999999</v>
      </c>
      <c r="E113" s="128">
        <f>(C113+coefficient!$B$16)/0.95</f>
        <v>5.9684210526315793</v>
      </c>
      <c r="F113" s="145"/>
      <c r="G113" s="130">
        <v>115</v>
      </c>
      <c r="H113" s="131">
        <f>(C113+4.2+coefficient!$B$13)/0.85*1.19</f>
        <v>15.218</v>
      </c>
      <c r="I113" s="132">
        <v>294</v>
      </c>
      <c r="J113" s="133">
        <v>155078888</v>
      </c>
      <c r="K113" s="133">
        <v>40798</v>
      </c>
      <c r="L113" s="134">
        <f t="shared" si="9"/>
        <v>13.747339772727274</v>
      </c>
      <c r="M113" s="135">
        <v>295</v>
      </c>
      <c r="N113" s="135">
        <v>155078888</v>
      </c>
      <c r="O113" s="135">
        <v>40801</v>
      </c>
      <c r="P113" s="136">
        <f>(C113+4.2+coefficient!$B$16)/0.88*1.19</f>
        <v>13.346931818181819</v>
      </c>
      <c r="Q113" s="137">
        <v>296</v>
      </c>
      <c r="R113" s="137">
        <v>155078888</v>
      </c>
      <c r="S113" s="137">
        <v>40800</v>
      </c>
      <c r="T113" s="138">
        <f t="shared" si="5"/>
        <v>10.642386363636364</v>
      </c>
      <c r="U113" s="139">
        <v>758</v>
      </c>
      <c r="V113" s="140">
        <v>155078888</v>
      </c>
      <c r="W113" s="140">
        <v>559275</v>
      </c>
      <c r="X113" s="141">
        <f t="shared" si="6"/>
        <v>8.847339772727274</v>
      </c>
      <c r="Y113" s="142">
        <v>759</v>
      </c>
      <c r="Z113" s="143">
        <v>155078888</v>
      </c>
      <c r="AA113" s="143">
        <v>559276</v>
      </c>
      <c r="AB113">
        <v>27</v>
      </c>
    </row>
    <row r="114" spans="1:36" x14ac:dyDescent="0.25">
      <c r="A114" s="125" t="s">
        <v>629</v>
      </c>
      <c r="B114" s="126">
        <v>155078830</v>
      </c>
      <c r="C114">
        <v>4.21</v>
      </c>
      <c r="D114" s="127">
        <f>(C114+coefficient!$B$16)/0.9*1.19</f>
        <v>8.2109999999999985</v>
      </c>
      <c r="E114" s="128">
        <f>(C114+coefficient!$B$16)/0.95</f>
        <v>6.5368421052631582</v>
      </c>
      <c r="F114" s="129"/>
      <c r="G114" s="130">
        <v>116</v>
      </c>
      <c r="H114" s="131">
        <f>(C114+4.2+coefficient!$B$13)/0.85*1.19</f>
        <v>15.974</v>
      </c>
      <c r="I114" s="132">
        <v>294</v>
      </c>
      <c r="J114" s="133">
        <v>155078830</v>
      </c>
      <c r="K114" s="133">
        <v>40802</v>
      </c>
      <c r="L114" s="134">
        <f t="shared" si="9"/>
        <v>14.499473863636362</v>
      </c>
      <c r="M114" s="135">
        <v>295</v>
      </c>
      <c r="N114" s="135">
        <v>155078830</v>
      </c>
      <c r="O114" s="135">
        <v>40805</v>
      </c>
      <c r="P114" s="136">
        <f>(C114+4.2+coefficient!$B$16)/0.88*1.19</f>
        <v>14.07715909090909</v>
      </c>
      <c r="Q114" s="137">
        <v>296</v>
      </c>
      <c r="R114" s="137">
        <v>155078830</v>
      </c>
      <c r="S114" s="137">
        <v>40804</v>
      </c>
      <c r="T114" s="138">
        <f t="shared" si="5"/>
        <v>11.372613636363635</v>
      </c>
      <c r="U114" s="139">
        <v>758</v>
      </c>
      <c r="V114" s="140">
        <v>155078830</v>
      </c>
      <c r="W114" s="140">
        <v>559179</v>
      </c>
      <c r="X114" s="141">
        <f t="shared" si="6"/>
        <v>9.5994738636363621</v>
      </c>
      <c r="Y114" s="142">
        <v>759</v>
      </c>
      <c r="Z114" s="143">
        <v>155078830</v>
      </c>
      <c r="AA114" s="143">
        <v>559180</v>
      </c>
      <c r="AB114">
        <v>27</v>
      </c>
      <c r="AC114">
        <v>1</v>
      </c>
      <c r="AD114">
        <v>17.37</v>
      </c>
    </row>
    <row r="115" spans="1:36" x14ac:dyDescent="0.25">
      <c r="A115" s="146" t="s">
        <v>630</v>
      </c>
      <c r="B115" s="126">
        <v>155078895</v>
      </c>
      <c r="C115" s="14">
        <v>8.0375999999999994</v>
      </c>
      <c r="D115" s="127">
        <f>(C115+coefficient!$B$16)/0.9*1.19</f>
        <v>13.271937777777778</v>
      </c>
      <c r="E115" s="128">
        <f>(C115+coefficient!$B$16)/0.95</f>
        <v>10.565894736842106</v>
      </c>
      <c r="F115" s="147"/>
      <c r="G115" s="130">
        <v>117</v>
      </c>
      <c r="H115" s="131">
        <f>(C115+4.2+coefficient!$B$13)/0.85*1.19</f>
        <v>21.332640000000001</v>
      </c>
      <c r="I115" s="132">
        <v>294</v>
      </c>
      <c r="J115" s="133">
        <v>155078895</v>
      </c>
      <c r="K115" s="133">
        <v>40806</v>
      </c>
      <c r="L115" s="134">
        <f t="shared" si="9"/>
        <v>19.830711727272728</v>
      </c>
      <c r="M115" s="135">
        <v>295</v>
      </c>
      <c r="N115" s="135">
        <v>155078895</v>
      </c>
      <c r="O115" s="135">
        <v>40809</v>
      </c>
      <c r="P115" s="136">
        <f>(C115+4.2+coefficient!$B$16)/0.88*1.19</f>
        <v>19.253118181818181</v>
      </c>
      <c r="Q115" s="137">
        <v>296</v>
      </c>
      <c r="R115" s="137">
        <v>155078895</v>
      </c>
      <c r="S115" s="137">
        <v>40808</v>
      </c>
      <c r="T115" s="138">
        <f t="shared" si="5"/>
        <v>16.548572727272727</v>
      </c>
      <c r="U115" s="139">
        <v>758</v>
      </c>
      <c r="V115" s="140">
        <v>155078895</v>
      </c>
      <c r="W115" s="140">
        <v>559287</v>
      </c>
      <c r="X115" s="141">
        <f t="shared" si="6"/>
        <v>14.930711727272728</v>
      </c>
      <c r="Y115" s="142">
        <v>759</v>
      </c>
      <c r="Z115" s="143">
        <v>155078895</v>
      </c>
      <c r="AA115" s="143">
        <v>559288</v>
      </c>
      <c r="AB115">
        <v>0</v>
      </c>
    </row>
    <row r="116" spans="1:36" x14ac:dyDescent="0.25">
      <c r="A116" s="125" t="s">
        <v>631</v>
      </c>
      <c r="B116" s="126">
        <v>155078934</v>
      </c>
      <c r="C116">
        <v>3.12</v>
      </c>
      <c r="D116" s="127">
        <f>(C116+coefficient!$B$16)/0.9*1.19</f>
        <v>6.7697777777777777</v>
      </c>
      <c r="E116" s="128">
        <f>(C116+coefficient!$B$16)/0.95</f>
        <v>5.3894736842105271</v>
      </c>
      <c r="F116" s="129"/>
      <c r="G116" s="130">
        <v>118</v>
      </c>
      <c r="H116" s="131">
        <f>(C116+4.2+coefficient!$B$13)/0.85*1.19</f>
        <v>14.448</v>
      </c>
      <c r="I116" s="132">
        <v>294</v>
      </c>
      <c r="J116" s="133">
        <v>155078934</v>
      </c>
      <c r="K116" s="133">
        <v>40813</v>
      </c>
      <c r="L116" s="134">
        <f t="shared" si="9"/>
        <v>12.981277272727274</v>
      </c>
      <c r="M116" s="135">
        <v>295</v>
      </c>
      <c r="N116" s="135">
        <v>155078934</v>
      </c>
      <c r="O116" s="135">
        <v>40816</v>
      </c>
      <c r="P116" s="136">
        <f>(C116+4.2+coefficient!$B$16)/0.88*1.19</f>
        <v>12.603181818181818</v>
      </c>
      <c r="Q116" s="137">
        <v>296</v>
      </c>
      <c r="R116" s="137">
        <v>155078934</v>
      </c>
      <c r="S116" s="137">
        <v>40815</v>
      </c>
      <c r="T116" s="138">
        <f t="shared" si="5"/>
        <v>9.8986363636363635</v>
      </c>
      <c r="U116" s="139">
        <v>758</v>
      </c>
      <c r="V116" s="140">
        <v>155078934</v>
      </c>
      <c r="W116" s="140">
        <v>559351</v>
      </c>
      <c r="X116" s="141">
        <f t="shared" si="6"/>
        <v>8.0812772727272737</v>
      </c>
      <c r="Y116" s="142">
        <v>759</v>
      </c>
      <c r="Z116" s="143">
        <v>155078934</v>
      </c>
      <c r="AA116" s="143">
        <v>559352</v>
      </c>
      <c r="AB116">
        <v>24</v>
      </c>
    </row>
    <row r="117" spans="1:36" x14ac:dyDescent="0.25">
      <c r="A117" s="144" t="s">
        <v>632</v>
      </c>
      <c r="B117" s="126">
        <v>155078759</v>
      </c>
      <c r="C117">
        <v>3.7</v>
      </c>
      <c r="D117" s="127">
        <f>(C117+coefficient!$B$16)/0.9*1.19</f>
        <v>7.5366666666666662</v>
      </c>
      <c r="E117" s="128">
        <f>(C117+coefficient!$B$16)/0.95</f>
        <v>6.0000000000000009</v>
      </c>
      <c r="F117" s="145"/>
      <c r="G117" s="130">
        <v>119</v>
      </c>
      <c r="H117" s="131">
        <f>(C117+4.2+coefficient!$B$13)/0.85*1.19</f>
        <v>15.26</v>
      </c>
      <c r="I117" s="132">
        <v>294</v>
      </c>
      <c r="J117" s="133">
        <v>155078759</v>
      </c>
      <c r="K117" s="133">
        <v>40817</v>
      </c>
      <c r="L117" s="134">
        <f t="shared" si="9"/>
        <v>13.789125</v>
      </c>
      <c r="M117" s="135">
        <v>295</v>
      </c>
      <c r="N117" s="135">
        <v>155078759</v>
      </c>
      <c r="O117" s="135">
        <v>40820</v>
      </c>
      <c r="P117" s="136">
        <f>(C117+4.2+coefficient!$B$16)/0.88*1.19</f>
        <v>13.387499999999999</v>
      </c>
      <c r="Q117" s="137">
        <v>296</v>
      </c>
      <c r="R117" s="137">
        <v>155078759</v>
      </c>
      <c r="S117" s="137">
        <v>40819</v>
      </c>
      <c r="T117" s="138">
        <f t="shared" si="5"/>
        <v>10.682954545454546</v>
      </c>
      <c r="U117" s="139">
        <v>758</v>
      </c>
      <c r="V117" s="140">
        <v>155078759</v>
      </c>
      <c r="W117" s="140">
        <v>559057</v>
      </c>
      <c r="X117" s="141">
        <f t="shared" si="6"/>
        <v>8.8891249999999999</v>
      </c>
      <c r="Y117" s="142">
        <v>759</v>
      </c>
      <c r="Z117" s="143">
        <v>155078759</v>
      </c>
      <c r="AA117" s="143">
        <v>559058</v>
      </c>
      <c r="AB117">
        <v>37</v>
      </c>
      <c r="AH117">
        <v>1</v>
      </c>
      <c r="AI117">
        <v>13.39</v>
      </c>
      <c r="AJ117">
        <v>0</v>
      </c>
    </row>
    <row r="118" spans="1:36" x14ac:dyDescent="0.25">
      <c r="A118" s="125" t="s">
        <v>633</v>
      </c>
      <c r="B118" s="126">
        <v>155078823</v>
      </c>
      <c r="C118">
        <v>4.59</v>
      </c>
      <c r="D118" s="127">
        <f>(C118+coefficient!$B$16)/0.9*1.19</f>
        <v>8.713444444444443</v>
      </c>
      <c r="E118" s="128">
        <f>(C118+coefficient!$B$16)/0.95</f>
        <v>6.9368421052631577</v>
      </c>
      <c r="F118" s="129"/>
      <c r="G118" s="130">
        <v>120</v>
      </c>
      <c r="H118" s="131">
        <f>(C118+4.2+coefficient!$B$13)/0.85*1.19</f>
        <v>16.505999999999997</v>
      </c>
      <c r="I118" s="132">
        <v>294</v>
      </c>
      <c r="J118" s="133">
        <v>155078823</v>
      </c>
      <c r="K118" s="133">
        <v>40821</v>
      </c>
      <c r="L118" s="134">
        <f t="shared" si="9"/>
        <v>15.028753409090907</v>
      </c>
      <c r="M118" s="135">
        <v>295</v>
      </c>
      <c r="N118" s="135">
        <v>155078823</v>
      </c>
      <c r="O118" s="135">
        <v>40824</v>
      </c>
      <c r="P118" s="136">
        <f>(C118+4.2+coefficient!$B$16)/0.88*1.19</f>
        <v>14.591022727272724</v>
      </c>
      <c r="Q118" s="137">
        <v>296</v>
      </c>
      <c r="R118" s="137">
        <v>155078823</v>
      </c>
      <c r="S118" s="137">
        <v>40823</v>
      </c>
      <c r="T118" s="138">
        <f t="shared" si="5"/>
        <v>11.886477272727271</v>
      </c>
      <c r="U118" s="139">
        <v>758</v>
      </c>
      <c r="V118" s="140">
        <v>155078823</v>
      </c>
      <c r="W118" s="140">
        <v>559165</v>
      </c>
      <c r="X118" s="141">
        <f t="shared" si="6"/>
        <v>10.128753409090907</v>
      </c>
      <c r="Y118" s="142">
        <v>759</v>
      </c>
      <c r="Z118" s="143">
        <v>155078823</v>
      </c>
      <c r="AA118" s="143">
        <v>559166</v>
      </c>
      <c r="AB118">
        <v>34</v>
      </c>
    </row>
    <row r="119" spans="1:36" x14ac:dyDescent="0.25">
      <c r="A119" s="144" t="s">
        <v>634</v>
      </c>
      <c r="B119" s="126">
        <v>155078982</v>
      </c>
      <c r="C119">
        <v>3.58</v>
      </c>
      <c r="D119" s="127">
        <f>(C119+coefficient!$B$16)/0.9*1.19</f>
        <v>7.3780000000000001</v>
      </c>
      <c r="E119" s="128">
        <f>(C119+coefficient!$B$16)/0.95</f>
        <v>5.8736842105263163</v>
      </c>
      <c r="F119" s="145"/>
      <c r="G119" s="130">
        <v>121</v>
      </c>
      <c r="H119" s="131">
        <f>(C119+4.2+coefficient!$B$13)/0.85*1.19</f>
        <v>15.092000000000001</v>
      </c>
      <c r="I119" s="132">
        <v>294</v>
      </c>
      <c r="J119" s="133">
        <v>155078982</v>
      </c>
      <c r="K119" s="133">
        <v>40825</v>
      </c>
      <c r="L119" s="134">
        <f t="shared" si="9"/>
        <v>13.621984090909093</v>
      </c>
      <c r="M119" s="135">
        <v>295</v>
      </c>
      <c r="N119" s="135">
        <v>155078982</v>
      </c>
      <c r="O119" s="135">
        <v>40828</v>
      </c>
      <c r="P119" s="136">
        <f>(C119+4.2+coefficient!$B$16)/0.88*1.19</f>
        <v>13.225227272727274</v>
      </c>
      <c r="Q119" s="137">
        <v>296</v>
      </c>
      <c r="R119" s="137">
        <v>155078982</v>
      </c>
      <c r="S119" s="137">
        <v>40827</v>
      </c>
      <c r="T119" s="138">
        <f t="shared" si="5"/>
        <v>10.520681818181819</v>
      </c>
      <c r="U119" s="139">
        <v>758</v>
      </c>
      <c r="V119" s="140">
        <v>155078982</v>
      </c>
      <c r="W119" s="140">
        <v>559435</v>
      </c>
      <c r="X119" s="141">
        <f t="shared" si="6"/>
        <v>8.7219840909090927</v>
      </c>
      <c r="Y119" s="142">
        <v>759</v>
      </c>
      <c r="Z119" s="143">
        <v>155078982</v>
      </c>
      <c r="AA119" s="143">
        <v>559436</v>
      </c>
      <c r="AB119">
        <v>43</v>
      </c>
    </row>
    <row r="120" spans="1:36" x14ac:dyDescent="0.25">
      <c r="A120" s="125" t="s">
        <v>635</v>
      </c>
      <c r="B120" s="126">
        <v>155078903</v>
      </c>
      <c r="C120">
        <v>3.73</v>
      </c>
      <c r="D120" s="127">
        <f>(C120+coefficient!$B$16)/0.9*1.19</f>
        <v>7.5763333333333334</v>
      </c>
      <c r="E120" s="128">
        <f>(C120+coefficient!$B$16)/0.95</f>
        <v>6.0315789473684216</v>
      </c>
      <c r="F120" s="129"/>
      <c r="G120" s="130">
        <v>122</v>
      </c>
      <c r="H120" s="131">
        <f>(C120+4.2+coefficient!$B$13)/0.85*1.19</f>
        <v>15.302</v>
      </c>
      <c r="I120" s="132">
        <v>294</v>
      </c>
      <c r="J120" s="133">
        <v>155078903</v>
      </c>
      <c r="K120" s="133">
        <v>40829</v>
      </c>
      <c r="L120" s="134">
        <f t="shared" si="9"/>
        <v>13.830910227272726</v>
      </c>
      <c r="M120" s="135">
        <v>295</v>
      </c>
      <c r="N120" s="135">
        <v>155078903</v>
      </c>
      <c r="O120" s="135">
        <v>40832</v>
      </c>
      <c r="P120" s="136">
        <f>(C120+4.2+coefficient!$B$16)/0.88*1.19</f>
        <v>13.42806818181818</v>
      </c>
      <c r="Q120" s="137">
        <v>296</v>
      </c>
      <c r="R120" s="137">
        <v>155078903</v>
      </c>
      <c r="S120" s="137">
        <v>40831</v>
      </c>
      <c r="T120" s="138">
        <f t="shared" si="5"/>
        <v>10.723522727272726</v>
      </c>
      <c r="U120" s="139">
        <v>758</v>
      </c>
      <c r="V120" s="140">
        <v>155078903</v>
      </c>
      <c r="W120" s="140">
        <v>559299</v>
      </c>
      <c r="X120" s="141">
        <f t="shared" si="6"/>
        <v>8.9309102272727259</v>
      </c>
      <c r="Y120" s="142">
        <v>759</v>
      </c>
      <c r="Z120" s="143">
        <v>155078903</v>
      </c>
      <c r="AA120" s="143">
        <v>559300</v>
      </c>
      <c r="AB120">
        <v>47</v>
      </c>
    </row>
    <row r="121" spans="1:36" x14ac:dyDescent="0.25">
      <c r="A121" s="144" t="s">
        <v>636</v>
      </c>
      <c r="B121" s="126">
        <v>155078822</v>
      </c>
      <c r="C121">
        <v>3.45</v>
      </c>
      <c r="D121" s="127">
        <f>(C121+coefficient!$B$16)/0.9*1.19</f>
        <v>7.2061111111111105</v>
      </c>
      <c r="E121" s="128">
        <f>(C121+coefficient!$B$16)/0.95</f>
        <v>5.7368421052631584</v>
      </c>
      <c r="F121" s="145"/>
      <c r="G121" s="130">
        <v>123</v>
      </c>
      <c r="H121" s="131">
        <f>(C121+4.2+coefficient!$B$13)/0.85*1.19</f>
        <v>14.909999999999998</v>
      </c>
      <c r="I121" s="132">
        <v>294</v>
      </c>
      <c r="J121" s="133">
        <v>155078822</v>
      </c>
      <c r="K121" s="133">
        <v>40840</v>
      </c>
      <c r="L121" s="134">
        <f t="shared" si="9"/>
        <v>13.440914772727274</v>
      </c>
      <c r="M121" s="135">
        <v>295</v>
      </c>
      <c r="N121" s="135">
        <v>155078822</v>
      </c>
      <c r="O121" s="135">
        <v>40843</v>
      </c>
      <c r="P121" s="136">
        <f>(C121+4.2+coefficient!$B$16)/0.88*1.19</f>
        <v>13.049431818181819</v>
      </c>
      <c r="Q121" s="137">
        <v>296</v>
      </c>
      <c r="R121" s="137">
        <v>155078822</v>
      </c>
      <c r="S121" s="137">
        <v>40842</v>
      </c>
      <c r="T121" s="138">
        <f t="shared" si="5"/>
        <v>10.344886363636363</v>
      </c>
      <c r="U121" s="139">
        <v>758</v>
      </c>
      <c r="V121" s="140">
        <v>155078822</v>
      </c>
      <c r="W121" s="140">
        <v>559163</v>
      </c>
      <c r="X121" s="141">
        <f t="shared" si="6"/>
        <v>8.5409147727272732</v>
      </c>
      <c r="Y121" s="142">
        <v>759</v>
      </c>
      <c r="Z121" s="143">
        <v>155078822</v>
      </c>
      <c r="AA121" s="143">
        <v>559164</v>
      </c>
      <c r="AB121">
        <v>34</v>
      </c>
    </row>
    <row r="122" spans="1:36" x14ac:dyDescent="0.25">
      <c r="A122" s="125" t="s">
        <v>637</v>
      </c>
      <c r="B122" s="126">
        <v>155078844</v>
      </c>
      <c r="C122">
        <v>4.67</v>
      </c>
      <c r="D122" s="127">
        <f>(C122+coefficient!$B$16)/0.9*1.19</f>
        <v>8.819222222222221</v>
      </c>
      <c r="E122" s="128">
        <f>(C122+coefficient!$B$16)/0.95</f>
        <v>7.0210526315789474</v>
      </c>
      <c r="F122" s="129"/>
      <c r="G122" s="130">
        <v>124</v>
      </c>
      <c r="H122" s="131">
        <f>(C122+4.2+coefficient!$B$13)/0.85*1.19</f>
        <v>16.618000000000002</v>
      </c>
      <c r="I122" s="132">
        <v>294</v>
      </c>
      <c r="J122" s="133">
        <v>155078844</v>
      </c>
      <c r="K122" s="133">
        <v>40844</v>
      </c>
      <c r="L122" s="134">
        <f t="shared" si="9"/>
        <v>15.140180681818181</v>
      </c>
      <c r="M122" s="135">
        <v>295</v>
      </c>
      <c r="N122" s="135">
        <v>155078844</v>
      </c>
      <c r="O122" s="135">
        <v>40847</v>
      </c>
      <c r="P122" s="136">
        <f>(C122+4.2+coefficient!$B$16)/0.88*1.19</f>
        <v>14.699204545454545</v>
      </c>
      <c r="Q122" s="137">
        <v>296</v>
      </c>
      <c r="R122" s="137">
        <v>155078844</v>
      </c>
      <c r="S122" s="137">
        <v>40846</v>
      </c>
      <c r="T122" s="138">
        <f t="shared" si="5"/>
        <v>11.99465909090909</v>
      </c>
      <c r="U122" s="139">
        <v>758</v>
      </c>
      <c r="V122" s="140">
        <v>155078844</v>
      </c>
      <c r="W122" s="140">
        <v>559203</v>
      </c>
      <c r="X122" s="141">
        <f t="shared" si="6"/>
        <v>10.240180681818181</v>
      </c>
      <c r="Y122" s="142">
        <v>759</v>
      </c>
      <c r="Z122" s="143">
        <v>155078844</v>
      </c>
      <c r="AA122" s="143">
        <v>559204</v>
      </c>
      <c r="AB122">
        <v>32</v>
      </c>
    </row>
    <row r="123" spans="1:36" x14ac:dyDescent="0.25">
      <c r="A123" s="144" t="s">
        <v>638</v>
      </c>
      <c r="B123" s="126">
        <v>155078834</v>
      </c>
      <c r="C123">
        <v>4.22</v>
      </c>
      <c r="D123" s="127">
        <f>(C123+coefficient!$B$16)/0.9*1.19</f>
        <v>8.2242222222222203</v>
      </c>
      <c r="E123" s="128">
        <f>(C123+coefficient!$B$16)/0.95</f>
        <v>6.5473684210526315</v>
      </c>
      <c r="F123" s="145"/>
      <c r="G123" s="130">
        <v>125</v>
      </c>
      <c r="H123" s="131">
        <f>(C123+4.2+coefficient!$B$13)/0.85*1.19</f>
        <v>15.988</v>
      </c>
      <c r="I123" s="132">
        <v>294</v>
      </c>
      <c r="J123" s="133">
        <v>155078834</v>
      </c>
      <c r="K123" s="133">
        <v>40848</v>
      </c>
      <c r="L123" s="134">
        <f t="shared" si="9"/>
        <v>15.9032</v>
      </c>
      <c r="M123" s="135">
        <v>295</v>
      </c>
      <c r="N123" s="135">
        <v>155078834</v>
      </c>
      <c r="O123" s="135">
        <v>40851</v>
      </c>
      <c r="P123" s="219">
        <v>15.44</v>
      </c>
      <c r="Q123" s="137">
        <v>296</v>
      </c>
      <c r="R123" s="137">
        <v>155078834</v>
      </c>
      <c r="S123" s="137">
        <v>40850</v>
      </c>
      <c r="T123" s="138">
        <f t="shared" si="5"/>
        <v>11.386136363636364</v>
      </c>
      <c r="U123" s="139">
        <v>758</v>
      </c>
      <c r="V123" s="140">
        <v>155078834</v>
      </c>
      <c r="W123" s="140">
        <v>559187</v>
      </c>
      <c r="X123" s="141">
        <f t="shared" si="6"/>
        <v>11.0032</v>
      </c>
      <c r="Y123" s="142">
        <v>759</v>
      </c>
      <c r="Z123" s="143">
        <v>155078834</v>
      </c>
      <c r="AA123" s="143">
        <v>559188</v>
      </c>
      <c r="AB123">
        <v>5</v>
      </c>
      <c r="AH123">
        <v>1</v>
      </c>
      <c r="AI123">
        <v>15.44</v>
      </c>
      <c r="AJ123">
        <v>0</v>
      </c>
    </row>
    <row r="124" spans="1:36" x14ac:dyDescent="0.25">
      <c r="A124" s="125" t="s">
        <v>639</v>
      </c>
      <c r="B124" s="126">
        <v>155078752</v>
      </c>
      <c r="C124">
        <v>7.17</v>
      </c>
      <c r="D124" s="127">
        <f>(C124+coefficient!$B$16)/0.9*1.19</f>
        <v>12.124777777777776</v>
      </c>
      <c r="E124" s="128">
        <f>(C124+coefficient!$B$16)/0.95</f>
        <v>9.6526315789473696</v>
      </c>
      <c r="F124" s="129"/>
      <c r="G124" s="130">
        <v>126</v>
      </c>
      <c r="H124" s="173">
        <v>20.82</v>
      </c>
      <c r="I124" s="132">
        <v>294</v>
      </c>
      <c r="J124" s="133">
        <v>155078752</v>
      </c>
      <c r="K124" s="133">
        <v>40852</v>
      </c>
      <c r="L124" s="134">
        <f t="shared" si="9"/>
        <v>20.012900000000002</v>
      </c>
      <c r="M124" s="135">
        <v>295</v>
      </c>
      <c r="N124" s="135">
        <v>155078752</v>
      </c>
      <c r="O124" s="135">
        <v>40855</v>
      </c>
      <c r="P124" s="219">
        <v>19.43</v>
      </c>
      <c r="Q124" s="137">
        <v>296</v>
      </c>
      <c r="R124" s="137">
        <v>155078752</v>
      </c>
      <c r="S124" s="137">
        <v>40854</v>
      </c>
      <c r="T124" s="138">
        <f t="shared" si="5"/>
        <v>15.375340909090911</v>
      </c>
      <c r="U124" s="139">
        <v>758</v>
      </c>
      <c r="V124" s="140">
        <v>155078752</v>
      </c>
      <c r="W124" s="140">
        <v>559047</v>
      </c>
      <c r="X124" s="141">
        <f t="shared" si="6"/>
        <v>15.112900000000002</v>
      </c>
      <c r="Y124" s="142">
        <v>759</v>
      </c>
      <c r="Z124" s="143">
        <v>155078752</v>
      </c>
      <c r="AA124" s="143">
        <v>559048</v>
      </c>
      <c r="AB124">
        <v>3</v>
      </c>
      <c r="AC124">
        <v>1</v>
      </c>
      <c r="AD124">
        <v>20.82</v>
      </c>
      <c r="AH124">
        <v>1</v>
      </c>
      <c r="AI124">
        <v>19.43</v>
      </c>
      <c r="AJ124">
        <v>0</v>
      </c>
    </row>
    <row r="125" spans="1:36" x14ac:dyDescent="0.25">
      <c r="A125" s="144" t="s">
        <v>640</v>
      </c>
      <c r="B125" s="126">
        <v>155078781</v>
      </c>
      <c r="C125">
        <v>3.86</v>
      </c>
      <c r="D125" s="127">
        <f>(C125+coefficient!$B$16)/0.9*1.19</f>
        <v>7.7482222222222203</v>
      </c>
      <c r="E125" s="128">
        <f>(C125+coefficient!$B$16)/0.95</f>
        <v>6.1684210526315786</v>
      </c>
      <c r="F125" s="145"/>
      <c r="G125" s="130">
        <v>127</v>
      </c>
      <c r="H125" s="131">
        <f>(C125+4.2+coefficient!$B$13)/0.85*1.19</f>
        <v>15.484000000000002</v>
      </c>
      <c r="I125" s="132">
        <v>294</v>
      </c>
      <c r="J125" s="133">
        <v>155078781</v>
      </c>
      <c r="K125" s="133">
        <v>40856</v>
      </c>
      <c r="L125" s="134">
        <f t="shared" si="9"/>
        <v>14.011979545454546</v>
      </c>
      <c r="M125" s="135">
        <v>295</v>
      </c>
      <c r="N125" s="135">
        <v>155078781</v>
      </c>
      <c r="O125" s="135">
        <v>40859</v>
      </c>
      <c r="P125" s="136">
        <f>(C125+4.2+coefficient!$B$16)/0.88*1.19</f>
        <v>13.603863636363636</v>
      </c>
      <c r="Q125" s="137">
        <v>296</v>
      </c>
      <c r="R125" s="137">
        <v>155078781</v>
      </c>
      <c r="S125" s="137">
        <v>40858</v>
      </c>
      <c r="T125" s="138">
        <f t="shared" si="5"/>
        <v>10.899318181818183</v>
      </c>
      <c r="U125" s="139">
        <v>758</v>
      </c>
      <c r="V125" s="140">
        <v>155078781</v>
      </c>
      <c r="W125" s="140">
        <v>559087</v>
      </c>
      <c r="X125" s="141">
        <f t="shared" si="6"/>
        <v>9.1119795454545454</v>
      </c>
      <c r="Y125" s="142">
        <v>759</v>
      </c>
      <c r="Z125" s="143">
        <v>155078781</v>
      </c>
      <c r="AA125" s="143">
        <v>559088</v>
      </c>
      <c r="AB125">
        <v>28</v>
      </c>
    </row>
    <row r="126" spans="1:36" x14ac:dyDescent="0.25">
      <c r="A126" s="125" t="s">
        <v>641</v>
      </c>
      <c r="B126" s="126">
        <v>155078901</v>
      </c>
      <c r="C126">
        <v>5.03</v>
      </c>
      <c r="D126" s="127">
        <f>(C126+coefficient!$B$16)/0.9*1.19</f>
        <v>9.2952222222222218</v>
      </c>
      <c r="E126" s="128">
        <f>(C126+coefficient!$B$16)/0.95</f>
        <v>7.4</v>
      </c>
      <c r="F126" s="129"/>
      <c r="G126" s="130">
        <v>128</v>
      </c>
      <c r="H126" s="131">
        <f>(C126+4.2+coefficient!$B$13)/0.85*1.19</f>
        <v>17.122</v>
      </c>
      <c r="I126" s="132">
        <v>294</v>
      </c>
      <c r="J126" s="133">
        <v>155078901</v>
      </c>
      <c r="K126" s="133">
        <v>40860</v>
      </c>
      <c r="L126" s="134">
        <f t="shared" si="9"/>
        <v>15.641603409090909</v>
      </c>
      <c r="M126" s="135">
        <v>295</v>
      </c>
      <c r="N126" s="135">
        <v>155078901</v>
      </c>
      <c r="O126" s="135">
        <v>40863</v>
      </c>
      <c r="P126" s="136">
        <f>(C126+4.2+coefficient!$B$16)/0.88*1.19</f>
        <v>15.186022727272727</v>
      </c>
      <c r="Q126" s="137">
        <v>296</v>
      </c>
      <c r="R126" s="137">
        <v>155078901</v>
      </c>
      <c r="S126" s="137">
        <v>40862</v>
      </c>
      <c r="T126" s="138">
        <f t="shared" si="5"/>
        <v>12.481477272727272</v>
      </c>
      <c r="U126" s="139">
        <v>758</v>
      </c>
      <c r="V126" s="140">
        <v>155078901</v>
      </c>
      <c r="W126" s="140">
        <v>559295</v>
      </c>
      <c r="X126" s="141">
        <f t="shared" si="6"/>
        <v>10.741603409090908</v>
      </c>
      <c r="Y126" s="142">
        <v>759</v>
      </c>
      <c r="Z126" s="143">
        <v>155078901</v>
      </c>
      <c r="AA126" s="143">
        <v>559296</v>
      </c>
      <c r="AB126">
        <v>37</v>
      </c>
    </row>
    <row r="127" spans="1:36" x14ac:dyDescent="0.25">
      <c r="A127" s="144" t="s">
        <v>642</v>
      </c>
      <c r="B127" s="126">
        <v>155078913</v>
      </c>
      <c r="C127">
        <v>4.75</v>
      </c>
      <c r="D127" s="127">
        <f>(C127+coefficient!$B$16)/0.9*1.19</f>
        <v>8.9249999999999989</v>
      </c>
      <c r="E127" s="128">
        <f>(C127+coefficient!$B$16)/0.95</f>
        <v>7.1052631578947372</v>
      </c>
      <c r="F127" s="145"/>
      <c r="G127" s="130">
        <v>129</v>
      </c>
      <c r="H127" s="173">
        <v>16.11</v>
      </c>
      <c r="I127" s="132">
        <v>294</v>
      </c>
      <c r="J127" s="133">
        <v>155078913</v>
      </c>
      <c r="K127" s="133">
        <v>40938</v>
      </c>
      <c r="L127" s="134">
        <f t="shared" si="9"/>
        <v>15.251607954545452</v>
      </c>
      <c r="M127" s="135">
        <v>295</v>
      </c>
      <c r="N127" s="135">
        <v>155078913</v>
      </c>
      <c r="O127" s="135">
        <v>40941</v>
      </c>
      <c r="P127" s="136">
        <f>(C127+4.2+coefficient!$B$16)/0.88*1.19</f>
        <v>14.807386363636361</v>
      </c>
      <c r="Q127" s="137">
        <v>296</v>
      </c>
      <c r="R127" s="137">
        <v>155078913</v>
      </c>
      <c r="S127" s="137">
        <v>40940</v>
      </c>
      <c r="T127" s="138">
        <f t="shared" ref="T127:T190" si="10">(C127+4.2)/0.88*1.19</f>
        <v>12.102840909090908</v>
      </c>
      <c r="U127" s="139">
        <v>758</v>
      </c>
      <c r="V127" s="140">
        <v>155078913</v>
      </c>
      <c r="W127" s="140">
        <v>559317</v>
      </c>
      <c r="X127" s="141">
        <f t="shared" ref="X127:X190" si="11">L127-4.9</f>
        <v>10.351607954545452</v>
      </c>
      <c r="Y127" s="142">
        <v>759</v>
      </c>
      <c r="Z127" s="143">
        <v>155078913</v>
      </c>
      <c r="AA127" s="143">
        <v>559318</v>
      </c>
      <c r="AB127">
        <v>35</v>
      </c>
      <c r="AC127">
        <v>1</v>
      </c>
      <c r="AD127">
        <v>16.11</v>
      </c>
    </row>
    <row r="128" spans="1:36" x14ac:dyDescent="0.25">
      <c r="A128" s="148" t="s">
        <v>643</v>
      </c>
      <c r="B128" s="126">
        <v>155078869</v>
      </c>
      <c r="C128" s="14">
        <v>4.9469999999999992</v>
      </c>
      <c r="D128" s="127">
        <f>(C128+coefficient!$B$16)/0.9*1.19</f>
        <v>9.1854777777777752</v>
      </c>
      <c r="E128" s="128">
        <f>(C128+coefficient!$B$16)/0.95</f>
        <v>7.3126315789473679</v>
      </c>
      <c r="F128" s="149"/>
      <c r="G128" s="130">
        <v>130</v>
      </c>
      <c r="H128" s="131">
        <f>(C128+4.2+coefficient!$B$13)/0.85*1.19</f>
        <v>17.005799999999997</v>
      </c>
      <c r="I128" s="132">
        <v>294</v>
      </c>
      <c r="J128" s="133">
        <v>155078869</v>
      </c>
      <c r="K128" s="133">
        <v>40942</v>
      </c>
      <c r="L128" s="134">
        <f t="shared" si="9"/>
        <v>15.525997613636363</v>
      </c>
      <c r="M128" s="135">
        <v>295</v>
      </c>
      <c r="N128" s="135">
        <v>155078869</v>
      </c>
      <c r="O128" s="135">
        <v>40945</v>
      </c>
      <c r="P128" s="136">
        <f>(C128+4.2+coefficient!$B$16)/0.88*1.19</f>
        <v>15.07378409090909</v>
      </c>
      <c r="Q128" s="137">
        <v>296</v>
      </c>
      <c r="R128" s="137">
        <v>155078869</v>
      </c>
      <c r="S128" s="137">
        <v>40944</v>
      </c>
      <c r="T128" s="138">
        <f t="shared" si="10"/>
        <v>12.369238636363633</v>
      </c>
      <c r="U128" s="139">
        <v>758</v>
      </c>
      <c r="V128" s="140">
        <v>155078869</v>
      </c>
      <c r="W128" s="140">
        <v>559245</v>
      </c>
      <c r="X128" s="141">
        <f t="shared" si="11"/>
        <v>10.625997613636363</v>
      </c>
      <c r="Y128" s="142">
        <v>759</v>
      </c>
      <c r="Z128" s="143">
        <v>155078869</v>
      </c>
      <c r="AA128" s="143">
        <v>559246</v>
      </c>
      <c r="AB128">
        <v>0</v>
      </c>
    </row>
    <row r="129" spans="1:36" x14ac:dyDescent="0.25">
      <c r="A129" s="144" t="s">
        <v>644</v>
      </c>
      <c r="B129" s="126">
        <v>155078928</v>
      </c>
      <c r="C129">
        <v>6.06</v>
      </c>
      <c r="D129" s="127">
        <f>(C129+coefficient!$B$16)/0.9*1.19</f>
        <v>10.657111111111108</v>
      </c>
      <c r="E129" s="128">
        <f>(C129+coefficient!$B$16)/0.95</f>
        <v>8.4842105263157883</v>
      </c>
      <c r="F129" s="145"/>
      <c r="G129" s="130">
        <v>131</v>
      </c>
      <c r="H129" s="131">
        <f>(C129+4.2+coefficient!$B$13)/0.85*1.19</f>
        <v>18.564</v>
      </c>
      <c r="I129" s="132">
        <v>294</v>
      </c>
      <c r="J129" s="133">
        <v>155078928</v>
      </c>
      <c r="K129" s="133">
        <v>40946</v>
      </c>
      <c r="L129" s="134">
        <f t="shared" si="9"/>
        <v>17.076229545454545</v>
      </c>
      <c r="M129" s="135">
        <v>295</v>
      </c>
      <c r="N129" s="135">
        <v>155078928</v>
      </c>
      <c r="O129" s="135">
        <v>40949</v>
      </c>
      <c r="P129" s="136">
        <f>(C129+4.2+coefficient!$B$16)/0.88*1.19</f>
        <v>16.578863636363636</v>
      </c>
      <c r="Q129" s="137">
        <v>296</v>
      </c>
      <c r="R129" s="137">
        <v>155078928</v>
      </c>
      <c r="S129" s="137">
        <v>40948</v>
      </c>
      <c r="T129" s="138">
        <f t="shared" si="10"/>
        <v>13.874318181818181</v>
      </c>
      <c r="U129" s="139">
        <v>758</v>
      </c>
      <c r="V129" s="140">
        <v>155078928</v>
      </c>
      <c r="W129" s="140">
        <v>559341</v>
      </c>
      <c r="X129" s="141">
        <f t="shared" si="11"/>
        <v>12.176229545454545</v>
      </c>
      <c r="Y129" s="142">
        <v>759</v>
      </c>
      <c r="Z129" s="143">
        <v>155078928</v>
      </c>
      <c r="AA129" s="143">
        <v>559342</v>
      </c>
      <c r="AB129">
        <v>19</v>
      </c>
    </row>
    <row r="130" spans="1:36" x14ac:dyDescent="0.25">
      <c r="A130" s="125" t="s">
        <v>645</v>
      </c>
      <c r="B130" s="126">
        <v>155078866</v>
      </c>
      <c r="C130">
        <v>2.4500000000000002</v>
      </c>
      <c r="D130" s="127">
        <f>(C130+coefficient!$B$16)/0.9*1.19</f>
        <v>5.8838888888888885</v>
      </c>
      <c r="E130" s="128">
        <f>(C130+coefficient!$B$16)/0.95</f>
        <v>4.6842105263157903</v>
      </c>
      <c r="F130" s="129"/>
      <c r="G130" s="130">
        <v>132</v>
      </c>
      <c r="H130" s="131">
        <f>(C130+4.2+coefficient!$B$13)/0.85*1.19</f>
        <v>13.51</v>
      </c>
      <c r="I130" s="132">
        <v>294</v>
      </c>
      <c r="J130" s="133">
        <v>155078866</v>
      </c>
      <c r="K130" s="133">
        <v>40950</v>
      </c>
      <c r="L130" s="134">
        <f t="shared" si="9"/>
        <v>12.048073863636365</v>
      </c>
      <c r="M130" s="135">
        <v>295</v>
      </c>
      <c r="N130" s="135">
        <v>155078866</v>
      </c>
      <c r="O130" s="135">
        <v>40953</v>
      </c>
      <c r="P130" s="136">
        <f>(C130+4.2+coefficient!$B$16)/0.88*1.19</f>
        <v>11.697159090909091</v>
      </c>
      <c r="Q130" s="137">
        <v>296</v>
      </c>
      <c r="R130" s="137">
        <v>155078866</v>
      </c>
      <c r="S130" s="137">
        <v>40952</v>
      </c>
      <c r="T130" s="138">
        <f t="shared" si="10"/>
        <v>8.992613636363636</v>
      </c>
      <c r="U130" s="139">
        <v>758</v>
      </c>
      <c r="V130" s="140">
        <v>155078866</v>
      </c>
      <c r="W130" s="140">
        <v>559241</v>
      </c>
      <c r="X130" s="141">
        <f t="shared" si="11"/>
        <v>7.1480738636363643</v>
      </c>
      <c r="Y130" s="142">
        <v>759</v>
      </c>
      <c r="Z130" s="143">
        <v>155078866</v>
      </c>
      <c r="AA130" s="143">
        <v>559242</v>
      </c>
      <c r="AB130">
        <v>36</v>
      </c>
    </row>
    <row r="131" spans="1:36" x14ac:dyDescent="0.25">
      <c r="A131" s="144" t="s">
        <v>646</v>
      </c>
      <c r="B131" s="126">
        <v>155078845</v>
      </c>
      <c r="C131">
        <v>3.66</v>
      </c>
      <c r="D131" s="127">
        <f>(C131+coefficient!$B$16)/0.9*1.19</f>
        <v>7.4837777777777772</v>
      </c>
      <c r="E131" s="128">
        <f>(C131+coefficient!$B$16)/0.95</f>
        <v>5.957894736842106</v>
      </c>
      <c r="F131" s="145"/>
      <c r="G131" s="130">
        <v>133</v>
      </c>
      <c r="H131" s="131">
        <f>(C131+4.2+coefficient!$B$13)/0.85*1.19</f>
        <v>15.203999999999999</v>
      </c>
      <c r="I131" s="132">
        <v>294</v>
      </c>
      <c r="J131" s="133">
        <v>155078845</v>
      </c>
      <c r="K131" s="133">
        <v>40954</v>
      </c>
      <c r="L131" s="134">
        <f t="shared" si="9"/>
        <v>13.733411363636362</v>
      </c>
      <c r="M131" s="135">
        <v>295</v>
      </c>
      <c r="N131" s="135">
        <v>155078845</v>
      </c>
      <c r="O131" s="135">
        <v>40957</v>
      </c>
      <c r="P131" s="136">
        <f>(C131+4.2+coefficient!$B$16)/0.88*1.19</f>
        <v>13.33340909090909</v>
      </c>
      <c r="Q131" s="137">
        <v>296</v>
      </c>
      <c r="R131" s="137">
        <v>155078845</v>
      </c>
      <c r="S131" s="137">
        <v>40956</v>
      </c>
      <c r="T131" s="138">
        <f t="shared" si="10"/>
        <v>10.628863636363636</v>
      </c>
      <c r="U131" s="139">
        <v>758</v>
      </c>
      <c r="V131" s="140">
        <v>155078845</v>
      </c>
      <c r="W131" s="140">
        <v>559205</v>
      </c>
      <c r="X131" s="141">
        <f t="shared" si="11"/>
        <v>8.8334113636363618</v>
      </c>
      <c r="Y131" s="142">
        <v>759</v>
      </c>
      <c r="Z131" s="143">
        <v>155078845</v>
      </c>
      <c r="AA131" s="143">
        <v>559206</v>
      </c>
      <c r="AB131">
        <v>35</v>
      </c>
    </row>
    <row r="132" spans="1:36" x14ac:dyDescent="0.25">
      <c r="A132" s="125" t="s">
        <v>647</v>
      </c>
      <c r="B132" s="126">
        <v>155078864</v>
      </c>
      <c r="C132">
        <v>5.39</v>
      </c>
      <c r="D132" s="127">
        <f>(C132+coefficient!$B$16)/0.9*1.19</f>
        <v>9.7712222222222209</v>
      </c>
      <c r="E132" s="128">
        <f>(C132+coefficient!$B$16)/0.95</f>
        <v>7.7789473684210524</v>
      </c>
      <c r="F132" s="129"/>
      <c r="G132" s="130">
        <v>134</v>
      </c>
      <c r="H132" s="131">
        <f>(C132+4.2+coefficient!$B$13)/0.85*1.19</f>
        <v>17.626000000000001</v>
      </c>
      <c r="I132" s="132">
        <v>294</v>
      </c>
      <c r="J132" s="133">
        <v>155078864</v>
      </c>
      <c r="K132" s="133">
        <v>40958</v>
      </c>
      <c r="L132" s="219">
        <v>17.54</v>
      </c>
      <c r="M132" s="135">
        <v>295</v>
      </c>
      <c r="N132" s="135">
        <v>155078864</v>
      </c>
      <c r="O132" s="135">
        <v>40961</v>
      </c>
      <c r="P132" s="136">
        <f>(C132+4.2+coefficient!$B$16)/0.88*1.19</f>
        <v>15.672840909090908</v>
      </c>
      <c r="Q132" s="137">
        <v>296</v>
      </c>
      <c r="R132" s="137">
        <v>155078864</v>
      </c>
      <c r="S132" s="137">
        <v>40960</v>
      </c>
      <c r="T132" s="138">
        <f t="shared" si="10"/>
        <v>12.968295454545455</v>
      </c>
      <c r="U132" s="139">
        <v>758</v>
      </c>
      <c r="V132" s="140">
        <v>155078864</v>
      </c>
      <c r="W132" s="140">
        <v>559237</v>
      </c>
      <c r="X132" s="141">
        <f t="shared" si="11"/>
        <v>12.639999999999999</v>
      </c>
      <c r="Y132" s="142">
        <v>759</v>
      </c>
      <c r="Z132" s="143">
        <v>155078864</v>
      </c>
      <c r="AA132" s="143">
        <v>559238</v>
      </c>
      <c r="AB132">
        <v>29</v>
      </c>
      <c r="AE132">
        <v>1</v>
      </c>
      <c r="AF132">
        <v>17.54</v>
      </c>
      <c r="AG132">
        <v>0</v>
      </c>
    </row>
    <row r="133" spans="1:36" x14ac:dyDescent="0.25">
      <c r="A133" s="144" t="s">
        <v>648</v>
      </c>
      <c r="B133" s="126">
        <v>155078976</v>
      </c>
      <c r="C133">
        <v>4.5999999999999996</v>
      </c>
      <c r="D133" s="127">
        <f>(C133+coefficient!$B$16)/0.9*1.19</f>
        <v>8.7266666666666666</v>
      </c>
      <c r="E133" s="128">
        <f>(C133+coefficient!$B$16)/0.95</f>
        <v>6.9473684210526319</v>
      </c>
      <c r="F133" s="145"/>
      <c r="G133" s="130">
        <v>135</v>
      </c>
      <c r="H133" s="131">
        <f>(C133+4.2+coefficient!$B$13)/0.85*1.19</f>
        <v>16.52</v>
      </c>
      <c r="I133" s="132">
        <v>294</v>
      </c>
      <c r="J133" s="133">
        <v>155078976</v>
      </c>
      <c r="K133" s="133">
        <v>40962</v>
      </c>
      <c r="L133" s="134">
        <f t="shared" ref="L133:L156" si="12">P133*1.03</f>
        <v>15.042681818181819</v>
      </c>
      <c r="M133" s="135">
        <v>295</v>
      </c>
      <c r="N133" s="135">
        <v>155078976</v>
      </c>
      <c r="O133" s="135">
        <v>40965</v>
      </c>
      <c r="P133" s="136">
        <f>(C133+4.2+coefficient!$B$16)/0.88*1.19</f>
        <v>14.604545454545455</v>
      </c>
      <c r="Q133" s="137">
        <v>296</v>
      </c>
      <c r="R133" s="137">
        <v>155078976</v>
      </c>
      <c r="S133" s="137">
        <v>40964</v>
      </c>
      <c r="T133" s="138">
        <f t="shared" si="10"/>
        <v>11.899999999999999</v>
      </c>
      <c r="U133" s="139">
        <v>758</v>
      </c>
      <c r="V133" s="140">
        <v>155078976</v>
      </c>
      <c r="W133" s="140">
        <v>559423</v>
      </c>
      <c r="X133" s="141">
        <f t="shared" si="11"/>
        <v>10.142681818181819</v>
      </c>
      <c r="Y133" s="142">
        <v>759</v>
      </c>
      <c r="Z133" s="143">
        <v>155078976</v>
      </c>
      <c r="AA133" s="143">
        <v>559424</v>
      </c>
      <c r="AB133">
        <v>39</v>
      </c>
    </row>
    <row r="134" spans="1:36" x14ac:dyDescent="0.25">
      <c r="A134" s="125" t="s">
        <v>649</v>
      </c>
      <c r="B134" s="126">
        <v>155078824</v>
      </c>
      <c r="C134">
        <v>5.63</v>
      </c>
      <c r="D134" s="127">
        <f>(C134+coefficient!$B$16)/0.9*1.19</f>
        <v>10.088555555555555</v>
      </c>
      <c r="E134" s="128">
        <f>(C134+coefficient!$B$16)/0.95</f>
        <v>8.0315789473684216</v>
      </c>
      <c r="F134" s="129"/>
      <c r="G134" s="130">
        <v>136</v>
      </c>
      <c r="H134" s="131">
        <f>(C134+4.2+coefficient!$B$13)/0.85*1.19</f>
        <v>17.962</v>
      </c>
      <c r="I134" s="132">
        <v>294</v>
      </c>
      <c r="J134" s="133">
        <v>155078824</v>
      </c>
      <c r="K134" s="133">
        <v>40966</v>
      </c>
      <c r="L134" s="134">
        <f t="shared" si="12"/>
        <v>16.477307954545452</v>
      </c>
      <c r="M134" s="135">
        <v>295</v>
      </c>
      <c r="N134" s="135">
        <v>155078824</v>
      </c>
      <c r="O134" s="135">
        <v>40969</v>
      </c>
      <c r="P134" s="136">
        <f>(C134+4.2+coefficient!$B$16)/0.88*1.19</f>
        <v>15.997386363636362</v>
      </c>
      <c r="Q134" s="137">
        <v>296</v>
      </c>
      <c r="R134" s="137">
        <v>155078824</v>
      </c>
      <c r="S134" s="137">
        <v>40968</v>
      </c>
      <c r="T134" s="138">
        <f t="shared" si="10"/>
        <v>13.292840909090907</v>
      </c>
      <c r="U134" s="139">
        <v>758</v>
      </c>
      <c r="V134" s="140">
        <v>155078824</v>
      </c>
      <c r="W134" s="140">
        <v>559167</v>
      </c>
      <c r="X134" s="141">
        <f t="shared" si="11"/>
        <v>11.577307954545452</v>
      </c>
      <c r="Y134" s="142">
        <v>759</v>
      </c>
      <c r="Z134" s="143">
        <v>155078824</v>
      </c>
      <c r="AA134" s="143">
        <v>559168</v>
      </c>
      <c r="AB134">
        <v>33</v>
      </c>
    </row>
    <row r="135" spans="1:36" x14ac:dyDescent="0.25">
      <c r="A135" s="144" t="s">
        <v>650</v>
      </c>
      <c r="B135" s="126">
        <v>155078818</v>
      </c>
      <c r="C135">
        <v>5.31</v>
      </c>
      <c r="D135" s="127">
        <f>(C135+coefficient!$B$16)/0.9*1.19</f>
        <v>9.665444444444443</v>
      </c>
      <c r="E135" s="128">
        <f>(C135+coefficient!$B$16)/0.95</f>
        <v>7.6947368421052635</v>
      </c>
      <c r="F135" s="145"/>
      <c r="G135" s="130">
        <v>137</v>
      </c>
      <c r="H135" s="131">
        <f>(C135+4.2+coefficient!$B$13)/0.85*1.19</f>
        <v>17.513999999999999</v>
      </c>
      <c r="I135" s="132">
        <v>294</v>
      </c>
      <c r="J135" s="133">
        <v>155078818</v>
      </c>
      <c r="K135" s="133">
        <v>40970</v>
      </c>
      <c r="L135" s="134">
        <f t="shared" si="12"/>
        <v>17.427600000000002</v>
      </c>
      <c r="M135" s="135">
        <v>295</v>
      </c>
      <c r="N135" s="135">
        <v>155078818</v>
      </c>
      <c r="O135" s="135">
        <v>40973</v>
      </c>
      <c r="P135" s="219">
        <v>16.920000000000002</v>
      </c>
      <c r="Q135" s="137">
        <v>296</v>
      </c>
      <c r="R135" s="137">
        <v>155078818</v>
      </c>
      <c r="S135" s="137">
        <v>40972</v>
      </c>
      <c r="T135" s="138">
        <f t="shared" si="10"/>
        <v>12.860113636363636</v>
      </c>
      <c r="U135" s="139">
        <v>758</v>
      </c>
      <c r="V135" s="140">
        <v>155078818</v>
      </c>
      <c r="W135" s="140">
        <v>559157</v>
      </c>
      <c r="X135" s="141">
        <f t="shared" si="11"/>
        <v>12.527600000000001</v>
      </c>
      <c r="Y135" s="142">
        <v>759</v>
      </c>
      <c r="Z135" s="143">
        <v>155078818</v>
      </c>
      <c r="AA135" s="143">
        <v>559158</v>
      </c>
      <c r="AB135">
        <v>4</v>
      </c>
      <c r="AH135">
        <v>1</v>
      </c>
      <c r="AI135">
        <v>16.920000000000002</v>
      </c>
      <c r="AJ135">
        <v>0</v>
      </c>
    </row>
    <row r="136" spans="1:36" x14ac:dyDescent="0.25">
      <c r="A136" s="125" t="s">
        <v>651</v>
      </c>
      <c r="B136" s="126">
        <v>155078755</v>
      </c>
      <c r="C136">
        <v>4.04</v>
      </c>
      <c r="D136" s="127">
        <f>(C136+coefficient!$B$16)/0.9*1.19</f>
        <v>7.9862222222222217</v>
      </c>
      <c r="E136" s="128">
        <f>(C136+coefficient!$B$16)/0.95</f>
        <v>6.3578947368421055</v>
      </c>
      <c r="F136" s="129"/>
      <c r="G136" s="130">
        <v>138</v>
      </c>
      <c r="H136" s="131">
        <f>(C136+4.2+coefficient!$B$13)/0.85*1.19</f>
        <v>15.736000000000001</v>
      </c>
      <c r="I136" s="132">
        <v>294</v>
      </c>
      <c r="J136" s="133">
        <v>155078755</v>
      </c>
      <c r="K136" s="133">
        <v>40974</v>
      </c>
      <c r="L136" s="134">
        <f t="shared" si="12"/>
        <v>14.26269090909091</v>
      </c>
      <c r="M136" s="135">
        <v>295</v>
      </c>
      <c r="N136" s="135">
        <v>155078755</v>
      </c>
      <c r="O136" s="135">
        <v>40977</v>
      </c>
      <c r="P136" s="136">
        <f>(C136+4.2+coefficient!$B$16)/0.88*1.19</f>
        <v>13.847272727272728</v>
      </c>
      <c r="Q136" s="137">
        <v>296</v>
      </c>
      <c r="R136" s="137">
        <v>155078755</v>
      </c>
      <c r="S136" s="137">
        <v>40976</v>
      </c>
      <c r="T136" s="138">
        <f t="shared" si="10"/>
        <v>11.142727272727273</v>
      </c>
      <c r="U136" s="139">
        <v>758</v>
      </c>
      <c r="V136" s="140">
        <v>155078755</v>
      </c>
      <c r="W136" s="140">
        <v>559053</v>
      </c>
      <c r="X136" s="141">
        <f t="shared" si="11"/>
        <v>9.3626909090909098</v>
      </c>
      <c r="Y136" s="142">
        <v>759</v>
      </c>
      <c r="Z136" s="143">
        <v>155078755</v>
      </c>
      <c r="AA136" s="143">
        <v>559054</v>
      </c>
      <c r="AB136">
        <v>30</v>
      </c>
    </row>
    <row r="137" spans="1:36" x14ac:dyDescent="0.25">
      <c r="A137" s="144" t="s">
        <v>652</v>
      </c>
      <c r="B137" s="126">
        <v>155078927</v>
      </c>
      <c r="C137">
        <v>4.0999999999999996</v>
      </c>
      <c r="D137" s="127">
        <f>(C137+coefficient!$B$16)/0.9*1.19</f>
        <v>8.0655555555555534</v>
      </c>
      <c r="E137" s="128">
        <f>(C137+coefficient!$B$16)/0.95</f>
        <v>6.4210526315789469</v>
      </c>
      <c r="F137" s="145"/>
      <c r="G137" s="130">
        <v>139</v>
      </c>
      <c r="H137" s="131">
        <f>(C137+4.2+coefficient!$B$13)/0.85*1.19</f>
        <v>15.82</v>
      </c>
      <c r="I137" s="132">
        <v>294</v>
      </c>
      <c r="J137" s="133">
        <v>155078927</v>
      </c>
      <c r="K137" s="133">
        <v>40978</v>
      </c>
      <c r="L137" s="134">
        <f t="shared" si="12"/>
        <v>14.346261363636364</v>
      </c>
      <c r="M137" s="135">
        <v>295</v>
      </c>
      <c r="N137" s="135">
        <v>155078927</v>
      </c>
      <c r="O137" s="135">
        <v>40981</v>
      </c>
      <c r="P137" s="136">
        <f>(C137+4.2+coefficient!$B$16)/0.88*1.19</f>
        <v>13.92840909090909</v>
      </c>
      <c r="Q137" s="137">
        <v>296</v>
      </c>
      <c r="R137" s="137">
        <v>155078927</v>
      </c>
      <c r="S137" s="137">
        <v>40980</v>
      </c>
      <c r="T137" s="138">
        <f t="shared" si="10"/>
        <v>11.223863636363637</v>
      </c>
      <c r="U137" s="139">
        <v>758</v>
      </c>
      <c r="V137" s="140">
        <v>155078927</v>
      </c>
      <c r="W137" s="140">
        <v>559339</v>
      </c>
      <c r="X137" s="141">
        <f t="shared" si="11"/>
        <v>9.4462613636363635</v>
      </c>
      <c r="Y137" s="142">
        <v>759</v>
      </c>
      <c r="Z137" s="143">
        <v>155078927</v>
      </c>
      <c r="AA137" s="143">
        <v>559340</v>
      </c>
      <c r="AB137">
        <v>35</v>
      </c>
    </row>
    <row r="138" spans="1:36" x14ac:dyDescent="0.25">
      <c r="A138" s="125" t="s">
        <v>653</v>
      </c>
      <c r="B138" s="126">
        <v>155078961</v>
      </c>
      <c r="C138">
        <v>5.81</v>
      </c>
      <c r="D138" s="127">
        <f>(C138+coefficient!$B$16)/0.9*1.19</f>
        <v>10.326555555555554</v>
      </c>
      <c r="E138" s="128">
        <f>(C138+coefficient!$B$16)/0.95</f>
        <v>8.2210526315789476</v>
      </c>
      <c r="F138" s="129"/>
      <c r="G138" s="130">
        <v>140</v>
      </c>
      <c r="H138" s="131">
        <f>(C138+4.2+coefficient!$B$13)/0.85*1.19</f>
        <v>18.213999999999999</v>
      </c>
      <c r="I138" s="132">
        <v>294</v>
      </c>
      <c r="J138" s="133">
        <v>155078961</v>
      </c>
      <c r="K138" s="133">
        <v>40982</v>
      </c>
      <c r="L138" s="134">
        <f t="shared" si="12"/>
        <v>16.728019318181815</v>
      </c>
      <c r="M138" s="135">
        <v>295</v>
      </c>
      <c r="N138" s="135">
        <v>155078961</v>
      </c>
      <c r="O138" s="135">
        <v>40985</v>
      </c>
      <c r="P138" s="136">
        <f>(C138+4.2+coefficient!$B$16)/0.88*1.19</f>
        <v>16.240795454545452</v>
      </c>
      <c r="Q138" s="137">
        <v>296</v>
      </c>
      <c r="R138" s="137">
        <v>155078961</v>
      </c>
      <c r="S138" s="137">
        <v>40984</v>
      </c>
      <c r="T138" s="138">
        <f t="shared" si="10"/>
        <v>13.536249999999999</v>
      </c>
      <c r="U138" s="139">
        <v>758</v>
      </c>
      <c r="V138" s="140">
        <v>155078961</v>
      </c>
      <c r="W138" s="140">
        <v>559397</v>
      </c>
      <c r="X138" s="141">
        <f t="shared" si="11"/>
        <v>11.828019318181815</v>
      </c>
      <c r="Y138" s="142">
        <v>759</v>
      </c>
      <c r="Z138" s="143">
        <v>155078961</v>
      </c>
      <c r="AA138" s="143">
        <v>559398</v>
      </c>
      <c r="AB138">
        <v>27</v>
      </c>
    </row>
    <row r="139" spans="1:36" x14ac:dyDescent="0.25">
      <c r="A139" s="144" t="s">
        <v>654</v>
      </c>
      <c r="B139" s="126">
        <v>155078797</v>
      </c>
      <c r="C139">
        <v>4.03</v>
      </c>
      <c r="D139" s="127">
        <f>(C139+coefficient!$B$16)/0.9*1.19</f>
        <v>7.9729999999999999</v>
      </c>
      <c r="E139" s="128">
        <f>(C139+coefficient!$B$16)/0.95</f>
        <v>6.3473684210526322</v>
      </c>
      <c r="F139" s="145"/>
      <c r="G139" s="130">
        <v>141</v>
      </c>
      <c r="H139" s="131">
        <f>(C139+4.2+coefficient!$B$13)/0.85*1.19</f>
        <v>15.722000000000001</v>
      </c>
      <c r="I139" s="132">
        <v>294</v>
      </c>
      <c r="J139" s="133">
        <v>155078797</v>
      </c>
      <c r="K139" s="133">
        <v>40986</v>
      </c>
      <c r="L139" s="134">
        <f t="shared" si="12"/>
        <v>14.2487625</v>
      </c>
      <c r="M139" s="135">
        <v>295</v>
      </c>
      <c r="N139" s="135">
        <v>155078797</v>
      </c>
      <c r="O139" s="135">
        <v>40989</v>
      </c>
      <c r="P139" s="136">
        <f>(C139+4.2+coefficient!$B$16)/0.88*1.19</f>
        <v>13.83375</v>
      </c>
      <c r="Q139" s="137">
        <v>296</v>
      </c>
      <c r="R139" s="137">
        <v>155078797</v>
      </c>
      <c r="S139" s="137">
        <v>40988</v>
      </c>
      <c r="T139" s="138">
        <f t="shared" si="10"/>
        <v>11.129204545454547</v>
      </c>
      <c r="U139" s="139">
        <v>758</v>
      </c>
      <c r="V139" s="140">
        <v>155078797</v>
      </c>
      <c r="W139" s="140">
        <v>559117</v>
      </c>
      <c r="X139" s="141">
        <f t="shared" si="11"/>
        <v>9.3487624999999994</v>
      </c>
      <c r="Y139" s="142">
        <v>759</v>
      </c>
      <c r="Z139" s="143">
        <v>155078797</v>
      </c>
      <c r="AA139" s="143">
        <v>559118</v>
      </c>
      <c r="AB139">
        <v>33</v>
      </c>
    </row>
    <row r="140" spans="1:36" x14ac:dyDescent="0.25">
      <c r="A140" s="125" t="s">
        <v>655</v>
      </c>
      <c r="B140" s="126">
        <v>155078887</v>
      </c>
      <c r="C140">
        <v>3.78</v>
      </c>
      <c r="D140" s="127">
        <f>(C140+coefficient!$B$16)/0.9*1.19</f>
        <v>7.6424444444444433</v>
      </c>
      <c r="E140" s="128">
        <f>(C140+coefficient!$B$16)/0.95</f>
        <v>6.0842105263157888</v>
      </c>
      <c r="F140" s="129"/>
      <c r="G140" s="130">
        <v>142</v>
      </c>
      <c r="H140" s="131">
        <f>(C140+4.2+coefficient!$B$13)/0.85*1.19</f>
        <v>15.372</v>
      </c>
      <c r="I140" s="132">
        <v>294</v>
      </c>
      <c r="J140" s="133">
        <v>155078887</v>
      </c>
      <c r="K140" s="133">
        <v>40990</v>
      </c>
      <c r="L140" s="134">
        <f t="shared" si="12"/>
        <v>13.900552272727273</v>
      </c>
      <c r="M140" s="135">
        <v>295</v>
      </c>
      <c r="N140" s="135">
        <v>155078887</v>
      </c>
      <c r="O140" s="135">
        <v>40993</v>
      </c>
      <c r="P140" s="136">
        <f>(C140+4.2+coefficient!$B$16)/0.88*1.19</f>
        <v>13.495681818181819</v>
      </c>
      <c r="Q140" s="137">
        <v>296</v>
      </c>
      <c r="R140" s="137">
        <v>155078887</v>
      </c>
      <c r="S140" s="137">
        <v>40992</v>
      </c>
      <c r="T140" s="138">
        <f t="shared" si="10"/>
        <v>10.791136363636364</v>
      </c>
      <c r="U140" s="139">
        <v>758</v>
      </c>
      <c r="V140" s="140">
        <v>155078887</v>
      </c>
      <c r="W140" s="140">
        <v>559273</v>
      </c>
      <c r="X140" s="141">
        <f t="shared" si="11"/>
        <v>9.0005522727272727</v>
      </c>
      <c r="Y140" s="142">
        <v>759</v>
      </c>
      <c r="Z140" s="143">
        <v>155078887</v>
      </c>
      <c r="AA140" s="143">
        <v>559274</v>
      </c>
      <c r="AB140">
        <v>32</v>
      </c>
    </row>
    <row r="141" spans="1:36" x14ac:dyDescent="0.25">
      <c r="A141" s="144" t="s">
        <v>656</v>
      </c>
      <c r="B141" s="126">
        <v>155078784</v>
      </c>
      <c r="C141">
        <v>6.15</v>
      </c>
      <c r="D141" s="127">
        <f>(C141+coefficient!$B$16)/0.9*1.19</f>
        <v>10.77611111111111</v>
      </c>
      <c r="E141" s="128">
        <f>(C141+coefficient!$B$16)/0.95</f>
        <v>8.5789473684210531</v>
      </c>
      <c r="F141" s="145"/>
      <c r="G141" s="130">
        <v>143</v>
      </c>
      <c r="H141" s="131">
        <f>(C141+4.2+coefficient!$B$13)/0.85*1.19</f>
        <v>18.690000000000001</v>
      </c>
      <c r="I141" s="132">
        <v>294</v>
      </c>
      <c r="J141" s="133">
        <v>155078784</v>
      </c>
      <c r="K141" s="133">
        <v>40994</v>
      </c>
      <c r="L141" s="134">
        <f t="shared" si="12"/>
        <v>17.201585227272727</v>
      </c>
      <c r="M141" s="135">
        <v>295</v>
      </c>
      <c r="N141" s="135">
        <v>155078784</v>
      </c>
      <c r="O141" s="135">
        <v>40997</v>
      </c>
      <c r="P141" s="136">
        <f>(C141+4.2+coefficient!$B$16)/0.88*1.19</f>
        <v>16.700568181818181</v>
      </c>
      <c r="Q141" s="137">
        <v>296</v>
      </c>
      <c r="R141" s="137">
        <v>155078784</v>
      </c>
      <c r="S141" s="137">
        <v>40996</v>
      </c>
      <c r="T141" s="138">
        <f t="shared" si="10"/>
        <v>13.996022727272729</v>
      </c>
      <c r="U141" s="139">
        <v>758</v>
      </c>
      <c r="V141" s="140">
        <v>155078784</v>
      </c>
      <c r="W141" s="140">
        <v>559093</v>
      </c>
      <c r="X141" s="141">
        <f t="shared" si="11"/>
        <v>12.301585227272726</v>
      </c>
      <c r="Y141" s="142">
        <v>759</v>
      </c>
      <c r="Z141" s="143">
        <v>155078784</v>
      </c>
      <c r="AA141" s="143">
        <v>559094</v>
      </c>
      <c r="AB141">
        <v>8</v>
      </c>
      <c r="AE141">
        <v>1</v>
      </c>
      <c r="AF141">
        <v>13.15</v>
      </c>
      <c r="AG141">
        <v>4.9000000000000004</v>
      </c>
    </row>
    <row r="142" spans="1:36" x14ac:dyDescent="0.25">
      <c r="A142" s="148" t="s">
        <v>657</v>
      </c>
      <c r="B142" s="126">
        <v>155078947</v>
      </c>
      <c r="C142">
        <v>5.85</v>
      </c>
      <c r="D142" s="127">
        <f>(C142+coefficient!$B$16)/0.9*1.19</f>
        <v>10.379444444444443</v>
      </c>
      <c r="E142" s="128">
        <f>(C142+coefficient!$B$16)/0.95</f>
        <v>8.2631578947368425</v>
      </c>
      <c r="F142" s="149"/>
      <c r="G142" s="130">
        <v>144</v>
      </c>
      <c r="H142" s="131">
        <f>(C142+4.2+coefficient!$B$13)/0.85*1.19</f>
        <v>18.27</v>
      </c>
      <c r="I142" s="132">
        <v>294</v>
      </c>
      <c r="J142" s="133">
        <v>155078947</v>
      </c>
      <c r="K142" s="133">
        <v>40998</v>
      </c>
      <c r="L142" s="134">
        <f t="shared" si="12"/>
        <v>16.783732954545453</v>
      </c>
      <c r="M142" s="135">
        <v>295</v>
      </c>
      <c r="N142" s="135">
        <v>155078947</v>
      </c>
      <c r="O142" s="135">
        <v>41001</v>
      </c>
      <c r="P142" s="136">
        <f>(C142+4.2+coefficient!$B$16)/0.88*1.19</f>
        <v>16.294886363636362</v>
      </c>
      <c r="Q142" s="137">
        <v>296</v>
      </c>
      <c r="R142" s="137">
        <v>155078947</v>
      </c>
      <c r="S142" s="137">
        <v>41000</v>
      </c>
      <c r="T142" s="138">
        <f t="shared" si="10"/>
        <v>13.59034090909091</v>
      </c>
      <c r="U142" s="139">
        <v>758</v>
      </c>
      <c r="V142" s="140">
        <v>155078947</v>
      </c>
      <c r="W142" s="140">
        <v>559371</v>
      </c>
      <c r="X142" s="141">
        <f t="shared" si="11"/>
        <v>11.883732954545453</v>
      </c>
      <c r="Y142" s="142">
        <v>759</v>
      </c>
      <c r="Z142" s="143">
        <v>155078947</v>
      </c>
      <c r="AA142" s="143">
        <v>559372</v>
      </c>
      <c r="AB142">
        <v>0</v>
      </c>
    </row>
    <row r="143" spans="1:36" x14ac:dyDescent="0.25">
      <c r="A143" s="144" t="s">
        <v>658</v>
      </c>
      <c r="B143" s="126">
        <v>155078749</v>
      </c>
      <c r="C143">
        <v>5.33</v>
      </c>
      <c r="D143" s="127">
        <f>(C143+coefficient!$B$16)/0.9*1.19</f>
        <v>9.6918888888888883</v>
      </c>
      <c r="E143" s="128">
        <f>(C143+coefficient!$B$16)/0.95</f>
        <v>7.715789473684211</v>
      </c>
      <c r="F143" s="145"/>
      <c r="G143" s="130">
        <v>145</v>
      </c>
      <c r="H143" s="131">
        <f>(C143+4.2+coefficient!$B$13)/0.85*1.19</f>
        <v>17.542000000000002</v>
      </c>
      <c r="I143" s="132">
        <v>294</v>
      </c>
      <c r="J143" s="133">
        <v>155078749</v>
      </c>
      <c r="K143" s="133">
        <v>41002</v>
      </c>
      <c r="L143" s="134">
        <f t="shared" si="12"/>
        <v>12.040699999999999</v>
      </c>
      <c r="M143" s="135">
        <v>295</v>
      </c>
      <c r="N143" s="135">
        <v>155078749</v>
      </c>
      <c r="O143" s="135">
        <v>41005</v>
      </c>
      <c r="P143" s="219">
        <v>11.69</v>
      </c>
      <c r="Q143" s="137">
        <v>296</v>
      </c>
      <c r="R143" s="137">
        <v>155078749</v>
      </c>
      <c r="S143" s="137">
        <v>41004</v>
      </c>
      <c r="T143" s="138">
        <f t="shared" si="10"/>
        <v>12.887159090909091</v>
      </c>
      <c r="U143" s="139">
        <v>758</v>
      </c>
      <c r="V143" s="140">
        <v>155078749</v>
      </c>
      <c r="W143" s="140">
        <v>559041</v>
      </c>
      <c r="X143" s="141">
        <f t="shared" si="11"/>
        <v>7.1406999999999989</v>
      </c>
      <c r="Y143" s="142">
        <v>759</v>
      </c>
      <c r="Z143" s="143">
        <v>155078749</v>
      </c>
      <c r="AA143" s="143">
        <v>559042</v>
      </c>
      <c r="AB143">
        <v>16</v>
      </c>
      <c r="AH143">
        <v>1</v>
      </c>
      <c r="AI143">
        <v>11.69</v>
      </c>
      <c r="AJ143">
        <v>0</v>
      </c>
    </row>
    <row r="144" spans="1:36" x14ac:dyDescent="0.25">
      <c r="A144" s="125" t="s">
        <v>659</v>
      </c>
      <c r="B144" s="126">
        <v>155078953</v>
      </c>
      <c r="C144">
        <v>3.4</v>
      </c>
      <c r="D144" s="127">
        <f>(C144+coefficient!$B$16)/0.9*1.19</f>
        <v>7.14</v>
      </c>
      <c r="E144" s="128">
        <f>(C144+coefficient!$B$16)/0.95</f>
        <v>5.6842105263157903</v>
      </c>
      <c r="F144" s="129"/>
      <c r="G144" s="130">
        <v>146</v>
      </c>
      <c r="H144" s="131">
        <f>(C144+4.2+coefficient!$B$13)/0.85*1.19</f>
        <v>14.84</v>
      </c>
      <c r="I144" s="132">
        <v>294</v>
      </c>
      <c r="J144" s="133">
        <v>155078953</v>
      </c>
      <c r="K144" s="133">
        <v>41006</v>
      </c>
      <c r="L144" s="134">
        <f t="shared" si="12"/>
        <v>13.371272727272727</v>
      </c>
      <c r="M144" s="135">
        <v>295</v>
      </c>
      <c r="N144" s="135">
        <v>155078953</v>
      </c>
      <c r="O144" s="135">
        <v>41009</v>
      </c>
      <c r="P144" s="136">
        <f>(C144+4.2+coefficient!$B$16)/0.88*1.19</f>
        <v>12.981818181818181</v>
      </c>
      <c r="Q144" s="137">
        <v>296</v>
      </c>
      <c r="R144" s="137">
        <v>155078953</v>
      </c>
      <c r="S144" s="137">
        <v>41008</v>
      </c>
      <c r="T144" s="138">
        <f t="shared" si="10"/>
        <v>10.277272727272727</v>
      </c>
      <c r="U144" s="139">
        <v>758</v>
      </c>
      <c r="V144" s="140">
        <v>155078953</v>
      </c>
      <c r="W144" s="140">
        <v>559383</v>
      </c>
      <c r="X144" s="141">
        <f t="shared" si="11"/>
        <v>8.4712727272727264</v>
      </c>
      <c r="Y144" s="142">
        <v>759</v>
      </c>
      <c r="Z144" s="143">
        <v>155078953</v>
      </c>
      <c r="AA144" s="143">
        <v>559384</v>
      </c>
      <c r="AB144">
        <v>29</v>
      </c>
      <c r="AE144">
        <v>1</v>
      </c>
      <c r="AF144">
        <v>12.67</v>
      </c>
      <c r="AG144">
        <v>0</v>
      </c>
    </row>
    <row r="145" spans="1:36" x14ac:dyDescent="0.25">
      <c r="A145" s="144" t="s">
        <v>660</v>
      </c>
      <c r="B145" s="126">
        <v>155078891</v>
      </c>
      <c r="C145">
        <v>4.79</v>
      </c>
      <c r="D145" s="127">
        <f>(C145+coefficient!$B$16)/0.9*1.19</f>
        <v>8.9778888888888879</v>
      </c>
      <c r="E145" s="128">
        <f>(C145+coefficient!$B$16)/0.95</f>
        <v>7.147368421052632</v>
      </c>
      <c r="F145" s="145"/>
      <c r="G145" s="130">
        <v>147</v>
      </c>
      <c r="H145" s="131">
        <f>(C145+4.2+coefficient!$B$13)/0.85*1.19</f>
        <v>16.786000000000001</v>
      </c>
      <c r="I145" s="132">
        <v>294</v>
      </c>
      <c r="J145" s="133">
        <v>155078891</v>
      </c>
      <c r="K145" s="133">
        <v>41010</v>
      </c>
      <c r="L145" s="134">
        <f t="shared" si="12"/>
        <v>15.307321590909089</v>
      </c>
      <c r="M145" s="135">
        <v>295</v>
      </c>
      <c r="N145" s="135">
        <v>155078891</v>
      </c>
      <c r="O145" s="135">
        <v>41013</v>
      </c>
      <c r="P145" s="136">
        <f>(C145+4.2+coefficient!$B$16)/0.88*1.19</f>
        <v>14.861477272727271</v>
      </c>
      <c r="Q145" s="137">
        <v>296</v>
      </c>
      <c r="R145" s="137">
        <v>155078891</v>
      </c>
      <c r="S145" s="137">
        <v>41012</v>
      </c>
      <c r="T145" s="138">
        <f t="shared" si="10"/>
        <v>12.156931818181819</v>
      </c>
      <c r="U145" s="139">
        <v>758</v>
      </c>
      <c r="V145" s="140">
        <v>155078891</v>
      </c>
      <c r="W145" s="140">
        <v>559281</v>
      </c>
      <c r="X145" s="141">
        <f t="shared" si="11"/>
        <v>10.407321590909088</v>
      </c>
      <c r="Y145" s="142">
        <v>759</v>
      </c>
      <c r="Z145" s="143">
        <v>155078891</v>
      </c>
      <c r="AA145" s="143">
        <v>559282</v>
      </c>
      <c r="AB145">
        <v>32</v>
      </c>
      <c r="AH145">
        <v>2</v>
      </c>
      <c r="AI145">
        <v>14.94</v>
      </c>
      <c r="AJ145">
        <v>0</v>
      </c>
    </row>
    <row r="146" spans="1:36" x14ac:dyDescent="0.25">
      <c r="A146" s="125" t="s">
        <v>661</v>
      </c>
      <c r="B146" s="126">
        <v>155078951</v>
      </c>
      <c r="C146">
        <v>4.7300000000000004</v>
      </c>
      <c r="D146" s="127">
        <f>(C146+coefficient!$B$16)/0.9*1.19</f>
        <v>8.8985555555555553</v>
      </c>
      <c r="E146" s="128">
        <f>(C146+coefficient!$B$16)/0.95</f>
        <v>7.0842105263157906</v>
      </c>
      <c r="F146" s="129"/>
      <c r="G146" s="130">
        <v>148</v>
      </c>
      <c r="H146" s="131">
        <f>(C146+4.2+coefficient!$B$13)/0.85*1.19</f>
        <v>16.701999999999998</v>
      </c>
      <c r="I146" s="132">
        <v>294</v>
      </c>
      <c r="J146" s="133">
        <v>155078951</v>
      </c>
      <c r="K146" s="133">
        <v>41014</v>
      </c>
      <c r="L146" s="134">
        <f t="shared" si="12"/>
        <v>17.9941</v>
      </c>
      <c r="M146" s="135">
        <v>295</v>
      </c>
      <c r="N146" s="135">
        <v>155078951</v>
      </c>
      <c r="O146" s="135">
        <v>41017</v>
      </c>
      <c r="P146" s="219">
        <v>17.47</v>
      </c>
      <c r="Q146" s="137">
        <v>296</v>
      </c>
      <c r="R146" s="137">
        <v>155078951</v>
      </c>
      <c r="S146" s="137">
        <v>41016</v>
      </c>
      <c r="T146" s="138">
        <f t="shared" si="10"/>
        <v>12.075795454545453</v>
      </c>
      <c r="U146" s="139">
        <v>758</v>
      </c>
      <c r="V146" s="140">
        <v>155078951</v>
      </c>
      <c r="W146" s="140">
        <v>559379</v>
      </c>
      <c r="X146" s="141">
        <f t="shared" si="11"/>
        <v>13.094099999999999</v>
      </c>
      <c r="Y146" s="142">
        <v>759</v>
      </c>
      <c r="Z146" s="143">
        <v>155078951</v>
      </c>
      <c r="AA146" s="143">
        <v>559380</v>
      </c>
      <c r="AB146">
        <v>29</v>
      </c>
      <c r="AH146">
        <v>1</v>
      </c>
      <c r="AI146">
        <v>17.47</v>
      </c>
      <c r="AJ146">
        <v>0</v>
      </c>
    </row>
    <row r="147" spans="1:36" x14ac:dyDescent="0.25">
      <c r="A147" s="144" t="s">
        <v>662</v>
      </c>
      <c r="B147" s="126">
        <v>155078877</v>
      </c>
      <c r="C147">
        <v>3.34</v>
      </c>
      <c r="D147" s="127">
        <f>(C147+coefficient!$B$16)/0.9*1.19</f>
        <v>7.0606666666666653</v>
      </c>
      <c r="E147" s="128">
        <f>(C147+coefficient!$B$16)/0.95</f>
        <v>5.6210526315789471</v>
      </c>
      <c r="F147" s="145"/>
      <c r="G147" s="130">
        <v>149</v>
      </c>
      <c r="H147" s="173">
        <v>14.06</v>
      </c>
      <c r="I147" s="132">
        <v>294</v>
      </c>
      <c r="J147" s="133">
        <v>155078877</v>
      </c>
      <c r="K147" s="133">
        <v>41018</v>
      </c>
      <c r="L147" s="134">
        <f t="shared" si="12"/>
        <v>13.287702272727271</v>
      </c>
      <c r="M147" s="135">
        <v>295</v>
      </c>
      <c r="N147" s="135">
        <v>155078877</v>
      </c>
      <c r="O147" s="135">
        <v>41021</v>
      </c>
      <c r="P147" s="136">
        <f>(C147+4.2+coefficient!$B$16)/0.88*1.19</f>
        <v>12.900681818181816</v>
      </c>
      <c r="Q147" s="137">
        <v>296</v>
      </c>
      <c r="R147" s="137">
        <v>155078877</v>
      </c>
      <c r="S147" s="137">
        <v>41020</v>
      </c>
      <c r="T147" s="138">
        <f t="shared" si="10"/>
        <v>10.196136363636363</v>
      </c>
      <c r="U147" s="139">
        <v>758</v>
      </c>
      <c r="V147" s="140">
        <v>155078877</v>
      </c>
      <c r="W147" s="140">
        <v>559257</v>
      </c>
      <c r="X147" s="141">
        <f t="shared" si="11"/>
        <v>8.387702272727271</v>
      </c>
      <c r="Y147" s="142">
        <v>759</v>
      </c>
      <c r="Z147" s="143">
        <v>155078877</v>
      </c>
      <c r="AA147" s="143">
        <v>559258</v>
      </c>
      <c r="AB147">
        <v>26</v>
      </c>
      <c r="AC147">
        <v>1</v>
      </c>
      <c r="AD147">
        <v>14.06</v>
      </c>
    </row>
    <row r="148" spans="1:36" x14ac:dyDescent="0.25">
      <c r="A148" s="125" t="s">
        <v>663</v>
      </c>
      <c r="B148" s="126">
        <v>155078743</v>
      </c>
      <c r="C148">
        <v>5.37</v>
      </c>
      <c r="D148" s="127">
        <f>(C148+coefficient!$B$16)/0.9*1.19</f>
        <v>9.7447777777777773</v>
      </c>
      <c r="E148" s="128">
        <f>(C148+coefficient!$B$16)/0.95</f>
        <v>7.7578947368421058</v>
      </c>
      <c r="F148" s="129"/>
      <c r="G148" s="130">
        <v>150</v>
      </c>
      <c r="H148" s="131">
        <f>(C148+4.2+coefficient!$B$13)/0.85*1.19</f>
        <v>17.597999999999999</v>
      </c>
      <c r="I148" s="132">
        <v>294</v>
      </c>
      <c r="J148" s="133">
        <v>155078743</v>
      </c>
      <c r="K148" s="133">
        <v>41023</v>
      </c>
      <c r="L148" s="134">
        <f t="shared" si="12"/>
        <v>16.11516931818182</v>
      </c>
      <c r="M148" s="135">
        <v>295</v>
      </c>
      <c r="N148" s="135">
        <v>155078743</v>
      </c>
      <c r="O148" s="135">
        <v>41026</v>
      </c>
      <c r="P148" s="136">
        <f>(C148+4.2+coefficient!$B$16)/0.88*1.19</f>
        <v>15.645795454545455</v>
      </c>
      <c r="Q148" s="137">
        <v>296</v>
      </c>
      <c r="R148" s="137">
        <v>155078743</v>
      </c>
      <c r="S148" s="137">
        <v>41025</v>
      </c>
      <c r="T148" s="138">
        <f t="shared" si="10"/>
        <v>12.94125</v>
      </c>
      <c r="U148" s="139">
        <v>758</v>
      </c>
      <c r="V148" s="140">
        <v>155078743</v>
      </c>
      <c r="W148" s="140">
        <v>559031</v>
      </c>
      <c r="X148" s="141">
        <f t="shared" si="11"/>
        <v>11.21516931818182</v>
      </c>
      <c r="Y148" s="142">
        <v>759</v>
      </c>
      <c r="Z148" s="143">
        <v>155078743</v>
      </c>
      <c r="AA148" s="143">
        <v>559032</v>
      </c>
      <c r="AB148">
        <v>33</v>
      </c>
    </row>
    <row r="149" spans="1:36" x14ac:dyDescent="0.25">
      <c r="A149" s="144" t="s">
        <v>664</v>
      </c>
      <c r="B149" s="126">
        <v>155078801</v>
      </c>
      <c r="C149">
        <v>3.52</v>
      </c>
      <c r="D149" s="127">
        <f>(C149+coefficient!$B$16)/0.9*1.19</f>
        <v>7.2986666666666657</v>
      </c>
      <c r="E149" s="128">
        <f>(C149+coefficient!$B$16)/0.95</f>
        <v>5.8105263157894731</v>
      </c>
      <c r="F149" s="145"/>
      <c r="G149" s="130">
        <v>151</v>
      </c>
      <c r="H149" s="173">
        <v>14.31</v>
      </c>
      <c r="I149" s="132">
        <v>294</v>
      </c>
      <c r="J149" s="133">
        <v>155078801</v>
      </c>
      <c r="K149" s="133">
        <v>41027</v>
      </c>
      <c r="L149" s="134">
        <f t="shared" si="12"/>
        <v>13.538413636363638</v>
      </c>
      <c r="M149" s="135">
        <v>295</v>
      </c>
      <c r="N149" s="135">
        <v>155078801</v>
      </c>
      <c r="O149" s="135">
        <v>41030</v>
      </c>
      <c r="P149" s="136">
        <f>(C149+4.2+coefficient!$B$16)/0.88*1.19</f>
        <v>13.144090909090909</v>
      </c>
      <c r="Q149" s="137">
        <v>296</v>
      </c>
      <c r="R149" s="137">
        <v>155078801</v>
      </c>
      <c r="S149" s="137">
        <v>41029</v>
      </c>
      <c r="T149" s="138">
        <f t="shared" si="10"/>
        <v>10.439545454545454</v>
      </c>
      <c r="U149" s="139">
        <v>758</v>
      </c>
      <c r="V149" s="140">
        <v>155078801</v>
      </c>
      <c r="W149" s="140">
        <v>559125</v>
      </c>
      <c r="X149" s="141">
        <f t="shared" si="11"/>
        <v>8.6384136363636372</v>
      </c>
      <c r="Y149" s="142">
        <v>759</v>
      </c>
      <c r="Z149" s="143">
        <v>155078801</v>
      </c>
      <c r="AA149" s="143">
        <v>559126</v>
      </c>
      <c r="AB149">
        <v>9</v>
      </c>
      <c r="AC149">
        <v>1</v>
      </c>
      <c r="AD149">
        <v>14.31</v>
      </c>
    </row>
    <row r="150" spans="1:36" x14ac:dyDescent="0.25">
      <c r="A150" s="125" t="s">
        <v>665</v>
      </c>
      <c r="B150" s="126">
        <v>155078831</v>
      </c>
      <c r="C150">
        <v>4.72</v>
      </c>
      <c r="D150" s="127">
        <f>(C150+coefficient!$B$16)/0.9*1.19</f>
        <v>8.8853333333333318</v>
      </c>
      <c r="E150" s="128">
        <f>(C150+coefficient!$B$16)/0.95</f>
        <v>7.0736842105263156</v>
      </c>
      <c r="F150" s="129"/>
      <c r="G150" s="130">
        <v>152</v>
      </c>
      <c r="H150" s="131">
        <f>(C150+4.2+coefficient!$B$13)/0.85*1.19</f>
        <v>16.687999999999999</v>
      </c>
      <c r="I150" s="132">
        <v>294</v>
      </c>
      <c r="J150" s="133">
        <v>155078831</v>
      </c>
      <c r="K150" s="133">
        <v>41032</v>
      </c>
      <c r="L150" s="134">
        <f t="shared" si="12"/>
        <v>15.209822727272726</v>
      </c>
      <c r="M150" s="135">
        <v>295</v>
      </c>
      <c r="N150" s="135">
        <v>155078831</v>
      </c>
      <c r="O150" s="135">
        <v>41035</v>
      </c>
      <c r="P150" s="136">
        <f>(C150+4.2+coefficient!$B$16)/0.88*1.19</f>
        <v>14.766818181818181</v>
      </c>
      <c r="Q150" s="137">
        <v>296</v>
      </c>
      <c r="R150" s="137">
        <v>155078831</v>
      </c>
      <c r="S150" s="137">
        <v>41034</v>
      </c>
      <c r="T150" s="138">
        <f t="shared" si="10"/>
        <v>12.062272727272727</v>
      </c>
      <c r="U150" s="139">
        <v>758</v>
      </c>
      <c r="V150" s="140">
        <v>155078831</v>
      </c>
      <c r="W150" s="140">
        <v>559181</v>
      </c>
      <c r="X150" s="141">
        <f t="shared" si="11"/>
        <v>10.309822727272726</v>
      </c>
      <c r="Y150" s="142">
        <v>759</v>
      </c>
      <c r="Z150" s="143">
        <v>155078831</v>
      </c>
      <c r="AA150" s="143">
        <v>559182</v>
      </c>
      <c r="AB150">
        <v>29</v>
      </c>
    </row>
    <row r="151" spans="1:36" x14ac:dyDescent="0.25">
      <c r="A151" s="144" t="s">
        <v>666</v>
      </c>
      <c r="B151" s="126">
        <v>155078924</v>
      </c>
      <c r="C151">
        <v>5.25</v>
      </c>
      <c r="D151" s="127">
        <f>(C151+coefficient!$B$16)/0.9*1.19</f>
        <v>9.5861111111111104</v>
      </c>
      <c r="E151" s="128">
        <f>(C151+coefficient!$B$16)/0.95</f>
        <v>7.6315789473684212</v>
      </c>
      <c r="F151" s="145"/>
      <c r="G151" s="130">
        <v>153</v>
      </c>
      <c r="H151" s="131">
        <f>(C151+4.2+coefficient!$B$13)/0.85*1.19</f>
        <v>17.43</v>
      </c>
      <c r="I151" s="132">
        <v>294</v>
      </c>
      <c r="J151" s="133">
        <v>155078924</v>
      </c>
      <c r="K151" s="133">
        <v>41036</v>
      </c>
      <c r="L151" s="134">
        <f t="shared" si="12"/>
        <v>15.948028409090906</v>
      </c>
      <c r="M151" s="135">
        <v>295</v>
      </c>
      <c r="N151" s="135">
        <v>155078924</v>
      </c>
      <c r="O151" s="135">
        <v>41039</v>
      </c>
      <c r="P151" s="136">
        <f>(C151+4.2+coefficient!$B$16)/0.88*1.19</f>
        <v>15.483522727272724</v>
      </c>
      <c r="Q151" s="137">
        <v>296</v>
      </c>
      <c r="R151" s="137">
        <v>155078924</v>
      </c>
      <c r="S151" s="137">
        <v>41038</v>
      </c>
      <c r="T151" s="138">
        <f t="shared" si="10"/>
        <v>12.778977272727271</v>
      </c>
      <c r="U151" s="139">
        <v>758</v>
      </c>
      <c r="V151" s="140">
        <v>155078924</v>
      </c>
      <c r="W151" s="140">
        <v>559333</v>
      </c>
      <c r="X151" s="141">
        <f t="shared" si="11"/>
        <v>11.048028409090906</v>
      </c>
      <c r="Y151" s="142">
        <v>759</v>
      </c>
      <c r="Z151" s="143">
        <v>155078924</v>
      </c>
      <c r="AA151" s="143">
        <v>559334</v>
      </c>
      <c r="AB151">
        <v>22</v>
      </c>
    </row>
    <row r="152" spans="1:36" x14ac:dyDescent="0.25">
      <c r="A152" s="125" t="s">
        <v>667</v>
      </c>
      <c r="B152" s="126">
        <v>155078788</v>
      </c>
      <c r="C152">
        <v>2.73</v>
      </c>
      <c r="D152" s="127">
        <f>(C152+coefficient!$B$16)/0.9*1.19</f>
        <v>6.2541111111111105</v>
      </c>
      <c r="E152" s="128">
        <f>(C152+coefficient!$B$16)/0.95</f>
        <v>4.9789473684210535</v>
      </c>
      <c r="F152" s="129"/>
      <c r="G152" s="130">
        <v>154</v>
      </c>
      <c r="H152" s="131">
        <f>(C152+4.2+coefficient!$B$13)/0.85*1.19</f>
        <v>13.901999999999999</v>
      </c>
      <c r="I152" s="132">
        <v>294</v>
      </c>
      <c r="J152" s="133">
        <v>155078788</v>
      </c>
      <c r="K152" s="133">
        <v>41040</v>
      </c>
      <c r="L152" s="134">
        <f t="shared" si="12"/>
        <v>12.438069318181817</v>
      </c>
      <c r="M152" s="135">
        <v>295</v>
      </c>
      <c r="N152" s="135">
        <v>155078788</v>
      </c>
      <c r="O152" s="135">
        <v>41043</v>
      </c>
      <c r="P152" s="136">
        <f>(C152+4.2+coefficient!$B$16)/0.88*1.19</f>
        <v>12.075795454545453</v>
      </c>
      <c r="Q152" s="137">
        <v>296</v>
      </c>
      <c r="R152" s="137">
        <v>155078788</v>
      </c>
      <c r="S152" s="137">
        <v>41042</v>
      </c>
      <c r="T152" s="138">
        <f t="shared" si="10"/>
        <v>9.3712499999999999</v>
      </c>
      <c r="U152" s="139">
        <v>758</v>
      </c>
      <c r="V152" s="140">
        <v>155078788</v>
      </c>
      <c r="W152" s="140">
        <v>559101</v>
      </c>
      <c r="X152" s="141">
        <f t="shared" si="11"/>
        <v>7.538069318181817</v>
      </c>
      <c r="Y152" s="142">
        <v>759</v>
      </c>
      <c r="Z152" s="143">
        <v>155078788</v>
      </c>
      <c r="AA152" s="143">
        <v>559102</v>
      </c>
      <c r="AB152">
        <v>25</v>
      </c>
      <c r="AC152">
        <v>1</v>
      </c>
      <c r="AD152">
        <v>13.96</v>
      </c>
    </row>
    <row r="153" spans="1:36" x14ac:dyDescent="0.25">
      <c r="A153" s="146" t="s">
        <v>668</v>
      </c>
      <c r="B153" s="126">
        <v>155078787</v>
      </c>
      <c r="C153" s="14">
        <v>5.3243999999999989</v>
      </c>
      <c r="D153" s="127">
        <f>(C153+coefficient!$B$16)/0.9*1.19</f>
        <v>9.6844844444444416</v>
      </c>
      <c r="E153" s="128">
        <f>(C153+coefficient!$B$16)/0.95</f>
        <v>7.7098947368421049</v>
      </c>
      <c r="F153" s="147"/>
      <c r="G153" s="130">
        <v>155</v>
      </c>
      <c r="H153" s="131">
        <f>(C153+4.2+coefficient!$B$13)/0.85*1.19</f>
        <v>17.53416</v>
      </c>
      <c r="I153" s="132">
        <v>294</v>
      </c>
      <c r="J153" s="133">
        <v>155078787</v>
      </c>
      <c r="K153" s="133">
        <v>41044</v>
      </c>
      <c r="L153" s="134">
        <f t="shared" si="12"/>
        <v>16.051655772727273</v>
      </c>
      <c r="M153" s="135">
        <v>295</v>
      </c>
      <c r="N153" s="135">
        <v>155078787</v>
      </c>
      <c r="O153" s="135">
        <v>41046</v>
      </c>
      <c r="P153" s="136">
        <f>(C153+4.2+coefficient!$B$16)/0.88*1.19</f>
        <v>15.584131818181817</v>
      </c>
      <c r="Q153" s="137">
        <v>296</v>
      </c>
      <c r="R153" s="137">
        <v>155078787</v>
      </c>
      <c r="S153" s="137">
        <v>13540</v>
      </c>
      <c r="T153" s="138">
        <f t="shared" si="10"/>
        <v>12.879586363636362</v>
      </c>
      <c r="U153" s="139">
        <v>758</v>
      </c>
      <c r="V153" s="140">
        <v>155078787</v>
      </c>
      <c r="W153" s="140">
        <v>559099</v>
      </c>
      <c r="X153" s="141">
        <f t="shared" si="11"/>
        <v>11.151655772727272</v>
      </c>
      <c r="Y153" s="142">
        <v>759</v>
      </c>
      <c r="Z153" s="143">
        <v>155078787</v>
      </c>
      <c r="AA153" s="143">
        <v>559100</v>
      </c>
      <c r="AB153">
        <v>0</v>
      </c>
    </row>
    <row r="154" spans="1:36" x14ac:dyDescent="0.25">
      <c r="A154" s="125" t="s">
        <v>669</v>
      </c>
      <c r="B154" s="126">
        <v>155078832</v>
      </c>
      <c r="C154">
        <v>4.53</v>
      </c>
      <c r="D154" s="127">
        <f>(C154+coefficient!$B$16)/0.9*1.19</f>
        <v>8.6341111111111104</v>
      </c>
      <c r="E154" s="128">
        <f>(C154+coefficient!$B$16)/0.95</f>
        <v>6.8736842105263163</v>
      </c>
      <c r="F154" s="129"/>
      <c r="G154" s="130">
        <v>156</v>
      </c>
      <c r="H154" s="131">
        <f>(C154+4.2+coefficient!$B$13)/0.85*1.19</f>
        <v>16.422000000000001</v>
      </c>
      <c r="I154" s="132">
        <v>294</v>
      </c>
      <c r="J154" s="133">
        <v>155078832</v>
      </c>
      <c r="K154" s="133">
        <v>41050</v>
      </c>
      <c r="L154" s="134">
        <f t="shared" si="12"/>
        <v>14.945182954545455</v>
      </c>
      <c r="M154" s="135">
        <v>295</v>
      </c>
      <c r="N154" s="135">
        <v>155078832</v>
      </c>
      <c r="O154" s="135">
        <v>41053</v>
      </c>
      <c r="P154" s="136">
        <f>(C154+4.2+coefficient!$B$16)/0.88*1.19</f>
        <v>14.509886363636364</v>
      </c>
      <c r="Q154" s="137">
        <v>296</v>
      </c>
      <c r="R154" s="137">
        <v>155078832</v>
      </c>
      <c r="S154" s="137">
        <v>41052</v>
      </c>
      <c r="T154" s="138">
        <f t="shared" si="10"/>
        <v>11.80534090909091</v>
      </c>
      <c r="U154" s="139">
        <v>758</v>
      </c>
      <c r="V154" s="140">
        <v>155078832</v>
      </c>
      <c r="W154" s="140">
        <v>559183</v>
      </c>
      <c r="X154" s="141">
        <f t="shared" si="11"/>
        <v>10.045182954545455</v>
      </c>
      <c r="Y154" s="142">
        <v>759</v>
      </c>
      <c r="Z154" s="143">
        <v>155078832</v>
      </c>
      <c r="AA154" s="143">
        <v>559184</v>
      </c>
      <c r="AB154">
        <v>31</v>
      </c>
    </row>
    <row r="155" spans="1:36" x14ac:dyDescent="0.25">
      <c r="A155" s="146" t="s">
        <v>670</v>
      </c>
      <c r="B155" s="126">
        <v>156970351</v>
      </c>
      <c r="C155">
        <v>2.5299999999999998</v>
      </c>
      <c r="D155" s="127">
        <f>(C155+coefficient!$B$16)/0.9*1.19</f>
        <v>5.9896666666666656</v>
      </c>
      <c r="E155" s="128">
        <f>(C155+coefficient!$B$16)/0.95</f>
        <v>4.7684210526315782</v>
      </c>
      <c r="F155" s="147"/>
      <c r="G155" s="130">
        <v>157</v>
      </c>
      <c r="H155" s="131">
        <f>(C155+4.2+coefficient!$B$13)/0.85*1.19</f>
        <v>13.622</v>
      </c>
      <c r="I155" s="132">
        <v>294</v>
      </c>
      <c r="J155" s="133">
        <v>156970351</v>
      </c>
      <c r="K155" s="133">
        <v>41054</v>
      </c>
      <c r="L155" s="134">
        <f t="shared" si="12"/>
        <v>14.749600000000001</v>
      </c>
      <c r="M155" s="135">
        <v>295</v>
      </c>
      <c r="N155" s="135">
        <v>156970351</v>
      </c>
      <c r="O155" s="135">
        <v>41057</v>
      </c>
      <c r="P155" s="219">
        <v>14.32</v>
      </c>
      <c r="Q155" s="137">
        <v>296</v>
      </c>
      <c r="R155" s="137">
        <v>156970351</v>
      </c>
      <c r="S155" s="137">
        <v>41056</v>
      </c>
      <c r="T155" s="138">
        <f t="shared" si="10"/>
        <v>9.1007954545454552</v>
      </c>
      <c r="U155" s="139">
        <v>758</v>
      </c>
      <c r="V155" s="140">
        <v>156970351</v>
      </c>
      <c r="W155" s="140">
        <v>560531</v>
      </c>
      <c r="X155" s="141">
        <f t="shared" si="11"/>
        <v>9.8496000000000006</v>
      </c>
      <c r="Y155" s="142">
        <v>759</v>
      </c>
      <c r="Z155" s="143">
        <v>156970351</v>
      </c>
      <c r="AA155" s="143">
        <v>560532</v>
      </c>
      <c r="AB155">
        <v>0</v>
      </c>
      <c r="AE155">
        <v>1</v>
      </c>
      <c r="AF155">
        <v>9.99</v>
      </c>
      <c r="AG155">
        <v>0</v>
      </c>
      <c r="AH155">
        <v>1</v>
      </c>
      <c r="AI155">
        <v>14.32</v>
      </c>
      <c r="AJ155">
        <v>0</v>
      </c>
    </row>
    <row r="156" spans="1:36" x14ac:dyDescent="0.25">
      <c r="A156" s="125" t="s">
        <v>671</v>
      </c>
      <c r="B156" s="126">
        <v>155078977</v>
      </c>
      <c r="C156">
        <v>2.54</v>
      </c>
      <c r="D156" s="127">
        <f>(C156+coefficient!$B$16)/0.9*1.19</f>
        <v>6.0028888888888883</v>
      </c>
      <c r="E156" s="128">
        <f>(C156+coefficient!$B$16)/0.95</f>
        <v>4.7789473684210533</v>
      </c>
      <c r="F156" s="129"/>
      <c r="G156" s="130">
        <v>158</v>
      </c>
      <c r="H156" s="131">
        <f>(C156+4.2+coefficient!$B$13)/0.85*1.19</f>
        <v>13.635999999999999</v>
      </c>
      <c r="I156" s="132">
        <v>294</v>
      </c>
      <c r="J156" s="133">
        <v>155078977</v>
      </c>
      <c r="K156" s="133">
        <v>41058</v>
      </c>
      <c r="L156" s="134">
        <f t="shared" si="12"/>
        <v>14.121300000000002</v>
      </c>
      <c r="M156" s="135">
        <v>295</v>
      </c>
      <c r="N156" s="135">
        <v>155078977</v>
      </c>
      <c r="O156" s="135">
        <v>41061</v>
      </c>
      <c r="P156" s="219">
        <v>13.71</v>
      </c>
      <c r="Q156" s="137">
        <v>296</v>
      </c>
      <c r="R156" s="137">
        <v>155078977</v>
      </c>
      <c r="S156" s="137">
        <v>41060</v>
      </c>
      <c r="T156" s="138">
        <f t="shared" si="10"/>
        <v>9.1143181818181809</v>
      </c>
      <c r="U156" s="139">
        <v>758</v>
      </c>
      <c r="V156" s="140">
        <v>155078977</v>
      </c>
      <c r="W156" s="140">
        <v>559425</v>
      </c>
      <c r="X156" s="141">
        <f t="shared" si="11"/>
        <v>9.2213000000000012</v>
      </c>
      <c r="Y156" s="142">
        <v>759</v>
      </c>
      <c r="Z156" s="143">
        <v>155078977</v>
      </c>
      <c r="AA156" s="143">
        <v>559426</v>
      </c>
      <c r="AB156">
        <v>25</v>
      </c>
      <c r="AH156">
        <v>2</v>
      </c>
      <c r="AI156">
        <v>14.12</v>
      </c>
      <c r="AJ156">
        <v>0</v>
      </c>
    </row>
    <row r="157" spans="1:36" x14ac:dyDescent="0.25">
      <c r="A157" s="144" t="s">
        <v>672</v>
      </c>
      <c r="B157" s="126">
        <v>155078971</v>
      </c>
      <c r="C157">
        <v>2.46</v>
      </c>
      <c r="D157" s="127">
        <f>(C157+coefficient!$B$16)/0.9*1.19</f>
        <v>5.8971111111111112</v>
      </c>
      <c r="E157" s="128">
        <f>(C157+coefficient!$B$16)/0.95</f>
        <v>4.6947368421052635</v>
      </c>
      <c r="F157" s="145"/>
      <c r="G157" s="130">
        <v>159</v>
      </c>
      <c r="H157" s="131">
        <f>(C157+4.2+coefficient!$B$13)/0.85*1.19</f>
        <v>13.523999999999999</v>
      </c>
      <c r="I157" s="132">
        <v>294</v>
      </c>
      <c r="J157" s="133">
        <v>155078971</v>
      </c>
      <c r="K157" s="133">
        <v>41062</v>
      </c>
      <c r="L157" s="219">
        <v>15.72</v>
      </c>
      <c r="M157" s="135">
        <v>295</v>
      </c>
      <c r="N157" s="135">
        <v>155078971</v>
      </c>
      <c r="O157" s="135">
        <v>41065</v>
      </c>
      <c r="P157" s="219">
        <v>14.22</v>
      </c>
      <c r="Q157" s="137">
        <v>296</v>
      </c>
      <c r="R157" s="137">
        <v>155078971</v>
      </c>
      <c r="S157" s="137">
        <v>41064</v>
      </c>
      <c r="T157" s="138">
        <f t="shared" si="10"/>
        <v>9.0061363636363634</v>
      </c>
      <c r="U157" s="139">
        <v>758</v>
      </c>
      <c r="V157" s="140">
        <v>155078971</v>
      </c>
      <c r="W157" s="140">
        <v>559413</v>
      </c>
      <c r="X157" s="141">
        <f t="shared" si="11"/>
        <v>10.82</v>
      </c>
      <c r="Y157" s="142">
        <v>759</v>
      </c>
      <c r="Z157" s="143">
        <v>155078971</v>
      </c>
      <c r="AA157" s="143">
        <v>559414</v>
      </c>
      <c r="AB157">
        <v>1</v>
      </c>
      <c r="AH157">
        <v>1</v>
      </c>
      <c r="AI157">
        <v>14.22</v>
      </c>
      <c r="AJ157">
        <v>0</v>
      </c>
    </row>
    <row r="158" spans="1:36" x14ac:dyDescent="0.25">
      <c r="A158" s="125" t="s">
        <v>673</v>
      </c>
      <c r="B158" s="126">
        <v>155078806</v>
      </c>
      <c r="C158">
        <v>2.63</v>
      </c>
      <c r="D158" s="127">
        <f>(C158+coefficient!$B$16)/0.9*1.19</f>
        <v>6.121888888888888</v>
      </c>
      <c r="E158" s="128">
        <f>(C158+coefficient!$B$16)/0.95</f>
        <v>4.8736842105263163</v>
      </c>
      <c r="F158" s="129"/>
      <c r="G158" s="130">
        <v>160</v>
      </c>
      <c r="H158" s="173">
        <v>14.46</v>
      </c>
      <c r="I158" s="132">
        <v>294</v>
      </c>
      <c r="J158" s="133">
        <v>155078806</v>
      </c>
      <c r="K158" s="133">
        <v>41066</v>
      </c>
      <c r="L158" s="134">
        <f>P158*1.03</f>
        <v>12.298785227272727</v>
      </c>
      <c r="M158" s="135">
        <v>295</v>
      </c>
      <c r="N158" s="135">
        <v>155078806</v>
      </c>
      <c r="O158" s="135">
        <v>41069</v>
      </c>
      <c r="P158" s="136">
        <f>(C158+4.2+coefficient!$B$16)/0.88*1.19</f>
        <v>11.940568181818181</v>
      </c>
      <c r="Q158" s="137">
        <v>296</v>
      </c>
      <c r="R158" s="137">
        <v>155078806</v>
      </c>
      <c r="S158" s="137">
        <v>41068</v>
      </c>
      <c r="T158" s="138">
        <f t="shared" si="10"/>
        <v>9.2360227272727276</v>
      </c>
      <c r="U158" s="139">
        <v>758</v>
      </c>
      <c r="V158" s="140">
        <v>155078806</v>
      </c>
      <c r="W158" s="140">
        <v>559133</v>
      </c>
      <c r="X158" s="141">
        <f t="shared" si="11"/>
        <v>7.398785227272727</v>
      </c>
      <c r="Y158" s="142">
        <v>759</v>
      </c>
      <c r="Z158" s="143">
        <v>155078806</v>
      </c>
      <c r="AA158" s="143">
        <v>559134</v>
      </c>
      <c r="AB158">
        <v>23</v>
      </c>
      <c r="AC158">
        <v>2</v>
      </c>
      <c r="AD158">
        <v>14.46</v>
      </c>
    </row>
    <row r="159" spans="1:36" x14ac:dyDescent="0.25">
      <c r="A159" s="144" t="s">
        <v>674</v>
      </c>
      <c r="B159" s="126">
        <v>155078908</v>
      </c>
      <c r="C159">
        <v>2.25</v>
      </c>
      <c r="D159" s="127">
        <f>(C159+coefficient!$B$16)/0.9*1.19</f>
        <v>5.6194444444444445</v>
      </c>
      <c r="E159" s="128">
        <f>(C159+coefficient!$B$16)/0.95</f>
        <v>4.4736842105263159</v>
      </c>
      <c r="F159" s="145"/>
      <c r="G159" s="130">
        <v>161</v>
      </c>
      <c r="H159" s="131">
        <f>(C159+4.2+coefficient!$B$13)/0.85*1.19</f>
        <v>13.229999999999999</v>
      </c>
      <c r="I159" s="132">
        <v>294</v>
      </c>
      <c r="J159" s="133">
        <v>155078908</v>
      </c>
      <c r="K159" s="133">
        <v>41070</v>
      </c>
      <c r="L159" s="219">
        <v>11.83</v>
      </c>
      <c r="M159" s="135">
        <v>295</v>
      </c>
      <c r="N159" s="135">
        <v>155078908</v>
      </c>
      <c r="O159" s="135">
        <v>41073</v>
      </c>
      <c r="P159" s="219">
        <v>11.49</v>
      </c>
      <c r="Q159" s="137">
        <v>296</v>
      </c>
      <c r="R159" s="137">
        <v>155078908</v>
      </c>
      <c r="S159" s="137">
        <v>41072</v>
      </c>
      <c r="T159" s="138">
        <f t="shared" si="10"/>
        <v>8.7221590909090914</v>
      </c>
      <c r="U159" s="139">
        <v>758</v>
      </c>
      <c r="V159" s="140">
        <v>155078908</v>
      </c>
      <c r="W159" s="140">
        <v>559309</v>
      </c>
      <c r="X159" s="141">
        <f t="shared" si="11"/>
        <v>6.93</v>
      </c>
      <c r="Y159" s="142">
        <v>759</v>
      </c>
      <c r="Z159" s="143">
        <v>155078908</v>
      </c>
      <c r="AA159" s="143">
        <v>559310</v>
      </c>
      <c r="AB159">
        <v>60</v>
      </c>
      <c r="AH159">
        <v>1</v>
      </c>
      <c r="AI159">
        <v>11.83</v>
      </c>
      <c r="AJ159">
        <v>0</v>
      </c>
    </row>
    <row r="160" spans="1:36" x14ac:dyDescent="0.25">
      <c r="A160" s="125" t="s">
        <v>675</v>
      </c>
      <c r="B160" s="126">
        <v>155078857</v>
      </c>
      <c r="C160">
        <v>2.88</v>
      </c>
      <c r="D160" s="127">
        <f>(C160+coefficient!$B$16)/0.9*1.19</f>
        <v>6.4524444444444438</v>
      </c>
      <c r="E160" s="128">
        <f>(C160+coefficient!$B$16)/0.95</f>
        <v>5.1368421052631579</v>
      </c>
      <c r="F160" s="129"/>
      <c r="G160" s="130">
        <v>162</v>
      </c>
      <c r="H160" s="131">
        <f>(C160+4.2+coefficient!$B$13)/0.85*1.19</f>
        <v>14.112</v>
      </c>
      <c r="I160" s="132">
        <v>294</v>
      </c>
      <c r="J160" s="133">
        <v>155078857</v>
      </c>
      <c r="K160" s="133">
        <v>41074</v>
      </c>
      <c r="L160" s="219">
        <v>14.04</v>
      </c>
      <c r="M160" s="135">
        <v>295</v>
      </c>
      <c r="N160" s="135">
        <v>155078857</v>
      </c>
      <c r="O160" s="135">
        <v>41077</v>
      </c>
      <c r="P160" s="136">
        <f>(C160+4.2+coefficient!$B$16)/0.88*1.19</f>
        <v>12.278636363636362</v>
      </c>
      <c r="Q160" s="137">
        <v>296</v>
      </c>
      <c r="R160" s="137">
        <v>155078857</v>
      </c>
      <c r="S160" s="137">
        <v>41076</v>
      </c>
      <c r="T160" s="138">
        <f t="shared" si="10"/>
        <v>9.5740909090909074</v>
      </c>
      <c r="U160" s="139">
        <v>758</v>
      </c>
      <c r="V160" s="140">
        <v>155078857</v>
      </c>
      <c r="W160" s="140">
        <v>559227</v>
      </c>
      <c r="X160" s="141">
        <f t="shared" si="11"/>
        <v>9.1399999999999988</v>
      </c>
      <c r="Y160" s="142">
        <v>759</v>
      </c>
      <c r="Z160" s="143">
        <v>155078857</v>
      </c>
      <c r="AA160" s="143">
        <v>559228</v>
      </c>
      <c r="AB160">
        <v>37</v>
      </c>
      <c r="AE160">
        <v>1</v>
      </c>
      <c r="AF160">
        <v>14.04</v>
      </c>
      <c r="AG160">
        <v>0</v>
      </c>
    </row>
    <row r="161" spans="1:36" x14ac:dyDescent="0.25">
      <c r="A161" s="146" t="s">
        <v>676</v>
      </c>
      <c r="B161" s="126">
        <v>155078949</v>
      </c>
      <c r="C161" s="14">
        <v>3.3455999999999997</v>
      </c>
      <c r="D161" s="127">
        <f>(C161+coefficient!$B$16)/0.9*1.19</f>
        <v>7.0680711111111103</v>
      </c>
      <c r="E161" s="128">
        <f>(C161+coefficient!$B$16)/0.95</f>
        <v>5.6269473684210523</v>
      </c>
      <c r="F161" s="147"/>
      <c r="G161" s="130">
        <v>163</v>
      </c>
      <c r="H161" s="131">
        <f>(C161+4.2+coefficient!$B$13)/0.85*1.19</f>
        <v>14.76384</v>
      </c>
      <c r="I161" s="132">
        <v>294</v>
      </c>
      <c r="J161" s="133">
        <v>155078949</v>
      </c>
      <c r="K161" s="133">
        <v>41078</v>
      </c>
      <c r="L161" s="134">
        <f t="shared" ref="L161:L174" si="13">P161*1.03</f>
        <v>13.295502181818181</v>
      </c>
      <c r="M161" s="135">
        <v>295</v>
      </c>
      <c r="N161" s="135">
        <v>155078949</v>
      </c>
      <c r="O161" s="135">
        <v>41081</v>
      </c>
      <c r="P161" s="136">
        <f>(C161+4.2+coefficient!$B$16)/0.88*1.19</f>
        <v>12.908254545454545</v>
      </c>
      <c r="Q161" s="137">
        <v>296</v>
      </c>
      <c r="R161" s="137">
        <v>155078949</v>
      </c>
      <c r="S161" s="137">
        <v>41080</v>
      </c>
      <c r="T161" s="138">
        <f t="shared" si="10"/>
        <v>10.20370909090909</v>
      </c>
      <c r="U161" s="139">
        <v>758</v>
      </c>
      <c r="V161" s="140">
        <v>155078949</v>
      </c>
      <c r="W161" s="140">
        <v>559375</v>
      </c>
      <c r="X161" s="141">
        <f t="shared" si="11"/>
        <v>8.3955021818181805</v>
      </c>
      <c r="Y161" s="142">
        <v>759</v>
      </c>
      <c r="Z161" s="143">
        <v>155078949</v>
      </c>
      <c r="AA161" s="143">
        <v>559376</v>
      </c>
      <c r="AB161">
        <v>0</v>
      </c>
    </row>
    <row r="162" spans="1:36" x14ac:dyDescent="0.25">
      <c r="A162" s="125" t="s">
        <v>677</v>
      </c>
      <c r="B162" s="126">
        <v>155078885</v>
      </c>
      <c r="C162">
        <v>2.0499999999999998</v>
      </c>
      <c r="D162" s="127">
        <f>(C162+coefficient!$B$16)/0.9*1.19</f>
        <v>5.3549999999999995</v>
      </c>
      <c r="E162" s="128">
        <f>(C162+coefficient!$B$16)/0.95</f>
        <v>4.2631578947368425</v>
      </c>
      <c r="F162" s="129"/>
      <c r="G162" s="130">
        <v>164</v>
      </c>
      <c r="H162" s="131">
        <f>(C162+4.2+coefficient!$B$13)/0.85*1.19</f>
        <v>12.95</v>
      </c>
      <c r="I162" s="132">
        <v>294</v>
      </c>
      <c r="J162" s="133">
        <v>155078885</v>
      </c>
      <c r="K162" s="133">
        <v>41082</v>
      </c>
      <c r="L162" s="134">
        <f t="shared" si="13"/>
        <v>11.490937500000001</v>
      </c>
      <c r="M162" s="135">
        <v>295</v>
      </c>
      <c r="N162" s="135">
        <v>155078885</v>
      </c>
      <c r="O162" s="135">
        <v>41085</v>
      </c>
      <c r="P162" s="136">
        <f>(C162+4.2+coefficient!$B$16)/0.88*1.19</f>
        <v>11.15625</v>
      </c>
      <c r="Q162" s="137">
        <v>296</v>
      </c>
      <c r="R162" s="137">
        <v>155078885</v>
      </c>
      <c r="S162" s="137">
        <v>41084</v>
      </c>
      <c r="T162" s="138">
        <f t="shared" si="10"/>
        <v>8.451704545454545</v>
      </c>
      <c r="U162" s="139">
        <v>758</v>
      </c>
      <c r="V162" s="140">
        <v>155078885</v>
      </c>
      <c r="W162" s="140">
        <v>559269</v>
      </c>
      <c r="X162" s="141">
        <f t="shared" si="11"/>
        <v>6.5909375000000008</v>
      </c>
      <c r="Y162" s="142">
        <v>759</v>
      </c>
      <c r="Z162" s="143">
        <v>155078885</v>
      </c>
      <c r="AA162" s="143">
        <v>559270</v>
      </c>
      <c r="AB162">
        <v>30</v>
      </c>
    </row>
    <row r="163" spans="1:36" x14ac:dyDescent="0.25">
      <c r="A163" s="146" t="s">
        <v>678</v>
      </c>
      <c r="B163" s="126">
        <v>155078965</v>
      </c>
      <c r="C163" s="14">
        <v>2.5703999999999998</v>
      </c>
      <c r="D163" s="127">
        <f>(C163+coefficient!$B$16)/0.9*1.19</f>
        <v>6.0430844444444434</v>
      </c>
      <c r="E163" s="128">
        <f>(C163+coefficient!$B$16)/0.95</f>
        <v>4.8109473684210524</v>
      </c>
      <c r="F163" s="147"/>
      <c r="G163" s="130">
        <v>165</v>
      </c>
      <c r="H163" s="131">
        <f>(C163+4.2+coefficient!$B$13)/0.85*1.19</f>
        <v>13.678560000000001</v>
      </c>
      <c r="I163" s="132">
        <v>294</v>
      </c>
      <c r="J163" s="133">
        <v>155078965</v>
      </c>
      <c r="K163" s="133">
        <v>41086</v>
      </c>
      <c r="L163" s="134">
        <f t="shared" si="13"/>
        <v>12.215771909090909</v>
      </c>
      <c r="M163" s="135">
        <v>295</v>
      </c>
      <c r="N163" s="135">
        <v>155078965</v>
      </c>
      <c r="O163" s="135">
        <v>41089</v>
      </c>
      <c r="P163" s="136">
        <f>(C163+4.2+coefficient!$B$16)/0.88*1.19</f>
        <v>11.859972727272726</v>
      </c>
      <c r="Q163" s="137">
        <v>296</v>
      </c>
      <c r="R163" s="137">
        <v>155078965</v>
      </c>
      <c r="S163" s="137">
        <v>41088</v>
      </c>
      <c r="T163" s="138">
        <f t="shared" si="10"/>
        <v>9.1554272727272732</v>
      </c>
      <c r="U163" s="139">
        <v>758</v>
      </c>
      <c r="V163" s="140">
        <v>155078965</v>
      </c>
      <c r="W163" s="140">
        <v>559403</v>
      </c>
      <c r="X163" s="141">
        <f t="shared" si="11"/>
        <v>7.315771909090909</v>
      </c>
      <c r="Y163" s="142">
        <v>759</v>
      </c>
      <c r="Z163" s="143">
        <v>155078965</v>
      </c>
      <c r="AA163" s="143">
        <v>559404</v>
      </c>
      <c r="AB163">
        <v>0</v>
      </c>
    </row>
    <row r="164" spans="1:36" x14ac:dyDescent="0.25">
      <c r="A164" s="125" t="s">
        <v>679</v>
      </c>
      <c r="B164" s="126">
        <v>155078943</v>
      </c>
      <c r="C164">
        <v>2.41</v>
      </c>
      <c r="D164" s="127">
        <f>(C164+coefficient!$B$16)/0.9*1.19</f>
        <v>5.8310000000000004</v>
      </c>
      <c r="E164" s="128">
        <f>(C164+coefficient!$B$16)/0.95</f>
        <v>4.6421052631578954</v>
      </c>
      <c r="F164" s="129"/>
      <c r="G164" s="130">
        <v>166</v>
      </c>
      <c r="H164" s="131">
        <f>(C164+4.2+coefficient!$B$13)/0.85*1.19</f>
        <v>13.453999999999999</v>
      </c>
      <c r="I164" s="132">
        <v>294</v>
      </c>
      <c r="J164" s="133">
        <v>155078943</v>
      </c>
      <c r="K164" s="133">
        <v>41111</v>
      </c>
      <c r="L164" s="134">
        <f t="shared" si="13"/>
        <v>14.4612</v>
      </c>
      <c r="M164" s="135">
        <v>295</v>
      </c>
      <c r="N164" s="135">
        <v>155078943</v>
      </c>
      <c r="O164" s="135">
        <v>41114</v>
      </c>
      <c r="P164" s="350">
        <v>14.04</v>
      </c>
      <c r="Q164" s="137">
        <v>296</v>
      </c>
      <c r="R164" s="137">
        <v>155078943</v>
      </c>
      <c r="S164" s="137">
        <v>41113</v>
      </c>
      <c r="T164" s="138">
        <f t="shared" si="10"/>
        <v>8.9385227272727281</v>
      </c>
      <c r="U164" s="139">
        <v>758</v>
      </c>
      <c r="V164" s="140">
        <v>155078943</v>
      </c>
      <c r="W164" s="140">
        <v>559365</v>
      </c>
      <c r="X164" s="141">
        <f t="shared" si="11"/>
        <v>9.5611999999999995</v>
      </c>
      <c r="Y164" s="142">
        <v>759</v>
      </c>
      <c r="Z164" s="143">
        <v>155078943</v>
      </c>
      <c r="AA164" s="143">
        <v>559366</v>
      </c>
      <c r="AB164">
        <v>5</v>
      </c>
      <c r="AH164">
        <v>1</v>
      </c>
      <c r="AI164">
        <v>14.04</v>
      </c>
      <c r="AJ164">
        <v>0</v>
      </c>
    </row>
    <row r="165" spans="1:36" x14ac:dyDescent="0.25">
      <c r="A165" s="144" t="s">
        <v>680</v>
      </c>
      <c r="B165" s="126">
        <v>155078883</v>
      </c>
      <c r="C165">
        <v>2.35</v>
      </c>
      <c r="D165" s="127">
        <f>(C165+coefficient!$B$16)/0.9*1.19</f>
        <v>5.751666666666666</v>
      </c>
      <c r="E165" s="128">
        <f>(C165+coefficient!$B$16)/0.95</f>
        <v>4.5789473684210522</v>
      </c>
      <c r="F165" s="145"/>
      <c r="G165" s="130">
        <v>167</v>
      </c>
      <c r="H165" s="131">
        <f>(C165+4.2+coefficient!$B$13)/0.85*1.19</f>
        <v>13.370000000000001</v>
      </c>
      <c r="I165" s="132">
        <v>294</v>
      </c>
      <c r="J165" s="133">
        <v>155078883</v>
      </c>
      <c r="K165" s="133">
        <v>41115</v>
      </c>
      <c r="L165" s="134">
        <f t="shared" si="13"/>
        <v>11.908789772727273</v>
      </c>
      <c r="M165" s="135">
        <v>295</v>
      </c>
      <c r="N165" s="135">
        <v>155078883</v>
      </c>
      <c r="O165" s="135">
        <v>41118</v>
      </c>
      <c r="P165" s="136">
        <f>(C165+4.2+coefficient!$B$16)/0.88*1.19</f>
        <v>11.561931818181819</v>
      </c>
      <c r="Q165" s="137">
        <v>296</v>
      </c>
      <c r="R165" s="137">
        <v>155078883</v>
      </c>
      <c r="S165" s="137">
        <v>41117</v>
      </c>
      <c r="T165" s="138">
        <f t="shared" si="10"/>
        <v>8.8573863636363637</v>
      </c>
      <c r="U165" s="139">
        <v>758</v>
      </c>
      <c r="V165" s="140">
        <v>155078883</v>
      </c>
      <c r="W165" s="140">
        <v>559267</v>
      </c>
      <c r="X165" s="141">
        <f t="shared" si="11"/>
        <v>7.0087897727272725</v>
      </c>
      <c r="Y165" s="142">
        <v>759</v>
      </c>
      <c r="Z165" s="143">
        <v>155078883</v>
      </c>
      <c r="AA165" s="143">
        <v>559268</v>
      </c>
      <c r="AB165">
        <v>57</v>
      </c>
      <c r="AE165">
        <v>1</v>
      </c>
      <c r="AF165">
        <v>7.65</v>
      </c>
      <c r="AG165">
        <v>4.9000000000000004</v>
      </c>
    </row>
    <row r="166" spans="1:36" x14ac:dyDescent="0.25">
      <c r="A166" s="125" t="s">
        <v>681</v>
      </c>
      <c r="B166" s="126">
        <v>155078960</v>
      </c>
      <c r="C166">
        <v>2.14</v>
      </c>
      <c r="D166" s="127">
        <f>(C166+coefficient!$B$16)/0.9*1.19</f>
        <v>5.4740000000000002</v>
      </c>
      <c r="E166" s="128">
        <f>(C166+coefficient!$B$16)/0.95</f>
        <v>4.3578947368421064</v>
      </c>
      <c r="F166" s="129"/>
      <c r="G166" s="130">
        <v>168</v>
      </c>
      <c r="H166" s="131">
        <f>(C166+4.2+coefficient!$B$13)/0.85*1.19</f>
        <v>13.075999999999999</v>
      </c>
      <c r="I166" s="132">
        <v>294</v>
      </c>
      <c r="J166" s="133">
        <v>155078960</v>
      </c>
      <c r="K166" s="133">
        <v>41119</v>
      </c>
      <c r="L166" s="134">
        <f t="shared" si="13"/>
        <v>11.616293181818181</v>
      </c>
      <c r="M166" s="135">
        <v>295</v>
      </c>
      <c r="N166" s="135">
        <v>155078960</v>
      </c>
      <c r="O166" s="135">
        <v>41122</v>
      </c>
      <c r="P166" s="136">
        <f>(C166+4.2+coefficient!$B$16)/0.88*1.19</f>
        <v>11.277954545454545</v>
      </c>
      <c r="Q166" s="137">
        <v>296</v>
      </c>
      <c r="R166" s="137">
        <v>155078960</v>
      </c>
      <c r="S166" s="137">
        <v>41121</v>
      </c>
      <c r="T166" s="138">
        <f t="shared" si="10"/>
        <v>8.5734090909090899</v>
      </c>
      <c r="U166" s="139">
        <v>758</v>
      </c>
      <c r="V166" s="140">
        <v>155078960</v>
      </c>
      <c r="W166" s="140">
        <v>559395</v>
      </c>
      <c r="X166" s="141">
        <f t="shared" si="11"/>
        <v>6.7162931818181804</v>
      </c>
      <c r="Y166" s="142">
        <v>759</v>
      </c>
      <c r="Z166" s="143">
        <v>155078960</v>
      </c>
      <c r="AA166" s="143">
        <v>559396</v>
      </c>
      <c r="AB166">
        <v>77</v>
      </c>
    </row>
    <row r="167" spans="1:36" x14ac:dyDescent="0.25">
      <c r="A167" s="146" t="s">
        <v>682</v>
      </c>
      <c r="B167" s="126">
        <v>155078796</v>
      </c>
      <c r="C167" s="14">
        <v>2.8355999999999999</v>
      </c>
      <c r="D167" s="127">
        <f>(C167+coefficient!$B$16)/0.9*1.19</f>
        <v>6.3937377777777771</v>
      </c>
      <c r="E167" s="128">
        <f>(C167+coefficient!$B$16)/0.95</f>
        <v>5.090105263157894</v>
      </c>
      <c r="F167" s="147"/>
      <c r="G167" s="130">
        <v>169</v>
      </c>
      <c r="H167" s="131">
        <f>(C167+4.2+coefficient!$B$13)/0.85*1.19</f>
        <v>14.04984</v>
      </c>
      <c r="I167" s="132">
        <v>294</v>
      </c>
      <c r="J167" s="133">
        <v>155078796</v>
      </c>
      <c r="K167" s="133">
        <v>41123</v>
      </c>
      <c r="L167" s="134">
        <f t="shared" si="13"/>
        <v>12.585153318181819</v>
      </c>
      <c r="M167" s="135">
        <v>295</v>
      </c>
      <c r="N167" s="135">
        <v>155078796</v>
      </c>
      <c r="O167" s="135">
        <v>41126</v>
      </c>
      <c r="P167" s="136">
        <f>(C167+4.2+coefficient!$B$16)/0.88*1.19</f>
        <v>12.218595454545454</v>
      </c>
      <c r="Q167" s="137">
        <v>296</v>
      </c>
      <c r="R167" s="137">
        <v>155078796</v>
      </c>
      <c r="S167" s="137">
        <v>41125</v>
      </c>
      <c r="T167" s="138">
        <f t="shared" si="10"/>
        <v>9.514050000000001</v>
      </c>
      <c r="U167" s="139">
        <v>758</v>
      </c>
      <c r="V167" s="140">
        <v>155078796</v>
      </c>
      <c r="W167" s="140">
        <v>559115</v>
      </c>
      <c r="X167" s="141">
        <f t="shared" si="11"/>
        <v>7.6851533181818183</v>
      </c>
      <c r="Y167" s="142">
        <v>759</v>
      </c>
      <c r="Z167" s="143">
        <v>155078796</v>
      </c>
      <c r="AA167" s="143">
        <v>559116</v>
      </c>
      <c r="AB167">
        <v>0</v>
      </c>
    </row>
    <row r="168" spans="1:36" x14ac:dyDescent="0.25">
      <c r="A168" s="125" t="s">
        <v>683</v>
      </c>
      <c r="B168" s="126">
        <v>155078843</v>
      </c>
      <c r="C168">
        <v>3.52</v>
      </c>
      <c r="D168" s="127">
        <f>(C168+coefficient!$B$16)/0.9*1.19</f>
        <v>7.2986666666666657</v>
      </c>
      <c r="E168" s="128">
        <f>(C168+coefficient!$B$16)/0.95</f>
        <v>5.8105263157894731</v>
      </c>
      <c r="F168" s="129"/>
      <c r="G168" s="130">
        <v>170</v>
      </c>
      <c r="H168" s="131">
        <f>(C168+4.2+coefficient!$B$13)/0.85*1.19</f>
        <v>15.008000000000001</v>
      </c>
      <c r="I168" s="132">
        <v>294</v>
      </c>
      <c r="J168" s="133">
        <v>155078843</v>
      </c>
      <c r="K168" s="133">
        <v>41127</v>
      </c>
      <c r="L168" s="134">
        <f t="shared" si="13"/>
        <v>13.538413636363638</v>
      </c>
      <c r="M168" s="135">
        <v>295</v>
      </c>
      <c r="N168" s="135">
        <v>155078843</v>
      </c>
      <c r="O168" s="135">
        <v>41130</v>
      </c>
      <c r="P168" s="136">
        <f>(C168+4.2+coefficient!$B$16)/0.88*1.19</f>
        <v>13.144090909090909</v>
      </c>
      <c r="Q168" s="137">
        <v>296</v>
      </c>
      <c r="R168" s="137">
        <v>155078843</v>
      </c>
      <c r="S168" s="137">
        <v>41129</v>
      </c>
      <c r="T168" s="138">
        <f t="shared" si="10"/>
        <v>10.439545454545454</v>
      </c>
      <c r="U168" s="139">
        <v>758</v>
      </c>
      <c r="V168" s="140">
        <v>155078843</v>
      </c>
      <c r="W168" s="140">
        <v>559201</v>
      </c>
      <c r="X168" s="141">
        <f t="shared" si="11"/>
        <v>8.6384136363636372</v>
      </c>
      <c r="Y168" s="142">
        <v>759</v>
      </c>
      <c r="Z168" s="143">
        <v>155078843</v>
      </c>
      <c r="AA168" s="143">
        <v>559202</v>
      </c>
      <c r="AB168">
        <v>44</v>
      </c>
    </row>
    <row r="169" spans="1:36" x14ac:dyDescent="0.25">
      <c r="A169" s="144" t="s">
        <v>684</v>
      </c>
      <c r="B169" s="126">
        <v>155078945</v>
      </c>
      <c r="C169">
        <v>2.86</v>
      </c>
      <c r="D169" s="127">
        <f>(C169+coefficient!$B$16)/0.9*1.19</f>
        <v>6.4259999999999993</v>
      </c>
      <c r="E169" s="128">
        <f>(C169+coefficient!$B$16)/0.95</f>
        <v>5.1157894736842104</v>
      </c>
      <c r="F169" s="145"/>
      <c r="G169" s="130">
        <v>171</v>
      </c>
      <c r="H169" s="131">
        <f>(C169+4.2+coefficient!$B$13)/0.85*1.19</f>
        <v>14.084</v>
      </c>
      <c r="I169" s="132">
        <v>294</v>
      </c>
      <c r="J169" s="133">
        <v>155078945</v>
      </c>
      <c r="K169" s="133">
        <v>41135</v>
      </c>
      <c r="L169" s="134">
        <f t="shared" si="13"/>
        <v>12.619138636363637</v>
      </c>
      <c r="M169" s="135">
        <v>295</v>
      </c>
      <c r="N169" s="135">
        <v>155078945</v>
      </c>
      <c r="O169" s="135">
        <v>41138</v>
      </c>
      <c r="P169" s="136">
        <f>(C169+4.2+coefficient!$B$16)/0.88*1.19</f>
        <v>12.251590909090909</v>
      </c>
      <c r="Q169" s="137">
        <v>296</v>
      </c>
      <c r="R169" s="137">
        <v>155078945</v>
      </c>
      <c r="S169" s="137">
        <v>41137</v>
      </c>
      <c r="T169" s="138">
        <f t="shared" si="10"/>
        <v>9.5470454545454544</v>
      </c>
      <c r="U169" s="139">
        <v>758</v>
      </c>
      <c r="V169" s="140">
        <v>155078945</v>
      </c>
      <c r="W169" s="140">
        <v>559367</v>
      </c>
      <c r="X169" s="141">
        <f t="shared" si="11"/>
        <v>7.7191386363636365</v>
      </c>
      <c r="Y169" s="142">
        <v>759</v>
      </c>
      <c r="Z169" s="143">
        <v>155078945</v>
      </c>
      <c r="AA169" s="143">
        <v>559368</v>
      </c>
      <c r="AB169">
        <v>0</v>
      </c>
    </row>
    <row r="170" spans="1:36" x14ac:dyDescent="0.25">
      <c r="A170" s="125" t="s">
        <v>685</v>
      </c>
      <c r="B170" s="126">
        <v>155078829</v>
      </c>
      <c r="C170">
        <v>2.63</v>
      </c>
      <c r="D170" s="127">
        <f>(C170+coefficient!$B$16)/0.9*1.19</f>
        <v>6.121888888888888</v>
      </c>
      <c r="E170" s="128">
        <f>(C170+coefficient!$B$16)/0.95</f>
        <v>4.8736842105263163</v>
      </c>
      <c r="F170" s="129"/>
      <c r="G170" s="130">
        <v>172</v>
      </c>
      <c r="H170" s="131">
        <f>(C170+4.2+coefficient!$B$13)/0.85*1.19</f>
        <v>13.761999999999999</v>
      </c>
      <c r="I170" s="132">
        <v>294</v>
      </c>
      <c r="J170" s="133">
        <v>155078829</v>
      </c>
      <c r="K170" s="133">
        <v>41139</v>
      </c>
      <c r="L170" s="134">
        <f t="shared" si="13"/>
        <v>13.688699999999999</v>
      </c>
      <c r="M170" s="135">
        <v>295</v>
      </c>
      <c r="N170" s="135">
        <v>155078829</v>
      </c>
      <c r="O170" s="135">
        <v>41142</v>
      </c>
      <c r="P170" s="219">
        <v>13.29</v>
      </c>
      <c r="Q170" s="137">
        <v>296</v>
      </c>
      <c r="R170" s="137">
        <v>155078829</v>
      </c>
      <c r="S170" s="137">
        <v>41141</v>
      </c>
      <c r="T170" s="138">
        <f t="shared" si="10"/>
        <v>9.2360227272727276</v>
      </c>
      <c r="U170" s="139">
        <v>758</v>
      </c>
      <c r="V170" s="140">
        <v>155078829</v>
      </c>
      <c r="W170" s="140">
        <v>559177</v>
      </c>
      <c r="X170" s="141">
        <f t="shared" si="11"/>
        <v>8.7886999999999986</v>
      </c>
      <c r="Y170" s="142">
        <v>759</v>
      </c>
      <c r="Z170" s="143">
        <v>155078829</v>
      </c>
      <c r="AA170" s="143">
        <v>559178</v>
      </c>
      <c r="AB170">
        <v>45</v>
      </c>
      <c r="AH170">
        <v>1</v>
      </c>
      <c r="AI170">
        <v>13.29</v>
      </c>
      <c r="AJ170">
        <v>0</v>
      </c>
    </row>
    <row r="171" spans="1:36" x14ac:dyDescent="0.25">
      <c r="A171" s="144" t="s">
        <v>686</v>
      </c>
      <c r="B171" s="126">
        <v>155078897</v>
      </c>
      <c r="C171">
        <v>2.72</v>
      </c>
      <c r="D171" s="127">
        <f>(C171+coefficient!$B$16)/0.9*1.19</f>
        <v>6.2408888888888896</v>
      </c>
      <c r="E171" s="128">
        <f>(C171+coefficient!$B$16)/0.95</f>
        <v>4.9684210526315802</v>
      </c>
      <c r="F171" s="145"/>
      <c r="G171" s="130">
        <v>173</v>
      </c>
      <c r="H171" s="173">
        <v>10.99</v>
      </c>
      <c r="I171" s="132">
        <v>294</v>
      </c>
      <c r="J171" s="133">
        <v>155078897</v>
      </c>
      <c r="K171" s="133">
        <v>41143</v>
      </c>
      <c r="L171" s="134">
        <f t="shared" si="13"/>
        <v>12.424140909090911</v>
      </c>
      <c r="M171" s="135">
        <v>295</v>
      </c>
      <c r="N171" s="135">
        <v>155078897</v>
      </c>
      <c r="O171" s="135">
        <v>41146</v>
      </c>
      <c r="P171" s="136">
        <f>(C171+4.2+coefficient!$B$16)/0.88*1.19</f>
        <v>12.062272727272727</v>
      </c>
      <c r="Q171" s="137">
        <v>296</v>
      </c>
      <c r="R171" s="137">
        <v>155078897</v>
      </c>
      <c r="S171" s="137">
        <v>41145</v>
      </c>
      <c r="T171" s="138">
        <f t="shared" si="10"/>
        <v>9.3577272727272724</v>
      </c>
      <c r="U171" s="139">
        <v>758</v>
      </c>
      <c r="V171" s="140">
        <v>155078897</v>
      </c>
      <c r="W171" s="140">
        <v>559289</v>
      </c>
      <c r="X171" s="141">
        <f t="shared" si="11"/>
        <v>7.5241409090909102</v>
      </c>
      <c r="Y171" s="142">
        <v>759</v>
      </c>
      <c r="Z171" s="143">
        <v>155078897</v>
      </c>
      <c r="AA171" s="143">
        <v>559290</v>
      </c>
      <c r="AB171">
        <v>7</v>
      </c>
    </row>
    <row r="172" spans="1:36" x14ac:dyDescent="0.25">
      <c r="A172" s="125" t="s">
        <v>687</v>
      </c>
      <c r="B172" s="126">
        <v>155078979</v>
      </c>
      <c r="C172">
        <v>2.36</v>
      </c>
      <c r="D172" s="127">
        <f>(C172+coefficient!$B$16)/0.9*1.19</f>
        <v>5.7648888888888878</v>
      </c>
      <c r="E172" s="128">
        <f>(C172+coefficient!$B$16)/0.95</f>
        <v>4.5894736842105264</v>
      </c>
      <c r="F172" s="129"/>
      <c r="G172" s="130">
        <v>174</v>
      </c>
      <c r="H172" s="131">
        <f>(C172+4.2+coefficient!$B$13)/0.85*1.19</f>
        <v>13.384</v>
      </c>
      <c r="I172" s="132">
        <v>294</v>
      </c>
      <c r="J172" s="133">
        <v>155078979</v>
      </c>
      <c r="K172" s="133">
        <v>41147</v>
      </c>
      <c r="L172" s="134">
        <f t="shared" si="13"/>
        <v>11.922718181818183</v>
      </c>
      <c r="M172" s="135">
        <v>295</v>
      </c>
      <c r="N172" s="135">
        <v>155078979</v>
      </c>
      <c r="O172" s="135">
        <v>41150</v>
      </c>
      <c r="P172" s="136">
        <f>(C172+4.2+coefficient!$B$16)/0.88*1.19</f>
        <v>11.575454545454546</v>
      </c>
      <c r="Q172" s="137">
        <v>296</v>
      </c>
      <c r="R172" s="137">
        <v>155078979</v>
      </c>
      <c r="S172" s="137">
        <v>41149</v>
      </c>
      <c r="T172" s="138">
        <f t="shared" si="10"/>
        <v>8.8709090909090911</v>
      </c>
      <c r="U172" s="139">
        <v>758</v>
      </c>
      <c r="V172" s="140">
        <v>155078979</v>
      </c>
      <c r="W172" s="140">
        <v>559429</v>
      </c>
      <c r="X172" s="141">
        <f t="shared" si="11"/>
        <v>7.022718181818183</v>
      </c>
      <c r="Y172" s="142">
        <v>759</v>
      </c>
      <c r="Z172" s="143">
        <v>155078979</v>
      </c>
      <c r="AA172" s="143">
        <v>559430</v>
      </c>
      <c r="AB172">
        <v>45</v>
      </c>
    </row>
    <row r="173" spans="1:36" x14ac:dyDescent="0.25">
      <c r="A173" s="144" t="s">
        <v>688</v>
      </c>
      <c r="B173" s="126">
        <v>155078926</v>
      </c>
      <c r="C173">
        <v>3.33</v>
      </c>
      <c r="D173" s="127">
        <f>(C173+coefficient!$B$16)/0.9*1.19</f>
        <v>7.0474444444444444</v>
      </c>
      <c r="E173" s="128">
        <f>(C173+coefficient!$B$16)/0.95</f>
        <v>5.6105263157894738</v>
      </c>
      <c r="F173" s="145"/>
      <c r="G173" s="130">
        <v>175</v>
      </c>
      <c r="H173" s="173">
        <v>15.54</v>
      </c>
      <c r="I173" s="132">
        <v>294</v>
      </c>
      <c r="J173" s="133">
        <v>155078926</v>
      </c>
      <c r="K173" s="133">
        <v>41151</v>
      </c>
      <c r="L173" s="134">
        <f t="shared" si="13"/>
        <v>13.273773863636363</v>
      </c>
      <c r="M173" s="135">
        <v>295</v>
      </c>
      <c r="N173" s="135">
        <v>155078926</v>
      </c>
      <c r="O173" s="135">
        <v>41154</v>
      </c>
      <c r="P173" s="136">
        <f>(C173+4.2+coefficient!$B$16)/0.88*1.19</f>
        <v>12.887159090909091</v>
      </c>
      <c r="Q173" s="137">
        <v>296</v>
      </c>
      <c r="R173" s="137">
        <v>155078926</v>
      </c>
      <c r="S173" s="137">
        <v>41153</v>
      </c>
      <c r="T173" s="138">
        <f t="shared" si="10"/>
        <v>10.182613636363635</v>
      </c>
      <c r="U173" s="139">
        <v>758</v>
      </c>
      <c r="V173" s="140">
        <v>155078926</v>
      </c>
      <c r="W173" s="140">
        <v>559337</v>
      </c>
      <c r="X173" s="141">
        <f t="shared" si="11"/>
        <v>8.3737738636363623</v>
      </c>
      <c r="Y173" s="142">
        <v>759</v>
      </c>
      <c r="Z173" s="143">
        <v>155078926</v>
      </c>
      <c r="AA173" s="143">
        <v>559338</v>
      </c>
      <c r="AB173">
        <v>10</v>
      </c>
      <c r="AC173">
        <v>1</v>
      </c>
      <c r="AD173">
        <v>15.54</v>
      </c>
    </row>
    <row r="174" spans="1:36" x14ac:dyDescent="0.25">
      <c r="A174" s="125" t="s">
        <v>689</v>
      </c>
      <c r="B174" s="126">
        <v>155078912</v>
      </c>
      <c r="C174">
        <v>2.0299999999999998</v>
      </c>
      <c r="D174" s="127">
        <f>(C174+coefficient!$B$16)/0.9*1.19</f>
        <v>5.3285555555555542</v>
      </c>
      <c r="E174" s="128">
        <f>(C174+coefficient!$B$16)/0.95</f>
        <v>4.2421052631578942</v>
      </c>
      <c r="F174" s="129"/>
      <c r="G174" s="130">
        <v>176</v>
      </c>
      <c r="H174" s="131">
        <f>(C174+4.2+coefficient!$B$13)/0.85*1.19</f>
        <v>12.922000000000001</v>
      </c>
      <c r="I174" s="132">
        <v>294</v>
      </c>
      <c r="J174" s="133">
        <v>155078912</v>
      </c>
      <c r="K174" s="133">
        <v>41155</v>
      </c>
      <c r="L174" s="134">
        <f t="shared" si="13"/>
        <v>11.463080681818184</v>
      </c>
      <c r="M174" s="135">
        <v>295</v>
      </c>
      <c r="N174" s="135">
        <v>155078912</v>
      </c>
      <c r="O174" s="135">
        <v>41158</v>
      </c>
      <c r="P174" s="136">
        <f>(C174+4.2+coefficient!$B$16)/0.88*1.19</f>
        <v>11.129204545454547</v>
      </c>
      <c r="Q174" s="137">
        <v>296</v>
      </c>
      <c r="R174" s="137">
        <v>155078912</v>
      </c>
      <c r="S174" s="137">
        <v>41157</v>
      </c>
      <c r="T174" s="138">
        <f t="shared" si="10"/>
        <v>8.4246590909090919</v>
      </c>
      <c r="U174" s="139">
        <v>758</v>
      </c>
      <c r="V174" s="140">
        <v>155078912</v>
      </c>
      <c r="W174" s="140">
        <v>559315</v>
      </c>
      <c r="X174" s="141">
        <f t="shared" si="11"/>
        <v>6.5630806818181835</v>
      </c>
      <c r="Y174" s="142">
        <v>759</v>
      </c>
      <c r="Z174" s="143">
        <v>155078912</v>
      </c>
      <c r="AA174" s="143">
        <v>559316</v>
      </c>
      <c r="AB174">
        <v>5</v>
      </c>
    </row>
    <row r="175" spans="1:36" x14ac:dyDescent="0.25">
      <c r="A175" s="144" t="s">
        <v>690</v>
      </c>
      <c r="B175" s="126">
        <v>155078882</v>
      </c>
      <c r="C175">
        <v>2.0499999999999998</v>
      </c>
      <c r="D175" s="127">
        <f>(C175+coefficient!$B$16)/0.9*1.19</f>
        <v>5.3549999999999995</v>
      </c>
      <c r="E175" s="128">
        <f>(C175+coefficient!$B$16)/0.95</f>
        <v>4.2631578947368425</v>
      </c>
      <c r="F175" s="145"/>
      <c r="G175" s="130">
        <v>177</v>
      </c>
      <c r="H175" s="173">
        <v>13.65</v>
      </c>
      <c r="I175" s="132">
        <v>294</v>
      </c>
      <c r="J175" s="133">
        <v>155078882</v>
      </c>
      <c r="K175" s="133">
        <v>41159</v>
      </c>
      <c r="L175" s="219">
        <v>12.88</v>
      </c>
      <c r="M175" s="135">
        <v>295</v>
      </c>
      <c r="N175" s="135">
        <v>155078882</v>
      </c>
      <c r="O175" s="135">
        <v>41162</v>
      </c>
      <c r="P175" s="219">
        <v>12.88</v>
      </c>
      <c r="Q175" s="137">
        <v>296</v>
      </c>
      <c r="R175" s="137">
        <v>155078882</v>
      </c>
      <c r="S175" s="137">
        <v>41161</v>
      </c>
      <c r="T175" s="138">
        <f t="shared" si="10"/>
        <v>8.451704545454545</v>
      </c>
      <c r="U175" s="139">
        <v>758</v>
      </c>
      <c r="V175" s="140">
        <v>155078882</v>
      </c>
      <c r="W175" s="140">
        <v>559265</v>
      </c>
      <c r="X175" s="141">
        <f t="shared" si="11"/>
        <v>7.98</v>
      </c>
      <c r="Y175" s="142">
        <v>759</v>
      </c>
      <c r="Z175" s="143">
        <v>155078882</v>
      </c>
      <c r="AA175" s="143">
        <v>559266</v>
      </c>
      <c r="AB175">
        <v>20</v>
      </c>
      <c r="AC175">
        <v>1</v>
      </c>
      <c r="AD175">
        <v>13.65</v>
      </c>
      <c r="AE175">
        <v>1</v>
      </c>
      <c r="AF175">
        <v>12.88</v>
      </c>
      <c r="AG175">
        <v>0</v>
      </c>
      <c r="AH175">
        <v>3</v>
      </c>
      <c r="AI175">
        <v>12.88</v>
      </c>
      <c r="AJ175">
        <v>0</v>
      </c>
    </row>
    <row r="176" spans="1:36" x14ac:dyDescent="0.25">
      <c r="A176" s="125" t="s">
        <v>691</v>
      </c>
      <c r="B176" s="126">
        <v>155078963</v>
      </c>
      <c r="C176">
        <v>4.2699999999999996</v>
      </c>
      <c r="D176" s="127">
        <f>(C176+coefficient!$B$16)/0.9*1.19</f>
        <v>8.2903333333333329</v>
      </c>
      <c r="E176" s="128">
        <f>(C176+coefficient!$B$16)/0.95</f>
        <v>6.6</v>
      </c>
      <c r="F176" s="129"/>
      <c r="G176" s="130">
        <v>178</v>
      </c>
      <c r="H176" s="131">
        <f>(C176+4.2+coefficient!$B$13)/0.85*1.19</f>
        <v>16.057999999999996</v>
      </c>
      <c r="I176" s="132">
        <v>294</v>
      </c>
      <c r="J176" s="133">
        <v>155078963</v>
      </c>
      <c r="K176" s="133">
        <v>41163</v>
      </c>
      <c r="L176" s="134">
        <f>P176*1.03</f>
        <v>14.583044318181816</v>
      </c>
      <c r="M176" s="135">
        <v>295</v>
      </c>
      <c r="N176" s="135">
        <v>155078963</v>
      </c>
      <c r="O176" s="135">
        <v>41166</v>
      </c>
      <c r="P176" s="136">
        <f>(C176+4.2+coefficient!$B$16)/0.88*1.19</f>
        <v>14.158295454545453</v>
      </c>
      <c r="Q176" s="137">
        <v>296</v>
      </c>
      <c r="R176" s="137">
        <v>155078963</v>
      </c>
      <c r="S176" s="137">
        <v>41165</v>
      </c>
      <c r="T176" s="138">
        <f t="shared" si="10"/>
        <v>11.453749999999998</v>
      </c>
      <c r="U176" s="139">
        <v>758</v>
      </c>
      <c r="V176" s="140">
        <v>155078963</v>
      </c>
      <c r="W176" s="140">
        <v>559401</v>
      </c>
      <c r="X176" s="141">
        <f t="shared" si="11"/>
        <v>9.6830443181818158</v>
      </c>
      <c r="Y176" s="142">
        <v>759</v>
      </c>
      <c r="Z176" s="143">
        <v>155078963</v>
      </c>
      <c r="AA176" s="143">
        <v>559402</v>
      </c>
      <c r="AB176">
        <v>74</v>
      </c>
    </row>
    <row r="177" spans="1:36" x14ac:dyDescent="0.25">
      <c r="A177" s="144" t="s">
        <v>692</v>
      </c>
      <c r="B177" s="126">
        <v>155078852</v>
      </c>
      <c r="C177">
        <v>2.96</v>
      </c>
      <c r="D177" s="127">
        <f>(C177+coefficient!$B$16)/0.9*1.19</f>
        <v>6.5582222222222217</v>
      </c>
      <c r="E177" s="128">
        <f>(C177+coefficient!$B$16)/0.95</f>
        <v>5.2210526315789476</v>
      </c>
      <c r="F177" s="145"/>
      <c r="G177" s="130">
        <v>179</v>
      </c>
      <c r="H177" s="131">
        <f>(C177+4.2+coefficient!$B$13)/0.85*1.19</f>
        <v>14.224</v>
      </c>
      <c r="I177" s="132">
        <v>294</v>
      </c>
      <c r="J177" s="133">
        <v>155078852</v>
      </c>
      <c r="K177" s="133">
        <v>41167</v>
      </c>
      <c r="L177" s="219">
        <v>14.04</v>
      </c>
      <c r="M177" s="135">
        <v>295</v>
      </c>
      <c r="N177" s="135">
        <v>155078852</v>
      </c>
      <c r="O177" s="135">
        <v>41170</v>
      </c>
      <c r="P177" s="219">
        <v>13.66</v>
      </c>
      <c r="Q177" s="137">
        <v>296</v>
      </c>
      <c r="R177" s="137">
        <v>155078852</v>
      </c>
      <c r="S177" s="137">
        <v>41169</v>
      </c>
      <c r="T177" s="138">
        <f t="shared" si="10"/>
        <v>9.6822727272727267</v>
      </c>
      <c r="U177" s="139">
        <v>758</v>
      </c>
      <c r="V177" s="140">
        <v>155078852</v>
      </c>
      <c r="W177" s="140">
        <v>559217</v>
      </c>
      <c r="X177" s="141">
        <f t="shared" si="11"/>
        <v>9.1399999999999988</v>
      </c>
      <c r="Y177" s="142">
        <v>759</v>
      </c>
      <c r="Z177" s="143">
        <v>155078852</v>
      </c>
      <c r="AA177" s="143">
        <v>559218</v>
      </c>
      <c r="AB177">
        <v>7</v>
      </c>
      <c r="AH177">
        <v>2</v>
      </c>
      <c r="AI177">
        <v>13.66</v>
      </c>
      <c r="AJ177">
        <v>0</v>
      </c>
    </row>
    <row r="178" spans="1:36" x14ac:dyDescent="0.25">
      <c r="A178" s="125" t="s">
        <v>693</v>
      </c>
      <c r="B178" s="126">
        <v>155078771</v>
      </c>
      <c r="C178">
        <v>2.1800000000000002</v>
      </c>
      <c r="D178" s="127">
        <f>(C178+coefficient!$B$16)/0.9*1.19</f>
        <v>5.5268888888888883</v>
      </c>
      <c r="E178" s="128">
        <f>(C178+coefficient!$B$16)/0.95</f>
        <v>4.3999999999999995</v>
      </c>
      <c r="F178" s="129"/>
      <c r="G178" s="130">
        <v>180</v>
      </c>
      <c r="H178" s="131">
        <f>(C178+4.2+coefficient!$B$13)/0.85*1.19</f>
        <v>13.132000000000001</v>
      </c>
      <c r="I178" s="132">
        <v>294</v>
      </c>
      <c r="J178" s="133">
        <v>155078771</v>
      </c>
      <c r="K178" s="133">
        <v>41171</v>
      </c>
      <c r="L178" s="134">
        <f t="shared" ref="L178:L200" si="14">P178*1.03</f>
        <v>10.423599999999999</v>
      </c>
      <c r="M178" s="135">
        <v>295</v>
      </c>
      <c r="N178" s="135">
        <v>155078771</v>
      </c>
      <c r="O178" s="135">
        <v>41174</v>
      </c>
      <c r="P178" s="219">
        <v>10.119999999999999</v>
      </c>
      <c r="Q178" s="137">
        <v>296</v>
      </c>
      <c r="R178" s="137">
        <v>155078771</v>
      </c>
      <c r="S178" s="137">
        <v>41173</v>
      </c>
      <c r="T178" s="138">
        <f t="shared" si="10"/>
        <v>8.6275000000000013</v>
      </c>
      <c r="U178" s="139">
        <v>758</v>
      </c>
      <c r="V178" s="140">
        <v>155078771</v>
      </c>
      <c r="W178" s="140">
        <v>559071</v>
      </c>
      <c r="X178" s="141">
        <f t="shared" si="11"/>
        <v>5.5235999999999983</v>
      </c>
      <c r="Y178" s="142">
        <v>759</v>
      </c>
      <c r="Z178" s="143">
        <v>155078771</v>
      </c>
      <c r="AA178" s="143">
        <v>559072</v>
      </c>
      <c r="AB178">
        <v>24</v>
      </c>
      <c r="AE178">
        <v>1</v>
      </c>
      <c r="AF178">
        <v>10.42</v>
      </c>
      <c r="AG178">
        <v>0</v>
      </c>
      <c r="AH178">
        <v>1</v>
      </c>
      <c r="AI178">
        <v>10.119999999999999</v>
      </c>
      <c r="AJ178">
        <v>0</v>
      </c>
    </row>
    <row r="179" spans="1:36" x14ac:dyDescent="0.25">
      <c r="A179" s="144" t="s">
        <v>694</v>
      </c>
      <c r="B179" s="126">
        <v>155078846</v>
      </c>
      <c r="C179">
        <v>2.59</v>
      </c>
      <c r="D179" s="127">
        <f>(C179+coefficient!$B$16)/0.9*1.19</f>
        <v>6.0689999999999991</v>
      </c>
      <c r="E179" s="128">
        <f>(C179+coefficient!$B$16)/0.95</f>
        <v>4.8315789473684214</v>
      </c>
      <c r="F179" s="145"/>
      <c r="G179" s="130">
        <v>181</v>
      </c>
      <c r="H179" s="131">
        <f>(C179+4.2+coefficient!$B$13)/0.85*1.19</f>
        <v>13.706</v>
      </c>
      <c r="I179" s="132">
        <v>294</v>
      </c>
      <c r="J179" s="133">
        <v>155078846</v>
      </c>
      <c r="K179" s="133">
        <v>41175</v>
      </c>
      <c r="L179" s="134">
        <f t="shared" si="14"/>
        <v>12.243071590909089</v>
      </c>
      <c r="M179" s="135">
        <v>295</v>
      </c>
      <c r="N179" s="135">
        <v>155078846</v>
      </c>
      <c r="O179" s="135">
        <v>41178</v>
      </c>
      <c r="P179" s="136">
        <f>(C179+4.2+coefficient!$B$16)/0.88*1.19</f>
        <v>11.886477272727271</v>
      </c>
      <c r="Q179" s="137">
        <v>296</v>
      </c>
      <c r="R179" s="137">
        <v>155078846</v>
      </c>
      <c r="S179" s="137">
        <v>41177</v>
      </c>
      <c r="T179" s="138">
        <f t="shared" si="10"/>
        <v>9.1819318181818179</v>
      </c>
      <c r="U179" s="139">
        <v>758</v>
      </c>
      <c r="V179" s="140">
        <v>155078846</v>
      </c>
      <c r="W179" s="140">
        <v>559207</v>
      </c>
      <c r="X179" s="141">
        <f t="shared" si="11"/>
        <v>7.3430715909090889</v>
      </c>
      <c r="Y179" s="142">
        <v>759</v>
      </c>
      <c r="Z179" s="143">
        <v>155078846</v>
      </c>
      <c r="AA179" s="143">
        <v>559208</v>
      </c>
      <c r="AB179">
        <v>93</v>
      </c>
    </row>
    <row r="180" spans="1:36" x14ac:dyDescent="0.25">
      <c r="A180" s="125" t="s">
        <v>695</v>
      </c>
      <c r="B180" s="126">
        <v>155078889</v>
      </c>
      <c r="C180">
        <v>1.88</v>
      </c>
      <c r="D180" s="127">
        <f>(C180+coefficient!$B$16)/0.9*1.19</f>
        <v>5.1302222222222218</v>
      </c>
      <c r="E180" s="128">
        <f>(C180+coefficient!$B$16)/0.95</f>
        <v>4.0842105263157897</v>
      </c>
      <c r="F180" s="129"/>
      <c r="G180" s="130">
        <v>182</v>
      </c>
      <c r="H180" s="173">
        <v>10.86</v>
      </c>
      <c r="I180" s="132">
        <v>294</v>
      </c>
      <c r="J180" s="133">
        <v>155078889</v>
      </c>
      <c r="K180" s="133">
        <v>41179</v>
      </c>
      <c r="L180" s="134">
        <f t="shared" si="14"/>
        <v>11.254154545454545</v>
      </c>
      <c r="M180" s="135">
        <v>295</v>
      </c>
      <c r="N180" s="135">
        <v>155078889</v>
      </c>
      <c r="O180" s="135">
        <v>41182</v>
      </c>
      <c r="P180" s="136">
        <f>(C180+4.2+coefficient!$B$16)/0.88*1.19</f>
        <v>10.926363636363636</v>
      </c>
      <c r="Q180" s="137">
        <v>296</v>
      </c>
      <c r="R180" s="137">
        <v>155078889</v>
      </c>
      <c r="S180" s="137">
        <v>41181</v>
      </c>
      <c r="T180" s="138">
        <f t="shared" si="10"/>
        <v>8.2218181818181808</v>
      </c>
      <c r="U180" s="139">
        <v>758</v>
      </c>
      <c r="V180" s="140">
        <v>155078889</v>
      </c>
      <c r="W180" s="140">
        <v>559277</v>
      </c>
      <c r="X180" s="141">
        <f t="shared" si="11"/>
        <v>6.3541545454545449</v>
      </c>
      <c r="Y180" s="142">
        <v>759</v>
      </c>
      <c r="Z180" s="143">
        <v>155078889</v>
      </c>
      <c r="AA180" s="143">
        <v>559278</v>
      </c>
      <c r="AB180">
        <v>35</v>
      </c>
    </row>
    <row r="181" spans="1:36" x14ac:dyDescent="0.25">
      <c r="A181" s="144" t="s">
        <v>696</v>
      </c>
      <c r="B181" s="126">
        <v>155078930</v>
      </c>
      <c r="C181">
        <v>2.4</v>
      </c>
      <c r="D181" s="127">
        <f>(C181+coefficient!$B$16)/0.9*1.19</f>
        <v>5.8177777777777777</v>
      </c>
      <c r="E181" s="128">
        <f>(C181+coefficient!$B$16)/0.95</f>
        <v>4.6315789473684212</v>
      </c>
      <c r="F181" s="145"/>
      <c r="G181" s="130">
        <v>183</v>
      </c>
      <c r="H181" s="131">
        <f>(C181+4.2+coefficient!$B$13)/0.85*1.19</f>
        <v>13.44</v>
      </c>
      <c r="I181" s="132">
        <v>294</v>
      </c>
      <c r="J181" s="133">
        <v>155078930</v>
      </c>
      <c r="K181" s="133">
        <v>41183</v>
      </c>
      <c r="L181" s="134">
        <f t="shared" si="14"/>
        <v>11.978431818181816</v>
      </c>
      <c r="M181" s="135">
        <v>295</v>
      </c>
      <c r="N181" s="135">
        <v>155078930</v>
      </c>
      <c r="O181" s="135">
        <v>41186</v>
      </c>
      <c r="P181" s="136">
        <f>(C181+4.2+coefficient!$B$16)/0.88*1.19</f>
        <v>11.629545454545452</v>
      </c>
      <c r="Q181" s="137">
        <v>296</v>
      </c>
      <c r="R181" s="137">
        <v>155078930</v>
      </c>
      <c r="S181" s="137">
        <v>41185</v>
      </c>
      <c r="T181" s="138">
        <f t="shared" si="10"/>
        <v>8.9249999999999989</v>
      </c>
      <c r="U181" s="139">
        <v>758</v>
      </c>
      <c r="V181" s="140">
        <v>155078930</v>
      </c>
      <c r="W181" s="140">
        <v>559345</v>
      </c>
      <c r="X181" s="141">
        <f t="shared" si="11"/>
        <v>7.0784318181818158</v>
      </c>
      <c r="Y181" s="142">
        <v>759</v>
      </c>
      <c r="Z181" s="143">
        <v>155078930</v>
      </c>
      <c r="AA181" s="143">
        <v>559346</v>
      </c>
      <c r="AB181">
        <v>37</v>
      </c>
      <c r="AC181">
        <v>4</v>
      </c>
      <c r="AD181">
        <v>14.84</v>
      </c>
    </row>
    <row r="182" spans="1:36" x14ac:dyDescent="0.25">
      <c r="A182" s="125" t="s">
        <v>697</v>
      </c>
      <c r="B182" s="126">
        <v>155078793</v>
      </c>
      <c r="C182">
        <v>2.6</v>
      </c>
      <c r="D182" s="127">
        <f>(C182+coefficient!$B$16)/0.9*1.19</f>
        <v>6.0822222222222218</v>
      </c>
      <c r="E182" s="128">
        <f>(C182+coefficient!$B$16)/0.95</f>
        <v>4.8421052631578947</v>
      </c>
      <c r="F182" s="129"/>
      <c r="G182" s="130">
        <v>184</v>
      </c>
      <c r="H182" s="173">
        <v>12.24</v>
      </c>
      <c r="I182" s="132">
        <v>294</v>
      </c>
      <c r="J182" s="133">
        <v>155078793</v>
      </c>
      <c r="K182" s="133">
        <v>41190</v>
      </c>
      <c r="L182" s="134">
        <f t="shared" si="14"/>
        <v>12.257</v>
      </c>
      <c r="M182" s="135">
        <v>295</v>
      </c>
      <c r="N182" s="135">
        <v>155078793</v>
      </c>
      <c r="O182" s="135">
        <v>41193</v>
      </c>
      <c r="P182" s="136">
        <f>(C182+4.2+coefficient!$B$16)/0.88*1.19</f>
        <v>11.899999999999999</v>
      </c>
      <c r="Q182" s="137">
        <v>296</v>
      </c>
      <c r="R182" s="137">
        <v>155078793</v>
      </c>
      <c r="S182" s="137">
        <v>41192</v>
      </c>
      <c r="T182" s="138">
        <f t="shared" si="10"/>
        <v>9.1954545454545471</v>
      </c>
      <c r="U182" s="139">
        <v>758</v>
      </c>
      <c r="V182" s="140">
        <v>155078793</v>
      </c>
      <c r="W182" s="140">
        <v>559109</v>
      </c>
      <c r="X182" s="141">
        <f t="shared" si="11"/>
        <v>7.3569999999999993</v>
      </c>
      <c r="Y182" s="142">
        <v>759</v>
      </c>
      <c r="Z182" s="143">
        <v>155078793</v>
      </c>
      <c r="AA182" s="143">
        <v>559110</v>
      </c>
      <c r="AB182">
        <v>12</v>
      </c>
    </row>
    <row r="183" spans="1:36" x14ac:dyDescent="0.25">
      <c r="A183" s="144" t="s">
        <v>698</v>
      </c>
      <c r="B183" s="126">
        <v>155078915</v>
      </c>
      <c r="C183">
        <v>3.86</v>
      </c>
      <c r="D183" s="127">
        <f>(C183+coefficient!$B$16)/0.9*1.19</f>
        <v>7.7482222222222203</v>
      </c>
      <c r="E183" s="128">
        <f>(C183+coefficient!$B$16)/0.95</f>
        <v>6.1684210526315786</v>
      </c>
      <c r="F183" s="145"/>
      <c r="G183" s="130">
        <v>185</v>
      </c>
      <c r="H183" s="173">
        <v>18.32</v>
      </c>
      <c r="I183" s="132">
        <v>294</v>
      </c>
      <c r="J183" s="133">
        <v>155078915</v>
      </c>
      <c r="K183" s="133">
        <v>41194</v>
      </c>
      <c r="L183" s="134">
        <f t="shared" si="14"/>
        <v>12.761700000000001</v>
      </c>
      <c r="M183" s="135">
        <v>295</v>
      </c>
      <c r="N183" s="135">
        <v>155078915</v>
      </c>
      <c r="O183" s="135">
        <v>41197</v>
      </c>
      <c r="P183" s="219">
        <v>12.39</v>
      </c>
      <c r="Q183" s="137">
        <v>296</v>
      </c>
      <c r="R183" s="137">
        <v>155078915</v>
      </c>
      <c r="S183" s="137">
        <v>41196</v>
      </c>
      <c r="T183" s="138">
        <f t="shared" si="10"/>
        <v>10.899318181818183</v>
      </c>
      <c r="U183" s="139">
        <v>758</v>
      </c>
      <c r="V183" s="140">
        <v>155078915</v>
      </c>
      <c r="W183" s="140">
        <v>559319</v>
      </c>
      <c r="X183" s="141">
        <f t="shared" si="11"/>
        <v>7.8617000000000008</v>
      </c>
      <c r="Y183" s="142">
        <v>759</v>
      </c>
      <c r="Z183" s="143">
        <v>155078915</v>
      </c>
      <c r="AA183" s="143">
        <v>559320</v>
      </c>
      <c r="AB183">
        <v>1</v>
      </c>
      <c r="AC183">
        <v>4</v>
      </c>
      <c r="AD183">
        <v>16.32</v>
      </c>
      <c r="AH183">
        <v>1</v>
      </c>
      <c r="AI183">
        <v>12.39</v>
      </c>
      <c r="AJ183">
        <v>0</v>
      </c>
    </row>
    <row r="184" spans="1:36" x14ac:dyDescent="0.25">
      <c r="A184" s="148" t="s">
        <v>699</v>
      </c>
      <c r="B184" s="126">
        <v>155078980</v>
      </c>
      <c r="C184" s="14">
        <v>3.0090000000000003</v>
      </c>
      <c r="D184" s="127">
        <f>(C184+coefficient!$B$16)/0.9*1.19</f>
        <v>6.6230111111111114</v>
      </c>
      <c r="E184" s="128">
        <f>(C184+coefficient!$B$16)/0.95</f>
        <v>5.2726315789473688</v>
      </c>
      <c r="F184" s="149"/>
      <c r="G184" s="130">
        <v>186</v>
      </c>
      <c r="H184" s="131">
        <f>(C184+4.2+coefficient!$B$13)/0.85*1.19</f>
        <v>14.292599999999998</v>
      </c>
      <c r="I184" s="132">
        <v>294</v>
      </c>
      <c r="J184" s="133">
        <v>155078980</v>
      </c>
      <c r="K184" s="133">
        <v>41198</v>
      </c>
      <c r="L184" s="134">
        <f t="shared" si="14"/>
        <v>12.826671931818181</v>
      </c>
      <c r="M184" s="135">
        <v>295</v>
      </c>
      <c r="N184" s="135">
        <v>155078980</v>
      </c>
      <c r="O184" s="135">
        <v>41201</v>
      </c>
      <c r="P184" s="136">
        <f>(C184+4.2+coefficient!$B$16)/0.88*1.19</f>
        <v>12.453079545454544</v>
      </c>
      <c r="Q184" s="137">
        <v>296</v>
      </c>
      <c r="R184" s="137">
        <v>155078980</v>
      </c>
      <c r="S184" s="137">
        <v>41200</v>
      </c>
      <c r="T184" s="138">
        <f t="shared" si="10"/>
        <v>9.7485340909090912</v>
      </c>
      <c r="U184" s="139">
        <v>758</v>
      </c>
      <c r="V184" s="140">
        <v>155078980</v>
      </c>
      <c r="W184" s="140">
        <v>559431</v>
      </c>
      <c r="X184" s="141">
        <f t="shared" si="11"/>
        <v>7.9266719318181806</v>
      </c>
      <c r="Y184" s="142">
        <v>759</v>
      </c>
      <c r="Z184" s="143">
        <v>155078980</v>
      </c>
      <c r="AA184" s="143">
        <v>559432</v>
      </c>
      <c r="AB184">
        <v>0</v>
      </c>
    </row>
    <row r="185" spans="1:36" x14ac:dyDescent="0.25">
      <c r="A185" s="144" t="s">
        <v>700</v>
      </c>
      <c r="B185" s="126">
        <v>155078685</v>
      </c>
      <c r="C185">
        <v>3.04</v>
      </c>
      <c r="D185" s="127">
        <f>(C185+coefficient!$B$16)/0.9*1.19</f>
        <v>6.6639999999999997</v>
      </c>
      <c r="E185" s="128">
        <f>(C185+coefficient!$B$16)/0.95</f>
        <v>5.3052631578947373</v>
      </c>
      <c r="F185" s="145"/>
      <c r="G185" s="130">
        <v>187</v>
      </c>
      <c r="H185" s="131">
        <f>(C185+4.2+coefficient!$B$13)/0.85*1.19</f>
        <v>14.335999999999999</v>
      </c>
      <c r="I185" s="132">
        <v>294</v>
      </c>
      <c r="J185" s="133">
        <v>155078685</v>
      </c>
      <c r="K185" s="133">
        <v>41202</v>
      </c>
      <c r="L185" s="134">
        <f t="shared" si="14"/>
        <v>14.533300000000001</v>
      </c>
      <c r="M185" s="135">
        <v>295</v>
      </c>
      <c r="N185" s="135">
        <v>155078685</v>
      </c>
      <c r="O185" s="135">
        <v>41205</v>
      </c>
      <c r="P185" s="219">
        <v>14.11</v>
      </c>
      <c r="Q185" s="137">
        <v>296</v>
      </c>
      <c r="R185" s="137">
        <v>155078685</v>
      </c>
      <c r="S185" s="137">
        <v>41204</v>
      </c>
      <c r="T185" s="138">
        <f t="shared" si="10"/>
        <v>9.7904545454545442</v>
      </c>
      <c r="U185" s="139">
        <v>758</v>
      </c>
      <c r="V185" s="140">
        <v>155078685</v>
      </c>
      <c r="W185" s="140">
        <v>558971</v>
      </c>
      <c r="X185" s="141">
        <f t="shared" si="11"/>
        <v>9.6333000000000002</v>
      </c>
      <c r="Y185" s="142">
        <v>759</v>
      </c>
      <c r="Z185" s="143">
        <v>155078685</v>
      </c>
      <c r="AA185" s="143">
        <v>558972</v>
      </c>
      <c r="AB185">
        <v>21</v>
      </c>
      <c r="AH185">
        <v>2</v>
      </c>
      <c r="AI185">
        <v>14.11</v>
      </c>
      <c r="AJ185">
        <v>0</v>
      </c>
    </row>
    <row r="186" spans="1:36" x14ac:dyDescent="0.25">
      <c r="A186" s="125" t="s">
        <v>701</v>
      </c>
      <c r="B186" s="126">
        <v>155078917</v>
      </c>
      <c r="C186">
        <v>3.08</v>
      </c>
      <c r="D186" s="127">
        <f>(C186+coefficient!$B$16)/0.9*1.19</f>
        <v>6.7168888888888887</v>
      </c>
      <c r="E186" s="128">
        <f>(C186+coefficient!$B$16)/0.95</f>
        <v>5.3473684210526322</v>
      </c>
      <c r="F186" s="129"/>
      <c r="G186" s="130">
        <v>188</v>
      </c>
      <c r="H186" s="173">
        <v>15.09</v>
      </c>
      <c r="I186" s="132">
        <v>294</v>
      </c>
      <c r="J186" s="133">
        <v>155078917</v>
      </c>
      <c r="K186" s="133">
        <v>41206</v>
      </c>
      <c r="L186" s="134">
        <f t="shared" si="14"/>
        <v>12.925563636363638</v>
      </c>
      <c r="M186" s="135">
        <v>295</v>
      </c>
      <c r="N186" s="135">
        <v>155078917</v>
      </c>
      <c r="O186" s="135">
        <v>41209</v>
      </c>
      <c r="P186" s="136">
        <f>(C186+4.2+coefficient!$B$16)/0.88*1.19</f>
        <v>12.549090909090911</v>
      </c>
      <c r="Q186" s="137">
        <v>296</v>
      </c>
      <c r="R186" s="137">
        <v>155078917</v>
      </c>
      <c r="S186" s="137">
        <v>41208</v>
      </c>
      <c r="T186" s="138">
        <f t="shared" si="10"/>
        <v>9.8445454545454556</v>
      </c>
      <c r="U186" s="139">
        <v>758</v>
      </c>
      <c r="V186" s="140">
        <v>155078917</v>
      </c>
      <c r="W186" s="140">
        <v>559321</v>
      </c>
      <c r="X186" s="141">
        <f t="shared" si="11"/>
        <v>8.0255636363636373</v>
      </c>
      <c r="Y186" s="142">
        <v>759</v>
      </c>
      <c r="Z186" s="143">
        <v>155078917</v>
      </c>
      <c r="AA186" s="143">
        <v>559322</v>
      </c>
      <c r="AB186">
        <v>42</v>
      </c>
    </row>
    <row r="187" spans="1:36" x14ac:dyDescent="0.25">
      <c r="A187" s="144" t="s">
        <v>702</v>
      </c>
      <c r="B187" s="126">
        <v>155078766</v>
      </c>
      <c r="C187">
        <v>2.09</v>
      </c>
      <c r="D187" s="127">
        <f>(C187+coefficient!$B$16)/0.9*1.19</f>
        <v>5.4078888888888885</v>
      </c>
      <c r="E187" s="128">
        <f>(C187+coefficient!$B$16)/0.95</f>
        <v>4.3052631578947365</v>
      </c>
      <c r="F187" s="145"/>
      <c r="G187" s="130">
        <v>189</v>
      </c>
      <c r="H187" s="131">
        <f>(C187+4.2+coefficient!$B$13)/0.85*1.19</f>
        <v>13.005999999999998</v>
      </c>
      <c r="I187" s="132">
        <v>294</v>
      </c>
      <c r="J187" s="133">
        <v>155078766</v>
      </c>
      <c r="K187" s="133">
        <v>41210</v>
      </c>
      <c r="L187" s="134">
        <f t="shared" si="14"/>
        <v>11.546651136363636</v>
      </c>
      <c r="M187" s="135">
        <v>295</v>
      </c>
      <c r="N187" s="135">
        <v>155078766</v>
      </c>
      <c r="O187" s="135">
        <v>41213</v>
      </c>
      <c r="P187" s="136">
        <f>(C187+4.2+coefficient!$B$16)/0.88*1.19</f>
        <v>11.210340909090908</v>
      </c>
      <c r="Q187" s="137">
        <v>296</v>
      </c>
      <c r="R187" s="137">
        <v>155078766</v>
      </c>
      <c r="S187" s="137">
        <v>41212</v>
      </c>
      <c r="T187" s="138">
        <f t="shared" si="10"/>
        <v>8.5057954545454546</v>
      </c>
      <c r="U187" s="139">
        <v>758</v>
      </c>
      <c r="V187" s="140">
        <v>155078766</v>
      </c>
      <c r="W187" s="140">
        <v>559065</v>
      </c>
      <c r="X187" s="141">
        <f t="shared" si="11"/>
        <v>6.6466511363636354</v>
      </c>
      <c r="Y187" s="142">
        <v>759</v>
      </c>
      <c r="Z187" s="143">
        <v>155078766</v>
      </c>
      <c r="AA187" s="143">
        <v>559066</v>
      </c>
      <c r="AB187">
        <v>0</v>
      </c>
    </row>
    <row r="188" spans="1:36" x14ac:dyDescent="0.25">
      <c r="A188" s="125" t="s">
        <v>703</v>
      </c>
      <c r="B188" s="126">
        <v>155078775</v>
      </c>
      <c r="C188">
        <v>3.43</v>
      </c>
      <c r="D188" s="127">
        <f>(C188+coefficient!$B$16)/0.9*1.19</f>
        <v>7.179666666666666</v>
      </c>
      <c r="E188" s="128">
        <f>(C188+coefficient!$B$16)/0.95</f>
        <v>5.7157894736842101</v>
      </c>
      <c r="F188" s="129"/>
      <c r="G188" s="130">
        <v>190</v>
      </c>
      <c r="H188" s="131">
        <f>(C188+4.2+coefficient!$B$13)/0.85*1.19</f>
        <v>14.882000000000001</v>
      </c>
      <c r="I188" s="132">
        <v>294</v>
      </c>
      <c r="J188" s="133">
        <v>155078775</v>
      </c>
      <c r="K188" s="133">
        <v>41214</v>
      </c>
      <c r="L188" s="134">
        <f t="shared" si="14"/>
        <v>13.413057954545454</v>
      </c>
      <c r="M188" s="135">
        <v>295</v>
      </c>
      <c r="N188" s="135">
        <v>155078775</v>
      </c>
      <c r="O188" s="135">
        <v>41217</v>
      </c>
      <c r="P188" s="136">
        <f>(C188+4.2+coefficient!$B$16)/0.88*1.19</f>
        <v>13.022386363636363</v>
      </c>
      <c r="Q188" s="137">
        <v>296</v>
      </c>
      <c r="R188" s="137">
        <v>155078775</v>
      </c>
      <c r="S188" s="137">
        <v>41216</v>
      </c>
      <c r="T188" s="138">
        <f t="shared" si="10"/>
        <v>10.31784090909091</v>
      </c>
      <c r="U188" s="139">
        <v>758</v>
      </c>
      <c r="V188" s="140">
        <v>155078775</v>
      </c>
      <c r="W188" s="140">
        <v>559077</v>
      </c>
      <c r="X188" s="141">
        <f t="shared" si="11"/>
        <v>8.5130579545454541</v>
      </c>
      <c r="Y188" s="142">
        <v>759</v>
      </c>
      <c r="Z188" s="143">
        <v>155078775</v>
      </c>
      <c r="AA188" s="143">
        <v>559078</v>
      </c>
      <c r="AB188">
        <v>17</v>
      </c>
    </row>
    <row r="189" spans="1:36" x14ac:dyDescent="0.25">
      <c r="A189" s="144" t="s">
        <v>704</v>
      </c>
      <c r="B189" s="126">
        <v>155078974</v>
      </c>
      <c r="C189">
        <v>3.25</v>
      </c>
      <c r="D189" s="127">
        <f>(C189+coefficient!$B$16)/0.9*1.19</f>
        <v>6.9416666666666664</v>
      </c>
      <c r="E189" s="128">
        <f>(C189+coefficient!$B$16)/0.95</f>
        <v>5.5263157894736841</v>
      </c>
      <c r="F189" s="145"/>
      <c r="G189" s="130">
        <v>191</v>
      </c>
      <c r="H189" s="131">
        <f>(C189+4.2+coefficient!$B$13)/0.85*1.19</f>
        <v>14.629999999999997</v>
      </c>
      <c r="I189" s="132">
        <v>294</v>
      </c>
      <c r="J189" s="133">
        <v>155078974</v>
      </c>
      <c r="K189" s="133">
        <v>41218</v>
      </c>
      <c r="L189" s="134">
        <f t="shared" si="14"/>
        <v>15.676600000000001</v>
      </c>
      <c r="M189" s="135">
        <v>295</v>
      </c>
      <c r="N189" s="135">
        <v>155078974</v>
      </c>
      <c r="O189" s="135">
        <v>41221</v>
      </c>
      <c r="P189" s="219">
        <v>15.22</v>
      </c>
      <c r="Q189" s="137">
        <v>296</v>
      </c>
      <c r="R189" s="137">
        <v>155078974</v>
      </c>
      <c r="S189" s="137">
        <v>41220</v>
      </c>
      <c r="T189" s="138">
        <f t="shared" si="10"/>
        <v>10.074431818181818</v>
      </c>
      <c r="U189" s="139">
        <v>758</v>
      </c>
      <c r="V189" s="140">
        <v>155078974</v>
      </c>
      <c r="W189" s="140">
        <v>559419</v>
      </c>
      <c r="X189" s="141">
        <f t="shared" si="11"/>
        <v>10.7766</v>
      </c>
      <c r="Y189" s="142">
        <v>759</v>
      </c>
      <c r="Z189" s="143">
        <v>155078974</v>
      </c>
      <c r="AA189" s="143">
        <v>559420</v>
      </c>
      <c r="AB189">
        <v>11</v>
      </c>
      <c r="AE189">
        <v>1</v>
      </c>
      <c r="AF189">
        <v>9.9700000000000006</v>
      </c>
      <c r="AG189">
        <v>0</v>
      </c>
      <c r="AH189">
        <v>1</v>
      </c>
      <c r="AI189">
        <v>15.22</v>
      </c>
      <c r="AJ189">
        <v>0</v>
      </c>
    </row>
    <row r="190" spans="1:36" x14ac:dyDescent="0.25">
      <c r="A190" s="125" t="s">
        <v>705</v>
      </c>
      <c r="B190" s="126">
        <v>155078973</v>
      </c>
      <c r="C190">
        <v>2.66</v>
      </c>
      <c r="D190" s="127">
        <f>(C190+coefficient!$B$16)/0.9*1.19</f>
        <v>6.1615555555555552</v>
      </c>
      <c r="E190" s="128">
        <f>(C190+coefficient!$B$16)/0.95</f>
        <v>4.905263157894737</v>
      </c>
      <c r="F190" s="129"/>
      <c r="G190" s="130">
        <v>192</v>
      </c>
      <c r="H190" s="173">
        <v>14.41</v>
      </c>
      <c r="I190" s="132">
        <v>294</v>
      </c>
      <c r="J190" s="133">
        <v>155078973</v>
      </c>
      <c r="K190" s="133">
        <v>41222</v>
      </c>
      <c r="L190" s="134">
        <f t="shared" si="14"/>
        <v>14.8423</v>
      </c>
      <c r="M190" s="135">
        <v>295</v>
      </c>
      <c r="N190" s="135">
        <v>155078973</v>
      </c>
      <c r="O190" s="135">
        <v>41225</v>
      </c>
      <c r="P190" s="350">
        <v>14.41</v>
      </c>
      <c r="Q190" s="137">
        <v>296</v>
      </c>
      <c r="R190" s="137">
        <v>155078973</v>
      </c>
      <c r="S190" s="137">
        <v>41224</v>
      </c>
      <c r="T190" s="138">
        <f t="shared" si="10"/>
        <v>9.2765909090909098</v>
      </c>
      <c r="U190" s="139">
        <v>758</v>
      </c>
      <c r="V190" s="140">
        <v>155078973</v>
      </c>
      <c r="W190" s="140">
        <v>559417</v>
      </c>
      <c r="X190" s="141">
        <f t="shared" si="11"/>
        <v>9.9422999999999995</v>
      </c>
      <c r="Y190" s="142">
        <v>759</v>
      </c>
      <c r="Z190" s="143">
        <v>155078973</v>
      </c>
      <c r="AA190" s="143">
        <v>559418</v>
      </c>
      <c r="AB190">
        <v>14</v>
      </c>
      <c r="AC190">
        <v>2</v>
      </c>
      <c r="AD190">
        <v>14.41</v>
      </c>
      <c r="AH190">
        <v>2</v>
      </c>
      <c r="AI190">
        <v>14.41</v>
      </c>
      <c r="AJ190">
        <v>0</v>
      </c>
    </row>
    <row r="191" spans="1:36" x14ac:dyDescent="0.25">
      <c r="A191" s="144" t="s">
        <v>706</v>
      </c>
      <c r="B191" s="126">
        <v>155078847</v>
      </c>
      <c r="C191">
        <v>2.44</v>
      </c>
      <c r="D191" s="127">
        <f>(C191+coefficient!$B$16)/0.9*1.19</f>
        <v>5.8706666666666658</v>
      </c>
      <c r="E191" s="128">
        <f>(C191+coefficient!$B$16)/0.95</f>
        <v>4.6736842105263152</v>
      </c>
      <c r="F191" s="145"/>
      <c r="G191" s="130">
        <v>193</v>
      </c>
      <c r="H191" s="131">
        <f>(C191+4.2+coefficient!$B$13)/0.85*1.19</f>
        <v>13.496</v>
      </c>
      <c r="I191" s="132">
        <v>294</v>
      </c>
      <c r="J191" s="133">
        <v>155078847</v>
      </c>
      <c r="K191" s="133">
        <v>41226</v>
      </c>
      <c r="L191" s="134">
        <f t="shared" si="14"/>
        <v>12.034145454545454</v>
      </c>
      <c r="M191" s="135">
        <v>295</v>
      </c>
      <c r="N191" s="135">
        <v>155078847</v>
      </c>
      <c r="O191" s="135">
        <v>41229</v>
      </c>
      <c r="P191" s="136">
        <f>(C191+4.2+coefficient!$B$16)/0.88*1.19</f>
        <v>11.683636363636364</v>
      </c>
      <c r="Q191" s="137">
        <v>296</v>
      </c>
      <c r="R191" s="137">
        <v>155078847</v>
      </c>
      <c r="S191" s="137">
        <v>41228</v>
      </c>
      <c r="T191" s="138">
        <f t="shared" ref="T191:T254" si="15">(C191+4.2)/0.88*1.19</f>
        <v>8.9790909090909086</v>
      </c>
      <c r="U191" s="139">
        <v>758</v>
      </c>
      <c r="V191" s="140">
        <v>155078847</v>
      </c>
      <c r="W191" s="140">
        <v>559209</v>
      </c>
      <c r="X191" s="141">
        <f t="shared" ref="X191:X254" si="16">L191-4.9</f>
        <v>7.1341454545454539</v>
      </c>
      <c r="Y191" s="142">
        <v>759</v>
      </c>
      <c r="Z191" s="143">
        <v>155078847</v>
      </c>
      <c r="AA191" s="143">
        <v>559210</v>
      </c>
      <c r="AB191">
        <v>27</v>
      </c>
    </row>
    <row r="192" spans="1:36" x14ac:dyDescent="0.25">
      <c r="A192" s="125" t="s">
        <v>707</v>
      </c>
      <c r="B192" s="126">
        <v>155078751</v>
      </c>
      <c r="C192">
        <v>2.77</v>
      </c>
      <c r="D192" s="127">
        <f>(C192+coefficient!$B$16)/0.9*1.19</f>
        <v>6.3069999999999995</v>
      </c>
      <c r="E192" s="128">
        <f>(C192+coefficient!$B$16)/0.95</f>
        <v>5.0210526315789474</v>
      </c>
      <c r="F192" s="129"/>
      <c r="G192" s="130">
        <v>194</v>
      </c>
      <c r="H192" s="131">
        <f>(C192+4.2+coefficient!$B$13)/0.85*1.19</f>
        <v>13.958</v>
      </c>
      <c r="I192" s="132">
        <v>294</v>
      </c>
      <c r="J192" s="133">
        <v>155078751</v>
      </c>
      <c r="K192" s="133">
        <v>41230</v>
      </c>
      <c r="L192" s="134">
        <f t="shared" si="14"/>
        <v>12.493782954545454</v>
      </c>
      <c r="M192" s="135">
        <v>295</v>
      </c>
      <c r="N192" s="135">
        <v>155078751</v>
      </c>
      <c r="O192" s="135">
        <v>41233</v>
      </c>
      <c r="P192" s="136">
        <f>(C192+4.2+coefficient!$B$16)/0.88*1.19</f>
        <v>12.129886363636363</v>
      </c>
      <c r="Q192" s="137">
        <v>296</v>
      </c>
      <c r="R192" s="137">
        <v>155078751</v>
      </c>
      <c r="S192" s="137">
        <v>41232</v>
      </c>
      <c r="T192" s="138">
        <f t="shared" si="15"/>
        <v>9.4253409090909095</v>
      </c>
      <c r="U192" s="139">
        <v>758</v>
      </c>
      <c r="V192" s="140">
        <v>155078751</v>
      </c>
      <c r="W192" s="140">
        <v>559045</v>
      </c>
      <c r="X192" s="141">
        <f t="shared" si="16"/>
        <v>7.5937829545454534</v>
      </c>
      <c r="Y192" s="142">
        <v>759</v>
      </c>
      <c r="Z192" s="143">
        <v>155078751</v>
      </c>
      <c r="AA192" s="143">
        <v>559046</v>
      </c>
      <c r="AB192">
        <v>32</v>
      </c>
    </row>
    <row r="193" spans="1:36" x14ac:dyDescent="0.25">
      <c r="A193" s="144" t="s">
        <v>708</v>
      </c>
      <c r="B193" s="126">
        <v>155078933</v>
      </c>
      <c r="C193">
        <v>4.6500000000000004</v>
      </c>
      <c r="D193" s="127">
        <f>(C193+coefficient!$B$16)/0.9*1.19</f>
        <v>8.7927777777777774</v>
      </c>
      <c r="E193" s="128">
        <f>(C193+coefficient!$B$16)/0.95</f>
        <v>7.0000000000000009</v>
      </c>
      <c r="F193" s="145"/>
      <c r="G193" s="130">
        <v>195</v>
      </c>
      <c r="H193" s="131">
        <f>(C193+4.2+coefficient!$B$13)/0.85*1.19</f>
        <v>16.59</v>
      </c>
      <c r="I193" s="132">
        <v>294</v>
      </c>
      <c r="J193" s="133">
        <v>155078933</v>
      </c>
      <c r="K193" s="133">
        <v>41234</v>
      </c>
      <c r="L193" s="134">
        <f t="shared" si="14"/>
        <v>15.112323863636366</v>
      </c>
      <c r="M193" s="135">
        <v>295</v>
      </c>
      <c r="N193" s="135">
        <v>155078933</v>
      </c>
      <c r="O193" s="135">
        <v>41237</v>
      </c>
      <c r="P193" s="136">
        <f>(C193+4.2+coefficient!$B$16)/0.88*1.19</f>
        <v>14.672159090909092</v>
      </c>
      <c r="Q193" s="137">
        <v>296</v>
      </c>
      <c r="R193" s="137">
        <v>155078933</v>
      </c>
      <c r="S193" s="137">
        <v>41236</v>
      </c>
      <c r="T193" s="138">
        <f t="shared" si="15"/>
        <v>11.967613636363637</v>
      </c>
      <c r="U193" s="139">
        <v>758</v>
      </c>
      <c r="V193" s="140">
        <v>155078933</v>
      </c>
      <c r="W193" s="140">
        <v>559349</v>
      </c>
      <c r="X193" s="141">
        <f t="shared" si="16"/>
        <v>10.212323863636366</v>
      </c>
      <c r="Y193" s="142">
        <v>759</v>
      </c>
      <c r="Z193" s="143">
        <v>155078933</v>
      </c>
      <c r="AA193" s="143">
        <v>559350</v>
      </c>
      <c r="AB193">
        <v>11</v>
      </c>
      <c r="AC193">
        <v>1</v>
      </c>
      <c r="AD193">
        <v>16.59</v>
      </c>
    </row>
    <row r="194" spans="1:36" x14ac:dyDescent="0.25">
      <c r="A194" s="125" t="s">
        <v>709</v>
      </c>
      <c r="B194" s="126">
        <v>155078813</v>
      </c>
      <c r="C194">
        <v>4.2699999999999996</v>
      </c>
      <c r="D194" s="127">
        <f>(C194+coefficient!$B$16)/0.9*1.19</f>
        <v>8.2903333333333329</v>
      </c>
      <c r="E194" s="128">
        <f>(C194+coefficient!$B$16)/0.95</f>
        <v>6.6</v>
      </c>
      <c r="F194" s="129"/>
      <c r="G194" s="130">
        <v>196</v>
      </c>
      <c r="H194" s="173">
        <v>15.36</v>
      </c>
      <c r="I194" s="132">
        <v>294</v>
      </c>
      <c r="J194" s="133">
        <v>155078813</v>
      </c>
      <c r="K194" s="133">
        <v>41238</v>
      </c>
      <c r="L194" s="134">
        <f t="shared" si="14"/>
        <v>14.583044318181816</v>
      </c>
      <c r="M194" s="135">
        <v>295</v>
      </c>
      <c r="N194" s="135">
        <v>155078813</v>
      </c>
      <c r="O194" s="135">
        <v>41241</v>
      </c>
      <c r="P194" s="136">
        <f>(C194+4.2+coefficient!$B$16)/0.88*1.19</f>
        <v>14.158295454545453</v>
      </c>
      <c r="Q194" s="137">
        <v>296</v>
      </c>
      <c r="R194" s="137">
        <v>155078813</v>
      </c>
      <c r="S194" s="137">
        <v>41240</v>
      </c>
      <c r="T194" s="138">
        <f t="shared" si="15"/>
        <v>11.453749999999998</v>
      </c>
      <c r="U194" s="139">
        <v>758</v>
      </c>
      <c r="V194" s="140">
        <v>155078813</v>
      </c>
      <c r="W194" s="140">
        <v>559147</v>
      </c>
      <c r="X194" s="141">
        <f t="shared" si="16"/>
        <v>9.6830443181818158</v>
      </c>
      <c r="Y194" s="142">
        <v>759</v>
      </c>
      <c r="Z194" s="143">
        <v>155078813</v>
      </c>
      <c r="AA194" s="143">
        <v>559148</v>
      </c>
      <c r="AB194">
        <v>2</v>
      </c>
      <c r="AC194">
        <v>1</v>
      </c>
      <c r="AD194">
        <v>15.36</v>
      </c>
      <c r="AH194">
        <v>1</v>
      </c>
      <c r="AI194">
        <v>15.51</v>
      </c>
      <c r="AJ194">
        <v>0</v>
      </c>
    </row>
    <row r="195" spans="1:36" x14ac:dyDescent="0.25">
      <c r="A195" s="144" t="s">
        <v>710</v>
      </c>
      <c r="B195" s="126">
        <v>155629469</v>
      </c>
      <c r="C195">
        <v>2.02</v>
      </c>
      <c r="D195" s="127">
        <f>(C195+coefficient!$B$16)/0.9*1.19</f>
        <v>5.3153333333333324</v>
      </c>
      <c r="E195" s="128">
        <f>(C195+coefficient!$B$16)/0.95</f>
        <v>4.2315789473684209</v>
      </c>
      <c r="F195" s="145"/>
      <c r="G195" s="130">
        <v>197</v>
      </c>
      <c r="H195" s="131">
        <f>(C195+4.2+coefficient!$B$13)/0.85*1.19</f>
        <v>12.907999999999999</v>
      </c>
      <c r="I195" s="132">
        <v>294</v>
      </c>
      <c r="J195" s="133">
        <v>155629469</v>
      </c>
      <c r="K195" s="133">
        <v>13100</v>
      </c>
      <c r="L195" s="134">
        <f t="shared" si="14"/>
        <v>11.449152272727273</v>
      </c>
      <c r="M195" s="135">
        <v>295</v>
      </c>
      <c r="N195" s="135">
        <v>155629469</v>
      </c>
      <c r="O195" s="135">
        <v>13103</v>
      </c>
      <c r="P195" s="136">
        <f>(C195+4.2+coefficient!$B$16)/0.88*1.19</f>
        <v>11.115681818181818</v>
      </c>
      <c r="Q195" s="137">
        <v>296</v>
      </c>
      <c r="R195" s="137">
        <v>155629469</v>
      </c>
      <c r="S195" s="137">
        <v>13102</v>
      </c>
      <c r="T195" s="138">
        <f t="shared" si="15"/>
        <v>8.4111363636363645</v>
      </c>
      <c r="U195" s="139">
        <v>758</v>
      </c>
      <c r="V195" s="140">
        <v>155629469</v>
      </c>
      <c r="W195" s="140">
        <v>560429</v>
      </c>
      <c r="X195" s="141">
        <f t="shared" si="16"/>
        <v>6.5491522727272731</v>
      </c>
      <c r="Y195" s="142">
        <v>759</v>
      </c>
      <c r="Z195" s="143">
        <v>155629469</v>
      </c>
      <c r="AA195" s="143">
        <v>560430</v>
      </c>
      <c r="AB195">
        <v>32</v>
      </c>
    </row>
    <row r="196" spans="1:36" x14ac:dyDescent="0.25">
      <c r="A196" s="125" t="s">
        <v>711</v>
      </c>
      <c r="B196" s="126">
        <v>155078835</v>
      </c>
      <c r="C196">
        <v>2.36</v>
      </c>
      <c r="D196" s="127">
        <f>(C196+coefficient!$B$16)/0.9*1.19</f>
        <v>5.7648888888888878</v>
      </c>
      <c r="E196" s="128">
        <f>(C196+coefficient!$B$16)/0.95</f>
        <v>4.5894736842105264</v>
      </c>
      <c r="F196" s="129"/>
      <c r="G196" s="130">
        <v>198</v>
      </c>
      <c r="H196" s="131">
        <f>(C196+4.2+coefficient!$B$13)/0.85*1.19</f>
        <v>13.384</v>
      </c>
      <c r="I196" s="132">
        <v>294</v>
      </c>
      <c r="J196" s="133">
        <v>155078835</v>
      </c>
      <c r="K196" s="133">
        <v>41247</v>
      </c>
      <c r="L196" s="134">
        <f t="shared" si="14"/>
        <v>11.922718181818183</v>
      </c>
      <c r="M196" s="135">
        <v>295</v>
      </c>
      <c r="N196" s="135">
        <v>155078835</v>
      </c>
      <c r="O196" s="135">
        <v>41250</v>
      </c>
      <c r="P196" s="136">
        <f>(C196+4.2+coefficient!$B$16)/0.88*1.19</f>
        <v>11.575454545454546</v>
      </c>
      <c r="Q196" s="137">
        <v>296</v>
      </c>
      <c r="R196" s="137">
        <v>155078835</v>
      </c>
      <c r="S196" s="137">
        <v>41249</v>
      </c>
      <c r="T196" s="138">
        <f t="shared" si="15"/>
        <v>8.8709090909090911</v>
      </c>
      <c r="U196" s="139">
        <v>758</v>
      </c>
      <c r="V196" s="140">
        <v>155078835</v>
      </c>
      <c r="W196" s="140">
        <v>559189</v>
      </c>
      <c r="X196" s="141">
        <f t="shared" si="16"/>
        <v>7.022718181818183</v>
      </c>
      <c r="Y196" s="142">
        <v>759</v>
      </c>
      <c r="Z196" s="143">
        <v>155078835</v>
      </c>
      <c r="AA196" s="143">
        <v>559190</v>
      </c>
      <c r="AB196">
        <v>28</v>
      </c>
    </row>
    <row r="197" spans="1:36" x14ac:dyDescent="0.25">
      <c r="A197" s="144" t="s">
        <v>712</v>
      </c>
      <c r="B197" s="126">
        <v>155078890</v>
      </c>
      <c r="C197">
        <v>2.81</v>
      </c>
      <c r="D197" s="127">
        <f>(C197+coefficient!$B$16)/0.9*1.19</f>
        <v>6.3598888888888894</v>
      </c>
      <c r="E197" s="128">
        <f>(C197+coefficient!$B$16)/0.95</f>
        <v>5.0631578947368432</v>
      </c>
      <c r="F197" s="145"/>
      <c r="G197" s="130">
        <v>199</v>
      </c>
      <c r="H197" s="131">
        <f>(C197+4.2+coefficient!$B$13)/0.85*1.19</f>
        <v>14.014000000000001</v>
      </c>
      <c r="I197" s="132">
        <v>294</v>
      </c>
      <c r="J197" s="133">
        <v>155078890</v>
      </c>
      <c r="K197" s="133">
        <v>41251</v>
      </c>
      <c r="L197" s="134">
        <f t="shared" si="14"/>
        <v>12.54949659090909</v>
      </c>
      <c r="M197" s="135">
        <v>295</v>
      </c>
      <c r="N197" s="135">
        <v>155078890</v>
      </c>
      <c r="O197" s="135">
        <v>41254</v>
      </c>
      <c r="P197" s="136">
        <f>(C197+4.2+coefficient!$B$16)/0.88*1.19</f>
        <v>12.183977272727272</v>
      </c>
      <c r="Q197" s="137">
        <v>296</v>
      </c>
      <c r="R197" s="137">
        <v>155078890</v>
      </c>
      <c r="S197" s="137">
        <v>41253</v>
      </c>
      <c r="T197" s="138">
        <f t="shared" si="15"/>
        <v>9.4794318181818173</v>
      </c>
      <c r="U197" s="139">
        <v>758</v>
      </c>
      <c r="V197" s="140">
        <v>155078890</v>
      </c>
      <c r="W197" s="140">
        <v>559279</v>
      </c>
      <c r="X197" s="141">
        <f t="shared" si="16"/>
        <v>7.6494965909090897</v>
      </c>
      <c r="Y197" s="142">
        <v>759</v>
      </c>
      <c r="Z197" s="143">
        <v>155078890</v>
      </c>
      <c r="AA197" s="143">
        <v>559280</v>
      </c>
      <c r="AB197">
        <v>20</v>
      </c>
    </row>
    <row r="198" spans="1:36" x14ac:dyDescent="0.25">
      <c r="A198" s="125" t="s">
        <v>713</v>
      </c>
      <c r="B198" s="126">
        <v>155078919</v>
      </c>
      <c r="C198">
        <v>4</v>
      </c>
      <c r="D198" s="127">
        <f>(C198+coefficient!$B$16)/0.9*1.19</f>
        <v>7.9333333333333327</v>
      </c>
      <c r="E198" s="128">
        <f>(C198+coefficient!$B$16)/0.95</f>
        <v>6.3157894736842106</v>
      </c>
      <c r="F198" s="129"/>
      <c r="G198" s="130">
        <v>200</v>
      </c>
      <c r="H198" s="131">
        <f>(C198+4.2+coefficient!$B$13)/0.85*1.19</f>
        <v>15.679999999999998</v>
      </c>
      <c r="I198" s="132">
        <v>294</v>
      </c>
      <c r="J198" s="133">
        <v>155078919</v>
      </c>
      <c r="K198" s="133">
        <v>41255</v>
      </c>
      <c r="L198" s="134">
        <f t="shared" si="14"/>
        <v>14.20697727272727</v>
      </c>
      <c r="M198" s="135">
        <v>295</v>
      </c>
      <c r="N198" s="135">
        <v>155078919</v>
      </c>
      <c r="O198" s="135">
        <v>41258</v>
      </c>
      <c r="P198" s="136">
        <f>(C198+4.2+coefficient!$B$16)/0.88*1.19</f>
        <v>13.793181818181816</v>
      </c>
      <c r="Q198" s="137">
        <v>296</v>
      </c>
      <c r="R198" s="137">
        <v>155078919</v>
      </c>
      <c r="S198" s="137">
        <v>41257</v>
      </c>
      <c r="T198" s="138">
        <f t="shared" si="15"/>
        <v>11.088636363636361</v>
      </c>
      <c r="U198" s="139">
        <v>758</v>
      </c>
      <c r="V198" s="140">
        <v>155078919</v>
      </c>
      <c r="W198" s="140">
        <v>559325</v>
      </c>
      <c r="X198" s="141">
        <f t="shared" si="16"/>
        <v>9.3069772727272699</v>
      </c>
      <c r="Y198" s="142">
        <v>759</v>
      </c>
      <c r="Z198" s="143">
        <v>155078919</v>
      </c>
      <c r="AA198" s="143">
        <v>559326</v>
      </c>
      <c r="AB198">
        <v>13</v>
      </c>
      <c r="AC198">
        <v>1</v>
      </c>
      <c r="AD198">
        <v>14.28</v>
      </c>
    </row>
    <row r="199" spans="1:36" x14ac:dyDescent="0.25">
      <c r="A199" s="146" t="s">
        <v>714</v>
      </c>
      <c r="B199" s="126">
        <v>155078828</v>
      </c>
      <c r="C199">
        <v>2.29</v>
      </c>
      <c r="D199" s="127">
        <f>(C199+coefficient!$B$16)/0.9*1.19</f>
        <v>5.6723333333333334</v>
      </c>
      <c r="E199" s="128">
        <f>(C199+coefficient!$B$16)/0.95</f>
        <v>4.5157894736842108</v>
      </c>
      <c r="F199" s="147"/>
      <c r="G199" s="130">
        <v>201</v>
      </c>
      <c r="H199" s="131">
        <f>(C199+4.2+coefficient!$B$13)/0.85*1.19</f>
        <v>13.286000000000001</v>
      </c>
      <c r="I199" s="132">
        <v>294</v>
      </c>
      <c r="J199" s="133">
        <v>155078828</v>
      </c>
      <c r="K199" s="133">
        <v>41259</v>
      </c>
      <c r="L199" s="134">
        <f t="shared" si="14"/>
        <v>11.825219318181817</v>
      </c>
      <c r="M199" s="135">
        <v>295</v>
      </c>
      <c r="N199" s="135">
        <v>155078828</v>
      </c>
      <c r="O199" s="135">
        <v>41262</v>
      </c>
      <c r="P199" s="136">
        <f>(C199+4.2+coefficient!$B$16)/0.88*1.19</f>
        <v>11.480795454545454</v>
      </c>
      <c r="Q199" s="137">
        <v>296</v>
      </c>
      <c r="R199" s="137">
        <v>155078828</v>
      </c>
      <c r="S199" s="137">
        <v>41261</v>
      </c>
      <c r="T199" s="138">
        <f t="shared" si="15"/>
        <v>8.7762499999999992</v>
      </c>
      <c r="U199" s="139">
        <v>758</v>
      </c>
      <c r="V199" s="140">
        <v>155078828</v>
      </c>
      <c r="W199" s="140">
        <v>559175</v>
      </c>
      <c r="X199" s="141">
        <f t="shared" si="16"/>
        <v>6.9252193181818171</v>
      </c>
      <c r="Y199" s="142">
        <v>759</v>
      </c>
      <c r="Z199" s="143">
        <v>155078828</v>
      </c>
      <c r="AA199" s="143">
        <v>559176</v>
      </c>
      <c r="AB199">
        <v>0</v>
      </c>
    </row>
    <row r="200" spans="1:36" x14ac:dyDescent="0.25">
      <c r="A200" s="125" t="s">
        <v>715</v>
      </c>
      <c r="B200" s="126">
        <v>155078972</v>
      </c>
      <c r="C200">
        <v>3.9</v>
      </c>
      <c r="D200" s="127">
        <f>(C200+coefficient!$B$16)/0.9*1.19</f>
        <v>7.8011111111111102</v>
      </c>
      <c r="E200" s="128">
        <f>(C200+coefficient!$B$16)/0.95</f>
        <v>6.2105263157894743</v>
      </c>
      <c r="F200" s="129"/>
      <c r="G200" s="130">
        <v>202</v>
      </c>
      <c r="H200" s="131">
        <f>(C200+4.2+coefficient!$B$13)/0.85*1.19</f>
        <v>15.54</v>
      </c>
      <c r="I200" s="132">
        <v>294</v>
      </c>
      <c r="J200" s="133">
        <v>155078972</v>
      </c>
      <c r="K200" s="133">
        <v>41412</v>
      </c>
      <c r="L200" s="134">
        <f t="shared" si="14"/>
        <v>16.7272</v>
      </c>
      <c r="M200" s="135">
        <v>295</v>
      </c>
      <c r="N200" s="135">
        <v>155078972</v>
      </c>
      <c r="O200" s="135">
        <v>41415</v>
      </c>
      <c r="P200" s="350">
        <v>16.239999999999998</v>
      </c>
      <c r="Q200" s="137">
        <v>296</v>
      </c>
      <c r="R200" s="137">
        <v>155078972</v>
      </c>
      <c r="S200" s="137">
        <v>41414</v>
      </c>
      <c r="T200" s="138">
        <f t="shared" si="15"/>
        <v>10.953409090909089</v>
      </c>
      <c r="U200" s="139">
        <v>758</v>
      </c>
      <c r="V200" s="140">
        <v>155078972</v>
      </c>
      <c r="W200" s="140">
        <v>559415</v>
      </c>
      <c r="X200" s="141">
        <f t="shared" si="16"/>
        <v>11.827199999999999</v>
      </c>
      <c r="Y200" s="142">
        <v>759</v>
      </c>
      <c r="Z200" s="143">
        <v>155078972</v>
      </c>
      <c r="AA200" s="143">
        <v>559416</v>
      </c>
      <c r="AB200">
        <v>19</v>
      </c>
      <c r="AH200">
        <v>1</v>
      </c>
      <c r="AI200">
        <v>16.239999999999998</v>
      </c>
      <c r="AJ200">
        <v>0</v>
      </c>
    </row>
    <row r="201" spans="1:36" x14ac:dyDescent="0.25">
      <c r="A201" s="144" t="s">
        <v>716</v>
      </c>
      <c r="B201" s="126">
        <v>155078904</v>
      </c>
      <c r="C201">
        <v>1.95</v>
      </c>
      <c r="D201" s="127">
        <f>(C201+coefficient!$B$16)/0.9*1.19</f>
        <v>5.222777777777778</v>
      </c>
      <c r="E201" s="128">
        <f>(C201+coefficient!$B$16)/0.95</f>
        <v>4.1578947368421053</v>
      </c>
      <c r="F201" s="145"/>
      <c r="G201" s="130">
        <v>203</v>
      </c>
      <c r="H201" s="131">
        <f>(C201+4.2+coefficient!$B$13)/0.85*1.19</f>
        <v>12.81</v>
      </c>
      <c r="I201" s="132">
        <v>294</v>
      </c>
      <c r="J201" s="133">
        <v>155078904</v>
      </c>
      <c r="K201" s="133">
        <v>41263</v>
      </c>
      <c r="L201" s="219">
        <v>11.35</v>
      </c>
      <c r="M201" s="135">
        <v>295</v>
      </c>
      <c r="N201" s="135">
        <v>155078904</v>
      </c>
      <c r="O201" s="135">
        <v>41266</v>
      </c>
      <c r="P201" s="136">
        <f>(C201+4.2+coefficient!$B$16)/0.88*1.19</f>
        <v>11.021022727272728</v>
      </c>
      <c r="Q201" s="137">
        <v>296</v>
      </c>
      <c r="R201" s="137">
        <v>155078904</v>
      </c>
      <c r="S201" s="137">
        <v>41265</v>
      </c>
      <c r="T201" s="138">
        <f t="shared" si="15"/>
        <v>8.3164772727272727</v>
      </c>
      <c r="U201" s="139">
        <v>758</v>
      </c>
      <c r="V201" s="140">
        <v>155078904</v>
      </c>
      <c r="W201" s="140">
        <v>559301</v>
      </c>
      <c r="X201" s="141">
        <f t="shared" si="16"/>
        <v>6.4499999999999993</v>
      </c>
      <c r="Y201" s="142">
        <v>759</v>
      </c>
      <c r="Z201" s="143">
        <v>155078904</v>
      </c>
      <c r="AA201" s="143">
        <v>559302</v>
      </c>
      <c r="AB201">
        <v>28</v>
      </c>
      <c r="AE201">
        <v>1</v>
      </c>
      <c r="AF201">
        <v>11.35</v>
      </c>
      <c r="AG201">
        <v>0</v>
      </c>
    </row>
    <row r="202" spans="1:36" x14ac:dyDescent="0.25">
      <c r="A202" s="125" t="s">
        <v>717</v>
      </c>
      <c r="B202" s="126">
        <v>155078837</v>
      </c>
      <c r="C202">
        <v>2.86</v>
      </c>
      <c r="D202" s="127">
        <f>(C202+coefficient!$B$16)/0.9*1.19</f>
        <v>6.4259999999999993</v>
      </c>
      <c r="E202" s="128">
        <f>(C202+coefficient!$B$16)/0.95</f>
        <v>5.1157894736842104</v>
      </c>
      <c r="F202" s="129"/>
      <c r="G202" s="130">
        <v>204</v>
      </c>
      <c r="H202" s="131">
        <f>(C202+4.2+coefficient!$B$13)/0.85*1.19</f>
        <v>14.084</v>
      </c>
      <c r="I202" s="132">
        <v>294</v>
      </c>
      <c r="J202" s="133">
        <v>155078837</v>
      </c>
      <c r="K202" s="133">
        <v>41267</v>
      </c>
      <c r="L202" s="134">
        <f t="shared" ref="L202:L213" si="17">P202*1.03</f>
        <v>12.619138636363637</v>
      </c>
      <c r="M202" s="135">
        <v>295</v>
      </c>
      <c r="N202" s="135">
        <v>155078837</v>
      </c>
      <c r="O202" s="135">
        <v>41270</v>
      </c>
      <c r="P202" s="136">
        <f>(C202+4.2+coefficient!$B$16)/0.88*1.19</f>
        <v>12.251590909090909</v>
      </c>
      <c r="Q202" s="137">
        <v>296</v>
      </c>
      <c r="R202" s="137">
        <v>155078837</v>
      </c>
      <c r="S202" s="137">
        <v>41269</v>
      </c>
      <c r="T202" s="138">
        <f t="shared" si="15"/>
        <v>9.5470454545454544</v>
      </c>
      <c r="U202" s="139">
        <v>758</v>
      </c>
      <c r="V202" s="140">
        <v>155078837</v>
      </c>
      <c r="W202" s="140">
        <v>559193</v>
      </c>
      <c r="X202" s="141">
        <f t="shared" si="16"/>
        <v>7.7191386363636365</v>
      </c>
      <c r="Y202" s="142">
        <v>759</v>
      </c>
      <c r="Z202" s="143">
        <v>155078837</v>
      </c>
      <c r="AA202" s="143">
        <v>559194</v>
      </c>
      <c r="AB202">
        <v>38</v>
      </c>
    </row>
    <row r="203" spans="1:36" x14ac:dyDescent="0.25">
      <c r="A203" s="144" t="s">
        <v>718</v>
      </c>
      <c r="B203" s="126">
        <v>155078851</v>
      </c>
      <c r="C203">
        <v>2.5</v>
      </c>
      <c r="D203" s="127">
        <f>(C203+coefficient!$B$16)/0.9*1.19</f>
        <v>5.9499999999999993</v>
      </c>
      <c r="E203" s="128">
        <f>(C203+coefficient!$B$16)/0.95</f>
        <v>4.7368421052631584</v>
      </c>
      <c r="F203" s="145"/>
      <c r="G203" s="130">
        <v>205</v>
      </c>
      <c r="H203" s="131">
        <f>(C203+4.2+coefficient!$B$13)/0.85*1.19</f>
        <v>13.58</v>
      </c>
      <c r="I203" s="132">
        <v>294</v>
      </c>
      <c r="J203" s="133">
        <v>155078851</v>
      </c>
      <c r="K203" s="133">
        <v>41271</v>
      </c>
      <c r="L203" s="134">
        <f t="shared" si="17"/>
        <v>12.117715909090906</v>
      </c>
      <c r="M203" s="135">
        <v>295</v>
      </c>
      <c r="N203" s="135">
        <v>155078851</v>
      </c>
      <c r="O203" s="135">
        <v>41274</v>
      </c>
      <c r="P203" s="136">
        <f>(C203+4.2+coefficient!$B$16)/0.88*1.19</f>
        <v>11.764772727272724</v>
      </c>
      <c r="Q203" s="137">
        <v>296</v>
      </c>
      <c r="R203" s="137">
        <v>155078851</v>
      </c>
      <c r="S203" s="137">
        <v>41273</v>
      </c>
      <c r="T203" s="138">
        <f t="shared" si="15"/>
        <v>9.060227272727273</v>
      </c>
      <c r="U203" s="139">
        <v>758</v>
      </c>
      <c r="V203" s="140">
        <v>155078851</v>
      </c>
      <c r="W203" s="140">
        <v>559215</v>
      </c>
      <c r="X203" s="141">
        <f t="shared" si="16"/>
        <v>7.2177159090909058</v>
      </c>
      <c r="Y203" s="142">
        <v>759</v>
      </c>
      <c r="Z203" s="143">
        <v>155078851</v>
      </c>
      <c r="AA203" s="143">
        <v>559216</v>
      </c>
      <c r="AB203">
        <v>2</v>
      </c>
      <c r="AH203">
        <v>1</v>
      </c>
      <c r="AI203">
        <v>13.12</v>
      </c>
      <c r="AJ203">
        <v>0</v>
      </c>
    </row>
    <row r="204" spans="1:36" x14ac:dyDescent="0.25">
      <c r="A204" s="125" t="s">
        <v>719</v>
      </c>
      <c r="B204" s="126">
        <v>155078939</v>
      </c>
      <c r="C204">
        <v>3.17</v>
      </c>
      <c r="D204" s="127">
        <f>(C204+coefficient!$B$16)/0.9*1.19</f>
        <v>6.8358888888888885</v>
      </c>
      <c r="E204" s="128">
        <f>(C204+coefficient!$B$16)/0.95</f>
        <v>5.4421052631578952</v>
      </c>
      <c r="F204" s="129"/>
      <c r="G204" s="130">
        <v>206</v>
      </c>
      <c r="H204" s="173">
        <v>15.15</v>
      </c>
      <c r="I204" s="132">
        <v>294</v>
      </c>
      <c r="J204" s="133">
        <v>155078939</v>
      </c>
      <c r="K204" s="133">
        <v>41275</v>
      </c>
      <c r="L204" s="134">
        <f t="shared" si="17"/>
        <v>13.050919318181819</v>
      </c>
      <c r="M204" s="135">
        <v>295</v>
      </c>
      <c r="N204" s="135">
        <v>155078939</v>
      </c>
      <c r="O204" s="135">
        <v>41278</v>
      </c>
      <c r="P204" s="136">
        <f>(C204+4.2+coefficient!$B$16)/0.88*1.19</f>
        <v>12.670795454545456</v>
      </c>
      <c r="Q204" s="137">
        <v>296</v>
      </c>
      <c r="R204" s="137">
        <v>155078939</v>
      </c>
      <c r="S204" s="137">
        <v>41277</v>
      </c>
      <c r="T204" s="138">
        <f t="shared" si="15"/>
        <v>9.9662499999999987</v>
      </c>
      <c r="U204" s="139">
        <v>758</v>
      </c>
      <c r="V204" s="140">
        <v>155078939</v>
      </c>
      <c r="W204" s="140">
        <v>559359</v>
      </c>
      <c r="X204" s="141">
        <f t="shared" si="16"/>
        <v>8.1509193181818187</v>
      </c>
      <c r="Y204" s="142">
        <v>759</v>
      </c>
      <c r="Z204" s="143">
        <v>155078939</v>
      </c>
      <c r="AA204" s="143">
        <v>559360</v>
      </c>
      <c r="AB204">
        <v>0</v>
      </c>
      <c r="AC204">
        <v>1</v>
      </c>
      <c r="AD204">
        <v>15.15</v>
      </c>
      <c r="AE204">
        <v>1</v>
      </c>
      <c r="AF204">
        <v>9.9700000000000006</v>
      </c>
      <c r="AG204">
        <v>0</v>
      </c>
    </row>
    <row r="205" spans="1:36" x14ac:dyDescent="0.25">
      <c r="A205" s="144" t="s">
        <v>720</v>
      </c>
      <c r="B205" s="126">
        <v>155078858</v>
      </c>
      <c r="C205">
        <v>3.48</v>
      </c>
      <c r="D205" s="127">
        <f>(C205+coefficient!$B$16)/0.9*1.19</f>
        <v>7.2457777777777785</v>
      </c>
      <c r="E205" s="128">
        <f>(C205+coefficient!$B$16)/0.95</f>
        <v>5.76842105263158</v>
      </c>
      <c r="F205" s="145"/>
      <c r="G205" s="130">
        <v>207</v>
      </c>
      <c r="H205" s="131">
        <f>(C205+4.2+coefficient!$B$13)/0.85*1.19</f>
        <v>14.951999999999998</v>
      </c>
      <c r="I205" s="132">
        <v>294</v>
      </c>
      <c r="J205" s="133">
        <v>155078858</v>
      </c>
      <c r="K205" s="133">
        <v>41279</v>
      </c>
      <c r="L205" s="134">
        <f t="shared" si="17"/>
        <v>13.482699999999999</v>
      </c>
      <c r="M205" s="135">
        <v>295</v>
      </c>
      <c r="N205" s="135">
        <v>155078858</v>
      </c>
      <c r="O205" s="135">
        <v>41282</v>
      </c>
      <c r="P205" s="136">
        <f>(C205+4.2+coefficient!$B$16)/0.88*1.19</f>
        <v>13.09</v>
      </c>
      <c r="Q205" s="137">
        <v>296</v>
      </c>
      <c r="R205" s="137">
        <v>155078858</v>
      </c>
      <c r="S205" s="137">
        <v>41281</v>
      </c>
      <c r="T205" s="138">
        <f t="shared" si="15"/>
        <v>10.385454545454545</v>
      </c>
      <c r="U205" s="139">
        <v>758</v>
      </c>
      <c r="V205" s="140">
        <v>155078858</v>
      </c>
      <c r="W205" s="140">
        <v>559229</v>
      </c>
      <c r="X205" s="141">
        <f t="shared" si="16"/>
        <v>8.5826999999999991</v>
      </c>
      <c r="Y205" s="142">
        <v>759</v>
      </c>
      <c r="Z205" s="143">
        <v>155078858</v>
      </c>
      <c r="AA205" s="143">
        <v>559230</v>
      </c>
      <c r="AB205">
        <v>26</v>
      </c>
    </row>
    <row r="206" spans="1:36" x14ac:dyDescent="0.25">
      <c r="A206" s="148" t="s">
        <v>721</v>
      </c>
      <c r="B206" s="126">
        <v>155630068</v>
      </c>
      <c r="C206" s="14">
        <v>3.4986000000000002</v>
      </c>
      <c r="D206" s="127">
        <f>(C206+coefficient!$B$16)/0.9*1.19</f>
        <v>7.2703711111111096</v>
      </c>
      <c r="E206" s="128">
        <f>(C206+coefficient!$B$16)/0.95</f>
        <v>5.7880000000000003</v>
      </c>
      <c r="F206" s="149"/>
      <c r="G206" s="130">
        <v>208</v>
      </c>
      <c r="H206" s="131">
        <f>(C206+4.2+coefficient!$B$13)/0.85*1.19</f>
        <v>14.978040000000002</v>
      </c>
      <c r="I206" s="132">
        <v>294</v>
      </c>
      <c r="J206" s="133">
        <v>155630068</v>
      </c>
      <c r="K206" s="133">
        <v>41283</v>
      </c>
      <c r="L206" s="134">
        <f t="shared" si="17"/>
        <v>13.50860684090909</v>
      </c>
      <c r="M206" s="135">
        <v>295</v>
      </c>
      <c r="N206" s="135">
        <v>155630068</v>
      </c>
      <c r="O206" s="135">
        <v>41286</v>
      </c>
      <c r="P206" s="136">
        <f>(C206+4.2+coefficient!$B$16)/0.88*1.19</f>
        <v>13.115152272727272</v>
      </c>
      <c r="Q206" s="137">
        <v>296</v>
      </c>
      <c r="R206" s="137">
        <v>155630068</v>
      </c>
      <c r="S206" s="137">
        <v>41285</v>
      </c>
      <c r="T206" s="138">
        <f t="shared" si="15"/>
        <v>10.410606818181819</v>
      </c>
      <c r="U206" s="139">
        <v>758</v>
      </c>
      <c r="V206" s="140">
        <v>155630068</v>
      </c>
      <c r="W206" s="140">
        <v>560431</v>
      </c>
      <c r="X206" s="141">
        <f t="shared" si="16"/>
        <v>8.6086068409090899</v>
      </c>
      <c r="Y206" s="142">
        <v>759</v>
      </c>
      <c r="Z206" s="143">
        <v>155630068</v>
      </c>
      <c r="AA206" s="143">
        <v>560432</v>
      </c>
      <c r="AB206">
        <v>0</v>
      </c>
    </row>
    <row r="207" spans="1:36" x14ac:dyDescent="0.25">
      <c r="A207" s="144" t="s">
        <v>722</v>
      </c>
      <c r="B207" s="126">
        <v>155078791</v>
      </c>
      <c r="C207">
        <v>3.47</v>
      </c>
      <c r="D207" s="127">
        <f>(C207+coefficient!$B$16)/0.9*1.19</f>
        <v>7.2325555555555558</v>
      </c>
      <c r="E207" s="128">
        <f>(C207+coefficient!$B$16)/0.95</f>
        <v>5.7578947368421058</v>
      </c>
      <c r="F207" s="145"/>
      <c r="G207" s="130">
        <v>209</v>
      </c>
      <c r="H207" s="131">
        <f>(C207+4.2+coefficient!$B$13)/0.85*1.19</f>
        <v>14.937999999999999</v>
      </c>
      <c r="I207" s="132">
        <v>294</v>
      </c>
      <c r="J207" s="133">
        <v>155078791</v>
      </c>
      <c r="K207" s="133">
        <v>41291</v>
      </c>
      <c r="L207" s="134">
        <f t="shared" si="17"/>
        <v>13.468771590909091</v>
      </c>
      <c r="M207" s="135">
        <v>295</v>
      </c>
      <c r="N207" s="135">
        <v>155078791</v>
      </c>
      <c r="O207" s="135">
        <v>41294</v>
      </c>
      <c r="P207" s="136">
        <f>(C207+4.2+coefficient!$B$16)/0.88*1.19</f>
        <v>13.076477272727272</v>
      </c>
      <c r="Q207" s="137">
        <v>296</v>
      </c>
      <c r="R207" s="137">
        <v>155078791</v>
      </c>
      <c r="S207" s="137">
        <v>41293</v>
      </c>
      <c r="T207" s="138">
        <f t="shared" si="15"/>
        <v>10.371931818181817</v>
      </c>
      <c r="U207" s="139">
        <v>758</v>
      </c>
      <c r="V207" s="140">
        <v>155078791</v>
      </c>
      <c r="W207" s="140">
        <v>559105</v>
      </c>
      <c r="X207" s="141">
        <f t="shared" si="16"/>
        <v>8.5687715909090905</v>
      </c>
      <c r="Y207" s="142">
        <v>759</v>
      </c>
      <c r="Z207" s="143">
        <v>155078791</v>
      </c>
      <c r="AA207" s="143">
        <v>559106</v>
      </c>
      <c r="AB207">
        <v>17</v>
      </c>
    </row>
    <row r="208" spans="1:36" x14ac:dyDescent="0.25">
      <c r="A208" s="148" t="s">
        <v>723</v>
      </c>
      <c r="B208" s="126">
        <v>155078790</v>
      </c>
      <c r="C208" s="14">
        <v>3.3965999999999998</v>
      </c>
      <c r="D208" s="127">
        <f>(C208+coefficient!$B$16)/0.9*1.19</f>
        <v>7.1355044444444431</v>
      </c>
      <c r="E208" s="128">
        <f>(C208+coefficient!$B$16)/0.95</f>
        <v>5.6806315789473683</v>
      </c>
      <c r="F208" s="149"/>
      <c r="G208" s="130">
        <v>210</v>
      </c>
      <c r="H208" s="131">
        <f>(C208+4.2+coefficient!$B$13)/0.85*1.19</f>
        <v>14.835240000000001</v>
      </c>
      <c r="I208" s="132">
        <v>294</v>
      </c>
      <c r="J208" s="133">
        <v>155078790</v>
      </c>
      <c r="K208" s="133">
        <v>41297</v>
      </c>
      <c r="L208" s="134">
        <f t="shared" si="17"/>
        <v>13.366537068181819</v>
      </c>
      <c r="M208" s="135">
        <v>295</v>
      </c>
      <c r="N208" s="135">
        <v>155078790</v>
      </c>
      <c r="O208" s="135">
        <v>41300</v>
      </c>
      <c r="P208" s="136">
        <f>(C208+4.2+coefficient!$B$16)/0.88*1.19</f>
        <v>12.977220454545455</v>
      </c>
      <c r="Q208" s="137">
        <v>296</v>
      </c>
      <c r="R208" s="137">
        <v>155078790</v>
      </c>
      <c r="S208" s="137">
        <v>41299</v>
      </c>
      <c r="T208" s="138">
        <f t="shared" si="15"/>
        <v>10.272675</v>
      </c>
      <c r="U208" s="139">
        <v>758</v>
      </c>
      <c r="V208" s="140">
        <v>155078790</v>
      </c>
      <c r="W208" s="140">
        <v>559103</v>
      </c>
      <c r="X208" s="141">
        <f t="shared" si="16"/>
        <v>8.4665370681818182</v>
      </c>
      <c r="Y208" s="142">
        <v>759</v>
      </c>
      <c r="Z208" s="143">
        <v>155078790</v>
      </c>
      <c r="AA208" s="143">
        <v>559104</v>
      </c>
      <c r="AB208">
        <v>0</v>
      </c>
    </row>
    <row r="209" spans="1:36" x14ac:dyDescent="0.25">
      <c r="A209" s="144" t="s">
        <v>724</v>
      </c>
      <c r="B209" s="126">
        <v>155078745</v>
      </c>
      <c r="C209">
        <v>3.08</v>
      </c>
      <c r="D209" s="127">
        <f>(C209+coefficient!$B$16)/0.9*1.19</f>
        <v>6.7168888888888887</v>
      </c>
      <c r="E209" s="128">
        <f>(C209+coefficient!$B$16)/0.95</f>
        <v>5.3473684210526322</v>
      </c>
      <c r="F209" s="145"/>
      <c r="G209" s="130">
        <v>211</v>
      </c>
      <c r="H209" s="131">
        <f>(C209+4.2+coefficient!$B$13)/0.85*1.19</f>
        <v>14.392000000000001</v>
      </c>
      <c r="I209" s="132">
        <v>294</v>
      </c>
      <c r="J209" s="133">
        <v>155078745</v>
      </c>
      <c r="K209" s="133">
        <v>41304</v>
      </c>
      <c r="L209" s="134">
        <f t="shared" si="17"/>
        <v>14.317</v>
      </c>
      <c r="M209" s="135">
        <v>295</v>
      </c>
      <c r="N209" s="135">
        <v>155078745</v>
      </c>
      <c r="O209" s="135">
        <v>41307</v>
      </c>
      <c r="P209" s="350">
        <v>13.9</v>
      </c>
      <c r="Q209" s="137">
        <v>296</v>
      </c>
      <c r="R209" s="137">
        <v>155078745</v>
      </c>
      <c r="S209" s="137">
        <v>41306</v>
      </c>
      <c r="T209" s="138">
        <f t="shared" si="15"/>
        <v>9.8445454545454556</v>
      </c>
      <c r="U209" s="139">
        <v>758</v>
      </c>
      <c r="V209" s="140">
        <v>155078745</v>
      </c>
      <c r="W209" s="140">
        <v>559035</v>
      </c>
      <c r="X209" s="141">
        <f t="shared" si="16"/>
        <v>9.4169999999999998</v>
      </c>
      <c r="Y209" s="142">
        <v>759</v>
      </c>
      <c r="Z209" s="143">
        <v>155078745</v>
      </c>
      <c r="AA209" s="143">
        <v>559036</v>
      </c>
      <c r="AB209">
        <v>22</v>
      </c>
      <c r="AH209">
        <v>1</v>
      </c>
      <c r="AI209">
        <v>13.9</v>
      </c>
      <c r="AJ209">
        <v>0</v>
      </c>
    </row>
    <row r="210" spans="1:36" x14ac:dyDescent="0.25">
      <c r="A210" s="125" t="s">
        <v>725</v>
      </c>
      <c r="B210" s="126">
        <v>155078868</v>
      </c>
      <c r="C210">
        <v>3.24</v>
      </c>
      <c r="D210" s="127">
        <f>(C210+coefficient!$B$16)/0.9*1.19</f>
        <v>6.9284444444444437</v>
      </c>
      <c r="E210" s="128">
        <f>(C210+coefficient!$B$16)/0.95</f>
        <v>5.5157894736842108</v>
      </c>
      <c r="F210" s="129"/>
      <c r="G210" s="130">
        <v>212</v>
      </c>
      <c r="H210" s="173">
        <v>13.92</v>
      </c>
      <c r="I210" s="132">
        <v>294</v>
      </c>
      <c r="J210" s="133">
        <v>155078868</v>
      </c>
      <c r="K210" s="133">
        <v>41309</v>
      </c>
      <c r="L210" s="134">
        <f t="shared" si="17"/>
        <v>13.148418181818183</v>
      </c>
      <c r="M210" s="135">
        <v>295</v>
      </c>
      <c r="N210" s="135">
        <v>155078868</v>
      </c>
      <c r="O210" s="135">
        <v>41312</v>
      </c>
      <c r="P210" s="136">
        <f>(C210+4.2+coefficient!$B$16)/0.88*1.19</f>
        <v>12.765454545454546</v>
      </c>
      <c r="Q210" s="137">
        <v>296</v>
      </c>
      <c r="R210" s="137">
        <v>155078868</v>
      </c>
      <c r="S210" s="137">
        <v>41311</v>
      </c>
      <c r="T210" s="138">
        <f t="shared" si="15"/>
        <v>10.060909090909091</v>
      </c>
      <c r="U210" s="139">
        <v>758</v>
      </c>
      <c r="V210" s="140">
        <v>155078868</v>
      </c>
      <c r="W210" s="140">
        <v>559243</v>
      </c>
      <c r="X210" s="141">
        <f t="shared" si="16"/>
        <v>8.2484181818181828</v>
      </c>
      <c r="Y210" s="142">
        <v>759</v>
      </c>
      <c r="Z210" s="143">
        <v>155078868</v>
      </c>
      <c r="AA210" s="143">
        <v>559244</v>
      </c>
      <c r="AB210">
        <v>17</v>
      </c>
      <c r="AC210">
        <v>1</v>
      </c>
      <c r="AD210">
        <v>13.92</v>
      </c>
    </row>
    <row r="211" spans="1:36" x14ac:dyDescent="0.25">
      <c r="A211" s="144" t="s">
        <v>726</v>
      </c>
      <c r="B211" s="126">
        <v>155078962</v>
      </c>
      <c r="C211">
        <v>3.05</v>
      </c>
      <c r="D211" s="127">
        <f>(C211+coefficient!$B$16)/0.9*1.19</f>
        <v>6.6772222222222215</v>
      </c>
      <c r="E211" s="128">
        <f>(C211+coefficient!$B$16)/0.95</f>
        <v>5.3157894736842106</v>
      </c>
      <c r="F211" s="145"/>
      <c r="G211" s="130">
        <v>213</v>
      </c>
      <c r="H211" s="173">
        <v>15.12</v>
      </c>
      <c r="I211" s="132">
        <v>294</v>
      </c>
      <c r="J211" s="133">
        <v>155078962</v>
      </c>
      <c r="K211" s="133">
        <v>41319</v>
      </c>
      <c r="L211" s="134">
        <f t="shared" si="17"/>
        <v>12.883778409090908</v>
      </c>
      <c r="M211" s="135">
        <v>295</v>
      </c>
      <c r="N211" s="135">
        <v>155078962</v>
      </c>
      <c r="O211" s="135">
        <v>41322</v>
      </c>
      <c r="P211" s="136">
        <f>(C211+4.2+coefficient!$B$16)/0.88*1.19</f>
        <v>12.508522727272727</v>
      </c>
      <c r="Q211" s="137">
        <v>296</v>
      </c>
      <c r="R211" s="137">
        <v>155078962</v>
      </c>
      <c r="S211" s="137">
        <v>41321</v>
      </c>
      <c r="T211" s="138">
        <f t="shared" si="15"/>
        <v>9.8039772727272716</v>
      </c>
      <c r="U211" s="139">
        <v>758</v>
      </c>
      <c r="V211" s="140">
        <v>155078962</v>
      </c>
      <c r="W211" s="140">
        <v>559399</v>
      </c>
      <c r="X211" s="141">
        <f t="shared" si="16"/>
        <v>7.9837784090909079</v>
      </c>
      <c r="Y211" s="142">
        <v>759</v>
      </c>
      <c r="Z211" s="143">
        <v>155078962</v>
      </c>
      <c r="AA211" s="143">
        <v>559400</v>
      </c>
      <c r="AB211">
        <v>23</v>
      </c>
      <c r="AC211">
        <v>2</v>
      </c>
      <c r="AD211">
        <v>15.12</v>
      </c>
    </row>
    <row r="212" spans="1:36" x14ac:dyDescent="0.25">
      <c r="A212" s="125" t="s">
        <v>727</v>
      </c>
      <c r="B212" s="126">
        <v>155078825</v>
      </c>
      <c r="C212">
        <v>3.14</v>
      </c>
      <c r="D212" s="127">
        <f>(C212+coefficient!$B$16)/0.9*1.19</f>
        <v>6.7962222222222222</v>
      </c>
      <c r="E212" s="128">
        <f>(C212+coefficient!$B$16)/0.95</f>
        <v>5.4105263157894745</v>
      </c>
      <c r="F212" s="129"/>
      <c r="G212" s="130">
        <v>214</v>
      </c>
      <c r="H212" s="131">
        <f>(C212+4.2+coefficient!$B$13)/0.85*1.19</f>
        <v>14.475999999999999</v>
      </c>
      <c r="I212" s="132">
        <v>294</v>
      </c>
      <c r="J212" s="133">
        <v>155078825</v>
      </c>
      <c r="K212" s="133">
        <v>41324</v>
      </c>
      <c r="L212" s="134">
        <f t="shared" si="17"/>
        <v>13.00913409090909</v>
      </c>
      <c r="M212" s="135">
        <v>295</v>
      </c>
      <c r="N212" s="135">
        <v>155078825</v>
      </c>
      <c r="O212" s="135">
        <v>41327</v>
      </c>
      <c r="P212" s="136">
        <f>(C212+4.2+coefficient!$B$16)/0.88*1.19</f>
        <v>12.630227272727272</v>
      </c>
      <c r="Q212" s="137">
        <v>296</v>
      </c>
      <c r="R212" s="137">
        <v>155078825</v>
      </c>
      <c r="S212" s="137">
        <v>41326</v>
      </c>
      <c r="T212" s="138">
        <f t="shared" si="15"/>
        <v>9.9256818181818165</v>
      </c>
      <c r="U212" s="139">
        <v>758</v>
      </c>
      <c r="V212" s="140">
        <v>155078825</v>
      </c>
      <c r="W212" s="140">
        <v>559169</v>
      </c>
      <c r="X212" s="141">
        <f t="shared" si="16"/>
        <v>8.1091340909090892</v>
      </c>
      <c r="Y212" s="142">
        <v>759</v>
      </c>
      <c r="Z212" s="143">
        <v>155078825</v>
      </c>
      <c r="AA212" s="143">
        <v>559170</v>
      </c>
      <c r="AB212">
        <v>29</v>
      </c>
    </row>
    <row r="213" spans="1:36" x14ac:dyDescent="0.25">
      <c r="A213" s="144" t="s">
        <v>728</v>
      </c>
      <c r="B213" s="126">
        <v>155078876</v>
      </c>
      <c r="C213">
        <v>2.6</v>
      </c>
      <c r="D213" s="127">
        <f>(C213+coefficient!$B$16)/0.9*1.19</f>
        <v>6.0822222222222218</v>
      </c>
      <c r="E213" s="128">
        <f>(C213+coefficient!$B$16)/0.95</f>
        <v>4.8421052631578947</v>
      </c>
      <c r="F213" s="145"/>
      <c r="G213" s="130">
        <v>215</v>
      </c>
      <c r="H213" s="131">
        <f>(C213+4.2+coefficient!$B$13)/0.85*1.19</f>
        <v>13.72</v>
      </c>
      <c r="I213" s="132">
        <v>294</v>
      </c>
      <c r="J213" s="133">
        <v>155078876</v>
      </c>
      <c r="K213" s="133">
        <v>41337</v>
      </c>
      <c r="L213" s="134">
        <f t="shared" si="17"/>
        <v>12.257</v>
      </c>
      <c r="M213" s="135">
        <v>295</v>
      </c>
      <c r="N213" s="135">
        <v>155078876</v>
      </c>
      <c r="O213" s="135">
        <v>41340</v>
      </c>
      <c r="P213" s="136">
        <f>(C213+4.2+coefficient!$B$16)/0.88*1.19</f>
        <v>11.899999999999999</v>
      </c>
      <c r="Q213" s="137">
        <v>296</v>
      </c>
      <c r="R213" s="137">
        <v>155078876</v>
      </c>
      <c r="S213" s="137">
        <v>41339</v>
      </c>
      <c r="T213" s="138">
        <f t="shared" si="15"/>
        <v>9.1954545454545471</v>
      </c>
      <c r="U213" s="139">
        <v>758</v>
      </c>
      <c r="V213" s="140">
        <v>155078876</v>
      </c>
      <c r="W213" s="140">
        <v>559255</v>
      </c>
      <c r="X213" s="141">
        <f t="shared" si="16"/>
        <v>7.3569999999999993</v>
      </c>
      <c r="Y213" s="142">
        <v>759</v>
      </c>
      <c r="Z213" s="143">
        <v>155078876</v>
      </c>
      <c r="AA213" s="143">
        <v>559256</v>
      </c>
      <c r="AB213">
        <v>15</v>
      </c>
    </row>
    <row r="214" spans="1:36" x14ac:dyDescent="0.25">
      <c r="A214" s="125" t="s">
        <v>729</v>
      </c>
      <c r="B214" s="126">
        <v>155078967</v>
      </c>
      <c r="C214">
        <v>3.9</v>
      </c>
      <c r="D214" s="127">
        <f>(C214+coefficient!$B$16)/0.9*1.19</f>
        <v>7.8011111111111102</v>
      </c>
      <c r="E214" s="128">
        <f>(C214+coefficient!$B$16)/0.95</f>
        <v>6.2105263157894743</v>
      </c>
      <c r="F214" s="129"/>
      <c r="G214" s="130">
        <v>216</v>
      </c>
      <c r="H214" s="131">
        <f>(C214+4.2+coefficient!$B$13)/0.85*1.19</f>
        <v>15.54</v>
      </c>
      <c r="I214" s="132">
        <v>294</v>
      </c>
      <c r="J214" s="133">
        <v>155078967</v>
      </c>
      <c r="K214" s="133">
        <v>41341</v>
      </c>
      <c r="L214" s="350">
        <v>15.46</v>
      </c>
      <c r="M214" s="135">
        <v>295</v>
      </c>
      <c r="N214" s="135">
        <v>155078967</v>
      </c>
      <c r="O214" s="135">
        <v>41344</v>
      </c>
      <c r="P214" s="136">
        <f>(C214+4.2+coefficient!$B$16)/0.88*1.19</f>
        <v>13.657954545454544</v>
      </c>
      <c r="Q214" s="137">
        <v>296</v>
      </c>
      <c r="R214" s="137">
        <v>155078967</v>
      </c>
      <c r="S214" s="137">
        <v>41343</v>
      </c>
      <c r="T214" s="138">
        <f t="shared" si="15"/>
        <v>10.953409090909089</v>
      </c>
      <c r="U214" s="139">
        <v>758</v>
      </c>
      <c r="V214" s="140">
        <v>155078967</v>
      </c>
      <c r="W214" s="140">
        <v>559407</v>
      </c>
      <c r="X214" s="141">
        <f t="shared" si="16"/>
        <v>10.56</v>
      </c>
      <c r="Y214" s="142">
        <v>759</v>
      </c>
      <c r="Z214" s="143">
        <v>155078967</v>
      </c>
      <c r="AA214" s="143">
        <v>559408</v>
      </c>
      <c r="AB214">
        <v>23</v>
      </c>
      <c r="AE214">
        <v>1</v>
      </c>
      <c r="AF214">
        <v>15.46</v>
      </c>
      <c r="AG214">
        <v>0</v>
      </c>
    </row>
    <row r="215" spans="1:36" x14ac:dyDescent="0.25">
      <c r="A215" s="146" t="s">
        <v>730</v>
      </c>
      <c r="B215" s="126">
        <v>155078811</v>
      </c>
      <c r="C215" s="14">
        <v>3.8555999999999995</v>
      </c>
      <c r="D215" s="127">
        <f>(C215+coefficient!$B$16)/0.9*1.19</f>
        <v>7.7424044444444426</v>
      </c>
      <c r="E215" s="128">
        <f>(C215+coefficient!$B$16)/0.95</f>
        <v>6.1637894736842096</v>
      </c>
      <c r="F215" s="147"/>
      <c r="G215" s="130">
        <v>217</v>
      </c>
      <c r="H215" s="131">
        <f>(C215+4.2+coefficient!$B$13)/0.85*1.19</f>
        <v>15.477839999999999</v>
      </c>
      <c r="I215" s="132">
        <v>294</v>
      </c>
      <c r="J215" s="133">
        <v>155078811</v>
      </c>
      <c r="K215" s="133">
        <v>41345</v>
      </c>
      <c r="L215" s="134">
        <f>P215*1.03</f>
        <v>14.005851045454547</v>
      </c>
      <c r="M215" s="135">
        <v>295</v>
      </c>
      <c r="N215" s="135">
        <v>155078811</v>
      </c>
      <c r="O215" s="135">
        <v>41348</v>
      </c>
      <c r="P215" s="136">
        <f>(C215+4.2+coefficient!$B$16)/0.88*1.19</f>
        <v>13.597913636363637</v>
      </c>
      <c r="Q215" s="137">
        <v>296</v>
      </c>
      <c r="R215" s="137">
        <v>155078811</v>
      </c>
      <c r="S215" s="137">
        <v>41347</v>
      </c>
      <c r="T215" s="138">
        <f t="shared" si="15"/>
        <v>10.893368181818181</v>
      </c>
      <c r="U215" s="139">
        <v>758</v>
      </c>
      <c r="V215" s="140">
        <v>155078811</v>
      </c>
      <c r="W215" s="140">
        <v>559143</v>
      </c>
      <c r="X215" s="141">
        <f t="shared" si="16"/>
        <v>9.1058510454545463</v>
      </c>
      <c r="Y215" s="142">
        <v>759</v>
      </c>
      <c r="Z215" s="143">
        <v>155078811</v>
      </c>
      <c r="AA215" s="143">
        <v>559144</v>
      </c>
      <c r="AB215">
        <v>0</v>
      </c>
    </row>
    <row r="216" spans="1:36" x14ac:dyDescent="0.25">
      <c r="A216" s="150" t="s">
        <v>731</v>
      </c>
      <c r="B216" s="151">
        <v>165261644</v>
      </c>
      <c r="C216">
        <v>6.78</v>
      </c>
      <c r="D216" s="127">
        <f>(C216+coefficient!$B$15)/0.9*1.19</f>
        <v>15.575777777777779</v>
      </c>
      <c r="E216" s="128">
        <f>(C216+coefficient!$B$15)/0.95</f>
        <v>12.400000000000002</v>
      </c>
      <c r="F216" s="152" t="s">
        <v>516</v>
      </c>
      <c r="G216" s="153">
        <v>218</v>
      </c>
      <c r="H216" s="131">
        <f>(C216+4.2+coefficient!$B$12)/0.85*1.19</f>
        <v>23.771999999999998</v>
      </c>
      <c r="I216" s="154">
        <v>294</v>
      </c>
      <c r="J216" s="155">
        <v>165261644</v>
      </c>
      <c r="K216" s="155">
        <v>403694</v>
      </c>
      <c r="L216" s="134">
        <f>P216*1.03</f>
        <v>22.257597727272728</v>
      </c>
      <c r="M216" s="135">
        <v>295</v>
      </c>
      <c r="N216" s="135">
        <v>165261644</v>
      </c>
      <c r="O216" s="135">
        <v>403692</v>
      </c>
      <c r="P216" s="136">
        <f>(C216+4.2+coefficient!$B$15)/0.88*1.19</f>
        <v>21.609318181818182</v>
      </c>
      <c r="Q216" s="137">
        <v>296</v>
      </c>
      <c r="R216" s="137">
        <v>165261644</v>
      </c>
      <c r="S216" s="137">
        <v>403693</v>
      </c>
      <c r="T216" s="138">
        <f t="shared" si="15"/>
        <v>14.847954545454547</v>
      </c>
      <c r="U216" s="139">
        <v>758</v>
      </c>
      <c r="V216" s="156">
        <v>165261644</v>
      </c>
      <c r="W216" s="140">
        <v>570509</v>
      </c>
      <c r="X216" s="141">
        <f t="shared" si="16"/>
        <v>17.357597727272726</v>
      </c>
      <c r="Y216" s="142">
        <v>759</v>
      </c>
      <c r="Z216" s="157">
        <v>165261644</v>
      </c>
      <c r="AA216" s="143">
        <v>570510</v>
      </c>
      <c r="AB216">
        <v>0</v>
      </c>
    </row>
    <row r="217" spans="1:36" x14ac:dyDescent="0.25">
      <c r="A217" s="144" t="s">
        <v>732</v>
      </c>
      <c r="B217" s="126">
        <v>165262982</v>
      </c>
      <c r="C217">
        <v>6.79</v>
      </c>
      <c r="D217" s="127">
        <f>(C217+coefficient!$B$15)/0.9*1.19</f>
        <v>15.588999999999997</v>
      </c>
      <c r="E217" s="128">
        <f>(C217+coefficient!$B$15)/0.95</f>
        <v>12.410526315789474</v>
      </c>
      <c r="F217" s="158" t="s">
        <v>516</v>
      </c>
      <c r="G217" s="153">
        <v>219</v>
      </c>
      <c r="H217" s="131">
        <f>(C217+4.2+coefficient!$B$12)/0.85*1.19</f>
        <v>23.786000000000005</v>
      </c>
      <c r="I217" s="132">
        <v>294</v>
      </c>
      <c r="J217" s="133">
        <v>165262982</v>
      </c>
      <c r="K217" s="133">
        <v>403697</v>
      </c>
      <c r="L217" s="219">
        <v>25.06</v>
      </c>
      <c r="M217" s="135">
        <v>295</v>
      </c>
      <c r="N217" s="135">
        <v>165262982</v>
      </c>
      <c r="O217" s="135">
        <v>403695</v>
      </c>
      <c r="P217" s="219">
        <v>24.33</v>
      </c>
      <c r="Q217" s="137">
        <v>296</v>
      </c>
      <c r="R217" s="137">
        <v>165262982</v>
      </c>
      <c r="S217" s="137">
        <v>403696</v>
      </c>
      <c r="T217" s="138">
        <f t="shared" si="15"/>
        <v>14.861477272727271</v>
      </c>
      <c r="U217" s="139">
        <v>758</v>
      </c>
      <c r="V217" s="140">
        <v>165262982</v>
      </c>
      <c r="W217" s="140">
        <v>570511</v>
      </c>
      <c r="X217" s="141">
        <f t="shared" si="16"/>
        <v>20.159999999999997</v>
      </c>
      <c r="Y217" s="142">
        <v>759</v>
      </c>
      <c r="Z217" s="143">
        <v>165262982</v>
      </c>
      <c r="AA217" s="143">
        <v>570512</v>
      </c>
      <c r="AB217">
        <v>25</v>
      </c>
      <c r="AE217">
        <v>2</v>
      </c>
      <c r="AF217">
        <v>25.06</v>
      </c>
      <c r="AG217">
        <v>0</v>
      </c>
      <c r="AH217">
        <v>1</v>
      </c>
      <c r="AI217">
        <v>24.33</v>
      </c>
      <c r="AJ217">
        <v>0</v>
      </c>
    </row>
    <row r="218" spans="1:36" x14ac:dyDescent="0.25">
      <c r="A218" s="148" t="s">
        <v>733</v>
      </c>
      <c r="B218" s="126">
        <v>165262997</v>
      </c>
      <c r="C218">
        <v>8.1300000000000008</v>
      </c>
      <c r="D218" s="127">
        <f>(C218+coefficient!$B$15)/0.9*1.19</f>
        <v>17.360777777777777</v>
      </c>
      <c r="E218" s="128">
        <f>(C218+coefficient!$B$15)/0.95</f>
        <v>13.821052631578949</v>
      </c>
      <c r="F218" s="152" t="s">
        <v>516</v>
      </c>
      <c r="G218" s="153">
        <v>220</v>
      </c>
      <c r="H218" s="131">
        <f>(C218+4.2+coefficient!$B$12)/0.85*1.19</f>
        <v>25.661999999999999</v>
      </c>
      <c r="I218" s="132">
        <v>294</v>
      </c>
      <c r="J218" s="133">
        <v>165262997</v>
      </c>
      <c r="K218" s="133">
        <v>403700</v>
      </c>
      <c r="L218" s="134">
        <f>P218*1.03</f>
        <v>24.137932954545459</v>
      </c>
      <c r="M218" s="135">
        <v>295</v>
      </c>
      <c r="N218" s="135">
        <v>165262997</v>
      </c>
      <c r="O218" s="135">
        <v>403698</v>
      </c>
      <c r="P218" s="136">
        <f>(C218+4.2+coefficient!$B$15)/0.88*1.19</f>
        <v>23.434886363636366</v>
      </c>
      <c r="Q218" s="137">
        <v>296</v>
      </c>
      <c r="R218" s="137">
        <v>165262997</v>
      </c>
      <c r="S218" s="137">
        <v>403699</v>
      </c>
      <c r="T218" s="138">
        <f t="shared" si="15"/>
        <v>16.673522727272729</v>
      </c>
      <c r="U218" s="139">
        <v>758</v>
      </c>
      <c r="V218" s="140">
        <v>165262997</v>
      </c>
      <c r="W218" s="140">
        <v>570513</v>
      </c>
      <c r="X218" s="141">
        <f t="shared" si="16"/>
        <v>19.237932954545457</v>
      </c>
      <c r="Y218" s="142">
        <v>759</v>
      </c>
      <c r="Z218" s="143">
        <v>165262997</v>
      </c>
      <c r="AA218" s="143">
        <v>570514</v>
      </c>
      <c r="AB218">
        <v>0</v>
      </c>
    </row>
    <row r="219" spans="1:36" x14ac:dyDescent="0.25">
      <c r="A219" s="144" t="s">
        <v>734</v>
      </c>
      <c r="B219" s="126">
        <v>165263009</v>
      </c>
      <c r="C219">
        <v>8.14</v>
      </c>
      <c r="D219" s="127">
        <f>(C219+coefficient!$B$15)/0.9*1.19</f>
        <v>17.373999999999999</v>
      </c>
      <c r="E219" s="128">
        <f>(C219+coefficient!$B$15)/0.95</f>
        <v>13.831578947368422</v>
      </c>
      <c r="F219" s="158" t="s">
        <v>516</v>
      </c>
      <c r="G219" s="153">
        <v>221</v>
      </c>
      <c r="H219" s="131">
        <f>(C219+4.2+coefficient!$B$12)/0.85*1.19</f>
        <v>25.676000000000002</v>
      </c>
      <c r="I219" s="132">
        <v>294</v>
      </c>
      <c r="J219" s="133">
        <v>165263009</v>
      </c>
      <c r="K219" s="133">
        <v>403703</v>
      </c>
      <c r="L219" s="134">
        <f>P219*1.03</f>
        <v>24.15186136363636</v>
      </c>
      <c r="M219" s="135">
        <v>295</v>
      </c>
      <c r="N219" s="135">
        <v>165263009</v>
      </c>
      <c r="O219" s="135">
        <v>403701</v>
      </c>
      <c r="P219" s="136">
        <f>(C219+4.2+coefficient!$B$15)/0.88*1.19</f>
        <v>23.448409090909088</v>
      </c>
      <c r="Q219" s="137">
        <v>296</v>
      </c>
      <c r="R219" s="137">
        <v>165263009</v>
      </c>
      <c r="S219" s="137">
        <v>403702</v>
      </c>
      <c r="T219" s="138">
        <f t="shared" si="15"/>
        <v>16.687045454545455</v>
      </c>
      <c r="U219" s="139">
        <v>758</v>
      </c>
      <c r="V219" s="140">
        <v>165263009</v>
      </c>
      <c r="W219" s="140">
        <v>570515</v>
      </c>
      <c r="X219" s="141">
        <f t="shared" si="16"/>
        <v>19.251861363636358</v>
      </c>
      <c r="Y219" s="142">
        <v>759</v>
      </c>
      <c r="Z219" s="143">
        <v>165263009</v>
      </c>
      <c r="AA219" s="143">
        <v>570516</v>
      </c>
      <c r="AB219">
        <v>25</v>
      </c>
    </row>
    <row r="220" spans="1:36" x14ac:dyDescent="0.25">
      <c r="A220" s="125" t="s">
        <v>735</v>
      </c>
      <c r="B220" s="126">
        <v>165263034</v>
      </c>
      <c r="C220">
        <v>6.92</v>
      </c>
      <c r="D220" s="127">
        <f>(C220+coefficient!$B$15)/0.9*1.19</f>
        <v>15.760888888888887</v>
      </c>
      <c r="E220" s="128">
        <f>(C220+coefficient!$B$15)/0.95</f>
        <v>12.547368421052632</v>
      </c>
      <c r="F220" s="159" t="s">
        <v>516</v>
      </c>
      <c r="G220" s="153">
        <v>222</v>
      </c>
      <c r="H220" s="131">
        <f>(C220+4.2+coefficient!$B$12)/0.85*1.19</f>
        <v>23.968000000000004</v>
      </c>
      <c r="I220" s="132">
        <v>294</v>
      </c>
      <c r="J220" s="133">
        <v>165263034</v>
      </c>
      <c r="K220" s="133">
        <v>403706</v>
      </c>
      <c r="L220" s="134">
        <f>P220*1.03</f>
        <v>22.452595454545456</v>
      </c>
      <c r="M220" s="135">
        <v>295</v>
      </c>
      <c r="N220" s="135">
        <v>165263034</v>
      </c>
      <c r="O220" s="135">
        <v>403704</v>
      </c>
      <c r="P220" s="136">
        <f>(C220+4.2+coefficient!$B$15)/0.88*1.19</f>
        <v>21.798636363636366</v>
      </c>
      <c r="Q220" s="137">
        <v>296</v>
      </c>
      <c r="R220" s="137">
        <v>165263034</v>
      </c>
      <c r="S220" s="137">
        <v>403705</v>
      </c>
      <c r="T220" s="138">
        <f t="shared" si="15"/>
        <v>15.037272727272727</v>
      </c>
      <c r="U220" s="139">
        <v>758</v>
      </c>
      <c r="V220" s="140">
        <v>165263034</v>
      </c>
      <c r="W220" s="140">
        <v>570517</v>
      </c>
      <c r="X220" s="141">
        <f t="shared" si="16"/>
        <v>17.552595454545454</v>
      </c>
      <c r="Y220" s="142">
        <v>759</v>
      </c>
      <c r="Z220" s="143">
        <v>165263034</v>
      </c>
      <c r="AA220" s="143">
        <v>570518</v>
      </c>
      <c r="AB220">
        <v>60</v>
      </c>
    </row>
    <row r="221" spans="1:36" x14ac:dyDescent="0.25">
      <c r="A221" s="144" t="s">
        <v>736</v>
      </c>
      <c r="B221" s="126">
        <v>165263619</v>
      </c>
      <c r="C221">
        <v>6.85</v>
      </c>
      <c r="D221" s="127">
        <f>(C221+coefficient!$B$15)/0.9*1.19</f>
        <v>15.668333333333331</v>
      </c>
      <c r="E221" s="128">
        <f>(C221+coefficient!$B$15)/0.95</f>
        <v>12.473684210526317</v>
      </c>
      <c r="F221" s="158" t="s">
        <v>516</v>
      </c>
      <c r="G221" s="153">
        <v>223</v>
      </c>
      <c r="H221" s="173">
        <v>35</v>
      </c>
      <c r="I221" s="132">
        <v>294</v>
      </c>
      <c r="J221" s="133">
        <v>165263619</v>
      </c>
      <c r="K221" s="133">
        <v>403709</v>
      </c>
      <c r="L221" s="219">
        <v>32</v>
      </c>
      <c r="M221" s="135">
        <v>295</v>
      </c>
      <c r="N221" s="135">
        <v>165263619</v>
      </c>
      <c r="O221" s="135">
        <v>403707</v>
      </c>
      <c r="P221" s="219">
        <v>30</v>
      </c>
      <c r="Q221" s="137">
        <v>296</v>
      </c>
      <c r="R221" s="137">
        <v>165263619</v>
      </c>
      <c r="S221" s="137">
        <v>403708</v>
      </c>
      <c r="T221" s="138">
        <f t="shared" si="15"/>
        <v>14.942613636363637</v>
      </c>
      <c r="U221" s="139">
        <v>758</v>
      </c>
      <c r="V221" s="140">
        <v>165263619</v>
      </c>
      <c r="W221" s="140">
        <v>570519</v>
      </c>
      <c r="X221" s="141">
        <f t="shared" si="16"/>
        <v>27.1</v>
      </c>
      <c r="Y221" s="142">
        <v>759</v>
      </c>
      <c r="Z221" s="143">
        <v>165263619</v>
      </c>
      <c r="AA221" s="143">
        <v>570520</v>
      </c>
      <c r="AB221">
        <v>23</v>
      </c>
      <c r="AH221">
        <v>4</v>
      </c>
      <c r="AI221">
        <v>24.41</v>
      </c>
      <c r="AJ221">
        <v>0</v>
      </c>
    </row>
    <row r="222" spans="1:36" x14ac:dyDescent="0.25">
      <c r="A222" s="125" t="s">
        <v>737</v>
      </c>
      <c r="B222" s="126">
        <v>165263659</v>
      </c>
      <c r="C222">
        <v>7.2</v>
      </c>
      <c r="D222" s="127">
        <f>(C222+coefficient!$B$15)/0.9*1.19</f>
        <v>16.131111111111107</v>
      </c>
      <c r="E222" s="128">
        <f>(C222+coefficient!$B$15)/0.95</f>
        <v>12.842105263157894</v>
      </c>
      <c r="F222" s="159" t="s">
        <v>516</v>
      </c>
      <c r="G222" s="153">
        <v>224</v>
      </c>
      <c r="H222" s="173">
        <v>27.16</v>
      </c>
      <c r="I222" s="132">
        <v>294</v>
      </c>
      <c r="J222" s="133">
        <v>165263659</v>
      </c>
      <c r="K222" s="133">
        <v>403712</v>
      </c>
      <c r="L222" s="219">
        <v>27.81</v>
      </c>
      <c r="M222" s="135">
        <v>295</v>
      </c>
      <c r="N222" s="135">
        <v>165263659</v>
      </c>
      <c r="O222" s="135">
        <v>403710</v>
      </c>
      <c r="P222" s="219">
        <v>25.89</v>
      </c>
      <c r="Q222" s="137">
        <v>296</v>
      </c>
      <c r="R222" s="137">
        <v>165263659</v>
      </c>
      <c r="S222" s="137">
        <v>403711</v>
      </c>
      <c r="T222" s="138">
        <f t="shared" si="15"/>
        <v>15.415909090909091</v>
      </c>
      <c r="U222" s="139">
        <v>758</v>
      </c>
      <c r="V222" s="140">
        <v>165263659</v>
      </c>
      <c r="W222" s="140">
        <v>570521</v>
      </c>
      <c r="X222" s="141">
        <f t="shared" si="16"/>
        <v>22.909999999999997</v>
      </c>
      <c r="Y222" s="142">
        <v>759</v>
      </c>
      <c r="Z222" s="143">
        <v>165263659</v>
      </c>
      <c r="AA222" s="143">
        <v>570522</v>
      </c>
      <c r="AB222">
        <v>1</v>
      </c>
      <c r="AC222">
        <v>4</v>
      </c>
      <c r="AD222">
        <v>27.16</v>
      </c>
      <c r="AH222">
        <v>2</v>
      </c>
      <c r="AI222">
        <v>25.89</v>
      </c>
      <c r="AJ222">
        <v>0</v>
      </c>
    </row>
    <row r="223" spans="1:36" x14ac:dyDescent="0.25">
      <c r="A223" s="146" t="s">
        <v>738</v>
      </c>
      <c r="B223" s="126">
        <v>165263682</v>
      </c>
      <c r="C223">
        <v>7.92</v>
      </c>
      <c r="D223" s="127">
        <f>(C223+coefficient!$B$15)/0.9*1.19</f>
        <v>17.083111111111108</v>
      </c>
      <c r="E223" s="128">
        <f>(C223+coefficient!$B$15)/0.95</f>
        <v>13.600000000000001</v>
      </c>
      <c r="F223" s="160" t="s">
        <v>516</v>
      </c>
      <c r="G223" s="153">
        <v>225</v>
      </c>
      <c r="H223" s="131">
        <f>(C223+4.2+coefficient!$B$12)/0.85*1.19</f>
        <v>25.368000000000002</v>
      </c>
      <c r="I223" s="132">
        <v>294</v>
      </c>
      <c r="J223" s="133">
        <v>165263682</v>
      </c>
      <c r="K223" s="133">
        <v>403715</v>
      </c>
      <c r="L223" s="134">
        <f>P223*1.03</f>
        <v>23.845436363636367</v>
      </c>
      <c r="M223" s="135">
        <v>295</v>
      </c>
      <c r="N223" s="135">
        <v>165263682</v>
      </c>
      <c r="O223" s="135">
        <v>403713</v>
      </c>
      <c r="P223" s="136">
        <f>(C223+4.2+coefficient!$B$15)/0.88*1.19</f>
        <v>23.150909090909092</v>
      </c>
      <c r="Q223" s="137">
        <v>296</v>
      </c>
      <c r="R223" s="137">
        <v>165263682</v>
      </c>
      <c r="S223" s="137">
        <v>403714</v>
      </c>
      <c r="T223" s="138">
        <f t="shared" si="15"/>
        <v>16.389545454545456</v>
      </c>
      <c r="U223" s="139">
        <v>758</v>
      </c>
      <c r="V223" s="140">
        <v>165263682</v>
      </c>
      <c r="W223" s="140">
        <v>570523</v>
      </c>
      <c r="X223" s="141">
        <f t="shared" si="16"/>
        <v>18.945436363636368</v>
      </c>
      <c r="Y223" s="142">
        <v>759</v>
      </c>
      <c r="Z223" s="143">
        <v>165263682</v>
      </c>
      <c r="AA223" s="143">
        <v>570524</v>
      </c>
      <c r="AB223">
        <v>0</v>
      </c>
    </row>
    <row r="224" spans="1:36" x14ac:dyDescent="0.25">
      <c r="A224" s="148" t="s">
        <v>739</v>
      </c>
      <c r="B224" s="126">
        <v>165263705</v>
      </c>
      <c r="C224">
        <v>6.4</v>
      </c>
      <c r="D224" s="127">
        <f>(C224+coefficient!$B$15)/0.9*1.19</f>
        <v>15.073333333333332</v>
      </c>
      <c r="E224" s="128">
        <f>(C224+coefficient!$B$15)/0.95</f>
        <v>12.000000000000002</v>
      </c>
      <c r="F224" s="152" t="s">
        <v>516</v>
      </c>
      <c r="G224" s="153">
        <v>226</v>
      </c>
      <c r="H224" s="131">
        <f>(C224+4.2+coefficient!$B$12)/0.85*1.19</f>
        <v>23.240000000000002</v>
      </c>
      <c r="I224" s="132">
        <v>294</v>
      </c>
      <c r="J224" s="133">
        <v>165263705</v>
      </c>
      <c r="K224" s="133">
        <v>403718</v>
      </c>
      <c r="L224" s="134">
        <f>P224*1.03</f>
        <v>21.728318181818185</v>
      </c>
      <c r="M224" s="135">
        <v>295</v>
      </c>
      <c r="N224" s="135">
        <v>165263705</v>
      </c>
      <c r="O224" s="135">
        <v>403716</v>
      </c>
      <c r="P224" s="136">
        <f>(C224+4.2+coefficient!$B$15)/0.88*1.19</f>
        <v>21.095454545454547</v>
      </c>
      <c r="Q224" s="137">
        <v>296</v>
      </c>
      <c r="R224" s="137">
        <v>165263705</v>
      </c>
      <c r="S224" s="137">
        <v>403717</v>
      </c>
      <c r="T224" s="138">
        <f t="shared" si="15"/>
        <v>14.334090909090911</v>
      </c>
      <c r="U224" s="139">
        <v>758</v>
      </c>
      <c r="V224" s="140">
        <v>165263705</v>
      </c>
      <c r="W224" s="140">
        <v>570525</v>
      </c>
      <c r="X224" s="141">
        <f t="shared" si="16"/>
        <v>16.828318181818183</v>
      </c>
      <c r="Y224" s="142">
        <v>759</v>
      </c>
      <c r="Z224" s="143">
        <v>165263705</v>
      </c>
      <c r="AA224" s="143">
        <v>570526</v>
      </c>
      <c r="AB224">
        <v>0</v>
      </c>
    </row>
    <row r="225" spans="1:36" x14ac:dyDescent="0.25">
      <c r="A225" s="144" t="s">
        <v>740</v>
      </c>
      <c r="B225" s="126">
        <v>165263712</v>
      </c>
      <c r="C225">
        <v>7.2</v>
      </c>
      <c r="D225" s="127">
        <f>(C225+coefficient!$B$15)/0.9*1.19</f>
        <v>16.131111111111107</v>
      </c>
      <c r="E225" s="128">
        <f>(C225+coefficient!$B$15)/0.95</f>
        <v>12.842105263157894</v>
      </c>
      <c r="F225" s="158" t="s">
        <v>516</v>
      </c>
      <c r="G225" s="153">
        <v>227</v>
      </c>
      <c r="H225" s="131">
        <f>(C225+4.2+coefficient!$B$12)/0.85*1.19</f>
        <v>24.359999999999996</v>
      </c>
      <c r="I225" s="132">
        <v>294</v>
      </c>
      <c r="J225" s="133">
        <v>165263712</v>
      </c>
      <c r="K225" s="133">
        <v>403721</v>
      </c>
      <c r="L225" s="219">
        <v>24.98</v>
      </c>
      <c r="M225" s="135">
        <v>295</v>
      </c>
      <c r="N225" s="135">
        <v>165263712</v>
      </c>
      <c r="O225" s="135">
        <v>403719</v>
      </c>
      <c r="P225" s="219">
        <v>23</v>
      </c>
      <c r="Q225" s="137">
        <v>296</v>
      </c>
      <c r="R225" s="137">
        <v>165263712</v>
      </c>
      <c r="S225" s="137">
        <v>403720</v>
      </c>
      <c r="T225" s="138">
        <f t="shared" si="15"/>
        <v>15.415909090909091</v>
      </c>
      <c r="U225" s="139">
        <v>758</v>
      </c>
      <c r="V225" s="140">
        <v>165263712</v>
      </c>
      <c r="W225" s="140">
        <v>570527</v>
      </c>
      <c r="X225" s="141">
        <f t="shared" si="16"/>
        <v>20.079999999999998</v>
      </c>
      <c r="Y225" s="142">
        <v>759</v>
      </c>
      <c r="Z225" s="143">
        <v>165263712</v>
      </c>
      <c r="AA225" s="143">
        <v>570528</v>
      </c>
      <c r="AB225">
        <v>10</v>
      </c>
      <c r="AC225">
        <v>1</v>
      </c>
      <c r="AD225">
        <v>24.46</v>
      </c>
      <c r="AE225">
        <v>1</v>
      </c>
      <c r="AF225">
        <v>24.98</v>
      </c>
      <c r="AG225">
        <v>0</v>
      </c>
      <c r="AH225">
        <v>5</v>
      </c>
      <c r="AI225">
        <v>24.98</v>
      </c>
      <c r="AJ225">
        <v>0</v>
      </c>
    </row>
    <row r="226" spans="1:36" x14ac:dyDescent="0.25">
      <c r="A226" s="125" t="s">
        <v>741</v>
      </c>
      <c r="B226" s="126">
        <v>165263794</v>
      </c>
      <c r="C226">
        <v>7.36</v>
      </c>
      <c r="D226" s="127">
        <f>(C226+coefficient!$B$15)/0.9*1.19</f>
        <v>16.342666666666666</v>
      </c>
      <c r="E226" s="128">
        <f>(C226+coefficient!$B$15)/0.95</f>
        <v>13.010526315789473</v>
      </c>
      <c r="F226" s="159" t="s">
        <v>516</v>
      </c>
      <c r="G226" s="153">
        <v>228</v>
      </c>
      <c r="H226" s="173">
        <v>27.38</v>
      </c>
      <c r="I226" s="132">
        <v>294</v>
      </c>
      <c r="J226" s="133">
        <v>165263794</v>
      </c>
      <c r="K226" s="133">
        <v>403724</v>
      </c>
      <c r="L226" s="134">
        <f t="shared" ref="L226:L251" si="18">P226*1.03</f>
        <v>23.065445454545458</v>
      </c>
      <c r="M226" s="135">
        <v>295</v>
      </c>
      <c r="N226" s="135">
        <v>165263794</v>
      </c>
      <c r="O226" s="135">
        <v>403722</v>
      </c>
      <c r="P226" s="136">
        <f>(C226+4.2+coefficient!$B$15)/0.88*1.19</f>
        <v>22.393636363636364</v>
      </c>
      <c r="Q226" s="137">
        <v>296</v>
      </c>
      <c r="R226" s="137">
        <v>165263794</v>
      </c>
      <c r="S226" s="137">
        <v>403723</v>
      </c>
      <c r="T226" s="138">
        <f t="shared" si="15"/>
        <v>15.632272727272728</v>
      </c>
      <c r="U226" s="139">
        <v>758</v>
      </c>
      <c r="V226" s="140">
        <v>165263794</v>
      </c>
      <c r="W226" s="140">
        <v>570529</v>
      </c>
      <c r="X226" s="141">
        <f t="shared" si="16"/>
        <v>18.165445454545456</v>
      </c>
      <c r="Y226" s="142">
        <v>759</v>
      </c>
      <c r="Z226" s="143">
        <v>165263794</v>
      </c>
      <c r="AA226" s="143">
        <v>570530</v>
      </c>
      <c r="AB226">
        <v>1</v>
      </c>
      <c r="AC226">
        <v>1</v>
      </c>
      <c r="AD226">
        <v>27.38</v>
      </c>
    </row>
    <row r="227" spans="1:36" x14ac:dyDescent="0.25">
      <c r="A227" s="144" t="s">
        <v>742</v>
      </c>
      <c r="B227" s="126">
        <v>165263835</v>
      </c>
      <c r="C227">
        <v>7.12</v>
      </c>
      <c r="D227" s="127">
        <f>(C227+coefficient!$B$15)/0.9*1.19</f>
        <v>16.025333333333332</v>
      </c>
      <c r="E227" s="128">
        <f>(C227+coefficient!$B$15)/0.95</f>
        <v>12.757894736842108</v>
      </c>
      <c r="F227" s="158" t="s">
        <v>516</v>
      </c>
      <c r="G227" s="153">
        <v>229</v>
      </c>
      <c r="H227" s="131">
        <f>(C227+4.2+coefficient!$B$12)/0.85*1.19</f>
        <v>24.248000000000001</v>
      </c>
      <c r="I227" s="132">
        <v>294</v>
      </c>
      <c r="J227" s="133">
        <v>165263835</v>
      </c>
      <c r="K227" s="133">
        <v>403727</v>
      </c>
      <c r="L227" s="134">
        <f t="shared" si="18"/>
        <v>25.513100000000001</v>
      </c>
      <c r="M227" s="135">
        <v>295</v>
      </c>
      <c r="N227" s="135">
        <v>165263835</v>
      </c>
      <c r="O227" s="135">
        <v>403725</v>
      </c>
      <c r="P227" s="219">
        <v>24.77</v>
      </c>
      <c r="Q227" s="137">
        <v>296</v>
      </c>
      <c r="R227" s="137">
        <v>165263835</v>
      </c>
      <c r="S227" s="137">
        <v>403726</v>
      </c>
      <c r="T227" s="138">
        <f t="shared" si="15"/>
        <v>15.307727272727272</v>
      </c>
      <c r="U227" s="139">
        <v>758</v>
      </c>
      <c r="V227" s="140">
        <v>165263835</v>
      </c>
      <c r="W227" s="140">
        <v>570531</v>
      </c>
      <c r="X227" s="141">
        <f t="shared" si="16"/>
        <v>20.613100000000003</v>
      </c>
      <c r="Y227" s="142">
        <v>759</v>
      </c>
      <c r="Z227" s="143">
        <v>165263835</v>
      </c>
      <c r="AA227" s="143">
        <v>570532</v>
      </c>
      <c r="AB227">
        <v>37</v>
      </c>
      <c r="AH227">
        <v>3</v>
      </c>
      <c r="AI227">
        <v>24.77</v>
      </c>
      <c r="AJ227">
        <v>0</v>
      </c>
    </row>
    <row r="228" spans="1:36" x14ac:dyDescent="0.25">
      <c r="A228" s="125" t="s">
        <v>743</v>
      </c>
      <c r="B228" s="126">
        <v>165263856</v>
      </c>
      <c r="C228">
        <v>8.6300000000000008</v>
      </c>
      <c r="D228" s="127">
        <f>(C228+coefficient!$B$15)/0.9*1.19</f>
        <v>18.021888888888888</v>
      </c>
      <c r="E228" s="128">
        <f>(C228+coefficient!$B$15)/0.95</f>
        <v>14.347368421052632</v>
      </c>
      <c r="F228" s="159" t="s">
        <v>516</v>
      </c>
      <c r="G228" s="153">
        <v>230</v>
      </c>
      <c r="H228" s="131">
        <f>(C228+4.2+coefficient!$B$12)/0.85*1.19</f>
        <v>26.362000000000002</v>
      </c>
      <c r="I228" s="132">
        <v>294</v>
      </c>
      <c r="J228" s="133">
        <v>165263856</v>
      </c>
      <c r="K228" s="133">
        <v>403730</v>
      </c>
      <c r="L228" s="134">
        <f t="shared" si="18"/>
        <v>24.834353409090909</v>
      </c>
      <c r="M228" s="135">
        <v>295</v>
      </c>
      <c r="N228" s="135">
        <v>165263856</v>
      </c>
      <c r="O228" s="135">
        <v>403728</v>
      </c>
      <c r="P228" s="136">
        <f>(C228+4.2+coefficient!$B$15)/0.88*1.19</f>
        <v>24.111022727272726</v>
      </c>
      <c r="Q228" s="137">
        <v>296</v>
      </c>
      <c r="R228" s="137">
        <v>165263856</v>
      </c>
      <c r="S228" s="137">
        <v>403729</v>
      </c>
      <c r="T228" s="138">
        <f t="shared" si="15"/>
        <v>17.349659090909093</v>
      </c>
      <c r="U228" s="139">
        <v>758</v>
      </c>
      <c r="V228" s="140">
        <v>165263856</v>
      </c>
      <c r="W228" s="140">
        <v>570533</v>
      </c>
      <c r="X228" s="141">
        <f t="shared" si="16"/>
        <v>19.93435340909091</v>
      </c>
      <c r="Y228" s="142">
        <v>759</v>
      </c>
      <c r="Z228" s="143">
        <v>165263856</v>
      </c>
      <c r="AA228" s="143">
        <v>570534</v>
      </c>
      <c r="AB228">
        <v>21</v>
      </c>
      <c r="AH228">
        <v>1</v>
      </c>
      <c r="AI228">
        <v>24.11</v>
      </c>
      <c r="AJ228">
        <v>0</v>
      </c>
    </row>
    <row r="229" spans="1:36" x14ac:dyDescent="0.25">
      <c r="A229" s="144" t="s">
        <v>744</v>
      </c>
      <c r="B229" s="126">
        <v>165263862</v>
      </c>
      <c r="C229">
        <v>7.38</v>
      </c>
      <c r="D229" s="127">
        <f>(C229+coefficient!$B$15)/0.9*1.19</f>
        <v>16.36911111111111</v>
      </c>
      <c r="E229" s="128">
        <f>(C229+coefficient!$B$15)/0.95</f>
        <v>13.03157894736842</v>
      </c>
      <c r="F229" s="158" t="s">
        <v>516</v>
      </c>
      <c r="G229" s="153">
        <v>231</v>
      </c>
      <c r="H229" s="131">
        <f>(C229+4.2+coefficient!$B$12)/0.85*1.19</f>
        <v>24.611999999999995</v>
      </c>
      <c r="I229" s="132">
        <v>294</v>
      </c>
      <c r="J229" s="133">
        <v>165263862</v>
      </c>
      <c r="K229" s="133">
        <v>403733</v>
      </c>
      <c r="L229" s="134">
        <f t="shared" si="18"/>
        <v>23.093302272727271</v>
      </c>
      <c r="M229" s="135">
        <v>295</v>
      </c>
      <c r="N229" s="135">
        <v>165263862</v>
      </c>
      <c r="O229" s="135">
        <v>403731</v>
      </c>
      <c r="P229" s="136">
        <f>(C229+4.2+coefficient!$B$15)/0.88*1.19</f>
        <v>22.420681818181816</v>
      </c>
      <c r="Q229" s="137">
        <v>296</v>
      </c>
      <c r="R229" s="137">
        <v>165263862</v>
      </c>
      <c r="S229" s="137">
        <v>403732</v>
      </c>
      <c r="T229" s="138">
        <f t="shared" si="15"/>
        <v>15.659318181818181</v>
      </c>
      <c r="U229" s="139">
        <v>758</v>
      </c>
      <c r="V229" s="140">
        <v>165263862</v>
      </c>
      <c r="W229" s="140">
        <v>570535</v>
      </c>
      <c r="X229" s="141">
        <f t="shared" si="16"/>
        <v>18.193302272727273</v>
      </c>
      <c r="Y229" s="142">
        <v>759</v>
      </c>
      <c r="Z229" s="143">
        <v>165263862</v>
      </c>
      <c r="AA229" s="143">
        <v>570536</v>
      </c>
      <c r="AB229">
        <v>37</v>
      </c>
    </row>
    <row r="230" spans="1:36" x14ac:dyDescent="0.25">
      <c r="A230" s="125" t="s">
        <v>745</v>
      </c>
      <c r="B230" s="126">
        <v>165263870</v>
      </c>
      <c r="C230">
        <v>5.66</v>
      </c>
      <c r="D230" s="127">
        <f>(C230+coefficient!$B$15)/0.9*1.19</f>
        <v>14.094888888888889</v>
      </c>
      <c r="E230" s="128">
        <f>(C230+coefficient!$B$15)/0.95</f>
        <v>11.221052631578948</v>
      </c>
      <c r="F230" s="159" t="s">
        <v>516</v>
      </c>
      <c r="G230" s="153">
        <v>232</v>
      </c>
      <c r="H230" s="131">
        <f>(C230+4.2+coefficient!$B$12)/0.85*1.19</f>
        <v>22.204000000000001</v>
      </c>
      <c r="I230" s="132">
        <v>294</v>
      </c>
      <c r="J230" s="133">
        <v>165263870</v>
      </c>
      <c r="K230" s="133">
        <v>403736</v>
      </c>
      <c r="L230" s="134">
        <f t="shared" si="18"/>
        <v>23.484000000000002</v>
      </c>
      <c r="M230" s="135">
        <v>295</v>
      </c>
      <c r="N230" s="135">
        <v>165263870</v>
      </c>
      <c r="O230" s="135">
        <v>403734</v>
      </c>
      <c r="P230" s="219">
        <v>22.8</v>
      </c>
      <c r="Q230" s="137">
        <v>296</v>
      </c>
      <c r="R230" s="137">
        <v>165263870</v>
      </c>
      <c r="S230" s="137">
        <v>403735</v>
      </c>
      <c r="T230" s="138">
        <f t="shared" si="15"/>
        <v>13.33340909090909</v>
      </c>
      <c r="U230" s="139">
        <v>758</v>
      </c>
      <c r="V230" s="140">
        <v>165263870</v>
      </c>
      <c r="W230" s="140">
        <v>570537</v>
      </c>
      <c r="X230" s="141">
        <f t="shared" si="16"/>
        <v>18.584000000000003</v>
      </c>
      <c r="Y230" s="142">
        <v>759</v>
      </c>
      <c r="Z230" s="143">
        <v>165263870</v>
      </c>
      <c r="AA230" s="143">
        <v>570538</v>
      </c>
      <c r="AB230">
        <v>47</v>
      </c>
      <c r="AC230">
        <v>1</v>
      </c>
      <c r="AD230">
        <v>22.2</v>
      </c>
      <c r="AH230">
        <v>1</v>
      </c>
      <c r="AI230">
        <v>22.8</v>
      </c>
      <c r="AJ230">
        <v>0</v>
      </c>
    </row>
    <row r="231" spans="1:36" x14ac:dyDescent="0.25">
      <c r="A231" s="144" t="s">
        <v>746</v>
      </c>
      <c r="B231" s="126">
        <v>165263876</v>
      </c>
      <c r="C231">
        <v>7.43</v>
      </c>
      <c r="D231" s="127">
        <f>(C231+coefficient!$B$15)/0.9*1.19</f>
        <v>16.435222222222219</v>
      </c>
      <c r="E231" s="128">
        <f>(C231+coefficient!$B$15)/0.95</f>
        <v>13.08421052631579</v>
      </c>
      <c r="F231" s="158" t="s">
        <v>516</v>
      </c>
      <c r="G231" s="153">
        <v>233</v>
      </c>
      <c r="H231" s="173">
        <v>33</v>
      </c>
      <c r="I231" s="132">
        <v>294</v>
      </c>
      <c r="J231" s="133">
        <v>165263876</v>
      </c>
      <c r="K231" s="133">
        <v>403739</v>
      </c>
      <c r="L231" s="134">
        <f t="shared" si="18"/>
        <v>23.162944318181815</v>
      </c>
      <c r="M231" s="135">
        <v>295</v>
      </c>
      <c r="N231" s="135">
        <v>165263876</v>
      </c>
      <c r="O231" s="135">
        <v>403737</v>
      </c>
      <c r="P231" s="136">
        <f>(C231+4.2+coefficient!$B$15)/0.88*1.19</f>
        <v>22.488295454545451</v>
      </c>
      <c r="Q231" s="137">
        <v>296</v>
      </c>
      <c r="R231" s="137">
        <v>165263876</v>
      </c>
      <c r="S231" s="137">
        <v>403738</v>
      </c>
      <c r="T231" s="138">
        <f t="shared" si="15"/>
        <v>15.726931818181816</v>
      </c>
      <c r="U231" s="139">
        <v>758</v>
      </c>
      <c r="V231" s="140">
        <v>165263876</v>
      </c>
      <c r="W231" s="140">
        <v>570539</v>
      </c>
      <c r="X231" s="141">
        <f t="shared" si="16"/>
        <v>18.262944318181816</v>
      </c>
      <c r="Y231" s="142">
        <v>759</v>
      </c>
      <c r="Z231" s="143">
        <v>165263876</v>
      </c>
      <c r="AA231" s="143">
        <v>570540</v>
      </c>
      <c r="AB231">
        <v>7</v>
      </c>
      <c r="AC231">
        <v>6</v>
      </c>
      <c r="AD231">
        <v>33</v>
      </c>
      <c r="AE231">
        <v>1</v>
      </c>
      <c r="AF231">
        <v>25.95</v>
      </c>
      <c r="AG231">
        <v>0</v>
      </c>
    </row>
    <row r="232" spans="1:36" x14ac:dyDescent="0.25">
      <c r="A232" s="125" t="s">
        <v>747</v>
      </c>
      <c r="B232" s="126">
        <v>165258874</v>
      </c>
      <c r="C232">
        <v>7.09</v>
      </c>
      <c r="D232" s="127">
        <f>(C232+coefficient!$B$15)/0.9*1.19</f>
        <v>15.985666666666667</v>
      </c>
      <c r="E232" s="128">
        <f>(C232+coefficient!$B$15)/0.95</f>
        <v>12.726315789473684</v>
      </c>
      <c r="F232" s="159" t="s">
        <v>516</v>
      </c>
      <c r="G232" s="153">
        <v>234</v>
      </c>
      <c r="H232" s="131">
        <f>(C232+4.2+coefficient!$B$12)/0.85*1.19</f>
        <v>24.205999999999996</v>
      </c>
      <c r="I232" s="132">
        <v>294</v>
      </c>
      <c r="J232" s="133">
        <v>165258874</v>
      </c>
      <c r="K232" s="133">
        <v>403691</v>
      </c>
      <c r="L232" s="134">
        <f t="shared" si="18"/>
        <v>22.68937840909091</v>
      </c>
      <c r="M232" s="135">
        <v>295</v>
      </c>
      <c r="N232" s="135">
        <v>165258874</v>
      </c>
      <c r="O232" s="135">
        <v>403689</v>
      </c>
      <c r="P232" s="136">
        <f>(C232+4.2+coefficient!$B$15)/0.88*1.19</f>
        <v>22.028522727272726</v>
      </c>
      <c r="Q232" s="137">
        <v>296</v>
      </c>
      <c r="R232" s="137">
        <v>165258874</v>
      </c>
      <c r="S232" s="137">
        <v>403690</v>
      </c>
      <c r="T232" s="138">
        <f t="shared" si="15"/>
        <v>15.26715909090909</v>
      </c>
      <c r="U232" s="139">
        <v>758</v>
      </c>
      <c r="V232" s="140">
        <v>165258874</v>
      </c>
      <c r="W232" s="140">
        <v>570507</v>
      </c>
      <c r="X232" s="141">
        <f t="shared" si="16"/>
        <v>17.789378409090908</v>
      </c>
      <c r="Y232" s="142">
        <v>759</v>
      </c>
      <c r="Z232" s="143">
        <v>165258874</v>
      </c>
      <c r="AA232" s="143">
        <v>570508</v>
      </c>
      <c r="AB232">
        <v>30</v>
      </c>
    </row>
    <row r="233" spans="1:36" x14ac:dyDescent="0.25">
      <c r="A233" s="144" t="s">
        <v>748</v>
      </c>
      <c r="B233" s="126">
        <v>165263893</v>
      </c>
      <c r="C233">
        <v>5.68</v>
      </c>
      <c r="D233" s="127">
        <f>(C233+coefficient!$B$15)/0.9*1.19</f>
        <v>14.121333333333331</v>
      </c>
      <c r="E233" s="128">
        <f>(C233+coefficient!$B$15)/0.95</f>
        <v>11.242105263157894</v>
      </c>
      <c r="F233" s="158" t="s">
        <v>516</v>
      </c>
      <c r="G233" s="153">
        <v>235</v>
      </c>
      <c r="H233" s="131">
        <f>(C233+4.2+coefficient!$B$12)/0.85*1.19</f>
        <v>22.231999999999996</v>
      </c>
      <c r="I233" s="132">
        <v>294</v>
      </c>
      <c r="J233" s="133">
        <v>165263893</v>
      </c>
      <c r="K233" s="133">
        <v>403742</v>
      </c>
      <c r="L233" s="134">
        <f t="shared" si="18"/>
        <v>20.725472727272724</v>
      </c>
      <c r="M233" s="135">
        <v>295</v>
      </c>
      <c r="N233" s="135">
        <v>165263893</v>
      </c>
      <c r="O233" s="135">
        <v>403740</v>
      </c>
      <c r="P233" s="136">
        <f>(C233+4.2+coefficient!$B$15)/0.88*1.19</f>
        <v>20.121818181818178</v>
      </c>
      <c r="Q233" s="137">
        <v>296</v>
      </c>
      <c r="R233" s="137">
        <v>165263893</v>
      </c>
      <c r="S233" s="137">
        <v>403741</v>
      </c>
      <c r="T233" s="138">
        <f t="shared" si="15"/>
        <v>13.360454545454544</v>
      </c>
      <c r="U233" s="139">
        <v>758</v>
      </c>
      <c r="V233" s="140">
        <v>165263893</v>
      </c>
      <c r="W233" s="140">
        <v>570541</v>
      </c>
      <c r="X233" s="141">
        <f t="shared" si="16"/>
        <v>15.825472727272723</v>
      </c>
      <c r="Y233" s="142">
        <v>759</v>
      </c>
      <c r="Z233" s="143">
        <v>165263893</v>
      </c>
      <c r="AA233" s="143">
        <v>570542</v>
      </c>
      <c r="AB233">
        <v>30</v>
      </c>
    </row>
    <row r="234" spans="1:36" x14ac:dyDescent="0.25">
      <c r="A234" s="125" t="s">
        <v>749</v>
      </c>
      <c r="B234" s="126">
        <v>165263900</v>
      </c>
      <c r="C234">
        <v>6.77</v>
      </c>
      <c r="D234" s="127">
        <f>(C234+coefficient!$B$15)/0.9*1.19</f>
        <v>15.562555555555555</v>
      </c>
      <c r="E234" s="128">
        <f>(C234+coefficient!$B$15)/0.95</f>
        <v>12.389473684210527</v>
      </c>
      <c r="F234" s="159" t="s">
        <v>516</v>
      </c>
      <c r="G234" s="153">
        <v>236</v>
      </c>
      <c r="H234" s="131">
        <f>(C234+4.2+coefficient!$B$12)/0.85*1.19</f>
        <v>23.757999999999999</v>
      </c>
      <c r="I234" s="132">
        <v>294</v>
      </c>
      <c r="J234" s="133">
        <v>165263900</v>
      </c>
      <c r="K234" s="133">
        <v>403745</v>
      </c>
      <c r="L234" s="134">
        <f t="shared" si="18"/>
        <v>24.2256</v>
      </c>
      <c r="M234" s="135">
        <v>295</v>
      </c>
      <c r="N234" s="135">
        <v>165263900</v>
      </c>
      <c r="O234" s="135">
        <v>403743</v>
      </c>
      <c r="P234" s="219">
        <v>23.52</v>
      </c>
      <c r="Q234" s="137">
        <v>296</v>
      </c>
      <c r="R234" s="137">
        <v>165263900</v>
      </c>
      <c r="S234" s="137">
        <v>403744</v>
      </c>
      <c r="T234" s="138">
        <f t="shared" si="15"/>
        <v>14.834431818181816</v>
      </c>
      <c r="U234" s="139">
        <v>758</v>
      </c>
      <c r="V234" s="140">
        <v>165263900</v>
      </c>
      <c r="W234" s="140">
        <v>570543</v>
      </c>
      <c r="X234" s="141">
        <f t="shared" si="16"/>
        <v>19.325600000000001</v>
      </c>
      <c r="Y234" s="142">
        <v>759</v>
      </c>
      <c r="Z234" s="143">
        <v>165263900</v>
      </c>
      <c r="AA234" s="143">
        <v>570544</v>
      </c>
      <c r="AB234">
        <v>5</v>
      </c>
      <c r="AH234">
        <v>4</v>
      </c>
      <c r="AI234">
        <v>23.52</v>
      </c>
      <c r="AJ234">
        <v>0</v>
      </c>
    </row>
    <row r="235" spans="1:36" x14ac:dyDescent="0.25">
      <c r="A235" s="144" t="s">
        <v>750</v>
      </c>
      <c r="B235" s="126">
        <v>165263922</v>
      </c>
      <c r="C235">
        <v>6.86</v>
      </c>
      <c r="D235" s="127">
        <f>(C235+coefficient!$B$15)/0.9*1.19</f>
        <v>15.681555555555555</v>
      </c>
      <c r="E235" s="128">
        <f>(C235+coefficient!$B$15)/0.95</f>
        <v>12.48421052631579</v>
      </c>
      <c r="F235" s="158" t="s">
        <v>516</v>
      </c>
      <c r="G235" s="153">
        <v>237</v>
      </c>
      <c r="H235" s="131">
        <f>(C235+4.2+coefficient!$B$12)/0.85*1.19</f>
        <v>23.884000000000004</v>
      </c>
      <c r="I235" s="132">
        <v>294</v>
      </c>
      <c r="J235" s="133">
        <v>165263922</v>
      </c>
      <c r="K235" s="133">
        <v>403748</v>
      </c>
      <c r="L235" s="134">
        <f t="shared" si="18"/>
        <v>22.369025000000004</v>
      </c>
      <c r="M235" s="135">
        <v>295</v>
      </c>
      <c r="N235" s="135">
        <v>165263922</v>
      </c>
      <c r="O235" s="135">
        <v>403746</v>
      </c>
      <c r="P235" s="136">
        <f>(C235+4.2+coefficient!$B$15)/0.88*1.19</f>
        <v>21.717500000000005</v>
      </c>
      <c r="Q235" s="137">
        <v>296</v>
      </c>
      <c r="R235" s="137">
        <v>165263922</v>
      </c>
      <c r="S235" s="137">
        <v>403747</v>
      </c>
      <c r="T235" s="138">
        <f t="shared" si="15"/>
        <v>14.956136363636363</v>
      </c>
      <c r="U235" s="139">
        <v>758</v>
      </c>
      <c r="V235" s="140">
        <v>165263922</v>
      </c>
      <c r="W235" s="140">
        <v>570545</v>
      </c>
      <c r="X235" s="141">
        <f t="shared" si="16"/>
        <v>17.469025000000002</v>
      </c>
      <c r="Y235" s="142">
        <v>759</v>
      </c>
      <c r="Z235" s="143">
        <v>165263922</v>
      </c>
      <c r="AA235" s="143">
        <v>570546</v>
      </c>
      <c r="AB235">
        <v>30</v>
      </c>
    </row>
    <row r="236" spans="1:36" x14ac:dyDescent="0.25">
      <c r="A236" s="148" t="s">
        <v>751</v>
      </c>
      <c r="B236" s="126">
        <v>165263928</v>
      </c>
      <c r="C236">
        <v>6.08</v>
      </c>
      <c r="D236" s="127">
        <f>(C236+coefficient!$B$15)/0.9*1.19</f>
        <v>14.65022222222222</v>
      </c>
      <c r="E236" s="128">
        <f>(C236+coefficient!$B$15)/0.95</f>
        <v>11.663157894736843</v>
      </c>
      <c r="F236" s="152" t="s">
        <v>516</v>
      </c>
      <c r="G236" s="153">
        <v>238</v>
      </c>
      <c r="H236" s="131">
        <f>(C236+4.2+coefficient!$B$12)/0.85*1.19</f>
        <v>22.792000000000002</v>
      </c>
      <c r="I236" s="132">
        <v>294</v>
      </c>
      <c r="J236" s="133">
        <v>165263928</v>
      </c>
      <c r="K236" s="133">
        <v>403751</v>
      </c>
      <c r="L236" s="134">
        <f t="shared" si="18"/>
        <v>21.282609090909091</v>
      </c>
      <c r="M236" s="135">
        <v>295</v>
      </c>
      <c r="N236" s="135">
        <v>165263928</v>
      </c>
      <c r="O236" s="135">
        <v>403749</v>
      </c>
      <c r="P236" s="136">
        <f>(C236+4.2+coefficient!$B$15)/0.88*1.19</f>
        <v>20.66272727272727</v>
      </c>
      <c r="Q236" s="137">
        <v>296</v>
      </c>
      <c r="R236" s="137">
        <v>165263928</v>
      </c>
      <c r="S236" s="137">
        <v>403750</v>
      </c>
      <c r="T236" s="138">
        <f t="shared" si="15"/>
        <v>13.901363636363637</v>
      </c>
      <c r="U236" s="139">
        <v>758</v>
      </c>
      <c r="V236" s="140">
        <v>165263928</v>
      </c>
      <c r="W236" s="140">
        <v>570547</v>
      </c>
      <c r="X236" s="141">
        <f t="shared" si="16"/>
        <v>16.382609090909092</v>
      </c>
      <c r="Y236" s="142">
        <v>759</v>
      </c>
      <c r="Z236" s="143">
        <v>165263928</v>
      </c>
      <c r="AA236" s="143">
        <v>570548</v>
      </c>
      <c r="AB236">
        <v>0</v>
      </c>
    </row>
    <row r="237" spans="1:36" x14ac:dyDescent="0.25">
      <c r="A237" s="144" t="s">
        <v>752</v>
      </c>
      <c r="B237" s="126">
        <v>165263938</v>
      </c>
      <c r="C237">
        <v>6.88</v>
      </c>
      <c r="D237" s="127">
        <f>(C237+coefficient!$B$15)/0.9*1.19</f>
        <v>15.707999999999998</v>
      </c>
      <c r="E237" s="128">
        <f>(C237+coefficient!$B$15)/0.95</f>
        <v>12.505263157894737</v>
      </c>
      <c r="F237" s="158" t="s">
        <v>516</v>
      </c>
      <c r="G237" s="153">
        <v>239</v>
      </c>
      <c r="H237" s="131">
        <f>(C237+4.2+coefficient!$B$12)/0.85*1.19</f>
        <v>23.911999999999999</v>
      </c>
      <c r="I237" s="132">
        <v>294</v>
      </c>
      <c r="J237" s="133">
        <v>165263938</v>
      </c>
      <c r="K237" s="133">
        <v>403754</v>
      </c>
      <c r="L237" s="134">
        <f t="shared" si="18"/>
        <v>22.396881818181814</v>
      </c>
      <c r="M237" s="135">
        <v>295</v>
      </c>
      <c r="N237" s="135">
        <v>165263938</v>
      </c>
      <c r="O237" s="135">
        <v>403752</v>
      </c>
      <c r="P237" s="136">
        <f>(C237+4.2+coefficient!$B$15)/0.88*1.19</f>
        <v>21.744545454545449</v>
      </c>
      <c r="Q237" s="137">
        <v>296</v>
      </c>
      <c r="R237" s="137">
        <v>165263938</v>
      </c>
      <c r="S237" s="137">
        <v>403753</v>
      </c>
      <c r="T237" s="138">
        <f t="shared" si="15"/>
        <v>14.983181818181819</v>
      </c>
      <c r="U237" s="139">
        <v>758</v>
      </c>
      <c r="V237" s="140">
        <v>165263938</v>
      </c>
      <c r="W237" s="140">
        <v>570549</v>
      </c>
      <c r="X237" s="141">
        <f t="shared" si="16"/>
        <v>17.496881818181812</v>
      </c>
      <c r="Y237" s="142">
        <v>759</v>
      </c>
      <c r="Z237" s="143">
        <v>165263938</v>
      </c>
      <c r="AA237" s="143">
        <v>570550</v>
      </c>
      <c r="AB237">
        <v>10</v>
      </c>
    </row>
    <row r="238" spans="1:36" x14ac:dyDescent="0.25">
      <c r="A238" s="148" t="s">
        <v>753</v>
      </c>
      <c r="B238" s="126">
        <v>165263964</v>
      </c>
      <c r="C238">
        <v>6.5</v>
      </c>
      <c r="D238" s="127">
        <f>(C238+coefficient!$B$15)/0.9*1.19</f>
        <v>15.205555555555554</v>
      </c>
      <c r="E238" s="128">
        <f>(C238+coefficient!$B$15)/0.95</f>
        <v>12.105263157894738</v>
      </c>
      <c r="F238" s="152" t="s">
        <v>516</v>
      </c>
      <c r="G238" s="153">
        <v>240</v>
      </c>
      <c r="H238" s="131">
        <f>(C238+4.2+coefficient!$B$12)/0.85*1.19</f>
        <v>23.38</v>
      </c>
      <c r="I238" s="132">
        <v>294</v>
      </c>
      <c r="J238" s="133">
        <v>165263964</v>
      </c>
      <c r="K238" s="133">
        <v>403757</v>
      </c>
      <c r="L238" s="134">
        <f t="shared" si="18"/>
        <v>21.867602272727268</v>
      </c>
      <c r="M238" s="135">
        <v>295</v>
      </c>
      <c r="N238" s="135">
        <v>165263964</v>
      </c>
      <c r="O238" s="135">
        <v>403755</v>
      </c>
      <c r="P238" s="136">
        <f>(C238+4.2+coefficient!$B$15)/0.88*1.19</f>
        <v>21.230681818181814</v>
      </c>
      <c r="Q238" s="137">
        <v>296</v>
      </c>
      <c r="R238" s="137">
        <v>165263964</v>
      </c>
      <c r="S238" s="137">
        <v>403756</v>
      </c>
      <c r="T238" s="138">
        <f t="shared" si="15"/>
        <v>14.46931818181818</v>
      </c>
      <c r="U238" s="139">
        <v>758</v>
      </c>
      <c r="V238" s="140">
        <v>165263964</v>
      </c>
      <c r="W238" s="140">
        <v>570551</v>
      </c>
      <c r="X238" s="141">
        <f t="shared" si="16"/>
        <v>16.96760227272727</v>
      </c>
      <c r="Y238" s="142">
        <v>759</v>
      </c>
      <c r="Z238" s="143">
        <v>165263964</v>
      </c>
      <c r="AA238" s="143">
        <v>570552</v>
      </c>
      <c r="AB238">
        <v>0</v>
      </c>
    </row>
    <row r="239" spans="1:36" x14ac:dyDescent="0.25">
      <c r="A239" s="144" t="s">
        <v>754</v>
      </c>
      <c r="B239" s="126">
        <v>165264153</v>
      </c>
      <c r="C239">
        <v>7.3</v>
      </c>
      <c r="D239" s="127">
        <f>(C239+coefficient!$B$15)/0.9*1.19</f>
        <v>16.263333333333335</v>
      </c>
      <c r="E239" s="128">
        <f>(C239+coefficient!$B$15)/0.95</f>
        <v>12.947368421052634</v>
      </c>
      <c r="F239" s="158" t="s">
        <v>516</v>
      </c>
      <c r="G239" s="153">
        <v>241</v>
      </c>
      <c r="H239" s="131">
        <f>(C239+4.2+coefficient!$B$12)/0.85*1.19</f>
        <v>24.5</v>
      </c>
      <c r="I239" s="132">
        <v>294</v>
      </c>
      <c r="J239" s="133">
        <v>165264153</v>
      </c>
      <c r="K239" s="133">
        <v>403760</v>
      </c>
      <c r="L239" s="134">
        <f t="shared" si="18"/>
        <v>22.981875000000002</v>
      </c>
      <c r="M239" s="135">
        <v>295</v>
      </c>
      <c r="N239" s="135">
        <v>165264153</v>
      </c>
      <c r="O239" s="135">
        <v>403758</v>
      </c>
      <c r="P239" s="136">
        <f>(C239+4.2+coefficient!$B$15)/0.88*1.19</f>
        <v>22.3125</v>
      </c>
      <c r="Q239" s="137">
        <v>296</v>
      </c>
      <c r="R239" s="137">
        <v>165264153</v>
      </c>
      <c r="S239" s="137">
        <v>403759</v>
      </c>
      <c r="T239" s="138">
        <f t="shared" si="15"/>
        <v>15.551136363636363</v>
      </c>
      <c r="U239" s="139">
        <v>758</v>
      </c>
      <c r="V239" s="140">
        <v>165264153</v>
      </c>
      <c r="W239" s="140">
        <v>570553</v>
      </c>
      <c r="X239" s="141">
        <f t="shared" si="16"/>
        <v>18.081875000000004</v>
      </c>
      <c r="Y239" s="142">
        <v>759</v>
      </c>
      <c r="Z239" s="143">
        <v>165264153</v>
      </c>
      <c r="AA239" s="143">
        <v>570554</v>
      </c>
      <c r="AB239">
        <v>1</v>
      </c>
      <c r="AE239">
        <v>1</v>
      </c>
      <c r="AF239">
        <v>22.98</v>
      </c>
      <c r="AG239">
        <v>0</v>
      </c>
    </row>
    <row r="240" spans="1:36" x14ac:dyDescent="0.25">
      <c r="A240" s="125" t="s">
        <v>755</v>
      </c>
      <c r="B240" s="126">
        <v>165264167</v>
      </c>
      <c r="C240">
        <v>6.1</v>
      </c>
      <c r="D240" s="127">
        <f>(C240+coefficient!$B$15)/0.9*1.19</f>
        <v>14.676666666666664</v>
      </c>
      <c r="E240" s="128">
        <f>(C240+coefficient!$B$15)/0.95</f>
        <v>11.684210526315789</v>
      </c>
      <c r="F240" s="159" t="s">
        <v>516</v>
      </c>
      <c r="G240" s="153">
        <v>242</v>
      </c>
      <c r="H240" s="131">
        <f>(C240+4.2+coefficient!$B$12)/0.85*1.19</f>
        <v>22.820000000000004</v>
      </c>
      <c r="I240" s="132">
        <v>294</v>
      </c>
      <c r="J240" s="133">
        <v>165264167</v>
      </c>
      <c r="K240" s="133">
        <v>403763</v>
      </c>
      <c r="L240" s="134">
        <f t="shared" si="18"/>
        <v>21.310465909090908</v>
      </c>
      <c r="M240" s="135">
        <v>295</v>
      </c>
      <c r="N240" s="135">
        <v>165264167</v>
      </c>
      <c r="O240" s="135">
        <v>403761</v>
      </c>
      <c r="P240" s="136">
        <f>(C240+4.2+coefficient!$B$15)/0.88*1.19</f>
        <v>20.689772727272725</v>
      </c>
      <c r="Q240" s="137">
        <v>296</v>
      </c>
      <c r="R240" s="137">
        <v>165264167</v>
      </c>
      <c r="S240" s="137">
        <v>403762</v>
      </c>
      <c r="T240" s="138">
        <f t="shared" si="15"/>
        <v>13.92840909090909</v>
      </c>
      <c r="U240" s="139">
        <v>758</v>
      </c>
      <c r="V240" s="140">
        <v>165264167</v>
      </c>
      <c r="W240" s="140">
        <v>570555</v>
      </c>
      <c r="X240" s="141">
        <f t="shared" si="16"/>
        <v>16.41046590909091</v>
      </c>
      <c r="Y240" s="142">
        <v>759</v>
      </c>
      <c r="Z240" s="143">
        <v>165264167</v>
      </c>
      <c r="AA240" s="143">
        <v>570556</v>
      </c>
      <c r="AB240">
        <v>24</v>
      </c>
    </row>
    <row r="241" spans="1:36" x14ac:dyDescent="0.25">
      <c r="A241" s="146" t="s">
        <v>756</v>
      </c>
      <c r="B241" s="126">
        <v>165264189</v>
      </c>
      <c r="C241">
        <v>6.9</v>
      </c>
      <c r="D241" s="127">
        <f>(C241+coefficient!$B$15)/0.9*1.19</f>
        <v>15.734444444444442</v>
      </c>
      <c r="E241" s="128">
        <f>(C241+coefficient!$B$15)/0.95</f>
        <v>12.526315789473685</v>
      </c>
      <c r="F241" s="160" t="s">
        <v>516</v>
      </c>
      <c r="G241" s="153">
        <v>243</v>
      </c>
      <c r="H241" s="173">
        <v>26.74</v>
      </c>
      <c r="I241" s="132">
        <v>294</v>
      </c>
      <c r="J241" s="133">
        <v>165264189</v>
      </c>
      <c r="K241" s="133">
        <v>403766</v>
      </c>
      <c r="L241" s="134">
        <f t="shared" si="18"/>
        <v>22.424738636363639</v>
      </c>
      <c r="M241" s="135">
        <v>295</v>
      </c>
      <c r="N241" s="135">
        <v>165264189</v>
      </c>
      <c r="O241" s="135">
        <v>403764</v>
      </c>
      <c r="P241" s="136">
        <f>(C241+4.2+coefficient!$B$15)/0.88*1.19</f>
        <v>21.771590909090911</v>
      </c>
      <c r="Q241" s="137">
        <v>296</v>
      </c>
      <c r="R241" s="137">
        <v>165264189</v>
      </c>
      <c r="S241" s="137">
        <v>403765</v>
      </c>
      <c r="T241" s="138">
        <f t="shared" si="15"/>
        <v>15.010227272727274</v>
      </c>
      <c r="U241" s="139">
        <v>758</v>
      </c>
      <c r="V241" s="140">
        <v>165264189</v>
      </c>
      <c r="W241" s="140">
        <v>570557</v>
      </c>
      <c r="X241" s="141">
        <f t="shared" si="16"/>
        <v>17.524738636363637</v>
      </c>
      <c r="Y241" s="142">
        <v>759</v>
      </c>
      <c r="Z241" s="143">
        <v>165264189</v>
      </c>
      <c r="AA241" s="143">
        <v>570558</v>
      </c>
      <c r="AB241">
        <v>0</v>
      </c>
      <c r="AC241">
        <v>1</v>
      </c>
      <c r="AD241">
        <v>26.74</v>
      </c>
    </row>
    <row r="242" spans="1:36" x14ac:dyDescent="0.25">
      <c r="A242" s="125" t="s">
        <v>757</v>
      </c>
      <c r="B242" s="126">
        <v>165264216</v>
      </c>
      <c r="C242">
        <v>6.91</v>
      </c>
      <c r="D242" s="127">
        <f>(C242+coefficient!$B$15)/0.9*1.19</f>
        <v>15.747666666666666</v>
      </c>
      <c r="E242" s="128">
        <f>(C242+coefficient!$B$15)/0.95</f>
        <v>12.536842105263158</v>
      </c>
      <c r="F242" s="159" t="s">
        <v>516</v>
      </c>
      <c r="G242" s="153">
        <v>244</v>
      </c>
      <c r="H242" s="173">
        <v>22.55</v>
      </c>
      <c r="I242" s="132">
        <v>294</v>
      </c>
      <c r="J242" s="133">
        <v>165264216</v>
      </c>
      <c r="K242" s="133">
        <v>403769</v>
      </c>
      <c r="L242" s="134">
        <f t="shared" si="18"/>
        <v>22.438667045454544</v>
      </c>
      <c r="M242" s="135">
        <v>295</v>
      </c>
      <c r="N242" s="135">
        <v>165264216</v>
      </c>
      <c r="O242" s="135">
        <v>403767</v>
      </c>
      <c r="P242" s="136">
        <f>(C242+4.2+coefficient!$B$15)/0.88*1.19</f>
        <v>21.785113636363633</v>
      </c>
      <c r="Q242" s="137">
        <v>296</v>
      </c>
      <c r="R242" s="137">
        <v>165264216</v>
      </c>
      <c r="S242" s="137">
        <v>403768</v>
      </c>
      <c r="T242" s="138">
        <f t="shared" si="15"/>
        <v>15.02375</v>
      </c>
      <c r="U242" s="139">
        <v>758</v>
      </c>
      <c r="V242" s="140">
        <v>165264216</v>
      </c>
      <c r="W242" s="140">
        <v>570559</v>
      </c>
      <c r="X242" s="141">
        <f t="shared" si="16"/>
        <v>17.538667045454545</v>
      </c>
      <c r="Y242" s="142">
        <v>759</v>
      </c>
      <c r="Z242" s="143">
        <v>165264216</v>
      </c>
      <c r="AA242" s="143">
        <v>570560</v>
      </c>
      <c r="AB242">
        <v>24</v>
      </c>
      <c r="AC242">
        <v>1</v>
      </c>
      <c r="AD242">
        <v>22.55</v>
      </c>
    </row>
    <row r="243" spans="1:36" x14ac:dyDescent="0.25">
      <c r="A243" s="144" t="s">
        <v>758</v>
      </c>
      <c r="B243" s="126">
        <v>165264224</v>
      </c>
      <c r="C243">
        <v>7.42</v>
      </c>
      <c r="D243" s="127">
        <f>(C243+coefficient!$B$15)/0.9*1.19</f>
        <v>16.421999999999997</v>
      </c>
      <c r="E243" s="128">
        <f>(C243+coefficient!$B$15)/0.95</f>
        <v>13.073684210526316</v>
      </c>
      <c r="F243" s="158" t="s">
        <v>516</v>
      </c>
      <c r="G243" s="153">
        <v>245</v>
      </c>
      <c r="H243" s="131">
        <f>(C243+4.2+coefficient!$B$12)/0.85*1.19</f>
        <v>24.667999999999999</v>
      </c>
      <c r="I243" s="132">
        <v>294</v>
      </c>
      <c r="J243" s="133">
        <v>165264224</v>
      </c>
      <c r="K243" s="133">
        <v>403772</v>
      </c>
      <c r="L243" s="134">
        <f t="shared" si="18"/>
        <v>23.149015909090906</v>
      </c>
      <c r="M243" s="135">
        <v>295</v>
      </c>
      <c r="N243" s="135">
        <v>165264224</v>
      </c>
      <c r="O243" s="135">
        <v>403770</v>
      </c>
      <c r="P243" s="136">
        <f>(C243+4.2+coefficient!$B$15)/0.88*1.19</f>
        <v>22.474772727272725</v>
      </c>
      <c r="Q243" s="137">
        <v>296</v>
      </c>
      <c r="R243" s="137">
        <v>165264224</v>
      </c>
      <c r="S243" s="137">
        <v>403771</v>
      </c>
      <c r="T243" s="138">
        <f t="shared" si="15"/>
        <v>15.71340909090909</v>
      </c>
      <c r="U243" s="139">
        <v>758</v>
      </c>
      <c r="V243" s="140">
        <v>165264224</v>
      </c>
      <c r="W243" s="140">
        <v>570561</v>
      </c>
      <c r="X243" s="141">
        <f t="shared" si="16"/>
        <v>18.249015909090907</v>
      </c>
      <c r="Y243" s="142">
        <v>759</v>
      </c>
      <c r="Z243" s="143">
        <v>165264224</v>
      </c>
      <c r="AA243" s="143">
        <v>570562</v>
      </c>
      <c r="AB243">
        <v>1</v>
      </c>
    </row>
    <row r="244" spans="1:36" x14ac:dyDescent="0.25">
      <c r="A244" s="125" t="s">
        <v>759</v>
      </c>
      <c r="B244" s="126">
        <v>165264236</v>
      </c>
      <c r="C244">
        <v>7.01</v>
      </c>
      <c r="D244" s="127">
        <f>(C244+coefficient!$B$15)/0.9*1.19</f>
        <v>15.879888888888887</v>
      </c>
      <c r="E244" s="128">
        <f>(C244+coefficient!$B$15)/0.95</f>
        <v>12.642105263157895</v>
      </c>
      <c r="F244" s="159" t="s">
        <v>516</v>
      </c>
      <c r="G244" s="153">
        <v>246</v>
      </c>
      <c r="H244" s="131">
        <f>(C244+4.2+coefficient!$B$12)/0.85*1.19</f>
        <v>24.094000000000001</v>
      </c>
      <c r="I244" s="132">
        <v>294</v>
      </c>
      <c r="J244" s="133">
        <v>165264236</v>
      </c>
      <c r="K244" s="133">
        <v>403775</v>
      </c>
      <c r="L244" s="134">
        <f t="shared" si="18"/>
        <v>22.577951136363637</v>
      </c>
      <c r="M244" s="135">
        <v>295</v>
      </c>
      <c r="N244" s="135">
        <v>165264236</v>
      </c>
      <c r="O244" s="135">
        <v>403773</v>
      </c>
      <c r="P244" s="136">
        <f>(C244+4.2+coefficient!$B$15)/0.88*1.19</f>
        <v>21.92034090909091</v>
      </c>
      <c r="Q244" s="137">
        <v>296</v>
      </c>
      <c r="R244" s="137">
        <v>165264236</v>
      </c>
      <c r="S244" s="137">
        <v>403774</v>
      </c>
      <c r="T244" s="138">
        <f t="shared" si="15"/>
        <v>15.158977272727274</v>
      </c>
      <c r="U244" s="139">
        <v>758</v>
      </c>
      <c r="V244" s="140">
        <v>165264236</v>
      </c>
      <c r="W244" s="140">
        <v>570563</v>
      </c>
      <c r="X244" s="141">
        <f t="shared" si="16"/>
        <v>17.677951136363639</v>
      </c>
      <c r="Y244" s="142">
        <v>759</v>
      </c>
      <c r="Z244" s="143">
        <v>165264236</v>
      </c>
      <c r="AA244" s="143">
        <v>570564</v>
      </c>
      <c r="AB244">
        <v>26</v>
      </c>
    </row>
    <row r="245" spans="1:36" x14ac:dyDescent="0.25">
      <c r="A245" s="144" t="s">
        <v>760</v>
      </c>
      <c r="B245" s="126">
        <v>165264244</v>
      </c>
      <c r="C245">
        <v>7.82</v>
      </c>
      <c r="D245" s="127">
        <f>(C245+coefficient!$B$15)/0.9*1.19</f>
        <v>16.950888888888887</v>
      </c>
      <c r="E245" s="128">
        <f>(C245+coefficient!$B$15)/0.95</f>
        <v>13.494736842105263</v>
      </c>
      <c r="F245" s="158" t="s">
        <v>516</v>
      </c>
      <c r="G245" s="153">
        <v>247</v>
      </c>
      <c r="H245" s="173">
        <v>23.7</v>
      </c>
      <c r="I245" s="132">
        <v>294</v>
      </c>
      <c r="J245" s="133">
        <v>165264244</v>
      </c>
      <c r="K245" s="133">
        <v>403778</v>
      </c>
      <c r="L245" s="134">
        <f t="shared" si="18"/>
        <v>23.70615227272727</v>
      </c>
      <c r="M245" s="135">
        <v>295</v>
      </c>
      <c r="N245" s="135">
        <v>165264244</v>
      </c>
      <c r="O245" s="135">
        <v>403776</v>
      </c>
      <c r="P245" s="136">
        <f>(C245+4.2+coefficient!$B$15)/0.88*1.19</f>
        <v>23.015681818181815</v>
      </c>
      <c r="Q245" s="137">
        <v>296</v>
      </c>
      <c r="R245" s="137">
        <v>165264244</v>
      </c>
      <c r="S245" s="137">
        <v>403777</v>
      </c>
      <c r="T245" s="138">
        <f t="shared" si="15"/>
        <v>16.254318181818181</v>
      </c>
      <c r="U245" s="139">
        <v>758</v>
      </c>
      <c r="V245" s="140">
        <v>165264244</v>
      </c>
      <c r="W245" s="140">
        <v>570565</v>
      </c>
      <c r="X245" s="141">
        <f t="shared" si="16"/>
        <v>18.806152272727267</v>
      </c>
      <c r="Y245" s="142">
        <v>759</v>
      </c>
      <c r="Z245" s="143">
        <v>165264244</v>
      </c>
      <c r="AA245" s="143">
        <v>570566</v>
      </c>
      <c r="AB245">
        <v>0</v>
      </c>
      <c r="AC245">
        <v>1</v>
      </c>
      <c r="AD245">
        <v>23.7</v>
      </c>
      <c r="AH245">
        <v>1</v>
      </c>
      <c r="AI245">
        <v>20.87</v>
      </c>
      <c r="AJ245">
        <v>0</v>
      </c>
    </row>
    <row r="246" spans="1:36" x14ac:dyDescent="0.25">
      <c r="A246" s="125" t="s">
        <v>761</v>
      </c>
      <c r="B246" s="126">
        <v>165264251</v>
      </c>
      <c r="C246">
        <v>8.43</v>
      </c>
      <c r="D246" s="127">
        <f>(C246+coefficient!$B$15)/0.9*1.19</f>
        <v>17.757444444444442</v>
      </c>
      <c r="E246" s="128">
        <f>(C246+coefficient!$B$15)/0.95</f>
        <v>14.136842105263158</v>
      </c>
      <c r="F246" s="159" t="s">
        <v>516</v>
      </c>
      <c r="G246" s="153">
        <v>248</v>
      </c>
      <c r="H246" s="131">
        <f>(C246+4.2+coefficient!$B$12)/0.85*1.19</f>
        <v>26.082000000000001</v>
      </c>
      <c r="I246" s="132">
        <v>294</v>
      </c>
      <c r="J246" s="133">
        <v>165264251</v>
      </c>
      <c r="K246" s="133">
        <v>403781</v>
      </c>
      <c r="L246" s="134">
        <f t="shared" si="18"/>
        <v>24.555785227272725</v>
      </c>
      <c r="M246" s="135">
        <v>295</v>
      </c>
      <c r="N246" s="135">
        <v>165264251</v>
      </c>
      <c r="O246" s="135">
        <v>403779</v>
      </c>
      <c r="P246" s="136">
        <f>(C246+4.2+coefficient!$B$15)/0.88*1.19</f>
        <v>23.840568181818178</v>
      </c>
      <c r="Q246" s="137">
        <v>296</v>
      </c>
      <c r="R246" s="137">
        <v>165264251</v>
      </c>
      <c r="S246" s="137">
        <v>403780</v>
      </c>
      <c r="T246" s="138">
        <f t="shared" si="15"/>
        <v>17.079204545454544</v>
      </c>
      <c r="U246" s="139">
        <v>758</v>
      </c>
      <c r="V246" s="140">
        <v>165264251</v>
      </c>
      <c r="W246" s="140">
        <v>570567</v>
      </c>
      <c r="X246" s="141">
        <f t="shared" si="16"/>
        <v>19.655785227272723</v>
      </c>
      <c r="Y246" s="142">
        <v>759</v>
      </c>
      <c r="Z246" s="143">
        <v>165264251</v>
      </c>
      <c r="AA246" s="143">
        <v>570568</v>
      </c>
      <c r="AB246">
        <v>35</v>
      </c>
    </row>
    <row r="247" spans="1:36" x14ac:dyDescent="0.25">
      <c r="A247" s="144" t="s">
        <v>762</v>
      </c>
      <c r="B247" s="126">
        <v>165264546</v>
      </c>
      <c r="C247">
        <v>7.03</v>
      </c>
      <c r="D247" s="127">
        <f>(C247+coefficient!$B$15)/0.9*1.19</f>
        <v>15.906333333333333</v>
      </c>
      <c r="E247" s="128">
        <f>(C247+coefficient!$B$15)/0.95</f>
        <v>12.663157894736845</v>
      </c>
      <c r="F247" s="158" t="s">
        <v>516</v>
      </c>
      <c r="G247" s="153">
        <v>249</v>
      </c>
      <c r="H247" s="131">
        <f>(C247+4.2+coefficient!$B$12)/0.85*1.19</f>
        <v>24.122000000000003</v>
      </c>
      <c r="I247" s="132">
        <v>294</v>
      </c>
      <c r="J247" s="133">
        <v>165264546</v>
      </c>
      <c r="K247" s="133">
        <v>403784</v>
      </c>
      <c r="L247" s="134">
        <f t="shared" si="18"/>
        <v>22.605807954545458</v>
      </c>
      <c r="M247" s="135">
        <v>295</v>
      </c>
      <c r="N247" s="135">
        <v>165264546</v>
      </c>
      <c r="O247" s="135">
        <v>403782</v>
      </c>
      <c r="P247" s="136">
        <f>(C247+4.2+coefficient!$B$15)/0.88*1.19</f>
        <v>21.947386363636365</v>
      </c>
      <c r="Q247" s="137">
        <v>296</v>
      </c>
      <c r="R247" s="137">
        <v>165264546</v>
      </c>
      <c r="S247" s="137">
        <v>403783</v>
      </c>
      <c r="T247" s="138">
        <f t="shared" si="15"/>
        <v>15.186022727272727</v>
      </c>
      <c r="U247" s="139">
        <v>758</v>
      </c>
      <c r="V247" s="140">
        <v>165264546</v>
      </c>
      <c r="W247" s="140">
        <v>570569</v>
      </c>
      <c r="X247" s="141">
        <f t="shared" si="16"/>
        <v>17.705807954545456</v>
      </c>
      <c r="Y247" s="142">
        <v>759</v>
      </c>
      <c r="Z247" s="143">
        <v>165264546</v>
      </c>
      <c r="AA247" s="143">
        <v>570570</v>
      </c>
      <c r="AB247">
        <v>88</v>
      </c>
      <c r="AH247">
        <v>1</v>
      </c>
      <c r="AI247">
        <v>19.920000000000002</v>
      </c>
      <c r="AJ247">
        <v>0</v>
      </c>
    </row>
    <row r="248" spans="1:36" x14ac:dyDescent="0.25">
      <c r="A248" s="148" t="s">
        <v>763</v>
      </c>
      <c r="B248" s="126">
        <v>165265951</v>
      </c>
      <c r="C248">
        <v>6.44</v>
      </c>
      <c r="D248" s="127">
        <f>(C248+coefficient!$B$15)/0.9*1.19</f>
        <v>15.126222222222223</v>
      </c>
      <c r="E248" s="128">
        <f>(C248+coefficient!$B$15)/0.95</f>
        <v>12.042105263157897</v>
      </c>
      <c r="F248" s="152" t="s">
        <v>516</v>
      </c>
      <c r="G248" s="153">
        <v>250</v>
      </c>
      <c r="H248" s="131">
        <f>(C248+4.2+coefficient!$B$12)/0.85*1.19</f>
        <v>23.295999999999999</v>
      </c>
      <c r="I248" s="132">
        <v>294</v>
      </c>
      <c r="J248" s="133">
        <v>165265951</v>
      </c>
      <c r="K248" s="133">
        <v>403787</v>
      </c>
      <c r="L248" s="134">
        <f t="shared" si="18"/>
        <v>21.784031818181816</v>
      </c>
      <c r="M248" s="135">
        <v>295</v>
      </c>
      <c r="N248" s="135">
        <v>165265951</v>
      </c>
      <c r="O248" s="135">
        <v>403785</v>
      </c>
      <c r="P248" s="136">
        <f>(C248+4.2+coefficient!$B$15)/0.88*1.19</f>
        <v>21.149545454545454</v>
      </c>
      <c r="Q248" s="137">
        <v>296</v>
      </c>
      <c r="R248" s="137">
        <v>165265951</v>
      </c>
      <c r="S248" s="137">
        <v>403786</v>
      </c>
      <c r="T248" s="138">
        <f t="shared" si="15"/>
        <v>14.388181818181819</v>
      </c>
      <c r="U248" s="139">
        <v>758</v>
      </c>
      <c r="V248" s="140">
        <v>165265951</v>
      </c>
      <c r="W248" s="140">
        <v>570571</v>
      </c>
      <c r="X248" s="141">
        <f t="shared" si="16"/>
        <v>16.884031818181818</v>
      </c>
      <c r="Y248" s="142">
        <v>759</v>
      </c>
      <c r="Z248" s="143">
        <v>165265951</v>
      </c>
      <c r="AA248" s="143">
        <v>570572</v>
      </c>
      <c r="AB248">
        <v>0</v>
      </c>
    </row>
    <row r="249" spans="1:36" x14ac:dyDescent="0.25">
      <c r="A249" s="144" t="s">
        <v>764</v>
      </c>
      <c r="B249" s="126">
        <v>165265976</v>
      </c>
      <c r="C249">
        <v>5.65</v>
      </c>
      <c r="D249" s="127">
        <f>(C249+coefficient!$B$15)/0.9*1.19</f>
        <v>14.081666666666667</v>
      </c>
      <c r="E249" s="128">
        <f>(C249+coefficient!$B$15)/0.95</f>
        <v>11.210526315789474</v>
      </c>
      <c r="F249" s="158" t="s">
        <v>516</v>
      </c>
      <c r="G249" s="153">
        <v>251</v>
      </c>
      <c r="H249" s="131">
        <f>(C249+4.2+coefficient!$B$12)/0.85*1.19</f>
        <v>22.19</v>
      </c>
      <c r="I249" s="132">
        <v>294</v>
      </c>
      <c r="J249" s="133">
        <v>165265976</v>
      </c>
      <c r="K249" s="133">
        <v>403790</v>
      </c>
      <c r="L249" s="134">
        <f t="shared" si="18"/>
        <v>20.683687500000001</v>
      </c>
      <c r="M249" s="135">
        <v>295</v>
      </c>
      <c r="N249" s="135">
        <v>165265976</v>
      </c>
      <c r="O249" s="135">
        <v>403788</v>
      </c>
      <c r="P249" s="136">
        <f>(C249+4.2+coefficient!$B$15)/0.88*1.19</f>
        <v>20.081250000000001</v>
      </c>
      <c r="Q249" s="137">
        <v>296</v>
      </c>
      <c r="R249" s="137">
        <v>165265976</v>
      </c>
      <c r="S249" s="137">
        <v>403789</v>
      </c>
      <c r="T249" s="138">
        <f t="shared" si="15"/>
        <v>13.319886363636366</v>
      </c>
      <c r="U249" s="139">
        <v>758</v>
      </c>
      <c r="V249" s="140">
        <v>165265976</v>
      </c>
      <c r="W249" s="140">
        <v>570573</v>
      </c>
      <c r="X249" s="141">
        <f t="shared" si="16"/>
        <v>15.783687500000001</v>
      </c>
      <c r="Y249" s="142">
        <v>759</v>
      </c>
      <c r="Z249" s="143">
        <v>165265976</v>
      </c>
      <c r="AA249" s="143">
        <v>570574</v>
      </c>
      <c r="AB249">
        <v>45</v>
      </c>
    </row>
    <row r="250" spans="1:36" x14ac:dyDescent="0.25">
      <c r="A250" s="125" t="s">
        <v>765</v>
      </c>
      <c r="B250" s="126">
        <v>165265987</v>
      </c>
      <c r="C250">
        <v>5.32</v>
      </c>
      <c r="D250" s="127">
        <f>(C250+coefficient!$B$15)/0.9*1.19</f>
        <v>13.645333333333333</v>
      </c>
      <c r="E250" s="128">
        <f>(C250+coefficient!$B$15)/0.95</f>
        <v>10.863157894736842</v>
      </c>
      <c r="F250" s="159" t="s">
        <v>516</v>
      </c>
      <c r="G250" s="153">
        <v>252</v>
      </c>
      <c r="H250" s="131">
        <f>(C250+4.2+coefficient!$B$12)/0.85*1.19</f>
        <v>21.727999999999998</v>
      </c>
      <c r="I250" s="132">
        <v>294</v>
      </c>
      <c r="J250" s="133">
        <v>165265987</v>
      </c>
      <c r="K250" s="133">
        <v>403793</v>
      </c>
      <c r="L250" s="134">
        <f t="shared" si="18"/>
        <v>22.886599999999998</v>
      </c>
      <c r="M250" s="135">
        <v>295</v>
      </c>
      <c r="N250" s="135">
        <v>165265987</v>
      </c>
      <c r="O250" s="135">
        <v>403791</v>
      </c>
      <c r="P250" s="219">
        <v>22.22</v>
      </c>
      <c r="Q250" s="137">
        <v>296</v>
      </c>
      <c r="R250" s="137">
        <v>165265987</v>
      </c>
      <c r="S250" s="137">
        <v>403792</v>
      </c>
      <c r="T250" s="138">
        <f t="shared" si="15"/>
        <v>12.873636363636363</v>
      </c>
      <c r="U250" s="139">
        <v>758</v>
      </c>
      <c r="V250" s="140">
        <v>165265987</v>
      </c>
      <c r="W250" s="140">
        <v>570575</v>
      </c>
      <c r="X250" s="141">
        <f t="shared" si="16"/>
        <v>17.986599999999996</v>
      </c>
      <c r="Y250" s="142">
        <v>759</v>
      </c>
      <c r="Z250" s="143">
        <v>165265987</v>
      </c>
      <c r="AA250" s="143">
        <v>570576</v>
      </c>
      <c r="AB250">
        <v>5</v>
      </c>
      <c r="AH250">
        <v>1</v>
      </c>
      <c r="AI250">
        <v>22.22</v>
      </c>
      <c r="AJ250">
        <v>0</v>
      </c>
    </row>
    <row r="251" spans="1:36" x14ac:dyDescent="0.25">
      <c r="A251" s="146" t="s">
        <v>766</v>
      </c>
      <c r="B251" s="126">
        <v>165266001</v>
      </c>
      <c r="C251">
        <v>6.4</v>
      </c>
      <c r="D251" s="127">
        <f>(C251+coefficient!$B$15)/0.9*1.19</f>
        <v>15.073333333333332</v>
      </c>
      <c r="E251" s="128">
        <f>(C251+coefficient!$B$15)/0.95</f>
        <v>12.000000000000002</v>
      </c>
      <c r="F251" s="160" t="s">
        <v>516</v>
      </c>
      <c r="G251" s="153">
        <v>253</v>
      </c>
      <c r="H251" s="131">
        <f>(C251+4.2+coefficient!$B$12)/0.85*1.19</f>
        <v>23.240000000000002</v>
      </c>
      <c r="I251" s="132">
        <v>294</v>
      </c>
      <c r="J251" s="133">
        <v>165266001</v>
      </c>
      <c r="K251" s="133">
        <v>403796</v>
      </c>
      <c r="L251" s="134">
        <f t="shared" si="18"/>
        <v>21.728318181818185</v>
      </c>
      <c r="M251" s="135">
        <v>295</v>
      </c>
      <c r="N251" s="135">
        <v>165266001</v>
      </c>
      <c r="O251" s="135">
        <v>403794</v>
      </c>
      <c r="P251" s="136">
        <f>(C251+4.2+coefficient!$B$15)/0.88*1.19</f>
        <v>21.095454545454547</v>
      </c>
      <c r="Q251" s="137">
        <v>296</v>
      </c>
      <c r="R251" s="137">
        <v>165266001</v>
      </c>
      <c r="S251" s="137">
        <v>403795</v>
      </c>
      <c r="T251" s="138">
        <f t="shared" si="15"/>
        <v>14.334090909090911</v>
      </c>
      <c r="U251" s="139">
        <v>758</v>
      </c>
      <c r="V251" s="140">
        <v>165266001</v>
      </c>
      <c r="W251" s="140">
        <v>570577</v>
      </c>
      <c r="X251" s="141">
        <f t="shared" si="16"/>
        <v>16.828318181818183</v>
      </c>
      <c r="Y251" s="142">
        <v>759</v>
      </c>
      <c r="Z251" s="143">
        <v>165266001</v>
      </c>
      <c r="AA251" s="143">
        <v>570578</v>
      </c>
      <c r="AB251">
        <v>0</v>
      </c>
    </row>
    <row r="252" spans="1:36" x14ac:dyDescent="0.25">
      <c r="A252" s="125" t="s">
        <v>767</v>
      </c>
      <c r="B252" s="126">
        <v>165274223</v>
      </c>
      <c r="C252">
        <v>8.48</v>
      </c>
      <c r="D252" s="127">
        <f>(C252+coefficient!$B$15)/0.9*1.19</f>
        <v>17.823555555555554</v>
      </c>
      <c r="E252" s="128">
        <f>(C252+coefficient!$B$15)/0.95</f>
        <v>14.189473684210528</v>
      </c>
      <c r="F252" s="159" t="s">
        <v>516</v>
      </c>
      <c r="G252" s="153">
        <v>254</v>
      </c>
      <c r="H252" s="173">
        <v>28.84</v>
      </c>
      <c r="I252" s="132">
        <v>294</v>
      </c>
      <c r="J252" s="133">
        <v>165274223</v>
      </c>
      <c r="K252" s="133">
        <v>403799</v>
      </c>
      <c r="L252" s="219">
        <v>31.55</v>
      </c>
      <c r="M252" s="135">
        <v>295</v>
      </c>
      <c r="N252" s="135">
        <v>165274223</v>
      </c>
      <c r="O252" s="135">
        <v>403797</v>
      </c>
      <c r="P252" s="219">
        <v>26.5</v>
      </c>
      <c r="Q252" s="137">
        <v>296</v>
      </c>
      <c r="R252" s="137">
        <v>165274223</v>
      </c>
      <c r="S252" s="137">
        <v>403798</v>
      </c>
      <c r="T252" s="138">
        <f t="shared" si="15"/>
        <v>17.14681818181818</v>
      </c>
      <c r="U252" s="139">
        <v>758</v>
      </c>
      <c r="V252" s="140">
        <v>165274223</v>
      </c>
      <c r="W252" s="140">
        <v>570579</v>
      </c>
      <c r="X252" s="141">
        <f t="shared" si="16"/>
        <v>26.65</v>
      </c>
      <c r="Y252" s="142">
        <v>759</v>
      </c>
      <c r="Z252" s="143">
        <v>165274223</v>
      </c>
      <c r="AA252" s="143">
        <v>570580</v>
      </c>
      <c r="AB252">
        <v>11</v>
      </c>
      <c r="AC252">
        <v>1</v>
      </c>
      <c r="AD252">
        <v>28.84</v>
      </c>
      <c r="AE252">
        <v>1</v>
      </c>
      <c r="AF252">
        <v>28.98</v>
      </c>
      <c r="AG252">
        <v>0</v>
      </c>
      <c r="AH252">
        <v>1</v>
      </c>
      <c r="AI252">
        <v>26.5</v>
      </c>
      <c r="AJ252">
        <v>0</v>
      </c>
    </row>
    <row r="253" spans="1:36" x14ac:dyDescent="0.25">
      <c r="A253" s="144" t="s">
        <v>768</v>
      </c>
      <c r="B253" s="126">
        <v>165274234</v>
      </c>
      <c r="C253">
        <v>9.01</v>
      </c>
      <c r="D253" s="127">
        <f>(C253+coefficient!$B$15)/0.9*1.19</f>
        <v>18.524333333333331</v>
      </c>
      <c r="E253" s="128">
        <f>(C253+coefficient!$B$15)/0.95</f>
        <v>14.747368421052633</v>
      </c>
      <c r="F253" s="158" t="s">
        <v>516</v>
      </c>
      <c r="G253" s="153">
        <v>255</v>
      </c>
      <c r="H253" s="131">
        <f>(C253+4.2+coefficient!$B$12)/0.85*1.19</f>
        <v>26.894000000000002</v>
      </c>
      <c r="I253" s="132">
        <v>294</v>
      </c>
      <c r="J253" s="133">
        <v>165274234</v>
      </c>
      <c r="K253" s="133">
        <v>403802</v>
      </c>
      <c r="L253" s="134">
        <f t="shared" ref="L253:L269" si="19">P253*1.03</f>
        <v>28.149899999999999</v>
      </c>
      <c r="M253" s="135">
        <v>295</v>
      </c>
      <c r="N253" s="135">
        <v>165274234</v>
      </c>
      <c r="O253" s="135">
        <v>403800</v>
      </c>
      <c r="P253" s="219">
        <v>27.33</v>
      </c>
      <c r="Q253" s="137">
        <v>296</v>
      </c>
      <c r="R253" s="137">
        <v>165274234</v>
      </c>
      <c r="S253" s="137">
        <v>403801</v>
      </c>
      <c r="T253" s="138">
        <f t="shared" si="15"/>
        <v>17.863522727272727</v>
      </c>
      <c r="U253" s="139">
        <v>758</v>
      </c>
      <c r="V253" s="140">
        <v>165274234</v>
      </c>
      <c r="W253" s="140">
        <v>570581</v>
      </c>
      <c r="X253" s="141">
        <f t="shared" si="16"/>
        <v>23.249899999999997</v>
      </c>
      <c r="Y253" s="142">
        <v>759</v>
      </c>
      <c r="Z253" s="143">
        <v>165274234</v>
      </c>
      <c r="AA253" s="143">
        <v>570582</v>
      </c>
      <c r="AB253">
        <v>21</v>
      </c>
      <c r="AH253">
        <v>1</v>
      </c>
      <c r="AI253">
        <v>27.33</v>
      </c>
      <c r="AJ253">
        <v>0</v>
      </c>
    </row>
    <row r="254" spans="1:36" x14ac:dyDescent="0.25">
      <c r="A254" s="125" t="s">
        <v>769</v>
      </c>
      <c r="B254" s="126">
        <v>165274241</v>
      </c>
      <c r="C254">
        <v>7.7</v>
      </c>
      <c r="D254" s="127">
        <f>(C254+coefficient!$B$15)/0.9*1.19</f>
        <v>16.792222222222222</v>
      </c>
      <c r="E254" s="128">
        <f>(C254+coefficient!$B$15)/0.95</f>
        <v>13.368421052631579</v>
      </c>
      <c r="F254" s="159" t="s">
        <v>516</v>
      </c>
      <c r="G254" s="153">
        <v>256</v>
      </c>
      <c r="H254" s="131">
        <f>(C254+4.2+coefficient!$B$12)/0.85*1.19</f>
        <v>25.06</v>
      </c>
      <c r="I254" s="132">
        <v>294</v>
      </c>
      <c r="J254" s="133">
        <v>165274241</v>
      </c>
      <c r="K254" s="133">
        <v>403805</v>
      </c>
      <c r="L254" s="134">
        <f t="shared" si="19"/>
        <v>26.244400000000002</v>
      </c>
      <c r="M254" s="135">
        <v>295</v>
      </c>
      <c r="N254" s="135">
        <v>165274241</v>
      </c>
      <c r="O254" s="135">
        <v>403803</v>
      </c>
      <c r="P254" s="219">
        <v>25.48</v>
      </c>
      <c r="Q254" s="137">
        <v>296</v>
      </c>
      <c r="R254" s="137">
        <v>165274241</v>
      </c>
      <c r="S254" s="137">
        <v>403804</v>
      </c>
      <c r="T254" s="138">
        <f t="shared" si="15"/>
        <v>16.092045454545456</v>
      </c>
      <c r="U254" s="139">
        <v>758</v>
      </c>
      <c r="V254" s="140">
        <v>165274241</v>
      </c>
      <c r="W254" s="140">
        <v>570583</v>
      </c>
      <c r="X254" s="141">
        <f t="shared" si="16"/>
        <v>21.3444</v>
      </c>
      <c r="Y254" s="142">
        <v>759</v>
      </c>
      <c r="Z254" s="143">
        <v>165274241</v>
      </c>
      <c r="AA254" s="143">
        <v>570584</v>
      </c>
      <c r="AB254">
        <v>7</v>
      </c>
      <c r="AH254">
        <v>1</v>
      </c>
      <c r="AI254">
        <v>25.48</v>
      </c>
      <c r="AJ254">
        <v>0</v>
      </c>
    </row>
    <row r="255" spans="1:36" x14ac:dyDescent="0.25">
      <c r="A255" s="144" t="s">
        <v>770</v>
      </c>
      <c r="B255" s="126">
        <v>165274536</v>
      </c>
      <c r="C255">
        <v>6.51</v>
      </c>
      <c r="D255" s="127">
        <f>(C255+coefficient!$B$15)/0.9*1.19</f>
        <v>15.218777777777776</v>
      </c>
      <c r="E255" s="128">
        <f>(C255+coefficient!$B$15)/0.95</f>
        <v>12.115789473684211</v>
      </c>
      <c r="F255" s="158" t="s">
        <v>516</v>
      </c>
      <c r="G255" s="153">
        <v>257</v>
      </c>
      <c r="H255" s="173">
        <v>26.22</v>
      </c>
      <c r="I255" s="132">
        <v>294</v>
      </c>
      <c r="J255" s="133">
        <v>165274536</v>
      </c>
      <c r="K255" s="133">
        <v>403808</v>
      </c>
      <c r="L255" s="134">
        <f t="shared" si="19"/>
        <v>21.88153068181818</v>
      </c>
      <c r="M255" s="135">
        <v>295</v>
      </c>
      <c r="N255" s="135">
        <v>165274536</v>
      </c>
      <c r="O255" s="135">
        <v>403806</v>
      </c>
      <c r="P255" s="136">
        <f>(C255+4.2+coefficient!$B$15)/0.88*1.19</f>
        <v>21.244204545454544</v>
      </c>
      <c r="Q255" s="137">
        <v>296</v>
      </c>
      <c r="R255" s="137">
        <v>165274536</v>
      </c>
      <c r="S255" s="137">
        <v>403807</v>
      </c>
      <c r="T255" s="138">
        <f t="shared" ref="T255:T323" si="20">(C255+4.2)/0.88*1.19</f>
        <v>14.48284090909091</v>
      </c>
      <c r="U255" s="139">
        <v>758</v>
      </c>
      <c r="V255" s="140">
        <v>165274536</v>
      </c>
      <c r="W255" s="140">
        <v>570585</v>
      </c>
      <c r="X255" s="141">
        <f t="shared" ref="X255:X323" si="21">L255-4.9</f>
        <v>16.981530681818178</v>
      </c>
      <c r="Y255" s="142">
        <v>759</v>
      </c>
      <c r="Z255" s="143">
        <v>165274536</v>
      </c>
      <c r="AA255" s="143">
        <v>570586</v>
      </c>
      <c r="AB255">
        <v>12</v>
      </c>
      <c r="AC255">
        <v>2</v>
      </c>
      <c r="AD255">
        <v>26.22</v>
      </c>
      <c r="AE255">
        <v>1</v>
      </c>
      <c r="AF255">
        <v>17.010000000000002</v>
      </c>
      <c r="AG255">
        <v>4.9000000000000004</v>
      </c>
      <c r="AH255">
        <v>5</v>
      </c>
      <c r="AI255">
        <v>23.98</v>
      </c>
      <c r="AJ255">
        <v>0</v>
      </c>
    </row>
    <row r="256" spans="1:36" x14ac:dyDescent="0.25">
      <c r="A256" s="125" t="s">
        <v>771</v>
      </c>
      <c r="B256" s="126">
        <v>165274555</v>
      </c>
      <c r="C256">
        <v>6.92</v>
      </c>
      <c r="D256" s="127">
        <f>(C256+coefficient!$B$15)/0.9*1.19</f>
        <v>15.760888888888887</v>
      </c>
      <c r="E256" s="128">
        <f>(C256+coefficient!$B$15)/0.95</f>
        <v>12.547368421052632</v>
      </c>
      <c r="F256" s="159" t="s">
        <v>516</v>
      </c>
      <c r="G256" s="153">
        <v>258</v>
      </c>
      <c r="H256" s="131">
        <f>(C256+4.2+coefficient!$B$12)/0.85*1.19</f>
        <v>23.968000000000004</v>
      </c>
      <c r="I256" s="132">
        <v>294</v>
      </c>
      <c r="J256" s="133">
        <v>165274555</v>
      </c>
      <c r="K256" s="133">
        <v>403811</v>
      </c>
      <c r="L256" s="134">
        <f t="shared" si="19"/>
        <v>22.452595454545456</v>
      </c>
      <c r="M256" s="135">
        <v>295</v>
      </c>
      <c r="N256" s="135">
        <v>165274555</v>
      </c>
      <c r="O256" s="135">
        <v>403809</v>
      </c>
      <c r="P256" s="136">
        <f>(C256+4.2+coefficient!$B$15)/0.88*1.19</f>
        <v>21.798636363636366</v>
      </c>
      <c r="Q256" s="137">
        <v>296</v>
      </c>
      <c r="R256" s="137">
        <v>165274555</v>
      </c>
      <c r="S256" s="137">
        <v>403810</v>
      </c>
      <c r="T256" s="138">
        <f t="shared" si="20"/>
        <v>15.037272727272727</v>
      </c>
      <c r="U256" s="139">
        <v>758</v>
      </c>
      <c r="V256" s="140">
        <v>165274555</v>
      </c>
      <c r="W256" s="140">
        <v>570587</v>
      </c>
      <c r="X256" s="141">
        <f t="shared" si="21"/>
        <v>17.552595454545454</v>
      </c>
      <c r="Y256" s="142">
        <v>759</v>
      </c>
      <c r="Z256" s="143">
        <v>165274555</v>
      </c>
      <c r="AA256" s="143">
        <v>570588</v>
      </c>
      <c r="AB256">
        <v>18</v>
      </c>
      <c r="AC256">
        <v>1</v>
      </c>
      <c r="AD256">
        <v>23.86</v>
      </c>
      <c r="AE256">
        <v>1</v>
      </c>
      <c r="AF256">
        <v>22.34</v>
      </c>
      <c r="AG256">
        <v>0</v>
      </c>
    </row>
    <row r="257" spans="1:36" x14ac:dyDescent="0.25">
      <c r="A257" s="144" t="s">
        <v>772</v>
      </c>
      <c r="B257" s="126">
        <v>165274564</v>
      </c>
      <c r="C257">
        <v>7.55</v>
      </c>
      <c r="D257" s="127">
        <f>(C257+coefficient!$B$15)/0.9*1.19</f>
        <v>16.593888888888888</v>
      </c>
      <c r="E257" s="128">
        <f>(C257+coefficient!$B$15)/0.95</f>
        <v>13.210526315789474</v>
      </c>
      <c r="F257" s="158" t="s">
        <v>516</v>
      </c>
      <c r="G257" s="153">
        <v>259</v>
      </c>
      <c r="H257" s="131">
        <f>(C257+4.2+coefficient!$B$12)/0.85*1.19</f>
        <v>24.849999999999998</v>
      </c>
      <c r="I257" s="132">
        <v>294</v>
      </c>
      <c r="J257" s="133">
        <v>165274564</v>
      </c>
      <c r="K257" s="133">
        <v>403814</v>
      </c>
      <c r="L257" s="134">
        <f t="shared" si="19"/>
        <v>23.330085227272729</v>
      </c>
      <c r="M257" s="135">
        <v>295</v>
      </c>
      <c r="N257" s="135">
        <v>165274564</v>
      </c>
      <c r="O257" s="135">
        <v>403812</v>
      </c>
      <c r="P257" s="136">
        <f>(C257+4.2+coefficient!$B$15)/0.88*1.19</f>
        <v>22.650568181818183</v>
      </c>
      <c r="Q257" s="137">
        <v>296</v>
      </c>
      <c r="R257" s="137">
        <v>165274564</v>
      </c>
      <c r="S257" s="137">
        <v>403813</v>
      </c>
      <c r="T257" s="138">
        <f t="shared" si="20"/>
        <v>15.889204545454543</v>
      </c>
      <c r="U257" s="139">
        <v>758</v>
      </c>
      <c r="V257" s="140">
        <v>165274564</v>
      </c>
      <c r="W257" s="140">
        <v>570589</v>
      </c>
      <c r="X257" s="141">
        <f t="shared" si="21"/>
        <v>18.430085227272727</v>
      </c>
      <c r="Y257" s="142">
        <v>759</v>
      </c>
      <c r="Z257" s="143">
        <v>165274564</v>
      </c>
      <c r="AA257" s="143">
        <v>570590</v>
      </c>
      <c r="AB257">
        <v>18</v>
      </c>
    </row>
    <row r="258" spans="1:36" x14ac:dyDescent="0.25">
      <c r="A258" s="125" t="s">
        <v>773</v>
      </c>
      <c r="B258" s="126">
        <v>165274569</v>
      </c>
      <c r="C258">
        <v>7.08</v>
      </c>
      <c r="D258" s="127">
        <f>(C258+coefficient!$B$15)/0.9*1.19</f>
        <v>15.972444444444443</v>
      </c>
      <c r="E258" s="128">
        <f>(C258+coefficient!$B$15)/0.95</f>
        <v>12.715789473684211</v>
      </c>
      <c r="F258" s="159" t="s">
        <v>516</v>
      </c>
      <c r="G258" s="153">
        <v>260</v>
      </c>
      <c r="H258" s="131">
        <f>(C258+4.2+coefficient!$B$12)/0.85*1.19</f>
        <v>24.192</v>
      </c>
      <c r="I258" s="132">
        <v>294</v>
      </c>
      <c r="J258" s="133">
        <v>165274569</v>
      </c>
      <c r="K258" s="133">
        <v>403817</v>
      </c>
      <c r="L258" s="134">
        <f t="shared" si="19"/>
        <v>22.675450000000001</v>
      </c>
      <c r="M258" s="135">
        <v>295</v>
      </c>
      <c r="N258" s="135">
        <v>165274569</v>
      </c>
      <c r="O258" s="135">
        <v>403815</v>
      </c>
      <c r="P258" s="136">
        <f>(C258+4.2+coefficient!$B$15)/0.88*1.19</f>
        <v>22.015000000000001</v>
      </c>
      <c r="Q258" s="137">
        <v>296</v>
      </c>
      <c r="R258" s="137">
        <v>165274569</v>
      </c>
      <c r="S258" s="137">
        <v>403816</v>
      </c>
      <c r="T258" s="138">
        <f t="shared" si="20"/>
        <v>15.253636363636366</v>
      </c>
      <c r="U258" s="139">
        <v>758</v>
      </c>
      <c r="V258" s="140">
        <v>165274569</v>
      </c>
      <c r="W258" s="140">
        <v>570591</v>
      </c>
      <c r="X258" s="141">
        <f t="shared" si="21"/>
        <v>17.775449999999999</v>
      </c>
      <c r="Y258" s="142">
        <v>759</v>
      </c>
      <c r="Z258" s="143">
        <v>165274569</v>
      </c>
      <c r="AA258" s="143">
        <v>570592</v>
      </c>
      <c r="AB258">
        <v>35</v>
      </c>
    </row>
    <row r="259" spans="1:36" x14ac:dyDescent="0.25">
      <c r="A259" s="144" t="s">
        <v>774</v>
      </c>
      <c r="B259" s="126">
        <v>165274577</v>
      </c>
      <c r="C259">
        <v>6.08</v>
      </c>
      <c r="D259" s="127">
        <f>(C259+coefficient!$B$15)/0.9*1.19</f>
        <v>14.65022222222222</v>
      </c>
      <c r="E259" s="128">
        <f>(C259+coefficient!$B$15)/0.95</f>
        <v>11.663157894736843</v>
      </c>
      <c r="F259" s="158" t="s">
        <v>516</v>
      </c>
      <c r="G259" s="153">
        <v>261</v>
      </c>
      <c r="H259" s="131">
        <f>(C259+4.2+coefficient!$B$12)/0.85*1.19</f>
        <v>22.792000000000002</v>
      </c>
      <c r="I259" s="132">
        <v>294</v>
      </c>
      <c r="J259" s="133">
        <v>165274577</v>
      </c>
      <c r="K259" s="133">
        <v>403820</v>
      </c>
      <c r="L259" s="134">
        <f t="shared" si="19"/>
        <v>21.282609090909091</v>
      </c>
      <c r="M259" s="135">
        <v>295</v>
      </c>
      <c r="N259" s="135">
        <v>165274577</v>
      </c>
      <c r="O259" s="135">
        <v>403818</v>
      </c>
      <c r="P259" s="136">
        <f>(C259+4.2+coefficient!$B$15)/0.88*1.19</f>
        <v>20.66272727272727</v>
      </c>
      <c r="Q259" s="137">
        <v>296</v>
      </c>
      <c r="R259" s="137">
        <v>165274577</v>
      </c>
      <c r="S259" s="137">
        <v>403819</v>
      </c>
      <c r="T259" s="138">
        <f t="shared" si="20"/>
        <v>13.901363636363637</v>
      </c>
      <c r="U259" s="139">
        <v>758</v>
      </c>
      <c r="V259" s="140">
        <v>165274577</v>
      </c>
      <c r="W259" s="140">
        <v>570593</v>
      </c>
      <c r="X259" s="141">
        <f t="shared" si="21"/>
        <v>16.382609090909092</v>
      </c>
      <c r="Y259" s="142">
        <v>759</v>
      </c>
      <c r="Z259" s="143">
        <v>165274577</v>
      </c>
      <c r="AA259" s="143">
        <v>570594</v>
      </c>
      <c r="AB259">
        <v>35</v>
      </c>
    </row>
    <row r="260" spans="1:36" x14ac:dyDescent="0.25">
      <c r="A260" s="125" t="s">
        <v>775</v>
      </c>
      <c r="B260" s="126">
        <v>165277118</v>
      </c>
      <c r="C260">
        <v>7.75</v>
      </c>
      <c r="D260" s="127">
        <f>(C260+coefficient!$B$15)/0.9*1.19</f>
        <v>16.858333333333331</v>
      </c>
      <c r="E260" s="128">
        <f>(C260+coefficient!$B$15)/0.95</f>
        <v>13.421052631578949</v>
      </c>
      <c r="F260" s="159" t="s">
        <v>516</v>
      </c>
      <c r="G260" s="153">
        <v>262</v>
      </c>
      <c r="H260" s="173">
        <v>27.83</v>
      </c>
      <c r="I260" s="132">
        <v>294</v>
      </c>
      <c r="J260" s="133">
        <v>165277118</v>
      </c>
      <c r="K260" s="133">
        <v>403823</v>
      </c>
      <c r="L260" s="134">
        <f t="shared" si="19"/>
        <v>36.050000000000004</v>
      </c>
      <c r="M260" s="135">
        <v>295</v>
      </c>
      <c r="N260" s="135">
        <v>165277118</v>
      </c>
      <c r="O260" s="135">
        <v>403821</v>
      </c>
      <c r="P260" s="219">
        <v>35</v>
      </c>
      <c r="Q260" s="137">
        <v>296</v>
      </c>
      <c r="R260" s="137">
        <v>165277118</v>
      </c>
      <c r="S260" s="137">
        <v>403822</v>
      </c>
      <c r="T260" s="138">
        <f t="shared" si="20"/>
        <v>16.159659090909088</v>
      </c>
      <c r="U260" s="139">
        <v>758</v>
      </c>
      <c r="V260" s="140">
        <v>165277118</v>
      </c>
      <c r="W260" s="140">
        <v>570595</v>
      </c>
      <c r="X260" s="141">
        <f t="shared" si="21"/>
        <v>31.150000000000006</v>
      </c>
      <c r="Y260" s="142">
        <v>759</v>
      </c>
      <c r="Z260" s="143">
        <v>165277118</v>
      </c>
      <c r="AA260" s="143">
        <v>570596</v>
      </c>
      <c r="AB260">
        <v>14</v>
      </c>
      <c r="AC260">
        <v>2</v>
      </c>
      <c r="AD260">
        <v>27.83</v>
      </c>
      <c r="AH260">
        <v>3</v>
      </c>
      <c r="AI260">
        <v>26.19</v>
      </c>
      <c r="AJ260">
        <v>0</v>
      </c>
    </row>
    <row r="261" spans="1:36" x14ac:dyDescent="0.25">
      <c r="A261" s="146" t="s">
        <v>776</v>
      </c>
      <c r="B261" s="126">
        <v>165286109</v>
      </c>
      <c r="C261">
        <v>8.9499999999999993</v>
      </c>
      <c r="D261" s="127">
        <f>(C261+coefficient!$B$15)/0.9*1.19</f>
        <v>18.444999999999997</v>
      </c>
      <c r="E261" s="128">
        <f>(C261+coefficient!$B$15)/0.95</f>
        <v>14.684210526315789</v>
      </c>
      <c r="F261" s="160" t="s">
        <v>516</v>
      </c>
      <c r="G261" s="153">
        <v>263</v>
      </c>
      <c r="H261" s="131">
        <f>(C261+4.2+coefficient!$B$12)/0.85*1.19</f>
        <v>26.809999999999995</v>
      </c>
      <c r="I261" s="132">
        <v>294</v>
      </c>
      <c r="J261" s="133">
        <v>165286109</v>
      </c>
      <c r="K261" s="133">
        <v>403826</v>
      </c>
      <c r="L261" s="134">
        <f t="shared" si="19"/>
        <v>25.2800625</v>
      </c>
      <c r="M261" s="135">
        <v>295</v>
      </c>
      <c r="N261" s="135">
        <v>165286109</v>
      </c>
      <c r="O261" s="135">
        <v>403824</v>
      </c>
      <c r="P261" s="136">
        <f>(C261+4.2+coefficient!$B$15)/0.88*1.19</f>
        <v>24.543749999999999</v>
      </c>
      <c r="Q261" s="137">
        <v>296</v>
      </c>
      <c r="R261" s="137">
        <v>165286109</v>
      </c>
      <c r="S261" s="137">
        <v>403825</v>
      </c>
      <c r="T261" s="138">
        <f t="shared" si="20"/>
        <v>17.782386363636363</v>
      </c>
      <c r="U261" s="139">
        <v>758</v>
      </c>
      <c r="V261" s="140">
        <v>165286109</v>
      </c>
      <c r="W261" s="140">
        <v>570597</v>
      </c>
      <c r="X261" s="141">
        <f t="shared" si="21"/>
        <v>20.380062500000001</v>
      </c>
      <c r="Y261" s="142">
        <v>759</v>
      </c>
      <c r="Z261" s="143">
        <v>165286109</v>
      </c>
      <c r="AA261" s="143">
        <v>570598</v>
      </c>
      <c r="AB261">
        <v>0</v>
      </c>
    </row>
    <row r="262" spans="1:36" x14ac:dyDescent="0.25">
      <c r="A262" s="125" t="s">
        <v>777</v>
      </c>
      <c r="B262" s="126">
        <v>165286110</v>
      </c>
      <c r="C262">
        <v>6.84</v>
      </c>
      <c r="D262" s="127">
        <f>(C262+coefficient!$B$15)/0.9*1.19</f>
        <v>15.655111111111109</v>
      </c>
      <c r="E262" s="128">
        <f>(C262+coefficient!$B$15)/0.95</f>
        <v>12.463157894736842</v>
      </c>
      <c r="F262" s="159" t="s">
        <v>516</v>
      </c>
      <c r="G262" s="153">
        <v>264</v>
      </c>
      <c r="H262" s="131">
        <f>(C262+4.2+coefficient!$B$12)/0.85*1.19</f>
        <v>23.855999999999998</v>
      </c>
      <c r="I262" s="132">
        <v>294</v>
      </c>
      <c r="J262" s="133">
        <v>165286110</v>
      </c>
      <c r="K262" s="133">
        <v>403829</v>
      </c>
      <c r="L262" s="134">
        <f t="shared" si="19"/>
        <v>22.34116818181818</v>
      </c>
      <c r="M262" s="135">
        <v>295</v>
      </c>
      <c r="N262" s="135">
        <v>165286110</v>
      </c>
      <c r="O262" s="135">
        <v>403827</v>
      </c>
      <c r="P262" s="136">
        <f>(C262+4.2+coefficient!$B$15)/0.88*1.19</f>
        <v>21.690454545454543</v>
      </c>
      <c r="Q262" s="137">
        <v>296</v>
      </c>
      <c r="R262" s="137">
        <v>165286110</v>
      </c>
      <c r="S262" s="137">
        <v>403828</v>
      </c>
      <c r="T262" s="138">
        <f t="shared" si="20"/>
        <v>14.929090909090908</v>
      </c>
      <c r="U262" s="139">
        <v>758</v>
      </c>
      <c r="V262" s="140">
        <v>165286110</v>
      </c>
      <c r="W262" s="140">
        <v>570599</v>
      </c>
      <c r="X262" s="141">
        <f t="shared" si="21"/>
        <v>17.441168181818178</v>
      </c>
      <c r="Y262" s="142">
        <v>759</v>
      </c>
      <c r="Z262" s="143">
        <v>165286110</v>
      </c>
      <c r="AA262" s="143">
        <v>570600</v>
      </c>
      <c r="AB262">
        <v>77</v>
      </c>
    </row>
    <row r="263" spans="1:36" x14ac:dyDescent="0.25">
      <c r="A263" s="144" t="s">
        <v>778</v>
      </c>
      <c r="B263" s="126">
        <v>165286111</v>
      </c>
      <c r="C263">
        <v>6.88</v>
      </c>
      <c r="D263" s="127">
        <f>(C263+coefficient!$B$15)/0.9*1.19</f>
        <v>15.707999999999998</v>
      </c>
      <c r="E263" s="128">
        <f>(C263+coefficient!$B$15)/0.95</f>
        <v>12.505263157894737</v>
      </c>
      <c r="F263" s="158" t="s">
        <v>516</v>
      </c>
      <c r="G263" s="153">
        <v>265</v>
      </c>
      <c r="H263" s="131">
        <f>(C263+4.2+coefficient!$B$12)/0.85*1.19</f>
        <v>23.911999999999999</v>
      </c>
      <c r="I263" s="132">
        <v>294</v>
      </c>
      <c r="J263" s="133">
        <v>165286111</v>
      </c>
      <c r="K263" s="133">
        <v>403832</v>
      </c>
      <c r="L263" s="134">
        <f t="shared" si="19"/>
        <v>22.396881818181814</v>
      </c>
      <c r="M263" s="135">
        <v>295</v>
      </c>
      <c r="N263" s="135">
        <v>165286111</v>
      </c>
      <c r="O263" s="135">
        <v>403830</v>
      </c>
      <c r="P263" s="136">
        <f>(C263+4.2+coefficient!$B$15)/0.88*1.19</f>
        <v>21.744545454545449</v>
      </c>
      <c r="Q263" s="137">
        <v>296</v>
      </c>
      <c r="R263" s="137">
        <v>165286111</v>
      </c>
      <c r="S263" s="137">
        <v>403831</v>
      </c>
      <c r="T263" s="138">
        <f t="shared" si="20"/>
        <v>14.983181818181819</v>
      </c>
      <c r="U263" s="139">
        <v>758</v>
      </c>
      <c r="V263" s="140">
        <v>165286111</v>
      </c>
      <c r="W263" s="140">
        <v>570601</v>
      </c>
      <c r="X263" s="141">
        <f t="shared" si="21"/>
        <v>17.496881818181812</v>
      </c>
      <c r="Y263" s="142">
        <v>759</v>
      </c>
      <c r="Z263" s="143">
        <v>165286111</v>
      </c>
      <c r="AA263" s="143">
        <v>570602</v>
      </c>
      <c r="AB263">
        <v>24</v>
      </c>
    </row>
    <row r="264" spans="1:36" x14ac:dyDescent="0.25">
      <c r="A264" s="125" t="s">
        <v>779</v>
      </c>
      <c r="B264" s="126">
        <v>165286114</v>
      </c>
      <c r="C264">
        <v>7.47</v>
      </c>
      <c r="D264" s="127">
        <f>(C264+coefficient!$B$15)/0.9*1.19</f>
        <v>16.48811111111111</v>
      </c>
      <c r="E264" s="128">
        <f>(C264+coefficient!$B$15)/0.95</f>
        <v>13.126315789473683</v>
      </c>
      <c r="F264" s="159" t="s">
        <v>516</v>
      </c>
      <c r="G264" s="153">
        <v>266</v>
      </c>
      <c r="H264" s="131">
        <f>(C264+4.2+coefficient!$B$12)/0.85*1.19</f>
        <v>24.738000000000003</v>
      </c>
      <c r="I264" s="132">
        <v>294</v>
      </c>
      <c r="J264" s="133">
        <v>165286114</v>
      </c>
      <c r="K264" s="133">
        <v>403835</v>
      </c>
      <c r="L264" s="134">
        <f t="shared" si="19"/>
        <v>23.218657954545456</v>
      </c>
      <c r="M264" s="135">
        <v>295</v>
      </c>
      <c r="N264" s="135">
        <v>165286114</v>
      </c>
      <c r="O264" s="135">
        <v>403833</v>
      </c>
      <c r="P264" s="136">
        <f>(C264+4.2+coefficient!$B$15)/0.88*1.19</f>
        <v>22.542386363636364</v>
      </c>
      <c r="Q264" s="137">
        <v>296</v>
      </c>
      <c r="R264" s="137">
        <v>165286114</v>
      </c>
      <c r="S264" s="137">
        <v>403834</v>
      </c>
      <c r="T264" s="138">
        <f t="shared" si="20"/>
        <v>15.781022727272727</v>
      </c>
      <c r="U264" s="139">
        <v>758</v>
      </c>
      <c r="V264" s="140">
        <v>165286114</v>
      </c>
      <c r="W264" s="140">
        <v>570603</v>
      </c>
      <c r="X264" s="141">
        <f t="shared" si="21"/>
        <v>18.318657954545458</v>
      </c>
      <c r="Y264" s="142">
        <v>759</v>
      </c>
      <c r="Z264" s="143">
        <v>165286114</v>
      </c>
      <c r="AA264" s="143">
        <v>570604</v>
      </c>
      <c r="AB264">
        <v>32</v>
      </c>
    </row>
    <row r="265" spans="1:36" x14ac:dyDescent="0.25">
      <c r="A265" s="144" t="s">
        <v>780</v>
      </c>
      <c r="B265" s="126">
        <v>165286116</v>
      </c>
      <c r="C265">
        <v>9.08</v>
      </c>
      <c r="D265" s="127">
        <f>(C265+coefficient!$B$15)/0.9*1.19</f>
        <v>18.616888888888887</v>
      </c>
      <c r="E265" s="128">
        <f>(C265+coefficient!$B$15)/0.95</f>
        <v>14.821052631578947</v>
      </c>
      <c r="F265" s="158" t="s">
        <v>516</v>
      </c>
      <c r="G265" s="153">
        <v>267</v>
      </c>
      <c r="H265" s="131">
        <f>(C265+4.2+coefficient!$B$12)/0.85*1.19</f>
        <v>26.992000000000001</v>
      </c>
      <c r="I265" s="132">
        <v>294</v>
      </c>
      <c r="J265" s="133">
        <v>165286116</v>
      </c>
      <c r="K265" s="133">
        <v>403838</v>
      </c>
      <c r="L265" s="134">
        <f t="shared" si="19"/>
        <v>25.461131818181819</v>
      </c>
      <c r="M265" s="135">
        <v>295</v>
      </c>
      <c r="N265" s="135">
        <v>165286116</v>
      </c>
      <c r="O265" s="135">
        <v>403836</v>
      </c>
      <c r="P265" s="136">
        <f>(C265+4.2+coefficient!$B$15)/0.88*1.19</f>
        <v>24.719545454545454</v>
      </c>
      <c r="Q265" s="137">
        <v>296</v>
      </c>
      <c r="R265" s="137">
        <v>165286116</v>
      </c>
      <c r="S265" s="137">
        <v>403837</v>
      </c>
      <c r="T265" s="138">
        <f t="shared" si="20"/>
        <v>17.958181818181817</v>
      </c>
      <c r="U265" s="139">
        <v>758</v>
      </c>
      <c r="V265" s="140">
        <v>165286116</v>
      </c>
      <c r="W265" s="140">
        <v>570605</v>
      </c>
      <c r="X265" s="141">
        <f t="shared" si="21"/>
        <v>20.561131818181821</v>
      </c>
      <c r="Y265" s="142">
        <v>759</v>
      </c>
      <c r="Z265" s="143">
        <v>165286116</v>
      </c>
      <c r="AA265" s="143">
        <v>570606</v>
      </c>
      <c r="AB265">
        <v>21</v>
      </c>
    </row>
    <row r="266" spans="1:36" x14ac:dyDescent="0.25">
      <c r="A266" s="125" t="s">
        <v>781</v>
      </c>
      <c r="B266" s="126">
        <v>165286229</v>
      </c>
      <c r="C266">
        <v>5.81</v>
      </c>
      <c r="D266" s="127">
        <f>(C266+coefficient!$B$15)/0.9*1.19</f>
        <v>14.293222222222219</v>
      </c>
      <c r="E266" s="128">
        <f>(C266+coefficient!$B$15)/0.95</f>
        <v>11.378947368421052</v>
      </c>
      <c r="F266" s="159" t="s">
        <v>516</v>
      </c>
      <c r="G266" s="153">
        <v>268</v>
      </c>
      <c r="H266" s="173">
        <v>25.1</v>
      </c>
      <c r="I266" s="132">
        <v>294</v>
      </c>
      <c r="J266" s="133">
        <v>165286229</v>
      </c>
      <c r="K266" s="133">
        <v>403841</v>
      </c>
      <c r="L266" s="134">
        <f t="shared" si="19"/>
        <v>28.84</v>
      </c>
      <c r="M266" s="135">
        <v>295</v>
      </c>
      <c r="N266" s="135">
        <v>165286229</v>
      </c>
      <c r="O266" s="135">
        <v>403839</v>
      </c>
      <c r="P266" s="219">
        <v>28</v>
      </c>
      <c r="Q266" s="137">
        <v>296</v>
      </c>
      <c r="R266" s="137">
        <v>165286229</v>
      </c>
      <c r="S266" s="137">
        <v>403840</v>
      </c>
      <c r="T266" s="138">
        <f t="shared" si="20"/>
        <v>13.536249999999999</v>
      </c>
      <c r="U266" s="139">
        <v>758</v>
      </c>
      <c r="V266" s="140">
        <v>165286229</v>
      </c>
      <c r="W266" s="140">
        <v>570607</v>
      </c>
      <c r="X266" s="141">
        <f t="shared" si="21"/>
        <v>23.939999999999998</v>
      </c>
      <c r="Y266" s="142">
        <v>759</v>
      </c>
      <c r="Z266" s="143">
        <v>165286229</v>
      </c>
      <c r="AA266" s="143">
        <v>570608</v>
      </c>
      <c r="AB266">
        <v>13</v>
      </c>
      <c r="AC266">
        <v>1</v>
      </c>
      <c r="AD266">
        <v>25.1</v>
      </c>
      <c r="AE266">
        <v>1</v>
      </c>
      <c r="AF266">
        <v>20.8</v>
      </c>
      <c r="AG266">
        <v>0</v>
      </c>
      <c r="AH266">
        <v>6</v>
      </c>
      <c r="AI266">
        <v>28</v>
      </c>
      <c r="AJ266">
        <v>0</v>
      </c>
    </row>
    <row r="267" spans="1:36" x14ac:dyDescent="0.25">
      <c r="A267" s="146" t="s">
        <v>782</v>
      </c>
      <c r="B267" s="126">
        <v>165286316</v>
      </c>
      <c r="C267">
        <v>8.23</v>
      </c>
      <c r="D267" s="127">
        <f>(C267+coefficient!$B$15)/0.9*1.19</f>
        <v>17.492999999999999</v>
      </c>
      <c r="E267" s="128">
        <f>(C267+coefficient!$B$15)/0.95</f>
        <v>13.926315789473685</v>
      </c>
      <c r="F267" s="160" t="s">
        <v>516</v>
      </c>
      <c r="G267" s="153">
        <v>269</v>
      </c>
      <c r="H267" s="131">
        <f>(C267+4.2+coefficient!$B$12)/0.85*1.19</f>
        <v>25.802</v>
      </c>
      <c r="I267" s="132">
        <v>294</v>
      </c>
      <c r="J267" s="133">
        <v>165286316</v>
      </c>
      <c r="K267" s="133">
        <v>403844</v>
      </c>
      <c r="L267" s="134">
        <f t="shared" si="19"/>
        <v>24.277217045454542</v>
      </c>
      <c r="M267" s="135">
        <v>295</v>
      </c>
      <c r="N267" s="135">
        <v>165286316</v>
      </c>
      <c r="O267" s="135">
        <v>403842</v>
      </c>
      <c r="P267" s="136">
        <f>(C267+4.2+coefficient!$B$15)/0.88*1.19</f>
        <v>23.570113636363633</v>
      </c>
      <c r="Q267" s="137">
        <v>296</v>
      </c>
      <c r="R267" s="137">
        <v>165286316</v>
      </c>
      <c r="S267" s="137">
        <v>403843</v>
      </c>
      <c r="T267" s="138">
        <f t="shared" si="20"/>
        <v>16.80875</v>
      </c>
      <c r="U267" s="139">
        <v>758</v>
      </c>
      <c r="V267" s="140">
        <v>165286316</v>
      </c>
      <c r="W267" s="140">
        <v>570609</v>
      </c>
      <c r="X267" s="141">
        <f t="shared" si="21"/>
        <v>19.377217045454543</v>
      </c>
      <c r="Y267" s="142">
        <v>759</v>
      </c>
      <c r="Z267" s="143">
        <v>165286316</v>
      </c>
      <c r="AA267" s="143">
        <v>570610</v>
      </c>
      <c r="AB267">
        <v>0</v>
      </c>
    </row>
    <row r="268" spans="1:36" x14ac:dyDescent="0.25">
      <c r="A268" s="125" t="s">
        <v>783</v>
      </c>
      <c r="B268" s="126">
        <v>165286319</v>
      </c>
      <c r="C268">
        <v>8.24</v>
      </c>
      <c r="D268" s="127">
        <f>(C268+coefficient!$B$15)/0.9*1.19</f>
        <v>17.50622222222222</v>
      </c>
      <c r="E268" s="128">
        <f>(C268+coefficient!$B$15)/0.95</f>
        <v>13.936842105263159</v>
      </c>
      <c r="F268" s="159" t="s">
        <v>516</v>
      </c>
      <c r="G268" s="153">
        <v>270</v>
      </c>
      <c r="H268" s="131">
        <f>(C268+4.2+coefficient!$B$12)/0.85*1.19</f>
        <v>25.815999999999999</v>
      </c>
      <c r="I268" s="132">
        <v>294</v>
      </c>
      <c r="J268" s="133">
        <v>165286319</v>
      </c>
      <c r="K268" s="133">
        <v>403847</v>
      </c>
      <c r="L268" s="134">
        <f t="shared" si="19"/>
        <v>24.291145454545457</v>
      </c>
      <c r="M268" s="135">
        <v>295</v>
      </c>
      <c r="N268" s="135">
        <v>165286319</v>
      </c>
      <c r="O268" s="135">
        <v>403845</v>
      </c>
      <c r="P268" s="136">
        <f>(C268+4.2+coefficient!$B$15)/0.88*1.19</f>
        <v>23.583636363636366</v>
      </c>
      <c r="Q268" s="137">
        <v>296</v>
      </c>
      <c r="R268" s="137">
        <v>165286319</v>
      </c>
      <c r="S268" s="137">
        <v>403846</v>
      </c>
      <c r="T268" s="138">
        <f t="shared" si="20"/>
        <v>16.822272727272729</v>
      </c>
      <c r="U268" s="139">
        <v>758</v>
      </c>
      <c r="V268" s="140">
        <v>165286319</v>
      </c>
      <c r="W268" s="140">
        <v>570611</v>
      </c>
      <c r="X268" s="141">
        <f t="shared" si="21"/>
        <v>19.391145454545459</v>
      </c>
      <c r="Y268" s="142">
        <v>759</v>
      </c>
      <c r="Z268" s="143">
        <v>165286319</v>
      </c>
      <c r="AA268" s="143">
        <v>570612</v>
      </c>
      <c r="AB268">
        <v>25</v>
      </c>
    </row>
    <row r="269" spans="1:36" x14ac:dyDescent="0.25">
      <c r="A269" s="144" t="s">
        <v>784</v>
      </c>
      <c r="B269" s="126">
        <v>165286326</v>
      </c>
      <c r="C269">
        <v>6.53</v>
      </c>
      <c r="D269" s="127">
        <f>(C269+coefficient!$B$15)/0.9*1.19</f>
        <v>15.245222222222223</v>
      </c>
      <c r="E269" s="128">
        <f>(C269+coefficient!$B$15)/0.95</f>
        <v>12.13684210526316</v>
      </c>
      <c r="F269" s="158" t="s">
        <v>516</v>
      </c>
      <c r="G269" s="153">
        <v>271</v>
      </c>
      <c r="H269" s="131">
        <f>(C269+4.2+coefficient!$B$12)/0.85*1.19</f>
        <v>23.422000000000001</v>
      </c>
      <c r="I269" s="132">
        <v>294</v>
      </c>
      <c r="J269" s="133">
        <v>165286326</v>
      </c>
      <c r="K269" s="133">
        <v>403850</v>
      </c>
      <c r="L269" s="134">
        <f t="shared" si="19"/>
        <v>21.909387499999998</v>
      </c>
      <c r="M269" s="135">
        <v>295</v>
      </c>
      <c r="N269" s="135">
        <v>165286326</v>
      </c>
      <c r="O269" s="135">
        <v>403848</v>
      </c>
      <c r="P269" s="136">
        <f>(C269+4.2+coefficient!$B$15)/0.88*1.19</f>
        <v>21.271249999999998</v>
      </c>
      <c r="Q269" s="137">
        <v>296</v>
      </c>
      <c r="R269" s="137">
        <v>165286326</v>
      </c>
      <c r="S269" s="137">
        <v>403849</v>
      </c>
      <c r="T269" s="138">
        <f t="shared" si="20"/>
        <v>14.509886363636364</v>
      </c>
      <c r="U269" s="139">
        <v>758</v>
      </c>
      <c r="V269" s="140">
        <v>165286326</v>
      </c>
      <c r="W269" s="140">
        <v>570613</v>
      </c>
      <c r="X269" s="141">
        <f t="shared" si="21"/>
        <v>17.009387499999995</v>
      </c>
      <c r="Y269" s="142">
        <v>759</v>
      </c>
      <c r="Z269" s="143">
        <v>165286326</v>
      </c>
      <c r="AA269" s="143">
        <v>570614</v>
      </c>
      <c r="AB269">
        <v>28</v>
      </c>
    </row>
    <row r="270" spans="1:36" x14ac:dyDescent="0.25">
      <c r="A270" s="125" t="s">
        <v>785</v>
      </c>
      <c r="B270" s="126">
        <v>165286330</v>
      </c>
      <c r="C270">
        <v>8.2799999999999994</v>
      </c>
      <c r="D270" s="127">
        <f>(C270+coefficient!$B$15)/0.9*1.19</f>
        <v>17.559111111111108</v>
      </c>
      <c r="E270" s="128">
        <f>(C270+coefficient!$B$15)/0.95</f>
        <v>13.978947368421053</v>
      </c>
      <c r="F270" s="159" t="s">
        <v>516</v>
      </c>
      <c r="G270" s="153">
        <v>272</v>
      </c>
      <c r="H270" s="131">
        <f>(C270+4.2+coefficient!$B$12)/0.85*1.19</f>
        <v>25.872</v>
      </c>
      <c r="I270" s="132">
        <v>294</v>
      </c>
      <c r="J270" s="133">
        <v>165286330</v>
      </c>
      <c r="K270" s="133">
        <v>403853</v>
      </c>
      <c r="L270" s="219">
        <v>25.11</v>
      </c>
      <c r="M270" s="135">
        <v>295</v>
      </c>
      <c r="N270" s="135">
        <v>165286330</v>
      </c>
      <c r="O270" s="135">
        <v>403851</v>
      </c>
      <c r="P270" s="219">
        <v>26.27</v>
      </c>
      <c r="Q270" s="137">
        <v>296</v>
      </c>
      <c r="R270" s="137">
        <v>165286330</v>
      </c>
      <c r="S270" s="137">
        <v>403852</v>
      </c>
      <c r="T270" s="138">
        <f t="shared" si="20"/>
        <v>16.876363636363635</v>
      </c>
      <c r="U270" s="139">
        <v>758</v>
      </c>
      <c r="V270" s="140">
        <v>165286330</v>
      </c>
      <c r="W270" s="140">
        <v>570615</v>
      </c>
      <c r="X270" s="141">
        <f t="shared" si="21"/>
        <v>20.21</v>
      </c>
      <c r="Y270" s="142">
        <v>759</v>
      </c>
      <c r="Z270" s="143">
        <v>165286330</v>
      </c>
      <c r="AA270" s="143">
        <v>570616</v>
      </c>
      <c r="AB270">
        <v>17</v>
      </c>
      <c r="AE270">
        <v>1</v>
      </c>
      <c r="AF270">
        <v>25.11</v>
      </c>
      <c r="AG270">
        <v>0</v>
      </c>
      <c r="AH270">
        <v>1</v>
      </c>
      <c r="AI270">
        <v>26.27</v>
      </c>
      <c r="AJ270">
        <v>0</v>
      </c>
    </row>
    <row r="271" spans="1:36" x14ac:dyDescent="0.25">
      <c r="A271" s="144" t="s">
        <v>786</v>
      </c>
      <c r="B271" s="126">
        <v>165286333</v>
      </c>
      <c r="C271">
        <v>6.46</v>
      </c>
      <c r="D271" s="127">
        <f>(C271+coefficient!$B$15)/0.9*1.19</f>
        <v>15.152666666666667</v>
      </c>
      <c r="E271" s="128">
        <f>(C271+coefficient!$B$15)/0.95</f>
        <v>12.063157894736843</v>
      </c>
      <c r="F271" s="158" t="s">
        <v>516</v>
      </c>
      <c r="G271" s="153">
        <v>273</v>
      </c>
      <c r="H271" s="173">
        <v>25.89</v>
      </c>
      <c r="I271" s="132">
        <v>294</v>
      </c>
      <c r="J271" s="133">
        <v>165286333</v>
      </c>
      <c r="K271" s="133">
        <v>403856</v>
      </c>
      <c r="L271" s="134">
        <f>P271*1.03</f>
        <v>21.811888636363637</v>
      </c>
      <c r="M271" s="135">
        <v>295</v>
      </c>
      <c r="N271" s="135">
        <v>165286333</v>
      </c>
      <c r="O271" s="135">
        <v>403854</v>
      </c>
      <c r="P271" s="136">
        <f>(C271+4.2+coefficient!$B$15)/0.88*1.19</f>
        <v>21.176590909090908</v>
      </c>
      <c r="Q271" s="137">
        <v>296</v>
      </c>
      <c r="R271" s="137">
        <v>165286333</v>
      </c>
      <c r="S271" s="137">
        <v>403855</v>
      </c>
      <c r="T271" s="138">
        <f t="shared" si="20"/>
        <v>14.415227272727272</v>
      </c>
      <c r="U271" s="139">
        <v>758</v>
      </c>
      <c r="V271" s="140">
        <v>165286333</v>
      </c>
      <c r="W271" s="140">
        <v>570617</v>
      </c>
      <c r="X271" s="141">
        <f t="shared" si="21"/>
        <v>16.911888636363635</v>
      </c>
      <c r="Y271" s="142">
        <v>759</v>
      </c>
      <c r="Z271" s="143">
        <v>165286333</v>
      </c>
      <c r="AA271" s="143">
        <v>570618</v>
      </c>
      <c r="AB271">
        <v>5</v>
      </c>
      <c r="AC271">
        <v>1</v>
      </c>
      <c r="AD271">
        <v>25.89</v>
      </c>
      <c r="AE271">
        <v>3</v>
      </c>
      <c r="AF271">
        <v>24.36</v>
      </c>
      <c r="AG271">
        <v>0</v>
      </c>
    </row>
    <row r="272" spans="1:36" x14ac:dyDescent="0.25">
      <c r="A272" s="125" t="s">
        <v>787</v>
      </c>
      <c r="B272" s="126">
        <v>165286378</v>
      </c>
      <c r="C272">
        <v>7.47</v>
      </c>
      <c r="D272" s="127">
        <f>(C272+coefficient!$B$15)/0.9*1.19</f>
        <v>16.48811111111111</v>
      </c>
      <c r="E272" s="128">
        <f>(C272+coefficient!$B$15)/0.95</f>
        <v>13.126315789473683</v>
      </c>
      <c r="F272" s="159" t="s">
        <v>516</v>
      </c>
      <c r="G272" s="153">
        <v>274</v>
      </c>
      <c r="H272" s="173">
        <v>27.31</v>
      </c>
      <c r="I272" s="132">
        <v>294</v>
      </c>
      <c r="J272" s="133">
        <v>165286378</v>
      </c>
      <c r="K272" s="133">
        <v>403859</v>
      </c>
      <c r="L272" s="219">
        <v>35</v>
      </c>
      <c r="M272" s="135">
        <v>295</v>
      </c>
      <c r="N272" s="135">
        <v>165286378</v>
      </c>
      <c r="O272" s="135">
        <v>403857</v>
      </c>
      <c r="P272" s="219">
        <v>32</v>
      </c>
      <c r="Q272" s="137">
        <v>296</v>
      </c>
      <c r="R272" s="137">
        <v>165286378</v>
      </c>
      <c r="S272" s="137">
        <v>403858</v>
      </c>
      <c r="T272" s="138">
        <f t="shared" si="20"/>
        <v>15.781022727272727</v>
      </c>
      <c r="U272" s="139">
        <v>758</v>
      </c>
      <c r="V272" s="140">
        <v>165286378</v>
      </c>
      <c r="W272" s="140">
        <v>570619</v>
      </c>
      <c r="X272" s="141">
        <f t="shared" si="21"/>
        <v>30.1</v>
      </c>
      <c r="Y272" s="142">
        <v>759</v>
      </c>
      <c r="Z272" s="143">
        <v>165286378</v>
      </c>
      <c r="AA272" s="143">
        <v>570620</v>
      </c>
      <c r="AB272">
        <v>2</v>
      </c>
      <c r="AC272">
        <v>1</v>
      </c>
      <c r="AD272">
        <v>27.31</v>
      </c>
      <c r="AE272">
        <v>1</v>
      </c>
      <c r="AF272">
        <v>25.95</v>
      </c>
      <c r="AG272">
        <v>0</v>
      </c>
      <c r="AH272">
        <v>5</v>
      </c>
      <c r="AI272">
        <v>25.19</v>
      </c>
      <c r="AJ272">
        <v>0</v>
      </c>
    </row>
    <row r="273" spans="1:36" x14ac:dyDescent="0.25">
      <c r="A273" s="144" t="s">
        <v>788</v>
      </c>
      <c r="B273" s="126">
        <v>165286384</v>
      </c>
      <c r="C273">
        <v>6.95</v>
      </c>
      <c r="D273" s="127">
        <f>(C273+coefficient!$B$15)/0.9*1.19</f>
        <v>15.800555555555553</v>
      </c>
      <c r="E273" s="128">
        <f>(C273+coefficient!$B$15)/0.95</f>
        <v>12.578947368421053</v>
      </c>
      <c r="F273" s="158" t="s">
        <v>516</v>
      </c>
      <c r="G273" s="153">
        <v>275</v>
      </c>
      <c r="H273" s="131">
        <f>(C273+4.2+coefficient!$B$12)/0.85*1.19</f>
        <v>24.009999999999998</v>
      </c>
      <c r="I273" s="132">
        <v>294</v>
      </c>
      <c r="J273" s="133">
        <v>165286384</v>
      </c>
      <c r="K273" s="133">
        <v>403862</v>
      </c>
      <c r="L273" s="134">
        <f>P273*1.03</f>
        <v>22.494380681818178</v>
      </c>
      <c r="M273" s="135">
        <v>295</v>
      </c>
      <c r="N273" s="135">
        <v>165286384</v>
      </c>
      <c r="O273" s="135">
        <v>403860</v>
      </c>
      <c r="P273" s="136">
        <f>(C273+4.2+coefficient!$B$15)/0.88*1.19</f>
        <v>21.839204545454542</v>
      </c>
      <c r="Q273" s="137">
        <v>296</v>
      </c>
      <c r="R273" s="137">
        <v>165286384</v>
      </c>
      <c r="S273" s="137">
        <v>403861</v>
      </c>
      <c r="T273" s="138">
        <f t="shared" si="20"/>
        <v>15.077840909090908</v>
      </c>
      <c r="U273" s="139">
        <v>758</v>
      </c>
      <c r="V273" s="140">
        <v>165286384</v>
      </c>
      <c r="W273" s="140">
        <v>570621</v>
      </c>
      <c r="X273" s="141">
        <f t="shared" si="21"/>
        <v>17.59438068181818</v>
      </c>
      <c r="Y273" s="142">
        <v>759</v>
      </c>
      <c r="Z273" s="143">
        <v>165286384</v>
      </c>
      <c r="AA273" s="143">
        <v>570622</v>
      </c>
      <c r="AB273">
        <v>48</v>
      </c>
    </row>
    <row r="274" spans="1:36" x14ac:dyDescent="0.25">
      <c r="A274" s="125" t="s">
        <v>789</v>
      </c>
      <c r="B274" s="126">
        <v>165286389</v>
      </c>
      <c r="C274">
        <v>7.58</v>
      </c>
      <c r="D274" s="127">
        <f>(C274+coefficient!$B$15)/0.9*1.19</f>
        <v>16.633555555555557</v>
      </c>
      <c r="E274" s="128">
        <f>(C274+coefficient!$B$15)/0.95</f>
        <v>13.242105263157896</v>
      </c>
      <c r="F274" s="159" t="s">
        <v>516</v>
      </c>
      <c r="G274" s="153">
        <v>276</v>
      </c>
      <c r="H274" s="131">
        <f>(C274+4.2+coefficient!$B$12)/0.85*1.19</f>
        <v>24.891999999999999</v>
      </c>
      <c r="I274" s="132">
        <v>294</v>
      </c>
      <c r="J274" s="133">
        <v>165286389</v>
      </c>
      <c r="K274" s="133">
        <v>403865</v>
      </c>
      <c r="L274" s="134">
        <f>P274*1.03</f>
        <v>23.371870454545455</v>
      </c>
      <c r="M274" s="135">
        <v>295</v>
      </c>
      <c r="N274" s="135">
        <v>165286389</v>
      </c>
      <c r="O274" s="135">
        <v>403863</v>
      </c>
      <c r="P274" s="136">
        <f>(C274+4.2+coefficient!$B$15)/0.88*1.19</f>
        <v>22.691136363636364</v>
      </c>
      <c r="Q274" s="137">
        <v>296</v>
      </c>
      <c r="R274" s="137">
        <v>165286389</v>
      </c>
      <c r="S274" s="137">
        <v>403864</v>
      </c>
      <c r="T274" s="138">
        <f t="shared" si="20"/>
        <v>15.929772727272729</v>
      </c>
      <c r="U274" s="139">
        <v>758</v>
      </c>
      <c r="V274" s="140">
        <v>165286389</v>
      </c>
      <c r="W274" s="140">
        <v>570623</v>
      </c>
      <c r="X274" s="141">
        <f t="shared" si="21"/>
        <v>18.471870454545453</v>
      </c>
      <c r="Y274" s="142">
        <v>759</v>
      </c>
      <c r="Z274" s="143">
        <v>165286389</v>
      </c>
      <c r="AA274" s="143">
        <v>570624</v>
      </c>
      <c r="AB274">
        <v>32</v>
      </c>
    </row>
    <row r="275" spans="1:36" x14ac:dyDescent="0.25">
      <c r="A275" s="144" t="s">
        <v>790</v>
      </c>
      <c r="B275" s="126">
        <v>165286391</v>
      </c>
      <c r="C275">
        <v>6.35</v>
      </c>
      <c r="D275" s="127">
        <f>(C275+coefficient!$B$15)/0.9*1.19</f>
        <v>15.007222222222222</v>
      </c>
      <c r="E275" s="128">
        <f>(C275+coefficient!$B$15)/0.95</f>
        <v>11.947368421052632</v>
      </c>
      <c r="F275" s="158" t="s">
        <v>516</v>
      </c>
      <c r="G275" s="153">
        <v>277</v>
      </c>
      <c r="H275" s="131">
        <f>(C275+4.2+coefficient!$B$12)/0.85*1.19</f>
        <v>23.17</v>
      </c>
      <c r="I275" s="132">
        <v>294</v>
      </c>
      <c r="J275" s="133">
        <v>165286391</v>
      </c>
      <c r="K275" s="133">
        <v>403868</v>
      </c>
      <c r="L275" s="219">
        <v>24.44</v>
      </c>
      <c r="M275" s="135">
        <v>295</v>
      </c>
      <c r="N275" s="135">
        <v>165286391</v>
      </c>
      <c r="O275" s="135">
        <v>403866</v>
      </c>
      <c r="P275" s="136">
        <f>(C275+4.2+coefficient!$B$15)/0.88*1.19</f>
        <v>21.027840909090909</v>
      </c>
      <c r="Q275" s="137">
        <v>296</v>
      </c>
      <c r="R275" s="137">
        <v>165286391</v>
      </c>
      <c r="S275" s="137">
        <v>403867</v>
      </c>
      <c r="T275" s="138">
        <f t="shared" si="20"/>
        <v>14.266477272727274</v>
      </c>
      <c r="U275" s="139">
        <v>758</v>
      </c>
      <c r="V275" s="140">
        <v>165286391</v>
      </c>
      <c r="W275" s="140">
        <v>570625</v>
      </c>
      <c r="X275" s="141">
        <f t="shared" si="21"/>
        <v>19.54</v>
      </c>
      <c r="Y275" s="142">
        <v>759</v>
      </c>
      <c r="Z275" s="143">
        <v>165286391</v>
      </c>
      <c r="AA275" s="143">
        <v>570626</v>
      </c>
      <c r="AB275">
        <v>20</v>
      </c>
      <c r="AE275">
        <v>2</v>
      </c>
      <c r="AF275">
        <v>24.44</v>
      </c>
      <c r="AG275">
        <v>0</v>
      </c>
    </row>
    <row r="276" spans="1:36" x14ac:dyDescent="0.25">
      <c r="A276" s="125" t="s">
        <v>791</v>
      </c>
      <c r="B276" s="126">
        <v>165286399</v>
      </c>
      <c r="C276">
        <v>6.46</v>
      </c>
      <c r="D276" s="127">
        <f>(C276+coefficient!$B$15)/0.9*1.19</f>
        <v>15.152666666666667</v>
      </c>
      <c r="E276" s="128">
        <f>(C276+coefficient!$B$15)/0.95</f>
        <v>12.063157894736843</v>
      </c>
      <c r="F276" s="159" t="s">
        <v>516</v>
      </c>
      <c r="G276" s="153">
        <v>278</v>
      </c>
      <c r="H276" s="131">
        <f>(C276+4.2+coefficient!$B$12)/0.85*1.19</f>
        <v>23.324000000000002</v>
      </c>
      <c r="I276" s="132">
        <v>294</v>
      </c>
      <c r="J276" s="133">
        <v>165286399</v>
      </c>
      <c r="K276" s="133">
        <v>403871</v>
      </c>
      <c r="L276" s="134">
        <f t="shared" ref="L276:L290" si="22">P276*1.03</f>
        <v>21.811888636363637</v>
      </c>
      <c r="M276" s="135">
        <v>295</v>
      </c>
      <c r="N276" s="135">
        <v>165286399</v>
      </c>
      <c r="O276" s="135">
        <v>403869</v>
      </c>
      <c r="P276" s="136">
        <f>(C276+4.2+coefficient!$B$15)/0.88*1.19</f>
        <v>21.176590909090908</v>
      </c>
      <c r="Q276" s="137">
        <v>296</v>
      </c>
      <c r="R276" s="137">
        <v>165286399</v>
      </c>
      <c r="S276" s="137">
        <v>403870</v>
      </c>
      <c r="T276" s="138">
        <f t="shared" si="20"/>
        <v>14.415227272727272</v>
      </c>
      <c r="U276" s="139">
        <v>758</v>
      </c>
      <c r="V276" s="140">
        <v>165286399</v>
      </c>
      <c r="W276" s="140">
        <v>570627</v>
      </c>
      <c r="X276" s="141">
        <f t="shared" si="21"/>
        <v>16.911888636363635</v>
      </c>
      <c r="Y276" s="142">
        <v>759</v>
      </c>
      <c r="Z276" s="143">
        <v>165286399</v>
      </c>
      <c r="AA276" s="143">
        <v>570628</v>
      </c>
      <c r="AB276">
        <v>25</v>
      </c>
    </row>
    <row r="277" spans="1:36" x14ac:dyDescent="0.25">
      <c r="A277" s="144" t="s">
        <v>792</v>
      </c>
      <c r="B277" s="126">
        <v>165286401</v>
      </c>
      <c r="C277">
        <v>9.5299999999999994</v>
      </c>
      <c r="D277" s="127">
        <f>(C277+coefficient!$B$15)/0.9*1.19</f>
        <v>19.211888888888886</v>
      </c>
      <c r="E277" s="128">
        <f>(C277+coefficient!$B$15)/0.95</f>
        <v>15.294736842105264</v>
      </c>
      <c r="F277" s="158" t="s">
        <v>516</v>
      </c>
      <c r="G277" s="153">
        <v>279</v>
      </c>
      <c r="H277" s="131">
        <f>(C277+4.2+coefficient!$B$12)/0.85*1.19</f>
        <v>27.622000000000003</v>
      </c>
      <c r="I277" s="132">
        <v>294</v>
      </c>
      <c r="J277" s="133">
        <v>165286401</v>
      </c>
      <c r="K277" s="133">
        <v>403874</v>
      </c>
      <c r="L277" s="134">
        <f t="shared" si="22"/>
        <v>28.829699999999999</v>
      </c>
      <c r="M277" s="135">
        <v>295</v>
      </c>
      <c r="N277" s="135">
        <v>165286401</v>
      </c>
      <c r="O277" s="135">
        <v>403872</v>
      </c>
      <c r="P277" s="219">
        <v>27.99</v>
      </c>
      <c r="Q277" s="137">
        <v>296</v>
      </c>
      <c r="R277" s="137">
        <v>165286401</v>
      </c>
      <c r="S277" s="137">
        <v>403873</v>
      </c>
      <c r="T277" s="138">
        <f t="shared" si="20"/>
        <v>18.566704545454545</v>
      </c>
      <c r="U277" s="139">
        <v>758</v>
      </c>
      <c r="V277" s="140">
        <v>165286401</v>
      </c>
      <c r="W277" s="140">
        <v>570629</v>
      </c>
      <c r="X277" s="141">
        <f t="shared" si="21"/>
        <v>23.929699999999997</v>
      </c>
      <c r="Y277" s="142">
        <v>759</v>
      </c>
      <c r="Z277" s="143">
        <v>165286401</v>
      </c>
      <c r="AA277" s="143">
        <v>570630</v>
      </c>
      <c r="AB277">
        <v>1</v>
      </c>
      <c r="AC277">
        <v>2</v>
      </c>
      <c r="AD277">
        <v>27.58</v>
      </c>
      <c r="AH277">
        <v>1</v>
      </c>
      <c r="AI277">
        <v>27.99</v>
      </c>
      <c r="AJ277">
        <v>0</v>
      </c>
    </row>
    <row r="278" spans="1:36" x14ac:dyDescent="0.25">
      <c r="A278" s="125" t="s">
        <v>793</v>
      </c>
      <c r="B278" s="126">
        <v>165286405</v>
      </c>
      <c r="C278">
        <v>7.48</v>
      </c>
      <c r="D278" s="127">
        <f>(C278+coefficient!$B$15)/0.9*1.19</f>
        <v>16.501333333333331</v>
      </c>
      <c r="E278" s="128">
        <f>(C278+coefficient!$B$15)/0.95</f>
        <v>13.13684210526316</v>
      </c>
      <c r="F278" s="159" t="s">
        <v>516</v>
      </c>
      <c r="G278" s="153">
        <v>280</v>
      </c>
      <c r="H278" s="131">
        <f>(C278+4.2+coefficient!$B$12)/0.85*1.19</f>
        <v>24.751999999999999</v>
      </c>
      <c r="I278" s="132">
        <v>294</v>
      </c>
      <c r="J278" s="133">
        <v>165286405</v>
      </c>
      <c r="K278" s="133">
        <v>403877</v>
      </c>
      <c r="L278" s="134">
        <f t="shared" si="22"/>
        <v>23.232586363636361</v>
      </c>
      <c r="M278" s="135">
        <v>295</v>
      </c>
      <c r="N278" s="135">
        <v>165286405</v>
      </c>
      <c r="O278" s="135">
        <v>403875</v>
      </c>
      <c r="P278" s="136">
        <f>(C278+4.2+coefficient!$B$15)/0.88*1.19</f>
        <v>22.55590909090909</v>
      </c>
      <c r="Q278" s="137">
        <v>296</v>
      </c>
      <c r="R278" s="137">
        <v>165286405</v>
      </c>
      <c r="S278" s="137">
        <v>403876</v>
      </c>
      <c r="T278" s="138">
        <f t="shared" si="20"/>
        <v>15.794545454545453</v>
      </c>
      <c r="U278" s="139">
        <v>758</v>
      </c>
      <c r="V278" s="140">
        <v>165286405</v>
      </c>
      <c r="W278" s="140">
        <v>570631</v>
      </c>
      <c r="X278" s="141">
        <f t="shared" si="21"/>
        <v>18.332586363636359</v>
      </c>
      <c r="Y278" s="142">
        <v>759</v>
      </c>
      <c r="Z278" s="143">
        <v>165286405</v>
      </c>
      <c r="AA278" s="143">
        <v>570632</v>
      </c>
      <c r="AB278">
        <v>35</v>
      </c>
    </row>
    <row r="279" spans="1:36" x14ac:dyDescent="0.25">
      <c r="A279" s="144" t="s">
        <v>794</v>
      </c>
      <c r="B279" s="126">
        <v>165286411</v>
      </c>
      <c r="C279">
        <v>6.71</v>
      </c>
      <c r="D279" s="127">
        <f>(C279+coefficient!$B$15)/0.9*1.19</f>
        <v>15.483222222222221</v>
      </c>
      <c r="E279" s="128">
        <f>(C279+coefficient!$B$15)/0.95</f>
        <v>12.326315789473686</v>
      </c>
      <c r="F279" s="158" t="s">
        <v>516</v>
      </c>
      <c r="G279" s="153">
        <v>281</v>
      </c>
      <c r="H279" s="131">
        <f>(C279+4.2+coefficient!$B$12)/0.85*1.19</f>
        <v>23.673999999999999</v>
      </c>
      <c r="I279" s="132">
        <v>294</v>
      </c>
      <c r="J279" s="133">
        <v>165286411</v>
      </c>
      <c r="K279" s="133">
        <v>403880</v>
      </c>
      <c r="L279" s="134">
        <f t="shared" si="22"/>
        <v>22.16009886363636</v>
      </c>
      <c r="M279" s="135">
        <v>295</v>
      </c>
      <c r="N279" s="135">
        <v>165286411</v>
      </c>
      <c r="O279" s="135">
        <v>403878</v>
      </c>
      <c r="P279" s="136">
        <f>(C279+4.2+coefficient!$B$15)/0.88*1.19</f>
        <v>21.514659090909088</v>
      </c>
      <c r="Q279" s="137">
        <v>296</v>
      </c>
      <c r="R279" s="137">
        <v>165286411</v>
      </c>
      <c r="S279" s="137">
        <v>403879</v>
      </c>
      <c r="T279" s="138">
        <f t="shared" si="20"/>
        <v>14.753295454545455</v>
      </c>
      <c r="U279" s="139">
        <v>758</v>
      </c>
      <c r="V279" s="140">
        <v>165286411</v>
      </c>
      <c r="W279" s="140">
        <v>570633</v>
      </c>
      <c r="X279" s="141">
        <f t="shared" si="21"/>
        <v>17.260098863636358</v>
      </c>
      <c r="Y279" s="142">
        <v>759</v>
      </c>
      <c r="Z279" s="143">
        <v>165286411</v>
      </c>
      <c r="AA279" s="143">
        <v>570634</v>
      </c>
      <c r="AB279">
        <v>5</v>
      </c>
    </row>
    <row r="280" spans="1:36" x14ac:dyDescent="0.25">
      <c r="A280" s="125" t="s">
        <v>795</v>
      </c>
      <c r="B280" s="126">
        <v>165286510</v>
      </c>
      <c r="C280">
        <v>6.7</v>
      </c>
      <c r="D280" s="127">
        <f>(C280+coefficient!$B$15)/0.9*1.19</f>
        <v>15.469999999999997</v>
      </c>
      <c r="E280" s="128">
        <f>(C280+coefficient!$B$15)/0.95</f>
        <v>12.315789473684211</v>
      </c>
      <c r="F280" s="159" t="s">
        <v>516</v>
      </c>
      <c r="G280" s="153">
        <v>282</v>
      </c>
      <c r="H280" s="131">
        <f>(C280+4.2+coefficient!$B$12)/0.85*1.19</f>
        <v>23.66</v>
      </c>
      <c r="I280" s="132">
        <v>294</v>
      </c>
      <c r="J280" s="133">
        <v>165286510</v>
      </c>
      <c r="K280" s="133">
        <v>403883</v>
      </c>
      <c r="L280" s="134">
        <f t="shared" si="22"/>
        <v>24.936300000000003</v>
      </c>
      <c r="M280" s="135">
        <v>295</v>
      </c>
      <c r="N280" s="135">
        <v>165286510</v>
      </c>
      <c r="O280" s="135">
        <v>403881</v>
      </c>
      <c r="P280" s="219">
        <v>24.21</v>
      </c>
      <c r="Q280" s="137">
        <v>296</v>
      </c>
      <c r="R280" s="137">
        <v>165286510</v>
      </c>
      <c r="S280" s="137">
        <v>403882</v>
      </c>
      <c r="T280" s="138">
        <f t="shared" si="20"/>
        <v>14.739772727272728</v>
      </c>
      <c r="U280" s="139">
        <v>758</v>
      </c>
      <c r="V280" s="140">
        <v>165286510</v>
      </c>
      <c r="W280" s="140">
        <v>570635</v>
      </c>
      <c r="X280" s="141">
        <f t="shared" si="21"/>
        <v>20.036300000000004</v>
      </c>
      <c r="Y280" s="142">
        <v>759</v>
      </c>
      <c r="Z280" s="143">
        <v>165286510</v>
      </c>
      <c r="AA280" s="143">
        <v>570636</v>
      </c>
      <c r="AB280">
        <v>34</v>
      </c>
      <c r="AH280">
        <v>3</v>
      </c>
      <c r="AI280">
        <v>24.21</v>
      </c>
      <c r="AJ280">
        <v>0</v>
      </c>
    </row>
    <row r="281" spans="1:36" x14ac:dyDescent="0.25">
      <c r="A281" s="144" t="s">
        <v>796</v>
      </c>
      <c r="B281" s="126">
        <v>165286517</v>
      </c>
      <c r="C281">
        <v>6.07</v>
      </c>
      <c r="D281" s="127">
        <f>(C281+coefficient!$B$15)/0.9*1.19</f>
        <v>14.637</v>
      </c>
      <c r="E281" s="128">
        <f>(C281+coefficient!$B$15)/0.95</f>
        <v>11.65263157894737</v>
      </c>
      <c r="F281" s="158" t="s">
        <v>516</v>
      </c>
      <c r="G281" s="153">
        <v>283</v>
      </c>
      <c r="H281" s="173">
        <v>31.12</v>
      </c>
      <c r="I281" s="132">
        <v>294</v>
      </c>
      <c r="J281" s="133">
        <v>165286517</v>
      </c>
      <c r="K281" s="133">
        <v>403886</v>
      </c>
      <c r="L281" s="134">
        <f t="shared" si="22"/>
        <v>22.495200000000001</v>
      </c>
      <c r="M281" s="135">
        <v>295</v>
      </c>
      <c r="N281" s="135">
        <v>165286517</v>
      </c>
      <c r="O281" s="135">
        <v>403884</v>
      </c>
      <c r="P281" s="219">
        <v>21.84</v>
      </c>
      <c r="Q281" s="137">
        <v>296</v>
      </c>
      <c r="R281" s="137">
        <v>165286517</v>
      </c>
      <c r="S281" s="137">
        <v>403885</v>
      </c>
      <c r="T281" s="138">
        <f t="shared" si="20"/>
        <v>13.887840909090908</v>
      </c>
      <c r="U281" s="139">
        <v>758</v>
      </c>
      <c r="V281" s="140">
        <v>165286517</v>
      </c>
      <c r="W281" s="140">
        <v>570637</v>
      </c>
      <c r="X281" s="141">
        <f t="shared" si="21"/>
        <v>17.595199999999998</v>
      </c>
      <c r="Y281" s="142">
        <v>759</v>
      </c>
      <c r="Z281" s="143">
        <v>165286517</v>
      </c>
      <c r="AA281" s="143">
        <v>570638</v>
      </c>
      <c r="AB281">
        <v>2</v>
      </c>
      <c r="AC281">
        <v>1</v>
      </c>
      <c r="AD281">
        <v>31.12</v>
      </c>
      <c r="AE281">
        <v>1</v>
      </c>
      <c r="AF281">
        <v>22.5</v>
      </c>
      <c r="AG281">
        <v>0</v>
      </c>
      <c r="AH281">
        <v>1</v>
      </c>
      <c r="AI281">
        <v>19.3</v>
      </c>
      <c r="AJ281">
        <v>0</v>
      </c>
    </row>
    <row r="282" spans="1:36" x14ac:dyDescent="0.25">
      <c r="A282" s="125" t="s">
        <v>797</v>
      </c>
      <c r="B282" s="126">
        <v>165286521</v>
      </c>
      <c r="C282">
        <v>6.29</v>
      </c>
      <c r="D282" s="127">
        <f>(C282+coefficient!$B$15)/0.9*1.19</f>
        <v>14.927888888888885</v>
      </c>
      <c r="E282" s="128">
        <f>(C282+coefficient!$B$15)/0.95</f>
        <v>11.884210526315789</v>
      </c>
      <c r="F282" s="159" t="s">
        <v>516</v>
      </c>
      <c r="G282" s="153">
        <v>284</v>
      </c>
      <c r="H282" s="131">
        <f>(C282+4.2+coefficient!$B$12)/0.85*1.19</f>
        <v>23.086000000000002</v>
      </c>
      <c r="I282" s="132">
        <v>294</v>
      </c>
      <c r="J282" s="133">
        <v>165286521</v>
      </c>
      <c r="K282" s="133">
        <v>403889</v>
      </c>
      <c r="L282" s="134">
        <f t="shared" si="22"/>
        <v>21.575105681818179</v>
      </c>
      <c r="M282" s="135">
        <v>295</v>
      </c>
      <c r="N282" s="135">
        <v>165286521</v>
      </c>
      <c r="O282" s="135">
        <v>403887</v>
      </c>
      <c r="P282" s="136">
        <f>(C282+4.2+coefficient!$B$15)/0.88*1.19</f>
        <v>20.946704545454544</v>
      </c>
      <c r="Q282" s="137">
        <v>296</v>
      </c>
      <c r="R282" s="137">
        <v>165286521</v>
      </c>
      <c r="S282" s="137">
        <v>403888</v>
      </c>
      <c r="T282" s="138">
        <f t="shared" si="20"/>
        <v>14.185340909090908</v>
      </c>
      <c r="U282" s="139">
        <v>758</v>
      </c>
      <c r="V282" s="140">
        <v>165286521</v>
      </c>
      <c r="W282" s="140">
        <v>570639</v>
      </c>
      <c r="X282" s="141">
        <f t="shared" si="21"/>
        <v>16.675105681818181</v>
      </c>
      <c r="Y282" s="142">
        <v>759</v>
      </c>
      <c r="Z282" s="143">
        <v>165286521</v>
      </c>
      <c r="AA282" s="143">
        <v>570640</v>
      </c>
      <c r="AB282">
        <v>27</v>
      </c>
      <c r="AH282">
        <v>1</v>
      </c>
      <c r="AI282">
        <v>18.96</v>
      </c>
      <c r="AJ282">
        <v>0</v>
      </c>
    </row>
    <row r="283" spans="1:36" x14ac:dyDescent="0.25">
      <c r="A283" s="146" t="s">
        <v>798</v>
      </c>
      <c r="B283" s="126">
        <v>165286526</v>
      </c>
      <c r="C283">
        <v>8.14</v>
      </c>
      <c r="D283" s="127">
        <f>(C283+coefficient!$B$15)/0.9*1.19</f>
        <v>17.373999999999999</v>
      </c>
      <c r="E283" s="128">
        <f>(C283+coefficient!$B$15)/0.95</f>
        <v>13.831578947368422</v>
      </c>
      <c r="F283" s="160" t="s">
        <v>516</v>
      </c>
      <c r="G283" s="153">
        <v>285</v>
      </c>
      <c r="H283" s="131">
        <f>(C283+4.2+coefficient!$B$12)/0.85*1.19</f>
        <v>25.676000000000002</v>
      </c>
      <c r="I283" s="132">
        <v>294</v>
      </c>
      <c r="J283" s="133">
        <v>165286526</v>
      </c>
      <c r="K283" s="133">
        <v>403892</v>
      </c>
      <c r="L283" s="134">
        <f t="shared" si="22"/>
        <v>24.15186136363636</v>
      </c>
      <c r="M283" s="135">
        <v>295</v>
      </c>
      <c r="N283" s="135">
        <v>165286526</v>
      </c>
      <c r="O283" s="135">
        <v>403890</v>
      </c>
      <c r="P283" s="136">
        <f>(C283+4.2+coefficient!$B$15)/0.88*1.19</f>
        <v>23.448409090909088</v>
      </c>
      <c r="Q283" s="137">
        <v>296</v>
      </c>
      <c r="R283" s="137">
        <v>165286526</v>
      </c>
      <c r="S283" s="137">
        <v>403891</v>
      </c>
      <c r="T283" s="138">
        <f t="shared" si="20"/>
        <v>16.687045454545455</v>
      </c>
      <c r="U283" s="139">
        <v>758</v>
      </c>
      <c r="V283" s="140">
        <v>165286526</v>
      </c>
      <c r="W283" s="140">
        <v>570641</v>
      </c>
      <c r="X283" s="141">
        <f t="shared" si="21"/>
        <v>19.251861363636358</v>
      </c>
      <c r="Y283" s="142">
        <v>759</v>
      </c>
      <c r="Z283" s="143">
        <v>165286526</v>
      </c>
      <c r="AA283" s="143">
        <v>570642</v>
      </c>
      <c r="AB283">
        <v>0</v>
      </c>
    </row>
    <row r="284" spans="1:36" x14ac:dyDescent="0.25">
      <c r="A284" s="125" t="s">
        <v>799</v>
      </c>
      <c r="B284" s="126">
        <v>165286530</v>
      </c>
      <c r="C284">
        <v>5.92</v>
      </c>
      <c r="D284" s="127">
        <f>(C284+coefficient!$B$15)/0.9*1.19</f>
        <v>14.438666666666666</v>
      </c>
      <c r="E284" s="128">
        <f>(C284+coefficient!$B$15)/0.95</f>
        <v>11.494736842105263</v>
      </c>
      <c r="F284" s="159" t="s">
        <v>516</v>
      </c>
      <c r="G284" s="153">
        <v>286</v>
      </c>
      <c r="H284" s="131">
        <f>(C284+4.2+coefficient!$B$12)/0.85*1.19</f>
        <v>22.567999999999998</v>
      </c>
      <c r="I284" s="132">
        <v>294</v>
      </c>
      <c r="J284" s="133">
        <v>165286530</v>
      </c>
      <c r="K284" s="133">
        <v>403895</v>
      </c>
      <c r="L284" s="134">
        <f t="shared" si="22"/>
        <v>21.059754545454549</v>
      </c>
      <c r="M284" s="135">
        <v>295</v>
      </c>
      <c r="N284" s="135">
        <v>165286530</v>
      </c>
      <c r="O284" s="135">
        <v>403893</v>
      </c>
      <c r="P284" s="136">
        <f>(C284+4.2+coefficient!$B$15)/0.88*1.19</f>
        <v>20.446363636363639</v>
      </c>
      <c r="Q284" s="137">
        <v>296</v>
      </c>
      <c r="R284" s="137">
        <v>165286530</v>
      </c>
      <c r="S284" s="137">
        <v>403894</v>
      </c>
      <c r="T284" s="138">
        <f t="shared" si="20"/>
        <v>13.685000000000002</v>
      </c>
      <c r="U284" s="139">
        <v>758</v>
      </c>
      <c r="V284" s="140">
        <v>165286530</v>
      </c>
      <c r="W284" s="140">
        <v>570643</v>
      </c>
      <c r="X284" s="141">
        <f t="shared" si="21"/>
        <v>16.159754545454547</v>
      </c>
      <c r="Y284" s="142">
        <v>759</v>
      </c>
      <c r="Z284" s="143">
        <v>165286530</v>
      </c>
      <c r="AA284" s="143">
        <v>570644</v>
      </c>
      <c r="AB284">
        <v>28</v>
      </c>
    </row>
    <row r="285" spans="1:36" x14ac:dyDescent="0.25">
      <c r="A285" s="144" t="s">
        <v>800</v>
      </c>
      <c r="B285" s="126">
        <v>165286538</v>
      </c>
      <c r="C285">
        <v>5.08</v>
      </c>
      <c r="D285" s="127">
        <f>(C285+coefficient!$B$15)/0.9*1.19</f>
        <v>13.327999999999999</v>
      </c>
      <c r="E285" s="128">
        <f>(C285+coefficient!$B$15)/0.95</f>
        <v>10.610526315789475</v>
      </c>
      <c r="F285" s="158" t="s">
        <v>516</v>
      </c>
      <c r="G285" s="153">
        <v>287</v>
      </c>
      <c r="H285" s="173">
        <v>23.83</v>
      </c>
      <c r="I285" s="132">
        <v>294</v>
      </c>
      <c r="J285" s="133">
        <v>165286538</v>
      </c>
      <c r="K285" s="133">
        <v>403898</v>
      </c>
      <c r="L285" s="134">
        <f t="shared" si="22"/>
        <v>22.309799999999999</v>
      </c>
      <c r="M285" s="135">
        <v>295</v>
      </c>
      <c r="N285" s="135">
        <v>165286538</v>
      </c>
      <c r="O285" s="135">
        <v>403896</v>
      </c>
      <c r="P285" s="219">
        <v>21.66</v>
      </c>
      <c r="Q285" s="137">
        <v>296</v>
      </c>
      <c r="R285" s="137">
        <v>165286538</v>
      </c>
      <c r="S285" s="137">
        <v>403897</v>
      </c>
      <c r="T285" s="138">
        <f t="shared" si="20"/>
        <v>12.549090909090911</v>
      </c>
      <c r="U285" s="139">
        <v>758</v>
      </c>
      <c r="V285" s="140">
        <v>165286538</v>
      </c>
      <c r="W285" s="140">
        <v>570645</v>
      </c>
      <c r="X285" s="141">
        <f t="shared" si="21"/>
        <v>17.409799999999997</v>
      </c>
      <c r="Y285" s="142">
        <v>759</v>
      </c>
      <c r="Z285" s="143">
        <v>165286538</v>
      </c>
      <c r="AA285" s="143">
        <v>570646</v>
      </c>
      <c r="AB285">
        <v>0</v>
      </c>
      <c r="AC285">
        <v>1</v>
      </c>
      <c r="AD285">
        <v>23.83</v>
      </c>
      <c r="AH285">
        <v>8</v>
      </c>
      <c r="AI285">
        <v>21.66</v>
      </c>
      <c r="AJ285">
        <v>0</v>
      </c>
    </row>
    <row r="286" spans="1:36" x14ac:dyDescent="0.25">
      <c r="A286" s="125" t="s">
        <v>801</v>
      </c>
      <c r="B286" s="126">
        <v>165286539</v>
      </c>
      <c r="C286">
        <v>7.67</v>
      </c>
      <c r="D286" s="127">
        <f>(C286+coefficient!$B$15)/0.9*1.19</f>
        <v>16.752555555555553</v>
      </c>
      <c r="E286" s="128">
        <f>(C286+coefficient!$B$15)/0.95</f>
        <v>13.336842105263159</v>
      </c>
      <c r="F286" s="159" t="s">
        <v>516</v>
      </c>
      <c r="G286" s="153">
        <v>288</v>
      </c>
      <c r="H286" s="173">
        <v>23.62</v>
      </c>
      <c r="I286" s="132">
        <v>294</v>
      </c>
      <c r="J286" s="133">
        <v>165286539</v>
      </c>
      <c r="K286" s="133">
        <v>403901</v>
      </c>
      <c r="L286" s="134">
        <f t="shared" si="22"/>
        <v>26.913899999999998</v>
      </c>
      <c r="M286" s="135">
        <v>295</v>
      </c>
      <c r="N286" s="135">
        <v>165286539</v>
      </c>
      <c r="O286" s="135">
        <v>403899</v>
      </c>
      <c r="P286" s="219">
        <v>26.13</v>
      </c>
      <c r="Q286" s="137">
        <v>296</v>
      </c>
      <c r="R286" s="137">
        <v>165286539</v>
      </c>
      <c r="S286" s="137">
        <v>403900</v>
      </c>
      <c r="T286" s="138">
        <f t="shared" si="20"/>
        <v>16.051477272727272</v>
      </c>
      <c r="U286" s="139">
        <v>758</v>
      </c>
      <c r="V286" s="140">
        <v>165286539</v>
      </c>
      <c r="W286" s="140">
        <v>570647</v>
      </c>
      <c r="X286" s="141">
        <f t="shared" si="21"/>
        <v>22.0139</v>
      </c>
      <c r="Y286" s="142">
        <v>759</v>
      </c>
      <c r="Z286" s="143">
        <v>165286539</v>
      </c>
      <c r="AA286" s="143">
        <v>570648</v>
      </c>
      <c r="AB286">
        <v>0</v>
      </c>
      <c r="AC286">
        <v>1</v>
      </c>
      <c r="AD286">
        <v>23.62</v>
      </c>
      <c r="AH286">
        <v>1</v>
      </c>
      <c r="AI286">
        <v>26.13</v>
      </c>
      <c r="AJ286">
        <v>0</v>
      </c>
    </row>
    <row r="287" spans="1:36" x14ac:dyDescent="0.25">
      <c r="A287" s="144" t="s">
        <v>802</v>
      </c>
      <c r="B287" s="126">
        <v>165286544</v>
      </c>
      <c r="C287">
        <v>7.96</v>
      </c>
      <c r="D287" s="127">
        <f>(C287+coefficient!$B$15)/0.9*1.19</f>
        <v>17.135999999999999</v>
      </c>
      <c r="E287" s="128">
        <f>(C287+coefficient!$B$15)/0.95</f>
        <v>13.642105263157896</v>
      </c>
      <c r="F287" s="158" t="s">
        <v>516</v>
      </c>
      <c r="G287" s="153">
        <v>289</v>
      </c>
      <c r="H287" s="131">
        <f>(C287+4.2+coefficient!$B$12)/0.85*1.19</f>
        <v>25.424000000000003</v>
      </c>
      <c r="I287" s="132">
        <v>294</v>
      </c>
      <c r="J287" s="133">
        <v>165286544</v>
      </c>
      <c r="K287" s="133">
        <v>403904</v>
      </c>
      <c r="L287" s="134">
        <f t="shared" si="22"/>
        <v>23.901149999999998</v>
      </c>
      <c r="M287" s="135">
        <v>295</v>
      </c>
      <c r="N287" s="135">
        <v>165286544</v>
      </c>
      <c r="O287" s="135">
        <v>403902</v>
      </c>
      <c r="P287" s="136">
        <f>(C287+4.2+coefficient!$B$15)/0.88*1.19</f>
        <v>23.204999999999998</v>
      </c>
      <c r="Q287" s="137">
        <v>296</v>
      </c>
      <c r="R287" s="137">
        <v>165286544</v>
      </c>
      <c r="S287" s="137">
        <v>403903</v>
      </c>
      <c r="T287" s="138">
        <f t="shared" si="20"/>
        <v>16.443636363636362</v>
      </c>
      <c r="U287" s="139">
        <v>758</v>
      </c>
      <c r="V287" s="140">
        <v>165286544</v>
      </c>
      <c r="W287" s="140">
        <v>570649</v>
      </c>
      <c r="X287" s="141">
        <f t="shared" si="21"/>
        <v>19.001149999999996</v>
      </c>
      <c r="Y287" s="142">
        <v>759</v>
      </c>
      <c r="Z287" s="143">
        <v>165286544</v>
      </c>
      <c r="AA287" s="143">
        <v>570650</v>
      </c>
      <c r="AB287">
        <v>29</v>
      </c>
    </row>
    <row r="288" spans="1:36" s="4" customFormat="1" x14ac:dyDescent="0.25">
      <c r="A288" s="125" t="s">
        <v>803</v>
      </c>
      <c r="B288" s="126">
        <v>165286550</v>
      </c>
      <c r="C288">
        <v>9.11</v>
      </c>
      <c r="D288" s="127">
        <f>(C288+coefficient!$B$15)/0.9*1.19</f>
        <v>18.656555555555553</v>
      </c>
      <c r="E288" s="128">
        <f>(C288+coefficient!$B$15)/0.95</f>
        <v>14.852631578947369</v>
      </c>
      <c r="F288" s="159" t="s">
        <v>516</v>
      </c>
      <c r="G288" s="153">
        <v>290</v>
      </c>
      <c r="H288" s="173">
        <v>25.77</v>
      </c>
      <c r="I288" s="132">
        <v>294</v>
      </c>
      <c r="J288" s="133">
        <v>165286550</v>
      </c>
      <c r="K288" s="133">
        <v>403907</v>
      </c>
      <c r="L288" s="134">
        <f t="shared" si="22"/>
        <v>25.502917045454545</v>
      </c>
      <c r="M288" s="135">
        <v>295</v>
      </c>
      <c r="N288" s="135">
        <v>165286550</v>
      </c>
      <c r="O288" s="135">
        <v>403905</v>
      </c>
      <c r="P288" s="136">
        <f>(C288+4.2+coefficient!$B$15)/0.88*1.19</f>
        <v>24.760113636363634</v>
      </c>
      <c r="Q288" s="137">
        <v>296</v>
      </c>
      <c r="R288" s="137">
        <v>165286550</v>
      </c>
      <c r="S288" s="137">
        <v>403906</v>
      </c>
      <c r="T288" s="138">
        <f t="shared" si="20"/>
        <v>17.998749999999998</v>
      </c>
      <c r="U288" s="139">
        <v>758</v>
      </c>
      <c r="V288" s="140">
        <v>165286550</v>
      </c>
      <c r="W288" s="140">
        <v>570651</v>
      </c>
      <c r="X288" s="141">
        <f t="shared" si="21"/>
        <v>20.602917045454546</v>
      </c>
      <c r="Y288" s="142">
        <v>759</v>
      </c>
      <c r="Z288" s="143">
        <v>165286550</v>
      </c>
      <c r="AA288" s="143">
        <v>570652</v>
      </c>
      <c r="AB288">
        <v>1</v>
      </c>
      <c r="AC288">
        <v>1</v>
      </c>
      <c r="AD288">
        <v>25.77</v>
      </c>
      <c r="AE288"/>
      <c r="AF288"/>
      <c r="AG288"/>
      <c r="AH288"/>
      <c r="AI288"/>
      <c r="AJ288"/>
    </row>
    <row r="289" spans="1:36" s="4" customFormat="1" x14ac:dyDescent="0.25">
      <c r="A289" s="146" t="s">
        <v>804</v>
      </c>
      <c r="B289" s="126">
        <v>165286552</v>
      </c>
      <c r="C289">
        <v>6.72</v>
      </c>
      <c r="D289" s="127">
        <f>(C289+coefficient!$B$15)/0.9*1.19</f>
        <v>15.496444444444441</v>
      </c>
      <c r="E289" s="128">
        <f>(C289+coefficient!$B$15)/0.95</f>
        <v>12.336842105263157</v>
      </c>
      <c r="F289" s="160" t="s">
        <v>516</v>
      </c>
      <c r="G289" s="153">
        <v>291</v>
      </c>
      <c r="H289" s="131">
        <f>(C289+4.2+coefficient!$B$12)/0.85*1.19</f>
        <v>23.688000000000002</v>
      </c>
      <c r="I289" s="132">
        <v>294</v>
      </c>
      <c r="J289" s="133">
        <v>165286552</v>
      </c>
      <c r="K289" s="133">
        <v>403910</v>
      </c>
      <c r="L289" s="134">
        <f t="shared" si="22"/>
        <v>22.174027272727272</v>
      </c>
      <c r="M289" s="135">
        <v>295</v>
      </c>
      <c r="N289" s="135">
        <v>165286552</v>
      </c>
      <c r="O289" s="135">
        <v>403908</v>
      </c>
      <c r="P289" s="136">
        <f>(C289+4.2+coefficient!$B$15)/0.88*1.19</f>
        <v>21.528181818181817</v>
      </c>
      <c r="Q289" s="137">
        <v>296</v>
      </c>
      <c r="R289" s="137">
        <v>165286552</v>
      </c>
      <c r="S289" s="137">
        <v>403909</v>
      </c>
      <c r="T289" s="138">
        <f t="shared" si="20"/>
        <v>14.766818181818181</v>
      </c>
      <c r="U289" s="139">
        <v>758</v>
      </c>
      <c r="V289" s="140">
        <v>165286552</v>
      </c>
      <c r="W289" s="140">
        <v>570653</v>
      </c>
      <c r="X289" s="141">
        <f t="shared" si="21"/>
        <v>17.274027272727274</v>
      </c>
      <c r="Y289" s="142">
        <v>759</v>
      </c>
      <c r="Z289" s="143">
        <v>165286552</v>
      </c>
      <c r="AA289" s="143">
        <v>570654</v>
      </c>
      <c r="AB289">
        <v>0</v>
      </c>
      <c r="AC289"/>
      <c r="AD289"/>
      <c r="AE289"/>
      <c r="AF289"/>
      <c r="AG289"/>
      <c r="AH289"/>
      <c r="AI289"/>
      <c r="AJ289"/>
    </row>
    <row r="290" spans="1:36" s="4" customFormat="1" x14ac:dyDescent="0.25">
      <c r="A290" s="125" t="s">
        <v>805</v>
      </c>
      <c r="B290" s="126">
        <v>165286639</v>
      </c>
      <c r="C290">
        <v>6.89</v>
      </c>
      <c r="D290" s="127">
        <f>(C290+coefficient!$B$15)/0.9*1.19</f>
        <v>15.721222222222222</v>
      </c>
      <c r="E290" s="128">
        <f>(C290+coefficient!$B$15)/0.95</f>
        <v>12.515789473684212</v>
      </c>
      <c r="F290" s="159" t="s">
        <v>516</v>
      </c>
      <c r="G290" s="153">
        <v>292</v>
      </c>
      <c r="H290" s="131">
        <f>(C290+4.2+coefficient!$B$12)/0.85*1.19</f>
        <v>23.925999999999998</v>
      </c>
      <c r="I290" s="132">
        <v>294</v>
      </c>
      <c r="J290" s="133">
        <v>165286639</v>
      </c>
      <c r="K290" s="133">
        <v>403913</v>
      </c>
      <c r="L290" s="134">
        <f t="shared" si="22"/>
        <v>22.410810227272727</v>
      </c>
      <c r="M290" s="135">
        <v>295</v>
      </c>
      <c r="N290" s="135">
        <v>165286639</v>
      </c>
      <c r="O290" s="135">
        <v>403911</v>
      </c>
      <c r="P290" s="136">
        <f>(C290+4.2+coefficient!$B$15)/0.88*1.19</f>
        <v>21.758068181818182</v>
      </c>
      <c r="Q290" s="137">
        <v>296</v>
      </c>
      <c r="R290" s="137">
        <v>165286639</v>
      </c>
      <c r="S290" s="137">
        <v>403912</v>
      </c>
      <c r="T290" s="138">
        <f t="shared" si="20"/>
        <v>14.996704545454545</v>
      </c>
      <c r="U290" s="139">
        <v>758</v>
      </c>
      <c r="V290" s="140">
        <v>165286639</v>
      </c>
      <c r="W290" s="140">
        <v>570655</v>
      </c>
      <c r="X290" s="141">
        <f t="shared" si="21"/>
        <v>17.510810227272728</v>
      </c>
      <c r="Y290" s="142">
        <v>759</v>
      </c>
      <c r="Z290" s="143">
        <v>165286639</v>
      </c>
      <c r="AA290" s="143">
        <v>570656</v>
      </c>
      <c r="AB290">
        <v>28</v>
      </c>
      <c r="AC290"/>
      <c r="AD290"/>
      <c r="AE290"/>
      <c r="AF290"/>
      <c r="AG290"/>
      <c r="AH290"/>
      <c r="AI290"/>
      <c r="AJ290"/>
    </row>
    <row r="291" spans="1:36" s="4" customFormat="1" x14ac:dyDescent="0.25">
      <c r="A291" s="144" t="s">
        <v>806</v>
      </c>
      <c r="B291" s="126">
        <v>165286640</v>
      </c>
      <c r="C291">
        <v>6.86</v>
      </c>
      <c r="D291" s="127">
        <f>(C291+coefficient!$B$15)/0.9*1.19</f>
        <v>15.681555555555555</v>
      </c>
      <c r="E291" s="128">
        <f>(C291+coefficient!$B$15)/0.95</f>
        <v>12.48421052631579</v>
      </c>
      <c r="F291" s="158" t="s">
        <v>516</v>
      </c>
      <c r="G291" s="153">
        <v>293</v>
      </c>
      <c r="H291" s="131">
        <f>(C291+4.2+coefficient!$B$12)/0.85*1.19</f>
        <v>23.884000000000004</v>
      </c>
      <c r="I291" s="132">
        <v>294</v>
      </c>
      <c r="J291" s="133">
        <v>165286640</v>
      </c>
      <c r="K291" s="133">
        <v>403916</v>
      </c>
      <c r="L291" s="219">
        <v>21.09</v>
      </c>
      <c r="M291" s="135">
        <v>295</v>
      </c>
      <c r="N291" s="135">
        <v>165286640</v>
      </c>
      <c r="O291" s="135">
        <v>403914</v>
      </c>
      <c r="P291" s="219">
        <v>22.53</v>
      </c>
      <c r="Q291" s="137">
        <v>296</v>
      </c>
      <c r="R291" s="137">
        <v>165286640</v>
      </c>
      <c r="S291" s="137">
        <v>403915</v>
      </c>
      <c r="T291" s="138">
        <f t="shared" si="20"/>
        <v>14.956136363636363</v>
      </c>
      <c r="U291" s="139">
        <v>758</v>
      </c>
      <c r="V291" s="140">
        <v>165286640</v>
      </c>
      <c r="W291" s="140">
        <v>570657</v>
      </c>
      <c r="X291" s="141">
        <f t="shared" si="21"/>
        <v>16.189999999999998</v>
      </c>
      <c r="Y291" s="142">
        <v>759</v>
      </c>
      <c r="Z291" s="143">
        <v>165286640</v>
      </c>
      <c r="AA291" s="143">
        <v>570658</v>
      </c>
      <c r="AB291">
        <v>5</v>
      </c>
      <c r="AC291"/>
      <c r="AD291"/>
      <c r="AE291">
        <v>1</v>
      </c>
      <c r="AF291">
        <v>21.09</v>
      </c>
      <c r="AG291">
        <v>0</v>
      </c>
      <c r="AH291"/>
      <c r="AI291"/>
      <c r="AJ291"/>
    </row>
    <row r="292" spans="1:36" s="4" customFormat="1" x14ac:dyDescent="0.25">
      <c r="A292" s="148" t="s">
        <v>807</v>
      </c>
      <c r="B292" s="126">
        <v>165286643</v>
      </c>
      <c r="C292">
        <v>7.02</v>
      </c>
      <c r="D292" s="127">
        <f>(C292+coefficient!$B$15)/0.9*1.19</f>
        <v>15.893111111111109</v>
      </c>
      <c r="E292" s="128">
        <f>(C292+coefficient!$B$15)/0.95</f>
        <v>12.652631578947368</v>
      </c>
      <c r="F292" s="152" t="s">
        <v>516</v>
      </c>
      <c r="G292" s="153">
        <v>294</v>
      </c>
      <c r="H292" s="131">
        <f>(C292+4.2+coefficient!$B$12)/0.85*1.19</f>
        <v>24.107999999999997</v>
      </c>
      <c r="I292" s="132">
        <v>294</v>
      </c>
      <c r="J292" s="133">
        <v>165286643</v>
      </c>
      <c r="K292" s="133">
        <v>403919</v>
      </c>
      <c r="L292" s="134">
        <f>P292*1.03</f>
        <v>22.591879545454542</v>
      </c>
      <c r="M292" s="135">
        <v>295</v>
      </c>
      <c r="N292" s="135">
        <v>165286643</v>
      </c>
      <c r="O292" s="135">
        <v>403917</v>
      </c>
      <c r="P292" s="136">
        <f>(C292+4.2+coefficient!$B$15)/0.88*1.19</f>
        <v>21.933863636363633</v>
      </c>
      <c r="Q292" s="137">
        <v>296</v>
      </c>
      <c r="R292" s="137">
        <v>165286643</v>
      </c>
      <c r="S292" s="137">
        <v>403918</v>
      </c>
      <c r="T292" s="138">
        <f t="shared" si="20"/>
        <v>15.172499999999998</v>
      </c>
      <c r="U292" s="139">
        <v>758</v>
      </c>
      <c r="V292" s="140">
        <v>165286643</v>
      </c>
      <c r="W292" s="140">
        <v>570659</v>
      </c>
      <c r="X292" s="141">
        <f t="shared" si="21"/>
        <v>17.69187954545454</v>
      </c>
      <c r="Y292" s="142">
        <v>759</v>
      </c>
      <c r="Z292" s="143">
        <v>165286643</v>
      </c>
      <c r="AA292" s="143">
        <v>570660</v>
      </c>
      <c r="AB292">
        <v>0</v>
      </c>
      <c r="AC292"/>
      <c r="AD292"/>
      <c r="AE292"/>
      <c r="AF292"/>
      <c r="AG292"/>
      <c r="AH292"/>
      <c r="AI292"/>
      <c r="AJ292"/>
    </row>
    <row r="293" spans="1:36" s="4" customFormat="1" x14ac:dyDescent="0.25">
      <c r="A293" s="144" t="s">
        <v>808</v>
      </c>
      <c r="B293" s="126">
        <v>165286647</v>
      </c>
      <c r="C293">
        <v>7.82</v>
      </c>
      <c r="D293" s="127">
        <f>(C293+coefficient!$B$15)/0.9*1.19</f>
        <v>16.950888888888887</v>
      </c>
      <c r="E293" s="128">
        <f>(C293+coefficient!$B$15)/0.95</f>
        <v>13.494736842105263</v>
      </c>
      <c r="F293" s="158" t="s">
        <v>516</v>
      </c>
      <c r="G293" s="153">
        <v>295</v>
      </c>
      <c r="H293" s="131">
        <f>(C293+4.2+coefficient!$B$12)/0.85*1.19</f>
        <v>25.227999999999998</v>
      </c>
      <c r="I293" s="132">
        <v>294</v>
      </c>
      <c r="J293" s="133">
        <v>165286647</v>
      </c>
      <c r="K293" s="133">
        <v>403922</v>
      </c>
      <c r="L293" s="219">
        <v>21.69</v>
      </c>
      <c r="M293" s="135">
        <v>295</v>
      </c>
      <c r="N293" s="135">
        <v>165286647</v>
      </c>
      <c r="O293" s="135">
        <v>403920</v>
      </c>
      <c r="P293" s="136">
        <f>(C293+4.2+coefficient!$B$15)/0.88*1.19</f>
        <v>23.015681818181815</v>
      </c>
      <c r="Q293" s="137">
        <v>296</v>
      </c>
      <c r="R293" s="137">
        <v>165286647</v>
      </c>
      <c r="S293" s="137">
        <v>403921</v>
      </c>
      <c r="T293" s="138">
        <f t="shared" si="20"/>
        <v>16.254318181818181</v>
      </c>
      <c r="U293" s="139">
        <v>758</v>
      </c>
      <c r="V293" s="140">
        <v>165286647</v>
      </c>
      <c r="W293" s="140">
        <v>570661</v>
      </c>
      <c r="X293" s="141">
        <f t="shared" si="21"/>
        <v>16.79</v>
      </c>
      <c r="Y293" s="142">
        <v>759</v>
      </c>
      <c r="Z293" s="143">
        <v>165286647</v>
      </c>
      <c r="AA293" s="143">
        <v>570662</v>
      </c>
      <c r="AB293">
        <v>10</v>
      </c>
      <c r="AC293"/>
      <c r="AD293"/>
      <c r="AE293">
        <v>2</v>
      </c>
      <c r="AF293">
        <v>21.69</v>
      </c>
      <c r="AG293">
        <v>4.9000000000000004</v>
      </c>
      <c r="AH293"/>
      <c r="AI293"/>
      <c r="AJ293"/>
    </row>
    <row r="294" spans="1:36" s="4" customFormat="1" x14ac:dyDescent="0.25">
      <c r="A294" s="148" t="s">
        <v>809</v>
      </c>
      <c r="B294" s="126">
        <v>165286651</v>
      </c>
      <c r="C294">
        <v>9.1</v>
      </c>
      <c r="D294" s="127">
        <f>(C294+coefficient!$B$15)/0.9*1.19</f>
        <v>18.643333333333331</v>
      </c>
      <c r="E294" s="128">
        <f>(C294+coefficient!$B$15)/0.95</f>
        <v>14.842105263157896</v>
      </c>
      <c r="F294" s="152" t="s">
        <v>516</v>
      </c>
      <c r="G294" s="153">
        <v>296</v>
      </c>
      <c r="H294" s="131">
        <f>(C294+4.2+coefficient!$B$12)/0.85*1.19</f>
        <v>27.02</v>
      </c>
      <c r="I294" s="132">
        <v>294</v>
      </c>
      <c r="J294" s="133">
        <v>165286651</v>
      </c>
      <c r="K294" s="133">
        <v>403925</v>
      </c>
      <c r="L294" s="134">
        <f t="shared" ref="L294:L303" si="23">P294*1.03</f>
        <v>25.488988636363636</v>
      </c>
      <c r="M294" s="135">
        <v>295</v>
      </c>
      <c r="N294" s="135">
        <v>165286651</v>
      </c>
      <c r="O294" s="135">
        <v>403923</v>
      </c>
      <c r="P294" s="136">
        <f>(C294+4.2+coefficient!$B$15)/0.88*1.19</f>
        <v>24.746590909090909</v>
      </c>
      <c r="Q294" s="137">
        <v>296</v>
      </c>
      <c r="R294" s="137">
        <v>165286651</v>
      </c>
      <c r="S294" s="137">
        <v>403924</v>
      </c>
      <c r="T294" s="138">
        <f t="shared" si="20"/>
        <v>17.985227272727272</v>
      </c>
      <c r="U294" s="139">
        <v>758</v>
      </c>
      <c r="V294" s="140">
        <v>165286651</v>
      </c>
      <c r="W294" s="140">
        <v>570663</v>
      </c>
      <c r="X294" s="141">
        <f t="shared" si="21"/>
        <v>20.588988636363638</v>
      </c>
      <c r="Y294" s="142">
        <v>759</v>
      </c>
      <c r="Z294" s="143">
        <v>165286651</v>
      </c>
      <c r="AA294" s="143">
        <v>570664</v>
      </c>
      <c r="AB294">
        <v>0</v>
      </c>
      <c r="AC294"/>
      <c r="AD294"/>
      <c r="AE294"/>
      <c r="AF294"/>
      <c r="AG294"/>
      <c r="AH294"/>
      <c r="AI294"/>
      <c r="AJ294"/>
    </row>
    <row r="295" spans="1:36" s="4" customFormat="1" x14ac:dyDescent="0.25">
      <c r="A295" s="144" t="s">
        <v>810</v>
      </c>
      <c r="B295" s="126">
        <v>165286695</v>
      </c>
      <c r="C295">
        <v>14.44</v>
      </c>
      <c r="D295" s="127">
        <f>(C295+coefficient!$B$15)/0.9*1.19</f>
        <v>25.703999999999997</v>
      </c>
      <c r="E295" s="128">
        <f>(C295+coefficient!$B$15)/0.95</f>
        <v>20.463157894736842</v>
      </c>
      <c r="F295" s="158" t="s">
        <v>516</v>
      </c>
      <c r="G295" s="153">
        <v>297</v>
      </c>
      <c r="H295" s="173">
        <v>33.64</v>
      </c>
      <c r="I295" s="132">
        <v>294</v>
      </c>
      <c r="J295" s="133">
        <v>165286695</v>
      </c>
      <c r="K295" s="133">
        <v>403928</v>
      </c>
      <c r="L295" s="134">
        <f t="shared" si="23"/>
        <v>34.103299999999997</v>
      </c>
      <c r="M295" s="135">
        <v>295</v>
      </c>
      <c r="N295" s="135">
        <v>165286695</v>
      </c>
      <c r="O295" s="135">
        <v>403926</v>
      </c>
      <c r="P295" s="219">
        <v>33.11</v>
      </c>
      <c r="Q295" s="137">
        <v>296</v>
      </c>
      <c r="R295" s="137">
        <v>165286695</v>
      </c>
      <c r="S295" s="137">
        <v>403927</v>
      </c>
      <c r="T295" s="138">
        <f t="shared" si="20"/>
        <v>25.206363636363637</v>
      </c>
      <c r="U295" s="139">
        <v>758</v>
      </c>
      <c r="V295" s="140">
        <v>165286695</v>
      </c>
      <c r="W295" s="140">
        <v>570665</v>
      </c>
      <c r="X295" s="141">
        <f t="shared" si="21"/>
        <v>29.203299999999999</v>
      </c>
      <c r="Y295" s="142">
        <v>759</v>
      </c>
      <c r="Z295" s="143">
        <v>165286695</v>
      </c>
      <c r="AA295" s="143">
        <v>570666</v>
      </c>
      <c r="AB295">
        <v>11</v>
      </c>
      <c r="AC295">
        <v>1</v>
      </c>
      <c r="AD295">
        <v>33.64</v>
      </c>
      <c r="AE295"/>
      <c r="AF295"/>
      <c r="AG295"/>
      <c r="AH295">
        <v>1</v>
      </c>
      <c r="AI295">
        <v>33.11</v>
      </c>
      <c r="AJ295">
        <v>0</v>
      </c>
    </row>
    <row r="296" spans="1:36" s="4" customFormat="1" x14ac:dyDescent="0.25">
      <c r="A296" s="125" t="s">
        <v>811</v>
      </c>
      <c r="B296" s="126">
        <v>165286697</v>
      </c>
      <c r="C296">
        <v>7</v>
      </c>
      <c r="D296" s="127">
        <f>(C296+coefficient!$B$15)/0.9*1.19</f>
        <v>15.866666666666665</v>
      </c>
      <c r="E296" s="128">
        <f>(C296+coefficient!$B$15)/0.95</f>
        <v>12.631578947368421</v>
      </c>
      <c r="F296" s="159" t="s">
        <v>516</v>
      </c>
      <c r="G296" s="153">
        <v>298</v>
      </c>
      <c r="H296" s="131">
        <f>(C296+4.2+coefficient!$B$12)/0.85*1.19</f>
        <v>24.08</v>
      </c>
      <c r="I296" s="132">
        <v>294</v>
      </c>
      <c r="J296" s="133">
        <v>165286697</v>
      </c>
      <c r="K296" s="133">
        <v>403931</v>
      </c>
      <c r="L296" s="134">
        <f t="shared" si="23"/>
        <v>22.564022727272725</v>
      </c>
      <c r="M296" s="135">
        <v>295</v>
      </c>
      <c r="N296" s="135">
        <v>165286697</v>
      </c>
      <c r="O296" s="135">
        <v>403929</v>
      </c>
      <c r="P296" s="136">
        <f>(C296+4.2+coefficient!$B$15)/0.88*1.19</f>
        <v>21.906818181818178</v>
      </c>
      <c r="Q296" s="137">
        <v>296</v>
      </c>
      <c r="R296" s="137">
        <v>165286697</v>
      </c>
      <c r="S296" s="137">
        <v>403930</v>
      </c>
      <c r="T296" s="138">
        <f t="shared" si="20"/>
        <v>15.145454545454545</v>
      </c>
      <c r="U296" s="139">
        <v>758</v>
      </c>
      <c r="V296" s="140">
        <v>165286697</v>
      </c>
      <c r="W296" s="140">
        <v>570667</v>
      </c>
      <c r="X296" s="141">
        <f t="shared" si="21"/>
        <v>17.664022727272723</v>
      </c>
      <c r="Y296" s="142">
        <v>759</v>
      </c>
      <c r="Z296" s="143">
        <v>165286697</v>
      </c>
      <c r="AA296" s="143">
        <v>570668</v>
      </c>
      <c r="AB296">
        <v>10</v>
      </c>
      <c r="AC296"/>
      <c r="AD296"/>
      <c r="AE296"/>
      <c r="AF296"/>
      <c r="AG296"/>
      <c r="AH296"/>
      <c r="AI296"/>
      <c r="AJ296"/>
    </row>
    <row r="297" spans="1:36" s="4" customFormat="1" x14ac:dyDescent="0.25">
      <c r="A297" s="144" t="s">
        <v>812</v>
      </c>
      <c r="B297" s="126">
        <v>165286710</v>
      </c>
      <c r="C297">
        <v>6.39</v>
      </c>
      <c r="D297" s="127">
        <f>(C297+coefficient!$B$15)/0.9*1.19</f>
        <v>15.060111111111111</v>
      </c>
      <c r="E297" s="128">
        <f>(C297+coefficient!$B$15)/0.95</f>
        <v>11.989473684210527</v>
      </c>
      <c r="F297" s="158" t="s">
        <v>516</v>
      </c>
      <c r="G297" s="153">
        <v>299</v>
      </c>
      <c r="H297" s="173">
        <v>25.94</v>
      </c>
      <c r="I297" s="132">
        <v>294</v>
      </c>
      <c r="J297" s="133">
        <v>165286710</v>
      </c>
      <c r="K297" s="133">
        <v>403934</v>
      </c>
      <c r="L297" s="134">
        <f t="shared" si="23"/>
        <v>21.714389772727269</v>
      </c>
      <c r="M297" s="135">
        <v>295</v>
      </c>
      <c r="N297" s="135">
        <v>165286710</v>
      </c>
      <c r="O297" s="135">
        <v>403932</v>
      </c>
      <c r="P297" s="136">
        <f>(C297+4.2+coefficient!$B$15)/0.88*1.19</f>
        <v>21.081931818181815</v>
      </c>
      <c r="Q297" s="137">
        <v>296</v>
      </c>
      <c r="R297" s="137">
        <v>165286710</v>
      </c>
      <c r="S297" s="137">
        <v>403933</v>
      </c>
      <c r="T297" s="138">
        <f t="shared" si="20"/>
        <v>14.32056818181818</v>
      </c>
      <c r="U297" s="139">
        <v>758</v>
      </c>
      <c r="V297" s="140">
        <v>165286710</v>
      </c>
      <c r="W297" s="140">
        <v>570669</v>
      </c>
      <c r="X297" s="141">
        <f t="shared" si="21"/>
        <v>16.814389772727267</v>
      </c>
      <c r="Y297" s="142">
        <v>759</v>
      </c>
      <c r="Z297" s="143">
        <v>165286710</v>
      </c>
      <c r="AA297" s="143">
        <v>570670</v>
      </c>
      <c r="AB297">
        <v>24</v>
      </c>
      <c r="AC297">
        <v>1</v>
      </c>
      <c r="AD297">
        <v>25.94</v>
      </c>
      <c r="AE297"/>
      <c r="AF297"/>
      <c r="AG297"/>
      <c r="AH297"/>
      <c r="AI297"/>
      <c r="AJ297"/>
    </row>
    <row r="298" spans="1:36" s="4" customFormat="1" x14ac:dyDescent="0.25">
      <c r="A298" s="125" t="s">
        <v>813</v>
      </c>
      <c r="B298" s="126">
        <v>165286711</v>
      </c>
      <c r="C298">
        <v>5.14</v>
      </c>
      <c r="D298" s="127">
        <f>(C298+coefficient!$B$15)/0.9*1.19</f>
        <v>13.407333333333334</v>
      </c>
      <c r="E298" s="128">
        <f>(C298+coefficient!$B$15)/0.95</f>
        <v>10.673684210526316</v>
      </c>
      <c r="F298" s="159" t="s">
        <v>516</v>
      </c>
      <c r="G298" s="153">
        <v>300</v>
      </c>
      <c r="H298" s="131">
        <f>(C298+4.2+coefficient!$B$12)/0.85*1.19</f>
        <v>21.475999999999999</v>
      </c>
      <c r="I298" s="132">
        <v>294</v>
      </c>
      <c r="J298" s="133">
        <v>165286711</v>
      </c>
      <c r="K298" s="133">
        <v>403937</v>
      </c>
      <c r="L298" s="134">
        <f t="shared" si="23"/>
        <v>22.690900000000003</v>
      </c>
      <c r="M298" s="135">
        <v>295</v>
      </c>
      <c r="N298" s="135">
        <v>165286711</v>
      </c>
      <c r="O298" s="135">
        <v>403935</v>
      </c>
      <c r="P298" s="219">
        <v>22.03</v>
      </c>
      <c r="Q298" s="137">
        <v>296</v>
      </c>
      <c r="R298" s="137">
        <v>165286711</v>
      </c>
      <c r="S298" s="137">
        <v>403936</v>
      </c>
      <c r="T298" s="138">
        <f t="shared" si="20"/>
        <v>12.630227272727272</v>
      </c>
      <c r="U298" s="139">
        <v>758</v>
      </c>
      <c r="V298" s="140">
        <v>165286711</v>
      </c>
      <c r="W298" s="140">
        <v>570671</v>
      </c>
      <c r="X298" s="141">
        <f t="shared" si="21"/>
        <v>17.790900000000001</v>
      </c>
      <c r="Y298" s="142">
        <v>759</v>
      </c>
      <c r="Z298" s="143">
        <v>165286711</v>
      </c>
      <c r="AA298" s="143">
        <v>570672</v>
      </c>
      <c r="AB298">
        <v>24</v>
      </c>
      <c r="AC298"/>
      <c r="AD298"/>
      <c r="AE298"/>
      <c r="AF298"/>
      <c r="AG298"/>
      <c r="AH298">
        <v>1</v>
      </c>
      <c r="AI298">
        <v>22.03</v>
      </c>
      <c r="AJ298">
        <v>0</v>
      </c>
    </row>
    <row r="299" spans="1:36" s="4" customFormat="1" x14ac:dyDescent="0.25">
      <c r="A299" s="144" t="s">
        <v>814</v>
      </c>
      <c r="B299" s="126">
        <v>165286713</v>
      </c>
      <c r="C299">
        <v>5.46</v>
      </c>
      <c r="D299" s="127">
        <f>(C299+coefficient!$B$15)/0.9*1.19</f>
        <v>13.830444444444446</v>
      </c>
      <c r="E299" s="128">
        <f>(C299+coefficient!$B$15)/0.95</f>
        <v>11.010526315789475</v>
      </c>
      <c r="F299" s="158" t="s">
        <v>516</v>
      </c>
      <c r="G299" s="153">
        <v>301</v>
      </c>
      <c r="H299" s="131">
        <f>(C299+4.2+coefficient!$B$12)/0.85*1.19</f>
        <v>21.924000000000003</v>
      </c>
      <c r="I299" s="132">
        <v>294</v>
      </c>
      <c r="J299" s="133">
        <v>165286713</v>
      </c>
      <c r="K299" s="133">
        <v>403940</v>
      </c>
      <c r="L299" s="134">
        <f t="shared" si="23"/>
        <v>20.419047727272726</v>
      </c>
      <c r="M299" s="135">
        <v>295</v>
      </c>
      <c r="N299" s="135">
        <v>165286713</v>
      </c>
      <c r="O299" s="135">
        <v>403938</v>
      </c>
      <c r="P299" s="136">
        <f>(C299+4.2+coefficient!$B$15)/0.88*1.19</f>
        <v>19.824318181818182</v>
      </c>
      <c r="Q299" s="137">
        <v>296</v>
      </c>
      <c r="R299" s="137">
        <v>165286713</v>
      </c>
      <c r="S299" s="137">
        <v>403939</v>
      </c>
      <c r="T299" s="138">
        <f t="shared" si="20"/>
        <v>13.062954545454543</v>
      </c>
      <c r="U299" s="139">
        <v>758</v>
      </c>
      <c r="V299" s="140">
        <v>165286713</v>
      </c>
      <c r="W299" s="140">
        <v>570673</v>
      </c>
      <c r="X299" s="141">
        <f t="shared" si="21"/>
        <v>15.519047727272726</v>
      </c>
      <c r="Y299" s="142">
        <v>759</v>
      </c>
      <c r="Z299" s="143">
        <v>165286713</v>
      </c>
      <c r="AA299" s="143">
        <v>570674</v>
      </c>
      <c r="AB299">
        <v>35</v>
      </c>
      <c r="AC299"/>
      <c r="AD299"/>
      <c r="AE299"/>
      <c r="AF299"/>
      <c r="AG299"/>
      <c r="AH299">
        <v>1</v>
      </c>
      <c r="AI299">
        <v>17.8</v>
      </c>
      <c r="AJ299">
        <v>0</v>
      </c>
    </row>
    <row r="300" spans="1:36" s="4" customFormat="1" x14ac:dyDescent="0.25">
      <c r="A300" s="125" t="s">
        <v>815</v>
      </c>
      <c r="B300" s="126">
        <v>165286719</v>
      </c>
      <c r="C300">
        <v>5.53</v>
      </c>
      <c r="D300" s="127">
        <f>(C300+coefficient!$B$15)/0.9*1.19</f>
        <v>13.923</v>
      </c>
      <c r="E300" s="128">
        <f>(C300+coefficient!$B$15)/0.95</f>
        <v>11.084210526315792</v>
      </c>
      <c r="F300" s="159" t="s">
        <v>516</v>
      </c>
      <c r="G300" s="153">
        <v>302</v>
      </c>
      <c r="H300" s="131">
        <f>(C300+4.2+coefficient!$B$12)/0.85*1.19</f>
        <v>22.022000000000002</v>
      </c>
      <c r="I300" s="132">
        <v>294</v>
      </c>
      <c r="J300" s="133">
        <v>165286719</v>
      </c>
      <c r="K300" s="133">
        <v>403943</v>
      </c>
      <c r="L300" s="134">
        <f t="shared" si="23"/>
        <v>20.51654659090909</v>
      </c>
      <c r="M300" s="135">
        <v>295</v>
      </c>
      <c r="N300" s="135">
        <v>165286719</v>
      </c>
      <c r="O300" s="135">
        <v>403941</v>
      </c>
      <c r="P300" s="136">
        <f>(C300+4.2+coefficient!$B$15)/0.88*1.19</f>
        <v>19.918977272727272</v>
      </c>
      <c r="Q300" s="137">
        <v>296</v>
      </c>
      <c r="R300" s="137">
        <v>165286719</v>
      </c>
      <c r="S300" s="137">
        <v>403942</v>
      </c>
      <c r="T300" s="138">
        <f t="shared" si="20"/>
        <v>13.157613636363635</v>
      </c>
      <c r="U300" s="139">
        <v>758</v>
      </c>
      <c r="V300" s="140">
        <v>165286719</v>
      </c>
      <c r="W300" s="140">
        <v>570675</v>
      </c>
      <c r="X300" s="141">
        <f t="shared" si="21"/>
        <v>15.61654659090909</v>
      </c>
      <c r="Y300" s="142">
        <v>759</v>
      </c>
      <c r="Z300" s="143">
        <v>165286719</v>
      </c>
      <c r="AA300" s="143">
        <v>570676</v>
      </c>
      <c r="AB300">
        <v>28</v>
      </c>
      <c r="AC300"/>
      <c r="AD300"/>
      <c r="AE300"/>
      <c r="AF300"/>
      <c r="AG300"/>
      <c r="AH300"/>
      <c r="AI300"/>
      <c r="AJ300"/>
    </row>
    <row r="301" spans="1:36" s="4" customFormat="1" x14ac:dyDescent="0.25">
      <c r="A301" s="144" t="s">
        <v>816</v>
      </c>
      <c r="B301" s="126">
        <v>165286720</v>
      </c>
      <c r="C301">
        <v>6.82</v>
      </c>
      <c r="D301" s="127">
        <f>(C301+coefficient!$B$15)/0.9*1.19</f>
        <v>15.628666666666666</v>
      </c>
      <c r="E301" s="128">
        <f>(C301+coefficient!$B$15)/0.95</f>
        <v>12.442105263157895</v>
      </c>
      <c r="F301" s="158" t="s">
        <v>516</v>
      </c>
      <c r="G301" s="153">
        <v>303</v>
      </c>
      <c r="H301" s="131">
        <f>(C301+4.2+coefficient!$B$12)/0.85*1.19</f>
        <v>23.827999999999999</v>
      </c>
      <c r="I301" s="132">
        <v>294</v>
      </c>
      <c r="J301" s="133">
        <v>165286720</v>
      </c>
      <c r="K301" s="133">
        <v>403946</v>
      </c>
      <c r="L301" s="134">
        <f t="shared" si="23"/>
        <v>25.131999999999998</v>
      </c>
      <c r="M301" s="135">
        <v>295</v>
      </c>
      <c r="N301" s="135">
        <v>165286720</v>
      </c>
      <c r="O301" s="135">
        <v>403944</v>
      </c>
      <c r="P301" s="219">
        <v>24.4</v>
      </c>
      <c r="Q301" s="137">
        <v>296</v>
      </c>
      <c r="R301" s="137">
        <v>165286720</v>
      </c>
      <c r="S301" s="137">
        <v>403945</v>
      </c>
      <c r="T301" s="138">
        <f t="shared" si="20"/>
        <v>14.902045454545453</v>
      </c>
      <c r="U301" s="139">
        <v>758</v>
      </c>
      <c r="V301" s="140">
        <v>165286720</v>
      </c>
      <c r="W301" s="140">
        <v>570677</v>
      </c>
      <c r="X301" s="141">
        <f t="shared" si="21"/>
        <v>20.231999999999999</v>
      </c>
      <c r="Y301" s="142">
        <v>759</v>
      </c>
      <c r="Z301" s="143">
        <v>165286720</v>
      </c>
      <c r="AA301" s="143">
        <v>570678</v>
      </c>
      <c r="AB301">
        <v>5</v>
      </c>
      <c r="AC301">
        <v>1</v>
      </c>
      <c r="AD301">
        <v>23.86</v>
      </c>
      <c r="AE301"/>
      <c r="AF301"/>
      <c r="AG301"/>
      <c r="AH301">
        <v>1</v>
      </c>
      <c r="AI301">
        <v>24.4</v>
      </c>
      <c r="AJ301">
        <v>0</v>
      </c>
    </row>
    <row r="302" spans="1:36" s="4" customFormat="1" x14ac:dyDescent="0.25">
      <c r="A302" s="125" t="s">
        <v>817</v>
      </c>
      <c r="B302" s="126">
        <v>165286721</v>
      </c>
      <c r="C302">
        <v>7.65</v>
      </c>
      <c r="D302" s="127">
        <f>(C302+coefficient!$B$15)/0.9*1.19</f>
        <v>16.726111111111109</v>
      </c>
      <c r="E302" s="128">
        <f>(C302+coefficient!$B$15)/0.95</f>
        <v>13.315789473684212</v>
      </c>
      <c r="F302" s="159" t="s">
        <v>516</v>
      </c>
      <c r="G302" s="153">
        <v>304</v>
      </c>
      <c r="H302" s="173">
        <v>27.79</v>
      </c>
      <c r="I302" s="132">
        <v>294</v>
      </c>
      <c r="J302" s="133">
        <v>165286721</v>
      </c>
      <c r="K302" s="133">
        <v>403949</v>
      </c>
      <c r="L302" s="134">
        <f t="shared" si="23"/>
        <v>23.469369318181819</v>
      </c>
      <c r="M302" s="135">
        <v>295</v>
      </c>
      <c r="N302" s="135">
        <v>165286721</v>
      </c>
      <c r="O302" s="135">
        <v>403947</v>
      </c>
      <c r="P302" s="136">
        <f>(C302+4.2+coefficient!$B$15)/0.88*1.19</f>
        <v>22.785795454545454</v>
      </c>
      <c r="Q302" s="137">
        <v>296</v>
      </c>
      <c r="R302" s="137">
        <v>165286721</v>
      </c>
      <c r="S302" s="137">
        <v>403948</v>
      </c>
      <c r="T302" s="138">
        <f t="shared" si="20"/>
        <v>16.024431818181817</v>
      </c>
      <c r="U302" s="139">
        <v>758</v>
      </c>
      <c r="V302" s="140">
        <v>165286721</v>
      </c>
      <c r="W302" s="140">
        <v>570679</v>
      </c>
      <c r="X302" s="141">
        <f t="shared" si="21"/>
        <v>18.56936931818182</v>
      </c>
      <c r="Y302" s="142">
        <v>759</v>
      </c>
      <c r="Z302" s="143">
        <v>165286721</v>
      </c>
      <c r="AA302" s="143">
        <v>570680</v>
      </c>
      <c r="AB302">
        <v>5</v>
      </c>
      <c r="AC302">
        <v>2</v>
      </c>
      <c r="AD302">
        <v>27.79</v>
      </c>
      <c r="AE302"/>
      <c r="AF302"/>
      <c r="AG302"/>
      <c r="AH302"/>
      <c r="AI302"/>
      <c r="AJ302"/>
    </row>
    <row r="303" spans="1:36" s="4" customFormat="1" x14ac:dyDescent="0.25">
      <c r="A303" s="144" t="s">
        <v>818</v>
      </c>
      <c r="B303" s="126">
        <v>165286722</v>
      </c>
      <c r="C303">
        <v>7.27</v>
      </c>
      <c r="D303" s="127">
        <f>(C303+coefficient!$B$15)/0.9*1.19</f>
        <v>16.223666666666666</v>
      </c>
      <c r="E303" s="128">
        <f>(C303+coefficient!$B$15)/0.95</f>
        <v>12.91578947368421</v>
      </c>
      <c r="F303" s="158" t="s">
        <v>516</v>
      </c>
      <c r="G303" s="153">
        <v>305</v>
      </c>
      <c r="H303" s="131">
        <f>(C303+4.2+coefficient!$B$12)/0.85*1.19</f>
        <v>24.457999999999995</v>
      </c>
      <c r="I303" s="132">
        <v>294</v>
      </c>
      <c r="J303" s="133">
        <v>165286722</v>
      </c>
      <c r="K303" s="133">
        <v>403952</v>
      </c>
      <c r="L303" s="134">
        <f t="shared" si="23"/>
        <v>25.7912</v>
      </c>
      <c r="M303" s="135">
        <v>295</v>
      </c>
      <c r="N303" s="135">
        <v>165286722</v>
      </c>
      <c r="O303" s="135">
        <v>403950</v>
      </c>
      <c r="P303" s="219">
        <v>25.04</v>
      </c>
      <c r="Q303" s="137">
        <v>296</v>
      </c>
      <c r="R303" s="137">
        <v>165286722</v>
      </c>
      <c r="S303" s="137">
        <v>403951</v>
      </c>
      <c r="T303" s="138">
        <f t="shared" si="20"/>
        <v>15.510568181818179</v>
      </c>
      <c r="U303" s="139">
        <v>758</v>
      </c>
      <c r="V303" s="140">
        <v>165286722</v>
      </c>
      <c r="W303" s="140">
        <v>570681</v>
      </c>
      <c r="X303" s="141">
        <f t="shared" si="21"/>
        <v>20.891199999999998</v>
      </c>
      <c r="Y303" s="142">
        <v>759</v>
      </c>
      <c r="Z303" s="143">
        <v>165286722</v>
      </c>
      <c r="AA303" s="143">
        <v>570682</v>
      </c>
      <c r="AB303">
        <v>5</v>
      </c>
      <c r="AC303"/>
      <c r="AD303"/>
      <c r="AE303"/>
      <c r="AF303"/>
      <c r="AG303"/>
      <c r="AH303">
        <v>1</v>
      </c>
      <c r="AI303">
        <v>25.04</v>
      </c>
      <c r="AJ303">
        <v>0</v>
      </c>
    </row>
    <row r="304" spans="1:36" s="4" customFormat="1" x14ac:dyDescent="0.25">
      <c r="A304" s="125" t="s">
        <v>819</v>
      </c>
      <c r="B304" s="126">
        <v>165286726</v>
      </c>
      <c r="C304">
        <v>11.17</v>
      </c>
      <c r="D304" s="127">
        <f>(C304+coefficient!$B$15)/0.9*1.19</f>
        <v>21.380333333333336</v>
      </c>
      <c r="E304" s="128">
        <f>(C304+coefficient!$B$15)/0.95</f>
        <v>17.02105263157895</v>
      </c>
      <c r="F304" s="159" t="s">
        <v>516</v>
      </c>
      <c r="G304" s="153">
        <v>306</v>
      </c>
      <c r="H304" s="131">
        <f>(C304+4.2+coefficient!$B$12)/0.85*1.19</f>
        <v>29.918000000000003</v>
      </c>
      <c r="I304" s="132">
        <v>294</v>
      </c>
      <c r="J304" s="133">
        <v>165286726</v>
      </c>
      <c r="K304" s="133">
        <v>403958</v>
      </c>
      <c r="L304" s="219">
        <v>31.16</v>
      </c>
      <c r="M304" s="135">
        <v>295</v>
      </c>
      <c r="N304" s="135">
        <v>165286726</v>
      </c>
      <c r="O304" s="135">
        <v>403956</v>
      </c>
      <c r="P304" s="219">
        <v>26.45</v>
      </c>
      <c r="Q304" s="137">
        <v>296</v>
      </c>
      <c r="R304" s="137">
        <v>165286726</v>
      </c>
      <c r="S304" s="137">
        <v>403957</v>
      </c>
      <c r="T304" s="138">
        <f t="shared" si="20"/>
        <v>20.784431818181819</v>
      </c>
      <c r="U304" s="139">
        <v>758</v>
      </c>
      <c r="V304" s="140">
        <v>165286726</v>
      </c>
      <c r="W304" s="140">
        <v>570683</v>
      </c>
      <c r="X304" s="141">
        <f t="shared" si="21"/>
        <v>26.259999999999998</v>
      </c>
      <c r="Y304" s="142">
        <v>759</v>
      </c>
      <c r="Z304" s="143">
        <v>165286726</v>
      </c>
      <c r="AA304" s="143">
        <v>570684</v>
      </c>
      <c r="AB304">
        <v>3</v>
      </c>
      <c r="AC304"/>
      <c r="AD304"/>
      <c r="AE304">
        <v>2</v>
      </c>
      <c r="AF304">
        <v>31.16</v>
      </c>
      <c r="AG304">
        <v>0</v>
      </c>
      <c r="AH304">
        <v>1</v>
      </c>
      <c r="AI304">
        <v>26.45</v>
      </c>
      <c r="AJ304">
        <v>0</v>
      </c>
    </row>
    <row r="305" spans="1:36" s="4" customFormat="1" x14ac:dyDescent="0.25">
      <c r="A305" s="144" t="s">
        <v>820</v>
      </c>
      <c r="B305" s="126">
        <v>165286728</v>
      </c>
      <c r="C305">
        <v>9.9600000000000009</v>
      </c>
      <c r="D305" s="127">
        <f>(C305+coefficient!$B$15)/0.9*1.19</f>
        <v>19.780444444444445</v>
      </c>
      <c r="E305" s="128">
        <f>(C305+coefficient!$B$15)/0.95</f>
        <v>15.747368421052633</v>
      </c>
      <c r="F305" s="158" t="s">
        <v>516</v>
      </c>
      <c r="G305" s="153">
        <v>307</v>
      </c>
      <c r="H305" s="173">
        <v>31.02</v>
      </c>
      <c r="I305" s="132">
        <v>294</v>
      </c>
      <c r="J305" s="133">
        <v>165286728</v>
      </c>
      <c r="K305" s="133">
        <v>403961</v>
      </c>
      <c r="L305" s="219">
        <v>33.909999999999997</v>
      </c>
      <c r="M305" s="135">
        <v>295</v>
      </c>
      <c r="N305" s="135">
        <v>165286728</v>
      </c>
      <c r="O305" s="135">
        <v>403959</v>
      </c>
      <c r="P305" s="219">
        <v>28.61</v>
      </c>
      <c r="Q305" s="137">
        <v>296</v>
      </c>
      <c r="R305" s="137">
        <v>165286728</v>
      </c>
      <c r="S305" s="137">
        <v>403960</v>
      </c>
      <c r="T305" s="138">
        <f t="shared" si="20"/>
        <v>19.148181818181815</v>
      </c>
      <c r="U305" s="139">
        <v>758</v>
      </c>
      <c r="V305" s="140">
        <v>165286728</v>
      </c>
      <c r="W305" s="140">
        <v>570685</v>
      </c>
      <c r="X305" s="141">
        <f t="shared" si="21"/>
        <v>29.009999999999998</v>
      </c>
      <c r="Y305" s="142">
        <v>759</v>
      </c>
      <c r="Z305" s="143">
        <v>165286728</v>
      </c>
      <c r="AA305" s="143">
        <v>570686</v>
      </c>
      <c r="AB305">
        <v>19</v>
      </c>
      <c r="AC305">
        <v>2</v>
      </c>
      <c r="AD305">
        <v>31.02</v>
      </c>
      <c r="AE305"/>
      <c r="AF305"/>
      <c r="AG305"/>
      <c r="AH305">
        <v>2</v>
      </c>
      <c r="AI305">
        <v>28.61</v>
      </c>
      <c r="AJ305">
        <v>0</v>
      </c>
    </row>
    <row r="306" spans="1:36" s="4" customFormat="1" x14ac:dyDescent="0.25">
      <c r="A306" s="148" t="s">
        <v>821</v>
      </c>
      <c r="B306" s="126">
        <v>165286729</v>
      </c>
      <c r="C306">
        <v>6.19</v>
      </c>
      <c r="D306" s="127">
        <f>(C306+coefficient!$B$15)/0.9*1.19</f>
        <v>14.795666666666666</v>
      </c>
      <c r="E306" s="128">
        <f>(C306+coefficient!$B$15)/0.95</f>
        <v>11.778947368421054</v>
      </c>
      <c r="F306" s="152" t="s">
        <v>516</v>
      </c>
      <c r="G306" s="153">
        <v>308</v>
      </c>
      <c r="H306" s="131">
        <f>(C306+4.2+coefficient!$B$12)/0.85*1.19</f>
        <v>22.946000000000002</v>
      </c>
      <c r="I306" s="132">
        <v>294</v>
      </c>
      <c r="J306" s="133">
        <v>165286729</v>
      </c>
      <c r="K306" s="133">
        <v>403964</v>
      </c>
      <c r="L306" s="134">
        <f t="shared" ref="L306:L317" si="24">P306*1.03</f>
        <v>21.435821590909089</v>
      </c>
      <c r="M306" s="135">
        <v>295</v>
      </c>
      <c r="N306" s="135">
        <v>165286729</v>
      </c>
      <c r="O306" s="135">
        <v>403962</v>
      </c>
      <c r="P306" s="136">
        <f>(C306+4.2+coefficient!$B$15)/0.88*1.19</f>
        <v>20.81147727272727</v>
      </c>
      <c r="Q306" s="137">
        <v>296</v>
      </c>
      <c r="R306" s="137">
        <v>165286729</v>
      </c>
      <c r="S306" s="137">
        <v>403963</v>
      </c>
      <c r="T306" s="138">
        <f t="shared" si="20"/>
        <v>14.050113636363635</v>
      </c>
      <c r="U306" s="139">
        <v>758</v>
      </c>
      <c r="V306" s="140">
        <v>165286729</v>
      </c>
      <c r="W306" s="140">
        <v>570687</v>
      </c>
      <c r="X306" s="141">
        <f t="shared" si="21"/>
        <v>16.535821590909087</v>
      </c>
      <c r="Y306" s="142">
        <v>759</v>
      </c>
      <c r="Z306" s="143">
        <v>165286729</v>
      </c>
      <c r="AA306" s="143">
        <v>570688</v>
      </c>
      <c r="AB306">
        <v>0</v>
      </c>
      <c r="AC306"/>
      <c r="AD306"/>
      <c r="AE306"/>
      <c r="AF306"/>
      <c r="AG306"/>
      <c r="AH306"/>
      <c r="AI306"/>
      <c r="AJ306"/>
    </row>
    <row r="307" spans="1:36" s="4" customFormat="1" x14ac:dyDescent="0.25">
      <c r="A307" s="146" t="s">
        <v>822</v>
      </c>
      <c r="B307" s="126">
        <v>165290175</v>
      </c>
      <c r="C307">
        <v>7.68</v>
      </c>
      <c r="D307" s="127">
        <f>(C307+coefficient!$B$15)/0.9*1.19</f>
        <v>16.765777777777778</v>
      </c>
      <c r="E307" s="128">
        <f>(C307+coefficient!$B$15)/0.95</f>
        <v>13.347368421052632</v>
      </c>
      <c r="F307" s="160" t="s">
        <v>516</v>
      </c>
      <c r="G307" s="153">
        <v>309</v>
      </c>
      <c r="H307" s="131">
        <f>(C307+4.2+coefficient!$B$12)/0.85*1.19</f>
        <v>25.032</v>
      </c>
      <c r="I307" s="132">
        <v>294</v>
      </c>
      <c r="J307" s="133">
        <v>165290175</v>
      </c>
      <c r="K307" s="133">
        <v>403967</v>
      </c>
      <c r="L307" s="134">
        <f t="shared" si="24"/>
        <v>23.511154545454545</v>
      </c>
      <c r="M307" s="135">
        <v>295</v>
      </c>
      <c r="N307" s="135">
        <v>165290175</v>
      </c>
      <c r="O307" s="135">
        <v>403965</v>
      </c>
      <c r="P307" s="136">
        <f>(C307+4.2+coefficient!$B$15)/0.88*1.19</f>
        <v>22.826363636363634</v>
      </c>
      <c r="Q307" s="137">
        <v>296</v>
      </c>
      <c r="R307" s="137">
        <v>165290175</v>
      </c>
      <c r="S307" s="137">
        <v>403966</v>
      </c>
      <c r="T307" s="138">
        <f t="shared" si="20"/>
        <v>16.064999999999998</v>
      </c>
      <c r="U307" s="139">
        <v>758</v>
      </c>
      <c r="V307" s="140">
        <v>165290175</v>
      </c>
      <c r="W307" s="140">
        <v>570689</v>
      </c>
      <c r="X307" s="141">
        <f t="shared" si="21"/>
        <v>18.611154545454546</v>
      </c>
      <c r="Y307" s="142">
        <v>759</v>
      </c>
      <c r="Z307" s="143">
        <v>165290175</v>
      </c>
      <c r="AA307" s="143">
        <v>570690</v>
      </c>
      <c r="AB307">
        <v>0</v>
      </c>
      <c r="AC307"/>
      <c r="AD307"/>
      <c r="AE307"/>
      <c r="AF307"/>
      <c r="AG307"/>
      <c r="AH307"/>
      <c r="AI307"/>
      <c r="AJ307"/>
    </row>
    <row r="308" spans="1:36" s="4" customFormat="1" x14ac:dyDescent="0.25">
      <c r="A308" s="125" t="s">
        <v>823</v>
      </c>
      <c r="B308" s="126">
        <v>165290177</v>
      </c>
      <c r="C308">
        <v>7.46</v>
      </c>
      <c r="D308" s="127">
        <f>(C308+coefficient!$B$15)/0.9*1.19</f>
        <v>16.474888888888888</v>
      </c>
      <c r="E308" s="128">
        <f>(C308+coefficient!$B$15)/0.95</f>
        <v>13.115789473684211</v>
      </c>
      <c r="F308" s="159" t="s">
        <v>516</v>
      </c>
      <c r="G308" s="153">
        <v>310</v>
      </c>
      <c r="H308" s="131">
        <f>(C308+4.2+coefficient!$B$12)/0.85*1.19</f>
        <v>24.724</v>
      </c>
      <c r="I308" s="132">
        <v>294</v>
      </c>
      <c r="J308" s="133">
        <v>165290177</v>
      </c>
      <c r="K308" s="133">
        <v>403970</v>
      </c>
      <c r="L308" s="134">
        <f t="shared" si="24"/>
        <v>23.204729545454548</v>
      </c>
      <c r="M308" s="135">
        <v>295</v>
      </c>
      <c r="N308" s="135">
        <v>165290177</v>
      </c>
      <c r="O308" s="135">
        <v>403968</v>
      </c>
      <c r="P308" s="136">
        <f>(C308+4.2+coefficient!$B$15)/0.88*1.19</f>
        <v>22.528863636363639</v>
      </c>
      <c r="Q308" s="137">
        <v>296</v>
      </c>
      <c r="R308" s="137">
        <v>165290177</v>
      </c>
      <c r="S308" s="137">
        <v>403969</v>
      </c>
      <c r="T308" s="138">
        <f t="shared" si="20"/>
        <v>15.7675</v>
      </c>
      <c r="U308" s="139">
        <v>758</v>
      </c>
      <c r="V308" s="140">
        <v>165290177</v>
      </c>
      <c r="W308" s="140">
        <v>570691</v>
      </c>
      <c r="X308" s="141">
        <f t="shared" si="21"/>
        <v>18.304729545454549</v>
      </c>
      <c r="Y308" s="142">
        <v>759</v>
      </c>
      <c r="Z308" s="143">
        <v>165290177</v>
      </c>
      <c r="AA308" s="143">
        <v>570692</v>
      </c>
      <c r="AB308">
        <v>38</v>
      </c>
      <c r="AC308"/>
      <c r="AD308"/>
      <c r="AE308"/>
      <c r="AF308"/>
      <c r="AG308"/>
      <c r="AH308"/>
      <c r="AI308"/>
      <c r="AJ308"/>
    </row>
    <row r="309" spans="1:36" s="4" customFormat="1" x14ac:dyDescent="0.25">
      <c r="A309" s="144" t="s">
        <v>824</v>
      </c>
      <c r="B309" s="126">
        <v>165290178</v>
      </c>
      <c r="C309">
        <v>9.11</v>
      </c>
      <c r="D309" s="127">
        <f>(C309+coefficient!$B$15)/0.9*1.19</f>
        <v>18.656555555555553</v>
      </c>
      <c r="E309" s="128">
        <f>(C309+coefficient!$B$15)/0.95</f>
        <v>14.852631578947369</v>
      </c>
      <c r="F309" s="158" t="s">
        <v>516</v>
      </c>
      <c r="G309" s="153">
        <v>311</v>
      </c>
      <c r="H309" s="131">
        <f>(C309+4.2+coefficient!$B$12)/0.85*1.19</f>
        <v>27.033999999999995</v>
      </c>
      <c r="I309" s="132">
        <v>294</v>
      </c>
      <c r="J309" s="133">
        <v>165290178</v>
      </c>
      <c r="K309" s="133">
        <v>403973</v>
      </c>
      <c r="L309" s="134">
        <f t="shared" si="24"/>
        <v>25.502917045454545</v>
      </c>
      <c r="M309" s="135">
        <v>295</v>
      </c>
      <c r="N309" s="135">
        <v>165290178</v>
      </c>
      <c r="O309" s="135">
        <v>403971</v>
      </c>
      <c r="P309" s="136">
        <f>(C309+4.2+coefficient!$B$15)/0.88*1.19</f>
        <v>24.760113636363634</v>
      </c>
      <c r="Q309" s="137">
        <v>296</v>
      </c>
      <c r="R309" s="137">
        <v>165290178</v>
      </c>
      <c r="S309" s="137">
        <v>403972</v>
      </c>
      <c r="T309" s="138">
        <f t="shared" si="20"/>
        <v>17.998749999999998</v>
      </c>
      <c r="U309" s="139">
        <v>758</v>
      </c>
      <c r="V309" s="140">
        <v>165290178</v>
      </c>
      <c r="W309" s="140">
        <v>570693</v>
      </c>
      <c r="X309" s="141">
        <f t="shared" si="21"/>
        <v>20.602917045454546</v>
      </c>
      <c r="Y309" s="142">
        <v>759</v>
      </c>
      <c r="Z309" s="143">
        <v>165290178</v>
      </c>
      <c r="AA309" s="143">
        <v>570694</v>
      </c>
      <c r="AB309">
        <v>26</v>
      </c>
      <c r="AC309"/>
      <c r="AD309"/>
      <c r="AE309"/>
      <c r="AF309"/>
      <c r="AG309"/>
      <c r="AH309"/>
      <c r="AI309"/>
      <c r="AJ309"/>
    </row>
    <row r="310" spans="1:36" s="4" customFormat="1" x14ac:dyDescent="0.25">
      <c r="A310" s="148" t="s">
        <v>825</v>
      </c>
      <c r="B310" s="126">
        <v>165290291</v>
      </c>
      <c r="C310">
        <v>8.81</v>
      </c>
      <c r="D310" s="127">
        <f>(C310+coefficient!$B$15)/0.9*1.19</f>
        <v>18.259888888888888</v>
      </c>
      <c r="E310" s="128">
        <f>(C310+coefficient!$B$15)/0.95</f>
        <v>14.536842105263158</v>
      </c>
      <c r="F310" s="152" t="s">
        <v>516</v>
      </c>
      <c r="G310" s="153">
        <v>312</v>
      </c>
      <c r="H310" s="131">
        <f>(C310+4.2+coefficient!$B$12)/0.85*1.19</f>
        <v>26.614000000000001</v>
      </c>
      <c r="I310" s="132">
        <v>294</v>
      </c>
      <c r="J310" s="133">
        <v>165290291</v>
      </c>
      <c r="K310" s="133">
        <v>403976</v>
      </c>
      <c r="L310" s="134">
        <f t="shared" si="24"/>
        <v>25.085064772727275</v>
      </c>
      <c r="M310" s="135">
        <v>295</v>
      </c>
      <c r="N310" s="135">
        <v>165290291</v>
      </c>
      <c r="O310" s="135">
        <v>403974</v>
      </c>
      <c r="P310" s="136">
        <f>(C310+4.2+coefficient!$B$15)/0.88*1.19</f>
        <v>24.354431818181819</v>
      </c>
      <c r="Q310" s="137">
        <v>296</v>
      </c>
      <c r="R310" s="137">
        <v>165290291</v>
      </c>
      <c r="S310" s="137">
        <v>403975</v>
      </c>
      <c r="T310" s="138">
        <f t="shared" si="20"/>
        <v>17.593068181818182</v>
      </c>
      <c r="U310" s="139">
        <v>758</v>
      </c>
      <c r="V310" s="140">
        <v>165290291</v>
      </c>
      <c r="W310" s="140">
        <v>570695</v>
      </c>
      <c r="X310" s="141">
        <f t="shared" si="21"/>
        <v>20.185064772727273</v>
      </c>
      <c r="Y310" s="142">
        <v>759</v>
      </c>
      <c r="Z310" s="143">
        <v>165290291</v>
      </c>
      <c r="AA310" s="143">
        <v>570696</v>
      </c>
      <c r="AB310">
        <v>0</v>
      </c>
      <c r="AC310"/>
      <c r="AD310"/>
      <c r="AE310"/>
      <c r="AF310"/>
      <c r="AG310"/>
      <c r="AH310"/>
      <c r="AI310"/>
      <c r="AJ310"/>
    </row>
    <row r="311" spans="1:36" s="4" customFormat="1" x14ac:dyDescent="0.25">
      <c r="A311" s="144" t="s">
        <v>826</v>
      </c>
      <c r="B311" s="126">
        <v>165290295</v>
      </c>
      <c r="C311">
        <v>9.2799999999999994</v>
      </c>
      <c r="D311" s="127">
        <f>(C311+coefficient!$B$15)/0.9*1.19</f>
        <v>18.88133333333333</v>
      </c>
      <c r="E311" s="128">
        <f>(C311+coefficient!$B$15)/0.95</f>
        <v>15.031578947368422</v>
      </c>
      <c r="F311" s="158" t="s">
        <v>516</v>
      </c>
      <c r="G311" s="153">
        <v>313</v>
      </c>
      <c r="H311" s="173">
        <v>41.07</v>
      </c>
      <c r="I311" s="132">
        <v>294</v>
      </c>
      <c r="J311" s="133">
        <v>165290295</v>
      </c>
      <c r="K311" s="133">
        <v>403979</v>
      </c>
      <c r="L311" s="134">
        <f t="shared" si="24"/>
        <v>25.739699999999999</v>
      </c>
      <c r="M311" s="135">
        <v>295</v>
      </c>
      <c r="N311" s="135">
        <v>165290295</v>
      </c>
      <c r="O311" s="135">
        <v>403977</v>
      </c>
      <c r="P311" s="136">
        <f>(C311+4.2+coefficient!$B$15)/0.88*1.19</f>
        <v>24.99</v>
      </c>
      <c r="Q311" s="137">
        <v>296</v>
      </c>
      <c r="R311" s="137">
        <v>165290295</v>
      </c>
      <c r="S311" s="137">
        <v>403978</v>
      </c>
      <c r="T311" s="138">
        <f t="shared" si="20"/>
        <v>18.228636363636362</v>
      </c>
      <c r="U311" s="139">
        <v>758</v>
      </c>
      <c r="V311" s="140">
        <v>165290295</v>
      </c>
      <c r="W311" s="140">
        <v>570697</v>
      </c>
      <c r="X311" s="141">
        <f t="shared" si="21"/>
        <v>20.839700000000001</v>
      </c>
      <c r="Y311" s="142">
        <v>759</v>
      </c>
      <c r="Z311" s="143">
        <v>165290295</v>
      </c>
      <c r="AA311" s="143">
        <v>570698</v>
      </c>
      <c r="AB311">
        <v>17</v>
      </c>
      <c r="AC311"/>
      <c r="AD311"/>
      <c r="AE311"/>
      <c r="AF311"/>
      <c r="AG311"/>
      <c r="AH311"/>
      <c r="AI311"/>
      <c r="AJ311"/>
    </row>
    <row r="312" spans="1:36" s="4" customFormat="1" x14ac:dyDescent="0.25">
      <c r="A312" s="148" t="s">
        <v>827</v>
      </c>
      <c r="B312" s="126">
        <v>165290296</v>
      </c>
      <c r="C312">
        <v>9.7100000000000009</v>
      </c>
      <c r="D312" s="127">
        <f>(C312+coefficient!$B$15)/0.9*1.19</f>
        <v>19.449888888888889</v>
      </c>
      <c r="E312" s="128">
        <f>(C312+coefficient!$B$15)/0.95</f>
        <v>15.484210526315792</v>
      </c>
      <c r="F312" s="152" t="s">
        <v>516</v>
      </c>
      <c r="G312" s="153">
        <v>314</v>
      </c>
      <c r="H312" s="131">
        <f>(C312+4.2+coefficient!$B$12)/0.85*1.19</f>
        <v>27.874000000000002</v>
      </c>
      <c r="I312" s="132">
        <v>294</v>
      </c>
      <c r="J312" s="133">
        <v>165290296</v>
      </c>
      <c r="K312" s="133">
        <v>403982</v>
      </c>
      <c r="L312" s="134">
        <f t="shared" si="24"/>
        <v>26.338621590909092</v>
      </c>
      <c r="M312" s="135">
        <v>295</v>
      </c>
      <c r="N312" s="135">
        <v>165290296</v>
      </c>
      <c r="O312" s="135">
        <v>403980</v>
      </c>
      <c r="P312" s="136">
        <f>(C312+4.2+coefficient!$B$15)/0.88*1.19</f>
        <v>25.571477272727272</v>
      </c>
      <c r="Q312" s="137">
        <v>296</v>
      </c>
      <c r="R312" s="137">
        <v>165290296</v>
      </c>
      <c r="S312" s="137">
        <v>403981</v>
      </c>
      <c r="T312" s="138">
        <f t="shared" si="20"/>
        <v>18.810113636363635</v>
      </c>
      <c r="U312" s="139">
        <v>758</v>
      </c>
      <c r="V312" s="140">
        <v>165290296</v>
      </c>
      <c r="W312" s="140">
        <v>570699</v>
      </c>
      <c r="X312" s="141">
        <f t="shared" si="21"/>
        <v>21.438621590909094</v>
      </c>
      <c r="Y312" s="142">
        <v>759</v>
      </c>
      <c r="Z312" s="143">
        <v>165290296</v>
      </c>
      <c r="AA312" s="143">
        <v>570700</v>
      </c>
      <c r="AB312">
        <v>0</v>
      </c>
      <c r="AC312"/>
      <c r="AD312"/>
      <c r="AE312"/>
      <c r="AF312"/>
      <c r="AG312"/>
      <c r="AH312"/>
      <c r="AI312"/>
      <c r="AJ312"/>
    </row>
    <row r="313" spans="1:36" s="4" customFormat="1" x14ac:dyDescent="0.25">
      <c r="A313" s="146" t="s">
        <v>828</v>
      </c>
      <c r="B313" s="126">
        <v>165290297</v>
      </c>
      <c r="C313">
        <v>9.25</v>
      </c>
      <c r="D313" s="127">
        <f>(C313+coefficient!$B$15)/0.9*1.19</f>
        <v>18.841666666666665</v>
      </c>
      <c r="E313" s="128">
        <f>(C313+coefficient!$B$15)/0.95</f>
        <v>15</v>
      </c>
      <c r="F313" s="160" t="s">
        <v>516</v>
      </c>
      <c r="G313" s="153">
        <v>315</v>
      </c>
      <c r="H313" s="131">
        <f>(C313+4.2+coefficient!$B$12)/0.85*1.19</f>
        <v>27.23</v>
      </c>
      <c r="I313" s="132">
        <v>294</v>
      </c>
      <c r="J313" s="133">
        <v>165290297</v>
      </c>
      <c r="K313" s="133">
        <v>403985</v>
      </c>
      <c r="L313" s="134">
        <f t="shared" si="24"/>
        <v>25.69791477272727</v>
      </c>
      <c r="M313" s="135">
        <v>295</v>
      </c>
      <c r="N313" s="135">
        <v>165290297</v>
      </c>
      <c r="O313" s="135">
        <v>403983</v>
      </c>
      <c r="P313" s="136">
        <f>(C313+4.2+coefficient!$B$15)/0.88*1.19</f>
        <v>24.949431818181814</v>
      </c>
      <c r="Q313" s="137">
        <v>296</v>
      </c>
      <c r="R313" s="137">
        <v>165290297</v>
      </c>
      <c r="S313" s="137">
        <v>403984</v>
      </c>
      <c r="T313" s="138">
        <f t="shared" si="20"/>
        <v>18.188068181818181</v>
      </c>
      <c r="U313" s="139">
        <v>758</v>
      </c>
      <c r="V313" s="140">
        <v>165290297</v>
      </c>
      <c r="W313" s="140">
        <v>570701</v>
      </c>
      <c r="X313" s="141">
        <f t="shared" si="21"/>
        <v>20.797914772727268</v>
      </c>
      <c r="Y313" s="142">
        <v>759</v>
      </c>
      <c r="Z313" s="143">
        <v>165290297</v>
      </c>
      <c r="AA313" s="143">
        <v>570702</v>
      </c>
      <c r="AB313">
        <v>0</v>
      </c>
      <c r="AC313"/>
      <c r="AD313"/>
      <c r="AE313"/>
      <c r="AF313"/>
      <c r="AG313"/>
      <c r="AH313"/>
      <c r="AI313"/>
      <c r="AJ313"/>
    </row>
    <row r="314" spans="1:36" s="4" customFormat="1" x14ac:dyDescent="0.25">
      <c r="A314" s="125" t="s">
        <v>829</v>
      </c>
      <c r="B314" s="126">
        <v>165290298</v>
      </c>
      <c r="C314">
        <v>8.41</v>
      </c>
      <c r="D314" s="127">
        <f>(C314+coefficient!$B$15)/0.9*1.19</f>
        <v>17.730999999999998</v>
      </c>
      <c r="E314" s="128">
        <f>(C314+coefficient!$B$15)/0.95</f>
        <v>14.115789473684211</v>
      </c>
      <c r="F314" s="159" t="s">
        <v>516</v>
      </c>
      <c r="G314" s="153">
        <v>316</v>
      </c>
      <c r="H314" s="131">
        <f>(C314+4.2+coefficient!$B$12)/0.85*1.19</f>
        <v>26.053999999999998</v>
      </c>
      <c r="I314" s="132">
        <v>294</v>
      </c>
      <c r="J314" s="133">
        <v>165290298</v>
      </c>
      <c r="K314" s="133">
        <v>403988</v>
      </c>
      <c r="L314" s="134">
        <f t="shared" si="24"/>
        <v>27.3156</v>
      </c>
      <c r="M314" s="135">
        <v>295</v>
      </c>
      <c r="N314" s="135">
        <v>165290298</v>
      </c>
      <c r="O314" s="135">
        <v>403986</v>
      </c>
      <c r="P314" s="219">
        <v>26.52</v>
      </c>
      <c r="Q314" s="137">
        <v>296</v>
      </c>
      <c r="R314" s="137">
        <v>165290298</v>
      </c>
      <c r="S314" s="137">
        <v>403987</v>
      </c>
      <c r="T314" s="138">
        <f t="shared" si="20"/>
        <v>17.05215909090909</v>
      </c>
      <c r="U314" s="139">
        <v>758</v>
      </c>
      <c r="V314" s="140">
        <v>165290298</v>
      </c>
      <c r="W314" s="140">
        <v>570703</v>
      </c>
      <c r="X314" s="141">
        <f t="shared" si="21"/>
        <v>22.415599999999998</v>
      </c>
      <c r="Y314" s="142">
        <v>759</v>
      </c>
      <c r="Z314" s="143">
        <v>165290298</v>
      </c>
      <c r="AA314" s="143">
        <v>570704</v>
      </c>
      <c r="AB314">
        <v>16</v>
      </c>
      <c r="AC314">
        <v>1</v>
      </c>
      <c r="AD314">
        <v>23.25</v>
      </c>
      <c r="AE314">
        <v>1</v>
      </c>
      <c r="AF314">
        <v>20.38</v>
      </c>
      <c r="AG314">
        <v>0</v>
      </c>
      <c r="AH314">
        <v>1</v>
      </c>
      <c r="AI314">
        <v>26.52</v>
      </c>
      <c r="AJ314">
        <v>0</v>
      </c>
    </row>
    <row r="315" spans="1:36" s="4" customFormat="1" x14ac:dyDescent="0.25">
      <c r="A315" s="144" t="s">
        <v>830</v>
      </c>
      <c r="B315" s="126">
        <v>165290299</v>
      </c>
      <c r="C315">
        <v>7.78</v>
      </c>
      <c r="D315" s="127">
        <f>(C315+coefficient!$B$15)/0.9*1.19</f>
        <v>16.898</v>
      </c>
      <c r="E315" s="128">
        <f>(C315+coefficient!$B$15)/0.95</f>
        <v>13.45263157894737</v>
      </c>
      <c r="F315" s="158" t="s">
        <v>516</v>
      </c>
      <c r="G315" s="153">
        <v>317</v>
      </c>
      <c r="H315" s="173">
        <v>28.11</v>
      </c>
      <c r="I315" s="132">
        <v>294</v>
      </c>
      <c r="J315" s="133">
        <v>165290299</v>
      </c>
      <c r="K315" s="133">
        <v>403991</v>
      </c>
      <c r="L315" s="134">
        <f t="shared" si="24"/>
        <v>23.650438636363635</v>
      </c>
      <c r="M315" s="135">
        <v>295</v>
      </c>
      <c r="N315" s="135">
        <v>165290299</v>
      </c>
      <c r="O315" s="135">
        <v>403989</v>
      </c>
      <c r="P315" s="136">
        <f>(C315+4.2+coefficient!$B$15)/0.88*1.19</f>
        <v>22.961590909090908</v>
      </c>
      <c r="Q315" s="137">
        <v>296</v>
      </c>
      <c r="R315" s="137">
        <v>165290299</v>
      </c>
      <c r="S315" s="137">
        <v>403990</v>
      </c>
      <c r="T315" s="138">
        <f t="shared" si="20"/>
        <v>16.200227272727272</v>
      </c>
      <c r="U315" s="139">
        <v>758</v>
      </c>
      <c r="V315" s="140">
        <v>165290299</v>
      </c>
      <c r="W315" s="140">
        <v>570705</v>
      </c>
      <c r="X315" s="141">
        <f t="shared" si="21"/>
        <v>18.750438636363633</v>
      </c>
      <c r="Y315" s="142">
        <v>759</v>
      </c>
      <c r="Z315" s="143">
        <v>165290299</v>
      </c>
      <c r="AA315" s="143">
        <v>570706</v>
      </c>
      <c r="AB315">
        <v>23</v>
      </c>
      <c r="AC315">
        <v>2</v>
      </c>
      <c r="AD315">
        <v>28.11</v>
      </c>
      <c r="AE315"/>
      <c r="AF315"/>
      <c r="AG315"/>
      <c r="AH315"/>
      <c r="AI315"/>
      <c r="AJ315"/>
    </row>
    <row r="316" spans="1:36" s="4" customFormat="1" x14ac:dyDescent="0.25">
      <c r="A316" s="148" t="s">
        <v>831</v>
      </c>
      <c r="B316" s="126">
        <v>165290301</v>
      </c>
      <c r="C316">
        <v>5.87</v>
      </c>
      <c r="D316" s="127">
        <f>(C316+coefficient!$B$15)/0.9*1.19</f>
        <v>14.372555555555557</v>
      </c>
      <c r="E316" s="128">
        <f>(C316+coefficient!$B$15)/0.95</f>
        <v>11.442105263157897</v>
      </c>
      <c r="F316" s="152" t="s">
        <v>516</v>
      </c>
      <c r="G316" s="153">
        <v>318</v>
      </c>
      <c r="H316" s="131">
        <f>(C316+4.2+coefficient!$B$12)/0.85*1.19</f>
        <v>22.498000000000001</v>
      </c>
      <c r="I316" s="132">
        <v>294</v>
      </c>
      <c r="J316" s="133">
        <v>165290301</v>
      </c>
      <c r="K316" s="133">
        <v>403994</v>
      </c>
      <c r="L316" s="134">
        <f t="shared" si="24"/>
        <v>20.990112500000002</v>
      </c>
      <c r="M316" s="135">
        <v>295</v>
      </c>
      <c r="N316" s="135">
        <v>165290301</v>
      </c>
      <c r="O316" s="135">
        <v>403992</v>
      </c>
      <c r="P316" s="136">
        <f>(C316+4.2+coefficient!$B$15)/0.88*1.19</f>
        <v>20.37875</v>
      </c>
      <c r="Q316" s="137">
        <v>296</v>
      </c>
      <c r="R316" s="137">
        <v>165290301</v>
      </c>
      <c r="S316" s="137">
        <v>403993</v>
      </c>
      <c r="T316" s="138">
        <f t="shared" si="20"/>
        <v>13.617386363636363</v>
      </c>
      <c r="U316" s="139">
        <v>758</v>
      </c>
      <c r="V316" s="140">
        <v>165290301</v>
      </c>
      <c r="W316" s="140">
        <v>570707</v>
      </c>
      <c r="X316" s="141">
        <f t="shared" si="21"/>
        <v>16.090112500000004</v>
      </c>
      <c r="Y316" s="142">
        <v>759</v>
      </c>
      <c r="Z316" s="143">
        <v>165290301</v>
      </c>
      <c r="AA316" s="143">
        <v>570708</v>
      </c>
      <c r="AB316">
        <v>0</v>
      </c>
      <c r="AC316"/>
      <c r="AD316"/>
      <c r="AE316"/>
      <c r="AF316"/>
      <c r="AG316"/>
      <c r="AH316"/>
      <c r="AI316"/>
      <c r="AJ316"/>
    </row>
    <row r="317" spans="1:36" s="4" customFormat="1" x14ac:dyDescent="0.25">
      <c r="A317" s="144" t="s">
        <v>832</v>
      </c>
      <c r="B317" s="126">
        <v>165290302</v>
      </c>
      <c r="C317">
        <v>7.96</v>
      </c>
      <c r="D317" s="127">
        <f>(C317+coefficient!$B$15)/0.9*1.19</f>
        <v>17.135999999999999</v>
      </c>
      <c r="E317" s="128">
        <f>(C317+coefficient!$B$15)/0.95</f>
        <v>13.642105263157896</v>
      </c>
      <c r="F317" s="158" t="s">
        <v>516</v>
      </c>
      <c r="G317" s="153">
        <v>319</v>
      </c>
      <c r="H317" s="131">
        <f>(C317+4.2+coefficient!$B$12)/0.85*1.19</f>
        <v>25.424000000000003</v>
      </c>
      <c r="I317" s="132">
        <v>294</v>
      </c>
      <c r="J317" s="133">
        <v>165290302</v>
      </c>
      <c r="K317" s="133">
        <v>403997</v>
      </c>
      <c r="L317" s="134">
        <f t="shared" si="24"/>
        <v>23.901149999999998</v>
      </c>
      <c r="M317" s="135">
        <v>295</v>
      </c>
      <c r="N317" s="135">
        <v>165290302</v>
      </c>
      <c r="O317" s="135">
        <v>403995</v>
      </c>
      <c r="P317" s="136">
        <f>(C317+4.2+coefficient!$B$15)/0.88*1.19</f>
        <v>23.204999999999998</v>
      </c>
      <c r="Q317" s="137">
        <v>296</v>
      </c>
      <c r="R317" s="137">
        <v>165290302</v>
      </c>
      <c r="S317" s="137">
        <v>403996</v>
      </c>
      <c r="T317" s="138">
        <f t="shared" si="20"/>
        <v>16.443636363636362</v>
      </c>
      <c r="U317" s="139">
        <v>758</v>
      </c>
      <c r="V317" s="140">
        <v>165290302</v>
      </c>
      <c r="W317" s="140">
        <v>570709</v>
      </c>
      <c r="X317" s="141">
        <f t="shared" si="21"/>
        <v>19.001149999999996</v>
      </c>
      <c r="Y317" s="142">
        <v>759</v>
      </c>
      <c r="Z317" s="143">
        <v>165290302</v>
      </c>
      <c r="AA317" s="143">
        <v>570710</v>
      </c>
      <c r="AB317">
        <v>33</v>
      </c>
      <c r="AC317"/>
      <c r="AD317"/>
      <c r="AE317"/>
      <c r="AF317"/>
      <c r="AG317"/>
      <c r="AH317"/>
      <c r="AI317"/>
      <c r="AJ317"/>
    </row>
    <row r="318" spans="1:36" s="4" customFormat="1" x14ac:dyDescent="0.25">
      <c r="A318" s="125" t="s">
        <v>833</v>
      </c>
      <c r="B318" s="126">
        <v>165290315</v>
      </c>
      <c r="C318">
        <v>8.5399999999999991</v>
      </c>
      <c r="D318" s="127">
        <f>(C318+coefficient!$B$15)/0.9*1.19</f>
        <v>17.902888888888885</v>
      </c>
      <c r="E318" s="128">
        <f>(C318+coefficient!$B$15)/0.95</f>
        <v>14.252631578947367</v>
      </c>
      <c r="F318" s="159" t="s">
        <v>516</v>
      </c>
      <c r="G318" s="153">
        <v>320</v>
      </c>
      <c r="H318" s="131">
        <f>(C318+4.2+coefficient!$B$12)/0.85*1.19</f>
        <v>26.235999999999997</v>
      </c>
      <c r="I318" s="132">
        <v>294</v>
      </c>
      <c r="J318" s="133">
        <v>165290315</v>
      </c>
      <c r="K318" s="133">
        <v>404000</v>
      </c>
      <c r="L318" s="219">
        <v>28.16</v>
      </c>
      <c r="M318" s="135">
        <v>295</v>
      </c>
      <c r="N318" s="135">
        <v>165290315</v>
      </c>
      <c r="O318" s="135">
        <v>403998</v>
      </c>
      <c r="P318" s="219">
        <v>26.67</v>
      </c>
      <c r="Q318" s="137">
        <v>296</v>
      </c>
      <c r="R318" s="137">
        <v>165290315</v>
      </c>
      <c r="S318" s="137">
        <v>403999</v>
      </c>
      <c r="T318" s="138">
        <f t="shared" si="20"/>
        <v>17.227954545454541</v>
      </c>
      <c r="U318" s="139">
        <v>758</v>
      </c>
      <c r="V318" s="140">
        <v>165290315</v>
      </c>
      <c r="W318" s="140">
        <v>570711</v>
      </c>
      <c r="X318" s="141">
        <f t="shared" si="21"/>
        <v>23.259999999999998</v>
      </c>
      <c r="Y318" s="142">
        <v>759</v>
      </c>
      <c r="Z318" s="143">
        <v>165290315</v>
      </c>
      <c r="AA318" s="143">
        <v>570712</v>
      </c>
      <c r="AB318">
        <v>0</v>
      </c>
      <c r="AC318"/>
      <c r="AD318"/>
      <c r="AE318"/>
      <c r="AF318"/>
      <c r="AG318"/>
      <c r="AH318">
        <v>1</v>
      </c>
      <c r="AI318">
        <v>26.67</v>
      </c>
      <c r="AJ318">
        <v>0</v>
      </c>
    </row>
    <row r="319" spans="1:36" s="4" customFormat="1" x14ac:dyDescent="0.25">
      <c r="A319" s="144" t="s">
        <v>834</v>
      </c>
      <c r="B319" s="126">
        <v>165290316</v>
      </c>
      <c r="C319">
        <v>5.92</v>
      </c>
      <c r="D319" s="127">
        <f>(C319+coefficient!$B$15)/0.9*1.19</f>
        <v>14.438666666666666</v>
      </c>
      <c r="E319" s="128">
        <f>(C319+coefficient!$B$15)/0.95</f>
        <v>11.494736842105263</v>
      </c>
      <c r="F319" s="158" t="s">
        <v>516</v>
      </c>
      <c r="G319" s="153">
        <v>321</v>
      </c>
      <c r="H319" s="131">
        <f>(C319+4.2+coefficient!$B$12)/0.85*1.19</f>
        <v>22.567999999999998</v>
      </c>
      <c r="I319" s="132">
        <v>294</v>
      </c>
      <c r="J319" s="133">
        <v>165290316</v>
      </c>
      <c r="K319" s="133">
        <v>404003</v>
      </c>
      <c r="L319" s="134">
        <f>P319*1.03</f>
        <v>21.059754545454549</v>
      </c>
      <c r="M319" s="135">
        <v>295</v>
      </c>
      <c r="N319" s="135">
        <v>165290316</v>
      </c>
      <c r="O319" s="135">
        <v>404001</v>
      </c>
      <c r="P319" s="136">
        <f>(C319+4.2+coefficient!$B$15)/0.88*1.19</f>
        <v>20.446363636363639</v>
      </c>
      <c r="Q319" s="137">
        <v>296</v>
      </c>
      <c r="R319" s="137">
        <v>165290316</v>
      </c>
      <c r="S319" s="137">
        <v>404002</v>
      </c>
      <c r="T319" s="138">
        <f t="shared" si="20"/>
        <v>13.685000000000002</v>
      </c>
      <c r="U319" s="139">
        <v>758</v>
      </c>
      <c r="V319" s="140">
        <v>165290316</v>
      </c>
      <c r="W319" s="140">
        <v>570713</v>
      </c>
      <c r="X319" s="141">
        <f t="shared" si="21"/>
        <v>16.159754545454547</v>
      </c>
      <c r="Y319" s="142">
        <v>759</v>
      </c>
      <c r="Z319" s="143">
        <v>165290316</v>
      </c>
      <c r="AA319" s="143">
        <v>570714</v>
      </c>
      <c r="AB319">
        <v>9</v>
      </c>
      <c r="AC319"/>
      <c r="AD319"/>
      <c r="AE319"/>
      <c r="AF319"/>
      <c r="AG319"/>
      <c r="AH319">
        <v>1</v>
      </c>
      <c r="AI319">
        <v>20.45</v>
      </c>
      <c r="AJ319">
        <v>0</v>
      </c>
    </row>
    <row r="320" spans="1:36" s="4" customFormat="1" x14ac:dyDescent="0.25">
      <c r="A320" s="125" t="s">
        <v>835</v>
      </c>
      <c r="B320" s="126">
        <v>165290498</v>
      </c>
      <c r="C320">
        <v>8.15</v>
      </c>
      <c r="D320" s="127">
        <f>(C320+coefficient!$B$15)/0.9*1.19</f>
        <v>17.387222222222221</v>
      </c>
      <c r="E320" s="128">
        <f>(C320+coefficient!$B$15)/0.95</f>
        <v>13.842105263157896</v>
      </c>
      <c r="F320" s="159" t="s">
        <v>516</v>
      </c>
      <c r="G320" s="153">
        <v>322</v>
      </c>
      <c r="H320" s="131">
        <f>(C320+4.2+coefficient!$B$12)/0.85*1.19</f>
        <v>25.69</v>
      </c>
      <c r="I320" s="132">
        <v>294</v>
      </c>
      <c r="J320" s="133">
        <v>165290498</v>
      </c>
      <c r="K320" s="133">
        <v>404006</v>
      </c>
      <c r="L320" s="219">
        <v>27.06</v>
      </c>
      <c r="M320" s="135">
        <v>295</v>
      </c>
      <c r="N320" s="135">
        <v>165290498</v>
      </c>
      <c r="O320" s="135">
        <v>404004</v>
      </c>
      <c r="P320" s="136">
        <f>(C320+4.2+coefficient!$B$15)/0.88*1.19</f>
        <v>23.461931818181821</v>
      </c>
      <c r="Q320" s="137">
        <v>296</v>
      </c>
      <c r="R320" s="137">
        <v>165290498</v>
      </c>
      <c r="S320" s="137">
        <v>404005</v>
      </c>
      <c r="T320" s="138">
        <f t="shared" si="20"/>
        <v>16.700568181818181</v>
      </c>
      <c r="U320" s="139">
        <v>758</v>
      </c>
      <c r="V320" s="140">
        <v>165290498</v>
      </c>
      <c r="W320" s="140">
        <v>570715</v>
      </c>
      <c r="X320" s="141">
        <f t="shared" si="21"/>
        <v>22.159999999999997</v>
      </c>
      <c r="Y320" s="142">
        <v>759</v>
      </c>
      <c r="Z320" s="143">
        <v>165290498</v>
      </c>
      <c r="AA320" s="143">
        <v>570716</v>
      </c>
      <c r="AB320">
        <v>17</v>
      </c>
      <c r="AC320"/>
      <c r="AD320"/>
      <c r="AE320">
        <v>0</v>
      </c>
      <c r="AF320">
        <v>0</v>
      </c>
      <c r="AG320">
        <v>0</v>
      </c>
      <c r="AH320"/>
      <c r="AI320"/>
      <c r="AJ320"/>
    </row>
    <row r="321" spans="1:36" s="4" customFormat="1" x14ac:dyDescent="0.25">
      <c r="A321" s="144" t="s">
        <v>836</v>
      </c>
      <c r="B321" s="126">
        <v>165290500</v>
      </c>
      <c r="C321">
        <v>7.85</v>
      </c>
      <c r="D321" s="127">
        <f>(C321+coefficient!$B$15)/0.9*1.19</f>
        <v>16.990555555555552</v>
      </c>
      <c r="E321" s="128">
        <f>(C321+coefficient!$B$15)/0.95</f>
        <v>13.526315789473685</v>
      </c>
      <c r="F321" s="158" t="s">
        <v>516</v>
      </c>
      <c r="G321" s="153">
        <v>323</v>
      </c>
      <c r="H321" s="173">
        <v>28.15</v>
      </c>
      <c r="I321" s="132">
        <v>294</v>
      </c>
      <c r="J321" s="133">
        <v>165290500</v>
      </c>
      <c r="K321" s="133">
        <v>404009</v>
      </c>
      <c r="L321" s="134">
        <f>P321*1.03</f>
        <v>31.7652</v>
      </c>
      <c r="M321" s="135">
        <v>295</v>
      </c>
      <c r="N321" s="135">
        <v>165290500</v>
      </c>
      <c r="O321" s="135">
        <v>404007</v>
      </c>
      <c r="P321" s="219">
        <v>30.84</v>
      </c>
      <c r="Q321" s="137">
        <v>296</v>
      </c>
      <c r="R321" s="137">
        <v>165290500</v>
      </c>
      <c r="S321" s="137">
        <v>404008</v>
      </c>
      <c r="T321" s="138">
        <f t="shared" si="20"/>
        <v>16.294886363636362</v>
      </c>
      <c r="U321" s="139">
        <v>758</v>
      </c>
      <c r="V321" s="140">
        <v>165290500</v>
      </c>
      <c r="W321" s="140">
        <v>570717</v>
      </c>
      <c r="X321" s="141">
        <f t="shared" si="21"/>
        <v>26.865200000000002</v>
      </c>
      <c r="Y321" s="142">
        <v>759</v>
      </c>
      <c r="Z321" s="143">
        <v>165290500</v>
      </c>
      <c r="AA321" s="143">
        <v>570718</v>
      </c>
      <c r="AB321">
        <v>15</v>
      </c>
      <c r="AC321">
        <v>1</v>
      </c>
      <c r="AD321">
        <v>28.15</v>
      </c>
      <c r="AE321">
        <v>1</v>
      </c>
      <c r="AF321">
        <v>31.77</v>
      </c>
      <c r="AG321">
        <v>0</v>
      </c>
      <c r="AH321">
        <v>7</v>
      </c>
      <c r="AI321">
        <v>25.84</v>
      </c>
      <c r="AJ321">
        <v>0</v>
      </c>
    </row>
    <row r="322" spans="1:36" s="4" customFormat="1" x14ac:dyDescent="0.25">
      <c r="A322" s="125" t="s">
        <v>837</v>
      </c>
      <c r="B322" s="126">
        <v>165290502</v>
      </c>
      <c r="C322">
        <v>6.56</v>
      </c>
      <c r="D322" s="127">
        <f>(C322+coefficient!$B$15)/0.9*1.19</f>
        <v>15.284888888888887</v>
      </c>
      <c r="E322" s="128">
        <f>(C322+coefficient!$B$15)/0.95</f>
        <v>12.168421052631578</v>
      </c>
      <c r="F322" s="159" t="s">
        <v>516</v>
      </c>
      <c r="G322" s="153">
        <v>324</v>
      </c>
      <c r="H322" s="131">
        <f>(C322+4.2+coefficient!$B$12)/0.85*1.19</f>
        <v>23.463999999999995</v>
      </c>
      <c r="I322" s="132">
        <v>294</v>
      </c>
      <c r="J322" s="133">
        <v>165290502</v>
      </c>
      <c r="K322" s="133">
        <v>404012</v>
      </c>
      <c r="L322" s="219">
        <v>24.61</v>
      </c>
      <c r="M322" s="135">
        <v>295</v>
      </c>
      <c r="N322" s="135">
        <v>165290502</v>
      </c>
      <c r="O322" s="135">
        <v>404010</v>
      </c>
      <c r="P322" s="136">
        <f>(C322+4.2+coefficient!$B$15)/0.88*1.19</f>
        <v>21.311818181818182</v>
      </c>
      <c r="Q322" s="137">
        <v>296</v>
      </c>
      <c r="R322" s="137">
        <v>165290502</v>
      </c>
      <c r="S322" s="137">
        <v>404011</v>
      </c>
      <c r="T322" s="138">
        <f t="shared" si="20"/>
        <v>14.550454545454544</v>
      </c>
      <c r="U322" s="139">
        <v>758</v>
      </c>
      <c r="V322" s="140">
        <v>165290502</v>
      </c>
      <c r="W322" s="140">
        <v>570719</v>
      </c>
      <c r="X322" s="141">
        <f t="shared" si="21"/>
        <v>19.71</v>
      </c>
      <c r="Y322" s="142">
        <v>759</v>
      </c>
      <c r="Z322" s="143">
        <v>165290502</v>
      </c>
      <c r="AA322" s="143">
        <v>570720</v>
      </c>
      <c r="AB322">
        <v>5</v>
      </c>
      <c r="AC322"/>
      <c r="AD322"/>
      <c r="AE322">
        <v>1</v>
      </c>
      <c r="AF322">
        <v>24.61</v>
      </c>
      <c r="AG322">
        <v>0</v>
      </c>
      <c r="AH322">
        <v>2</v>
      </c>
      <c r="AI322">
        <v>23.89</v>
      </c>
      <c r="AJ322">
        <v>0</v>
      </c>
    </row>
    <row r="323" spans="1:36" s="4" customFormat="1" x14ac:dyDescent="0.25">
      <c r="A323" s="82" t="s">
        <v>838</v>
      </c>
      <c r="B323" s="161">
        <v>165290504</v>
      </c>
      <c r="C323">
        <v>6.63</v>
      </c>
      <c r="D323" s="127">
        <f>(C323+coefficient!$B$15)/0.9*1.19</f>
        <v>15.377444444444443</v>
      </c>
      <c r="E323" s="128">
        <f>(C323+coefficient!$B$15)/0.95</f>
        <v>12.242105263157894</v>
      </c>
      <c r="F323" s="162" t="s">
        <v>516</v>
      </c>
      <c r="G323" s="163">
        <v>325</v>
      </c>
      <c r="H323" s="87">
        <f>(C323+4.2+coefficient!$B$12)/0.85*1.19</f>
        <v>23.561999999999994</v>
      </c>
      <c r="I323" s="164">
        <v>294</v>
      </c>
      <c r="J323" s="165">
        <v>165290504</v>
      </c>
      <c r="K323" s="165">
        <v>404015</v>
      </c>
      <c r="L323" s="134">
        <f>P323*1.03</f>
        <v>22.048671590909091</v>
      </c>
      <c r="M323" s="84">
        <v>295</v>
      </c>
      <c r="N323" s="84">
        <v>165290504</v>
      </c>
      <c r="O323" s="84">
        <v>404013</v>
      </c>
      <c r="P323" s="136">
        <f>(C323+4.2+coefficient!$B$15)/0.88*1.19</f>
        <v>21.406477272727273</v>
      </c>
      <c r="Q323" s="85">
        <v>296</v>
      </c>
      <c r="R323" s="85">
        <v>165290504</v>
      </c>
      <c r="S323" s="85">
        <v>404014</v>
      </c>
      <c r="T323" s="166">
        <f t="shared" si="20"/>
        <v>14.645113636363636</v>
      </c>
      <c r="U323" s="88">
        <v>758</v>
      </c>
      <c r="V323" s="167">
        <v>165290504</v>
      </c>
      <c r="W323" s="168">
        <v>570721</v>
      </c>
      <c r="X323" s="89">
        <f t="shared" si="21"/>
        <v>17.148671590909089</v>
      </c>
      <c r="Y323" s="77">
        <v>759</v>
      </c>
      <c r="Z323" s="169">
        <v>165290504</v>
      </c>
      <c r="AA323" s="170">
        <v>570722</v>
      </c>
      <c r="AB323">
        <v>23</v>
      </c>
      <c r="AC323"/>
      <c r="AD323"/>
      <c r="AE323">
        <v>2</v>
      </c>
      <c r="AF323">
        <v>22.1</v>
      </c>
      <c r="AG323">
        <v>0</v>
      </c>
      <c r="AH323"/>
      <c r="AI323"/>
      <c r="AJ323"/>
    </row>
    <row r="324" spans="1:36" x14ac:dyDescent="0.25">
      <c r="A324" s="96"/>
      <c r="H324" s="97"/>
      <c r="I324" s="97"/>
    </row>
    <row r="325" spans="1:36" x14ac:dyDescent="0.25">
      <c r="A325" s="96"/>
      <c r="H325" s="97"/>
      <c r="I325" s="97"/>
    </row>
    <row r="326" spans="1:36" x14ac:dyDescent="0.25">
      <c r="A326" s="96"/>
      <c r="H326" s="97"/>
      <c r="I326" s="97"/>
    </row>
    <row r="327" spans="1:36" x14ac:dyDescent="0.25">
      <c r="A327" s="96"/>
      <c r="H327" s="97"/>
      <c r="I327" s="97"/>
    </row>
  </sheetData>
  <autoFilter ref="A1:AB1" xr:uid="{A6340A53-6B83-47BC-8CDB-B25ED67241E7}"/>
  <conditionalFormatting sqref="A1:A1048576">
    <cfRule type="duplicateValues" dxfId="1353" priority="325"/>
  </conditionalFormatting>
  <conditionalFormatting sqref="C1">
    <cfRule type="cellIs" dxfId="1352" priority="323" operator="equal">
      <formula>0</formula>
    </cfRule>
  </conditionalFormatting>
  <conditionalFormatting sqref="C2">
    <cfRule type="cellIs" dxfId="1351" priority="322" operator="equal">
      <formula>0</formula>
    </cfRule>
  </conditionalFormatting>
  <conditionalFormatting sqref="C4">
    <cfRule type="cellIs" dxfId="1350" priority="321" operator="equal">
      <formula>0</formula>
    </cfRule>
  </conditionalFormatting>
  <conditionalFormatting sqref="C5">
    <cfRule type="cellIs" dxfId="1349" priority="320" operator="equal">
      <formula>0</formula>
    </cfRule>
  </conditionalFormatting>
  <conditionalFormatting sqref="C6">
    <cfRule type="cellIs" dxfId="1348" priority="319" operator="equal">
      <formula>0</formula>
    </cfRule>
  </conditionalFormatting>
  <conditionalFormatting sqref="C7">
    <cfRule type="cellIs" dxfId="1347" priority="318" operator="equal">
      <formula>0</formula>
    </cfRule>
  </conditionalFormatting>
  <conditionalFormatting sqref="C8">
    <cfRule type="cellIs" dxfId="1346" priority="317" operator="equal">
      <formula>0</formula>
    </cfRule>
  </conditionalFormatting>
  <conditionalFormatting sqref="C9">
    <cfRule type="cellIs" dxfId="1345" priority="316" operator="equal">
      <formula>0</formula>
    </cfRule>
  </conditionalFormatting>
  <conditionalFormatting sqref="C10">
    <cfRule type="cellIs" dxfId="1344" priority="315" operator="equal">
      <formula>0</formula>
    </cfRule>
  </conditionalFormatting>
  <conditionalFormatting sqref="C11">
    <cfRule type="cellIs" dxfId="1343" priority="314" operator="equal">
      <formula>0</formula>
    </cfRule>
  </conditionalFormatting>
  <conditionalFormatting sqref="C12">
    <cfRule type="cellIs" dxfId="1342" priority="313" operator="equal">
      <formula>0</formula>
    </cfRule>
  </conditionalFormatting>
  <conditionalFormatting sqref="C13">
    <cfRule type="cellIs" dxfId="1341" priority="312" operator="equal">
      <formula>0</formula>
    </cfRule>
  </conditionalFormatting>
  <conditionalFormatting sqref="C14">
    <cfRule type="cellIs" dxfId="1340" priority="311" operator="equal">
      <formula>0</formula>
    </cfRule>
  </conditionalFormatting>
  <conditionalFormatting sqref="C15">
    <cfRule type="cellIs" dxfId="1339" priority="310" operator="equal">
      <formula>0</formula>
    </cfRule>
  </conditionalFormatting>
  <conditionalFormatting sqref="C16">
    <cfRule type="cellIs" dxfId="1338" priority="309" operator="equal">
      <formula>0</formula>
    </cfRule>
  </conditionalFormatting>
  <conditionalFormatting sqref="C17">
    <cfRule type="cellIs" dxfId="1337" priority="308" operator="equal">
      <formula>0</formula>
    </cfRule>
  </conditionalFormatting>
  <conditionalFormatting sqref="C18">
    <cfRule type="cellIs" dxfId="1336" priority="307" operator="equal">
      <formula>0</formula>
    </cfRule>
  </conditionalFormatting>
  <conditionalFormatting sqref="C19">
    <cfRule type="cellIs" dxfId="1335" priority="306" operator="equal">
      <formula>0</formula>
    </cfRule>
  </conditionalFormatting>
  <conditionalFormatting sqref="C20">
    <cfRule type="cellIs" dxfId="1334" priority="305" operator="equal">
      <formula>0</formula>
    </cfRule>
  </conditionalFormatting>
  <conditionalFormatting sqref="C21">
    <cfRule type="cellIs" dxfId="1333" priority="304" operator="equal">
      <formula>0</formula>
    </cfRule>
  </conditionalFormatting>
  <conditionalFormatting sqref="C22">
    <cfRule type="cellIs" dxfId="1332" priority="303" operator="equal">
      <formula>0</formula>
    </cfRule>
  </conditionalFormatting>
  <conditionalFormatting sqref="C23">
    <cfRule type="cellIs" dxfId="1331" priority="302" operator="equal">
      <formula>0</formula>
    </cfRule>
  </conditionalFormatting>
  <conditionalFormatting sqref="C24">
    <cfRule type="cellIs" dxfId="1330" priority="301" operator="equal">
      <formula>0</formula>
    </cfRule>
  </conditionalFormatting>
  <conditionalFormatting sqref="C25">
    <cfRule type="cellIs" dxfId="1329" priority="300" operator="equal">
      <formula>0</formula>
    </cfRule>
  </conditionalFormatting>
  <conditionalFormatting sqref="C26">
    <cfRule type="cellIs" dxfId="1328" priority="299" operator="equal">
      <formula>0</formula>
    </cfRule>
  </conditionalFormatting>
  <conditionalFormatting sqref="C27">
    <cfRule type="cellIs" dxfId="1327" priority="298" operator="equal">
      <formula>0</formula>
    </cfRule>
  </conditionalFormatting>
  <conditionalFormatting sqref="C28">
    <cfRule type="cellIs" dxfId="1326" priority="297" operator="equal">
      <formula>0</formula>
    </cfRule>
  </conditionalFormatting>
  <conditionalFormatting sqref="C29">
    <cfRule type="cellIs" dxfId="1325" priority="296" operator="equal">
      <formula>0</formula>
    </cfRule>
  </conditionalFormatting>
  <conditionalFormatting sqref="C30">
    <cfRule type="cellIs" dxfId="1324" priority="295" operator="equal">
      <formula>0</formula>
    </cfRule>
  </conditionalFormatting>
  <conditionalFormatting sqref="C31">
    <cfRule type="cellIs" dxfId="1323" priority="294" operator="equal">
      <formula>0</formula>
    </cfRule>
  </conditionalFormatting>
  <conditionalFormatting sqref="C32">
    <cfRule type="cellIs" dxfId="1322" priority="293" operator="equal">
      <formula>0</formula>
    </cfRule>
  </conditionalFormatting>
  <conditionalFormatting sqref="C33">
    <cfRule type="cellIs" dxfId="1321" priority="292" operator="equal">
      <formula>0</formula>
    </cfRule>
  </conditionalFormatting>
  <conditionalFormatting sqref="C34">
    <cfRule type="cellIs" dxfId="1320" priority="291" operator="equal">
      <formula>0</formula>
    </cfRule>
  </conditionalFormatting>
  <conditionalFormatting sqref="C35">
    <cfRule type="cellIs" dxfId="1319" priority="290" operator="equal">
      <formula>0</formula>
    </cfRule>
  </conditionalFormatting>
  <conditionalFormatting sqref="C36">
    <cfRule type="cellIs" dxfId="1318" priority="289" operator="equal">
      <formula>0</formula>
    </cfRule>
  </conditionalFormatting>
  <conditionalFormatting sqref="C37">
    <cfRule type="cellIs" dxfId="1317" priority="288" operator="equal">
      <formula>0</formula>
    </cfRule>
  </conditionalFormatting>
  <conditionalFormatting sqref="C38">
    <cfRule type="cellIs" dxfId="1316" priority="287" operator="equal">
      <formula>0</formula>
    </cfRule>
  </conditionalFormatting>
  <conditionalFormatting sqref="C39">
    <cfRule type="cellIs" dxfId="1315" priority="286" operator="equal">
      <formula>0</formula>
    </cfRule>
  </conditionalFormatting>
  <conditionalFormatting sqref="C40">
    <cfRule type="cellIs" dxfId="1314" priority="285" operator="equal">
      <formula>0</formula>
    </cfRule>
  </conditionalFormatting>
  <conditionalFormatting sqref="C41">
    <cfRule type="cellIs" dxfId="1313" priority="284" operator="equal">
      <formula>0</formula>
    </cfRule>
  </conditionalFormatting>
  <conditionalFormatting sqref="C42">
    <cfRule type="cellIs" dxfId="1312" priority="283" operator="equal">
      <formula>0</formula>
    </cfRule>
  </conditionalFormatting>
  <conditionalFormatting sqref="C43">
    <cfRule type="cellIs" dxfId="1311" priority="282" operator="equal">
      <formula>0</formula>
    </cfRule>
  </conditionalFormatting>
  <conditionalFormatting sqref="C44">
    <cfRule type="cellIs" dxfId="1310" priority="281" operator="equal">
      <formula>0</formula>
    </cfRule>
  </conditionalFormatting>
  <conditionalFormatting sqref="C45">
    <cfRule type="cellIs" dxfId="1309" priority="280" operator="equal">
      <formula>0</formula>
    </cfRule>
  </conditionalFormatting>
  <conditionalFormatting sqref="C46">
    <cfRule type="cellIs" dxfId="1308" priority="279" operator="equal">
      <formula>0</formula>
    </cfRule>
  </conditionalFormatting>
  <conditionalFormatting sqref="C47">
    <cfRule type="cellIs" dxfId="1307" priority="278" operator="equal">
      <formula>0</formula>
    </cfRule>
  </conditionalFormatting>
  <conditionalFormatting sqref="C48">
    <cfRule type="cellIs" dxfId="1306" priority="277" operator="equal">
      <formula>0</formula>
    </cfRule>
  </conditionalFormatting>
  <conditionalFormatting sqref="C49">
    <cfRule type="cellIs" dxfId="1305" priority="276" operator="equal">
      <formula>0</formula>
    </cfRule>
  </conditionalFormatting>
  <conditionalFormatting sqref="C50">
    <cfRule type="cellIs" dxfId="1304" priority="275" operator="equal">
      <formula>0</formula>
    </cfRule>
  </conditionalFormatting>
  <conditionalFormatting sqref="C51">
    <cfRule type="cellIs" dxfId="1303" priority="274" operator="equal">
      <formula>0</formula>
    </cfRule>
  </conditionalFormatting>
  <conditionalFormatting sqref="C52">
    <cfRule type="cellIs" dxfId="1302" priority="273" operator="equal">
      <formula>0</formula>
    </cfRule>
  </conditionalFormatting>
  <conditionalFormatting sqref="C53">
    <cfRule type="cellIs" dxfId="1301" priority="272" operator="equal">
      <formula>0</formula>
    </cfRule>
  </conditionalFormatting>
  <conditionalFormatting sqref="C54">
    <cfRule type="cellIs" dxfId="1300" priority="271" operator="equal">
      <formula>0</formula>
    </cfRule>
  </conditionalFormatting>
  <conditionalFormatting sqref="C55">
    <cfRule type="cellIs" dxfId="1299" priority="270" operator="equal">
      <formula>0</formula>
    </cfRule>
  </conditionalFormatting>
  <conditionalFormatting sqref="C56">
    <cfRule type="cellIs" dxfId="1298" priority="269" operator="equal">
      <formula>0</formula>
    </cfRule>
  </conditionalFormatting>
  <conditionalFormatting sqref="C57">
    <cfRule type="cellIs" dxfId="1297" priority="268" operator="equal">
      <formula>0</formula>
    </cfRule>
  </conditionalFormatting>
  <conditionalFormatting sqref="C58">
    <cfRule type="cellIs" dxfId="1296" priority="267" operator="equal">
      <formula>0</formula>
    </cfRule>
  </conditionalFormatting>
  <conditionalFormatting sqref="C59">
    <cfRule type="cellIs" dxfId="1295" priority="266" operator="equal">
      <formula>0</formula>
    </cfRule>
  </conditionalFormatting>
  <conditionalFormatting sqref="C60">
    <cfRule type="cellIs" dxfId="1294" priority="265" operator="equal">
      <formula>0</formula>
    </cfRule>
  </conditionalFormatting>
  <conditionalFormatting sqref="C61">
    <cfRule type="cellIs" dxfId="1293" priority="264" operator="equal">
      <formula>0</formula>
    </cfRule>
  </conditionalFormatting>
  <conditionalFormatting sqref="C62">
    <cfRule type="cellIs" dxfId="1292" priority="263" operator="equal">
      <formula>0</formula>
    </cfRule>
  </conditionalFormatting>
  <conditionalFormatting sqref="C63">
    <cfRule type="cellIs" dxfId="1291" priority="262" operator="equal">
      <formula>0</formula>
    </cfRule>
  </conditionalFormatting>
  <conditionalFormatting sqref="C64">
    <cfRule type="cellIs" dxfId="1290" priority="261" operator="equal">
      <formula>0</formula>
    </cfRule>
  </conditionalFormatting>
  <conditionalFormatting sqref="C65">
    <cfRule type="cellIs" dxfId="1289" priority="260" operator="equal">
      <formula>0</formula>
    </cfRule>
  </conditionalFormatting>
  <conditionalFormatting sqref="C66">
    <cfRule type="cellIs" dxfId="1288" priority="259" operator="equal">
      <formula>0</formula>
    </cfRule>
  </conditionalFormatting>
  <conditionalFormatting sqref="C67">
    <cfRule type="cellIs" dxfId="1287" priority="258" operator="equal">
      <formula>0</formula>
    </cfRule>
  </conditionalFormatting>
  <conditionalFormatting sqref="C68">
    <cfRule type="cellIs" dxfId="1286" priority="257" operator="equal">
      <formula>0</formula>
    </cfRule>
  </conditionalFormatting>
  <conditionalFormatting sqref="C69">
    <cfRule type="cellIs" dxfId="1285" priority="256" operator="equal">
      <formula>0</formula>
    </cfRule>
  </conditionalFormatting>
  <conditionalFormatting sqref="C70">
    <cfRule type="cellIs" dxfId="1284" priority="255" operator="equal">
      <formula>0</formula>
    </cfRule>
  </conditionalFormatting>
  <conditionalFormatting sqref="C71">
    <cfRule type="cellIs" dxfId="1283" priority="254" operator="equal">
      <formula>0</formula>
    </cfRule>
  </conditionalFormatting>
  <conditionalFormatting sqref="C72">
    <cfRule type="cellIs" dxfId="1282" priority="253" operator="equal">
      <formula>0</formula>
    </cfRule>
  </conditionalFormatting>
  <conditionalFormatting sqref="C73">
    <cfRule type="cellIs" dxfId="1281" priority="252" operator="equal">
      <formula>0</formula>
    </cfRule>
  </conditionalFormatting>
  <conditionalFormatting sqref="C74">
    <cfRule type="cellIs" dxfId="1280" priority="251" operator="equal">
      <formula>0</formula>
    </cfRule>
  </conditionalFormatting>
  <conditionalFormatting sqref="C75">
    <cfRule type="cellIs" dxfId="1279" priority="250" operator="equal">
      <formula>0</formula>
    </cfRule>
  </conditionalFormatting>
  <conditionalFormatting sqref="C76">
    <cfRule type="cellIs" dxfId="1278" priority="249" operator="equal">
      <formula>0</formula>
    </cfRule>
  </conditionalFormatting>
  <conditionalFormatting sqref="C77">
    <cfRule type="cellIs" dxfId="1277" priority="248" operator="equal">
      <formula>0</formula>
    </cfRule>
  </conditionalFormatting>
  <conditionalFormatting sqref="C78">
    <cfRule type="cellIs" dxfId="1276" priority="247" operator="equal">
      <formula>0</formula>
    </cfRule>
  </conditionalFormatting>
  <conditionalFormatting sqref="C79">
    <cfRule type="cellIs" dxfId="1275" priority="246" operator="equal">
      <formula>0</formula>
    </cfRule>
  </conditionalFormatting>
  <conditionalFormatting sqref="C80">
    <cfRule type="cellIs" dxfId="1274" priority="245" operator="equal">
      <formula>0</formula>
    </cfRule>
  </conditionalFormatting>
  <conditionalFormatting sqref="C81">
    <cfRule type="cellIs" dxfId="1273" priority="244" operator="equal">
      <formula>0</formula>
    </cfRule>
  </conditionalFormatting>
  <conditionalFormatting sqref="C82">
    <cfRule type="cellIs" dxfId="1272" priority="243" operator="equal">
      <formula>0</formula>
    </cfRule>
  </conditionalFormatting>
  <conditionalFormatting sqref="C83">
    <cfRule type="cellIs" dxfId="1271" priority="242" operator="equal">
      <formula>0</formula>
    </cfRule>
  </conditionalFormatting>
  <conditionalFormatting sqref="C84">
    <cfRule type="cellIs" dxfId="1270" priority="241" operator="equal">
      <formula>0</formula>
    </cfRule>
  </conditionalFormatting>
  <conditionalFormatting sqref="C85">
    <cfRule type="cellIs" dxfId="1269" priority="240" operator="equal">
      <formula>0</formula>
    </cfRule>
  </conditionalFormatting>
  <conditionalFormatting sqref="C86">
    <cfRule type="cellIs" dxfId="1268" priority="239" operator="equal">
      <formula>0</formula>
    </cfRule>
  </conditionalFormatting>
  <conditionalFormatting sqref="C87">
    <cfRule type="cellIs" dxfId="1267" priority="238" operator="equal">
      <formula>0</formula>
    </cfRule>
  </conditionalFormatting>
  <conditionalFormatting sqref="C88">
    <cfRule type="cellIs" dxfId="1266" priority="237" operator="equal">
      <formula>0</formula>
    </cfRule>
  </conditionalFormatting>
  <conditionalFormatting sqref="C89">
    <cfRule type="cellIs" dxfId="1265" priority="236" operator="equal">
      <formula>0</formula>
    </cfRule>
  </conditionalFormatting>
  <conditionalFormatting sqref="C90">
    <cfRule type="cellIs" dxfId="1264" priority="235" operator="equal">
      <formula>0</formula>
    </cfRule>
  </conditionalFormatting>
  <conditionalFormatting sqref="C91">
    <cfRule type="cellIs" dxfId="1263" priority="234" operator="equal">
      <formula>0</formula>
    </cfRule>
  </conditionalFormatting>
  <conditionalFormatting sqref="C92">
    <cfRule type="cellIs" dxfId="1262" priority="233" operator="equal">
      <formula>0</formula>
    </cfRule>
  </conditionalFormatting>
  <conditionalFormatting sqref="C93">
    <cfRule type="cellIs" dxfId="1261" priority="232" operator="equal">
      <formula>0</formula>
    </cfRule>
  </conditionalFormatting>
  <conditionalFormatting sqref="C94">
    <cfRule type="cellIs" dxfId="1260" priority="231" operator="equal">
      <formula>0</formula>
    </cfRule>
  </conditionalFormatting>
  <conditionalFormatting sqref="C95">
    <cfRule type="cellIs" dxfId="1259" priority="230" operator="equal">
      <formula>0</formula>
    </cfRule>
  </conditionalFormatting>
  <conditionalFormatting sqref="C96">
    <cfRule type="cellIs" dxfId="1258" priority="229" operator="equal">
      <formula>0</formula>
    </cfRule>
  </conditionalFormatting>
  <conditionalFormatting sqref="C97">
    <cfRule type="cellIs" dxfId="1257" priority="228" operator="equal">
      <formula>0</formula>
    </cfRule>
  </conditionalFormatting>
  <conditionalFormatting sqref="C98">
    <cfRule type="cellIs" dxfId="1256" priority="227" operator="equal">
      <formula>0</formula>
    </cfRule>
  </conditionalFormatting>
  <conditionalFormatting sqref="C99">
    <cfRule type="cellIs" dxfId="1255" priority="226" operator="equal">
      <formula>0</formula>
    </cfRule>
  </conditionalFormatting>
  <conditionalFormatting sqref="C100">
    <cfRule type="cellIs" dxfId="1254" priority="225" operator="equal">
      <formula>0</formula>
    </cfRule>
  </conditionalFormatting>
  <conditionalFormatting sqref="C101">
    <cfRule type="cellIs" dxfId="1253" priority="224" operator="equal">
      <formula>0</formula>
    </cfRule>
  </conditionalFormatting>
  <conditionalFormatting sqref="C102">
    <cfRule type="cellIs" dxfId="1252" priority="223" operator="equal">
      <formula>0</formula>
    </cfRule>
  </conditionalFormatting>
  <conditionalFormatting sqref="C103">
    <cfRule type="cellIs" dxfId="1251" priority="222" operator="equal">
      <formula>0</formula>
    </cfRule>
  </conditionalFormatting>
  <conditionalFormatting sqref="C104">
    <cfRule type="cellIs" dxfId="1250" priority="221" operator="equal">
      <formula>0</formula>
    </cfRule>
  </conditionalFormatting>
  <conditionalFormatting sqref="C105">
    <cfRule type="cellIs" dxfId="1249" priority="220" operator="equal">
      <formula>0</formula>
    </cfRule>
  </conditionalFormatting>
  <conditionalFormatting sqref="C106">
    <cfRule type="cellIs" dxfId="1248" priority="219" operator="equal">
      <formula>0</formula>
    </cfRule>
  </conditionalFormatting>
  <conditionalFormatting sqref="C107">
    <cfRule type="cellIs" dxfId="1247" priority="218" operator="equal">
      <formula>0</formula>
    </cfRule>
  </conditionalFormatting>
  <conditionalFormatting sqref="C108">
    <cfRule type="cellIs" dxfId="1246" priority="217" operator="equal">
      <formula>0</formula>
    </cfRule>
  </conditionalFormatting>
  <conditionalFormatting sqref="C109">
    <cfRule type="cellIs" dxfId="1245" priority="216" operator="equal">
      <formula>0</formula>
    </cfRule>
  </conditionalFormatting>
  <conditionalFormatting sqref="C110">
    <cfRule type="cellIs" dxfId="1244" priority="215" operator="equal">
      <formula>0</formula>
    </cfRule>
  </conditionalFormatting>
  <conditionalFormatting sqref="C111">
    <cfRule type="cellIs" dxfId="1243" priority="214" operator="equal">
      <formula>0</formula>
    </cfRule>
  </conditionalFormatting>
  <conditionalFormatting sqref="C112">
    <cfRule type="cellIs" dxfId="1242" priority="213" operator="equal">
      <formula>0</formula>
    </cfRule>
  </conditionalFormatting>
  <conditionalFormatting sqref="C113">
    <cfRule type="cellIs" dxfId="1241" priority="212" operator="equal">
      <formula>0</formula>
    </cfRule>
  </conditionalFormatting>
  <conditionalFormatting sqref="C114">
    <cfRule type="cellIs" dxfId="1240" priority="211" operator="equal">
      <formula>0</formula>
    </cfRule>
  </conditionalFormatting>
  <conditionalFormatting sqref="C115">
    <cfRule type="cellIs" dxfId="1239" priority="210" operator="equal">
      <formula>0</formula>
    </cfRule>
  </conditionalFormatting>
  <conditionalFormatting sqref="C116">
    <cfRule type="cellIs" dxfId="1238" priority="209" operator="equal">
      <formula>0</formula>
    </cfRule>
  </conditionalFormatting>
  <conditionalFormatting sqref="C117">
    <cfRule type="cellIs" dxfId="1237" priority="208" operator="equal">
      <formula>0</formula>
    </cfRule>
  </conditionalFormatting>
  <conditionalFormatting sqref="C118">
    <cfRule type="cellIs" dxfId="1236" priority="207" operator="equal">
      <formula>0</formula>
    </cfRule>
  </conditionalFormatting>
  <conditionalFormatting sqref="C119">
    <cfRule type="cellIs" dxfId="1235" priority="206" operator="equal">
      <formula>0</formula>
    </cfRule>
  </conditionalFormatting>
  <conditionalFormatting sqref="C120">
    <cfRule type="cellIs" dxfId="1234" priority="205" operator="equal">
      <formula>0</formula>
    </cfRule>
  </conditionalFormatting>
  <conditionalFormatting sqref="C121">
    <cfRule type="cellIs" dxfId="1233" priority="204" operator="equal">
      <formula>0</formula>
    </cfRule>
  </conditionalFormatting>
  <conditionalFormatting sqref="C122">
    <cfRule type="cellIs" dxfId="1232" priority="203" operator="equal">
      <formula>0</formula>
    </cfRule>
  </conditionalFormatting>
  <conditionalFormatting sqref="C123">
    <cfRule type="cellIs" dxfId="1231" priority="202" operator="equal">
      <formula>0</formula>
    </cfRule>
  </conditionalFormatting>
  <conditionalFormatting sqref="C124">
    <cfRule type="cellIs" dxfId="1230" priority="201" operator="equal">
      <formula>0</formula>
    </cfRule>
  </conditionalFormatting>
  <conditionalFormatting sqref="C125">
    <cfRule type="cellIs" dxfId="1229" priority="200" operator="equal">
      <formula>0</formula>
    </cfRule>
  </conditionalFormatting>
  <conditionalFormatting sqref="C126">
    <cfRule type="cellIs" dxfId="1228" priority="199" operator="equal">
      <formula>0</formula>
    </cfRule>
  </conditionalFormatting>
  <conditionalFormatting sqref="C127">
    <cfRule type="cellIs" dxfId="1227" priority="198" operator="equal">
      <formula>0</formula>
    </cfRule>
  </conditionalFormatting>
  <conditionalFormatting sqref="C128">
    <cfRule type="cellIs" dxfId="1226" priority="197" operator="equal">
      <formula>0</formula>
    </cfRule>
  </conditionalFormatting>
  <conditionalFormatting sqref="C129">
    <cfRule type="cellIs" dxfId="1225" priority="196" operator="equal">
      <formula>0</formula>
    </cfRule>
  </conditionalFormatting>
  <conditionalFormatting sqref="C130">
    <cfRule type="cellIs" dxfId="1224" priority="195" operator="equal">
      <formula>0</formula>
    </cfRule>
  </conditionalFormatting>
  <conditionalFormatting sqref="C131">
    <cfRule type="cellIs" dxfId="1223" priority="194" operator="equal">
      <formula>0</formula>
    </cfRule>
  </conditionalFormatting>
  <conditionalFormatting sqref="C132">
    <cfRule type="cellIs" dxfId="1222" priority="193" operator="equal">
      <formula>0</formula>
    </cfRule>
  </conditionalFormatting>
  <conditionalFormatting sqref="C133">
    <cfRule type="cellIs" dxfId="1221" priority="192" operator="equal">
      <formula>0</formula>
    </cfRule>
  </conditionalFormatting>
  <conditionalFormatting sqref="C134">
    <cfRule type="cellIs" dxfId="1220" priority="191" operator="equal">
      <formula>0</formula>
    </cfRule>
  </conditionalFormatting>
  <conditionalFormatting sqref="C135">
    <cfRule type="cellIs" dxfId="1219" priority="190" operator="equal">
      <formula>0</formula>
    </cfRule>
  </conditionalFormatting>
  <conditionalFormatting sqref="C136">
    <cfRule type="cellIs" dxfId="1218" priority="189" operator="equal">
      <formula>0</formula>
    </cfRule>
  </conditionalFormatting>
  <conditionalFormatting sqref="C137">
    <cfRule type="cellIs" dxfId="1217" priority="188" operator="equal">
      <formula>0</formula>
    </cfRule>
  </conditionalFormatting>
  <conditionalFormatting sqref="C138">
    <cfRule type="cellIs" dxfId="1216" priority="187" operator="equal">
      <formula>0</formula>
    </cfRule>
  </conditionalFormatting>
  <conditionalFormatting sqref="C139">
    <cfRule type="cellIs" dxfId="1215" priority="186" operator="equal">
      <formula>0</formula>
    </cfRule>
  </conditionalFormatting>
  <conditionalFormatting sqref="C140">
    <cfRule type="cellIs" dxfId="1214" priority="185" operator="equal">
      <formula>0</formula>
    </cfRule>
  </conditionalFormatting>
  <conditionalFormatting sqref="C141">
    <cfRule type="cellIs" dxfId="1213" priority="184" operator="equal">
      <formula>0</formula>
    </cfRule>
  </conditionalFormatting>
  <conditionalFormatting sqref="C142">
    <cfRule type="cellIs" dxfId="1212" priority="183" operator="equal">
      <formula>0</formula>
    </cfRule>
  </conditionalFormatting>
  <conditionalFormatting sqref="C143">
    <cfRule type="cellIs" dxfId="1211" priority="182" operator="equal">
      <formula>0</formula>
    </cfRule>
  </conditionalFormatting>
  <conditionalFormatting sqref="C144">
    <cfRule type="cellIs" dxfId="1210" priority="181" operator="equal">
      <formula>0</formula>
    </cfRule>
  </conditionalFormatting>
  <conditionalFormatting sqref="C145">
    <cfRule type="cellIs" dxfId="1209" priority="180" operator="equal">
      <formula>0</formula>
    </cfRule>
  </conditionalFormatting>
  <conditionalFormatting sqref="C146">
    <cfRule type="cellIs" dxfId="1208" priority="179" operator="equal">
      <formula>0</formula>
    </cfRule>
  </conditionalFormatting>
  <conditionalFormatting sqref="C147">
    <cfRule type="cellIs" dxfId="1207" priority="178" operator="equal">
      <formula>0</formula>
    </cfRule>
  </conditionalFormatting>
  <conditionalFormatting sqref="C148">
    <cfRule type="cellIs" dxfId="1206" priority="177" operator="equal">
      <formula>0</formula>
    </cfRule>
  </conditionalFormatting>
  <conditionalFormatting sqref="C149">
    <cfRule type="cellIs" dxfId="1205" priority="176" operator="equal">
      <formula>0</formula>
    </cfRule>
  </conditionalFormatting>
  <conditionalFormatting sqref="C150">
    <cfRule type="cellIs" dxfId="1204" priority="175" operator="equal">
      <formula>0</formula>
    </cfRule>
  </conditionalFormatting>
  <conditionalFormatting sqref="C151">
    <cfRule type="cellIs" dxfId="1203" priority="174" operator="equal">
      <formula>0</formula>
    </cfRule>
  </conditionalFormatting>
  <conditionalFormatting sqref="C152">
    <cfRule type="cellIs" dxfId="1202" priority="173" operator="equal">
      <formula>0</formula>
    </cfRule>
  </conditionalFormatting>
  <conditionalFormatting sqref="C153">
    <cfRule type="cellIs" dxfId="1201" priority="172" operator="equal">
      <formula>0</formula>
    </cfRule>
  </conditionalFormatting>
  <conditionalFormatting sqref="C154">
    <cfRule type="cellIs" dxfId="1200" priority="171" operator="equal">
      <formula>0</formula>
    </cfRule>
  </conditionalFormatting>
  <conditionalFormatting sqref="C155">
    <cfRule type="cellIs" dxfId="1199" priority="170" operator="equal">
      <formula>0</formula>
    </cfRule>
  </conditionalFormatting>
  <conditionalFormatting sqref="C156">
    <cfRule type="cellIs" dxfId="1198" priority="169" operator="equal">
      <formula>0</formula>
    </cfRule>
  </conditionalFormatting>
  <conditionalFormatting sqref="C157">
    <cfRule type="cellIs" dxfId="1197" priority="168" operator="equal">
      <formula>0</formula>
    </cfRule>
  </conditionalFormatting>
  <conditionalFormatting sqref="C158">
    <cfRule type="cellIs" dxfId="1196" priority="167" operator="equal">
      <formula>0</formula>
    </cfRule>
  </conditionalFormatting>
  <conditionalFormatting sqref="C159">
    <cfRule type="cellIs" dxfId="1195" priority="166" operator="equal">
      <formula>0</formula>
    </cfRule>
  </conditionalFormatting>
  <conditionalFormatting sqref="C160">
    <cfRule type="cellIs" dxfId="1194" priority="165" operator="equal">
      <formula>0</formula>
    </cfRule>
  </conditionalFormatting>
  <conditionalFormatting sqref="C161">
    <cfRule type="cellIs" dxfId="1193" priority="164" operator="equal">
      <formula>0</formula>
    </cfRule>
  </conditionalFormatting>
  <conditionalFormatting sqref="C162">
    <cfRule type="cellIs" dxfId="1192" priority="163" operator="equal">
      <formula>0</formula>
    </cfRule>
  </conditionalFormatting>
  <conditionalFormatting sqref="C163">
    <cfRule type="cellIs" dxfId="1191" priority="162" operator="equal">
      <formula>0</formula>
    </cfRule>
  </conditionalFormatting>
  <conditionalFormatting sqref="C164">
    <cfRule type="cellIs" dxfId="1190" priority="161" operator="equal">
      <formula>0</formula>
    </cfRule>
  </conditionalFormatting>
  <conditionalFormatting sqref="C165">
    <cfRule type="cellIs" dxfId="1189" priority="160" operator="equal">
      <formula>0</formula>
    </cfRule>
  </conditionalFormatting>
  <conditionalFormatting sqref="C166">
    <cfRule type="cellIs" dxfId="1188" priority="159" operator="equal">
      <formula>0</formula>
    </cfRule>
  </conditionalFormatting>
  <conditionalFormatting sqref="C167">
    <cfRule type="cellIs" dxfId="1187" priority="158" operator="equal">
      <formula>0</formula>
    </cfRule>
  </conditionalFormatting>
  <conditionalFormatting sqref="C168">
    <cfRule type="cellIs" dxfId="1186" priority="157" operator="equal">
      <formula>0</formula>
    </cfRule>
  </conditionalFormatting>
  <conditionalFormatting sqref="C169">
    <cfRule type="cellIs" dxfId="1185" priority="156" operator="equal">
      <formula>0</formula>
    </cfRule>
  </conditionalFormatting>
  <conditionalFormatting sqref="C170">
    <cfRule type="cellIs" dxfId="1184" priority="155" operator="equal">
      <formula>0</formula>
    </cfRule>
  </conditionalFormatting>
  <conditionalFormatting sqref="C171">
    <cfRule type="cellIs" dxfId="1183" priority="154" operator="equal">
      <formula>0</formula>
    </cfRule>
  </conditionalFormatting>
  <conditionalFormatting sqref="C172">
    <cfRule type="cellIs" dxfId="1182" priority="153" operator="equal">
      <formula>0</formula>
    </cfRule>
  </conditionalFormatting>
  <conditionalFormatting sqref="C173">
    <cfRule type="cellIs" dxfId="1181" priority="152" operator="equal">
      <formula>0</formula>
    </cfRule>
  </conditionalFormatting>
  <conditionalFormatting sqref="C174">
    <cfRule type="cellIs" dxfId="1180" priority="151" operator="equal">
      <formula>0</formula>
    </cfRule>
  </conditionalFormatting>
  <conditionalFormatting sqref="C175">
    <cfRule type="cellIs" dxfId="1179" priority="150" operator="equal">
      <formula>0</formula>
    </cfRule>
  </conditionalFormatting>
  <conditionalFormatting sqref="C176">
    <cfRule type="cellIs" dxfId="1178" priority="149" operator="equal">
      <formula>0</formula>
    </cfRule>
  </conditionalFormatting>
  <conditionalFormatting sqref="C177">
    <cfRule type="cellIs" dxfId="1177" priority="148" operator="equal">
      <formula>0</formula>
    </cfRule>
  </conditionalFormatting>
  <conditionalFormatting sqref="C178">
    <cfRule type="cellIs" dxfId="1176" priority="147" operator="equal">
      <formula>0</formula>
    </cfRule>
  </conditionalFormatting>
  <conditionalFormatting sqref="C179">
    <cfRule type="cellIs" dxfId="1175" priority="146" operator="equal">
      <formula>0</formula>
    </cfRule>
  </conditionalFormatting>
  <conditionalFormatting sqref="C180">
    <cfRule type="cellIs" dxfId="1174" priority="145" operator="equal">
      <formula>0</formula>
    </cfRule>
  </conditionalFormatting>
  <conditionalFormatting sqref="C181">
    <cfRule type="cellIs" dxfId="1173" priority="144" operator="equal">
      <formula>0</formula>
    </cfRule>
  </conditionalFormatting>
  <conditionalFormatting sqref="C182">
    <cfRule type="cellIs" dxfId="1172" priority="143" operator="equal">
      <formula>0</formula>
    </cfRule>
  </conditionalFormatting>
  <conditionalFormatting sqref="C183">
    <cfRule type="cellIs" dxfId="1171" priority="142" operator="equal">
      <formula>0</formula>
    </cfRule>
  </conditionalFormatting>
  <conditionalFormatting sqref="C184">
    <cfRule type="cellIs" dxfId="1170" priority="141" operator="equal">
      <formula>0</formula>
    </cfRule>
  </conditionalFormatting>
  <conditionalFormatting sqref="C185">
    <cfRule type="cellIs" dxfId="1169" priority="140" operator="equal">
      <formula>0</formula>
    </cfRule>
  </conditionalFormatting>
  <conditionalFormatting sqref="C186">
    <cfRule type="cellIs" dxfId="1168" priority="139" operator="equal">
      <formula>0</formula>
    </cfRule>
  </conditionalFormatting>
  <conditionalFormatting sqref="C187">
    <cfRule type="cellIs" dxfId="1167" priority="138" operator="equal">
      <formula>0</formula>
    </cfRule>
  </conditionalFormatting>
  <conditionalFormatting sqref="C188">
    <cfRule type="cellIs" dxfId="1166" priority="137" operator="equal">
      <formula>0</formula>
    </cfRule>
  </conditionalFormatting>
  <conditionalFormatting sqref="C189">
    <cfRule type="cellIs" dxfId="1165" priority="136" operator="equal">
      <formula>0</formula>
    </cfRule>
  </conditionalFormatting>
  <conditionalFormatting sqref="C190">
    <cfRule type="cellIs" dxfId="1164" priority="135" operator="equal">
      <formula>0</formula>
    </cfRule>
  </conditionalFormatting>
  <conditionalFormatting sqref="C191">
    <cfRule type="cellIs" dxfId="1163" priority="134" operator="equal">
      <formula>0</formula>
    </cfRule>
  </conditionalFormatting>
  <conditionalFormatting sqref="C192">
    <cfRule type="cellIs" dxfId="1162" priority="133" operator="equal">
      <formula>0</formula>
    </cfRule>
  </conditionalFormatting>
  <conditionalFormatting sqref="C193">
    <cfRule type="cellIs" dxfId="1161" priority="132" operator="equal">
      <formula>0</formula>
    </cfRule>
  </conditionalFormatting>
  <conditionalFormatting sqref="C194">
    <cfRule type="cellIs" dxfId="1160" priority="131" operator="equal">
      <formula>0</formula>
    </cfRule>
  </conditionalFormatting>
  <conditionalFormatting sqref="C195">
    <cfRule type="cellIs" dxfId="1159" priority="130" operator="equal">
      <formula>0</formula>
    </cfRule>
  </conditionalFormatting>
  <conditionalFormatting sqref="C196">
    <cfRule type="cellIs" dxfId="1158" priority="129" operator="equal">
      <formula>0</formula>
    </cfRule>
  </conditionalFormatting>
  <conditionalFormatting sqref="C197">
    <cfRule type="cellIs" dxfId="1157" priority="128" operator="equal">
      <formula>0</formula>
    </cfRule>
  </conditionalFormatting>
  <conditionalFormatting sqref="C198">
    <cfRule type="cellIs" dxfId="1156" priority="127" operator="equal">
      <formula>0</formula>
    </cfRule>
  </conditionalFormatting>
  <conditionalFormatting sqref="C199">
    <cfRule type="cellIs" dxfId="1155" priority="126" operator="equal">
      <formula>0</formula>
    </cfRule>
  </conditionalFormatting>
  <conditionalFormatting sqref="C200">
    <cfRule type="cellIs" dxfId="1154" priority="125" operator="equal">
      <formula>0</formula>
    </cfRule>
  </conditionalFormatting>
  <conditionalFormatting sqref="C201">
    <cfRule type="cellIs" dxfId="1153" priority="124" operator="equal">
      <formula>0</formula>
    </cfRule>
  </conditionalFormatting>
  <conditionalFormatting sqref="C202">
    <cfRule type="cellIs" dxfId="1152" priority="123" operator="equal">
      <formula>0</formula>
    </cfRule>
  </conditionalFormatting>
  <conditionalFormatting sqref="C203">
    <cfRule type="cellIs" dxfId="1151" priority="122" operator="equal">
      <formula>0</formula>
    </cfRule>
  </conditionalFormatting>
  <conditionalFormatting sqref="C204">
    <cfRule type="cellIs" dxfId="1150" priority="121" operator="equal">
      <formula>0</formula>
    </cfRule>
  </conditionalFormatting>
  <conditionalFormatting sqref="C205">
    <cfRule type="cellIs" dxfId="1149" priority="120" operator="equal">
      <formula>0</formula>
    </cfRule>
  </conditionalFormatting>
  <conditionalFormatting sqref="C206">
    <cfRule type="cellIs" dxfId="1148" priority="119" operator="equal">
      <formula>0</formula>
    </cfRule>
  </conditionalFormatting>
  <conditionalFormatting sqref="C207">
    <cfRule type="cellIs" dxfId="1147" priority="118" operator="equal">
      <formula>0</formula>
    </cfRule>
  </conditionalFormatting>
  <conditionalFormatting sqref="C208">
    <cfRule type="cellIs" dxfId="1146" priority="117" operator="equal">
      <formula>0</formula>
    </cfRule>
  </conditionalFormatting>
  <conditionalFormatting sqref="C209">
    <cfRule type="cellIs" dxfId="1145" priority="116" operator="equal">
      <formula>0</formula>
    </cfRule>
  </conditionalFormatting>
  <conditionalFormatting sqref="C210">
    <cfRule type="cellIs" dxfId="1144" priority="115" operator="equal">
      <formula>0</formula>
    </cfRule>
  </conditionalFormatting>
  <conditionalFormatting sqref="C211">
    <cfRule type="cellIs" dxfId="1143" priority="114" operator="equal">
      <formula>0</formula>
    </cfRule>
  </conditionalFormatting>
  <conditionalFormatting sqref="C212">
    <cfRule type="cellIs" dxfId="1142" priority="113" operator="equal">
      <formula>0</formula>
    </cfRule>
  </conditionalFormatting>
  <conditionalFormatting sqref="C213">
    <cfRule type="cellIs" dxfId="1141" priority="112" operator="equal">
      <formula>0</formula>
    </cfRule>
  </conditionalFormatting>
  <conditionalFormatting sqref="C214">
    <cfRule type="cellIs" dxfId="1140" priority="111" operator="equal">
      <formula>0</formula>
    </cfRule>
  </conditionalFormatting>
  <conditionalFormatting sqref="C215">
    <cfRule type="cellIs" dxfId="1139" priority="110" operator="equal">
      <formula>0</formula>
    </cfRule>
  </conditionalFormatting>
  <conditionalFormatting sqref="C216">
    <cfRule type="cellIs" dxfId="1138" priority="109" operator="equal">
      <formula>0</formula>
    </cfRule>
  </conditionalFormatting>
  <conditionalFormatting sqref="C217">
    <cfRule type="cellIs" dxfId="1137" priority="108" operator="equal">
      <formula>0</formula>
    </cfRule>
  </conditionalFormatting>
  <conditionalFormatting sqref="C218">
    <cfRule type="cellIs" dxfId="1136" priority="107" operator="equal">
      <formula>0</formula>
    </cfRule>
  </conditionalFormatting>
  <conditionalFormatting sqref="C219">
    <cfRule type="cellIs" dxfId="1135" priority="106" operator="equal">
      <formula>0</formula>
    </cfRule>
  </conditionalFormatting>
  <conditionalFormatting sqref="C220">
    <cfRule type="cellIs" dxfId="1134" priority="105" operator="equal">
      <formula>0</formula>
    </cfRule>
  </conditionalFormatting>
  <conditionalFormatting sqref="C221">
    <cfRule type="cellIs" dxfId="1133" priority="104" operator="equal">
      <formula>0</formula>
    </cfRule>
  </conditionalFormatting>
  <conditionalFormatting sqref="C222">
    <cfRule type="cellIs" dxfId="1132" priority="103" operator="equal">
      <formula>0</formula>
    </cfRule>
  </conditionalFormatting>
  <conditionalFormatting sqref="C223">
    <cfRule type="cellIs" dxfId="1131" priority="102" operator="equal">
      <formula>0</formula>
    </cfRule>
  </conditionalFormatting>
  <conditionalFormatting sqref="C224">
    <cfRule type="cellIs" dxfId="1130" priority="101" operator="equal">
      <formula>0</formula>
    </cfRule>
  </conditionalFormatting>
  <conditionalFormatting sqref="C225">
    <cfRule type="cellIs" dxfId="1129" priority="100" operator="equal">
      <formula>0</formula>
    </cfRule>
  </conditionalFormatting>
  <conditionalFormatting sqref="C226">
    <cfRule type="cellIs" dxfId="1128" priority="99" operator="equal">
      <formula>0</formula>
    </cfRule>
  </conditionalFormatting>
  <conditionalFormatting sqref="C227">
    <cfRule type="cellIs" dxfId="1127" priority="98" operator="equal">
      <formula>0</formula>
    </cfRule>
  </conditionalFormatting>
  <conditionalFormatting sqref="C228">
    <cfRule type="cellIs" dxfId="1126" priority="97" operator="equal">
      <formula>0</formula>
    </cfRule>
  </conditionalFormatting>
  <conditionalFormatting sqref="C229">
    <cfRule type="cellIs" dxfId="1125" priority="96" operator="equal">
      <formula>0</formula>
    </cfRule>
  </conditionalFormatting>
  <conditionalFormatting sqref="C230">
    <cfRule type="cellIs" dxfId="1124" priority="95" operator="equal">
      <formula>0</formula>
    </cfRule>
  </conditionalFormatting>
  <conditionalFormatting sqref="C231">
    <cfRule type="cellIs" dxfId="1123" priority="94" operator="equal">
      <formula>0</formula>
    </cfRule>
  </conditionalFormatting>
  <conditionalFormatting sqref="C232">
    <cfRule type="cellIs" dxfId="1122" priority="93" operator="equal">
      <formula>0</formula>
    </cfRule>
  </conditionalFormatting>
  <conditionalFormatting sqref="C233">
    <cfRule type="cellIs" dxfId="1121" priority="92" operator="equal">
      <formula>0</formula>
    </cfRule>
  </conditionalFormatting>
  <conditionalFormatting sqref="C234">
    <cfRule type="cellIs" dxfId="1120" priority="91" operator="equal">
      <formula>0</formula>
    </cfRule>
  </conditionalFormatting>
  <conditionalFormatting sqref="C235">
    <cfRule type="cellIs" dxfId="1119" priority="90" operator="equal">
      <formula>0</formula>
    </cfRule>
  </conditionalFormatting>
  <conditionalFormatting sqref="C236">
    <cfRule type="cellIs" dxfId="1118" priority="89" operator="equal">
      <formula>0</formula>
    </cfRule>
  </conditionalFormatting>
  <conditionalFormatting sqref="C237">
    <cfRule type="cellIs" dxfId="1117" priority="88" operator="equal">
      <formula>0</formula>
    </cfRule>
  </conditionalFormatting>
  <conditionalFormatting sqref="C238">
    <cfRule type="cellIs" dxfId="1116" priority="87" operator="equal">
      <formula>0</formula>
    </cfRule>
  </conditionalFormatting>
  <conditionalFormatting sqref="C239">
    <cfRule type="cellIs" dxfId="1115" priority="86" operator="equal">
      <formula>0</formula>
    </cfRule>
  </conditionalFormatting>
  <conditionalFormatting sqref="C240">
    <cfRule type="cellIs" dxfId="1114" priority="85" operator="equal">
      <formula>0</formula>
    </cfRule>
  </conditionalFormatting>
  <conditionalFormatting sqref="C241">
    <cfRule type="cellIs" dxfId="1113" priority="84" operator="equal">
      <formula>0</formula>
    </cfRule>
  </conditionalFormatting>
  <conditionalFormatting sqref="C242">
    <cfRule type="cellIs" dxfId="1112" priority="83" operator="equal">
      <formula>0</formula>
    </cfRule>
  </conditionalFormatting>
  <conditionalFormatting sqref="C243">
    <cfRule type="cellIs" dxfId="1111" priority="82" operator="equal">
      <formula>0</formula>
    </cfRule>
  </conditionalFormatting>
  <conditionalFormatting sqref="C244">
    <cfRule type="cellIs" dxfId="1110" priority="81" operator="equal">
      <formula>0</formula>
    </cfRule>
  </conditionalFormatting>
  <conditionalFormatting sqref="C245">
    <cfRule type="cellIs" dxfId="1109" priority="80" operator="equal">
      <formula>0</formula>
    </cfRule>
  </conditionalFormatting>
  <conditionalFormatting sqref="C246">
    <cfRule type="cellIs" dxfId="1108" priority="79" operator="equal">
      <formula>0</formula>
    </cfRule>
  </conditionalFormatting>
  <conditionalFormatting sqref="C247">
    <cfRule type="cellIs" dxfId="1107" priority="78" operator="equal">
      <formula>0</formula>
    </cfRule>
  </conditionalFormatting>
  <conditionalFormatting sqref="C248">
    <cfRule type="cellIs" dxfId="1106" priority="77" operator="equal">
      <formula>0</formula>
    </cfRule>
  </conditionalFormatting>
  <conditionalFormatting sqref="C249">
    <cfRule type="cellIs" dxfId="1105" priority="76" operator="equal">
      <formula>0</formula>
    </cfRule>
  </conditionalFormatting>
  <conditionalFormatting sqref="C250">
    <cfRule type="cellIs" dxfId="1104" priority="75" operator="equal">
      <formula>0</formula>
    </cfRule>
  </conditionalFormatting>
  <conditionalFormatting sqref="C251">
    <cfRule type="cellIs" dxfId="1103" priority="74" operator="equal">
      <formula>0</formula>
    </cfRule>
  </conditionalFormatting>
  <conditionalFormatting sqref="C252">
    <cfRule type="cellIs" dxfId="1102" priority="73" operator="equal">
      <formula>0</formula>
    </cfRule>
  </conditionalFormatting>
  <conditionalFormatting sqref="C253">
    <cfRule type="cellIs" dxfId="1101" priority="72" operator="equal">
      <formula>0</formula>
    </cfRule>
  </conditionalFormatting>
  <conditionalFormatting sqref="C254">
    <cfRule type="cellIs" dxfId="1100" priority="71" operator="equal">
      <formula>0</formula>
    </cfRule>
  </conditionalFormatting>
  <conditionalFormatting sqref="C255">
    <cfRule type="cellIs" dxfId="1099" priority="70" operator="equal">
      <formula>0</formula>
    </cfRule>
  </conditionalFormatting>
  <conditionalFormatting sqref="C256">
    <cfRule type="cellIs" dxfId="1098" priority="69" operator="equal">
      <formula>0</formula>
    </cfRule>
  </conditionalFormatting>
  <conditionalFormatting sqref="C257">
    <cfRule type="cellIs" dxfId="1097" priority="68" operator="equal">
      <formula>0</formula>
    </cfRule>
  </conditionalFormatting>
  <conditionalFormatting sqref="C258">
    <cfRule type="cellIs" dxfId="1096" priority="67" operator="equal">
      <formula>0</formula>
    </cfRule>
  </conditionalFormatting>
  <conditionalFormatting sqref="C259">
    <cfRule type="cellIs" dxfId="1095" priority="66" operator="equal">
      <formula>0</formula>
    </cfRule>
  </conditionalFormatting>
  <conditionalFormatting sqref="C260">
    <cfRule type="cellIs" dxfId="1094" priority="65" operator="equal">
      <formula>0</formula>
    </cfRule>
  </conditionalFormatting>
  <conditionalFormatting sqref="C261">
    <cfRule type="cellIs" dxfId="1093" priority="64" operator="equal">
      <formula>0</formula>
    </cfRule>
  </conditionalFormatting>
  <conditionalFormatting sqref="C262">
    <cfRule type="cellIs" dxfId="1092" priority="63" operator="equal">
      <formula>0</formula>
    </cfRule>
  </conditionalFormatting>
  <conditionalFormatting sqref="C263">
    <cfRule type="cellIs" dxfId="1091" priority="62" operator="equal">
      <formula>0</formula>
    </cfRule>
  </conditionalFormatting>
  <conditionalFormatting sqref="C264">
    <cfRule type="cellIs" dxfId="1090" priority="61" operator="equal">
      <formula>0</formula>
    </cfRule>
  </conditionalFormatting>
  <conditionalFormatting sqref="C265">
    <cfRule type="cellIs" dxfId="1089" priority="60" operator="equal">
      <formula>0</formula>
    </cfRule>
  </conditionalFormatting>
  <conditionalFormatting sqref="C266">
    <cfRule type="cellIs" dxfId="1088" priority="59" operator="equal">
      <formula>0</formula>
    </cfRule>
  </conditionalFormatting>
  <conditionalFormatting sqref="C267">
    <cfRule type="cellIs" dxfId="1087" priority="58" operator="equal">
      <formula>0</formula>
    </cfRule>
  </conditionalFormatting>
  <conditionalFormatting sqref="C268">
    <cfRule type="cellIs" dxfId="1086" priority="57" operator="equal">
      <formula>0</formula>
    </cfRule>
  </conditionalFormatting>
  <conditionalFormatting sqref="C269">
    <cfRule type="cellIs" dxfId="1085" priority="56" operator="equal">
      <formula>0</formula>
    </cfRule>
  </conditionalFormatting>
  <conditionalFormatting sqref="C270">
    <cfRule type="cellIs" dxfId="1084" priority="55" operator="equal">
      <formula>0</formula>
    </cfRule>
  </conditionalFormatting>
  <conditionalFormatting sqref="C271">
    <cfRule type="cellIs" dxfId="1083" priority="54" operator="equal">
      <formula>0</formula>
    </cfRule>
  </conditionalFormatting>
  <conditionalFormatting sqref="C272">
    <cfRule type="cellIs" dxfId="1082" priority="53" operator="equal">
      <formula>0</formula>
    </cfRule>
  </conditionalFormatting>
  <conditionalFormatting sqref="C273">
    <cfRule type="cellIs" dxfId="1081" priority="52" operator="equal">
      <formula>0</formula>
    </cfRule>
  </conditionalFormatting>
  <conditionalFormatting sqref="C274">
    <cfRule type="cellIs" dxfId="1080" priority="51" operator="equal">
      <formula>0</formula>
    </cfRule>
  </conditionalFormatting>
  <conditionalFormatting sqref="C275">
    <cfRule type="cellIs" dxfId="1079" priority="50" operator="equal">
      <formula>0</formula>
    </cfRule>
  </conditionalFormatting>
  <conditionalFormatting sqref="C276">
    <cfRule type="cellIs" dxfId="1078" priority="49" operator="equal">
      <formula>0</formula>
    </cfRule>
  </conditionalFormatting>
  <conditionalFormatting sqref="C277">
    <cfRule type="cellIs" dxfId="1077" priority="48" operator="equal">
      <formula>0</formula>
    </cfRule>
  </conditionalFormatting>
  <conditionalFormatting sqref="C278">
    <cfRule type="cellIs" dxfId="1076" priority="47" operator="equal">
      <formula>0</formula>
    </cfRule>
  </conditionalFormatting>
  <conditionalFormatting sqref="C279">
    <cfRule type="cellIs" dxfId="1075" priority="46" operator="equal">
      <formula>0</formula>
    </cfRule>
  </conditionalFormatting>
  <conditionalFormatting sqref="C280">
    <cfRule type="cellIs" dxfId="1074" priority="45" operator="equal">
      <formula>0</formula>
    </cfRule>
  </conditionalFormatting>
  <conditionalFormatting sqref="C281">
    <cfRule type="cellIs" dxfId="1073" priority="44" operator="equal">
      <formula>0</formula>
    </cfRule>
  </conditionalFormatting>
  <conditionalFormatting sqref="C282">
    <cfRule type="cellIs" dxfId="1072" priority="43" operator="equal">
      <formula>0</formula>
    </cfRule>
  </conditionalFormatting>
  <conditionalFormatting sqref="C283">
    <cfRule type="cellIs" dxfId="1071" priority="42" operator="equal">
      <formula>0</formula>
    </cfRule>
  </conditionalFormatting>
  <conditionalFormatting sqref="C284">
    <cfRule type="cellIs" dxfId="1070" priority="41" operator="equal">
      <formula>0</formula>
    </cfRule>
  </conditionalFormatting>
  <conditionalFormatting sqref="C285">
    <cfRule type="cellIs" dxfId="1069" priority="40" operator="equal">
      <formula>0</formula>
    </cfRule>
  </conditionalFormatting>
  <conditionalFormatting sqref="C286">
    <cfRule type="cellIs" dxfId="1068" priority="39" operator="equal">
      <formula>0</formula>
    </cfRule>
  </conditionalFormatting>
  <conditionalFormatting sqref="C287">
    <cfRule type="cellIs" dxfId="1067" priority="38" operator="equal">
      <formula>0</formula>
    </cfRule>
  </conditionalFormatting>
  <conditionalFormatting sqref="C288">
    <cfRule type="cellIs" dxfId="1066" priority="37" operator="equal">
      <formula>0</formula>
    </cfRule>
  </conditionalFormatting>
  <conditionalFormatting sqref="C289">
    <cfRule type="cellIs" dxfId="1065" priority="36" operator="equal">
      <formula>0</formula>
    </cfRule>
  </conditionalFormatting>
  <conditionalFormatting sqref="C290">
    <cfRule type="cellIs" dxfId="1064" priority="35" operator="equal">
      <formula>0</formula>
    </cfRule>
  </conditionalFormatting>
  <conditionalFormatting sqref="C291">
    <cfRule type="cellIs" dxfId="1063" priority="34" operator="equal">
      <formula>0</formula>
    </cfRule>
  </conditionalFormatting>
  <conditionalFormatting sqref="C292">
    <cfRule type="cellIs" dxfId="1062" priority="33" operator="equal">
      <formula>0</formula>
    </cfRule>
  </conditionalFormatting>
  <conditionalFormatting sqref="C293">
    <cfRule type="cellIs" dxfId="1061" priority="32" operator="equal">
      <formula>0</formula>
    </cfRule>
  </conditionalFormatting>
  <conditionalFormatting sqref="C294">
    <cfRule type="cellIs" dxfId="1060" priority="31" operator="equal">
      <formula>0</formula>
    </cfRule>
  </conditionalFormatting>
  <conditionalFormatting sqref="C295">
    <cfRule type="cellIs" dxfId="1059" priority="30" operator="equal">
      <formula>0</formula>
    </cfRule>
  </conditionalFormatting>
  <conditionalFormatting sqref="C296">
    <cfRule type="cellIs" dxfId="1058" priority="29" operator="equal">
      <formula>0</formula>
    </cfRule>
  </conditionalFormatting>
  <conditionalFormatting sqref="C297">
    <cfRule type="cellIs" dxfId="1057" priority="28" operator="equal">
      <formula>0</formula>
    </cfRule>
  </conditionalFormatting>
  <conditionalFormatting sqref="C298">
    <cfRule type="cellIs" dxfId="1056" priority="27" operator="equal">
      <formula>0</formula>
    </cfRule>
  </conditionalFormatting>
  <conditionalFormatting sqref="C299">
    <cfRule type="cellIs" dxfId="1055" priority="26" operator="equal">
      <formula>0</formula>
    </cfRule>
  </conditionalFormatting>
  <conditionalFormatting sqref="C300">
    <cfRule type="cellIs" dxfId="1054" priority="25" operator="equal">
      <formula>0</formula>
    </cfRule>
  </conditionalFormatting>
  <conditionalFormatting sqref="C301">
    <cfRule type="cellIs" dxfId="1053" priority="24" operator="equal">
      <formula>0</formula>
    </cfRule>
  </conditionalFormatting>
  <conditionalFormatting sqref="C302">
    <cfRule type="cellIs" dxfId="1052" priority="23" operator="equal">
      <formula>0</formula>
    </cfRule>
  </conditionalFormatting>
  <conditionalFormatting sqref="C303">
    <cfRule type="cellIs" dxfId="1051" priority="22" operator="equal">
      <formula>0</formula>
    </cfRule>
  </conditionalFormatting>
  <conditionalFormatting sqref="C304">
    <cfRule type="cellIs" dxfId="1050" priority="21" operator="equal">
      <formula>0</formula>
    </cfRule>
  </conditionalFormatting>
  <conditionalFormatting sqref="C305">
    <cfRule type="cellIs" dxfId="1049" priority="20" operator="equal">
      <formula>0</formula>
    </cfRule>
  </conditionalFormatting>
  <conditionalFormatting sqref="C306">
    <cfRule type="cellIs" dxfId="1048" priority="19" operator="equal">
      <formula>0</formula>
    </cfRule>
  </conditionalFormatting>
  <conditionalFormatting sqref="C307">
    <cfRule type="cellIs" dxfId="1047" priority="18" operator="equal">
      <formula>0</formula>
    </cfRule>
  </conditionalFormatting>
  <conditionalFormatting sqref="C308">
    <cfRule type="cellIs" dxfId="1046" priority="17" operator="equal">
      <formula>0</formula>
    </cfRule>
  </conditionalFormatting>
  <conditionalFormatting sqref="C309">
    <cfRule type="cellIs" dxfId="1045" priority="16" operator="equal">
      <formula>0</formula>
    </cfRule>
  </conditionalFormatting>
  <conditionalFormatting sqref="C310">
    <cfRule type="cellIs" dxfId="1044" priority="15" operator="equal">
      <formula>0</formula>
    </cfRule>
  </conditionalFormatting>
  <conditionalFormatting sqref="C311">
    <cfRule type="cellIs" dxfId="1043" priority="14" operator="equal">
      <formula>0</formula>
    </cfRule>
  </conditionalFormatting>
  <conditionalFormatting sqref="C312">
    <cfRule type="cellIs" dxfId="1042" priority="13" operator="equal">
      <formula>0</formula>
    </cfRule>
  </conditionalFormatting>
  <conditionalFormatting sqref="C313">
    <cfRule type="cellIs" dxfId="1041" priority="12" operator="equal">
      <formula>0</formula>
    </cfRule>
  </conditionalFormatting>
  <conditionalFormatting sqref="C314">
    <cfRule type="cellIs" dxfId="1040" priority="11" operator="equal">
      <formula>0</formula>
    </cfRule>
  </conditionalFormatting>
  <conditionalFormatting sqref="C315">
    <cfRule type="cellIs" dxfId="1039" priority="10" operator="equal">
      <formula>0</formula>
    </cfRule>
  </conditionalFormatting>
  <conditionalFormatting sqref="C316">
    <cfRule type="cellIs" dxfId="1038" priority="9" operator="equal">
      <formula>0</formula>
    </cfRule>
  </conditionalFormatting>
  <conditionalFormatting sqref="C317">
    <cfRule type="cellIs" dxfId="1037" priority="8" operator="equal">
      <formula>0</formula>
    </cfRule>
  </conditionalFormatting>
  <conditionalFormatting sqref="C318">
    <cfRule type="cellIs" dxfId="1036" priority="7" operator="equal">
      <formula>0</formula>
    </cfRule>
  </conditionalFormatting>
  <conditionalFormatting sqref="C319">
    <cfRule type="cellIs" dxfId="1035" priority="6" operator="equal">
      <formula>0</formula>
    </cfRule>
  </conditionalFormatting>
  <conditionalFormatting sqref="C320">
    <cfRule type="cellIs" dxfId="1034" priority="5" operator="equal">
      <formula>0</formula>
    </cfRule>
  </conditionalFormatting>
  <conditionalFormatting sqref="C321">
    <cfRule type="cellIs" dxfId="1033" priority="4" operator="equal">
      <formula>0</formula>
    </cfRule>
  </conditionalFormatting>
  <conditionalFormatting sqref="C322">
    <cfRule type="cellIs" dxfId="1032" priority="3" operator="equal">
      <formula>0</formula>
    </cfRule>
  </conditionalFormatting>
  <conditionalFormatting sqref="C323">
    <cfRule type="cellIs" dxfId="1031" priority="2" operator="equal">
      <formula>0</formula>
    </cfRule>
  </conditionalFormatting>
  <conditionalFormatting sqref="C3">
    <cfRule type="cellIs" dxfId="1030" priority="1" operator="equal">
      <formula>0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5CC0-181A-403B-A79C-CABE8902A51A}">
  <sheetPr>
    <tabColor rgb="FFFFC000"/>
  </sheetPr>
  <dimension ref="A1:AJ3978"/>
  <sheetViews>
    <sheetView topLeftCell="O1" workbookViewId="0">
      <pane ySplit="1" topLeftCell="A2" activePane="bottomLeft" state="frozen"/>
      <selection pane="bottomLeft" activeCell="AC1" sqref="AC1:AJ1048576"/>
    </sheetView>
  </sheetViews>
  <sheetFormatPr defaultRowHeight="15" outlineLevelCol="1" x14ac:dyDescent="0.25"/>
  <cols>
    <col min="1" max="1" width="10.5703125" bestFit="1" customWidth="1"/>
    <col min="2" max="2" width="10.5703125" style="36" bestFit="1" customWidth="1"/>
    <col min="3" max="3" width="8.42578125" bestFit="1" customWidth="1"/>
    <col min="4" max="4" width="10.7109375" bestFit="1" customWidth="1"/>
    <col min="5" max="5" width="12.5703125" bestFit="1" customWidth="1"/>
    <col min="6" max="6" width="10.85546875" style="74" bestFit="1" customWidth="1" outlineLevel="1"/>
    <col min="7" max="7" width="7.42578125" style="6" bestFit="1" customWidth="1" outlineLevel="1"/>
    <col min="8" max="8" width="14.28515625" style="6" bestFit="1" customWidth="1"/>
    <col min="9" max="11" width="15.85546875" style="6" bestFit="1" customWidth="1" outlineLevel="1"/>
    <col min="12" max="12" width="9.42578125" style="70" bestFit="1" customWidth="1"/>
    <col min="13" max="13" width="10" style="6" bestFit="1" customWidth="1" outlineLevel="1"/>
    <col min="14" max="14" width="10.5703125" style="6" bestFit="1" customWidth="1" outlineLevel="1"/>
    <col min="15" max="15" width="10" style="6" bestFit="1" customWidth="1" outlineLevel="1"/>
    <col min="16" max="16" width="12.28515625" style="70" bestFit="1" customWidth="1"/>
    <col min="17" max="18" width="13.42578125" style="6" bestFit="1" customWidth="1" outlineLevel="1"/>
    <col min="19" max="19" width="14.85546875" style="6" bestFit="1" customWidth="1" outlineLevel="1"/>
    <col min="20" max="20" width="14.28515625" style="66" bestFit="1" customWidth="1" outlineLevel="1"/>
    <col min="21" max="23" width="15.140625" style="37" bestFit="1" customWidth="1" outlineLevel="1"/>
    <col min="24" max="24" width="14.28515625" style="65" bestFit="1" customWidth="1" outlineLevel="1"/>
    <col min="25" max="27" width="15.140625" bestFit="1" customWidth="1" outlineLevel="1"/>
    <col min="28" max="28" width="10.28515625" style="40" bestFit="1" customWidth="1" outlineLevel="1"/>
  </cols>
  <sheetData>
    <row r="1" spans="1:36" s="216" customFormat="1" ht="19.5" thickBot="1" x14ac:dyDescent="0.35">
      <c r="A1" s="202" t="s">
        <v>8</v>
      </c>
      <c r="B1" s="203" t="s">
        <v>511</v>
      </c>
      <c r="C1" s="203" t="s">
        <v>4237</v>
      </c>
      <c r="D1" s="203" t="s">
        <v>514</v>
      </c>
      <c r="E1" s="203" t="s">
        <v>515</v>
      </c>
      <c r="F1" s="204" t="s">
        <v>13</v>
      </c>
      <c r="G1" s="205" t="s">
        <v>14</v>
      </c>
      <c r="H1" s="206" t="s">
        <v>10</v>
      </c>
      <c r="I1" s="207" t="s">
        <v>4189</v>
      </c>
      <c r="J1" s="207" t="s">
        <v>4190</v>
      </c>
      <c r="K1" s="207" t="s">
        <v>4191</v>
      </c>
      <c r="L1" s="208" t="s">
        <v>11</v>
      </c>
      <c r="M1" s="209" t="s">
        <v>4192</v>
      </c>
      <c r="N1" s="209" t="s">
        <v>4193</v>
      </c>
      <c r="O1" s="209" t="s">
        <v>4194</v>
      </c>
      <c r="P1" s="210" t="s">
        <v>839</v>
      </c>
      <c r="Q1" s="211" t="s">
        <v>4195</v>
      </c>
      <c r="R1" s="211" t="s">
        <v>4196</v>
      </c>
      <c r="S1" s="211" t="s">
        <v>4197</v>
      </c>
      <c r="T1" s="212" t="s">
        <v>512</v>
      </c>
      <c r="U1" s="213" t="s">
        <v>4198</v>
      </c>
      <c r="V1" s="213" t="s">
        <v>4199</v>
      </c>
      <c r="W1" s="213" t="s">
        <v>4200</v>
      </c>
      <c r="X1" s="214" t="s">
        <v>513</v>
      </c>
      <c r="Y1" s="215" t="s">
        <v>4201</v>
      </c>
      <c r="Z1" s="215" t="s">
        <v>4202</v>
      </c>
      <c r="AA1" s="215" t="s">
        <v>4203</v>
      </c>
      <c r="AB1" s="356" t="s">
        <v>4238</v>
      </c>
      <c r="AC1" t="s">
        <v>10</v>
      </c>
      <c r="AD1" t="s">
        <v>10</v>
      </c>
      <c r="AE1" s="45" t="s">
        <v>11</v>
      </c>
      <c r="AF1" s="45" t="s">
        <v>11</v>
      </c>
      <c r="AG1" s="45" t="s">
        <v>11</v>
      </c>
      <c r="AH1" t="s">
        <v>12</v>
      </c>
      <c r="AI1" t="s">
        <v>12</v>
      </c>
      <c r="AJ1" t="s">
        <v>12</v>
      </c>
    </row>
    <row r="2" spans="1:36" s="11" customFormat="1" x14ac:dyDescent="0.25">
      <c r="A2" s="144" t="s">
        <v>843</v>
      </c>
      <c r="B2" s="183">
        <v>155078277</v>
      </c>
      <c r="C2" s="184">
        <v>1.65</v>
      </c>
      <c r="D2" s="127">
        <f>(C2+4.2+coefficient!$B$23)/0.9*1.19</f>
        <v>10.379444444444443</v>
      </c>
      <c r="E2" s="128">
        <f>(C2+4.2+coefficient!$B$23)/0.95</f>
        <v>8.2631578947368425</v>
      </c>
      <c r="F2" s="178"/>
      <c r="G2" s="179">
        <v>1</v>
      </c>
      <c r="H2" s="362">
        <v>14.9</v>
      </c>
      <c r="I2" s="132">
        <v>294</v>
      </c>
      <c r="J2" s="132">
        <v>155078277</v>
      </c>
      <c r="K2" s="132">
        <v>102332</v>
      </c>
      <c r="L2" s="181">
        <f t="shared" ref="L2:L65" si="0">P2*1.03</f>
        <v>10.933801136363634</v>
      </c>
      <c r="M2" s="135">
        <v>295</v>
      </c>
      <c r="N2" s="135">
        <v>155078277</v>
      </c>
      <c r="O2" s="135">
        <v>102334</v>
      </c>
      <c r="P2" s="182">
        <f>(C2+4.2+coefficient!$B$23)/0.88*1.19</f>
        <v>10.615340909090907</v>
      </c>
      <c r="Q2" s="137">
        <v>296</v>
      </c>
      <c r="R2" s="137">
        <v>155078277</v>
      </c>
      <c r="S2" s="137">
        <v>102333</v>
      </c>
      <c r="T2" s="186">
        <f t="shared" ref="T2:T65" si="1">(C2+4.2)/0.88*1.19</f>
        <v>7.910795454545454</v>
      </c>
      <c r="U2" s="187">
        <v>758</v>
      </c>
      <c r="V2" s="187">
        <v>155078277</v>
      </c>
      <c r="W2" s="187">
        <v>558335</v>
      </c>
      <c r="X2" s="188">
        <f>L2-2</f>
        <v>8.933801136363634</v>
      </c>
      <c r="Y2" s="189">
        <v>759</v>
      </c>
      <c r="Z2" s="189">
        <v>155078277</v>
      </c>
      <c r="AA2" s="189">
        <v>558336</v>
      </c>
      <c r="AB2" s="357">
        <v>9</v>
      </c>
      <c r="AC2">
        <v>6</v>
      </c>
      <c r="AD2">
        <v>14.9</v>
      </c>
      <c r="AE2">
        <v>4</v>
      </c>
      <c r="AF2">
        <v>10.93</v>
      </c>
      <c r="AG2">
        <v>0</v>
      </c>
      <c r="AH2">
        <v>3</v>
      </c>
      <c r="AI2">
        <v>10.62</v>
      </c>
      <c r="AJ2">
        <v>0</v>
      </c>
    </row>
    <row r="3" spans="1:36" s="11" customFormat="1" x14ac:dyDescent="0.25">
      <c r="A3" s="125" t="s">
        <v>844</v>
      </c>
      <c r="B3" s="183">
        <v>155078291</v>
      </c>
      <c r="C3" s="184">
        <v>1.4</v>
      </c>
      <c r="D3" s="127">
        <f>(C3+4.2+coefficient!$B$23)/0.9*1.19</f>
        <v>10.048888888888889</v>
      </c>
      <c r="E3" s="128">
        <f>(C3+4.2+coefficient!$B$23)/0.95</f>
        <v>8</v>
      </c>
      <c r="F3" s="185"/>
      <c r="G3" s="179">
        <v>2</v>
      </c>
      <c r="H3" s="362">
        <v>12.04</v>
      </c>
      <c r="I3" s="132">
        <v>294</v>
      </c>
      <c r="J3" s="132">
        <v>155078291</v>
      </c>
      <c r="K3" s="132">
        <v>91917</v>
      </c>
      <c r="L3" s="181">
        <f t="shared" si="0"/>
        <v>10.585590909090909</v>
      </c>
      <c r="M3" s="135">
        <v>295</v>
      </c>
      <c r="N3" s="135">
        <v>155078291</v>
      </c>
      <c r="O3" s="135">
        <v>102336</v>
      </c>
      <c r="P3" s="182">
        <f>(C3+4.2+coefficient!$B$23)/0.88*1.19</f>
        <v>10.277272727272727</v>
      </c>
      <c r="Q3" s="137">
        <v>296</v>
      </c>
      <c r="R3" s="137">
        <v>155078291</v>
      </c>
      <c r="S3" s="137">
        <v>102335</v>
      </c>
      <c r="T3" s="186">
        <f t="shared" si="1"/>
        <v>7.5727272727272723</v>
      </c>
      <c r="U3" s="187">
        <v>758</v>
      </c>
      <c r="V3" s="187">
        <v>155078291</v>
      </c>
      <c r="W3" s="187">
        <v>558361</v>
      </c>
      <c r="X3" s="188">
        <f t="shared" ref="X3:X10" si="2">L3-4.9</f>
        <v>5.6855909090909087</v>
      </c>
      <c r="Y3" s="189">
        <v>759</v>
      </c>
      <c r="Z3" s="189">
        <v>155078291</v>
      </c>
      <c r="AA3" s="189">
        <v>558362</v>
      </c>
      <c r="AB3" s="357">
        <v>75</v>
      </c>
      <c r="AC3">
        <v>1</v>
      </c>
      <c r="AD3">
        <v>12.04</v>
      </c>
      <c r="AE3">
        <v>5</v>
      </c>
      <c r="AF3">
        <v>5.15</v>
      </c>
      <c r="AG3">
        <v>4.9000000000000004</v>
      </c>
      <c r="AH3">
        <v>1</v>
      </c>
      <c r="AI3">
        <v>5.38</v>
      </c>
      <c r="AJ3">
        <v>4.9000000000000004</v>
      </c>
    </row>
    <row r="4" spans="1:36" s="11" customFormat="1" x14ac:dyDescent="0.25">
      <c r="A4" s="144" t="s">
        <v>845</v>
      </c>
      <c r="B4" s="183">
        <v>155078313</v>
      </c>
      <c r="C4" s="184">
        <v>3.53</v>
      </c>
      <c r="D4" s="127">
        <f>(C4+4.2+coefficient!$B$23)/0.9*1.19</f>
        <v>12.865222222222222</v>
      </c>
      <c r="E4" s="128">
        <f>(C4+4.2+coefficient!$B$23)/0.95</f>
        <v>10.242105263157896</v>
      </c>
      <c r="F4" s="178"/>
      <c r="G4" s="179">
        <v>3</v>
      </c>
      <c r="H4" s="180">
        <f>(C4+4.2+(coefficient!$B$22))/0.85*1.19</f>
        <v>15.022</v>
      </c>
      <c r="I4" s="132">
        <v>294</v>
      </c>
      <c r="J4" s="132">
        <v>155078313</v>
      </c>
      <c r="K4" s="132">
        <v>133544</v>
      </c>
      <c r="L4" s="181">
        <f t="shared" si="0"/>
        <v>13.552342045454544</v>
      </c>
      <c r="M4" s="135">
        <v>295</v>
      </c>
      <c r="N4" s="135">
        <v>155078313</v>
      </c>
      <c r="O4" s="135">
        <v>102338</v>
      </c>
      <c r="P4" s="182">
        <f>(C4+4.2+coefficient!$B$23)/0.88*1.19</f>
        <v>13.157613636363635</v>
      </c>
      <c r="Q4" s="137">
        <v>296</v>
      </c>
      <c r="R4" s="137">
        <v>155078313</v>
      </c>
      <c r="S4" s="137">
        <v>102337</v>
      </c>
      <c r="T4" s="186">
        <f t="shared" si="1"/>
        <v>10.453068181818182</v>
      </c>
      <c r="U4" s="187">
        <v>758</v>
      </c>
      <c r="V4" s="187">
        <v>155078313</v>
      </c>
      <c r="W4" s="187">
        <v>558399</v>
      </c>
      <c r="X4" s="188">
        <f t="shared" si="2"/>
        <v>8.6523420454545441</v>
      </c>
      <c r="Y4" s="189">
        <v>759</v>
      </c>
      <c r="Z4" s="189">
        <v>155078313</v>
      </c>
      <c r="AA4" s="189">
        <v>558400</v>
      </c>
      <c r="AB4" s="357">
        <v>31</v>
      </c>
      <c r="AC4"/>
      <c r="AD4"/>
      <c r="AE4"/>
      <c r="AF4"/>
      <c r="AG4"/>
      <c r="AH4"/>
      <c r="AI4"/>
      <c r="AJ4"/>
    </row>
    <row r="5" spans="1:36" s="11" customFormat="1" x14ac:dyDescent="0.25">
      <c r="A5" s="125" t="s">
        <v>846</v>
      </c>
      <c r="B5" s="183">
        <v>155078342</v>
      </c>
      <c r="C5" s="184">
        <v>0.92</v>
      </c>
      <c r="D5" s="127">
        <f>(C5+4.2+coefficient!$B$23)/0.9*1.19</f>
        <v>9.4142222222222216</v>
      </c>
      <c r="E5" s="128">
        <f>(C5+4.2+coefficient!$B$23)/0.95</f>
        <v>7.4947368421052634</v>
      </c>
      <c r="F5" s="185"/>
      <c r="G5" s="179">
        <v>4</v>
      </c>
      <c r="H5" s="180">
        <f>(C5+4.2+(coefficient!$B$22))/0.85*1.19</f>
        <v>11.368000000000002</v>
      </c>
      <c r="I5" s="132">
        <v>294</v>
      </c>
      <c r="J5" s="132">
        <v>155078342</v>
      </c>
      <c r="K5" s="132">
        <v>91918</v>
      </c>
      <c r="L5" s="181">
        <f t="shared" si="0"/>
        <v>9.9170272727272728</v>
      </c>
      <c r="M5" s="135">
        <v>295</v>
      </c>
      <c r="N5" s="135">
        <v>155078342</v>
      </c>
      <c r="O5" s="135">
        <v>102340</v>
      </c>
      <c r="P5" s="182">
        <f>(C5+4.2+coefficient!$B$23)/0.88*1.19</f>
        <v>9.6281818181818188</v>
      </c>
      <c r="Q5" s="137">
        <v>296</v>
      </c>
      <c r="R5" s="137">
        <v>155078342</v>
      </c>
      <c r="S5" s="137">
        <v>102339</v>
      </c>
      <c r="T5" s="186">
        <f t="shared" si="1"/>
        <v>6.9236363636363638</v>
      </c>
      <c r="U5" s="187">
        <v>758</v>
      </c>
      <c r="V5" s="187">
        <v>155078342</v>
      </c>
      <c r="W5" s="187">
        <v>558449</v>
      </c>
      <c r="X5" s="188">
        <f t="shared" si="2"/>
        <v>5.0170272727272724</v>
      </c>
      <c r="Y5" s="189">
        <v>759</v>
      </c>
      <c r="Z5" s="189">
        <v>155078342</v>
      </c>
      <c r="AA5" s="189">
        <v>558450</v>
      </c>
      <c r="AB5" s="357">
        <v>56</v>
      </c>
      <c r="AC5"/>
      <c r="AD5"/>
      <c r="AE5"/>
      <c r="AF5"/>
      <c r="AG5"/>
      <c r="AH5"/>
      <c r="AI5"/>
      <c r="AJ5"/>
    </row>
    <row r="6" spans="1:36" s="11" customFormat="1" x14ac:dyDescent="0.25">
      <c r="A6" s="144" t="s">
        <v>847</v>
      </c>
      <c r="B6" s="183">
        <v>155078361</v>
      </c>
      <c r="C6" s="184">
        <v>1.45</v>
      </c>
      <c r="D6" s="127">
        <f>(C6+4.2+coefficient!$B$23)/0.9*1.19</f>
        <v>10.115</v>
      </c>
      <c r="E6" s="128">
        <f>(C6+4.2+coefficient!$B$23)/0.95</f>
        <v>8.0526315789473699</v>
      </c>
      <c r="F6" s="178"/>
      <c r="G6" s="179">
        <v>5</v>
      </c>
      <c r="H6" s="180">
        <f>(C6+4.2+(coefficient!$B$22))/0.85*1.19</f>
        <v>12.110000000000001</v>
      </c>
      <c r="I6" s="132">
        <v>294</v>
      </c>
      <c r="J6" s="132">
        <v>155078361</v>
      </c>
      <c r="K6" s="132">
        <v>102341</v>
      </c>
      <c r="L6" s="181">
        <f t="shared" si="0"/>
        <v>10.655232954545454</v>
      </c>
      <c r="M6" s="135">
        <v>295</v>
      </c>
      <c r="N6" s="135">
        <v>155078361</v>
      </c>
      <c r="O6" s="135">
        <v>102343</v>
      </c>
      <c r="P6" s="182">
        <f>(C6+4.2+coefficient!$B$23)/0.88*1.19</f>
        <v>10.344886363636363</v>
      </c>
      <c r="Q6" s="137">
        <v>296</v>
      </c>
      <c r="R6" s="137">
        <v>155078361</v>
      </c>
      <c r="S6" s="137">
        <v>102342</v>
      </c>
      <c r="T6" s="186">
        <f t="shared" si="1"/>
        <v>7.6403409090909093</v>
      </c>
      <c r="U6" s="187">
        <v>758</v>
      </c>
      <c r="V6" s="187">
        <v>155078361</v>
      </c>
      <c r="W6" s="187">
        <v>558483</v>
      </c>
      <c r="X6" s="188">
        <f t="shared" si="2"/>
        <v>5.7552329545454537</v>
      </c>
      <c r="Y6" s="189">
        <v>759</v>
      </c>
      <c r="Z6" s="189">
        <v>155078361</v>
      </c>
      <c r="AA6" s="189">
        <v>558484</v>
      </c>
      <c r="AB6" s="357">
        <v>60</v>
      </c>
      <c r="AC6"/>
      <c r="AD6"/>
      <c r="AE6"/>
      <c r="AF6"/>
      <c r="AG6"/>
      <c r="AH6"/>
      <c r="AI6"/>
      <c r="AJ6"/>
    </row>
    <row r="7" spans="1:36" s="11" customFormat="1" x14ac:dyDescent="0.25">
      <c r="A7" s="125" t="s">
        <v>848</v>
      </c>
      <c r="B7" s="183">
        <v>155078276</v>
      </c>
      <c r="C7" s="184">
        <v>0.78</v>
      </c>
      <c r="D7" s="127">
        <f>(C7+4.2+coefficient!$B$23)/0.9*1.19</f>
        <v>9.229111111111111</v>
      </c>
      <c r="E7" s="128">
        <f>(C7+4.2+coefficient!$B$23)/0.95</f>
        <v>7.3473684210526322</v>
      </c>
      <c r="F7" s="185"/>
      <c r="G7" s="179">
        <v>6</v>
      </c>
      <c r="H7" s="180">
        <f>(C7+4.2+(coefficient!$B$22))/0.85*1.19</f>
        <v>11.172000000000001</v>
      </c>
      <c r="I7" s="132">
        <v>294</v>
      </c>
      <c r="J7" s="132">
        <v>155078276</v>
      </c>
      <c r="K7" s="132">
        <v>102371</v>
      </c>
      <c r="L7" s="181">
        <f t="shared" si="0"/>
        <v>9.7220295454545465</v>
      </c>
      <c r="M7" s="135">
        <v>295</v>
      </c>
      <c r="N7" s="135">
        <v>155078276</v>
      </c>
      <c r="O7" s="135">
        <v>102373</v>
      </c>
      <c r="P7" s="182">
        <f>(C7+4.2+coefficient!$B$23)/0.88*1.19</f>
        <v>9.4388636363636369</v>
      </c>
      <c r="Q7" s="137">
        <v>296</v>
      </c>
      <c r="R7" s="137">
        <v>155078276</v>
      </c>
      <c r="S7" s="137">
        <v>102372</v>
      </c>
      <c r="T7" s="186">
        <f t="shared" si="1"/>
        <v>6.7343181818181819</v>
      </c>
      <c r="U7" s="187">
        <v>758</v>
      </c>
      <c r="V7" s="187">
        <v>155078276</v>
      </c>
      <c r="W7" s="187">
        <v>558333</v>
      </c>
      <c r="X7" s="188">
        <f t="shared" si="2"/>
        <v>4.8220295454545461</v>
      </c>
      <c r="Y7" s="189">
        <v>759</v>
      </c>
      <c r="Z7" s="189">
        <v>155078276</v>
      </c>
      <c r="AA7" s="189">
        <v>558334</v>
      </c>
      <c r="AB7" s="357">
        <v>45</v>
      </c>
      <c r="AC7"/>
      <c r="AD7"/>
      <c r="AE7"/>
      <c r="AF7"/>
      <c r="AG7"/>
      <c r="AH7">
        <v>10</v>
      </c>
      <c r="AI7">
        <v>4.3099999999999996</v>
      </c>
      <c r="AJ7">
        <v>4.9000000000000004</v>
      </c>
    </row>
    <row r="8" spans="1:36" s="11" customFormat="1" x14ac:dyDescent="0.25">
      <c r="A8" s="144" t="s">
        <v>849</v>
      </c>
      <c r="B8" s="183">
        <v>155078289</v>
      </c>
      <c r="C8" s="184">
        <v>0.76</v>
      </c>
      <c r="D8" s="127">
        <f>(C8+4.2+coefficient!$B$23)/0.9*1.19</f>
        <v>9.2026666666666657</v>
      </c>
      <c r="E8" s="128">
        <f>(C8+4.2+coefficient!$B$23)/0.95</f>
        <v>7.3263157894736848</v>
      </c>
      <c r="F8" s="178"/>
      <c r="G8" s="179">
        <v>7</v>
      </c>
      <c r="H8" s="180">
        <f>(C8+4.2+(coefficient!$B$22))/0.85*1.19</f>
        <v>11.144</v>
      </c>
      <c r="I8" s="132">
        <v>294</v>
      </c>
      <c r="J8" s="132">
        <v>155078289</v>
      </c>
      <c r="K8" s="132">
        <v>102396</v>
      </c>
      <c r="L8" s="181">
        <f t="shared" si="0"/>
        <v>9.6941727272727274</v>
      </c>
      <c r="M8" s="135">
        <v>295</v>
      </c>
      <c r="N8" s="135">
        <v>155078289</v>
      </c>
      <c r="O8" s="135">
        <v>102398</v>
      </c>
      <c r="P8" s="182">
        <f>(C8+4.2+coefficient!$B$23)/0.88*1.19</f>
        <v>9.4118181818181821</v>
      </c>
      <c r="Q8" s="137">
        <v>296</v>
      </c>
      <c r="R8" s="137">
        <v>155078289</v>
      </c>
      <c r="S8" s="137">
        <v>102397</v>
      </c>
      <c r="T8" s="186">
        <f t="shared" si="1"/>
        <v>6.7072727272727271</v>
      </c>
      <c r="U8" s="187">
        <v>758</v>
      </c>
      <c r="V8" s="187">
        <v>155078289</v>
      </c>
      <c r="W8" s="187">
        <v>558357</v>
      </c>
      <c r="X8" s="188">
        <f t="shared" si="2"/>
        <v>4.794172727272727</v>
      </c>
      <c r="Y8" s="189">
        <v>759</v>
      </c>
      <c r="Z8" s="189">
        <v>155078289</v>
      </c>
      <c r="AA8" s="189">
        <v>558358</v>
      </c>
      <c r="AB8" s="357">
        <v>38</v>
      </c>
      <c r="AC8"/>
      <c r="AD8"/>
      <c r="AE8"/>
      <c r="AF8"/>
      <c r="AG8"/>
      <c r="AH8"/>
      <c r="AI8"/>
      <c r="AJ8"/>
    </row>
    <row r="9" spans="1:36" s="11" customFormat="1" x14ac:dyDescent="0.25">
      <c r="A9" s="125" t="s">
        <v>850</v>
      </c>
      <c r="B9" s="183">
        <v>155078304</v>
      </c>
      <c r="C9" s="184">
        <v>0.81</v>
      </c>
      <c r="D9" s="127">
        <f>(C9+4.2+coefficient!$B$23)/0.9*1.19</f>
        <v>9.2687777777777764</v>
      </c>
      <c r="E9" s="128">
        <f>(C9+4.2+coefficient!$B$23)/0.95</f>
        <v>7.3789473684210529</v>
      </c>
      <c r="F9" s="185"/>
      <c r="G9" s="179">
        <v>8</v>
      </c>
      <c r="H9" s="362">
        <v>11.27</v>
      </c>
      <c r="I9" s="132">
        <v>294</v>
      </c>
      <c r="J9" s="132">
        <v>155078304</v>
      </c>
      <c r="K9" s="132">
        <v>102401</v>
      </c>
      <c r="L9" s="181">
        <f t="shared" si="0"/>
        <v>9.7638147727272724</v>
      </c>
      <c r="M9" s="135">
        <v>295</v>
      </c>
      <c r="N9" s="135">
        <v>155078304</v>
      </c>
      <c r="O9" s="135">
        <v>102403</v>
      </c>
      <c r="P9" s="182">
        <f>(C9+4.2+coefficient!$B$23)/0.88*1.19</f>
        <v>9.4794318181818173</v>
      </c>
      <c r="Q9" s="137">
        <v>296</v>
      </c>
      <c r="R9" s="137">
        <v>155078304</v>
      </c>
      <c r="S9" s="137">
        <v>102402</v>
      </c>
      <c r="T9" s="186">
        <f t="shared" si="1"/>
        <v>6.7748863636363632</v>
      </c>
      <c r="U9" s="187">
        <v>758</v>
      </c>
      <c r="V9" s="187">
        <v>155078304</v>
      </c>
      <c r="W9" s="187">
        <v>558383</v>
      </c>
      <c r="X9" s="188">
        <f t="shared" si="2"/>
        <v>4.863814772727272</v>
      </c>
      <c r="Y9" s="189">
        <v>759</v>
      </c>
      <c r="Z9" s="189">
        <v>155078304</v>
      </c>
      <c r="AA9" s="189">
        <v>558384</v>
      </c>
      <c r="AB9" s="357">
        <v>16</v>
      </c>
      <c r="AC9">
        <v>1</v>
      </c>
      <c r="AD9">
        <v>11.27</v>
      </c>
      <c r="AE9">
        <v>6</v>
      </c>
      <c r="AF9">
        <v>9.82</v>
      </c>
      <c r="AG9">
        <v>0</v>
      </c>
      <c r="AH9">
        <v>3</v>
      </c>
      <c r="AI9">
        <v>4.4400000000000004</v>
      </c>
      <c r="AJ9">
        <v>4.9000000000000004</v>
      </c>
    </row>
    <row r="10" spans="1:36" s="11" customFormat="1" x14ac:dyDescent="0.25">
      <c r="A10" s="144" t="s">
        <v>851</v>
      </c>
      <c r="B10" s="183">
        <v>155078386</v>
      </c>
      <c r="C10" s="184">
        <v>1.02</v>
      </c>
      <c r="D10" s="127">
        <f>(C10+4.2+coefficient!$B$23)/0.9*1.19</f>
        <v>9.5464444444444432</v>
      </c>
      <c r="E10" s="128">
        <f>(C10+4.2+coefficient!$B$23)/0.95</f>
        <v>7.6000000000000014</v>
      </c>
      <c r="F10" s="178"/>
      <c r="G10" s="179">
        <v>9</v>
      </c>
      <c r="H10" s="362">
        <v>11.51</v>
      </c>
      <c r="I10" s="132">
        <v>294</v>
      </c>
      <c r="J10" s="132">
        <v>155078386</v>
      </c>
      <c r="K10" s="132">
        <v>133461</v>
      </c>
      <c r="L10" s="181">
        <f t="shared" si="0"/>
        <v>10.056311363636365</v>
      </c>
      <c r="M10" s="135">
        <v>295</v>
      </c>
      <c r="N10" s="135">
        <v>155078386</v>
      </c>
      <c r="O10" s="135">
        <v>133463</v>
      </c>
      <c r="P10" s="182">
        <f>(C10+4.2+coefficient!$B$23)/0.88*1.19</f>
        <v>9.7634090909090911</v>
      </c>
      <c r="Q10" s="137">
        <v>296</v>
      </c>
      <c r="R10" s="137">
        <v>155078386</v>
      </c>
      <c r="S10" s="137">
        <v>133462</v>
      </c>
      <c r="T10" s="186">
        <f t="shared" si="1"/>
        <v>7.058863636363637</v>
      </c>
      <c r="U10" s="187">
        <v>758</v>
      </c>
      <c r="V10" s="187">
        <v>155078386</v>
      </c>
      <c r="W10" s="187">
        <v>558521</v>
      </c>
      <c r="X10" s="188">
        <f t="shared" si="2"/>
        <v>5.1563113636363642</v>
      </c>
      <c r="Y10" s="189">
        <v>759</v>
      </c>
      <c r="Z10" s="189">
        <v>155078386</v>
      </c>
      <c r="AA10" s="189">
        <v>558522</v>
      </c>
      <c r="AB10" s="357">
        <v>23</v>
      </c>
      <c r="AC10">
        <v>1</v>
      </c>
      <c r="AD10">
        <v>11.51</v>
      </c>
      <c r="AE10"/>
      <c r="AF10"/>
      <c r="AG10"/>
      <c r="AH10">
        <v>4</v>
      </c>
      <c r="AI10">
        <v>4.9000000000000004</v>
      </c>
      <c r="AJ10">
        <v>4.9000000000000004</v>
      </c>
    </row>
    <row r="11" spans="1:36" s="11" customFormat="1" x14ac:dyDescent="0.25">
      <c r="A11" s="125" t="s">
        <v>852</v>
      </c>
      <c r="B11" s="183">
        <v>155078328</v>
      </c>
      <c r="C11" s="184">
        <v>0.76</v>
      </c>
      <c r="D11" s="127">
        <f>(C11+4.2+coefficient!$B$23)/0.9*1.19</f>
        <v>9.2026666666666657</v>
      </c>
      <c r="E11" s="128">
        <f>(C11+4.2+coefficient!$B$23)/0.95</f>
        <v>7.3263157894736848</v>
      </c>
      <c r="F11" s="185"/>
      <c r="G11" s="179">
        <v>10</v>
      </c>
      <c r="H11" s="362">
        <v>11.14</v>
      </c>
      <c r="I11" s="132">
        <v>294</v>
      </c>
      <c r="J11" s="132">
        <v>155078328</v>
      </c>
      <c r="K11" s="132">
        <v>133468</v>
      </c>
      <c r="L11" s="181">
        <f t="shared" si="0"/>
        <v>9.6941727272727274</v>
      </c>
      <c r="M11" s="135">
        <v>295</v>
      </c>
      <c r="N11" s="135">
        <v>155078328</v>
      </c>
      <c r="O11" s="135">
        <v>133470</v>
      </c>
      <c r="P11" s="182">
        <f>(C11+4.2+coefficient!$B$23)/0.88*1.19</f>
        <v>9.4118181818181821</v>
      </c>
      <c r="Q11" s="137">
        <v>296</v>
      </c>
      <c r="R11" s="137">
        <v>155078328</v>
      </c>
      <c r="S11" s="137">
        <v>133469</v>
      </c>
      <c r="T11" s="186">
        <f t="shared" si="1"/>
        <v>6.7072727272727271</v>
      </c>
      <c r="U11" s="187">
        <v>758</v>
      </c>
      <c r="V11" s="187">
        <v>155078328</v>
      </c>
      <c r="W11" s="187">
        <v>558425</v>
      </c>
      <c r="X11" s="188">
        <f>L11-2</f>
        <v>7.6941727272727274</v>
      </c>
      <c r="Y11" s="189">
        <v>759</v>
      </c>
      <c r="Z11" s="189">
        <v>155078328</v>
      </c>
      <c r="AA11" s="189">
        <v>558426</v>
      </c>
      <c r="AB11" s="357">
        <v>13</v>
      </c>
      <c r="AC11">
        <v>1</v>
      </c>
      <c r="AD11">
        <v>11.14</v>
      </c>
      <c r="AE11"/>
      <c r="AF11"/>
      <c r="AG11"/>
      <c r="AH11">
        <v>1</v>
      </c>
      <c r="AI11">
        <v>9.41</v>
      </c>
      <c r="AJ11">
        <v>0</v>
      </c>
    </row>
    <row r="12" spans="1:36" s="11" customFormat="1" x14ac:dyDescent="0.25">
      <c r="A12" s="144" t="s">
        <v>853</v>
      </c>
      <c r="B12" s="183">
        <v>155078278</v>
      </c>
      <c r="C12" s="184">
        <v>0.9</v>
      </c>
      <c r="D12" s="127">
        <f>(C12+4.2+coefficient!$B$23)/0.9*1.19</f>
        <v>9.387777777777778</v>
      </c>
      <c r="E12" s="128">
        <f>(C12+4.2+coefficient!$B$23)/0.95</f>
        <v>7.4736842105263168</v>
      </c>
      <c r="F12" s="178"/>
      <c r="G12" s="179">
        <v>11</v>
      </c>
      <c r="H12" s="180">
        <f>(C12+4.2+(coefficient!$B$22))/0.85*1.19</f>
        <v>11.340000000000002</v>
      </c>
      <c r="I12" s="132">
        <v>294</v>
      </c>
      <c r="J12" s="132">
        <v>155078278</v>
      </c>
      <c r="K12" s="132">
        <v>133479</v>
      </c>
      <c r="L12" s="181">
        <f t="shared" si="0"/>
        <v>9.8891704545454555</v>
      </c>
      <c r="M12" s="135">
        <v>295</v>
      </c>
      <c r="N12" s="135">
        <v>155078278</v>
      </c>
      <c r="O12" s="135">
        <v>133481</v>
      </c>
      <c r="P12" s="182">
        <f>(C12+4.2+coefficient!$B$23)/0.88*1.19</f>
        <v>9.601136363636364</v>
      </c>
      <c r="Q12" s="137">
        <v>296</v>
      </c>
      <c r="R12" s="137">
        <v>155078278</v>
      </c>
      <c r="S12" s="137">
        <v>133480</v>
      </c>
      <c r="T12" s="186">
        <f t="shared" si="1"/>
        <v>6.896590909090909</v>
      </c>
      <c r="U12" s="187">
        <v>758</v>
      </c>
      <c r="V12" s="187">
        <v>155078278</v>
      </c>
      <c r="W12" s="187">
        <v>558337</v>
      </c>
      <c r="X12" s="188">
        <f t="shared" ref="X12:X21" si="3">L12-4.9</f>
        <v>4.9891704545454552</v>
      </c>
      <c r="Y12" s="189">
        <v>759</v>
      </c>
      <c r="Z12" s="189">
        <v>155078278</v>
      </c>
      <c r="AA12" s="189">
        <v>558338</v>
      </c>
      <c r="AB12" s="357">
        <v>44</v>
      </c>
      <c r="AC12"/>
      <c r="AD12"/>
      <c r="AE12"/>
      <c r="AF12"/>
      <c r="AG12"/>
      <c r="AH12"/>
      <c r="AI12"/>
      <c r="AJ12"/>
    </row>
    <row r="13" spans="1:36" s="11" customFormat="1" x14ac:dyDescent="0.25">
      <c r="A13" s="125" t="s">
        <v>854</v>
      </c>
      <c r="B13" s="183">
        <v>155078629</v>
      </c>
      <c r="C13" s="184">
        <v>0.79</v>
      </c>
      <c r="D13" s="127">
        <f>(C13+4.2+coefficient!$B$23)/0.9*1.19</f>
        <v>9.2423333333333328</v>
      </c>
      <c r="E13" s="128">
        <f>(C13+4.2+coefficient!$B$23)/0.95</f>
        <v>7.3578947368421055</v>
      </c>
      <c r="F13" s="185"/>
      <c r="G13" s="179">
        <v>12</v>
      </c>
      <c r="H13" s="362">
        <v>11.19</v>
      </c>
      <c r="I13" s="132">
        <v>294</v>
      </c>
      <c r="J13" s="132">
        <v>155078629</v>
      </c>
      <c r="K13" s="132">
        <v>133486</v>
      </c>
      <c r="L13" s="181">
        <f t="shared" si="0"/>
        <v>9.7359579545454533</v>
      </c>
      <c r="M13" s="135">
        <v>295</v>
      </c>
      <c r="N13" s="135">
        <v>155078629</v>
      </c>
      <c r="O13" s="135">
        <v>133488</v>
      </c>
      <c r="P13" s="182">
        <f>(C13+4.2+coefficient!$B$23)/0.88*1.19</f>
        <v>9.4523863636363625</v>
      </c>
      <c r="Q13" s="137">
        <v>296</v>
      </c>
      <c r="R13" s="137">
        <v>155078629</v>
      </c>
      <c r="S13" s="137">
        <v>133487</v>
      </c>
      <c r="T13" s="186">
        <f t="shared" si="1"/>
        <v>6.7478409090909093</v>
      </c>
      <c r="U13" s="187">
        <v>758</v>
      </c>
      <c r="V13" s="187">
        <v>155078629</v>
      </c>
      <c r="W13" s="187">
        <v>558927</v>
      </c>
      <c r="X13" s="188">
        <f t="shared" si="3"/>
        <v>4.835957954545453</v>
      </c>
      <c r="Y13" s="189">
        <v>759</v>
      </c>
      <c r="Z13" s="189">
        <v>155078629</v>
      </c>
      <c r="AA13" s="189">
        <v>558928</v>
      </c>
      <c r="AB13" s="357">
        <v>71</v>
      </c>
      <c r="AC13">
        <v>1</v>
      </c>
      <c r="AD13">
        <v>11.19</v>
      </c>
      <c r="AE13"/>
      <c r="AF13"/>
      <c r="AG13"/>
      <c r="AH13"/>
      <c r="AI13"/>
      <c r="AJ13"/>
    </row>
    <row r="14" spans="1:36" s="11" customFormat="1" x14ac:dyDescent="0.25">
      <c r="A14" s="144" t="s">
        <v>855</v>
      </c>
      <c r="B14" s="183">
        <v>155078317</v>
      </c>
      <c r="C14" s="184">
        <v>0.8</v>
      </c>
      <c r="D14" s="127">
        <f>(C14+4.2+coefficient!$B$23)/0.9*1.19</f>
        <v>9.2555555555555546</v>
      </c>
      <c r="E14" s="128">
        <f>(C14+4.2+coefficient!$B$23)/0.95</f>
        <v>7.3684210526315796</v>
      </c>
      <c r="F14" s="178"/>
      <c r="G14" s="179">
        <v>13</v>
      </c>
      <c r="H14" s="180">
        <f>(C14+4.2+(coefficient!$B$22))/0.85*1.19</f>
        <v>11.2</v>
      </c>
      <c r="I14" s="132">
        <v>294</v>
      </c>
      <c r="J14" s="132">
        <v>155078317</v>
      </c>
      <c r="K14" s="132">
        <v>133497</v>
      </c>
      <c r="L14" s="181">
        <f t="shared" si="0"/>
        <v>9.7498863636363637</v>
      </c>
      <c r="M14" s="135">
        <v>295</v>
      </c>
      <c r="N14" s="135">
        <v>155078317</v>
      </c>
      <c r="O14" s="135">
        <v>133499</v>
      </c>
      <c r="P14" s="182">
        <f>(C14+4.2+coefficient!$B$23)/0.88*1.19</f>
        <v>9.4659090909090899</v>
      </c>
      <c r="Q14" s="137">
        <v>296</v>
      </c>
      <c r="R14" s="137">
        <v>155078317</v>
      </c>
      <c r="S14" s="137">
        <v>133498</v>
      </c>
      <c r="T14" s="186">
        <f t="shared" si="1"/>
        <v>6.7613636363636358</v>
      </c>
      <c r="U14" s="187">
        <v>758</v>
      </c>
      <c r="V14" s="187">
        <v>155078317</v>
      </c>
      <c r="W14" s="187">
        <v>558407</v>
      </c>
      <c r="X14" s="188">
        <f t="shared" si="3"/>
        <v>4.8498863636363634</v>
      </c>
      <c r="Y14" s="189">
        <v>759</v>
      </c>
      <c r="Z14" s="189">
        <v>155078317</v>
      </c>
      <c r="AA14" s="189">
        <v>558408</v>
      </c>
      <c r="AB14" s="357">
        <v>81</v>
      </c>
      <c r="AC14"/>
      <c r="AD14"/>
      <c r="AE14"/>
      <c r="AF14"/>
      <c r="AG14"/>
      <c r="AH14"/>
      <c r="AI14"/>
      <c r="AJ14"/>
    </row>
    <row r="15" spans="1:36" s="11" customFormat="1" x14ac:dyDescent="0.25">
      <c r="A15" s="125" t="s">
        <v>856</v>
      </c>
      <c r="B15" s="183">
        <v>155078340</v>
      </c>
      <c r="C15" s="184">
        <v>0.76</v>
      </c>
      <c r="D15" s="127">
        <f>(C15+4.2+coefficient!$B$23)/0.9*1.19</f>
        <v>9.2026666666666657</v>
      </c>
      <c r="E15" s="128">
        <f>(C15+4.2+coefficient!$B$23)/0.95</f>
        <v>7.3263157894736848</v>
      </c>
      <c r="F15" s="185"/>
      <c r="G15" s="179">
        <v>14</v>
      </c>
      <c r="H15" s="180">
        <f>(C15+4.2+(coefficient!$B$22))/0.85*1.19</f>
        <v>11.144</v>
      </c>
      <c r="I15" s="132">
        <v>294</v>
      </c>
      <c r="J15" s="132">
        <v>155078340</v>
      </c>
      <c r="K15" s="132">
        <v>133287</v>
      </c>
      <c r="L15" s="181">
        <f t="shared" si="0"/>
        <v>9.6941727272727274</v>
      </c>
      <c r="M15" s="135">
        <v>295</v>
      </c>
      <c r="N15" s="135">
        <v>155078340</v>
      </c>
      <c r="O15" s="135">
        <v>133289</v>
      </c>
      <c r="P15" s="182">
        <f>(C15+4.2+coefficient!$B$23)/0.88*1.19</f>
        <v>9.4118181818181821</v>
      </c>
      <c r="Q15" s="137">
        <v>296</v>
      </c>
      <c r="R15" s="137">
        <v>155078340</v>
      </c>
      <c r="S15" s="137">
        <v>133288</v>
      </c>
      <c r="T15" s="186">
        <f t="shared" si="1"/>
        <v>6.7072727272727271</v>
      </c>
      <c r="U15" s="187">
        <v>758</v>
      </c>
      <c r="V15" s="187">
        <v>155078340</v>
      </c>
      <c r="W15" s="187">
        <v>558445</v>
      </c>
      <c r="X15" s="188">
        <f t="shared" si="3"/>
        <v>4.794172727272727</v>
      </c>
      <c r="Y15" s="189">
        <v>759</v>
      </c>
      <c r="Z15" s="189">
        <v>155078340</v>
      </c>
      <c r="AA15" s="189">
        <v>558446</v>
      </c>
      <c r="AB15" s="357">
        <v>35</v>
      </c>
      <c r="AC15"/>
      <c r="AD15"/>
      <c r="AE15"/>
      <c r="AF15"/>
      <c r="AG15"/>
      <c r="AH15">
        <v>1</v>
      </c>
      <c r="AI15">
        <v>8.06</v>
      </c>
      <c r="AJ15">
        <v>0</v>
      </c>
    </row>
    <row r="16" spans="1:36" s="11" customFormat="1" x14ac:dyDescent="0.25">
      <c r="A16" s="144" t="s">
        <v>857</v>
      </c>
      <c r="B16" s="183">
        <v>155078360</v>
      </c>
      <c r="C16" s="184">
        <v>1.1399999999999999</v>
      </c>
      <c r="D16" s="127">
        <f>(C16+4.2+coefficient!$B$23)/0.9*1.19</f>
        <v>9.7051111111111101</v>
      </c>
      <c r="E16" s="128">
        <f>(C16+4.2+coefficient!$B$23)/0.95</f>
        <v>7.7263157894736842</v>
      </c>
      <c r="F16" s="178"/>
      <c r="G16" s="179">
        <v>15</v>
      </c>
      <c r="H16" s="362">
        <v>11.68</v>
      </c>
      <c r="I16" s="132">
        <v>294</v>
      </c>
      <c r="J16" s="132">
        <v>155078360</v>
      </c>
      <c r="K16" s="132">
        <v>133600</v>
      </c>
      <c r="L16" s="181">
        <f t="shared" si="0"/>
        <v>10.223452272727272</v>
      </c>
      <c r="M16" s="135">
        <v>295</v>
      </c>
      <c r="N16" s="135">
        <v>155078360</v>
      </c>
      <c r="O16" s="135">
        <v>133602</v>
      </c>
      <c r="P16" s="182">
        <f>(C16+4.2+coefficient!$B$23)/0.88*1.19</f>
        <v>9.9256818181818165</v>
      </c>
      <c r="Q16" s="137">
        <v>296</v>
      </c>
      <c r="R16" s="137">
        <v>155078360</v>
      </c>
      <c r="S16" s="137">
        <v>133601</v>
      </c>
      <c r="T16" s="186">
        <f t="shared" si="1"/>
        <v>7.2211363636363632</v>
      </c>
      <c r="U16" s="187">
        <v>758</v>
      </c>
      <c r="V16" s="187">
        <v>155078360</v>
      </c>
      <c r="W16" s="187">
        <v>558481</v>
      </c>
      <c r="X16" s="188">
        <f t="shared" si="3"/>
        <v>5.3234522727272715</v>
      </c>
      <c r="Y16" s="189">
        <v>759</v>
      </c>
      <c r="Z16" s="189">
        <v>155078360</v>
      </c>
      <c r="AA16" s="189">
        <v>558482</v>
      </c>
      <c r="AB16" s="357">
        <v>53</v>
      </c>
      <c r="AC16">
        <v>3</v>
      </c>
      <c r="AD16">
        <v>11.68</v>
      </c>
      <c r="AE16">
        <v>1</v>
      </c>
      <c r="AF16">
        <v>10.220000000000001</v>
      </c>
      <c r="AG16">
        <v>0</v>
      </c>
      <c r="AH16">
        <v>0</v>
      </c>
      <c r="AI16">
        <v>0</v>
      </c>
      <c r="AJ16">
        <v>0</v>
      </c>
    </row>
    <row r="17" spans="1:36" s="11" customFormat="1" x14ac:dyDescent="0.25">
      <c r="A17" s="125" t="s">
        <v>858</v>
      </c>
      <c r="B17" s="183">
        <v>155078279</v>
      </c>
      <c r="C17" s="184">
        <v>0.88</v>
      </c>
      <c r="D17" s="127">
        <f>(C17+4.2+coefficient!$B$23)/0.9*1.19</f>
        <v>9.3613333333333326</v>
      </c>
      <c r="E17" s="128">
        <f>(C17+4.2+coefficient!$B$23)/0.95</f>
        <v>7.4526315789473685</v>
      </c>
      <c r="F17" s="185"/>
      <c r="G17" s="179">
        <v>16</v>
      </c>
      <c r="H17" s="180">
        <f>(C17+4.2+(coefficient!$B$22))/0.85*1.19</f>
        <v>11.311999999999999</v>
      </c>
      <c r="I17" s="132">
        <v>294</v>
      </c>
      <c r="J17" s="132">
        <v>155078279</v>
      </c>
      <c r="K17" s="132">
        <v>133605</v>
      </c>
      <c r="L17" s="181">
        <f t="shared" si="0"/>
        <v>9.8613136363636347</v>
      </c>
      <c r="M17" s="135">
        <v>295</v>
      </c>
      <c r="N17" s="135">
        <v>155078279</v>
      </c>
      <c r="O17" s="135">
        <v>133607</v>
      </c>
      <c r="P17" s="182">
        <f>(C17+4.2+coefficient!$B$23)/0.88*1.19</f>
        <v>9.5740909090909074</v>
      </c>
      <c r="Q17" s="137">
        <v>296</v>
      </c>
      <c r="R17" s="137">
        <v>155078279</v>
      </c>
      <c r="S17" s="137">
        <v>133606</v>
      </c>
      <c r="T17" s="186">
        <f t="shared" si="1"/>
        <v>6.8695454545454542</v>
      </c>
      <c r="U17" s="187">
        <v>758</v>
      </c>
      <c r="V17" s="187">
        <v>155078279</v>
      </c>
      <c r="W17" s="187">
        <v>558339</v>
      </c>
      <c r="X17" s="188">
        <f t="shared" si="3"/>
        <v>4.9613136363636343</v>
      </c>
      <c r="Y17" s="189">
        <v>759</v>
      </c>
      <c r="Z17" s="189">
        <v>155078279</v>
      </c>
      <c r="AA17" s="189">
        <v>558340</v>
      </c>
      <c r="AB17" s="357">
        <v>52</v>
      </c>
      <c r="AC17"/>
      <c r="AD17"/>
      <c r="AE17"/>
      <c r="AF17"/>
      <c r="AG17"/>
      <c r="AH17"/>
      <c r="AI17"/>
      <c r="AJ17"/>
    </row>
    <row r="18" spans="1:36" s="11" customFormat="1" x14ac:dyDescent="0.25">
      <c r="A18" s="144" t="s">
        <v>859</v>
      </c>
      <c r="B18" s="183">
        <v>155078299</v>
      </c>
      <c r="C18" s="184">
        <v>0.82</v>
      </c>
      <c r="D18" s="127">
        <f>(C18+4.2+coefficient!$B$23)/0.9*1.19</f>
        <v>9.282</v>
      </c>
      <c r="E18" s="128">
        <f>(C18+4.2+coefficient!$B$23)/0.95</f>
        <v>7.3894736842105271</v>
      </c>
      <c r="F18" s="178"/>
      <c r="G18" s="179">
        <v>17</v>
      </c>
      <c r="H18" s="180">
        <f>(C18+4.2+(coefficient!$B$22))/0.85*1.19</f>
        <v>11.228</v>
      </c>
      <c r="I18" s="132">
        <v>294</v>
      </c>
      <c r="J18" s="132">
        <v>155078299</v>
      </c>
      <c r="K18" s="132">
        <v>133609</v>
      </c>
      <c r="L18" s="181">
        <f t="shared" si="0"/>
        <v>9.777743181818181</v>
      </c>
      <c r="M18" s="135">
        <v>295</v>
      </c>
      <c r="N18" s="135">
        <v>155078299</v>
      </c>
      <c r="O18" s="135">
        <v>133611</v>
      </c>
      <c r="P18" s="182">
        <f>(C18+4.2+coefficient!$B$23)/0.88*1.19</f>
        <v>9.4929545454545448</v>
      </c>
      <c r="Q18" s="137">
        <v>296</v>
      </c>
      <c r="R18" s="137">
        <v>155078299</v>
      </c>
      <c r="S18" s="137">
        <v>133610</v>
      </c>
      <c r="T18" s="186">
        <f t="shared" si="1"/>
        <v>6.7884090909090915</v>
      </c>
      <c r="U18" s="187">
        <v>758</v>
      </c>
      <c r="V18" s="187">
        <v>155078299</v>
      </c>
      <c r="W18" s="187">
        <v>558375</v>
      </c>
      <c r="X18" s="188">
        <f t="shared" si="3"/>
        <v>4.8777431818181807</v>
      </c>
      <c r="Y18" s="189">
        <v>759</v>
      </c>
      <c r="Z18" s="189">
        <v>155078299</v>
      </c>
      <c r="AA18" s="189">
        <v>558376</v>
      </c>
      <c r="AB18" s="357">
        <v>55</v>
      </c>
      <c r="AC18"/>
      <c r="AD18"/>
      <c r="AE18"/>
      <c r="AF18"/>
      <c r="AG18"/>
      <c r="AH18"/>
      <c r="AI18"/>
      <c r="AJ18"/>
    </row>
    <row r="19" spans="1:36" s="11" customFormat="1" x14ac:dyDescent="0.25">
      <c r="A19" s="125" t="s">
        <v>860</v>
      </c>
      <c r="B19" s="183">
        <v>155078324</v>
      </c>
      <c r="C19" s="184">
        <v>0.79</v>
      </c>
      <c r="D19" s="127">
        <f>(C19+4.2+coefficient!$B$23)/0.9*1.19</f>
        <v>9.2423333333333328</v>
      </c>
      <c r="E19" s="128">
        <f>(C19+4.2+coefficient!$B$23)/0.95</f>
        <v>7.3578947368421055</v>
      </c>
      <c r="F19" s="185"/>
      <c r="G19" s="179">
        <v>18</v>
      </c>
      <c r="H19" s="180">
        <f>(C19+4.2+(coefficient!$B$22))/0.85*1.19</f>
        <v>11.186</v>
      </c>
      <c r="I19" s="132">
        <v>294</v>
      </c>
      <c r="J19" s="132">
        <v>155078324</v>
      </c>
      <c r="K19" s="132">
        <v>133612</v>
      </c>
      <c r="L19" s="181">
        <f t="shared" si="0"/>
        <v>9.7359579545454533</v>
      </c>
      <c r="M19" s="135">
        <v>295</v>
      </c>
      <c r="N19" s="135">
        <v>155078324</v>
      </c>
      <c r="O19" s="135">
        <v>133614</v>
      </c>
      <c r="P19" s="182">
        <f>(C19+4.2+coefficient!$B$23)/0.88*1.19</f>
        <v>9.4523863636363625</v>
      </c>
      <c r="Q19" s="137">
        <v>296</v>
      </c>
      <c r="R19" s="137">
        <v>155078324</v>
      </c>
      <c r="S19" s="137">
        <v>133613</v>
      </c>
      <c r="T19" s="186">
        <f t="shared" si="1"/>
        <v>6.7478409090909093</v>
      </c>
      <c r="U19" s="187">
        <v>758</v>
      </c>
      <c r="V19" s="187">
        <v>155078324</v>
      </c>
      <c r="W19" s="187">
        <v>558417</v>
      </c>
      <c r="X19" s="188">
        <f t="shared" si="3"/>
        <v>4.835957954545453</v>
      </c>
      <c r="Y19" s="189">
        <v>759</v>
      </c>
      <c r="Z19" s="189">
        <v>155078324</v>
      </c>
      <c r="AA19" s="189">
        <v>558418</v>
      </c>
      <c r="AB19" s="357">
        <v>68</v>
      </c>
      <c r="AC19"/>
      <c r="AD19"/>
      <c r="AE19"/>
      <c r="AF19"/>
      <c r="AG19"/>
      <c r="AH19"/>
      <c r="AI19"/>
      <c r="AJ19"/>
    </row>
    <row r="20" spans="1:36" s="11" customFormat="1" x14ac:dyDescent="0.25">
      <c r="A20" s="144" t="s">
        <v>861</v>
      </c>
      <c r="B20" s="183">
        <v>155078348</v>
      </c>
      <c r="C20" s="184">
        <v>0.74</v>
      </c>
      <c r="D20" s="127">
        <f>(C20+4.2+coefficient!$B$23)/0.9*1.19</f>
        <v>9.1762222222222221</v>
      </c>
      <c r="E20" s="128">
        <f>(C20+4.2+coefficient!$B$23)/0.95</f>
        <v>7.3052631578947373</v>
      </c>
      <c r="F20" s="178"/>
      <c r="G20" s="179">
        <v>19</v>
      </c>
      <c r="H20" s="180">
        <f>(C20+4.2+(coefficient!$B$22))/0.85*1.19</f>
        <v>11.116</v>
      </c>
      <c r="I20" s="132">
        <v>294</v>
      </c>
      <c r="J20" s="132">
        <v>155078348</v>
      </c>
      <c r="K20" s="132">
        <v>133615</v>
      </c>
      <c r="L20" s="181">
        <f t="shared" si="0"/>
        <v>9.6663159090909101</v>
      </c>
      <c r="M20" s="135">
        <v>295</v>
      </c>
      <c r="N20" s="135">
        <v>155078348</v>
      </c>
      <c r="O20" s="135">
        <v>133617</v>
      </c>
      <c r="P20" s="182">
        <f>(C20+4.2+coefficient!$B$23)/0.88*1.19</f>
        <v>9.3847727272727273</v>
      </c>
      <c r="Q20" s="137">
        <v>296</v>
      </c>
      <c r="R20" s="137">
        <v>155078348</v>
      </c>
      <c r="S20" s="137">
        <v>133616</v>
      </c>
      <c r="T20" s="186">
        <f t="shared" si="1"/>
        <v>6.6802272727272731</v>
      </c>
      <c r="U20" s="187">
        <v>758</v>
      </c>
      <c r="V20" s="187">
        <v>155078348</v>
      </c>
      <c r="W20" s="187">
        <v>558459</v>
      </c>
      <c r="X20" s="188">
        <f t="shared" si="3"/>
        <v>4.7663159090909097</v>
      </c>
      <c r="Y20" s="189">
        <v>759</v>
      </c>
      <c r="Z20" s="189">
        <v>155078348</v>
      </c>
      <c r="AA20" s="189">
        <v>558460</v>
      </c>
      <c r="AB20" s="357">
        <v>22</v>
      </c>
      <c r="AC20"/>
      <c r="AD20"/>
      <c r="AE20"/>
      <c r="AF20"/>
      <c r="AG20"/>
      <c r="AH20"/>
      <c r="AI20"/>
      <c r="AJ20"/>
    </row>
    <row r="21" spans="1:36" s="11" customFormat="1" x14ac:dyDescent="0.25">
      <c r="A21" s="125" t="s">
        <v>862</v>
      </c>
      <c r="B21" s="183">
        <v>155078376</v>
      </c>
      <c r="C21" s="184">
        <v>0.89</v>
      </c>
      <c r="D21" s="127">
        <f>(C21+4.2+coefficient!$B$23)/0.9*1.19</f>
        <v>9.3745555555555544</v>
      </c>
      <c r="E21" s="128">
        <f>(C21+4.2+coefficient!$B$23)/0.95</f>
        <v>7.4631578947368427</v>
      </c>
      <c r="F21" s="185"/>
      <c r="G21" s="179">
        <v>20</v>
      </c>
      <c r="H21" s="180">
        <f>(C21+4.2+(coefficient!$B$22))/0.85*1.19</f>
        <v>11.325999999999999</v>
      </c>
      <c r="I21" s="132">
        <v>294</v>
      </c>
      <c r="J21" s="132">
        <v>155078376</v>
      </c>
      <c r="K21" s="132">
        <v>133625</v>
      </c>
      <c r="L21" s="181">
        <f t="shared" si="0"/>
        <v>9.8752420454545451</v>
      </c>
      <c r="M21" s="135">
        <v>295</v>
      </c>
      <c r="N21" s="135">
        <v>155078376</v>
      </c>
      <c r="O21" s="135">
        <v>133627</v>
      </c>
      <c r="P21" s="182">
        <f>(C21+4.2+coefficient!$B$23)/0.88*1.19</f>
        <v>9.5876136363636366</v>
      </c>
      <c r="Q21" s="137">
        <v>296</v>
      </c>
      <c r="R21" s="137">
        <v>155078376</v>
      </c>
      <c r="S21" s="137">
        <v>133626</v>
      </c>
      <c r="T21" s="186">
        <f t="shared" si="1"/>
        <v>6.8830681818181816</v>
      </c>
      <c r="U21" s="187">
        <v>758</v>
      </c>
      <c r="V21" s="187">
        <v>155078376</v>
      </c>
      <c r="W21" s="187">
        <v>558503</v>
      </c>
      <c r="X21" s="188">
        <f t="shared" si="3"/>
        <v>4.9752420454545447</v>
      </c>
      <c r="Y21" s="189">
        <v>759</v>
      </c>
      <c r="Z21" s="189">
        <v>155078376</v>
      </c>
      <c r="AA21" s="189">
        <v>558504</v>
      </c>
      <c r="AB21" s="357">
        <v>57</v>
      </c>
      <c r="AC21"/>
      <c r="AD21"/>
      <c r="AE21"/>
      <c r="AF21"/>
      <c r="AG21"/>
      <c r="AH21"/>
      <c r="AI21"/>
      <c r="AJ21"/>
    </row>
    <row r="22" spans="1:36" s="11" customFormat="1" x14ac:dyDescent="0.25">
      <c r="A22" s="144" t="s">
        <v>863</v>
      </c>
      <c r="B22" s="183">
        <v>155078281</v>
      </c>
      <c r="C22" s="184">
        <v>0.87</v>
      </c>
      <c r="D22" s="127">
        <f>(C22+4.2+coefficient!$B$23)/0.9*1.19</f>
        <v>9.3481111111111108</v>
      </c>
      <c r="E22" s="128">
        <f>(C22+4.2+coefficient!$B$23)/0.95</f>
        <v>7.4421052631578952</v>
      </c>
      <c r="F22" s="178"/>
      <c r="G22" s="179">
        <v>21</v>
      </c>
      <c r="H22" s="180">
        <f>(C22+4.2+(coefficient!$B$22))/0.85*1.19</f>
        <v>11.298</v>
      </c>
      <c r="I22" s="132">
        <v>294</v>
      </c>
      <c r="J22" s="132">
        <v>155078281</v>
      </c>
      <c r="K22" s="132">
        <v>133676</v>
      </c>
      <c r="L22" s="181">
        <f t="shared" si="0"/>
        <v>9.8473852272727278</v>
      </c>
      <c r="M22" s="135">
        <v>295</v>
      </c>
      <c r="N22" s="135">
        <v>155078281</v>
      </c>
      <c r="O22" s="135">
        <v>133678</v>
      </c>
      <c r="P22" s="182">
        <f>(C22+4.2+coefficient!$B$23)/0.88*1.19</f>
        <v>9.5605681818181818</v>
      </c>
      <c r="Q22" s="137">
        <v>296</v>
      </c>
      <c r="R22" s="137">
        <v>155078281</v>
      </c>
      <c r="S22" s="137">
        <v>133677</v>
      </c>
      <c r="T22" s="186">
        <f t="shared" si="1"/>
        <v>6.8560227272727277</v>
      </c>
      <c r="U22" s="187">
        <v>758</v>
      </c>
      <c r="V22" s="187">
        <v>155078281</v>
      </c>
      <c r="W22" s="187">
        <v>558341</v>
      </c>
      <c r="X22" s="188">
        <f>L22-2</f>
        <v>7.8473852272727278</v>
      </c>
      <c r="Y22" s="189">
        <v>759</v>
      </c>
      <c r="Z22" s="189">
        <v>155078281</v>
      </c>
      <c r="AA22" s="189">
        <v>558342</v>
      </c>
      <c r="AB22" s="357">
        <v>7</v>
      </c>
      <c r="AC22"/>
      <c r="AD22"/>
      <c r="AE22">
        <v>1</v>
      </c>
      <c r="AF22">
        <v>9.9</v>
      </c>
      <c r="AG22">
        <v>0</v>
      </c>
      <c r="AH22">
        <v>5</v>
      </c>
      <c r="AI22">
        <v>4.47</v>
      </c>
      <c r="AJ22">
        <v>4.9000000000000004</v>
      </c>
    </row>
    <row r="23" spans="1:36" s="11" customFormat="1" x14ac:dyDescent="0.25">
      <c r="A23" s="125" t="s">
        <v>864</v>
      </c>
      <c r="B23" s="183">
        <v>155078296</v>
      </c>
      <c r="C23" s="184">
        <v>1.23</v>
      </c>
      <c r="D23" s="127">
        <f>(C23+4.2+coefficient!$B$23)/0.9*1.19</f>
        <v>9.8241111111111099</v>
      </c>
      <c r="E23" s="128">
        <f>(C23+4.2+coefficient!$B$23)/0.95</f>
        <v>7.8210526315789473</v>
      </c>
      <c r="F23" s="185"/>
      <c r="G23" s="179">
        <v>22</v>
      </c>
      <c r="H23" s="180">
        <f>(C23+4.2+(coefficient!$B$22))/0.85*1.19</f>
        <v>11.802</v>
      </c>
      <c r="I23" s="132">
        <v>294</v>
      </c>
      <c r="J23" s="132">
        <v>155078296</v>
      </c>
      <c r="K23" s="132">
        <v>103371</v>
      </c>
      <c r="L23" s="181">
        <f t="shared" si="0"/>
        <v>10.348807954545455</v>
      </c>
      <c r="M23" s="135">
        <v>295</v>
      </c>
      <c r="N23" s="135">
        <v>155078296</v>
      </c>
      <c r="O23" s="135">
        <v>103373</v>
      </c>
      <c r="P23" s="182">
        <f>(C23+4.2+coefficient!$B$23)/0.88*1.19</f>
        <v>10.047386363636363</v>
      </c>
      <c r="Q23" s="137">
        <v>296</v>
      </c>
      <c r="R23" s="137">
        <v>155078296</v>
      </c>
      <c r="S23" s="137">
        <v>103372</v>
      </c>
      <c r="T23" s="186">
        <f t="shared" si="1"/>
        <v>7.3428409090909081</v>
      </c>
      <c r="U23" s="187">
        <v>758</v>
      </c>
      <c r="V23" s="187">
        <v>155078296</v>
      </c>
      <c r="W23" s="187">
        <v>558369</v>
      </c>
      <c r="X23" s="188">
        <f>L23-4.9</f>
        <v>5.4488079545454546</v>
      </c>
      <c r="Y23" s="189">
        <v>759</v>
      </c>
      <c r="Z23" s="189">
        <v>155078296</v>
      </c>
      <c r="AA23" s="189">
        <v>558370</v>
      </c>
      <c r="AB23" s="357">
        <v>103</v>
      </c>
      <c r="AC23"/>
      <c r="AD23"/>
      <c r="AE23"/>
      <c r="AF23"/>
      <c r="AG23"/>
      <c r="AH23">
        <v>1</v>
      </c>
      <c r="AI23">
        <v>10.050000000000001</v>
      </c>
      <c r="AJ23">
        <v>0</v>
      </c>
    </row>
    <row r="24" spans="1:36" x14ac:dyDescent="0.25">
      <c r="A24" s="144" t="s">
        <v>865</v>
      </c>
      <c r="B24" s="183">
        <v>155078315</v>
      </c>
      <c r="C24" s="184">
        <v>0.94</v>
      </c>
      <c r="D24" s="127">
        <f>(C24+4.2+coefficient!$B$23)/0.9*1.19</f>
        <v>9.440666666666667</v>
      </c>
      <c r="E24" s="128">
        <f>(C24+4.2+coefficient!$B$23)/0.95</f>
        <v>7.5157894736842117</v>
      </c>
      <c r="F24" s="178"/>
      <c r="G24" s="179">
        <v>23</v>
      </c>
      <c r="H24" s="180">
        <f>(C24+4.2+(coefficient!$B$22))/0.85*1.19</f>
        <v>11.396000000000001</v>
      </c>
      <c r="I24" s="132">
        <v>294</v>
      </c>
      <c r="J24" s="132">
        <v>155078315</v>
      </c>
      <c r="K24" s="132">
        <v>133911</v>
      </c>
      <c r="L24" s="181">
        <f t="shared" si="0"/>
        <v>9.9448840909090919</v>
      </c>
      <c r="M24" s="135">
        <v>295</v>
      </c>
      <c r="N24" s="135">
        <v>155078315</v>
      </c>
      <c r="O24" s="135">
        <v>133913</v>
      </c>
      <c r="P24" s="182">
        <f>(C24+4.2+coefficient!$B$23)/0.88*1.19</f>
        <v>9.6552272727272737</v>
      </c>
      <c r="Q24" s="137">
        <v>296</v>
      </c>
      <c r="R24" s="137">
        <v>155078315</v>
      </c>
      <c r="S24" s="137">
        <v>133912</v>
      </c>
      <c r="T24" s="186">
        <f t="shared" si="1"/>
        <v>6.9506818181818186</v>
      </c>
      <c r="U24" s="187">
        <v>758</v>
      </c>
      <c r="V24" s="187">
        <v>155078315</v>
      </c>
      <c r="W24" s="187">
        <v>558403</v>
      </c>
      <c r="X24" s="188">
        <f>L24-4.9</f>
        <v>5.0448840909090915</v>
      </c>
      <c r="Y24" s="189">
        <v>759</v>
      </c>
      <c r="Z24" s="189">
        <v>155078315</v>
      </c>
      <c r="AA24" s="189">
        <v>558404</v>
      </c>
      <c r="AB24" s="357">
        <v>44</v>
      </c>
      <c r="AH24">
        <v>10</v>
      </c>
      <c r="AI24">
        <v>4.5199999999999996</v>
      </c>
      <c r="AJ24">
        <v>4.9000000000000004</v>
      </c>
    </row>
    <row r="25" spans="1:36" x14ac:dyDescent="0.25">
      <c r="A25" s="125" t="s">
        <v>866</v>
      </c>
      <c r="B25" s="183">
        <v>155078335</v>
      </c>
      <c r="C25" s="184">
        <v>0.87</v>
      </c>
      <c r="D25" s="127">
        <f>(C25+4.2+coefficient!$B$23)/0.9*1.19</f>
        <v>9.3481111111111108</v>
      </c>
      <c r="E25" s="128">
        <f>(C25+4.2+coefficient!$B$23)/0.95</f>
        <v>7.4421052631578952</v>
      </c>
      <c r="F25" s="185"/>
      <c r="G25" s="179">
        <v>24</v>
      </c>
      <c r="H25" s="180">
        <f>(C25+4.2+(coefficient!$B$22))/0.85*1.19</f>
        <v>11.298</v>
      </c>
      <c r="I25" s="132">
        <v>294</v>
      </c>
      <c r="J25" s="132">
        <v>155078335</v>
      </c>
      <c r="K25" s="132">
        <v>133914</v>
      </c>
      <c r="L25" s="181">
        <f t="shared" si="0"/>
        <v>9.8473852272727278</v>
      </c>
      <c r="M25" s="135">
        <v>295</v>
      </c>
      <c r="N25" s="135">
        <v>155078335</v>
      </c>
      <c r="O25" s="135">
        <v>133916</v>
      </c>
      <c r="P25" s="182">
        <f>(C25+4.2+coefficient!$B$23)/0.88*1.19</f>
        <v>9.5605681818181818</v>
      </c>
      <c r="Q25" s="137">
        <v>296</v>
      </c>
      <c r="R25" s="137">
        <v>155078335</v>
      </c>
      <c r="S25" s="137">
        <v>133915</v>
      </c>
      <c r="T25" s="186">
        <f t="shared" si="1"/>
        <v>6.8560227272727277</v>
      </c>
      <c r="U25" s="187">
        <v>758</v>
      </c>
      <c r="V25" s="187">
        <v>155078335</v>
      </c>
      <c r="W25" s="187">
        <v>558437</v>
      </c>
      <c r="X25" s="188">
        <f>L25-4.9</f>
        <v>4.9473852272727274</v>
      </c>
      <c r="Y25" s="189">
        <v>759</v>
      </c>
      <c r="Z25" s="189">
        <v>155078335</v>
      </c>
      <c r="AA25" s="189">
        <v>558438</v>
      </c>
      <c r="AB25" s="357">
        <v>0</v>
      </c>
      <c r="AH25">
        <v>4</v>
      </c>
      <c r="AI25">
        <v>10.56</v>
      </c>
      <c r="AJ25">
        <v>4.9000000000000004</v>
      </c>
    </row>
    <row r="26" spans="1:36" x14ac:dyDescent="0.25">
      <c r="A26" s="144" t="s">
        <v>867</v>
      </c>
      <c r="B26" s="183">
        <v>155078353</v>
      </c>
      <c r="C26" s="184">
        <v>0.93</v>
      </c>
      <c r="D26" s="127">
        <f>(C26+4.2+coefficient!$B$23)/0.9*1.19</f>
        <v>9.4274444444444434</v>
      </c>
      <c r="E26" s="128">
        <f>(C26+4.2+coefficient!$B$23)/0.95</f>
        <v>7.5052631578947375</v>
      </c>
      <c r="F26" s="178"/>
      <c r="G26" s="179">
        <v>25</v>
      </c>
      <c r="H26" s="362">
        <v>11.38</v>
      </c>
      <c r="I26" s="132">
        <v>294</v>
      </c>
      <c r="J26" s="132">
        <v>155078353</v>
      </c>
      <c r="K26" s="132">
        <v>133917</v>
      </c>
      <c r="L26" s="181">
        <f t="shared" si="0"/>
        <v>9.9309556818181814</v>
      </c>
      <c r="M26" s="135">
        <v>295</v>
      </c>
      <c r="N26" s="135">
        <v>155078353</v>
      </c>
      <c r="O26" s="135">
        <v>133919</v>
      </c>
      <c r="P26" s="182">
        <f>(C26+4.2+coefficient!$B$23)/0.88*1.19</f>
        <v>9.6417045454545445</v>
      </c>
      <c r="Q26" s="137">
        <v>296</v>
      </c>
      <c r="R26" s="137">
        <v>155078353</v>
      </c>
      <c r="S26" s="137">
        <v>133918</v>
      </c>
      <c r="T26" s="186">
        <f t="shared" si="1"/>
        <v>6.9371590909090903</v>
      </c>
      <c r="U26" s="187">
        <v>758</v>
      </c>
      <c r="V26" s="187">
        <v>155078353</v>
      </c>
      <c r="W26" s="187">
        <v>558469</v>
      </c>
      <c r="X26" s="188">
        <f>L26-4.9</f>
        <v>5.0309556818181811</v>
      </c>
      <c r="Y26" s="189">
        <v>759</v>
      </c>
      <c r="Z26" s="189">
        <v>155078353</v>
      </c>
      <c r="AA26" s="189">
        <v>558470</v>
      </c>
      <c r="AB26" s="357">
        <v>32</v>
      </c>
      <c r="AC26">
        <v>1</v>
      </c>
      <c r="AD26">
        <v>11.38</v>
      </c>
    </row>
    <row r="27" spans="1:36" x14ac:dyDescent="0.25">
      <c r="A27" s="125" t="s">
        <v>868</v>
      </c>
      <c r="B27" s="183">
        <v>155078272</v>
      </c>
      <c r="C27" s="184">
        <v>2.42</v>
      </c>
      <c r="D27" s="127">
        <f>(C27+4.2+coefficient!$B$23)/0.9*1.19</f>
        <v>11.397555555555558</v>
      </c>
      <c r="E27" s="128">
        <f>(C27+4.2+coefficient!$B$23)/0.95</f>
        <v>9.0736842105263165</v>
      </c>
      <c r="F27" s="185"/>
      <c r="G27" s="179">
        <v>26</v>
      </c>
      <c r="H27" s="180">
        <f>(C27+4.2+(coefficient!$B$22))/0.85*1.19</f>
        <v>13.468</v>
      </c>
      <c r="I27" s="132">
        <v>294</v>
      </c>
      <c r="J27" s="132">
        <v>155078272</v>
      </c>
      <c r="K27" s="132">
        <v>133961</v>
      </c>
      <c r="L27" s="181">
        <f t="shared" si="0"/>
        <v>12.006288636363639</v>
      </c>
      <c r="M27" s="135">
        <v>295</v>
      </c>
      <c r="N27" s="135">
        <v>155078272</v>
      </c>
      <c r="O27" s="135">
        <v>133963</v>
      </c>
      <c r="P27" s="182">
        <f>(C27+4.2+coefficient!$B$23)/0.88*1.19</f>
        <v>11.656590909090911</v>
      </c>
      <c r="Q27" s="137">
        <v>296</v>
      </c>
      <c r="R27" s="137">
        <v>155078272</v>
      </c>
      <c r="S27" s="137">
        <v>133962</v>
      </c>
      <c r="T27" s="186">
        <f t="shared" si="1"/>
        <v>8.9520454545454538</v>
      </c>
      <c r="U27" s="187">
        <v>758</v>
      </c>
      <c r="V27" s="187">
        <v>155078272</v>
      </c>
      <c r="W27" s="187">
        <v>558327</v>
      </c>
      <c r="X27" s="188">
        <f>L27-4.9</f>
        <v>7.1062886363636384</v>
      </c>
      <c r="Y27" s="189">
        <v>759</v>
      </c>
      <c r="Z27" s="189">
        <v>155078272</v>
      </c>
      <c r="AA27" s="189">
        <v>558328</v>
      </c>
      <c r="AB27" s="357">
        <v>32</v>
      </c>
    </row>
    <row r="28" spans="1:36" x14ac:dyDescent="0.25">
      <c r="A28" s="144" t="s">
        <v>869</v>
      </c>
      <c r="B28" s="183">
        <v>155078310</v>
      </c>
      <c r="C28" s="184">
        <v>1.4</v>
      </c>
      <c r="D28" s="127">
        <f>(C28+4.2+coefficient!$B$23)/0.9*1.19</f>
        <v>10.048888888888889</v>
      </c>
      <c r="E28" s="128">
        <f>(C28+4.2+coefficient!$B$23)/0.95</f>
        <v>8</v>
      </c>
      <c r="F28" s="178"/>
      <c r="G28" s="179">
        <v>27</v>
      </c>
      <c r="H28" s="180">
        <f>(C28+4.2+(coefficient!$B$22))/0.85*1.19</f>
        <v>12.04</v>
      </c>
      <c r="I28" s="132">
        <v>294</v>
      </c>
      <c r="J28" s="132">
        <v>155078310</v>
      </c>
      <c r="K28" s="132">
        <v>133965</v>
      </c>
      <c r="L28" s="181">
        <f t="shared" si="0"/>
        <v>10.585590909090909</v>
      </c>
      <c r="M28" s="135">
        <v>295</v>
      </c>
      <c r="N28" s="135">
        <v>155078310</v>
      </c>
      <c r="O28" s="135">
        <v>133967</v>
      </c>
      <c r="P28" s="182">
        <f>(C28+4.2+coefficient!$B$23)/0.88*1.19</f>
        <v>10.277272727272727</v>
      </c>
      <c r="Q28" s="137">
        <v>296</v>
      </c>
      <c r="R28" s="137">
        <v>155078310</v>
      </c>
      <c r="S28" s="137">
        <v>133966</v>
      </c>
      <c r="T28" s="186">
        <f t="shared" si="1"/>
        <v>7.5727272727272723</v>
      </c>
      <c r="U28" s="187">
        <v>758</v>
      </c>
      <c r="V28" s="187">
        <v>155078310</v>
      </c>
      <c r="W28" s="187">
        <v>558393</v>
      </c>
      <c r="X28" s="188">
        <f>L28-1</f>
        <v>9.5855909090909091</v>
      </c>
      <c r="Y28" s="189">
        <v>759</v>
      </c>
      <c r="Z28" s="189">
        <v>155078310</v>
      </c>
      <c r="AA28" s="189">
        <v>558394</v>
      </c>
      <c r="AB28" s="357">
        <v>2</v>
      </c>
    </row>
    <row r="29" spans="1:36" x14ac:dyDescent="0.25">
      <c r="A29" s="125" t="s">
        <v>870</v>
      </c>
      <c r="B29" s="183">
        <v>155078326</v>
      </c>
      <c r="C29" s="184">
        <v>0.87</v>
      </c>
      <c r="D29" s="127">
        <f>(C29+4.2+coefficient!$B$23)/0.9*1.19</f>
        <v>9.3481111111111108</v>
      </c>
      <c r="E29" s="128">
        <f>(C29+4.2+coefficient!$B$23)/0.95</f>
        <v>7.4421052631578952</v>
      </c>
      <c r="F29" s="185"/>
      <c r="G29" s="179">
        <v>28</v>
      </c>
      <c r="H29" s="180">
        <f>(C29+4.2+(coefficient!$B$22))/0.85*1.19</f>
        <v>11.298</v>
      </c>
      <c r="I29" s="132">
        <v>294</v>
      </c>
      <c r="J29" s="132">
        <v>155078326</v>
      </c>
      <c r="K29" s="132">
        <v>133968</v>
      </c>
      <c r="L29" s="181">
        <f t="shared" si="0"/>
        <v>9.8473852272727278</v>
      </c>
      <c r="M29" s="135">
        <v>295</v>
      </c>
      <c r="N29" s="135">
        <v>155078326</v>
      </c>
      <c r="O29" s="135">
        <v>133970</v>
      </c>
      <c r="P29" s="182">
        <f>(C29+4.2+coefficient!$B$23)/0.88*1.19</f>
        <v>9.5605681818181818</v>
      </c>
      <c r="Q29" s="137">
        <v>296</v>
      </c>
      <c r="R29" s="137">
        <v>155078326</v>
      </c>
      <c r="S29" s="137">
        <v>133969</v>
      </c>
      <c r="T29" s="186">
        <f t="shared" si="1"/>
        <v>6.8560227272727277</v>
      </c>
      <c r="U29" s="187">
        <v>758</v>
      </c>
      <c r="V29" s="187">
        <v>155078326</v>
      </c>
      <c r="W29" s="187">
        <v>558421</v>
      </c>
      <c r="X29" s="188">
        <f>L29-2</f>
        <v>7.8473852272727278</v>
      </c>
      <c r="Y29" s="189">
        <v>759</v>
      </c>
      <c r="Z29" s="189">
        <v>155078326</v>
      </c>
      <c r="AA29" s="189">
        <v>558422</v>
      </c>
      <c r="AB29" s="357">
        <v>17</v>
      </c>
    </row>
    <row r="30" spans="1:36" x14ac:dyDescent="0.25">
      <c r="A30" s="144" t="s">
        <v>871</v>
      </c>
      <c r="B30" s="183">
        <v>155078345</v>
      </c>
      <c r="C30" s="184">
        <v>0.89</v>
      </c>
      <c r="D30" s="127">
        <f>(C30+4.2+coefficient!$B$23)/0.9*1.19</f>
        <v>9.3745555555555544</v>
      </c>
      <c r="E30" s="128">
        <f>(C30+4.2+coefficient!$B$23)/0.95</f>
        <v>7.4631578947368427</v>
      </c>
      <c r="F30" s="178"/>
      <c r="G30" s="179">
        <v>29</v>
      </c>
      <c r="H30" s="180">
        <f>(C30+4.2+(coefficient!$B$22))/0.85*1.19</f>
        <v>11.325999999999999</v>
      </c>
      <c r="I30" s="132">
        <v>294</v>
      </c>
      <c r="J30" s="132">
        <v>155078345</v>
      </c>
      <c r="K30" s="132">
        <v>133973</v>
      </c>
      <c r="L30" s="181">
        <f t="shared" si="0"/>
        <v>9.8752420454545451</v>
      </c>
      <c r="M30" s="135">
        <v>295</v>
      </c>
      <c r="N30" s="135">
        <v>155078345</v>
      </c>
      <c r="O30" s="135">
        <v>133972</v>
      </c>
      <c r="P30" s="182">
        <f>(C30+4.2+coefficient!$B$23)/0.88*1.19</f>
        <v>9.5876136363636366</v>
      </c>
      <c r="Q30" s="137">
        <v>296</v>
      </c>
      <c r="R30" s="137">
        <v>155078345</v>
      </c>
      <c r="S30" s="137">
        <v>133971</v>
      </c>
      <c r="T30" s="186">
        <f t="shared" si="1"/>
        <v>6.8830681818181816</v>
      </c>
      <c r="U30" s="187">
        <v>758</v>
      </c>
      <c r="V30" s="187">
        <v>155078345</v>
      </c>
      <c r="W30" s="187">
        <v>558455</v>
      </c>
      <c r="X30" s="188">
        <f>L30-2</f>
        <v>7.8752420454545451</v>
      </c>
      <c r="Y30" s="189">
        <v>759</v>
      </c>
      <c r="Z30" s="189">
        <v>155078345</v>
      </c>
      <c r="AA30" s="189">
        <v>558456</v>
      </c>
      <c r="AB30" s="357">
        <v>15</v>
      </c>
      <c r="AH30">
        <v>1</v>
      </c>
      <c r="AI30">
        <v>9.59</v>
      </c>
      <c r="AJ30">
        <v>0</v>
      </c>
    </row>
    <row r="31" spans="1:36" x14ac:dyDescent="0.25">
      <c r="A31" s="125" t="s">
        <v>872</v>
      </c>
      <c r="B31" s="183">
        <v>155078363</v>
      </c>
      <c r="C31" s="184">
        <v>0.92</v>
      </c>
      <c r="D31" s="127">
        <f>(C31+4.2+coefficient!$B$23)/0.9*1.19</f>
        <v>9.4142222222222216</v>
      </c>
      <c r="E31" s="128">
        <f>(C31+4.2+coefficient!$B$23)/0.95</f>
        <v>7.4947368421052634</v>
      </c>
      <c r="F31" s="185"/>
      <c r="G31" s="179">
        <v>30</v>
      </c>
      <c r="H31" s="180">
        <f>(C31+4.2+(coefficient!$B$22))/0.85*1.19</f>
        <v>11.368000000000002</v>
      </c>
      <c r="I31" s="132">
        <v>294</v>
      </c>
      <c r="J31" s="132">
        <v>155078363</v>
      </c>
      <c r="K31" s="132">
        <v>133974</v>
      </c>
      <c r="L31" s="181">
        <f t="shared" si="0"/>
        <v>9.9170272727272728</v>
      </c>
      <c r="M31" s="135">
        <v>295</v>
      </c>
      <c r="N31" s="135">
        <v>155078363</v>
      </c>
      <c r="O31" s="135">
        <v>133976</v>
      </c>
      <c r="P31" s="182">
        <f>(C31+4.2+coefficient!$B$23)/0.88*1.19</f>
        <v>9.6281818181818188</v>
      </c>
      <c r="Q31" s="137">
        <v>296</v>
      </c>
      <c r="R31" s="137">
        <v>155078363</v>
      </c>
      <c r="S31" s="137">
        <v>133975</v>
      </c>
      <c r="T31" s="186">
        <f t="shared" si="1"/>
        <v>6.9236363636363638</v>
      </c>
      <c r="U31" s="187">
        <v>758</v>
      </c>
      <c r="V31" s="187">
        <v>155078363</v>
      </c>
      <c r="W31" s="187">
        <v>558487</v>
      </c>
      <c r="X31" s="188">
        <f t="shared" ref="X31:X40" si="4">L31-4.9</f>
        <v>5.0170272727272724</v>
      </c>
      <c r="Y31" s="189">
        <v>759</v>
      </c>
      <c r="Z31" s="189">
        <v>155078363</v>
      </c>
      <c r="AA31" s="189">
        <v>558488</v>
      </c>
      <c r="AB31" s="357">
        <v>24</v>
      </c>
      <c r="AH31">
        <v>1</v>
      </c>
      <c r="AI31">
        <v>9.6300000000000008</v>
      </c>
      <c r="AJ31">
        <v>0</v>
      </c>
    </row>
    <row r="32" spans="1:36" x14ac:dyDescent="0.25">
      <c r="A32" s="144" t="s">
        <v>873</v>
      </c>
      <c r="B32" s="183">
        <v>155078283</v>
      </c>
      <c r="C32" s="184">
        <v>0.94</v>
      </c>
      <c r="D32" s="127">
        <f>(C32+4.2+coefficient!$B$23)/0.9*1.19</f>
        <v>9.440666666666667</v>
      </c>
      <c r="E32" s="128">
        <f>(C32+4.2+coefficient!$B$23)/0.95</f>
        <v>7.5157894736842117</v>
      </c>
      <c r="F32" s="178"/>
      <c r="G32" s="179">
        <v>31</v>
      </c>
      <c r="H32" s="180">
        <f>(C32+4.2+(coefficient!$B$22))/0.85*1.19</f>
        <v>11.396000000000001</v>
      </c>
      <c r="I32" s="132">
        <v>294</v>
      </c>
      <c r="J32" s="132">
        <v>155078283</v>
      </c>
      <c r="K32" s="132">
        <v>108989</v>
      </c>
      <c r="L32" s="181">
        <f t="shared" si="0"/>
        <v>9.9448840909090919</v>
      </c>
      <c r="M32" s="135">
        <v>295</v>
      </c>
      <c r="N32" s="135">
        <v>155078283</v>
      </c>
      <c r="O32" s="135">
        <v>108991</v>
      </c>
      <c r="P32" s="182">
        <f>(C32+4.2+coefficient!$B$23)/0.88*1.19</f>
        <v>9.6552272727272737</v>
      </c>
      <c r="Q32" s="137">
        <v>296</v>
      </c>
      <c r="R32" s="137">
        <v>155078283</v>
      </c>
      <c r="S32" s="137">
        <v>108990</v>
      </c>
      <c r="T32" s="186">
        <f t="shared" si="1"/>
        <v>6.9506818181818186</v>
      </c>
      <c r="U32" s="187">
        <v>758</v>
      </c>
      <c r="V32" s="187">
        <v>155078283</v>
      </c>
      <c r="W32" s="187">
        <v>558345</v>
      </c>
      <c r="X32" s="188">
        <f t="shared" si="4"/>
        <v>5.0448840909090915</v>
      </c>
      <c r="Y32" s="189">
        <v>759</v>
      </c>
      <c r="Z32" s="189">
        <v>155078283</v>
      </c>
      <c r="AA32" s="189">
        <v>558346</v>
      </c>
      <c r="AB32" s="357">
        <v>29</v>
      </c>
    </row>
    <row r="33" spans="1:36" x14ac:dyDescent="0.25">
      <c r="A33" s="125" t="s">
        <v>874</v>
      </c>
      <c r="B33" s="183">
        <v>155078303</v>
      </c>
      <c r="C33" s="184">
        <v>0.89</v>
      </c>
      <c r="D33" s="127">
        <f>(C33+4.2+coefficient!$B$23)/0.9*1.19</f>
        <v>9.3745555555555544</v>
      </c>
      <c r="E33" s="128">
        <f>(C33+4.2+coefficient!$B$23)/0.95</f>
        <v>7.4631578947368427</v>
      </c>
      <c r="F33" s="185"/>
      <c r="G33" s="179">
        <v>32</v>
      </c>
      <c r="H33" s="362">
        <v>11.33</v>
      </c>
      <c r="I33" s="132">
        <v>294</v>
      </c>
      <c r="J33" s="132">
        <v>155078303</v>
      </c>
      <c r="K33" s="132">
        <v>133977</v>
      </c>
      <c r="L33" s="181">
        <f t="shared" si="0"/>
        <v>9.8752420454545451</v>
      </c>
      <c r="M33" s="135">
        <v>295</v>
      </c>
      <c r="N33" s="135">
        <v>155078303</v>
      </c>
      <c r="O33" s="135">
        <v>133979</v>
      </c>
      <c r="P33" s="182">
        <f>(C33+4.2+coefficient!$B$23)/0.88*1.19</f>
        <v>9.5876136363636366</v>
      </c>
      <c r="Q33" s="137">
        <v>296</v>
      </c>
      <c r="R33" s="137">
        <v>155078303</v>
      </c>
      <c r="S33" s="137">
        <v>133978</v>
      </c>
      <c r="T33" s="186">
        <f t="shared" si="1"/>
        <v>6.8830681818181816</v>
      </c>
      <c r="U33" s="187">
        <v>758</v>
      </c>
      <c r="V33" s="187">
        <v>155078303</v>
      </c>
      <c r="W33" s="187">
        <v>558381</v>
      </c>
      <c r="X33" s="188">
        <f t="shared" si="4"/>
        <v>4.9752420454545447</v>
      </c>
      <c r="Y33" s="189">
        <v>759</v>
      </c>
      <c r="Z33" s="189">
        <v>155078303</v>
      </c>
      <c r="AA33" s="189">
        <v>558382</v>
      </c>
      <c r="AB33" s="357">
        <v>60</v>
      </c>
      <c r="AC33">
        <v>1</v>
      </c>
      <c r="AD33">
        <v>11.33</v>
      </c>
    </row>
    <row r="34" spans="1:36" x14ac:dyDescent="0.25">
      <c r="A34" s="144" t="s">
        <v>875</v>
      </c>
      <c r="B34" s="183">
        <v>155078325</v>
      </c>
      <c r="C34" s="184">
        <v>0.89</v>
      </c>
      <c r="D34" s="127">
        <f>(C34+4.2+coefficient!$B$23)/0.9*1.19</f>
        <v>9.3745555555555544</v>
      </c>
      <c r="E34" s="128">
        <f>(C34+4.2+coefficient!$B$23)/0.95</f>
        <v>7.4631578947368427</v>
      </c>
      <c r="F34" s="178"/>
      <c r="G34" s="179">
        <v>33</v>
      </c>
      <c r="H34" s="180">
        <f>(C34+4.2+(coefficient!$B$22))/0.85*1.19</f>
        <v>11.325999999999999</v>
      </c>
      <c r="I34" s="132">
        <v>294</v>
      </c>
      <c r="J34" s="132">
        <v>155078325</v>
      </c>
      <c r="K34" s="132">
        <v>134093</v>
      </c>
      <c r="L34" s="181">
        <f t="shared" si="0"/>
        <v>9.8752420454545451</v>
      </c>
      <c r="M34" s="135">
        <v>295</v>
      </c>
      <c r="N34" s="135">
        <v>155078325</v>
      </c>
      <c r="O34" s="135">
        <v>133981</v>
      </c>
      <c r="P34" s="182">
        <f>(C34+4.2+coefficient!$B$23)/0.88*1.19</f>
        <v>9.5876136363636366</v>
      </c>
      <c r="Q34" s="137">
        <v>296</v>
      </c>
      <c r="R34" s="137">
        <v>155078325</v>
      </c>
      <c r="S34" s="137">
        <v>133980</v>
      </c>
      <c r="T34" s="186">
        <f t="shared" si="1"/>
        <v>6.8830681818181816</v>
      </c>
      <c r="U34" s="187">
        <v>758</v>
      </c>
      <c r="V34" s="187">
        <v>155078325</v>
      </c>
      <c r="W34" s="187">
        <v>558419</v>
      </c>
      <c r="X34" s="188">
        <f t="shared" si="4"/>
        <v>4.9752420454545447</v>
      </c>
      <c r="Y34" s="189">
        <v>759</v>
      </c>
      <c r="Z34" s="189">
        <v>155078325</v>
      </c>
      <c r="AA34" s="189">
        <v>558420</v>
      </c>
      <c r="AB34" s="357">
        <v>59</v>
      </c>
    </row>
    <row r="35" spans="1:36" x14ac:dyDescent="0.25">
      <c r="A35" s="125" t="s">
        <v>876</v>
      </c>
      <c r="B35" s="183">
        <v>155078347</v>
      </c>
      <c r="C35" s="184">
        <v>2.3199999999999998</v>
      </c>
      <c r="D35" s="127">
        <f>(C35+4.2+coefficient!$B$23)/0.9*1.19</f>
        <v>11.265333333333333</v>
      </c>
      <c r="E35" s="128">
        <f>(C35+4.2+coefficient!$B$23)/0.95</f>
        <v>8.9684210526315784</v>
      </c>
      <c r="F35" s="185"/>
      <c r="G35" s="179">
        <v>34</v>
      </c>
      <c r="H35" s="180">
        <f>(C35+4.2+(coefficient!$B$22))/0.85*1.19</f>
        <v>13.327999999999999</v>
      </c>
      <c r="I35" s="132">
        <v>294</v>
      </c>
      <c r="J35" s="132">
        <v>155078347</v>
      </c>
      <c r="K35" s="132">
        <v>133982</v>
      </c>
      <c r="L35" s="181">
        <f t="shared" si="0"/>
        <v>11.867004545454545</v>
      </c>
      <c r="M35" s="135">
        <v>295</v>
      </c>
      <c r="N35" s="135">
        <v>155078347</v>
      </c>
      <c r="O35" s="135">
        <v>133984</v>
      </c>
      <c r="P35" s="182">
        <f>(C35+4.2+coefficient!$B$23)/0.88*1.19</f>
        <v>11.521363636363636</v>
      </c>
      <c r="Q35" s="137">
        <v>296</v>
      </c>
      <c r="R35" s="137">
        <v>155078347</v>
      </c>
      <c r="S35" s="137">
        <v>133983</v>
      </c>
      <c r="T35" s="186">
        <f t="shared" si="1"/>
        <v>8.8168181818181797</v>
      </c>
      <c r="U35" s="187">
        <v>758</v>
      </c>
      <c r="V35" s="187">
        <v>155078347</v>
      </c>
      <c r="W35" s="187">
        <v>558457</v>
      </c>
      <c r="X35" s="188">
        <f t="shared" si="4"/>
        <v>6.9670045454545448</v>
      </c>
      <c r="Y35" s="189">
        <v>759</v>
      </c>
      <c r="Z35" s="189">
        <v>155078347</v>
      </c>
      <c r="AA35" s="189">
        <v>558458</v>
      </c>
      <c r="AB35" s="357">
        <v>69</v>
      </c>
      <c r="AC35">
        <v>2</v>
      </c>
      <c r="AD35">
        <v>13.33</v>
      </c>
    </row>
    <row r="36" spans="1:36" x14ac:dyDescent="0.25">
      <c r="A36" s="144" t="s">
        <v>877</v>
      </c>
      <c r="B36" s="183">
        <v>155078367</v>
      </c>
      <c r="C36" s="184">
        <v>1.46</v>
      </c>
      <c r="D36" s="127">
        <f>(C36+4.2+coefficient!$B$23)/0.9*1.19</f>
        <v>10.128222222222222</v>
      </c>
      <c r="E36" s="128">
        <f>(C36+4.2+coefficient!$B$23)/0.95</f>
        <v>8.0631578947368432</v>
      </c>
      <c r="F36" s="178"/>
      <c r="G36" s="179">
        <v>35</v>
      </c>
      <c r="H36" s="180">
        <f>(C36+4.2+(coefficient!$B$22))/0.85*1.19</f>
        <v>12.124000000000001</v>
      </c>
      <c r="I36" s="132">
        <v>294</v>
      </c>
      <c r="J36" s="132">
        <v>155078367</v>
      </c>
      <c r="K36" s="132">
        <v>133987</v>
      </c>
      <c r="L36" s="181">
        <f t="shared" si="0"/>
        <v>10.669161363636364</v>
      </c>
      <c r="M36" s="135">
        <v>295</v>
      </c>
      <c r="N36" s="135">
        <v>155078367</v>
      </c>
      <c r="O36" s="135">
        <v>133989</v>
      </c>
      <c r="P36" s="182">
        <f>(C36+4.2+coefficient!$B$23)/0.88*1.19</f>
        <v>10.358409090909092</v>
      </c>
      <c r="Q36" s="137">
        <v>296</v>
      </c>
      <c r="R36" s="137">
        <v>155078367</v>
      </c>
      <c r="S36" s="137">
        <v>133988</v>
      </c>
      <c r="T36" s="186">
        <f t="shared" si="1"/>
        <v>7.6538636363636359</v>
      </c>
      <c r="U36" s="187">
        <v>758</v>
      </c>
      <c r="V36" s="187">
        <v>155078367</v>
      </c>
      <c r="W36" s="187">
        <v>558491</v>
      </c>
      <c r="X36" s="188">
        <f t="shared" si="4"/>
        <v>5.7691613636363641</v>
      </c>
      <c r="Y36" s="189">
        <v>759</v>
      </c>
      <c r="Z36" s="189">
        <v>155078367</v>
      </c>
      <c r="AA36" s="189">
        <v>558492</v>
      </c>
      <c r="AB36" s="357">
        <v>25</v>
      </c>
      <c r="AC36">
        <v>1</v>
      </c>
      <c r="AD36">
        <v>10.72</v>
      </c>
      <c r="AH36">
        <v>1</v>
      </c>
      <c r="AI36">
        <v>5.46</v>
      </c>
      <c r="AJ36">
        <v>4.9000000000000004</v>
      </c>
    </row>
    <row r="37" spans="1:36" x14ac:dyDescent="0.25">
      <c r="A37" s="125" t="s">
        <v>878</v>
      </c>
      <c r="B37" s="183">
        <v>155078282</v>
      </c>
      <c r="C37" s="184">
        <v>0.96</v>
      </c>
      <c r="D37" s="127">
        <f>(C37+4.2+coefficient!$B$23)/0.9*1.19</f>
        <v>9.4671111111111106</v>
      </c>
      <c r="E37" s="128">
        <f>(C37+4.2+coefficient!$B$23)/0.95</f>
        <v>7.5368421052631582</v>
      </c>
      <c r="F37" s="185"/>
      <c r="G37" s="179">
        <v>36</v>
      </c>
      <c r="H37" s="180">
        <f>(C37+4.2+(coefficient!$B$22))/0.85*1.19</f>
        <v>11.423999999999999</v>
      </c>
      <c r="I37" s="132">
        <v>294</v>
      </c>
      <c r="J37" s="132">
        <v>155078282</v>
      </c>
      <c r="K37" s="132">
        <v>133990</v>
      </c>
      <c r="L37" s="181">
        <f t="shared" si="0"/>
        <v>9.9727409090909092</v>
      </c>
      <c r="M37" s="135">
        <v>295</v>
      </c>
      <c r="N37" s="135">
        <v>155078282</v>
      </c>
      <c r="O37" s="135">
        <v>133992</v>
      </c>
      <c r="P37" s="182">
        <f>(C37+4.2+coefficient!$B$23)/0.88*1.19</f>
        <v>9.6822727272727267</v>
      </c>
      <c r="Q37" s="137">
        <v>296</v>
      </c>
      <c r="R37" s="137">
        <v>155078282</v>
      </c>
      <c r="S37" s="137">
        <v>133991</v>
      </c>
      <c r="T37" s="186">
        <f t="shared" si="1"/>
        <v>6.9777272727272734</v>
      </c>
      <c r="U37" s="187">
        <v>758</v>
      </c>
      <c r="V37" s="187">
        <v>155078282</v>
      </c>
      <c r="W37" s="187">
        <v>558343</v>
      </c>
      <c r="X37" s="188">
        <f t="shared" si="4"/>
        <v>5.0727409090909088</v>
      </c>
      <c r="Y37" s="189">
        <v>759</v>
      </c>
      <c r="Z37" s="189">
        <v>155078282</v>
      </c>
      <c r="AA37" s="189">
        <v>558344</v>
      </c>
      <c r="AB37" s="357">
        <v>29</v>
      </c>
    </row>
    <row r="38" spans="1:36" x14ac:dyDescent="0.25">
      <c r="A38" s="144" t="s">
        <v>879</v>
      </c>
      <c r="B38" s="183">
        <v>155078302</v>
      </c>
      <c r="C38" s="184">
        <v>0.9</v>
      </c>
      <c r="D38" s="127">
        <f>(C38+4.2+coefficient!$B$23)/0.9*1.19</f>
        <v>9.387777777777778</v>
      </c>
      <c r="E38" s="128">
        <f>(C38+4.2+coefficient!$B$23)/0.95</f>
        <v>7.4736842105263168</v>
      </c>
      <c r="F38" s="178"/>
      <c r="G38" s="179">
        <v>37</v>
      </c>
      <c r="H38" s="180">
        <f>(C38+4.2+(coefficient!$B$22))/0.85*1.19</f>
        <v>11.340000000000002</v>
      </c>
      <c r="I38" s="132">
        <v>294</v>
      </c>
      <c r="J38" s="132">
        <v>155078302</v>
      </c>
      <c r="K38" s="132">
        <v>133995</v>
      </c>
      <c r="L38" s="181">
        <f t="shared" si="0"/>
        <v>9.8891704545454555</v>
      </c>
      <c r="M38" s="135">
        <v>295</v>
      </c>
      <c r="N38" s="135">
        <v>155078302</v>
      </c>
      <c r="O38" s="135">
        <v>133997</v>
      </c>
      <c r="P38" s="182">
        <f>(C38+4.2+coefficient!$B$23)/0.88*1.19</f>
        <v>9.601136363636364</v>
      </c>
      <c r="Q38" s="137">
        <v>296</v>
      </c>
      <c r="R38" s="137">
        <v>155078302</v>
      </c>
      <c r="S38" s="137">
        <v>133996</v>
      </c>
      <c r="T38" s="186">
        <f t="shared" si="1"/>
        <v>6.896590909090909</v>
      </c>
      <c r="U38" s="187">
        <v>758</v>
      </c>
      <c r="V38" s="187">
        <v>155078302</v>
      </c>
      <c r="W38" s="187">
        <v>558379</v>
      </c>
      <c r="X38" s="188">
        <f t="shared" si="4"/>
        <v>4.9891704545454552</v>
      </c>
      <c r="Y38" s="189">
        <v>759</v>
      </c>
      <c r="Z38" s="189">
        <v>155078302</v>
      </c>
      <c r="AA38" s="189">
        <v>558380</v>
      </c>
      <c r="AB38" s="357">
        <v>32</v>
      </c>
    </row>
    <row r="39" spans="1:36" x14ac:dyDescent="0.25">
      <c r="A39" s="125" t="s">
        <v>880</v>
      </c>
      <c r="B39" s="183">
        <v>155078320</v>
      </c>
      <c r="C39" s="184">
        <v>0.88</v>
      </c>
      <c r="D39" s="127">
        <f>(C39+4.2+coefficient!$B$23)/0.9*1.19</f>
        <v>9.3613333333333326</v>
      </c>
      <c r="E39" s="128">
        <f>(C39+4.2+coefficient!$B$23)/0.95</f>
        <v>7.4526315789473685</v>
      </c>
      <c r="F39" s="185"/>
      <c r="G39" s="179">
        <v>38</v>
      </c>
      <c r="H39" s="180">
        <f>(C39+4.2+(coefficient!$B$22))/0.85*1.19</f>
        <v>11.311999999999999</v>
      </c>
      <c r="I39" s="132">
        <v>294</v>
      </c>
      <c r="J39" s="132">
        <v>155078320</v>
      </c>
      <c r="K39" s="132">
        <v>134097</v>
      </c>
      <c r="L39" s="181">
        <f t="shared" si="0"/>
        <v>9.8613136363636347</v>
      </c>
      <c r="M39" s="135">
        <v>295</v>
      </c>
      <c r="N39" s="135">
        <v>155078320</v>
      </c>
      <c r="O39" s="135">
        <v>134099</v>
      </c>
      <c r="P39" s="182">
        <f>(C39+4.2+coefficient!$B$23)/0.88*1.19</f>
        <v>9.5740909090909074</v>
      </c>
      <c r="Q39" s="137">
        <v>296</v>
      </c>
      <c r="R39" s="137">
        <v>155078320</v>
      </c>
      <c r="S39" s="137">
        <v>134098</v>
      </c>
      <c r="T39" s="186">
        <f t="shared" si="1"/>
        <v>6.8695454545454542</v>
      </c>
      <c r="U39" s="187">
        <v>758</v>
      </c>
      <c r="V39" s="187">
        <v>155078320</v>
      </c>
      <c r="W39" s="187">
        <v>558411</v>
      </c>
      <c r="X39" s="188">
        <f t="shared" si="4"/>
        <v>4.9613136363636343</v>
      </c>
      <c r="Y39" s="189">
        <v>759</v>
      </c>
      <c r="Z39" s="189">
        <v>155078320</v>
      </c>
      <c r="AA39" s="189">
        <v>558412</v>
      </c>
      <c r="AB39" s="357">
        <v>60</v>
      </c>
    </row>
    <row r="40" spans="1:36" x14ac:dyDescent="0.25">
      <c r="A40" s="144" t="s">
        <v>881</v>
      </c>
      <c r="B40" s="183">
        <v>155078343</v>
      </c>
      <c r="C40" s="184">
        <v>1.54</v>
      </c>
      <c r="D40" s="127">
        <f>(C40+4.2+coefficient!$B$23)/0.9*1.19</f>
        <v>10.234</v>
      </c>
      <c r="E40" s="128">
        <f>(C40+4.2+coefficient!$B$23)/0.95</f>
        <v>8.1473684210526329</v>
      </c>
      <c r="F40" s="178"/>
      <c r="G40" s="179">
        <v>39</v>
      </c>
      <c r="H40" s="180">
        <f>(C40+4.2+(coefficient!$B$22))/0.85*1.19</f>
        <v>12.236000000000001</v>
      </c>
      <c r="I40" s="132">
        <v>294</v>
      </c>
      <c r="J40" s="132">
        <v>155078343</v>
      </c>
      <c r="K40" s="132">
        <v>134003</v>
      </c>
      <c r="L40" s="181">
        <f t="shared" si="0"/>
        <v>10.780588636363635</v>
      </c>
      <c r="M40" s="135">
        <v>295</v>
      </c>
      <c r="N40" s="135">
        <v>155078343</v>
      </c>
      <c r="O40" s="135">
        <v>134005</v>
      </c>
      <c r="P40" s="182">
        <f>(C40+4.2+coefficient!$B$23)/0.88*1.19</f>
        <v>10.466590909090908</v>
      </c>
      <c r="Q40" s="137">
        <v>296</v>
      </c>
      <c r="R40" s="137">
        <v>155078343</v>
      </c>
      <c r="S40" s="137">
        <v>134004</v>
      </c>
      <c r="T40" s="186">
        <f t="shared" si="1"/>
        <v>7.7620454545454551</v>
      </c>
      <c r="U40" s="187">
        <v>758</v>
      </c>
      <c r="V40" s="187">
        <v>155078343</v>
      </c>
      <c r="W40" s="187">
        <v>558451</v>
      </c>
      <c r="X40" s="188">
        <f t="shared" si="4"/>
        <v>5.880588636363635</v>
      </c>
      <c r="Y40" s="189">
        <v>759</v>
      </c>
      <c r="Z40" s="189">
        <v>155078343</v>
      </c>
      <c r="AA40" s="189">
        <v>558452</v>
      </c>
      <c r="AB40" s="357">
        <v>57</v>
      </c>
    </row>
    <row r="41" spans="1:36" x14ac:dyDescent="0.25">
      <c r="A41" s="125" t="s">
        <v>882</v>
      </c>
      <c r="B41" s="183">
        <v>155078366</v>
      </c>
      <c r="C41" s="184">
        <v>1.27</v>
      </c>
      <c r="D41" s="127">
        <f>(C41+4.2+coefficient!$B$23)/0.9*1.19</f>
        <v>9.8770000000000007</v>
      </c>
      <c r="E41" s="128">
        <f>(C41+4.2+coefficient!$B$23)/0.95</f>
        <v>7.863157894736843</v>
      </c>
      <c r="F41" s="185"/>
      <c r="G41" s="179">
        <v>40</v>
      </c>
      <c r="H41" s="180">
        <f>(C41+4.2+(coefficient!$B$22))/0.85*1.19</f>
        <v>11.857999999999999</v>
      </c>
      <c r="I41" s="132">
        <v>294</v>
      </c>
      <c r="J41" s="132">
        <v>155078366</v>
      </c>
      <c r="K41" s="132">
        <v>108465</v>
      </c>
      <c r="L41" s="181">
        <f t="shared" si="0"/>
        <v>10.404521590909093</v>
      </c>
      <c r="M41" s="135">
        <v>295</v>
      </c>
      <c r="N41" s="135">
        <v>155078366</v>
      </c>
      <c r="O41" s="135">
        <v>108467</v>
      </c>
      <c r="P41" s="182">
        <f>(C41+4.2+coefficient!$B$23)/0.88*1.19</f>
        <v>10.101477272727275</v>
      </c>
      <c r="Q41" s="137">
        <v>296</v>
      </c>
      <c r="R41" s="137">
        <v>155078366</v>
      </c>
      <c r="S41" s="137">
        <v>108466</v>
      </c>
      <c r="T41" s="186">
        <f t="shared" si="1"/>
        <v>7.3969318181818187</v>
      </c>
      <c r="U41" s="187">
        <v>758</v>
      </c>
      <c r="V41" s="187">
        <v>155078366</v>
      </c>
      <c r="W41" s="187">
        <v>558489</v>
      </c>
      <c r="X41" s="188">
        <f>L41-2</f>
        <v>8.4045215909090931</v>
      </c>
      <c r="Y41" s="189">
        <v>759</v>
      </c>
      <c r="Z41" s="189">
        <v>155078366</v>
      </c>
      <c r="AA41" s="189">
        <v>558490</v>
      </c>
      <c r="AB41" s="357">
        <v>3</v>
      </c>
      <c r="AE41">
        <v>10</v>
      </c>
      <c r="AF41">
        <v>4.9400000000000004</v>
      </c>
      <c r="AG41">
        <v>4.9000000000000004</v>
      </c>
      <c r="AH41">
        <v>2</v>
      </c>
      <c r="AI41">
        <v>10.1</v>
      </c>
      <c r="AJ41">
        <v>4.9000000000000004</v>
      </c>
    </row>
    <row r="42" spans="1:36" x14ac:dyDescent="0.25">
      <c r="A42" s="144" t="s">
        <v>883</v>
      </c>
      <c r="B42" s="183">
        <v>155078285</v>
      </c>
      <c r="C42" s="184">
        <v>2.5099999999999998</v>
      </c>
      <c r="D42" s="127">
        <f>(C42+4.2+coefficient!$B$23)/0.9*1.19</f>
        <v>11.516555555555556</v>
      </c>
      <c r="E42" s="128">
        <f>(C42+4.2+coefficient!$B$23)/0.95</f>
        <v>9.1684210526315795</v>
      </c>
      <c r="F42" s="178"/>
      <c r="G42" s="179">
        <v>41</v>
      </c>
      <c r="H42" s="180">
        <f>(C42+4.2+(coefficient!$B$22))/0.85*1.19</f>
        <v>13.594000000000001</v>
      </c>
      <c r="I42" s="132">
        <v>294</v>
      </c>
      <c r="J42" s="132">
        <v>155078285</v>
      </c>
      <c r="K42" s="132">
        <v>134094</v>
      </c>
      <c r="L42" s="181">
        <f t="shared" si="0"/>
        <v>12.13164431818182</v>
      </c>
      <c r="M42" s="135">
        <v>295</v>
      </c>
      <c r="N42" s="135">
        <v>155078285</v>
      </c>
      <c r="O42" s="135">
        <v>134096</v>
      </c>
      <c r="P42" s="182">
        <f>(C42+4.2+coefficient!$B$23)/0.88*1.19</f>
        <v>11.778295454545455</v>
      </c>
      <c r="Q42" s="137">
        <v>296</v>
      </c>
      <c r="R42" s="137">
        <v>155078285</v>
      </c>
      <c r="S42" s="137">
        <v>134095</v>
      </c>
      <c r="T42" s="186">
        <f t="shared" si="1"/>
        <v>9.0737500000000004</v>
      </c>
      <c r="U42" s="187">
        <v>758</v>
      </c>
      <c r="V42" s="187">
        <v>155078285</v>
      </c>
      <c r="W42" s="187">
        <v>558349</v>
      </c>
      <c r="X42" s="188">
        <f t="shared" ref="X42:X62" si="5">L42-4.9</f>
        <v>7.2316443181818197</v>
      </c>
      <c r="Y42" s="189">
        <v>759</v>
      </c>
      <c r="Z42" s="189">
        <v>155078285</v>
      </c>
      <c r="AA42" s="189">
        <v>558350</v>
      </c>
      <c r="AB42" s="357">
        <v>149</v>
      </c>
    </row>
    <row r="43" spans="1:36" x14ac:dyDescent="0.25">
      <c r="A43" s="125" t="s">
        <v>884</v>
      </c>
      <c r="B43" s="183">
        <v>155078306</v>
      </c>
      <c r="C43" s="184">
        <v>1.26</v>
      </c>
      <c r="D43" s="127">
        <f>(C43+4.2+coefficient!$B$23)/0.9*1.19</f>
        <v>9.8637777777777753</v>
      </c>
      <c r="E43" s="128">
        <f>(C43+4.2+coefficient!$B$23)/0.95</f>
        <v>7.8526315789473689</v>
      </c>
      <c r="F43" s="185"/>
      <c r="G43" s="179">
        <v>42</v>
      </c>
      <c r="H43" s="180">
        <f>(C43+4.2+(coefficient!$B$22))/0.85*1.19</f>
        <v>11.844000000000001</v>
      </c>
      <c r="I43" s="132">
        <v>294</v>
      </c>
      <c r="J43" s="132">
        <v>155078306</v>
      </c>
      <c r="K43" s="132">
        <v>134100</v>
      </c>
      <c r="L43" s="181">
        <f t="shared" si="0"/>
        <v>10.390593181818181</v>
      </c>
      <c r="M43" s="135">
        <v>295</v>
      </c>
      <c r="N43" s="135">
        <v>155078306</v>
      </c>
      <c r="O43" s="135">
        <v>134102</v>
      </c>
      <c r="P43" s="182">
        <f>(C43+4.2+coefficient!$B$23)/0.88*1.19</f>
        <v>10.087954545454544</v>
      </c>
      <c r="Q43" s="137">
        <v>296</v>
      </c>
      <c r="R43" s="137">
        <v>155078306</v>
      </c>
      <c r="S43" s="137">
        <v>134101</v>
      </c>
      <c r="T43" s="186">
        <f t="shared" si="1"/>
        <v>7.3834090909090904</v>
      </c>
      <c r="U43" s="187">
        <v>758</v>
      </c>
      <c r="V43" s="187">
        <v>155078306</v>
      </c>
      <c r="W43" s="187">
        <v>558387</v>
      </c>
      <c r="X43" s="188">
        <f t="shared" si="5"/>
        <v>5.4905931818181806</v>
      </c>
      <c r="Y43" s="189">
        <v>759</v>
      </c>
      <c r="Z43" s="189">
        <v>155078306</v>
      </c>
      <c r="AA43" s="189">
        <v>558388</v>
      </c>
      <c r="AB43" s="357">
        <v>61</v>
      </c>
    </row>
    <row r="44" spans="1:36" x14ac:dyDescent="0.25">
      <c r="A44" s="144" t="s">
        <v>885</v>
      </c>
      <c r="B44" s="183">
        <v>155078329</v>
      </c>
      <c r="C44" s="184">
        <v>1</v>
      </c>
      <c r="D44" s="127">
        <f>(C44+4.2+coefficient!$B$23)/0.9*1.19</f>
        <v>9.52</v>
      </c>
      <c r="E44" s="128">
        <f>(C44+4.2+coefficient!$B$23)/0.95</f>
        <v>7.5789473684210531</v>
      </c>
      <c r="F44" s="178"/>
      <c r="G44" s="179">
        <v>43</v>
      </c>
      <c r="H44" s="180">
        <f>(C44+4.2+(coefficient!$B$22))/0.85*1.19</f>
        <v>11.479999999999999</v>
      </c>
      <c r="I44" s="132">
        <v>294</v>
      </c>
      <c r="J44" s="132">
        <v>155078329</v>
      </c>
      <c r="K44" s="132">
        <v>134103</v>
      </c>
      <c r="L44" s="181">
        <f t="shared" si="0"/>
        <v>10.028454545454546</v>
      </c>
      <c r="M44" s="135">
        <v>295</v>
      </c>
      <c r="N44" s="135">
        <v>155078329</v>
      </c>
      <c r="O44" s="135">
        <v>134105</v>
      </c>
      <c r="P44" s="182">
        <f>(C44+4.2+coefficient!$B$23)/0.88*1.19</f>
        <v>9.7363636363636363</v>
      </c>
      <c r="Q44" s="137">
        <v>296</v>
      </c>
      <c r="R44" s="137">
        <v>155078329</v>
      </c>
      <c r="S44" s="137">
        <v>134104</v>
      </c>
      <c r="T44" s="186">
        <f t="shared" si="1"/>
        <v>7.0318181818181813</v>
      </c>
      <c r="U44" s="187">
        <v>758</v>
      </c>
      <c r="V44" s="187">
        <v>155078329</v>
      </c>
      <c r="W44" s="187">
        <v>558427</v>
      </c>
      <c r="X44" s="188">
        <f t="shared" si="5"/>
        <v>5.1284545454545452</v>
      </c>
      <c r="Y44" s="189">
        <v>759</v>
      </c>
      <c r="Z44" s="189">
        <v>155078329</v>
      </c>
      <c r="AA44" s="189">
        <v>558428</v>
      </c>
      <c r="AB44" s="357">
        <v>117</v>
      </c>
    </row>
    <row r="45" spans="1:36" x14ac:dyDescent="0.25">
      <c r="A45" s="125" t="s">
        <v>886</v>
      </c>
      <c r="B45" s="183">
        <v>155078351</v>
      </c>
      <c r="C45" s="184">
        <v>1.01</v>
      </c>
      <c r="D45" s="127">
        <f>(C45+4.2+coefficient!$B$23)/0.9*1.19</f>
        <v>9.5332222222222214</v>
      </c>
      <c r="E45" s="128">
        <f>(C45+4.2+coefficient!$B$23)/0.95</f>
        <v>7.5894736842105264</v>
      </c>
      <c r="F45" s="185"/>
      <c r="G45" s="179">
        <v>44</v>
      </c>
      <c r="H45" s="180">
        <f>(C45+4.2+(coefficient!$B$22))/0.85*1.19</f>
        <v>11.494000000000002</v>
      </c>
      <c r="I45" s="132">
        <v>294</v>
      </c>
      <c r="J45" s="132">
        <v>155078351</v>
      </c>
      <c r="K45" s="132">
        <v>109285</v>
      </c>
      <c r="L45" s="181">
        <f t="shared" si="0"/>
        <v>10.042382954545454</v>
      </c>
      <c r="M45" s="135">
        <v>295</v>
      </c>
      <c r="N45" s="135">
        <v>155078351</v>
      </c>
      <c r="O45" s="135">
        <v>109287</v>
      </c>
      <c r="P45" s="182">
        <f>(C45+4.2+coefficient!$B$23)/0.88*1.19</f>
        <v>9.7498863636363637</v>
      </c>
      <c r="Q45" s="137">
        <v>296</v>
      </c>
      <c r="R45" s="137">
        <v>155078351</v>
      </c>
      <c r="S45" s="137">
        <v>109286</v>
      </c>
      <c r="T45" s="186">
        <f t="shared" si="1"/>
        <v>7.0453409090909078</v>
      </c>
      <c r="U45" s="187">
        <v>758</v>
      </c>
      <c r="V45" s="187">
        <v>155078351</v>
      </c>
      <c r="W45" s="187">
        <v>558465</v>
      </c>
      <c r="X45" s="188">
        <f t="shared" si="5"/>
        <v>5.1423829545454538</v>
      </c>
      <c r="Y45" s="189">
        <v>759</v>
      </c>
      <c r="Z45" s="189">
        <v>155078351</v>
      </c>
      <c r="AA45" s="189">
        <v>558466</v>
      </c>
      <c r="AB45" s="357">
        <v>47</v>
      </c>
    </row>
    <row r="46" spans="1:36" x14ac:dyDescent="0.25">
      <c r="A46" s="144" t="s">
        <v>887</v>
      </c>
      <c r="B46" s="183">
        <v>155078372</v>
      </c>
      <c r="C46" s="184">
        <v>0.92</v>
      </c>
      <c r="D46" s="127">
        <f>(C46+4.2+coefficient!$B$23)/0.9*1.19</f>
        <v>9.4142222222222216</v>
      </c>
      <c r="E46" s="128">
        <f>(C46+4.2+coefficient!$B$23)/0.95</f>
        <v>7.4947368421052634</v>
      </c>
      <c r="F46" s="178"/>
      <c r="G46" s="179">
        <v>45</v>
      </c>
      <c r="H46" s="362">
        <v>11.37</v>
      </c>
      <c r="I46" s="132">
        <v>294</v>
      </c>
      <c r="J46" s="132">
        <v>155078372</v>
      </c>
      <c r="K46" s="132">
        <v>134106</v>
      </c>
      <c r="L46" s="181">
        <f t="shared" si="0"/>
        <v>9.9170272727272728</v>
      </c>
      <c r="M46" s="135">
        <v>295</v>
      </c>
      <c r="N46" s="135">
        <v>155078372</v>
      </c>
      <c r="O46" s="135">
        <v>134108</v>
      </c>
      <c r="P46" s="182">
        <f>(C46+4.2+coefficient!$B$23)/0.88*1.19</f>
        <v>9.6281818181818188</v>
      </c>
      <c r="Q46" s="137">
        <v>296</v>
      </c>
      <c r="R46" s="137">
        <v>155078372</v>
      </c>
      <c r="S46" s="137">
        <v>134107</v>
      </c>
      <c r="T46" s="186">
        <f t="shared" si="1"/>
        <v>6.9236363636363638</v>
      </c>
      <c r="U46" s="187">
        <v>758</v>
      </c>
      <c r="V46" s="187">
        <v>155078372</v>
      </c>
      <c r="W46" s="187">
        <v>558499</v>
      </c>
      <c r="X46" s="188">
        <f t="shared" si="5"/>
        <v>5.0170272727272724</v>
      </c>
      <c r="Y46" s="189">
        <v>759</v>
      </c>
      <c r="Z46" s="189">
        <v>155078372</v>
      </c>
      <c r="AA46" s="189">
        <v>558500</v>
      </c>
      <c r="AB46" s="357">
        <v>52</v>
      </c>
      <c r="AC46">
        <v>1</v>
      </c>
      <c r="AD46">
        <v>11.37</v>
      </c>
    </row>
    <row r="47" spans="1:36" x14ac:dyDescent="0.25">
      <c r="A47" s="125" t="s">
        <v>888</v>
      </c>
      <c r="B47" s="183">
        <v>155078286</v>
      </c>
      <c r="C47" s="184">
        <v>2.14</v>
      </c>
      <c r="D47" s="127">
        <f>(C47+4.2+coefficient!$B$23)/0.9*1.19</f>
        <v>11.027333333333331</v>
      </c>
      <c r="E47" s="128">
        <f>(C47+4.2+coefficient!$B$23)/0.95</f>
        <v>8.7789473684210524</v>
      </c>
      <c r="F47" s="185"/>
      <c r="G47" s="179">
        <v>46</v>
      </c>
      <c r="H47" s="362">
        <v>13.08</v>
      </c>
      <c r="I47" s="132">
        <v>294</v>
      </c>
      <c r="J47" s="132">
        <v>155078286</v>
      </c>
      <c r="K47" s="132">
        <v>134149</v>
      </c>
      <c r="L47" s="181">
        <f t="shared" si="0"/>
        <v>11.616293181818181</v>
      </c>
      <c r="M47" s="135">
        <v>295</v>
      </c>
      <c r="N47" s="135">
        <v>155078286</v>
      </c>
      <c r="O47" s="135">
        <v>134151</v>
      </c>
      <c r="P47" s="182">
        <f>(C47+4.2+coefficient!$B$23)/0.88*1.19</f>
        <v>11.277954545454545</v>
      </c>
      <c r="Q47" s="137">
        <v>296</v>
      </c>
      <c r="R47" s="137">
        <v>155078286</v>
      </c>
      <c r="S47" s="137">
        <v>134150</v>
      </c>
      <c r="T47" s="186">
        <f t="shared" si="1"/>
        <v>8.5734090909090899</v>
      </c>
      <c r="U47" s="187">
        <v>758</v>
      </c>
      <c r="V47" s="187">
        <v>155078286</v>
      </c>
      <c r="W47" s="187">
        <v>558351</v>
      </c>
      <c r="X47" s="188">
        <f t="shared" si="5"/>
        <v>6.7162931818181804</v>
      </c>
      <c r="Y47" s="189">
        <v>759</v>
      </c>
      <c r="Z47" s="189">
        <v>155078286</v>
      </c>
      <c r="AA47" s="189">
        <v>558352</v>
      </c>
      <c r="AB47" s="357">
        <v>51</v>
      </c>
      <c r="AC47">
        <v>2</v>
      </c>
      <c r="AD47">
        <v>13.08</v>
      </c>
    </row>
    <row r="48" spans="1:36" x14ac:dyDescent="0.25">
      <c r="A48" s="144" t="s">
        <v>889</v>
      </c>
      <c r="B48" s="183">
        <v>155078305</v>
      </c>
      <c r="C48" s="184">
        <v>1.29</v>
      </c>
      <c r="D48" s="127">
        <f>(C48+4.2+coefficient!$B$23)/0.9*1.19</f>
        <v>9.9034444444444443</v>
      </c>
      <c r="E48" s="128">
        <f>(C48+4.2+coefficient!$B$23)/0.95</f>
        <v>7.8842105263157904</v>
      </c>
      <c r="F48" s="178"/>
      <c r="G48" s="179">
        <v>47</v>
      </c>
      <c r="H48" s="180">
        <f>(C48+4.2+(coefficient!$B$22))/0.85*1.19</f>
        <v>11.885999999999999</v>
      </c>
      <c r="I48" s="132">
        <v>294</v>
      </c>
      <c r="J48" s="132">
        <v>155078305</v>
      </c>
      <c r="K48" s="132">
        <v>134154</v>
      </c>
      <c r="L48" s="181">
        <f t="shared" si="0"/>
        <v>10.43237840909091</v>
      </c>
      <c r="M48" s="135">
        <v>295</v>
      </c>
      <c r="N48" s="135">
        <v>155078305</v>
      </c>
      <c r="O48" s="135">
        <v>134156</v>
      </c>
      <c r="P48" s="182">
        <f>(C48+4.2+coefficient!$B$23)/0.88*1.19</f>
        <v>10.128522727272728</v>
      </c>
      <c r="Q48" s="137">
        <v>296</v>
      </c>
      <c r="R48" s="137">
        <v>155078305</v>
      </c>
      <c r="S48" s="137">
        <v>134155</v>
      </c>
      <c r="T48" s="186">
        <f t="shared" si="1"/>
        <v>7.4239772727272735</v>
      </c>
      <c r="U48" s="187">
        <v>758</v>
      </c>
      <c r="V48" s="187">
        <v>155078305</v>
      </c>
      <c r="W48" s="187">
        <v>558385</v>
      </c>
      <c r="X48" s="188">
        <f t="shared" si="5"/>
        <v>5.5323784090909101</v>
      </c>
      <c r="Y48" s="189">
        <v>759</v>
      </c>
      <c r="Z48" s="189">
        <v>155078305</v>
      </c>
      <c r="AA48" s="189">
        <v>558386</v>
      </c>
      <c r="AB48" s="357">
        <v>0</v>
      </c>
    </row>
    <row r="49" spans="1:36" x14ac:dyDescent="0.25">
      <c r="A49" s="125" t="s">
        <v>890</v>
      </c>
      <c r="B49" s="183">
        <v>155078322</v>
      </c>
      <c r="C49" s="184">
        <v>0.96</v>
      </c>
      <c r="D49" s="127">
        <f>(C49+4.2+coefficient!$B$23)/0.9*1.19</f>
        <v>9.4671111111111106</v>
      </c>
      <c r="E49" s="128">
        <f>(C49+4.2+coefficient!$B$23)/0.95</f>
        <v>7.5368421052631582</v>
      </c>
      <c r="F49" s="185"/>
      <c r="G49" s="179">
        <v>48</v>
      </c>
      <c r="H49" s="180">
        <f>(C49+4.2+(coefficient!$B$22))/0.85*1.19</f>
        <v>11.423999999999999</v>
      </c>
      <c r="I49" s="132">
        <v>294</v>
      </c>
      <c r="J49" s="132">
        <v>155078322</v>
      </c>
      <c r="K49" s="132">
        <v>134157</v>
      </c>
      <c r="L49" s="181">
        <f t="shared" si="0"/>
        <v>9.9727409090909092</v>
      </c>
      <c r="M49" s="135">
        <v>295</v>
      </c>
      <c r="N49" s="135">
        <v>155078322</v>
      </c>
      <c r="O49" s="135">
        <v>134159</v>
      </c>
      <c r="P49" s="182">
        <f>(C49+4.2+coefficient!$B$23)/0.88*1.19</f>
        <v>9.6822727272727267</v>
      </c>
      <c r="Q49" s="137">
        <v>296</v>
      </c>
      <c r="R49" s="137">
        <v>155078322</v>
      </c>
      <c r="S49" s="137">
        <v>134158</v>
      </c>
      <c r="T49" s="186">
        <f t="shared" si="1"/>
        <v>6.9777272727272734</v>
      </c>
      <c r="U49" s="187">
        <v>758</v>
      </c>
      <c r="V49" s="187">
        <v>155078322</v>
      </c>
      <c r="W49" s="187">
        <v>558413</v>
      </c>
      <c r="X49" s="188">
        <f t="shared" si="5"/>
        <v>5.0727409090909088</v>
      </c>
      <c r="Y49" s="189">
        <v>759</v>
      </c>
      <c r="Z49" s="189">
        <v>155078322</v>
      </c>
      <c r="AA49" s="189">
        <v>558414</v>
      </c>
      <c r="AB49" s="357">
        <v>68</v>
      </c>
    </row>
    <row r="50" spans="1:36" x14ac:dyDescent="0.25">
      <c r="A50" s="144" t="s">
        <v>891</v>
      </c>
      <c r="B50" s="183">
        <v>155078344</v>
      </c>
      <c r="C50" s="184">
        <v>0.97</v>
      </c>
      <c r="D50" s="127">
        <f>(C50+4.2+coefficient!$B$23)/0.9*1.19</f>
        <v>9.4803333333333324</v>
      </c>
      <c r="E50" s="128">
        <f>(C50+4.2+coefficient!$B$23)/0.95</f>
        <v>7.5473684210526315</v>
      </c>
      <c r="F50" s="178"/>
      <c r="G50" s="179">
        <v>49</v>
      </c>
      <c r="H50" s="180">
        <f>(C50+4.2+(coefficient!$B$22))/0.85*1.19</f>
        <v>11.437999999999999</v>
      </c>
      <c r="I50" s="132">
        <v>294</v>
      </c>
      <c r="J50" s="132">
        <v>155078344</v>
      </c>
      <c r="K50" s="132">
        <v>134628</v>
      </c>
      <c r="L50" s="181">
        <f t="shared" si="0"/>
        <v>9.9866693181818178</v>
      </c>
      <c r="M50" s="135">
        <v>295</v>
      </c>
      <c r="N50" s="135">
        <v>155078344</v>
      </c>
      <c r="O50" s="135">
        <v>134630</v>
      </c>
      <c r="P50" s="182">
        <f>(C50+4.2+coefficient!$B$23)/0.88*1.19</f>
        <v>9.6957954545454541</v>
      </c>
      <c r="Q50" s="137">
        <v>296</v>
      </c>
      <c r="R50" s="137">
        <v>155078344</v>
      </c>
      <c r="S50" s="137">
        <v>134629</v>
      </c>
      <c r="T50" s="186">
        <f t="shared" si="1"/>
        <v>6.99125</v>
      </c>
      <c r="U50" s="187">
        <v>758</v>
      </c>
      <c r="V50" s="187">
        <v>155078344</v>
      </c>
      <c r="W50" s="187">
        <v>558453</v>
      </c>
      <c r="X50" s="188">
        <f t="shared" si="5"/>
        <v>5.0866693181818174</v>
      </c>
      <c r="Y50" s="189">
        <v>759</v>
      </c>
      <c r="Z50" s="189">
        <v>155078344</v>
      </c>
      <c r="AA50" s="189">
        <v>558454</v>
      </c>
      <c r="AB50" s="357">
        <v>112</v>
      </c>
      <c r="AE50">
        <v>4</v>
      </c>
      <c r="AF50">
        <v>4.59</v>
      </c>
      <c r="AG50">
        <v>4.9000000000000004</v>
      </c>
    </row>
    <row r="51" spans="1:36" x14ac:dyDescent="0.25">
      <c r="A51" s="125" t="s">
        <v>892</v>
      </c>
      <c r="B51" s="183">
        <v>155078370</v>
      </c>
      <c r="C51" s="184">
        <v>0.99</v>
      </c>
      <c r="D51" s="127">
        <f>(C51+4.2+coefficient!$B$23)/0.9*1.19</f>
        <v>9.5067777777777778</v>
      </c>
      <c r="E51" s="128">
        <f>(C51+4.2+coefficient!$B$23)/0.95</f>
        <v>7.5684210526315798</v>
      </c>
      <c r="F51" s="185"/>
      <c r="G51" s="179">
        <v>50</v>
      </c>
      <c r="H51" s="180">
        <f>(C51+4.2+(coefficient!$B$22))/0.85*1.19</f>
        <v>11.466000000000001</v>
      </c>
      <c r="I51" s="132">
        <v>294</v>
      </c>
      <c r="J51" s="132">
        <v>155078370</v>
      </c>
      <c r="K51" s="132">
        <v>134631</v>
      </c>
      <c r="L51" s="181">
        <f t="shared" si="0"/>
        <v>10.014526136363637</v>
      </c>
      <c r="M51" s="135">
        <v>295</v>
      </c>
      <c r="N51" s="135">
        <v>155078370</v>
      </c>
      <c r="O51" s="135">
        <v>134633</v>
      </c>
      <c r="P51" s="182">
        <f>(C51+4.2+coefficient!$B$23)/0.88*1.19</f>
        <v>9.7228409090909089</v>
      </c>
      <c r="Q51" s="137">
        <v>296</v>
      </c>
      <c r="R51" s="137">
        <v>155078370</v>
      </c>
      <c r="S51" s="137">
        <v>134632</v>
      </c>
      <c r="T51" s="186">
        <f t="shared" si="1"/>
        <v>7.0182954545454548</v>
      </c>
      <c r="U51" s="187">
        <v>758</v>
      </c>
      <c r="V51" s="187">
        <v>155078370</v>
      </c>
      <c r="W51" s="187">
        <v>558495</v>
      </c>
      <c r="X51" s="188">
        <f t="shared" si="5"/>
        <v>5.1145261363636365</v>
      </c>
      <c r="Y51" s="189">
        <v>759</v>
      </c>
      <c r="Z51" s="189">
        <v>155078370</v>
      </c>
      <c r="AA51" s="189">
        <v>558496</v>
      </c>
      <c r="AB51" s="357">
        <v>61</v>
      </c>
      <c r="AH51">
        <v>1</v>
      </c>
      <c r="AI51">
        <v>5.1100000000000003</v>
      </c>
      <c r="AJ51">
        <v>4.9000000000000004</v>
      </c>
    </row>
    <row r="52" spans="1:36" x14ac:dyDescent="0.25">
      <c r="A52" s="144" t="s">
        <v>893</v>
      </c>
      <c r="B52" s="183">
        <v>155078287</v>
      </c>
      <c r="C52" s="184">
        <v>1.39</v>
      </c>
      <c r="D52" s="127">
        <f>(C52+4.2+coefficient!$B$23)/0.9*1.19</f>
        <v>10.035666666666666</v>
      </c>
      <c r="E52" s="128">
        <f>(C52+4.2+coefficient!$B$23)/0.95</f>
        <v>7.9894736842105267</v>
      </c>
      <c r="F52" s="178"/>
      <c r="G52" s="179">
        <v>51</v>
      </c>
      <c r="H52" s="180">
        <f>(C52+4.2+(coefficient!$B$22))/0.85*1.19</f>
        <v>12.026</v>
      </c>
      <c r="I52" s="132">
        <v>294</v>
      </c>
      <c r="J52" s="132">
        <v>155078287</v>
      </c>
      <c r="K52" s="132">
        <v>134643</v>
      </c>
      <c r="L52" s="181">
        <f t="shared" si="0"/>
        <v>10.5716625</v>
      </c>
      <c r="M52" s="135">
        <v>295</v>
      </c>
      <c r="N52" s="135">
        <v>155078287</v>
      </c>
      <c r="O52" s="135">
        <v>134645</v>
      </c>
      <c r="P52" s="182">
        <f>(C52+4.2+coefficient!$B$23)/0.88*1.19</f>
        <v>10.26375</v>
      </c>
      <c r="Q52" s="137">
        <v>296</v>
      </c>
      <c r="R52" s="137">
        <v>155078287</v>
      </c>
      <c r="S52" s="137">
        <v>134644</v>
      </c>
      <c r="T52" s="186">
        <f t="shared" si="1"/>
        <v>7.5592045454545458</v>
      </c>
      <c r="U52" s="187">
        <v>758</v>
      </c>
      <c r="V52" s="187">
        <v>155078287</v>
      </c>
      <c r="W52" s="187">
        <v>558353</v>
      </c>
      <c r="X52" s="188">
        <f t="shared" si="5"/>
        <v>5.6716625000000001</v>
      </c>
      <c r="Y52" s="189">
        <v>759</v>
      </c>
      <c r="Z52" s="189">
        <v>155078287</v>
      </c>
      <c r="AA52" s="189">
        <v>558354</v>
      </c>
      <c r="AB52" s="357">
        <v>61</v>
      </c>
      <c r="AE52">
        <v>1</v>
      </c>
      <c r="AF52">
        <v>5.67</v>
      </c>
      <c r="AG52">
        <v>4.9000000000000004</v>
      </c>
    </row>
    <row r="53" spans="1:36" x14ac:dyDescent="0.25">
      <c r="A53" s="125" t="s">
        <v>894</v>
      </c>
      <c r="B53" s="183">
        <v>155078308</v>
      </c>
      <c r="C53" s="184">
        <v>0.98</v>
      </c>
      <c r="D53" s="127">
        <f>(C53+4.2+coefficient!$B$23)/0.9*1.19</f>
        <v>9.4935555555555542</v>
      </c>
      <c r="E53" s="128">
        <f>(C53+4.2+coefficient!$B$23)/0.95</f>
        <v>7.5578947368421057</v>
      </c>
      <c r="F53" s="185"/>
      <c r="G53" s="179">
        <v>52</v>
      </c>
      <c r="H53" s="180">
        <f>(C53+4.2+(coefficient!$B$22))/0.85*1.19</f>
        <v>11.451999999999998</v>
      </c>
      <c r="I53" s="132">
        <v>294</v>
      </c>
      <c r="J53" s="132">
        <v>155078308</v>
      </c>
      <c r="K53" s="132">
        <v>134724</v>
      </c>
      <c r="L53" s="181">
        <f t="shared" si="0"/>
        <v>10.000597727272725</v>
      </c>
      <c r="M53" s="135">
        <v>295</v>
      </c>
      <c r="N53" s="135">
        <v>155078308</v>
      </c>
      <c r="O53" s="135">
        <v>134726</v>
      </c>
      <c r="P53" s="182">
        <f>(C53+4.2+coefficient!$B$23)/0.88*1.19</f>
        <v>9.7093181818181797</v>
      </c>
      <c r="Q53" s="137">
        <v>296</v>
      </c>
      <c r="R53" s="137">
        <v>155078308</v>
      </c>
      <c r="S53" s="137">
        <v>134725</v>
      </c>
      <c r="T53" s="186">
        <f t="shared" si="1"/>
        <v>7.0047727272727265</v>
      </c>
      <c r="U53" s="187">
        <v>758</v>
      </c>
      <c r="V53" s="187">
        <v>155078308</v>
      </c>
      <c r="W53" s="187">
        <v>558389</v>
      </c>
      <c r="X53" s="188">
        <f t="shared" si="5"/>
        <v>5.1005977272727243</v>
      </c>
      <c r="Y53" s="189">
        <v>759</v>
      </c>
      <c r="Z53" s="189">
        <v>155078308</v>
      </c>
      <c r="AA53" s="189">
        <v>558390</v>
      </c>
      <c r="AB53" s="357">
        <v>43</v>
      </c>
    </row>
    <row r="54" spans="1:36" x14ac:dyDescent="0.25">
      <c r="A54" s="144" t="s">
        <v>895</v>
      </c>
      <c r="B54" s="183">
        <v>155078327</v>
      </c>
      <c r="C54" s="184">
        <v>1.1200000000000001</v>
      </c>
      <c r="D54" s="127">
        <f>(C54+4.2+coefficient!$B$23)/0.9*1.19</f>
        <v>9.6786666666666665</v>
      </c>
      <c r="E54" s="128">
        <f>(C54+4.2+coefficient!$B$23)/0.95</f>
        <v>7.7052631578947377</v>
      </c>
      <c r="F54" s="178"/>
      <c r="G54" s="179">
        <v>53</v>
      </c>
      <c r="H54" s="180">
        <f>(C54+4.2+(coefficient!$B$22))/0.85*1.19</f>
        <v>11.648</v>
      </c>
      <c r="I54" s="132">
        <v>294</v>
      </c>
      <c r="J54" s="132">
        <v>155078327</v>
      </c>
      <c r="K54" s="132">
        <v>134745</v>
      </c>
      <c r="L54" s="181">
        <f t="shared" si="0"/>
        <v>10.195595454545455</v>
      </c>
      <c r="M54" s="135">
        <v>295</v>
      </c>
      <c r="N54" s="135">
        <v>155078327</v>
      </c>
      <c r="O54" s="135">
        <v>134747</v>
      </c>
      <c r="P54" s="182">
        <f>(C54+4.2+coefficient!$B$23)/0.88*1.19</f>
        <v>9.8986363636363635</v>
      </c>
      <c r="Q54" s="137">
        <v>296</v>
      </c>
      <c r="R54" s="137">
        <v>155078327</v>
      </c>
      <c r="S54" s="137">
        <v>134746</v>
      </c>
      <c r="T54" s="186">
        <f t="shared" si="1"/>
        <v>7.1940909090909093</v>
      </c>
      <c r="U54" s="187">
        <v>758</v>
      </c>
      <c r="V54" s="187">
        <v>155078327</v>
      </c>
      <c r="W54" s="187">
        <v>558423</v>
      </c>
      <c r="X54" s="188">
        <f t="shared" si="5"/>
        <v>5.2955954545454542</v>
      </c>
      <c r="Y54" s="189">
        <v>759</v>
      </c>
      <c r="Z54" s="189">
        <v>155078327</v>
      </c>
      <c r="AA54" s="189">
        <v>558424</v>
      </c>
      <c r="AB54" s="357">
        <v>24</v>
      </c>
      <c r="AH54">
        <v>1</v>
      </c>
      <c r="AI54">
        <v>9.9</v>
      </c>
      <c r="AJ54">
        <v>4.9000000000000004</v>
      </c>
    </row>
    <row r="55" spans="1:36" x14ac:dyDescent="0.25">
      <c r="A55" s="125" t="s">
        <v>896</v>
      </c>
      <c r="B55" s="183">
        <v>155078357</v>
      </c>
      <c r="C55" s="184">
        <v>1.1000000000000001</v>
      </c>
      <c r="D55" s="127">
        <f>(C55+4.2+coefficient!$B$23)/0.9*1.19</f>
        <v>9.6522222222222229</v>
      </c>
      <c r="E55" s="128">
        <f>(C55+4.2+coefficient!$B$23)/0.95</f>
        <v>7.6842105263157903</v>
      </c>
      <c r="F55" s="185"/>
      <c r="G55" s="179">
        <v>54</v>
      </c>
      <c r="H55" s="180">
        <f>(C55+4.2+(coefficient!$B$22))/0.85*1.19</f>
        <v>11.620000000000001</v>
      </c>
      <c r="I55" s="132">
        <v>294</v>
      </c>
      <c r="J55" s="132">
        <v>155078357</v>
      </c>
      <c r="K55" s="132">
        <v>134763</v>
      </c>
      <c r="L55" s="181">
        <f t="shared" si="0"/>
        <v>10.167738636363637</v>
      </c>
      <c r="M55" s="135">
        <v>295</v>
      </c>
      <c r="N55" s="135">
        <v>155078357</v>
      </c>
      <c r="O55" s="135">
        <v>134765</v>
      </c>
      <c r="P55" s="182">
        <f>(C55+4.2+coefficient!$B$23)/0.88*1.19</f>
        <v>9.8715909090909104</v>
      </c>
      <c r="Q55" s="137">
        <v>296</v>
      </c>
      <c r="R55" s="137">
        <v>155078357</v>
      </c>
      <c r="S55" s="137">
        <v>134764</v>
      </c>
      <c r="T55" s="186">
        <f t="shared" si="1"/>
        <v>7.1670454545454554</v>
      </c>
      <c r="U55" s="187">
        <v>758</v>
      </c>
      <c r="V55" s="187">
        <v>155078357</v>
      </c>
      <c r="W55" s="187">
        <v>558477</v>
      </c>
      <c r="X55" s="188">
        <f t="shared" si="5"/>
        <v>5.2677386363636369</v>
      </c>
      <c r="Y55" s="189">
        <v>759</v>
      </c>
      <c r="Z55" s="189">
        <v>155078357</v>
      </c>
      <c r="AA55" s="189">
        <v>558478</v>
      </c>
      <c r="AB55" s="357">
        <v>36</v>
      </c>
      <c r="AH55">
        <v>2</v>
      </c>
      <c r="AI55">
        <v>4.87</v>
      </c>
      <c r="AJ55">
        <v>4.9000000000000004</v>
      </c>
    </row>
    <row r="56" spans="1:36" x14ac:dyDescent="0.25">
      <c r="A56" s="144" t="s">
        <v>897</v>
      </c>
      <c r="B56" s="183">
        <v>155078380</v>
      </c>
      <c r="C56" s="184">
        <v>1</v>
      </c>
      <c r="D56" s="127">
        <f>(C56+4.2+coefficient!$B$23)/0.9*1.19</f>
        <v>9.52</v>
      </c>
      <c r="E56" s="128">
        <f>(C56+4.2+coefficient!$B$23)/0.95</f>
        <v>7.5789473684210531</v>
      </c>
      <c r="F56" s="178"/>
      <c r="G56" s="179">
        <v>55</v>
      </c>
      <c r="H56" s="180">
        <f>(C56+4.2+(coefficient!$B$22))/0.85*1.19</f>
        <v>11.479999999999999</v>
      </c>
      <c r="I56" s="132">
        <v>294</v>
      </c>
      <c r="J56" s="132">
        <v>155078380</v>
      </c>
      <c r="K56" s="132">
        <v>134781</v>
      </c>
      <c r="L56" s="181">
        <f t="shared" si="0"/>
        <v>10.028454545454546</v>
      </c>
      <c r="M56" s="135">
        <v>295</v>
      </c>
      <c r="N56" s="135">
        <v>155078380</v>
      </c>
      <c r="O56" s="135">
        <v>134783</v>
      </c>
      <c r="P56" s="182">
        <f>(C56+4.2+coefficient!$B$23)/0.88*1.19</f>
        <v>9.7363636363636363</v>
      </c>
      <c r="Q56" s="137">
        <v>296</v>
      </c>
      <c r="R56" s="137">
        <v>155078380</v>
      </c>
      <c r="S56" s="137">
        <v>134782</v>
      </c>
      <c r="T56" s="186">
        <f t="shared" si="1"/>
        <v>7.0318181818181813</v>
      </c>
      <c r="U56" s="187">
        <v>758</v>
      </c>
      <c r="V56" s="187">
        <v>155078380</v>
      </c>
      <c r="W56" s="187">
        <v>558511</v>
      </c>
      <c r="X56" s="188">
        <f t="shared" si="5"/>
        <v>5.1284545454545452</v>
      </c>
      <c r="Y56" s="189">
        <v>759</v>
      </c>
      <c r="Z56" s="189">
        <v>155078380</v>
      </c>
      <c r="AA56" s="189">
        <v>558512</v>
      </c>
      <c r="AB56" s="357">
        <v>134</v>
      </c>
    </row>
    <row r="57" spans="1:36" x14ac:dyDescent="0.25">
      <c r="A57" s="125" t="s">
        <v>898</v>
      </c>
      <c r="B57" s="183">
        <v>155078284</v>
      </c>
      <c r="C57" s="184">
        <v>1.01</v>
      </c>
      <c r="D57" s="127">
        <f>(C57+4.2+coefficient!$B$23)/0.9*1.19</f>
        <v>9.5332222222222214</v>
      </c>
      <c r="E57" s="128">
        <f>(C57+4.2+coefficient!$B$23)/0.95</f>
        <v>7.5894736842105264</v>
      </c>
      <c r="F57" s="185"/>
      <c r="G57" s="179">
        <v>56</v>
      </c>
      <c r="H57" s="180">
        <f>(C57+4.2+(coefficient!$B$22))/0.85*1.19</f>
        <v>11.494000000000002</v>
      </c>
      <c r="I57" s="132">
        <v>294</v>
      </c>
      <c r="J57" s="132">
        <v>155078284</v>
      </c>
      <c r="K57" s="132">
        <v>134790</v>
      </c>
      <c r="L57" s="181">
        <f t="shared" si="0"/>
        <v>10.042382954545454</v>
      </c>
      <c r="M57" s="135">
        <v>295</v>
      </c>
      <c r="N57" s="135">
        <v>155078284</v>
      </c>
      <c r="O57" s="135">
        <v>134792</v>
      </c>
      <c r="P57" s="182">
        <f>(C57+4.2+coefficient!$B$23)/0.88*1.19</f>
        <v>9.7498863636363637</v>
      </c>
      <c r="Q57" s="137">
        <v>296</v>
      </c>
      <c r="R57" s="137">
        <v>155078284</v>
      </c>
      <c r="S57" s="137">
        <v>134791</v>
      </c>
      <c r="T57" s="186">
        <f t="shared" si="1"/>
        <v>7.0453409090909078</v>
      </c>
      <c r="U57" s="187">
        <v>758</v>
      </c>
      <c r="V57" s="187">
        <v>155078284</v>
      </c>
      <c r="W57" s="187">
        <v>558347</v>
      </c>
      <c r="X57" s="188">
        <f t="shared" si="5"/>
        <v>5.1423829545454538</v>
      </c>
      <c r="Y57" s="189">
        <v>759</v>
      </c>
      <c r="Z57" s="189">
        <v>155078284</v>
      </c>
      <c r="AA57" s="189">
        <v>558348</v>
      </c>
      <c r="AB57" s="357">
        <v>71</v>
      </c>
    </row>
    <row r="58" spans="1:36" x14ac:dyDescent="0.25">
      <c r="A58" s="144" t="s">
        <v>899</v>
      </c>
      <c r="B58" s="183">
        <v>155078301</v>
      </c>
      <c r="C58" s="184">
        <v>0.95</v>
      </c>
      <c r="D58" s="127">
        <f>(C58+4.2+coefficient!$B$23)/0.9*1.19</f>
        <v>9.4538888888888888</v>
      </c>
      <c r="E58" s="128">
        <f>(C58+4.2+coefficient!$B$23)/0.95</f>
        <v>7.526315789473685</v>
      </c>
      <c r="F58" s="178"/>
      <c r="G58" s="179">
        <v>57</v>
      </c>
      <c r="H58" s="180">
        <f>(C58+4.2+(coefficient!$B$22))/0.85*1.19</f>
        <v>11.410000000000002</v>
      </c>
      <c r="I58" s="132">
        <v>294</v>
      </c>
      <c r="J58" s="132">
        <v>155078301</v>
      </c>
      <c r="K58" s="132">
        <v>134805</v>
      </c>
      <c r="L58" s="181">
        <f t="shared" si="0"/>
        <v>9.9588124999999987</v>
      </c>
      <c r="M58" s="135">
        <v>295</v>
      </c>
      <c r="N58" s="135">
        <v>155078301</v>
      </c>
      <c r="O58" s="135">
        <v>134807</v>
      </c>
      <c r="P58" s="182">
        <f>(C58+4.2+coefficient!$B$23)/0.88*1.19</f>
        <v>9.6687499999999993</v>
      </c>
      <c r="Q58" s="137">
        <v>296</v>
      </c>
      <c r="R58" s="137">
        <v>155078301</v>
      </c>
      <c r="S58" s="137">
        <v>134806</v>
      </c>
      <c r="T58" s="186">
        <f t="shared" si="1"/>
        <v>6.9642045454545451</v>
      </c>
      <c r="U58" s="187">
        <v>758</v>
      </c>
      <c r="V58" s="187">
        <v>155078301</v>
      </c>
      <c r="W58" s="187">
        <v>558377</v>
      </c>
      <c r="X58" s="188">
        <f t="shared" si="5"/>
        <v>5.0588124999999984</v>
      </c>
      <c r="Y58" s="189">
        <v>759</v>
      </c>
      <c r="Z58" s="189">
        <v>155078301</v>
      </c>
      <c r="AA58" s="189">
        <v>558378</v>
      </c>
      <c r="AB58" s="357">
        <v>50</v>
      </c>
    </row>
    <row r="59" spans="1:36" x14ac:dyDescent="0.25">
      <c r="A59" s="125" t="s">
        <v>900</v>
      </c>
      <c r="B59" s="183">
        <v>155078391</v>
      </c>
      <c r="C59" s="184">
        <v>2.5099999999999998</v>
      </c>
      <c r="D59" s="127">
        <f>(C59+4.2+coefficient!$B$23)/0.9*1.19</f>
        <v>11.516555555555556</v>
      </c>
      <c r="E59" s="128">
        <f>(C59+4.2+coefficient!$B$23)/0.95</f>
        <v>9.1684210526315795</v>
      </c>
      <c r="F59" s="185"/>
      <c r="G59" s="179">
        <v>58</v>
      </c>
      <c r="H59" s="362">
        <v>13.59</v>
      </c>
      <c r="I59" s="132">
        <v>294</v>
      </c>
      <c r="J59" s="132">
        <v>155078391</v>
      </c>
      <c r="K59" s="132">
        <v>134832</v>
      </c>
      <c r="L59" s="181">
        <f t="shared" si="0"/>
        <v>12.13164431818182</v>
      </c>
      <c r="M59" s="135">
        <v>295</v>
      </c>
      <c r="N59" s="135">
        <v>155078391</v>
      </c>
      <c r="O59" s="135">
        <v>134834</v>
      </c>
      <c r="P59" s="182">
        <f>(C59+4.2+coefficient!$B$23)/0.88*1.19</f>
        <v>11.778295454545455</v>
      </c>
      <c r="Q59" s="137">
        <v>296</v>
      </c>
      <c r="R59" s="137">
        <v>155078391</v>
      </c>
      <c r="S59" s="137">
        <v>134833</v>
      </c>
      <c r="T59" s="186">
        <f t="shared" si="1"/>
        <v>9.0737500000000004</v>
      </c>
      <c r="U59" s="187">
        <v>758</v>
      </c>
      <c r="V59" s="187">
        <v>155078391</v>
      </c>
      <c r="W59" s="187">
        <v>558529</v>
      </c>
      <c r="X59" s="188">
        <f t="shared" si="5"/>
        <v>7.2316443181818197</v>
      </c>
      <c r="Y59" s="189">
        <v>759</v>
      </c>
      <c r="Z59" s="189">
        <v>155078391</v>
      </c>
      <c r="AA59" s="189">
        <v>558530</v>
      </c>
      <c r="AB59" s="357">
        <v>51</v>
      </c>
      <c r="AC59">
        <v>6</v>
      </c>
      <c r="AD59">
        <v>13.59</v>
      </c>
    </row>
    <row r="60" spans="1:36" x14ac:dyDescent="0.25">
      <c r="A60" s="144" t="s">
        <v>901</v>
      </c>
      <c r="B60" s="183">
        <v>155078394</v>
      </c>
      <c r="C60" s="184">
        <v>0.95</v>
      </c>
      <c r="D60" s="127">
        <f>(C60+4.2+coefficient!$B$23)/0.9*1.19</f>
        <v>9.4538888888888888</v>
      </c>
      <c r="E60" s="128">
        <f>(C60+4.2+coefficient!$B$23)/0.95</f>
        <v>7.526315789473685</v>
      </c>
      <c r="F60" s="178"/>
      <c r="G60" s="179">
        <v>59</v>
      </c>
      <c r="H60" s="180">
        <f>(C60+4.2+(coefficient!$B$22))/0.85*1.19</f>
        <v>11.410000000000002</v>
      </c>
      <c r="I60" s="132">
        <v>294</v>
      </c>
      <c r="J60" s="132">
        <v>155078394</v>
      </c>
      <c r="K60" s="132">
        <v>135080</v>
      </c>
      <c r="L60" s="181">
        <f t="shared" si="0"/>
        <v>9.9588124999999987</v>
      </c>
      <c r="M60" s="135">
        <v>295</v>
      </c>
      <c r="N60" s="135">
        <v>155078394</v>
      </c>
      <c r="O60" s="135">
        <v>135082</v>
      </c>
      <c r="P60" s="182">
        <f>(C60+4.2+coefficient!$B$23)/0.88*1.19</f>
        <v>9.6687499999999993</v>
      </c>
      <c r="Q60" s="137">
        <v>296</v>
      </c>
      <c r="R60" s="137">
        <v>155078394</v>
      </c>
      <c r="S60" s="137">
        <v>135081</v>
      </c>
      <c r="T60" s="186">
        <f t="shared" si="1"/>
        <v>6.9642045454545451</v>
      </c>
      <c r="U60" s="187">
        <v>758</v>
      </c>
      <c r="V60" s="187">
        <v>155078394</v>
      </c>
      <c r="W60" s="187">
        <v>558535</v>
      </c>
      <c r="X60" s="188">
        <f t="shared" si="5"/>
        <v>5.0588124999999984</v>
      </c>
      <c r="Y60" s="189">
        <v>759</v>
      </c>
      <c r="Z60" s="189">
        <v>155078394</v>
      </c>
      <c r="AA60" s="189">
        <v>558536</v>
      </c>
      <c r="AB60" s="357">
        <v>72</v>
      </c>
    </row>
    <row r="61" spans="1:36" x14ac:dyDescent="0.25">
      <c r="A61" s="125" t="s">
        <v>902</v>
      </c>
      <c r="B61" s="183">
        <v>155078398</v>
      </c>
      <c r="C61" s="184">
        <v>1.08</v>
      </c>
      <c r="D61" s="127">
        <f>(C61+4.2+coefficient!$B$23)/0.9*1.19</f>
        <v>9.6257777777777775</v>
      </c>
      <c r="E61" s="128">
        <f>(C61+4.2+coefficient!$B$23)/0.95</f>
        <v>7.6631578947368428</v>
      </c>
      <c r="F61" s="185"/>
      <c r="G61" s="179">
        <v>60</v>
      </c>
      <c r="H61" s="180">
        <f>(C61+4.2+(coefficient!$B$22))/0.85*1.19</f>
        <v>11.592000000000001</v>
      </c>
      <c r="I61" s="132">
        <v>294</v>
      </c>
      <c r="J61" s="132">
        <v>155078398</v>
      </c>
      <c r="K61" s="132">
        <v>135083</v>
      </c>
      <c r="L61" s="181">
        <f t="shared" si="0"/>
        <v>10.13988181818182</v>
      </c>
      <c r="M61" s="135">
        <v>295</v>
      </c>
      <c r="N61" s="135">
        <v>155078398</v>
      </c>
      <c r="O61" s="135">
        <v>135085</v>
      </c>
      <c r="P61" s="182">
        <f>(C61+4.2+coefficient!$B$23)/0.88*1.19</f>
        <v>9.8445454545454556</v>
      </c>
      <c r="Q61" s="137">
        <v>296</v>
      </c>
      <c r="R61" s="137">
        <v>155078398</v>
      </c>
      <c r="S61" s="137">
        <v>135084</v>
      </c>
      <c r="T61" s="186">
        <f t="shared" si="1"/>
        <v>7.14</v>
      </c>
      <c r="U61" s="187">
        <v>758</v>
      </c>
      <c r="V61" s="187">
        <v>155078398</v>
      </c>
      <c r="W61" s="187">
        <v>558543</v>
      </c>
      <c r="X61" s="188">
        <f t="shared" si="5"/>
        <v>5.2398818181818196</v>
      </c>
      <c r="Y61" s="189">
        <v>759</v>
      </c>
      <c r="Z61" s="189">
        <v>155078398</v>
      </c>
      <c r="AA61" s="189">
        <v>558544</v>
      </c>
      <c r="AB61" s="357">
        <v>69</v>
      </c>
      <c r="AH61">
        <v>1</v>
      </c>
      <c r="AI61">
        <v>9.84</v>
      </c>
      <c r="AJ61">
        <v>0</v>
      </c>
    </row>
    <row r="62" spans="1:36" x14ac:dyDescent="0.25">
      <c r="A62" s="144" t="s">
        <v>903</v>
      </c>
      <c r="B62" s="183">
        <v>155078403</v>
      </c>
      <c r="C62" s="184">
        <v>1.54</v>
      </c>
      <c r="D62" s="127">
        <f>(C62+4.2+coefficient!$B$23)/0.9*1.19</f>
        <v>10.234</v>
      </c>
      <c r="E62" s="128">
        <f>(C62+4.2+coefficient!$B$23)/0.95</f>
        <v>8.1473684210526329</v>
      </c>
      <c r="F62" s="178"/>
      <c r="G62" s="179">
        <v>61</v>
      </c>
      <c r="H62" s="362">
        <v>12.24</v>
      </c>
      <c r="I62" s="132">
        <v>294</v>
      </c>
      <c r="J62" s="132">
        <v>155078403</v>
      </c>
      <c r="K62" s="132">
        <v>135086</v>
      </c>
      <c r="L62" s="181">
        <f t="shared" si="0"/>
        <v>10.780588636363635</v>
      </c>
      <c r="M62" s="135">
        <v>295</v>
      </c>
      <c r="N62" s="135">
        <v>155078403</v>
      </c>
      <c r="O62" s="135">
        <v>135088</v>
      </c>
      <c r="P62" s="182">
        <f>(C62+4.2+coefficient!$B$23)/0.88*1.19</f>
        <v>10.466590909090908</v>
      </c>
      <c r="Q62" s="137">
        <v>296</v>
      </c>
      <c r="R62" s="137">
        <v>155078403</v>
      </c>
      <c r="S62" s="137">
        <v>135087</v>
      </c>
      <c r="T62" s="186">
        <f t="shared" si="1"/>
        <v>7.7620454545454551</v>
      </c>
      <c r="U62" s="187">
        <v>758</v>
      </c>
      <c r="V62" s="187">
        <v>155078403</v>
      </c>
      <c r="W62" s="187">
        <v>558551</v>
      </c>
      <c r="X62" s="188">
        <f t="shared" si="5"/>
        <v>5.880588636363635</v>
      </c>
      <c r="Y62" s="189">
        <v>759</v>
      </c>
      <c r="Z62" s="189">
        <v>155078403</v>
      </c>
      <c r="AA62" s="189">
        <v>558552</v>
      </c>
      <c r="AB62" s="357">
        <v>108</v>
      </c>
      <c r="AC62">
        <v>1</v>
      </c>
      <c r="AD62">
        <v>12.24</v>
      </c>
    </row>
    <row r="63" spans="1:36" x14ac:dyDescent="0.25">
      <c r="A63" s="125" t="s">
        <v>904</v>
      </c>
      <c r="B63" s="183">
        <v>155078409</v>
      </c>
      <c r="C63" s="184">
        <v>1.83</v>
      </c>
      <c r="D63" s="127">
        <f>(C63+4.2+coefficient!$B$23)/0.9*1.19</f>
        <v>10.617444444444445</v>
      </c>
      <c r="E63" s="128">
        <f>(C63+4.2+coefficient!$B$23)/0.95</f>
        <v>8.4526315789473703</v>
      </c>
      <c r="F63" s="185"/>
      <c r="G63" s="179">
        <v>62</v>
      </c>
      <c r="H63" s="180">
        <f>(C63+4.2+(coefficient!$B$22))/0.85*1.19</f>
        <v>12.642000000000001</v>
      </c>
      <c r="I63" s="132">
        <v>294</v>
      </c>
      <c r="J63" s="132">
        <v>155078409</v>
      </c>
      <c r="K63" s="132">
        <v>135089</v>
      </c>
      <c r="L63" s="181">
        <f t="shared" si="0"/>
        <v>11.184512500000002</v>
      </c>
      <c r="M63" s="135">
        <v>295</v>
      </c>
      <c r="N63" s="135">
        <v>155078409</v>
      </c>
      <c r="O63" s="135">
        <v>135091</v>
      </c>
      <c r="P63" s="182">
        <f>(C63+4.2+coefficient!$B$23)/0.88*1.19</f>
        <v>10.858750000000002</v>
      </c>
      <c r="Q63" s="137">
        <v>296</v>
      </c>
      <c r="R63" s="137">
        <v>155078409</v>
      </c>
      <c r="S63" s="137">
        <v>135090</v>
      </c>
      <c r="T63" s="186">
        <f t="shared" si="1"/>
        <v>8.1542045454545455</v>
      </c>
      <c r="U63" s="187">
        <v>758</v>
      </c>
      <c r="V63" s="187">
        <v>155078409</v>
      </c>
      <c r="W63" s="187">
        <v>558563</v>
      </c>
      <c r="X63" s="188">
        <f>L63-2</f>
        <v>9.1845125000000021</v>
      </c>
      <c r="Y63" s="189">
        <v>759</v>
      </c>
      <c r="Z63" s="189">
        <v>155078409</v>
      </c>
      <c r="AA63" s="189">
        <v>558564</v>
      </c>
      <c r="AB63" s="357">
        <v>18</v>
      </c>
      <c r="AH63">
        <v>2</v>
      </c>
      <c r="AI63">
        <v>10.86</v>
      </c>
      <c r="AJ63">
        <v>0</v>
      </c>
    </row>
    <row r="64" spans="1:36" x14ac:dyDescent="0.25">
      <c r="A64" s="144" t="s">
        <v>905</v>
      </c>
      <c r="B64" s="183">
        <v>155078414</v>
      </c>
      <c r="C64" s="184">
        <v>0.96</v>
      </c>
      <c r="D64" s="127">
        <f>(C64+4.2+coefficient!$B$23)/0.9*1.19</f>
        <v>9.4671111111111106</v>
      </c>
      <c r="E64" s="128">
        <f>(C64+4.2+coefficient!$B$23)/0.95</f>
        <v>7.5368421052631582</v>
      </c>
      <c r="F64" s="178"/>
      <c r="G64" s="179">
        <v>63</v>
      </c>
      <c r="H64" s="180">
        <f>(C64+4.2+(coefficient!$B$22))/0.85*1.19</f>
        <v>11.423999999999999</v>
      </c>
      <c r="I64" s="132">
        <v>294</v>
      </c>
      <c r="J64" s="132">
        <v>155078414</v>
      </c>
      <c r="K64" s="132">
        <v>135092</v>
      </c>
      <c r="L64" s="181">
        <f t="shared" si="0"/>
        <v>9.9727409090909092</v>
      </c>
      <c r="M64" s="135">
        <v>295</v>
      </c>
      <c r="N64" s="135">
        <v>155078414</v>
      </c>
      <c r="O64" s="135">
        <v>135094</v>
      </c>
      <c r="P64" s="182">
        <f>(C64+4.2+coefficient!$B$23)/0.88*1.19</f>
        <v>9.6822727272727267</v>
      </c>
      <c r="Q64" s="137">
        <v>296</v>
      </c>
      <c r="R64" s="137">
        <v>155078414</v>
      </c>
      <c r="S64" s="137">
        <v>135093</v>
      </c>
      <c r="T64" s="186">
        <f t="shared" si="1"/>
        <v>6.9777272727272734</v>
      </c>
      <c r="U64" s="187">
        <v>758</v>
      </c>
      <c r="V64" s="187">
        <v>155078414</v>
      </c>
      <c r="W64" s="187">
        <v>558571</v>
      </c>
      <c r="X64" s="188">
        <f t="shared" ref="X64:X87" si="6">L64-4.9</f>
        <v>5.0727409090909088</v>
      </c>
      <c r="Y64" s="189">
        <v>759</v>
      </c>
      <c r="Z64" s="189">
        <v>155078414</v>
      </c>
      <c r="AA64" s="189">
        <v>558572</v>
      </c>
      <c r="AB64" s="357">
        <v>61</v>
      </c>
    </row>
    <row r="65" spans="1:36" x14ac:dyDescent="0.25">
      <c r="A65" s="125" t="s">
        <v>906</v>
      </c>
      <c r="B65" s="183">
        <v>155078416</v>
      </c>
      <c r="C65" s="184">
        <v>1.08</v>
      </c>
      <c r="D65" s="127">
        <f>(C65+4.2+coefficient!$B$23)/0.9*1.19</f>
        <v>9.6257777777777775</v>
      </c>
      <c r="E65" s="128">
        <f>(C65+4.2+coefficient!$B$23)/0.95</f>
        <v>7.6631578947368428</v>
      </c>
      <c r="F65" s="185"/>
      <c r="G65" s="179">
        <v>64</v>
      </c>
      <c r="H65" s="180">
        <f>(C65+4.2+(coefficient!$B$22))/0.85*1.19</f>
        <v>11.592000000000001</v>
      </c>
      <c r="I65" s="132">
        <v>294</v>
      </c>
      <c r="J65" s="132">
        <v>155078416</v>
      </c>
      <c r="K65" s="132">
        <v>148397</v>
      </c>
      <c r="L65" s="181">
        <f t="shared" si="0"/>
        <v>10.13988181818182</v>
      </c>
      <c r="M65" s="135">
        <v>295</v>
      </c>
      <c r="N65" s="135">
        <v>155078416</v>
      </c>
      <c r="O65" s="135">
        <v>148399</v>
      </c>
      <c r="P65" s="182">
        <f>(C65+4.2+coefficient!$B$23)/0.88*1.19</f>
        <v>9.8445454545454556</v>
      </c>
      <c r="Q65" s="137">
        <v>296</v>
      </c>
      <c r="R65" s="137">
        <v>155078416</v>
      </c>
      <c r="S65" s="137">
        <v>148398</v>
      </c>
      <c r="T65" s="186">
        <f t="shared" si="1"/>
        <v>7.14</v>
      </c>
      <c r="U65" s="187">
        <v>758</v>
      </c>
      <c r="V65" s="187">
        <v>155078416</v>
      </c>
      <c r="W65" s="187">
        <v>558575</v>
      </c>
      <c r="X65" s="188">
        <f t="shared" si="6"/>
        <v>5.2398818181818196</v>
      </c>
      <c r="Y65" s="189">
        <v>759</v>
      </c>
      <c r="Z65" s="189">
        <v>155078416</v>
      </c>
      <c r="AA65" s="189">
        <v>558576</v>
      </c>
      <c r="AB65" s="357">
        <v>27</v>
      </c>
      <c r="AH65">
        <v>1</v>
      </c>
      <c r="AI65">
        <v>9.84</v>
      </c>
      <c r="AJ65">
        <v>0</v>
      </c>
    </row>
    <row r="66" spans="1:36" x14ac:dyDescent="0.25">
      <c r="A66" s="144" t="s">
        <v>907</v>
      </c>
      <c r="B66" s="183">
        <v>155078418</v>
      </c>
      <c r="C66" s="184">
        <v>1.1499999999999999</v>
      </c>
      <c r="D66" s="127">
        <f>(C66+4.2+coefficient!$B$23)/0.9*1.19</f>
        <v>9.7183333333333319</v>
      </c>
      <c r="E66" s="128">
        <f>(C66+4.2+coefficient!$B$23)/0.95</f>
        <v>7.7368421052631575</v>
      </c>
      <c r="F66" s="178"/>
      <c r="G66" s="179">
        <v>65</v>
      </c>
      <c r="H66" s="362">
        <v>11.68</v>
      </c>
      <c r="I66" s="132">
        <v>294</v>
      </c>
      <c r="J66" s="132">
        <v>155078418</v>
      </c>
      <c r="K66" s="132">
        <v>148401</v>
      </c>
      <c r="L66" s="181">
        <f t="shared" ref="L66:L129" si="7">P66*1.03</f>
        <v>10.237380681818181</v>
      </c>
      <c r="M66" s="135">
        <v>295</v>
      </c>
      <c r="N66" s="135">
        <v>155078418</v>
      </c>
      <c r="O66" s="135">
        <v>148403</v>
      </c>
      <c r="P66" s="182">
        <f>(C66+4.2+coefficient!$B$23)/0.88*1.19</f>
        <v>9.9392045454545439</v>
      </c>
      <c r="Q66" s="137">
        <v>296</v>
      </c>
      <c r="R66" s="137">
        <v>155078418</v>
      </c>
      <c r="S66" s="137">
        <v>148402</v>
      </c>
      <c r="T66" s="186">
        <f t="shared" ref="T66:T129" si="8">(C66+4.2)/0.88*1.19</f>
        <v>7.2346590909090898</v>
      </c>
      <c r="U66" s="187">
        <v>758</v>
      </c>
      <c r="V66" s="187">
        <v>155078418</v>
      </c>
      <c r="W66" s="187">
        <v>558579</v>
      </c>
      <c r="X66" s="188">
        <f t="shared" si="6"/>
        <v>5.3373806818181802</v>
      </c>
      <c r="Y66" s="189">
        <v>759</v>
      </c>
      <c r="Z66" s="189">
        <v>155078418</v>
      </c>
      <c r="AA66" s="189">
        <v>558580</v>
      </c>
      <c r="AB66" s="357">
        <v>124</v>
      </c>
      <c r="AC66">
        <v>3</v>
      </c>
      <c r="AD66">
        <v>11.68</v>
      </c>
      <c r="AE66">
        <v>10</v>
      </c>
      <c r="AF66">
        <v>5.07</v>
      </c>
      <c r="AG66">
        <v>4.9000000000000004</v>
      </c>
      <c r="AH66">
        <v>1</v>
      </c>
      <c r="AI66">
        <v>8.57</v>
      </c>
      <c r="AJ66">
        <v>0</v>
      </c>
    </row>
    <row r="67" spans="1:36" x14ac:dyDescent="0.25">
      <c r="A67" s="125" t="s">
        <v>908</v>
      </c>
      <c r="B67" s="183">
        <v>155078419</v>
      </c>
      <c r="C67" s="184">
        <v>1.01</v>
      </c>
      <c r="D67" s="127">
        <f>(C67+4.2+coefficient!$B$23)/0.9*1.19</f>
        <v>9.5332222222222214</v>
      </c>
      <c r="E67" s="128">
        <f>(C67+4.2+coefficient!$B$23)/0.95</f>
        <v>7.5894736842105264</v>
      </c>
      <c r="F67" s="185"/>
      <c r="G67" s="179">
        <v>66</v>
      </c>
      <c r="H67" s="362">
        <v>11.49</v>
      </c>
      <c r="I67" s="132">
        <v>294</v>
      </c>
      <c r="J67" s="132">
        <v>155078419</v>
      </c>
      <c r="K67" s="132">
        <v>148405</v>
      </c>
      <c r="L67" s="181">
        <f t="shared" si="7"/>
        <v>10.042382954545454</v>
      </c>
      <c r="M67" s="135">
        <v>295</v>
      </c>
      <c r="N67" s="135">
        <v>155078419</v>
      </c>
      <c r="O67" s="135">
        <v>148407</v>
      </c>
      <c r="P67" s="182">
        <f>(C67+4.2+coefficient!$B$23)/0.88*1.19</f>
        <v>9.7498863636363637</v>
      </c>
      <c r="Q67" s="137">
        <v>296</v>
      </c>
      <c r="R67" s="137">
        <v>155078419</v>
      </c>
      <c r="S67" s="137">
        <v>148406</v>
      </c>
      <c r="T67" s="186">
        <f t="shared" si="8"/>
        <v>7.0453409090909078</v>
      </c>
      <c r="U67" s="187">
        <v>758</v>
      </c>
      <c r="V67" s="187">
        <v>155078419</v>
      </c>
      <c r="W67" s="187">
        <v>558581</v>
      </c>
      <c r="X67" s="188">
        <f t="shared" si="6"/>
        <v>5.1423829545454538</v>
      </c>
      <c r="Y67" s="189">
        <v>759</v>
      </c>
      <c r="Z67" s="189">
        <v>155078419</v>
      </c>
      <c r="AA67" s="189">
        <v>558582</v>
      </c>
      <c r="AB67" s="357">
        <v>57</v>
      </c>
      <c r="AC67">
        <v>1</v>
      </c>
      <c r="AD67">
        <v>11.49</v>
      </c>
    </row>
    <row r="68" spans="1:36" x14ac:dyDescent="0.25">
      <c r="A68" s="144" t="s">
        <v>909</v>
      </c>
      <c r="B68" s="183">
        <v>155078400</v>
      </c>
      <c r="C68" s="184">
        <v>0.99</v>
      </c>
      <c r="D68" s="127">
        <f>(C68+4.2+coefficient!$B$23)/0.9*1.19</f>
        <v>9.5067777777777778</v>
      </c>
      <c r="E68" s="128">
        <f>(C68+4.2+coefficient!$B$23)/0.95</f>
        <v>7.5684210526315798</v>
      </c>
      <c r="F68" s="178"/>
      <c r="G68" s="179">
        <v>67</v>
      </c>
      <c r="H68" s="180">
        <f>(C68+4.2+(coefficient!$B$22))/0.85*1.19</f>
        <v>11.466000000000001</v>
      </c>
      <c r="I68" s="132">
        <v>294</v>
      </c>
      <c r="J68" s="132">
        <v>155078400</v>
      </c>
      <c r="K68" s="132">
        <v>148410</v>
      </c>
      <c r="L68" s="181">
        <f t="shared" si="7"/>
        <v>10.014526136363637</v>
      </c>
      <c r="M68" s="135">
        <v>295</v>
      </c>
      <c r="N68" s="135">
        <v>155078400</v>
      </c>
      <c r="O68" s="135">
        <v>148412</v>
      </c>
      <c r="P68" s="182">
        <f>(C68+4.2+coefficient!$B$23)/0.88*1.19</f>
        <v>9.7228409090909089</v>
      </c>
      <c r="Q68" s="137">
        <v>296</v>
      </c>
      <c r="R68" s="137">
        <v>155078400</v>
      </c>
      <c r="S68" s="137">
        <v>148411</v>
      </c>
      <c r="T68" s="186">
        <f t="shared" si="8"/>
        <v>7.0182954545454548</v>
      </c>
      <c r="U68" s="187">
        <v>758</v>
      </c>
      <c r="V68" s="187">
        <v>155078400</v>
      </c>
      <c r="W68" s="187">
        <v>558545</v>
      </c>
      <c r="X68" s="188">
        <f t="shared" si="6"/>
        <v>5.1145261363636365</v>
      </c>
      <c r="Y68" s="189">
        <v>759</v>
      </c>
      <c r="Z68" s="189">
        <v>155078400</v>
      </c>
      <c r="AA68" s="189">
        <v>558546</v>
      </c>
      <c r="AB68" s="357">
        <v>67</v>
      </c>
    </row>
    <row r="69" spans="1:36" x14ac:dyDescent="0.25">
      <c r="A69" s="125" t="s">
        <v>910</v>
      </c>
      <c r="B69" s="183">
        <v>155078404</v>
      </c>
      <c r="C69" s="184">
        <v>1.1200000000000001</v>
      </c>
      <c r="D69" s="127">
        <f>(C69+4.2+coefficient!$B$23)/0.9*1.19</f>
        <v>9.6786666666666665</v>
      </c>
      <c r="E69" s="128">
        <f>(C69+4.2+coefficient!$B$23)/0.95</f>
        <v>7.7052631578947377</v>
      </c>
      <c r="F69" s="185"/>
      <c r="G69" s="179">
        <v>68</v>
      </c>
      <c r="H69" s="180">
        <f>(C69+4.2+(coefficient!$B$22))/0.85*1.19</f>
        <v>11.648</v>
      </c>
      <c r="I69" s="132">
        <v>294</v>
      </c>
      <c r="J69" s="132">
        <v>155078404</v>
      </c>
      <c r="K69" s="132">
        <v>148413</v>
      </c>
      <c r="L69" s="181">
        <f t="shared" si="7"/>
        <v>10.195595454545455</v>
      </c>
      <c r="M69" s="135">
        <v>295</v>
      </c>
      <c r="N69" s="135">
        <v>155078404</v>
      </c>
      <c r="O69" s="135">
        <v>148415</v>
      </c>
      <c r="P69" s="182">
        <f>(C69+4.2+coefficient!$B$23)/0.88*1.19</f>
        <v>9.8986363636363635</v>
      </c>
      <c r="Q69" s="137">
        <v>296</v>
      </c>
      <c r="R69" s="137">
        <v>155078404</v>
      </c>
      <c r="S69" s="137">
        <v>148414</v>
      </c>
      <c r="T69" s="186">
        <f t="shared" si="8"/>
        <v>7.1940909090909093</v>
      </c>
      <c r="U69" s="187">
        <v>758</v>
      </c>
      <c r="V69" s="187">
        <v>155078404</v>
      </c>
      <c r="W69" s="187">
        <v>558553</v>
      </c>
      <c r="X69" s="188">
        <f t="shared" si="6"/>
        <v>5.2955954545454542</v>
      </c>
      <c r="Y69" s="189">
        <v>759</v>
      </c>
      <c r="Z69" s="189">
        <v>155078404</v>
      </c>
      <c r="AA69" s="189">
        <v>558554</v>
      </c>
      <c r="AB69" s="357">
        <v>56</v>
      </c>
      <c r="AC69">
        <v>2</v>
      </c>
      <c r="AD69">
        <v>10.25</v>
      </c>
      <c r="AE69">
        <v>1</v>
      </c>
      <c r="AF69">
        <v>10.199999999999999</v>
      </c>
      <c r="AG69">
        <v>0</v>
      </c>
    </row>
    <row r="70" spans="1:36" x14ac:dyDescent="0.25">
      <c r="A70" s="144" t="s">
        <v>911</v>
      </c>
      <c r="B70" s="183">
        <v>155078408</v>
      </c>
      <c r="C70" s="184">
        <v>1.26</v>
      </c>
      <c r="D70" s="127">
        <f>(C70+4.2+coefficient!$B$23)/0.9*1.19</f>
        <v>9.8637777777777753</v>
      </c>
      <c r="E70" s="128">
        <f>(C70+4.2+coefficient!$B$23)/0.95</f>
        <v>7.8526315789473689</v>
      </c>
      <c r="F70" s="178"/>
      <c r="G70" s="179">
        <v>69</v>
      </c>
      <c r="H70" s="362">
        <v>11.84</v>
      </c>
      <c r="I70" s="132">
        <v>294</v>
      </c>
      <c r="J70" s="132">
        <v>155078408</v>
      </c>
      <c r="K70" s="132">
        <v>148507</v>
      </c>
      <c r="L70" s="181">
        <f t="shared" si="7"/>
        <v>10.390593181818181</v>
      </c>
      <c r="M70" s="135">
        <v>295</v>
      </c>
      <c r="N70" s="135">
        <v>155078408</v>
      </c>
      <c r="O70" s="135">
        <v>148509</v>
      </c>
      <c r="P70" s="182">
        <f>(C70+4.2+coefficient!$B$23)/0.88*1.19</f>
        <v>10.087954545454544</v>
      </c>
      <c r="Q70" s="137">
        <v>296</v>
      </c>
      <c r="R70" s="137">
        <v>155078408</v>
      </c>
      <c r="S70" s="137">
        <v>148508</v>
      </c>
      <c r="T70" s="186">
        <f t="shared" si="8"/>
        <v>7.3834090909090904</v>
      </c>
      <c r="U70" s="187">
        <v>758</v>
      </c>
      <c r="V70" s="187">
        <v>155078408</v>
      </c>
      <c r="W70" s="187">
        <v>558561</v>
      </c>
      <c r="X70" s="188">
        <f t="shared" si="6"/>
        <v>5.4905931818181806</v>
      </c>
      <c r="Y70" s="189">
        <v>759</v>
      </c>
      <c r="Z70" s="189">
        <v>155078408</v>
      </c>
      <c r="AA70" s="189">
        <v>558562</v>
      </c>
      <c r="AB70" s="357">
        <v>37</v>
      </c>
      <c r="AC70">
        <v>6</v>
      </c>
      <c r="AD70">
        <v>11.84</v>
      </c>
    </row>
    <row r="71" spans="1:36" x14ac:dyDescent="0.25">
      <c r="A71" s="125" t="s">
        <v>912</v>
      </c>
      <c r="B71" s="183">
        <v>155078412</v>
      </c>
      <c r="C71" s="184">
        <v>1.64</v>
      </c>
      <c r="D71" s="127">
        <f>(C71+4.2+coefficient!$B$23)/0.9*1.19</f>
        <v>10.366222222222222</v>
      </c>
      <c r="E71" s="128">
        <f>(C71+4.2+coefficient!$B$23)/0.95</f>
        <v>8.2526315789473692</v>
      </c>
      <c r="F71" s="185"/>
      <c r="G71" s="179">
        <v>70</v>
      </c>
      <c r="H71" s="362">
        <v>12.38</v>
      </c>
      <c r="I71" s="132">
        <v>294</v>
      </c>
      <c r="J71" s="132">
        <v>155078412</v>
      </c>
      <c r="K71" s="132">
        <v>148522</v>
      </c>
      <c r="L71" s="181">
        <f t="shared" si="7"/>
        <v>10.919872727272725</v>
      </c>
      <c r="M71" s="135">
        <v>295</v>
      </c>
      <c r="N71" s="135">
        <v>155078412</v>
      </c>
      <c r="O71" s="135">
        <v>148524</v>
      </c>
      <c r="P71" s="182">
        <f>(C71+4.2+coefficient!$B$23)/0.88*1.19</f>
        <v>10.60181818181818</v>
      </c>
      <c r="Q71" s="137">
        <v>296</v>
      </c>
      <c r="R71" s="137">
        <v>155078412</v>
      </c>
      <c r="S71" s="137">
        <v>148523</v>
      </c>
      <c r="T71" s="186">
        <f t="shared" si="8"/>
        <v>7.8972727272727266</v>
      </c>
      <c r="U71" s="187">
        <v>758</v>
      </c>
      <c r="V71" s="187">
        <v>155078412</v>
      </c>
      <c r="W71" s="187">
        <v>558569</v>
      </c>
      <c r="X71" s="188">
        <f t="shared" si="6"/>
        <v>6.019872727272725</v>
      </c>
      <c r="Y71" s="189">
        <v>759</v>
      </c>
      <c r="Z71" s="189">
        <v>155078412</v>
      </c>
      <c r="AA71" s="189">
        <v>558570</v>
      </c>
      <c r="AB71" s="357">
        <v>31</v>
      </c>
      <c r="AC71">
        <v>4</v>
      </c>
      <c r="AD71">
        <v>12.38</v>
      </c>
      <c r="AE71">
        <v>2</v>
      </c>
      <c r="AF71">
        <v>5.75</v>
      </c>
      <c r="AG71">
        <v>4.9000000000000004</v>
      </c>
      <c r="AH71">
        <v>4</v>
      </c>
      <c r="AI71">
        <v>10.6</v>
      </c>
      <c r="AJ71">
        <v>0</v>
      </c>
    </row>
    <row r="72" spans="1:36" x14ac:dyDescent="0.25">
      <c r="A72" s="144" t="s">
        <v>913</v>
      </c>
      <c r="B72" s="183">
        <v>155078417</v>
      </c>
      <c r="C72" s="184">
        <v>1.21</v>
      </c>
      <c r="D72" s="127">
        <f>(C72+4.2+coefficient!$B$23)/0.9*1.19</f>
        <v>9.7976666666666645</v>
      </c>
      <c r="E72" s="128">
        <f>(C72+4.2+coefficient!$B$23)/0.95</f>
        <v>7.8000000000000007</v>
      </c>
      <c r="F72" s="178"/>
      <c r="G72" s="179">
        <v>71</v>
      </c>
      <c r="H72" s="362">
        <v>11.77</v>
      </c>
      <c r="I72" s="132">
        <v>294</v>
      </c>
      <c r="J72" s="132">
        <v>155078417</v>
      </c>
      <c r="K72" s="132">
        <v>148531</v>
      </c>
      <c r="L72" s="181">
        <f t="shared" si="7"/>
        <v>10.320951136363636</v>
      </c>
      <c r="M72" s="135">
        <v>295</v>
      </c>
      <c r="N72" s="135">
        <v>155078417</v>
      </c>
      <c r="O72" s="135">
        <v>148533</v>
      </c>
      <c r="P72" s="182">
        <f>(C72+4.2+coefficient!$B$23)/0.88*1.19</f>
        <v>10.020340909090908</v>
      </c>
      <c r="Q72" s="137">
        <v>296</v>
      </c>
      <c r="R72" s="137">
        <v>155078417</v>
      </c>
      <c r="S72" s="137">
        <v>148532</v>
      </c>
      <c r="T72" s="186">
        <f t="shared" si="8"/>
        <v>7.3157954545454542</v>
      </c>
      <c r="U72" s="187">
        <v>758</v>
      </c>
      <c r="V72" s="187">
        <v>155078417</v>
      </c>
      <c r="W72" s="187">
        <v>558577</v>
      </c>
      <c r="X72" s="188">
        <f t="shared" si="6"/>
        <v>5.4209511363636356</v>
      </c>
      <c r="Y72" s="189">
        <v>759</v>
      </c>
      <c r="Z72" s="189">
        <v>155078417</v>
      </c>
      <c r="AA72" s="189">
        <v>558578</v>
      </c>
      <c r="AB72" s="357">
        <v>54</v>
      </c>
      <c r="AC72">
        <v>3</v>
      </c>
      <c r="AD72">
        <v>11.77</v>
      </c>
    </row>
    <row r="73" spans="1:36" x14ac:dyDescent="0.25">
      <c r="A73" s="125" t="s">
        <v>914</v>
      </c>
      <c r="B73" s="183">
        <v>155078396</v>
      </c>
      <c r="C73" s="184">
        <v>1.21</v>
      </c>
      <c r="D73" s="127">
        <f>(C73+4.2+coefficient!$B$23)/0.9*1.19</f>
        <v>9.7976666666666645</v>
      </c>
      <c r="E73" s="128">
        <f>(C73+4.2+coefficient!$B$23)/0.95</f>
        <v>7.8000000000000007</v>
      </c>
      <c r="F73" s="185"/>
      <c r="G73" s="179">
        <v>72</v>
      </c>
      <c r="H73" s="180">
        <f>(C73+4.2+(coefficient!$B$22))/0.85*1.19</f>
        <v>11.773999999999999</v>
      </c>
      <c r="I73" s="132">
        <v>294</v>
      </c>
      <c r="J73" s="132">
        <v>155078396</v>
      </c>
      <c r="K73" s="132">
        <v>148570</v>
      </c>
      <c r="L73" s="181">
        <f t="shared" si="7"/>
        <v>10.320951136363636</v>
      </c>
      <c r="M73" s="135">
        <v>295</v>
      </c>
      <c r="N73" s="135">
        <v>155078396</v>
      </c>
      <c r="O73" s="135">
        <v>148572</v>
      </c>
      <c r="P73" s="182">
        <f>(C73+4.2+coefficient!$B$23)/0.88*1.19</f>
        <v>10.020340909090908</v>
      </c>
      <c r="Q73" s="137">
        <v>296</v>
      </c>
      <c r="R73" s="137">
        <v>155078396</v>
      </c>
      <c r="S73" s="137">
        <v>148571</v>
      </c>
      <c r="T73" s="186">
        <f t="shared" si="8"/>
        <v>7.3157954545454542</v>
      </c>
      <c r="U73" s="187">
        <v>758</v>
      </c>
      <c r="V73" s="187">
        <v>155078396</v>
      </c>
      <c r="W73" s="187">
        <v>558539</v>
      </c>
      <c r="X73" s="188">
        <f t="shared" si="6"/>
        <v>5.4209511363636356</v>
      </c>
      <c r="Y73" s="189">
        <v>759</v>
      </c>
      <c r="Z73" s="189">
        <v>155078396</v>
      </c>
      <c r="AA73" s="189">
        <v>558540</v>
      </c>
      <c r="AB73" s="357">
        <v>72</v>
      </c>
    </row>
    <row r="74" spans="1:36" x14ac:dyDescent="0.25">
      <c r="A74" s="144" t="s">
        <v>915</v>
      </c>
      <c r="B74" s="183">
        <v>155078402</v>
      </c>
      <c r="C74" s="184">
        <v>1.94</v>
      </c>
      <c r="D74" s="127">
        <f>(C74+4.2+coefficient!$B$23)/0.9*1.19</f>
        <v>10.762888888888888</v>
      </c>
      <c r="E74" s="128">
        <f>(C74+4.2+coefficient!$B$23)/0.95</f>
        <v>8.5684210526315798</v>
      </c>
      <c r="F74" s="178"/>
      <c r="G74" s="179">
        <v>73</v>
      </c>
      <c r="H74" s="362">
        <v>12.85</v>
      </c>
      <c r="I74" s="132">
        <v>294</v>
      </c>
      <c r="J74" s="132">
        <v>155078402</v>
      </c>
      <c r="K74" s="132">
        <v>148611</v>
      </c>
      <c r="L74" s="181">
        <f t="shared" si="7"/>
        <v>11.337725000000001</v>
      </c>
      <c r="M74" s="135">
        <v>295</v>
      </c>
      <c r="N74" s="135">
        <v>155078402</v>
      </c>
      <c r="O74" s="135">
        <v>148613</v>
      </c>
      <c r="P74" s="182">
        <f>(C74+4.2+coefficient!$B$23)/0.88*1.19</f>
        <v>11.0075</v>
      </c>
      <c r="Q74" s="137">
        <v>296</v>
      </c>
      <c r="R74" s="137">
        <v>155078402</v>
      </c>
      <c r="S74" s="137">
        <v>148612</v>
      </c>
      <c r="T74" s="186">
        <f t="shared" si="8"/>
        <v>8.3029545454545453</v>
      </c>
      <c r="U74" s="187">
        <v>758</v>
      </c>
      <c r="V74" s="187">
        <v>155078402</v>
      </c>
      <c r="W74" s="187">
        <v>558549</v>
      </c>
      <c r="X74" s="188">
        <f t="shared" si="6"/>
        <v>6.4377250000000004</v>
      </c>
      <c r="Y74" s="189">
        <v>759</v>
      </c>
      <c r="Z74" s="189">
        <v>155078402</v>
      </c>
      <c r="AA74" s="189">
        <v>558550</v>
      </c>
      <c r="AB74" s="357">
        <v>140</v>
      </c>
      <c r="AC74">
        <v>4</v>
      </c>
      <c r="AD74">
        <v>12.85</v>
      </c>
    </row>
    <row r="75" spans="1:36" x14ac:dyDescent="0.25">
      <c r="A75" s="125" t="s">
        <v>916</v>
      </c>
      <c r="B75" s="183">
        <v>155078407</v>
      </c>
      <c r="C75" s="184">
        <v>1.07</v>
      </c>
      <c r="D75" s="127">
        <f>(C75+4.2+coefficient!$B$23)/0.9*1.19</f>
        <v>9.612555555555554</v>
      </c>
      <c r="E75" s="128">
        <f>(C75+4.2+coefficient!$B$23)/0.95</f>
        <v>7.6526315789473696</v>
      </c>
      <c r="F75" s="185"/>
      <c r="G75" s="179">
        <v>74</v>
      </c>
      <c r="H75" s="180">
        <f>(C75+4.2+(coefficient!$B$22))/0.85*1.19</f>
        <v>11.577999999999998</v>
      </c>
      <c r="I75" s="132">
        <v>294</v>
      </c>
      <c r="J75" s="132">
        <v>155078407</v>
      </c>
      <c r="K75" s="132">
        <v>148636</v>
      </c>
      <c r="L75" s="181">
        <f t="shared" si="7"/>
        <v>10.125953409090908</v>
      </c>
      <c r="M75" s="135">
        <v>295</v>
      </c>
      <c r="N75" s="135">
        <v>155078407</v>
      </c>
      <c r="O75" s="135">
        <v>148638</v>
      </c>
      <c r="P75" s="182">
        <f>(C75+4.2+coefficient!$B$23)/0.88*1.19</f>
        <v>9.8310227272727264</v>
      </c>
      <c r="Q75" s="137">
        <v>296</v>
      </c>
      <c r="R75" s="137">
        <v>155078407</v>
      </c>
      <c r="S75" s="137">
        <v>148637</v>
      </c>
      <c r="T75" s="186">
        <f t="shared" si="8"/>
        <v>7.1264772727272732</v>
      </c>
      <c r="U75" s="187">
        <v>758</v>
      </c>
      <c r="V75" s="187">
        <v>155078407</v>
      </c>
      <c r="W75" s="187">
        <v>558559</v>
      </c>
      <c r="X75" s="188">
        <f t="shared" si="6"/>
        <v>5.2259534090909074</v>
      </c>
      <c r="Y75" s="189">
        <v>759</v>
      </c>
      <c r="Z75" s="189">
        <v>155078407</v>
      </c>
      <c r="AA75" s="189">
        <v>558560</v>
      </c>
      <c r="AB75" s="357">
        <v>59</v>
      </c>
      <c r="AC75">
        <v>1</v>
      </c>
      <c r="AD75">
        <v>10.18</v>
      </c>
    </row>
    <row r="76" spans="1:36" x14ac:dyDescent="0.25">
      <c r="A76" s="144" t="s">
        <v>917</v>
      </c>
      <c r="B76" s="183">
        <v>155078411</v>
      </c>
      <c r="C76" s="184">
        <v>1.83</v>
      </c>
      <c r="D76" s="127">
        <f>(C76+4.2+coefficient!$B$23)/0.9*1.19</f>
        <v>10.617444444444445</v>
      </c>
      <c r="E76" s="128">
        <f>(C76+4.2+coefficient!$B$23)/0.95</f>
        <v>8.4526315789473703</v>
      </c>
      <c r="F76" s="178"/>
      <c r="G76" s="179">
        <v>75</v>
      </c>
      <c r="H76" s="180">
        <f>(C76+4.2+(coefficient!$B$22))/0.85*1.19</f>
        <v>12.642000000000001</v>
      </c>
      <c r="I76" s="132">
        <v>294</v>
      </c>
      <c r="J76" s="132">
        <v>155078411</v>
      </c>
      <c r="K76" s="132">
        <v>148660</v>
      </c>
      <c r="L76" s="181">
        <f t="shared" si="7"/>
        <v>11.184512500000002</v>
      </c>
      <c r="M76" s="135">
        <v>295</v>
      </c>
      <c r="N76" s="135">
        <v>155078411</v>
      </c>
      <c r="O76" s="135">
        <v>148662</v>
      </c>
      <c r="P76" s="182">
        <f>(C76+4.2+coefficient!$B$23)/0.88*1.19</f>
        <v>10.858750000000002</v>
      </c>
      <c r="Q76" s="137">
        <v>296</v>
      </c>
      <c r="R76" s="137">
        <v>155078411</v>
      </c>
      <c r="S76" s="137">
        <v>148661</v>
      </c>
      <c r="T76" s="186">
        <f t="shared" si="8"/>
        <v>8.1542045454545455</v>
      </c>
      <c r="U76" s="187">
        <v>758</v>
      </c>
      <c r="V76" s="187">
        <v>155078411</v>
      </c>
      <c r="W76" s="187">
        <v>558567</v>
      </c>
      <c r="X76" s="188">
        <f t="shared" si="6"/>
        <v>6.2845125000000017</v>
      </c>
      <c r="Y76" s="189">
        <v>759</v>
      </c>
      <c r="Z76" s="189">
        <v>155078411</v>
      </c>
      <c r="AA76" s="189">
        <v>558568</v>
      </c>
      <c r="AB76" s="357">
        <v>52</v>
      </c>
      <c r="AH76">
        <v>2</v>
      </c>
      <c r="AI76">
        <v>10.86</v>
      </c>
      <c r="AJ76">
        <v>0</v>
      </c>
    </row>
    <row r="77" spans="1:36" x14ac:dyDescent="0.25">
      <c r="A77" s="148" t="s">
        <v>918</v>
      </c>
      <c r="B77" s="190">
        <v>155078288</v>
      </c>
      <c r="C77" s="191">
        <v>3.42</v>
      </c>
      <c r="D77" s="192">
        <f>(C77+4.2+coefficient!$B$23)/0.9*1.19</f>
        <v>12.719777777777779</v>
      </c>
      <c r="E77" s="193">
        <f>(C77+4.2+coefficient!$B$23)/0.95</f>
        <v>10.126315789473686</v>
      </c>
      <c r="F77" s="185"/>
      <c r="G77" s="179">
        <v>76</v>
      </c>
      <c r="H77" s="362">
        <v>12.28</v>
      </c>
      <c r="I77" s="132">
        <v>294</v>
      </c>
      <c r="J77" s="132">
        <v>155078288</v>
      </c>
      <c r="K77" s="132">
        <v>148689</v>
      </c>
      <c r="L77" s="181">
        <f t="shared" si="7"/>
        <v>13.399129545454546</v>
      </c>
      <c r="M77" s="135">
        <v>295</v>
      </c>
      <c r="N77" s="135">
        <v>155078288</v>
      </c>
      <c r="O77" s="135">
        <v>148691</v>
      </c>
      <c r="P77" s="182">
        <f>(C77+4.2+coefficient!$B$23)/0.88*1.19</f>
        <v>13.008863636363637</v>
      </c>
      <c r="Q77" s="137">
        <v>296</v>
      </c>
      <c r="R77" s="137">
        <v>155078288</v>
      </c>
      <c r="S77" s="137">
        <v>148690</v>
      </c>
      <c r="T77" s="186">
        <f t="shared" si="8"/>
        <v>10.30431818181818</v>
      </c>
      <c r="U77" s="187">
        <v>758</v>
      </c>
      <c r="V77" s="187">
        <v>155078288</v>
      </c>
      <c r="W77" s="187">
        <v>558355</v>
      </c>
      <c r="X77" s="188">
        <f t="shared" si="6"/>
        <v>8.4991295454545455</v>
      </c>
      <c r="Y77" s="189">
        <v>759</v>
      </c>
      <c r="Z77" s="189">
        <v>155078288</v>
      </c>
      <c r="AA77" s="189">
        <v>558356</v>
      </c>
      <c r="AB77" s="357">
        <v>0</v>
      </c>
      <c r="AC77">
        <v>9</v>
      </c>
      <c r="AD77">
        <v>12.28</v>
      </c>
    </row>
    <row r="78" spans="1:36" x14ac:dyDescent="0.25">
      <c r="A78" s="146" t="s">
        <v>919</v>
      </c>
      <c r="B78" s="190">
        <v>155078309</v>
      </c>
      <c r="C78" s="191">
        <v>1.34</v>
      </c>
      <c r="D78" s="192">
        <f>(C78+4.2+coefficient!$B$23)/0.9*1.19</f>
        <v>9.9695555555555551</v>
      </c>
      <c r="E78" s="193">
        <f>(C78+4.2+coefficient!$B$23)/0.95</f>
        <v>7.9368421052631586</v>
      </c>
      <c r="F78" s="178"/>
      <c r="G78" s="179">
        <v>77</v>
      </c>
      <c r="H78" s="180">
        <f>(C78+4.2+(coefficient!$B$22))/0.85*1.19</f>
        <v>11.956</v>
      </c>
      <c r="I78" s="132">
        <v>294</v>
      </c>
      <c r="J78" s="132">
        <v>155078309</v>
      </c>
      <c r="K78" s="132">
        <v>148711</v>
      </c>
      <c r="L78" s="181">
        <f t="shared" si="7"/>
        <v>10.502020454545454</v>
      </c>
      <c r="M78" s="135">
        <v>295</v>
      </c>
      <c r="N78" s="135">
        <v>155078309</v>
      </c>
      <c r="O78" s="135">
        <v>148713</v>
      </c>
      <c r="P78" s="182">
        <f>(C78+4.2+coefficient!$B$23)/0.88*1.19</f>
        <v>10.196136363636363</v>
      </c>
      <c r="Q78" s="137">
        <v>296</v>
      </c>
      <c r="R78" s="137">
        <v>155078309</v>
      </c>
      <c r="S78" s="137">
        <v>148712</v>
      </c>
      <c r="T78" s="186">
        <f t="shared" si="8"/>
        <v>7.4915909090909096</v>
      </c>
      <c r="U78" s="187">
        <v>758</v>
      </c>
      <c r="V78" s="187">
        <v>155078309</v>
      </c>
      <c r="W78" s="187">
        <v>558391</v>
      </c>
      <c r="X78" s="188">
        <f t="shared" si="6"/>
        <v>5.6020204545454533</v>
      </c>
      <c r="Y78" s="189">
        <v>759</v>
      </c>
      <c r="Z78" s="189">
        <v>155078309</v>
      </c>
      <c r="AA78" s="189">
        <v>558392</v>
      </c>
      <c r="AB78" s="357">
        <v>0</v>
      </c>
    </row>
    <row r="79" spans="1:36" x14ac:dyDescent="0.25">
      <c r="A79" s="125" t="s">
        <v>920</v>
      </c>
      <c r="B79" s="183">
        <v>155078330</v>
      </c>
      <c r="C79" s="184">
        <v>1.03</v>
      </c>
      <c r="D79" s="127">
        <f>(C79+4.2+coefficient!$B$23)/0.9*1.19</f>
        <v>9.5596666666666668</v>
      </c>
      <c r="E79" s="128">
        <f>(C79+4.2+coefficient!$B$23)/0.95</f>
        <v>7.6105263157894747</v>
      </c>
      <c r="F79" s="185"/>
      <c r="G79" s="179">
        <v>78</v>
      </c>
      <c r="H79" s="362">
        <v>11.52</v>
      </c>
      <c r="I79" s="132">
        <v>294</v>
      </c>
      <c r="J79" s="132">
        <v>155078330</v>
      </c>
      <c r="K79" s="132">
        <v>148720</v>
      </c>
      <c r="L79" s="181">
        <f t="shared" si="7"/>
        <v>10.070239772727273</v>
      </c>
      <c r="M79" s="135">
        <v>295</v>
      </c>
      <c r="N79" s="135">
        <v>155078330</v>
      </c>
      <c r="O79" s="135">
        <v>148722</v>
      </c>
      <c r="P79" s="182">
        <f>(C79+4.2+coefficient!$B$23)/0.88*1.19</f>
        <v>9.7769318181818186</v>
      </c>
      <c r="Q79" s="137">
        <v>296</v>
      </c>
      <c r="R79" s="137">
        <v>155078330</v>
      </c>
      <c r="S79" s="137">
        <v>148721</v>
      </c>
      <c r="T79" s="186">
        <f t="shared" si="8"/>
        <v>7.0723863636363635</v>
      </c>
      <c r="U79" s="187">
        <v>758</v>
      </c>
      <c r="V79" s="187">
        <v>155078330</v>
      </c>
      <c r="W79" s="187">
        <v>558429</v>
      </c>
      <c r="X79" s="188">
        <f t="shared" si="6"/>
        <v>5.1702397727272729</v>
      </c>
      <c r="Y79" s="189">
        <v>759</v>
      </c>
      <c r="Z79" s="189">
        <v>155078330</v>
      </c>
      <c r="AA79" s="189">
        <v>558430</v>
      </c>
      <c r="AB79" s="357">
        <v>0</v>
      </c>
      <c r="AC79">
        <v>1</v>
      </c>
      <c r="AD79">
        <v>11.52</v>
      </c>
      <c r="AH79">
        <v>3</v>
      </c>
      <c r="AI79">
        <v>9.7799999999999994</v>
      </c>
      <c r="AJ79">
        <v>0</v>
      </c>
    </row>
    <row r="80" spans="1:36" x14ac:dyDescent="0.25">
      <c r="A80" s="144" t="s">
        <v>921</v>
      </c>
      <c r="B80" s="183">
        <v>155078349</v>
      </c>
      <c r="C80" s="184">
        <v>1.26</v>
      </c>
      <c r="D80" s="127">
        <f>(C80+4.2+coefficient!$B$23)/0.9*1.19</f>
        <v>9.8637777777777753</v>
      </c>
      <c r="E80" s="128">
        <f>(C80+4.2+coefficient!$B$23)/0.95</f>
        <v>7.8526315789473689</v>
      </c>
      <c r="F80" s="178"/>
      <c r="G80" s="179">
        <v>79</v>
      </c>
      <c r="H80" s="362">
        <v>11.84</v>
      </c>
      <c r="I80" s="132">
        <v>294</v>
      </c>
      <c r="J80" s="132">
        <v>155078349</v>
      </c>
      <c r="K80" s="132">
        <v>148791</v>
      </c>
      <c r="L80" s="181">
        <f t="shared" si="7"/>
        <v>10.390593181818181</v>
      </c>
      <c r="M80" s="135">
        <v>295</v>
      </c>
      <c r="N80" s="135">
        <v>155078349</v>
      </c>
      <c r="O80" s="135">
        <v>148793</v>
      </c>
      <c r="P80" s="182">
        <f>(C80+4.2+coefficient!$B$23)/0.88*1.19</f>
        <v>10.087954545454544</v>
      </c>
      <c r="Q80" s="137">
        <v>296</v>
      </c>
      <c r="R80" s="137">
        <v>155078349</v>
      </c>
      <c r="S80" s="137">
        <v>148792</v>
      </c>
      <c r="T80" s="186">
        <f t="shared" si="8"/>
        <v>7.3834090909090904</v>
      </c>
      <c r="U80" s="187">
        <v>758</v>
      </c>
      <c r="V80" s="187">
        <v>155078349</v>
      </c>
      <c r="W80" s="187">
        <v>558461</v>
      </c>
      <c r="X80" s="188">
        <f t="shared" si="6"/>
        <v>5.4905931818181806</v>
      </c>
      <c r="Y80" s="189">
        <v>759</v>
      </c>
      <c r="Z80" s="189">
        <v>155078349</v>
      </c>
      <c r="AA80" s="189">
        <v>558462</v>
      </c>
      <c r="AB80" s="357">
        <v>56</v>
      </c>
      <c r="AC80">
        <v>3</v>
      </c>
      <c r="AD80">
        <v>11.84</v>
      </c>
    </row>
    <row r="81" spans="1:36" x14ac:dyDescent="0.25">
      <c r="A81" s="125" t="s">
        <v>922</v>
      </c>
      <c r="B81" s="183">
        <v>155078379</v>
      </c>
      <c r="C81" s="184">
        <v>7.04</v>
      </c>
      <c r="D81" s="127">
        <f>(C81+4.2+coefficient!$B$23)/0.9*1.19</f>
        <v>17.50622222222222</v>
      </c>
      <c r="E81" s="128">
        <f>(C81+4.2+coefficient!$B$23)/0.95</f>
        <v>13.936842105263159</v>
      </c>
      <c r="F81" s="185"/>
      <c r="G81" s="179">
        <v>80</v>
      </c>
      <c r="H81" s="180">
        <f>(C81+4.2+(coefficient!$B$22))/0.85*1.19</f>
        <v>19.936</v>
      </c>
      <c r="I81" s="132">
        <v>294</v>
      </c>
      <c r="J81" s="132">
        <v>155078379</v>
      </c>
      <c r="K81" s="132">
        <v>148941</v>
      </c>
      <c r="L81" s="181">
        <f t="shared" si="7"/>
        <v>18.441213636363635</v>
      </c>
      <c r="M81" s="135">
        <v>295</v>
      </c>
      <c r="N81" s="135">
        <v>155078379</v>
      </c>
      <c r="O81" s="135">
        <v>148943</v>
      </c>
      <c r="P81" s="182">
        <f>(C81+4.2+coefficient!$B$23)/0.88*1.19</f>
        <v>17.904090909090908</v>
      </c>
      <c r="Q81" s="137">
        <v>296</v>
      </c>
      <c r="R81" s="137">
        <v>155078379</v>
      </c>
      <c r="S81" s="137">
        <v>148942</v>
      </c>
      <c r="T81" s="186">
        <f t="shared" si="8"/>
        <v>15.199545454545454</v>
      </c>
      <c r="U81" s="187">
        <v>758</v>
      </c>
      <c r="V81" s="187">
        <v>155078379</v>
      </c>
      <c r="W81" s="187">
        <v>558509</v>
      </c>
      <c r="X81" s="188">
        <f t="shared" si="6"/>
        <v>13.541213636363635</v>
      </c>
      <c r="Y81" s="189">
        <v>759</v>
      </c>
      <c r="Z81" s="189">
        <v>155078379</v>
      </c>
      <c r="AA81" s="189">
        <v>558510</v>
      </c>
      <c r="AB81" s="357">
        <v>27</v>
      </c>
      <c r="AC81">
        <v>2</v>
      </c>
      <c r="AD81">
        <v>19.940000000000001</v>
      </c>
      <c r="AE81">
        <v>2</v>
      </c>
      <c r="AF81">
        <v>18.440000000000001</v>
      </c>
      <c r="AG81">
        <v>0</v>
      </c>
    </row>
    <row r="82" spans="1:36" x14ac:dyDescent="0.25">
      <c r="A82" s="144" t="s">
        <v>923</v>
      </c>
      <c r="B82" s="183">
        <v>155078319</v>
      </c>
      <c r="C82" s="184">
        <v>3.55</v>
      </c>
      <c r="D82" s="127">
        <f>(C82+4.2+coefficient!$B$23)/0.9*1.19</f>
        <v>12.891666666666667</v>
      </c>
      <c r="E82" s="128">
        <f>(C82+4.2+coefficient!$B$23)/0.95</f>
        <v>10.263157894736842</v>
      </c>
      <c r="F82" s="178"/>
      <c r="G82" s="179">
        <v>81</v>
      </c>
      <c r="H82" s="180">
        <f>(C82+4.2+(coefficient!$B$22))/0.85*1.19</f>
        <v>15.049999999999999</v>
      </c>
      <c r="I82" s="132">
        <v>294</v>
      </c>
      <c r="J82" s="132">
        <v>155078319</v>
      </c>
      <c r="K82" s="132">
        <v>148953</v>
      </c>
      <c r="L82" s="181">
        <f t="shared" si="7"/>
        <v>13.580198863636365</v>
      </c>
      <c r="M82" s="135">
        <v>295</v>
      </c>
      <c r="N82" s="135">
        <v>155078319</v>
      </c>
      <c r="O82" s="135">
        <v>148955</v>
      </c>
      <c r="P82" s="182">
        <f>(C82+4.2+coefficient!$B$23)/0.88*1.19</f>
        <v>13.184659090909092</v>
      </c>
      <c r="Q82" s="137">
        <v>296</v>
      </c>
      <c r="R82" s="137">
        <v>155078319</v>
      </c>
      <c r="S82" s="137">
        <v>148954</v>
      </c>
      <c r="T82" s="186">
        <f t="shared" si="8"/>
        <v>10.480113636363635</v>
      </c>
      <c r="U82" s="187">
        <v>758</v>
      </c>
      <c r="V82" s="187">
        <v>155078319</v>
      </c>
      <c r="W82" s="187">
        <v>558409</v>
      </c>
      <c r="X82" s="188">
        <f t="shared" si="6"/>
        <v>8.6801988636363649</v>
      </c>
      <c r="Y82" s="189">
        <v>759</v>
      </c>
      <c r="Z82" s="189">
        <v>155078319</v>
      </c>
      <c r="AA82" s="189">
        <v>558410</v>
      </c>
      <c r="AB82" s="357">
        <v>66</v>
      </c>
      <c r="AC82">
        <v>2</v>
      </c>
      <c r="AD82">
        <v>15.05</v>
      </c>
      <c r="AE82">
        <v>3</v>
      </c>
      <c r="AF82">
        <v>14.97</v>
      </c>
      <c r="AG82">
        <v>0</v>
      </c>
      <c r="AH82">
        <v>1</v>
      </c>
      <c r="AI82">
        <v>13.18</v>
      </c>
      <c r="AJ82">
        <v>0</v>
      </c>
    </row>
    <row r="83" spans="1:36" x14ac:dyDescent="0.25">
      <c r="A83" s="125" t="s">
        <v>924</v>
      </c>
      <c r="B83" s="183">
        <v>155078339</v>
      </c>
      <c r="C83" s="184">
        <v>1.1499999999999999</v>
      </c>
      <c r="D83" s="127">
        <f>(C83+4.2+coefficient!$B$23)/0.9*1.19</f>
        <v>9.7183333333333319</v>
      </c>
      <c r="E83" s="128">
        <f>(C83+4.2+coefficient!$B$23)/0.95</f>
        <v>7.7368421052631575</v>
      </c>
      <c r="F83" s="185"/>
      <c r="G83" s="179">
        <v>82</v>
      </c>
      <c r="H83" s="362">
        <v>11.75</v>
      </c>
      <c r="I83" s="132">
        <v>294</v>
      </c>
      <c r="J83" s="132">
        <v>155078339</v>
      </c>
      <c r="K83" s="132">
        <v>148984</v>
      </c>
      <c r="L83" s="181">
        <f t="shared" si="7"/>
        <v>10.237380681818181</v>
      </c>
      <c r="M83" s="135">
        <v>295</v>
      </c>
      <c r="N83" s="135">
        <v>155078339</v>
      </c>
      <c r="O83" s="135">
        <v>148986</v>
      </c>
      <c r="P83" s="182">
        <f>(C83+4.2+coefficient!$B$23)/0.88*1.19</f>
        <v>9.9392045454545439</v>
      </c>
      <c r="Q83" s="137">
        <v>296</v>
      </c>
      <c r="R83" s="137">
        <v>155078339</v>
      </c>
      <c r="S83" s="137">
        <v>148985</v>
      </c>
      <c r="T83" s="186">
        <f t="shared" si="8"/>
        <v>7.2346590909090898</v>
      </c>
      <c r="U83" s="187">
        <v>758</v>
      </c>
      <c r="V83" s="187">
        <v>155078339</v>
      </c>
      <c r="W83" s="187">
        <v>558443</v>
      </c>
      <c r="X83" s="188">
        <f t="shared" si="6"/>
        <v>5.3373806818181802</v>
      </c>
      <c r="Y83" s="189">
        <v>759</v>
      </c>
      <c r="Z83" s="189">
        <v>155078339</v>
      </c>
      <c r="AA83" s="189">
        <v>558444</v>
      </c>
      <c r="AB83" s="357">
        <v>45</v>
      </c>
      <c r="AC83">
        <v>3</v>
      </c>
      <c r="AD83">
        <v>11.75</v>
      </c>
    </row>
    <row r="84" spans="1:36" x14ac:dyDescent="0.25">
      <c r="A84" s="144" t="s">
        <v>925</v>
      </c>
      <c r="B84" s="183">
        <v>155078355</v>
      </c>
      <c r="C84" s="184">
        <v>1.73</v>
      </c>
      <c r="D84" s="127">
        <f>(C84+4.2+coefficient!$B$23)/0.9*1.19</f>
        <v>10.48522222222222</v>
      </c>
      <c r="E84" s="128">
        <f>(C84+4.2+coefficient!$B$23)/0.95</f>
        <v>8.3473684210526322</v>
      </c>
      <c r="F84" s="178"/>
      <c r="G84" s="179">
        <v>83</v>
      </c>
      <c r="H84" s="362">
        <v>12.5</v>
      </c>
      <c r="I84" s="132">
        <v>294</v>
      </c>
      <c r="J84" s="132">
        <v>155078355</v>
      </c>
      <c r="K84" s="132">
        <v>148996</v>
      </c>
      <c r="L84" s="181">
        <f t="shared" si="7"/>
        <v>11.045228409090909</v>
      </c>
      <c r="M84" s="135">
        <v>295</v>
      </c>
      <c r="N84" s="135">
        <v>155078355</v>
      </c>
      <c r="O84" s="135">
        <v>148998</v>
      </c>
      <c r="P84" s="182">
        <f>(C84+4.2+coefficient!$B$23)/0.88*1.19</f>
        <v>10.723522727272726</v>
      </c>
      <c r="Q84" s="137">
        <v>296</v>
      </c>
      <c r="R84" s="137">
        <v>155078355</v>
      </c>
      <c r="S84" s="137">
        <v>148997</v>
      </c>
      <c r="T84" s="186">
        <f t="shared" si="8"/>
        <v>8.0189772727272715</v>
      </c>
      <c r="U84" s="187">
        <v>758</v>
      </c>
      <c r="V84" s="187">
        <v>155078355</v>
      </c>
      <c r="W84" s="187">
        <v>558473</v>
      </c>
      <c r="X84" s="188">
        <f t="shared" si="6"/>
        <v>6.1452284090909082</v>
      </c>
      <c r="Y84" s="189">
        <v>759</v>
      </c>
      <c r="Z84" s="189">
        <v>155078355</v>
      </c>
      <c r="AA84" s="189">
        <v>558474</v>
      </c>
      <c r="AB84" s="357">
        <v>33</v>
      </c>
      <c r="AC84">
        <v>7</v>
      </c>
      <c r="AD84">
        <v>12.5</v>
      </c>
      <c r="AH84">
        <v>10</v>
      </c>
      <c r="AI84">
        <v>10.72</v>
      </c>
      <c r="AJ84">
        <v>12.64</v>
      </c>
    </row>
    <row r="85" spans="1:36" x14ac:dyDescent="0.25">
      <c r="A85" s="125" t="s">
        <v>926</v>
      </c>
      <c r="B85" s="183">
        <v>155078377</v>
      </c>
      <c r="C85" s="184">
        <v>1.26</v>
      </c>
      <c r="D85" s="127">
        <f>(C85+4.2+coefficient!$B$23)/0.9*1.19</f>
        <v>9.8637777777777753</v>
      </c>
      <c r="E85" s="128">
        <f>(C85+4.2+coefficient!$B$23)/0.95</f>
        <v>7.8526315789473689</v>
      </c>
      <c r="F85" s="185"/>
      <c r="G85" s="179">
        <v>84</v>
      </c>
      <c r="H85" s="180">
        <f>(C85+4.2+(coefficient!$B$22))/0.85*1.19</f>
        <v>11.844000000000001</v>
      </c>
      <c r="I85" s="132">
        <v>294</v>
      </c>
      <c r="J85" s="132">
        <v>155078377</v>
      </c>
      <c r="K85" s="132">
        <v>149005</v>
      </c>
      <c r="L85" s="181">
        <f t="shared" si="7"/>
        <v>10.390593181818181</v>
      </c>
      <c r="M85" s="135">
        <v>295</v>
      </c>
      <c r="N85" s="135">
        <v>155078377</v>
      </c>
      <c r="O85" s="135">
        <v>149007</v>
      </c>
      <c r="P85" s="182">
        <f>(C85+4.2+coefficient!$B$23)/0.88*1.19</f>
        <v>10.087954545454544</v>
      </c>
      <c r="Q85" s="137">
        <v>296</v>
      </c>
      <c r="R85" s="137">
        <v>155078377</v>
      </c>
      <c r="S85" s="137">
        <v>149006</v>
      </c>
      <c r="T85" s="186">
        <f t="shared" si="8"/>
        <v>7.3834090909090904</v>
      </c>
      <c r="U85" s="187">
        <v>758</v>
      </c>
      <c r="V85" s="187">
        <v>155078377</v>
      </c>
      <c r="W85" s="187">
        <v>558505</v>
      </c>
      <c r="X85" s="188">
        <f t="shared" si="6"/>
        <v>5.4905931818181806</v>
      </c>
      <c r="Y85" s="189">
        <v>759</v>
      </c>
      <c r="Z85" s="189">
        <v>155078377</v>
      </c>
      <c r="AA85" s="189">
        <v>558506</v>
      </c>
      <c r="AB85" s="357">
        <v>136</v>
      </c>
      <c r="AH85">
        <v>1</v>
      </c>
      <c r="AI85">
        <v>10.09</v>
      </c>
      <c r="AJ85">
        <v>0</v>
      </c>
    </row>
    <row r="86" spans="1:36" x14ac:dyDescent="0.25">
      <c r="A86" s="144" t="s">
        <v>927</v>
      </c>
      <c r="B86" s="183">
        <v>155078384</v>
      </c>
      <c r="C86" s="184">
        <v>1.23</v>
      </c>
      <c r="D86" s="127">
        <f>(C86+4.2+coefficient!$B$23)/0.9*1.19</f>
        <v>9.8241111111111099</v>
      </c>
      <c r="E86" s="128">
        <f>(C86+4.2+coefficient!$B$23)/0.95</f>
        <v>7.8210526315789473</v>
      </c>
      <c r="F86" s="178"/>
      <c r="G86" s="179">
        <v>85</v>
      </c>
      <c r="H86" s="180">
        <f>(C86+4.2+(coefficient!$B$22))/0.85*1.19</f>
        <v>11.802</v>
      </c>
      <c r="I86" s="132">
        <v>294</v>
      </c>
      <c r="J86" s="132">
        <v>155078384</v>
      </c>
      <c r="K86" s="132">
        <v>149008</v>
      </c>
      <c r="L86" s="181">
        <f t="shared" si="7"/>
        <v>10.348807954545455</v>
      </c>
      <c r="M86" s="135">
        <v>295</v>
      </c>
      <c r="N86" s="135">
        <v>155078384</v>
      </c>
      <c r="O86" s="135">
        <v>149010</v>
      </c>
      <c r="P86" s="182">
        <f>(C86+4.2+coefficient!$B$23)/0.88*1.19</f>
        <v>10.047386363636363</v>
      </c>
      <c r="Q86" s="137">
        <v>296</v>
      </c>
      <c r="R86" s="137">
        <v>155078384</v>
      </c>
      <c r="S86" s="137">
        <v>149009</v>
      </c>
      <c r="T86" s="186">
        <f t="shared" si="8"/>
        <v>7.3428409090909081</v>
      </c>
      <c r="U86" s="187">
        <v>758</v>
      </c>
      <c r="V86" s="187">
        <v>155078384</v>
      </c>
      <c r="W86" s="187">
        <v>558517</v>
      </c>
      <c r="X86" s="188">
        <f t="shared" si="6"/>
        <v>5.4488079545454546</v>
      </c>
      <c r="Y86" s="189">
        <v>759</v>
      </c>
      <c r="Z86" s="189">
        <v>155078384</v>
      </c>
      <c r="AA86" s="189">
        <v>558518</v>
      </c>
      <c r="AB86" s="357">
        <v>87</v>
      </c>
      <c r="AC86">
        <v>2</v>
      </c>
      <c r="AD86">
        <v>11.8</v>
      </c>
      <c r="AH86">
        <v>1</v>
      </c>
      <c r="AI86">
        <v>10.050000000000001</v>
      </c>
      <c r="AJ86">
        <v>0</v>
      </c>
    </row>
    <row r="87" spans="1:36" x14ac:dyDescent="0.25">
      <c r="A87" s="125" t="s">
        <v>928</v>
      </c>
      <c r="B87" s="183">
        <v>155078316</v>
      </c>
      <c r="C87" s="184">
        <v>1.39</v>
      </c>
      <c r="D87" s="127">
        <f>(C87+4.2+coefficient!$B$23)/0.9*1.19</f>
        <v>10.035666666666666</v>
      </c>
      <c r="E87" s="128">
        <f>(C87+4.2+coefficient!$B$23)/0.95</f>
        <v>7.9894736842105267</v>
      </c>
      <c r="F87" s="185"/>
      <c r="G87" s="179">
        <v>86</v>
      </c>
      <c r="H87" s="180">
        <f>(C87+4.2+(coefficient!$B$22))/0.85*1.19</f>
        <v>12.026</v>
      </c>
      <c r="I87" s="132">
        <v>294</v>
      </c>
      <c r="J87" s="132">
        <v>155078316</v>
      </c>
      <c r="K87" s="132">
        <v>149026</v>
      </c>
      <c r="L87" s="181">
        <f t="shared" si="7"/>
        <v>10.5716625</v>
      </c>
      <c r="M87" s="135">
        <v>295</v>
      </c>
      <c r="N87" s="135">
        <v>155078316</v>
      </c>
      <c r="O87" s="135">
        <v>149028</v>
      </c>
      <c r="P87" s="182">
        <f>(C87+4.2+coefficient!$B$23)/0.88*1.19</f>
        <v>10.26375</v>
      </c>
      <c r="Q87" s="137">
        <v>296</v>
      </c>
      <c r="R87" s="137">
        <v>155078316</v>
      </c>
      <c r="S87" s="137">
        <v>149027</v>
      </c>
      <c r="T87" s="186">
        <f t="shared" si="8"/>
        <v>7.5592045454545458</v>
      </c>
      <c r="U87" s="187">
        <v>758</v>
      </c>
      <c r="V87" s="187">
        <v>155078316</v>
      </c>
      <c r="W87" s="187">
        <v>558405</v>
      </c>
      <c r="X87" s="188">
        <f t="shared" si="6"/>
        <v>5.6716625000000001</v>
      </c>
      <c r="Y87" s="189">
        <v>759</v>
      </c>
      <c r="Z87" s="189">
        <v>155078316</v>
      </c>
      <c r="AA87" s="189">
        <v>558406</v>
      </c>
      <c r="AB87" s="357">
        <v>110</v>
      </c>
      <c r="AE87">
        <v>1</v>
      </c>
      <c r="AF87">
        <v>10.57</v>
      </c>
      <c r="AG87">
        <v>0</v>
      </c>
    </row>
    <row r="88" spans="1:36" x14ac:dyDescent="0.25">
      <c r="A88" s="144" t="s">
        <v>929</v>
      </c>
      <c r="B88" s="183">
        <v>155078332</v>
      </c>
      <c r="C88" s="184">
        <v>1.55</v>
      </c>
      <c r="D88" s="127">
        <f>(C88+4.2+coefficient!$B$23)/0.9*1.19</f>
        <v>10.247222222222222</v>
      </c>
      <c r="E88" s="128">
        <f>(C88+4.2+coefficient!$B$23)/0.95</f>
        <v>8.1578947368421062</v>
      </c>
      <c r="F88" s="178"/>
      <c r="G88" s="179">
        <v>87</v>
      </c>
      <c r="H88" s="362">
        <v>12.25</v>
      </c>
      <c r="I88" s="132">
        <v>294</v>
      </c>
      <c r="J88" s="132">
        <v>155078332</v>
      </c>
      <c r="K88" s="132">
        <v>149078</v>
      </c>
      <c r="L88" s="181">
        <f t="shared" si="7"/>
        <v>10.794517045454544</v>
      </c>
      <c r="M88" s="135">
        <v>295</v>
      </c>
      <c r="N88" s="135">
        <v>155078332</v>
      </c>
      <c r="O88" s="135">
        <v>149080</v>
      </c>
      <c r="P88" s="182">
        <f>(C88+4.2+coefficient!$B$23)/0.88*1.19</f>
        <v>10.480113636363635</v>
      </c>
      <c r="Q88" s="137">
        <v>296</v>
      </c>
      <c r="R88" s="137">
        <v>155078332</v>
      </c>
      <c r="S88" s="137">
        <v>149079</v>
      </c>
      <c r="T88" s="186">
        <f t="shared" si="8"/>
        <v>7.7755681818181817</v>
      </c>
      <c r="U88" s="187">
        <v>758</v>
      </c>
      <c r="V88" s="187">
        <v>155078332</v>
      </c>
      <c r="W88" s="187">
        <v>558433</v>
      </c>
      <c r="X88" s="188">
        <f>L88-2</f>
        <v>8.794517045454544</v>
      </c>
      <c r="Y88" s="189">
        <v>759</v>
      </c>
      <c r="Z88" s="189">
        <v>155078332</v>
      </c>
      <c r="AA88" s="189">
        <v>558434</v>
      </c>
      <c r="AB88" s="357">
        <v>14</v>
      </c>
      <c r="AC88">
        <v>2</v>
      </c>
      <c r="AD88">
        <v>12.25</v>
      </c>
    </row>
    <row r="89" spans="1:36" x14ac:dyDescent="0.25">
      <c r="A89" s="125" t="s">
        <v>930</v>
      </c>
      <c r="B89" s="183">
        <v>155078352</v>
      </c>
      <c r="C89" s="184">
        <v>1.57</v>
      </c>
      <c r="D89" s="127">
        <f>(C89+4.2+coefficient!$B$23)/0.9*1.19</f>
        <v>10.273666666666665</v>
      </c>
      <c r="E89" s="128">
        <f>(C89+4.2+coefficient!$B$23)/0.95</f>
        <v>8.1789473684210527</v>
      </c>
      <c r="F89" s="185"/>
      <c r="G89" s="179">
        <v>88</v>
      </c>
      <c r="H89" s="362">
        <v>12.28</v>
      </c>
      <c r="I89" s="132">
        <v>294</v>
      </c>
      <c r="J89" s="132">
        <v>155078352</v>
      </c>
      <c r="K89" s="132">
        <v>108237</v>
      </c>
      <c r="L89" s="181">
        <f t="shared" si="7"/>
        <v>10.822373863636365</v>
      </c>
      <c r="M89" s="135">
        <v>295</v>
      </c>
      <c r="N89" s="135">
        <v>155078352</v>
      </c>
      <c r="O89" s="135">
        <v>108239</v>
      </c>
      <c r="P89" s="182">
        <f>(C89+4.2+coefficient!$B$23)/0.88*1.19</f>
        <v>10.507159090909092</v>
      </c>
      <c r="Q89" s="137">
        <v>296</v>
      </c>
      <c r="R89" s="137">
        <v>155078352</v>
      </c>
      <c r="S89" s="137">
        <v>108238</v>
      </c>
      <c r="T89" s="186">
        <f t="shared" si="8"/>
        <v>7.8026136363636365</v>
      </c>
      <c r="U89" s="187">
        <v>758</v>
      </c>
      <c r="V89" s="187">
        <v>155078352</v>
      </c>
      <c r="W89" s="187">
        <v>558467</v>
      </c>
      <c r="X89" s="188">
        <f>L89-4.9</f>
        <v>5.9223738636363645</v>
      </c>
      <c r="Y89" s="189">
        <v>759</v>
      </c>
      <c r="Z89" s="189">
        <v>155078352</v>
      </c>
      <c r="AA89" s="189">
        <v>558468</v>
      </c>
      <c r="AB89" s="357">
        <v>17</v>
      </c>
      <c r="AC89">
        <v>5</v>
      </c>
      <c r="AD89">
        <v>12.28</v>
      </c>
      <c r="AE89">
        <v>1</v>
      </c>
      <c r="AF89">
        <v>10.82</v>
      </c>
      <c r="AG89">
        <v>0</v>
      </c>
      <c r="AH89">
        <v>2</v>
      </c>
      <c r="AI89">
        <v>11.86</v>
      </c>
      <c r="AJ89">
        <v>0</v>
      </c>
    </row>
    <row r="90" spans="1:36" x14ac:dyDescent="0.25">
      <c r="A90" s="144" t="s">
        <v>931</v>
      </c>
      <c r="B90" s="183">
        <v>155078375</v>
      </c>
      <c r="C90" s="184">
        <v>1.39</v>
      </c>
      <c r="D90" s="127">
        <f>(C90+4.2+coefficient!$B$23)/0.9*1.19</f>
        <v>10.035666666666666</v>
      </c>
      <c r="E90" s="128">
        <f>(C90+4.2+coefficient!$B$23)/0.95</f>
        <v>7.9894736842105267</v>
      </c>
      <c r="F90" s="178"/>
      <c r="G90" s="179">
        <v>89</v>
      </c>
      <c r="H90" s="362">
        <v>12.12</v>
      </c>
      <c r="I90" s="132">
        <v>294</v>
      </c>
      <c r="J90" s="132">
        <v>155078375</v>
      </c>
      <c r="K90" s="132">
        <v>149215</v>
      </c>
      <c r="L90" s="181">
        <f t="shared" si="7"/>
        <v>10.5716625</v>
      </c>
      <c r="M90" s="135">
        <v>295</v>
      </c>
      <c r="N90" s="135">
        <v>155078375</v>
      </c>
      <c r="O90" s="135">
        <v>149217</v>
      </c>
      <c r="P90" s="182">
        <f>(C90+4.2+coefficient!$B$23)/0.88*1.19</f>
        <v>10.26375</v>
      </c>
      <c r="Q90" s="137">
        <v>296</v>
      </c>
      <c r="R90" s="137">
        <v>155078375</v>
      </c>
      <c r="S90" s="137">
        <v>149216</v>
      </c>
      <c r="T90" s="186">
        <f t="shared" si="8"/>
        <v>7.5592045454545458</v>
      </c>
      <c r="U90" s="187">
        <v>758</v>
      </c>
      <c r="V90" s="187">
        <v>155078375</v>
      </c>
      <c r="W90" s="187">
        <v>558501</v>
      </c>
      <c r="X90" s="188">
        <f>L90-4.9</f>
        <v>5.6716625000000001</v>
      </c>
      <c r="Y90" s="189">
        <v>759</v>
      </c>
      <c r="Z90" s="189">
        <v>155078375</v>
      </c>
      <c r="AA90" s="189">
        <v>558502</v>
      </c>
      <c r="AB90" s="357">
        <v>0</v>
      </c>
      <c r="AC90">
        <v>1</v>
      </c>
      <c r="AD90">
        <v>12.12</v>
      </c>
      <c r="AE90">
        <v>3</v>
      </c>
      <c r="AF90">
        <v>10.67</v>
      </c>
      <c r="AG90">
        <v>0</v>
      </c>
      <c r="AH90">
        <v>1</v>
      </c>
      <c r="AI90">
        <v>10.36</v>
      </c>
      <c r="AJ90">
        <v>0</v>
      </c>
    </row>
    <row r="91" spans="1:36" x14ac:dyDescent="0.25">
      <c r="A91" s="125" t="s">
        <v>932</v>
      </c>
      <c r="B91" s="183">
        <v>155078385</v>
      </c>
      <c r="C91" s="184">
        <v>1.66</v>
      </c>
      <c r="D91" s="127">
        <f>(C91+4.2+coefficient!$B$23)/0.9*1.19</f>
        <v>10.392666666666667</v>
      </c>
      <c r="E91" s="128">
        <f>(C91+4.2+coefficient!$B$23)/0.95</f>
        <v>8.2736842105263158</v>
      </c>
      <c r="F91" s="185"/>
      <c r="G91" s="179">
        <v>90</v>
      </c>
      <c r="H91" s="362">
        <v>12.4</v>
      </c>
      <c r="I91" s="132">
        <v>294</v>
      </c>
      <c r="J91" s="132">
        <v>155078385</v>
      </c>
      <c r="K91" s="132">
        <v>149247</v>
      </c>
      <c r="L91" s="181">
        <f t="shared" si="7"/>
        <v>10.947729545454546</v>
      </c>
      <c r="M91" s="135">
        <v>295</v>
      </c>
      <c r="N91" s="135">
        <v>155078385</v>
      </c>
      <c r="O91" s="135">
        <v>149249</v>
      </c>
      <c r="P91" s="182">
        <f>(C91+4.2+coefficient!$B$23)/0.88*1.19</f>
        <v>10.628863636363636</v>
      </c>
      <c r="Q91" s="137">
        <v>296</v>
      </c>
      <c r="R91" s="137">
        <v>155078385</v>
      </c>
      <c r="S91" s="137">
        <v>149248</v>
      </c>
      <c r="T91" s="186">
        <f t="shared" si="8"/>
        <v>7.9243181818181814</v>
      </c>
      <c r="U91" s="187">
        <v>758</v>
      </c>
      <c r="V91" s="187">
        <v>155078385</v>
      </c>
      <c r="W91" s="187">
        <v>558519</v>
      </c>
      <c r="X91" s="188">
        <f>L91-4.9</f>
        <v>6.0477295454545459</v>
      </c>
      <c r="Y91" s="189">
        <v>759</v>
      </c>
      <c r="Z91" s="189">
        <v>155078385</v>
      </c>
      <c r="AA91" s="189">
        <v>558520</v>
      </c>
      <c r="AB91" s="357">
        <v>27</v>
      </c>
      <c r="AC91">
        <v>1</v>
      </c>
      <c r="AD91">
        <v>12.4</v>
      </c>
      <c r="AE91">
        <v>2</v>
      </c>
      <c r="AF91">
        <v>10.95</v>
      </c>
      <c r="AG91">
        <v>0</v>
      </c>
    </row>
    <row r="92" spans="1:36" x14ac:dyDescent="0.25">
      <c r="A92" s="144" t="s">
        <v>933</v>
      </c>
      <c r="B92" s="183">
        <v>155078290</v>
      </c>
      <c r="C92" s="184">
        <v>5.26</v>
      </c>
      <c r="D92" s="127">
        <f>(C92+4.2+coefficient!$B$23)/0.9*1.19</f>
        <v>15.152666666666667</v>
      </c>
      <c r="E92" s="128">
        <f>(C92+4.2+coefficient!$B$23)/0.95</f>
        <v>12.063157894736843</v>
      </c>
      <c r="F92" s="178"/>
      <c r="G92" s="179">
        <v>91</v>
      </c>
      <c r="H92" s="362">
        <v>17.440000000000001</v>
      </c>
      <c r="I92" s="132">
        <v>294</v>
      </c>
      <c r="J92" s="132">
        <v>155078290</v>
      </c>
      <c r="K92" s="132">
        <v>149754</v>
      </c>
      <c r="L92" s="181">
        <f t="shared" si="7"/>
        <v>15.96195681818182</v>
      </c>
      <c r="M92" s="135">
        <v>295</v>
      </c>
      <c r="N92" s="135">
        <v>155078290</v>
      </c>
      <c r="O92" s="135">
        <v>149756</v>
      </c>
      <c r="P92" s="182">
        <f>(C92+4.2+coefficient!$B$23)/0.88*1.19</f>
        <v>15.497045454545455</v>
      </c>
      <c r="Q92" s="137">
        <v>296</v>
      </c>
      <c r="R92" s="137">
        <v>155078290</v>
      </c>
      <c r="S92" s="137">
        <v>149755</v>
      </c>
      <c r="T92" s="186">
        <f t="shared" si="8"/>
        <v>12.792500000000002</v>
      </c>
      <c r="U92" s="187">
        <v>758</v>
      </c>
      <c r="V92" s="187">
        <v>155078290</v>
      </c>
      <c r="W92" s="187">
        <v>558359</v>
      </c>
      <c r="X92" s="188">
        <f>L92-1</f>
        <v>14.96195681818182</v>
      </c>
      <c r="Y92" s="189">
        <v>759</v>
      </c>
      <c r="Z92" s="189">
        <v>155078290</v>
      </c>
      <c r="AA92" s="189">
        <v>558360</v>
      </c>
      <c r="AB92" s="357">
        <v>8</v>
      </c>
      <c r="AH92">
        <v>1</v>
      </c>
      <c r="AI92">
        <v>15.5</v>
      </c>
      <c r="AJ92">
        <v>0</v>
      </c>
    </row>
    <row r="93" spans="1:36" x14ac:dyDescent="0.25">
      <c r="A93" s="125" t="s">
        <v>934</v>
      </c>
      <c r="B93" s="183">
        <v>155078311</v>
      </c>
      <c r="C93" s="184">
        <v>1.41</v>
      </c>
      <c r="D93" s="127">
        <f>(C93+4.2+coefficient!$B$23)/0.9*1.19</f>
        <v>10.062111111111111</v>
      </c>
      <c r="E93" s="128">
        <f>(C93+4.2+coefficient!$B$23)/0.95</f>
        <v>8.010526315789475</v>
      </c>
      <c r="F93" s="185"/>
      <c r="G93" s="179">
        <v>92</v>
      </c>
      <c r="H93" s="180">
        <f>(C93+4.2+(coefficient!$B$22))/0.85*1.19</f>
        <v>12.053999999999998</v>
      </c>
      <c r="I93" s="132">
        <v>294</v>
      </c>
      <c r="J93" s="132">
        <v>155078311</v>
      </c>
      <c r="K93" s="132">
        <v>149767</v>
      </c>
      <c r="L93" s="181">
        <f t="shared" si="7"/>
        <v>10.599519318181819</v>
      </c>
      <c r="M93" s="135">
        <v>295</v>
      </c>
      <c r="N93" s="135">
        <v>155078311</v>
      </c>
      <c r="O93" s="135">
        <v>149769</v>
      </c>
      <c r="P93" s="182">
        <f>(C93+4.2+coefficient!$B$23)/0.88*1.19</f>
        <v>10.290795454545455</v>
      </c>
      <c r="Q93" s="137">
        <v>296</v>
      </c>
      <c r="R93" s="137">
        <v>155078311</v>
      </c>
      <c r="S93" s="137">
        <v>149768</v>
      </c>
      <c r="T93" s="186">
        <f t="shared" si="8"/>
        <v>7.5862499999999997</v>
      </c>
      <c r="U93" s="187">
        <v>758</v>
      </c>
      <c r="V93" s="187">
        <v>155078311</v>
      </c>
      <c r="W93" s="187">
        <v>558395</v>
      </c>
      <c r="X93" s="188">
        <f>L93-4.9</f>
        <v>5.6995193181818191</v>
      </c>
      <c r="Y93" s="189">
        <v>759</v>
      </c>
      <c r="Z93" s="189">
        <v>155078311</v>
      </c>
      <c r="AA93" s="189">
        <v>558396</v>
      </c>
      <c r="AB93" s="357">
        <v>36</v>
      </c>
      <c r="AH93">
        <v>1</v>
      </c>
      <c r="AI93">
        <v>8.94</v>
      </c>
      <c r="AJ93">
        <v>0</v>
      </c>
    </row>
    <row r="94" spans="1:36" x14ac:dyDescent="0.25">
      <c r="A94" s="144" t="s">
        <v>935</v>
      </c>
      <c r="B94" s="183">
        <v>155078334</v>
      </c>
      <c r="C94" s="184">
        <v>1.44</v>
      </c>
      <c r="D94" s="127">
        <f>(C94+4.2+coefficient!$B$23)/0.9*1.19</f>
        <v>10.101777777777777</v>
      </c>
      <c r="E94" s="128">
        <f>(C94+4.2+coefficient!$B$23)/0.95</f>
        <v>8.0421052631578949</v>
      </c>
      <c r="F94" s="178"/>
      <c r="G94" s="179">
        <v>93</v>
      </c>
      <c r="H94" s="180">
        <f>(C94+4.2+(coefficient!$B$22))/0.85*1.19</f>
        <v>12.096</v>
      </c>
      <c r="I94" s="132">
        <v>294</v>
      </c>
      <c r="J94" s="132">
        <v>155078334</v>
      </c>
      <c r="K94" s="132">
        <v>149772</v>
      </c>
      <c r="L94" s="181">
        <f t="shared" si="7"/>
        <v>10.641304545454545</v>
      </c>
      <c r="M94" s="135">
        <v>295</v>
      </c>
      <c r="N94" s="135">
        <v>155078334</v>
      </c>
      <c r="O94" s="135">
        <v>149774</v>
      </c>
      <c r="P94" s="182">
        <f>(C94+4.2+coefficient!$B$23)/0.88*1.19</f>
        <v>10.331363636363635</v>
      </c>
      <c r="Q94" s="137">
        <v>296</v>
      </c>
      <c r="R94" s="137">
        <v>155078334</v>
      </c>
      <c r="S94" s="137">
        <v>149773</v>
      </c>
      <c r="T94" s="186">
        <f t="shared" si="8"/>
        <v>7.6268181818181828</v>
      </c>
      <c r="U94" s="187">
        <v>758</v>
      </c>
      <c r="V94" s="187">
        <v>155078334</v>
      </c>
      <c r="W94" s="187">
        <v>558435</v>
      </c>
      <c r="X94" s="188">
        <f>L94-4.9</f>
        <v>5.741304545454545</v>
      </c>
      <c r="Y94" s="189">
        <v>759</v>
      </c>
      <c r="Z94" s="189">
        <v>155078334</v>
      </c>
      <c r="AA94" s="189">
        <v>558436</v>
      </c>
      <c r="AB94" s="357">
        <v>124</v>
      </c>
      <c r="AC94">
        <v>1</v>
      </c>
      <c r="AD94">
        <v>10.7</v>
      </c>
      <c r="AE94">
        <v>2</v>
      </c>
      <c r="AF94">
        <v>5.35</v>
      </c>
      <c r="AG94">
        <v>4.9000000000000004</v>
      </c>
    </row>
    <row r="95" spans="1:36" x14ac:dyDescent="0.25">
      <c r="A95" s="125" t="s">
        <v>936</v>
      </c>
      <c r="B95" s="183">
        <v>155078359</v>
      </c>
      <c r="C95" s="184">
        <v>2.42</v>
      </c>
      <c r="D95" s="127">
        <f>(C95+4.2+coefficient!$B$23)/0.9*1.19</f>
        <v>11.397555555555558</v>
      </c>
      <c r="E95" s="128">
        <f>(C95+4.2+coefficient!$B$23)/0.95</f>
        <v>9.0736842105263165</v>
      </c>
      <c r="F95" s="185"/>
      <c r="G95" s="179">
        <v>94</v>
      </c>
      <c r="H95" s="362">
        <v>15.9</v>
      </c>
      <c r="I95" s="132">
        <v>294</v>
      </c>
      <c r="J95" s="132">
        <v>155078359</v>
      </c>
      <c r="K95" s="132">
        <v>89085</v>
      </c>
      <c r="L95" s="181">
        <f t="shared" si="7"/>
        <v>12.006288636363639</v>
      </c>
      <c r="M95" s="135">
        <v>295</v>
      </c>
      <c r="N95" s="135">
        <v>155078359</v>
      </c>
      <c r="O95" s="135">
        <v>89087</v>
      </c>
      <c r="P95" s="182">
        <f>(C95+4.2+coefficient!$B$23)/0.88*1.19</f>
        <v>11.656590909090911</v>
      </c>
      <c r="Q95" s="137">
        <v>296</v>
      </c>
      <c r="R95" s="137">
        <v>155078359</v>
      </c>
      <c r="S95" s="137">
        <v>89086</v>
      </c>
      <c r="T95" s="186">
        <f t="shared" si="8"/>
        <v>8.9520454545454538</v>
      </c>
      <c r="U95" s="187">
        <v>758</v>
      </c>
      <c r="V95" s="187">
        <v>155078359</v>
      </c>
      <c r="W95" s="187">
        <v>558479</v>
      </c>
      <c r="X95" s="188">
        <f>L95-1</f>
        <v>11.006288636363639</v>
      </c>
      <c r="Y95" s="189">
        <v>759</v>
      </c>
      <c r="Z95" s="189">
        <v>155078359</v>
      </c>
      <c r="AA95" s="189">
        <v>558480</v>
      </c>
      <c r="AB95" s="357">
        <v>0</v>
      </c>
      <c r="AC95">
        <v>4</v>
      </c>
      <c r="AD95">
        <v>15.9</v>
      </c>
      <c r="AH95">
        <v>4</v>
      </c>
      <c r="AI95">
        <v>12.91</v>
      </c>
      <c r="AJ95">
        <v>4.9000000000000004</v>
      </c>
    </row>
    <row r="96" spans="1:36" x14ac:dyDescent="0.25">
      <c r="A96" s="144" t="s">
        <v>937</v>
      </c>
      <c r="B96" s="183">
        <v>155078382</v>
      </c>
      <c r="C96" s="184">
        <v>1.43</v>
      </c>
      <c r="D96" s="127">
        <f>(C96+4.2+coefficient!$B$23)/0.9*1.19</f>
        <v>10.088555555555555</v>
      </c>
      <c r="E96" s="128">
        <f>(C96+4.2+coefficient!$B$23)/0.95</f>
        <v>8.0315789473684216</v>
      </c>
      <c r="F96" s="178"/>
      <c r="G96" s="179">
        <v>95</v>
      </c>
      <c r="H96" s="180">
        <f>(C96+4.2+(coefficient!$B$22))/0.85*1.19</f>
        <v>12.081999999999999</v>
      </c>
      <c r="I96" s="132">
        <v>294</v>
      </c>
      <c r="J96" s="132">
        <v>155078382</v>
      </c>
      <c r="K96" s="132">
        <v>149775</v>
      </c>
      <c r="L96" s="181">
        <f t="shared" si="7"/>
        <v>10.627376136363635</v>
      </c>
      <c r="M96" s="135">
        <v>295</v>
      </c>
      <c r="N96" s="135">
        <v>155078382</v>
      </c>
      <c r="O96" s="135">
        <v>149777</v>
      </c>
      <c r="P96" s="182">
        <f>(C96+4.2+coefficient!$B$23)/0.88*1.19</f>
        <v>10.317840909090908</v>
      </c>
      <c r="Q96" s="137">
        <v>296</v>
      </c>
      <c r="R96" s="137">
        <v>155078382</v>
      </c>
      <c r="S96" s="137">
        <v>149776</v>
      </c>
      <c r="T96" s="186">
        <f t="shared" si="8"/>
        <v>7.6132954545454536</v>
      </c>
      <c r="U96" s="187">
        <v>758</v>
      </c>
      <c r="V96" s="187">
        <v>155078382</v>
      </c>
      <c r="W96" s="187">
        <v>558513</v>
      </c>
      <c r="X96" s="188">
        <f t="shared" ref="X96:X103" si="9">L96-4.9</f>
        <v>5.7273761363636346</v>
      </c>
      <c r="Y96" s="189">
        <v>759</v>
      </c>
      <c r="Z96" s="189">
        <v>155078382</v>
      </c>
      <c r="AA96" s="189">
        <v>558514</v>
      </c>
      <c r="AB96" s="357">
        <v>64</v>
      </c>
      <c r="AH96">
        <v>11</v>
      </c>
      <c r="AI96">
        <v>10.32</v>
      </c>
      <c r="AJ96">
        <v>4.9000000000000004</v>
      </c>
    </row>
    <row r="97" spans="1:36" x14ac:dyDescent="0.25">
      <c r="A97" s="125" t="s">
        <v>938</v>
      </c>
      <c r="B97" s="183">
        <v>155078293</v>
      </c>
      <c r="C97" s="184">
        <v>1.43</v>
      </c>
      <c r="D97" s="127">
        <f>(C97+4.2+coefficient!$B$23)/0.9*1.19</f>
        <v>10.088555555555555</v>
      </c>
      <c r="E97" s="128">
        <f>(C97+4.2+coefficient!$B$23)/0.95</f>
        <v>8.0315789473684216</v>
      </c>
      <c r="F97" s="185"/>
      <c r="G97" s="179">
        <v>96</v>
      </c>
      <c r="H97" s="180">
        <f>(C97+4.2+(coefficient!$B$22))/0.85*1.19</f>
        <v>12.081999999999999</v>
      </c>
      <c r="I97" s="132">
        <v>294</v>
      </c>
      <c r="J97" s="132">
        <v>155078293</v>
      </c>
      <c r="K97" s="132">
        <v>150560</v>
      </c>
      <c r="L97" s="181">
        <f t="shared" si="7"/>
        <v>10.627376136363635</v>
      </c>
      <c r="M97" s="135">
        <v>295</v>
      </c>
      <c r="N97" s="135">
        <v>155078293</v>
      </c>
      <c r="O97" s="135">
        <v>150562</v>
      </c>
      <c r="P97" s="182">
        <f>(C97+4.2+coefficient!$B$23)/0.88*1.19</f>
        <v>10.317840909090908</v>
      </c>
      <c r="Q97" s="137">
        <v>296</v>
      </c>
      <c r="R97" s="137">
        <v>155078293</v>
      </c>
      <c r="S97" s="137">
        <v>150561</v>
      </c>
      <c r="T97" s="186">
        <f t="shared" si="8"/>
        <v>7.6132954545454536</v>
      </c>
      <c r="U97" s="187">
        <v>758</v>
      </c>
      <c r="V97" s="187">
        <v>155078293</v>
      </c>
      <c r="W97" s="187">
        <v>558363</v>
      </c>
      <c r="X97" s="188">
        <f t="shared" si="9"/>
        <v>5.7273761363636346</v>
      </c>
      <c r="Y97" s="189">
        <v>759</v>
      </c>
      <c r="Z97" s="189">
        <v>155078293</v>
      </c>
      <c r="AA97" s="189">
        <v>558364</v>
      </c>
      <c r="AB97" s="357">
        <v>8</v>
      </c>
      <c r="AE97">
        <v>15</v>
      </c>
      <c r="AF97">
        <v>5.14</v>
      </c>
      <c r="AG97">
        <v>4.9000000000000004</v>
      </c>
      <c r="AH97">
        <v>6</v>
      </c>
      <c r="AI97">
        <v>10.32</v>
      </c>
      <c r="AJ97">
        <v>4.9000000000000004</v>
      </c>
    </row>
    <row r="98" spans="1:36" x14ac:dyDescent="0.25">
      <c r="A98" s="144" t="s">
        <v>939</v>
      </c>
      <c r="B98" s="183">
        <v>155078312</v>
      </c>
      <c r="C98" s="184">
        <v>2.1800000000000002</v>
      </c>
      <c r="D98" s="127">
        <f>(C98+4.2+coefficient!$B$23)/0.9*1.19</f>
        <v>11.080222222222222</v>
      </c>
      <c r="E98" s="128">
        <f>(C98+4.2+coefficient!$B$23)/0.95</f>
        <v>8.821052631578949</v>
      </c>
      <c r="F98" s="178"/>
      <c r="G98" s="179">
        <v>97</v>
      </c>
      <c r="H98" s="180">
        <f>(C98+4.2+(coefficient!$B$22))/0.85*1.19</f>
        <v>13.132000000000001</v>
      </c>
      <c r="I98" s="132">
        <v>294</v>
      </c>
      <c r="J98" s="132">
        <v>155078312</v>
      </c>
      <c r="K98" s="132">
        <v>149778</v>
      </c>
      <c r="L98" s="181">
        <f t="shared" si="7"/>
        <v>11.672006818181819</v>
      </c>
      <c r="M98" s="135">
        <v>295</v>
      </c>
      <c r="N98" s="135">
        <v>155078312</v>
      </c>
      <c r="O98" s="135">
        <v>149780</v>
      </c>
      <c r="P98" s="182">
        <f>(C98+4.2+coefficient!$B$23)/0.88*1.19</f>
        <v>11.332045454545455</v>
      </c>
      <c r="Q98" s="137">
        <v>296</v>
      </c>
      <c r="R98" s="137">
        <v>155078312</v>
      </c>
      <c r="S98" s="137">
        <v>149779</v>
      </c>
      <c r="T98" s="186">
        <f t="shared" si="8"/>
        <v>8.6275000000000013</v>
      </c>
      <c r="U98" s="187">
        <v>758</v>
      </c>
      <c r="V98" s="187">
        <v>155078312</v>
      </c>
      <c r="W98" s="187">
        <v>558397</v>
      </c>
      <c r="X98" s="188">
        <f t="shared" si="9"/>
        <v>6.7720068181818185</v>
      </c>
      <c r="Y98" s="189">
        <v>759</v>
      </c>
      <c r="Z98" s="189">
        <v>155078312</v>
      </c>
      <c r="AA98" s="189">
        <v>558398</v>
      </c>
      <c r="AB98" s="357">
        <v>38</v>
      </c>
      <c r="AE98">
        <v>2</v>
      </c>
      <c r="AF98">
        <v>11.67</v>
      </c>
      <c r="AG98">
        <v>0</v>
      </c>
      <c r="AH98">
        <v>1</v>
      </c>
      <c r="AI98">
        <v>9.98</v>
      </c>
      <c r="AJ98">
        <v>0</v>
      </c>
    </row>
    <row r="99" spans="1:36" x14ac:dyDescent="0.25">
      <c r="A99" s="125" t="s">
        <v>940</v>
      </c>
      <c r="B99" s="183">
        <v>155078331</v>
      </c>
      <c r="C99" s="184">
        <v>2.5499999999999998</v>
      </c>
      <c r="D99" s="127">
        <f>(C99+4.2+coefficient!$B$23)/0.9*1.19</f>
        <v>11.569444444444443</v>
      </c>
      <c r="E99" s="128">
        <f>(C99+4.2+coefficient!$B$23)/0.95</f>
        <v>9.2105263157894743</v>
      </c>
      <c r="F99" s="185"/>
      <c r="G99" s="179">
        <v>98</v>
      </c>
      <c r="H99" s="362">
        <v>17.25</v>
      </c>
      <c r="I99" s="132">
        <v>294</v>
      </c>
      <c r="J99" s="132">
        <v>155078331</v>
      </c>
      <c r="K99" s="132">
        <v>149781</v>
      </c>
      <c r="L99" s="181">
        <f t="shared" si="7"/>
        <v>12.187357954545455</v>
      </c>
      <c r="M99" s="135">
        <v>295</v>
      </c>
      <c r="N99" s="135">
        <v>155078331</v>
      </c>
      <c r="O99" s="135">
        <v>149783</v>
      </c>
      <c r="P99" s="182">
        <f>(C99+4.2+coefficient!$B$23)/0.88*1.19</f>
        <v>11.832386363636363</v>
      </c>
      <c r="Q99" s="137">
        <v>296</v>
      </c>
      <c r="R99" s="137">
        <v>155078331</v>
      </c>
      <c r="S99" s="137">
        <v>149782</v>
      </c>
      <c r="T99" s="186">
        <f t="shared" si="8"/>
        <v>9.1278409090909083</v>
      </c>
      <c r="U99" s="187">
        <v>758</v>
      </c>
      <c r="V99" s="187">
        <v>155078331</v>
      </c>
      <c r="W99" s="187">
        <v>558431</v>
      </c>
      <c r="X99" s="188">
        <f t="shared" si="9"/>
        <v>7.2873579545454543</v>
      </c>
      <c r="Y99" s="189">
        <v>759</v>
      </c>
      <c r="Z99" s="189">
        <v>155078331</v>
      </c>
      <c r="AA99" s="189">
        <v>558432</v>
      </c>
      <c r="AB99" s="357">
        <v>34</v>
      </c>
      <c r="AC99">
        <v>6</v>
      </c>
      <c r="AD99">
        <v>17.25</v>
      </c>
      <c r="AH99">
        <v>2</v>
      </c>
      <c r="AI99">
        <v>11.83</v>
      </c>
      <c r="AJ99">
        <v>4.9000000000000004</v>
      </c>
    </row>
    <row r="100" spans="1:36" x14ac:dyDescent="0.25">
      <c r="A100" s="144" t="s">
        <v>941</v>
      </c>
      <c r="B100" s="183">
        <v>155078350</v>
      </c>
      <c r="C100" s="184">
        <v>3.53</v>
      </c>
      <c r="D100" s="127">
        <f>(C100+4.2+coefficient!$B$23)/0.9*1.19</f>
        <v>12.865222222222222</v>
      </c>
      <c r="E100" s="128">
        <f>(C100+4.2+coefficient!$B$23)/0.95</f>
        <v>10.242105263157896</v>
      </c>
      <c r="F100" s="178"/>
      <c r="G100" s="179">
        <v>99</v>
      </c>
      <c r="H100" s="362">
        <v>15.02</v>
      </c>
      <c r="I100" s="132">
        <v>294</v>
      </c>
      <c r="J100" s="132">
        <v>155078350</v>
      </c>
      <c r="K100" s="132">
        <v>18920</v>
      </c>
      <c r="L100" s="181">
        <f t="shared" si="7"/>
        <v>13.552342045454544</v>
      </c>
      <c r="M100" s="135">
        <v>295</v>
      </c>
      <c r="N100" s="135">
        <v>155078350</v>
      </c>
      <c r="O100" s="135">
        <v>18923</v>
      </c>
      <c r="P100" s="182">
        <f>(C100+4.2+coefficient!$B$23)/0.88*1.19</f>
        <v>13.157613636363635</v>
      </c>
      <c r="Q100" s="137">
        <v>296</v>
      </c>
      <c r="R100" s="137">
        <v>155078350</v>
      </c>
      <c r="S100" s="137">
        <v>18922</v>
      </c>
      <c r="T100" s="186">
        <f t="shared" si="8"/>
        <v>10.453068181818182</v>
      </c>
      <c r="U100" s="187">
        <v>758</v>
      </c>
      <c r="V100" s="187">
        <v>155078350</v>
      </c>
      <c r="W100" s="187">
        <v>558463</v>
      </c>
      <c r="X100" s="188">
        <f t="shared" si="9"/>
        <v>8.6523420454545441</v>
      </c>
      <c r="Y100" s="189">
        <v>759</v>
      </c>
      <c r="Z100" s="189">
        <v>155078350</v>
      </c>
      <c r="AA100" s="189">
        <v>558464</v>
      </c>
      <c r="AB100" s="357">
        <v>48</v>
      </c>
      <c r="AC100">
        <v>3</v>
      </c>
      <c r="AD100">
        <v>15.02</v>
      </c>
    </row>
    <row r="101" spans="1:36" x14ac:dyDescent="0.25">
      <c r="A101" s="125" t="s">
        <v>942</v>
      </c>
      <c r="B101" s="183">
        <v>155078369</v>
      </c>
      <c r="C101" s="184">
        <v>1.62</v>
      </c>
      <c r="D101" s="127">
        <f>(C101+4.2+coefficient!$B$23)/0.9*1.19</f>
        <v>10.339777777777776</v>
      </c>
      <c r="E101" s="128">
        <f>(C101+4.2+coefficient!$B$23)/0.95</f>
        <v>8.2315789473684209</v>
      </c>
      <c r="F101" s="185"/>
      <c r="G101" s="179">
        <v>100</v>
      </c>
      <c r="H101" s="180">
        <f>(C101+4.2+(coefficient!$B$22))/0.85*1.19</f>
        <v>12.348000000000001</v>
      </c>
      <c r="I101" s="132">
        <v>294</v>
      </c>
      <c r="J101" s="132">
        <v>155078369</v>
      </c>
      <c r="K101" s="132">
        <v>150023</v>
      </c>
      <c r="L101" s="181">
        <f t="shared" si="7"/>
        <v>10.892015909090908</v>
      </c>
      <c r="M101" s="135">
        <v>295</v>
      </c>
      <c r="N101" s="135">
        <v>155078369</v>
      </c>
      <c r="O101" s="135">
        <v>150025</v>
      </c>
      <c r="P101" s="182">
        <f>(C101+4.2+coefficient!$B$23)/0.88*1.19</f>
        <v>10.574772727272727</v>
      </c>
      <c r="Q101" s="137">
        <v>296</v>
      </c>
      <c r="R101" s="137">
        <v>155078369</v>
      </c>
      <c r="S101" s="137">
        <v>150024</v>
      </c>
      <c r="T101" s="186">
        <f t="shared" si="8"/>
        <v>7.8702272727272726</v>
      </c>
      <c r="U101" s="187">
        <v>758</v>
      </c>
      <c r="V101" s="187">
        <v>155078369</v>
      </c>
      <c r="W101" s="187">
        <v>558493</v>
      </c>
      <c r="X101" s="188">
        <f t="shared" si="9"/>
        <v>5.9920159090909078</v>
      </c>
      <c r="Y101" s="189">
        <v>759</v>
      </c>
      <c r="Z101" s="189">
        <v>155078369</v>
      </c>
      <c r="AA101" s="189">
        <v>558494</v>
      </c>
      <c r="AB101" s="357">
        <v>24</v>
      </c>
      <c r="AC101">
        <v>1</v>
      </c>
      <c r="AD101">
        <v>12.35</v>
      </c>
    </row>
    <row r="102" spans="1:36" x14ac:dyDescent="0.25">
      <c r="A102" s="144" t="s">
        <v>943</v>
      </c>
      <c r="B102" s="183">
        <v>155078294</v>
      </c>
      <c r="C102" s="184">
        <v>1.47</v>
      </c>
      <c r="D102" s="127">
        <f>(C102+4.2+coefficient!$B$23)/0.9*1.19</f>
        <v>10.141444444444444</v>
      </c>
      <c r="E102" s="128">
        <f>(C102+4.2+coefficient!$B$23)/0.95</f>
        <v>8.0736842105263165</v>
      </c>
      <c r="F102" s="178"/>
      <c r="G102" s="179">
        <v>101</v>
      </c>
      <c r="H102" s="180">
        <f>(C102+4.2+(coefficient!$B$22))/0.85*1.19</f>
        <v>12.138</v>
      </c>
      <c r="I102" s="132">
        <v>294</v>
      </c>
      <c r="J102" s="132">
        <v>155078294</v>
      </c>
      <c r="K102" s="132">
        <v>150018</v>
      </c>
      <c r="L102" s="181">
        <f t="shared" si="7"/>
        <v>10.683089772727271</v>
      </c>
      <c r="M102" s="135">
        <v>295</v>
      </c>
      <c r="N102" s="135">
        <v>155078294</v>
      </c>
      <c r="O102" s="135">
        <v>150020</v>
      </c>
      <c r="P102" s="182">
        <f>(C102+4.2+coefficient!$B$23)/0.88*1.19</f>
        <v>10.371931818181817</v>
      </c>
      <c r="Q102" s="137">
        <v>296</v>
      </c>
      <c r="R102" s="137">
        <v>155078294</v>
      </c>
      <c r="S102" s="137">
        <v>150019</v>
      </c>
      <c r="T102" s="186">
        <f t="shared" si="8"/>
        <v>7.6673863636363633</v>
      </c>
      <c r="U102" s="187">
        <v>758</v>
      </c>
      <c r="V102" s="187">
        <v>155078294</v>
      </c>
      <c r="W102" s="187">
        <v>558365</v>
      </c>
      <c r="X102" s="188">
        <f t="shared" si="9"/>
        <v>5.783089772727271</v>
      </c>
      <c r="Y102" s="189">
        <v>759</v>
      </c>
      <c r="Z102" s="189">
        <v>155078294</v>
      </c>
      <c r="AA102" s="189">
        <v>558366</v>
      </c>
      <c r="AB102" s="357">
        <v>46</v>
      </c>
      <c r="AC102">
        <v>1</v>
      </c>
      <c r="AD102">
        <v>10.74</v>
      </c>
      <c r="AH102">
        <v>4</v>
      </c>
      <c r="AI102">
        <v>10.37</v>
      </c>
      <c r="AJ102">
        <v>4.9000000000000004</v>
      </c>
    </row>
    <row r="103" spans="1:36" x14ac:dyDescent="0.25">
      <c r="A103" s="125" t="s">
        <v>944</v>
      </c>
      <c r="B103" s="183">
        <v>155078619</v>
      </c>
      <c r="C103" s="184">
        <v>1.75</v>
      </c>
      <c r="D103" s="127">
        <f>(C103+4.2+coefficient!$B$23)/0.9*1.19</f>
        <v>10.511666666666667</v>
      </c>
      <c r="E103" s="128">
        <f>(C103+4.2+coefficient!$B$23)/0.95</f>
        <v>8.3684210526315788</v>
      </c>
      <c r="F103" s="185"/>
      <c r="G103" s="179">
        <v>102</v>
      </c>
      <c r="H103" s="180">
        <f>(C103+4.2+(coefficient!$B$22))/0.85*1.19</f>
        <v>12.53</v>
      </c>
      <c r="I103" s="132">
        <v>294</v>
      </c>
      <c r="J103" s="132">
        <v>155078619</v>
      </c>
      <c r="K103" s="132">
        <v>150007</v>
      </c>
      <c r="L103" s="181">
        <f t="shared" si="7"/>
        <v>11.073085227272729</v>
      </c>
      <c r="M103" s="135">
        <v>295</v>
      </c>
      <c r="N103" s="135">
        <v>155078619</v>
      </c>
      <c r="O103" s="135">
        <v>150009</v>
      </c>
      <c r="P103" s="182">
        <f>(C103+4.2+coefficient!$B$23)/0.88*1.19</f>
        <v>10.750568181818183</v>
      </c>
      <c r="Q103" s="137">
        <v>296</v>
      </c>
      <c r="R103" s="137">
        <v>155078619</v>
      </c>
      <c r="S103" s="137">
        <v>150008</v>
      </c>
      <c r="T103" s="186">
        <f t="shared" si="8"/>
        <v>8.046022727272728</v>
      </c>
      <c r="U103" s="187">
        <v>758</v>
      </c>
      <c r="V103" s="187">
        <v>155078619</v>
      </c>
      <c r="W103" s="187">
        <v>558915</v>
      </c>
      <c r="X103" s="188">
        <f t="shared" si="9"/>
        <v>6.173085227272729</v>
      </c>
      <c r="Y103" s="189">
        <v>759</v>
      </c>
      <c r="Z103" s="189">
        <v>155078619</v>
      </c>
      <c r="AA103" s="189">
        <v>558916</v>
      </c>
      <c r="AB103" s="357">
        <v>56</v>
      </c>
    </row>
    <row r="104" spans="1:36" x14ac:dyDescent="0.25">
      <c r="A104" s="144" t="s">
        <v>945</v>
      </c>
      <c r="B104" s="183">
        <v>155078341</v>
      </c>
      <c r="C104" s="184">
        <v>1.43</v>
      </c>
      <c r="D104" s="127">
        <f>(C104+4.2+coefficient!$B$23)/0.9*1.19</f>
        <v>10.088555555555555</v>
      </c>
      <c r="E104" s="128">
        <f>(C104+4.2+coefficient!$B$23)/0.95</f>
        <v>8.0315789473684216</v>
      </c>
      <c r="F104" s="178"/>
      <c r="G104" s="179">
        <v>103</v>
      </c>
      <c r="H104" s="362">
        <v>12.08</v>
      </c>
      <c r="I104" s="132">
        <v>294</v>
      </c>
      <c r="J104" s="132">
        <v>155078341</v>
      </c>
      <c r="K104" s="132">
        <v>150004</v>
      </c>
      <c r="L104" s="181">
        <f t="shared" si="7"/>
        <v>10.627376136363635</v>
      </c>
      <c r="M104" s="135">
        <v>295</v>
      </c>
      <c r="N104" s="135">
        <v>155078341</v>
      </c>
      <c r="O104" s="135">
        <v>150006</v>
      </c>
      <c r="P104" s="182">
        <f>(C104+4.2+coefficient!$B$23)/0.88*1.19</f>
        <v>10.317840909090908</v>
      </c>
      <c r="Q104" s="137">
        <v>296</v>
      </c>
      <c r="R104" s="137">
        <v>155078341</v>
      </c>
      <c r="S104" s="137">
        <v>150005</v>
      </c>
      <c r="T104" s="186">
        <f t="shared" si="8"/>
        <v>7.6132954545454536</v>
      </c>
      <c r="U104" s="187">
        <v>758</v>
      </c>
      <c r="V104" s="187">
        <v>155078341</v>
      </c>
      <c r="W104" s="187">
        <v>558447</v>
      </c>
      <c r="X104" s="188">
        <f>L104-2</f>
        <v>8.627376136363635</v>
      </c>
      <c r="Y104" s="189">
        <v>759</v>
      </c>
      <c r="Z104" s="189">
        <v>155078341</v>
      </c>
      <c r="AA104" s="189">
        <v>558448</v>
      </c>
      <c r="AB104" s="357">
        <v>8</v>
      </c>
      <c r="AC104">
        <v>2</v>
      </c>
      <c r="AD104">
        <v>12.08</v>
      </c>
      <c r="AH104">
        <v>2</v>
      </c>
      <c r="AI104">
        <v>11.08</v>
      </c>
      <c r="AJ104">
        <v>0</v>
      </c>
    </row>
    <row r="105" spans="1:36" x14ac:dyDescent="0.25">
      <c r="A105" s="125" t="s">
        <v>946</v>
      </c>
      <c r="B105" s="183">
        <v>155078362</v>
      </c>
      <c r="C105" s="184">
        <v>1.31</v>
      </c>
      <c r="D105" s="127">
        <f>(C105+4.2+coefficient!$B$23)/0.9*1.19</f>
        <v>9.9298888888888861</v>
      </c>
      <c r="E105" s="128">
        <f>(C105+4.2+coefficient!$B$23)/0.95</f>
        <v>7.905263157894737</v>
      </c>
      <c r="F105" s="185"/>
      <c r="G105" s="179">
        <v>104</v>
      </c>
      <c r="H105" s="180">
        <f>(C105+4.2+(coefficient!$B$22))/0.85*1.19</f>
        <v>11.914</v>
      </c>
      <c r="I105" s="132">
        <v>294</v>
      </c>
      <c r="J105" s="132">
        <v>155078362</v>
      </c>
      <c r="K105" s="132">
        <v>150001</v>
      </c>
      <c r="L105" s="181">
        <f t="shared" si="7"/>
        <v>10.460235227272726</v>
      </c>
      <c r="M105" s="135">
        <v>295</v>
      </c>
      <c r="N105" s="135">
        <v>155078362</v>
      </c>
      <c r="O105" s="135">
        <v>150003</v>
      </c>
      <c r="P105" s="182">
        <f>(C105+4.2+coefficient!$B$23)/0.88*1.19</f>
        <v>10.155568181818181</v>
      </c>
      <c r="Q105" s="137">
        <v>296</v>
      </c>
      <c r="R105" s="137">
        <v>155078362</v>
      </c>
      <c r="S105" s="137">
        <v>150002</v>
      </c>
      <c r="T105" s="186">
        <f t="shared" si="8"/>
        <v>7.4510227272727265</v>
      </c>
      <c r="U105" s="187">
        <v>758</v>
      </c>
      <c r="V105" s="187">
        <v>155078362</v>
      </c>
      <c r="W105" s="187">
        <v>558485</v>
      </c>
      <c r="X105" s="188">
        <f>L105-4.9</f>
        <v>5.5602352272727256</v>
      </c>
      <c r="Y105" s="189">
        <v>759</v>
      </c>
      <c r="Z105" s="189">
        <v>155078362</v>
      </c>
      <c r="AA105" s="189">
        <v>558486</v>
      </c>
      <c r="AB105" s="357">
        <v>93</v>
      </c>
      <c r="AH105">
        <v>1</v>
      </c>
      <c r="AI105">
        <v>10.16</v>
      </c>
      <c r="AJ105">
        <v>0</v>
      </c>
    </row>
    <row r="106" spans="1:36" x14ac:dyDescent="0.25">
      <c r="A106" s="144" t="s">
        <v>947</v>
      </c>
      <c r="B106" s="183">
        <v>155078383</v>
      </c>
      <c r="C106" s="184">
        <v>2.89</v>
      </c>
      <c r="D106" s="127">
        <f>(C106+4.2+coefficient!$B$23)/0.9*1.19</f>
        <v>12.018999999999998</v>
      </c>
      <c r="E106" s="128">
        <f>(C106+4.2+coefficient!$B$23)/0.95</f>
        <v>9.5684210526315798</v>
      </c>
      <c r="F106" s="178"/>
      <c r="G106" s="179">
        <v>105</v>
      </c>
      <c r="H106" s="362">
        <v>14.13</v>
      </c>
      <c r="I106" s="132">
        <v>294</v>
      </c>
      <c r="J106" s="132">
        <v>155078383</v>
      </c>
      <c r="K106" s="132">
        <v>149998</v>
      </c>
      <c r="L106" s="181">
        <f t="shared" si="7"/>
        <v>12.660923863636365</v>
      </c>
      <c r="M106" s="135">
        <v>295</v>
      </c>
      <c r="N106" s="135">
        <v>155078383</v>
      </c>
      <c r="O106" s="135">
        <v>150000</v>
      </c>
      <c r="P106" s="182">
        <f>(C106+4.2+coefficient!$B$23)/0.88*1.19</f>
        <v>12.292159090909092</v>
      </c>
      <c r="Q106" s="137">
        <v>296</v>
      </c>
      <c r="R106" s="137">
        <v>155078383</v>
      </c>
      <c r="S106" s="137">
        <v>149999</v>
      </c>
      <c r="T106" s="186">
        <f t="shared" si="8"/>
        <v>9.5876136363636366</v>
      </c>
      <c r="U106" s="187">
        <v>758</v>
      </c>
      <c r="V106" s="187">
        <v>155078383</v>
      </c>
      <c r="W106" s="187">
        <v>558515</v>
      </c>
      <c r="X106" s="188">
        <f>L106-4.9</f>
        <v>7.7609238636363642</v>
      </c>
      <c r="Y106" s="189">
        <v>759</v>
      </c>
      <c r="Z106" s="189">
        <v>155078383</v>
      </c>
      <c r="AA106" s="189">
        <v>558516</v>
      </c>
      <c r="AB106" s="357">
        <v>50</v>
      </c>
      <c r="AC106">
        <v>5</v>
      </c>
      <c r="AD106">
        <v>14.13</v>
      </c>
    </row>
    <row r="107" spans="1:36" s="361" customFormat="1" x14ac:dyDescent="0.25">
      <c r="A107" s="125" t="s">
        <v>948</v>
      </c>
      <c r="B107" s="183">
        <v>155078295</v>
      </c>
      <c r="C107" s="184">
        <v>3.28</v>
      </c>
      <c r="D107" s="127">
        <f>(C107+4.2+coefficient!$B$23)/0.9*1.19</f>
        <v>12.534666666666666</v>
      </c>
      <c r="E107" s="128">
        <f>(C107+4.2+coefficient!$B$23)/0.95</f>
        <v>9.9789473684210535</v>
      </c>
      <c r="F107" s="185"/>
      <c r="G107" s="179">
        <v>106</v>
      </c>
      <c r="H107" s="362">
        <v>21</v>
      </c>
      <c r="I107" s="132">
        <v>294</v>
      </c>
      <c r="J107" s="132">
        <v>155078295</v>
      </c>
      <c r="K107" s="132">
        <v>108462</v>
      </c>
      <c r="L107" s="181">
        <f t="shared" si="7"/>
        <v>18.54</v>
      </c>
      <c r="M107" s="135">
        <v>295</v>
      </c>
      <c r="N107" s="135">
        <v>155078295</v>
      </c>
      <c r="O107" s="135">
        <v>108464</v>
      </c>
      <c r="P107" s="362">
        <v>18</v>
      </c>
      <c r="Q107" s="137">
        <v>296</v>
      </c>
      <c r="R107" s="137">
        <v>155078295</v>
      </c>
      <c r="S107" s="137">
        <v>108463</v>
      </c>
      <c r="T107" s="186">
        <f t="shared" si="8"/>
        <v>10.115</v>
      </c>
      <c r="U107" s="187">
        <v>758</v>
      </c>
      <c r="V107" s="187">
        <v>155078295</v>
      </c>
      <c r="W107" s="187">
        <v>558367</v>
      </c>
      <c r="X107" s="188">
        <f>L107-4.9</f>
        <v>13.639999999999999</v>
      </c>
      <c r="Y107" s="189">
        <v>759</v>
      </c>
      <c r="Z107" s="189">
        <v>155078295</v>
      </c>
      <c r="AA107" s="189">
        <v>558368</v>
      </c>
      <c r="AB107" s="357">
        <v>9</v>
      </c>
      <c r="AC107">
        <v>3</v>
      </c>
      <c r="AD107">
        <v>14.78</v>
      </c>
      <c r="AE107">
        <v>25</v>
      </c>
      <c r="AF107">
        <v>8.3000000000000007</v>
      </c>
      <c r="AG107">
        <v>4.9000000000000004</v>
      </c>
      <c r="AH107">
        <v>10</v>
      </c>
      <c r="AI107">
        <v>14.17</v>
      </c>
      <c r="AJ107">
        <v>4.9000000000000004</v>
      </c>
    </row>
    <row r="108" spans="1:36" s="361" customFormat="1" x14ac:dyDescent="0.25">
      <c r="A108" s="144" t="s">
        <v>949</v>
      </c>
      <c r="B108" s="183">
        <v>160899891</v>
      </c>
      <c r="C108" s="184">
        <v>1.76</v>
      </c>
      <c r="D108" s="127">
        <f>(C108+4.2+coefficient!$B$23)/0.9*1.19</f>
        <v>10.524888888888889</v>
      </c>
      <c r="E108" s="128">
        <f>(C108+4.2+coefficient!$B$23)/0.95</f>
        <v>8.3789473684210538</v>
      </c>
      <c r="F108" s="178"/>
      <c r="G108" s="179">
        <v>107</v>
      </c>
      <c r="H108" s="362">
        <v>12.54</v>
      </c>
      <c r="I108" s="132">
        <v>294</v>
      </c>
      <c r="J108" s="132">
        <v>160899891</v>
      </c>
      <c r="K108" s="132">
        <v>108631</v>
      </c>
      <c r="L108" s="181">
        <f t="shared" si="7"/>
        <v>11.087013636363636</v>
      </c>
      <c r="M108" s="135">
        <v>295</v>
      </c>
      <c r="N108" s="135">
        <v>160899891</v>
      </c>
      <c r="O108" s="135">
        <v>108633</v>
      </c>
      <c r="P108" s="182">
        <f>(C108+4.2+coefficient!$B$23)/0.88*1.19</f>
        <v>10.764090909090909</v>
      </c>
      <c r="Q108" s="137">
        <v>296</v>
      </c>
      <c r="R108" s="137">
        <v>160899891</v>
      </c>
      <c r="S108" s="137">
        <v>108632</v>
      </c>
      <c r="T108" s="186">
        <f t="shared" si="8"/>
        <v>8.0595454545454537</v>
      </c>
      <c r="U108" s="187">
        <v>758</v>
      </c>
      <c r="V108" s="187">
        <v>160899891</v>
      </c>
      <c r="W108" s="187">
        <v>560655</v>
      </c>
      <c r="X108" s="188">
        <f>L108-1</f>
        <v>10.087013636363636</v>
      </c>
      <c r="Y108" s="189">
        <v>759</v>
      </c>
      <c r="Z108" s="189">
        <v>160899891</v>
      </c>
      <c r="AA108" s="189">
        <v>560656</v>
      </c>
      <c r="AB108" s="357">
        <v>6</v>
      </c>
      <c r="AC108">
        <v>3</v>
      </c>
      <c r="AD108">
        <v>12.54</v>
      </c>
      <c r="AE108"/>
      <c r="AF108"/>
      <c r="AG108"/>
      <c r="AH108">
        <v>9</v>
      </c>
      <c r="AI108">
        <v>10.76</v>
      </c>
      <c r="AJ108">
        <v>4.9000000000000004</v>
      </c>
    </row>
    <row r="109" spans="1:36" x14ac:dyDescent="0.25">
      <c r="A109" s="125" t="s">
        <v>950</v>
      </c>
      <c r="B109" s="183">
        <v>155078336</v>
      </c>
      <c r="C109" s="184">
        <v>1.85</v>
      </c>
      <c r="D109" s="127">
        <f>(C109+4.2+coefficient!$B$23)/0.9*1.19</f>
        <v>10.643888888888888</v>
      </c>
      <c r="E109" s="128">
        <f>(C109+4.2+coefficient!$B$23)/0.95</f>
        <v>8.4736842105263168</v>
      </c>
      <c r="F109" s="185"/>
      <c r="G109" s="179">
        <v>108</v>
      </c>
      <c r="H109" s="362">
        <v>12.67</v>
      </c>
      <c r="I109" s="132">
        <v>294</v>
      </c>
      <c r="J109" s="132">
        <v>155078336</v>
      </c>
      <c r="K109" s="132">
        <v>149907</v>
      </c>
      <c r="L109" s="181">
        <f t="shared" si="7"/>
        <v>11.212369318181819</v>
      </c>
      <c r="M109" s="135">
        <v>295</v>
      </c>
      <c r="N109" s="135">
        <v>155078336</v>
      </c>
      <c r="O109" s="135">
        <v>149909</v>
      </c>
      <c r="P109" s="182">
        <f>(C109+4.2+coefficient!$B$23)/0.88*1.19</f>
        <v>10.885795454545455</v>
      </c>
      <c r="Q109" s="137">
        <v>296</v>
      </c>
      <c r="R109" s="137">
        <v>155078336</v>
      </c>
      <c r="S109" s="137">
        <v>149908</v>
      </c>
      <c r="T109" s="186">
        <f t="shared" si="8"/>
        <v>8.1812500000000004</v>
      </c>
      <c r="U109" s="187">
        <v>758</v>
      </c>
      <c r="V109" s="187">
        <v>155078336</v>
      </c>
      <c r="W109" s="187">
        <v>558439</v>
      </c>
      <c r="X109" s="188">
        <f t="shared" ref="X109:X121" si="10">L109-4.9</f>
        <v>6.312369318181819</v>
      </c>
      <c r="Y109" s="189">
        <v>759</v>
      </c>
      <c r="Z109" s="189">
        <v>155078336</v>
      </c>
      <c r="AA109" s="189">
        <v>558440</v>
      </c>
      <c r="AB109" s="357">
        <v>30</v>
      </c>
      <c r="AC109">
        <v>2</v>
      </c>
      <c r="AD109">
        <v>12.67</v>
      </c>
      <c r="AE109">
        <v>2</v>
      </c>
      <c r="AF109">
        <v>10.65</v>
      </c>
      <c r="AG109">
        <v>0</v>
      </c>
    </row>
    <row r="110" spans="1:36" s="361" customFormat="1" x14ac:dyDescent="0.25">
      <c r="A110" s="144" t="s">
        <v>951</v>
      </c>
      <c r="B110" s="183">
        <v>155078354</v>
      </c>
      <c r="C110" s="184">
        <v>1.41</v>
      </c>
      <c r="D110" s="127">
        <f>(C110+4.2+coefficient!$B$23)/0.9*1.19</f>
        <v>10.062111111111111</v>
      </c>
      <c r="E110" s="128">
        <f>(C110+4.2+coefficient!$B$23)/0.95</f>
        <v>8.010526315789475</v>
      </c>
      <c r="F110" s="178"/>
      <c r="G110" s="179">
        <v>109</v>
      </c>
      <c r="H110" s="362">
        <v>12.05</v>
      </c>
      <c r="I110" s="132">
        <v>294</v>
      </c>
      <c r="J110" s="132">
        <v>155078354</v>
      </c>
      <c r="K110" s="132">
        <v>92222</v>
      </c>
      <c r="L110" s="181">
        <f t="shared" si="7"/>
        <v>10.599519318181819</v>
      </c>
      <c r="M110" s="135">
        <v>295</v>
      </c>
      <c r="N110" s="135">
        <v>155078354</v>
      </c>
      <c r="O110" s="135">
        <v>92224</v>
      </c>
      <c r="P110" s="182">
        <f>(C110+4.2+coefficient!$B$23)/0.88*1.19</f>
        <v>10.290795454545455</v>
      </c>
      <c r="Q110" s="137">
        <v>296</v>
      </c>
      <c r="R110" s="137">
        <v>155078354</v>
      </c>
      <c r="S110" s="137">
        <v>92223</v>
      </c>
      <c r="T110" s="186">
        <f t="shared" si="8"/>
        <v>7.5862499999999997</v>
      </c>
      <c r="U110" s="187">
        <v>758</v>
      </c>
      <c r="V110" s="187">
        <v>155078354</v>
      </c>
      <c r="W110" s="187">
        <v>558471</v>
      </c>
      <c r="X110" s="188">
        <f t="shared" si="10"/>
        <v>5.6995193181818191</v>
      </c>
      <c r="Y110" s="189">
        <v>759</v>
      </c>
      <c r="Z110" s="189">
        <v>155078354</v>
      </c>
      <c r="AA110" s="189">
        <v>558472</v>
      </c>
      <c r="AB110" s="357">
        <v>90</v>
      </c>
      <c r="AC110">
        <v>4</v>
      </c>
      <c r="AD110">
        <v>12.05</v>
      </c>
      <c r="AE110">
        <v>1</v>
      </c>
      <c r="AF110">
        <v>10.6</v>
      </c>
      <c r="AG110">
        <v>0</v>
      </c>
      <c r="AH110"/>
      <c r="AI110"/>
      <c r="AJ110"/>
    </row>
    <row r="111" spans="1:36" s="361" customFormat="1" x14ac:dyDescent="0.25">
      <c r="A111" s="125" t="s">
        <v>952</v>
      </c>
      <c r="B111" s="183">
        <v>155078371</v>
      </c>
      <c r="C111" s="184">
        <v>1.39</v>
      </c>
      <c r="D111" s="127">
        <f>(C111+4.2+coefficient!$B$23)/0.9*1.19</f>
        <v>10.035666666666666</v>
      </c>
      <c r="E111" s="128">
        <f>(C111+4.2+coefficient!$B$23)/0.95</f>
        <v>7.9894736842105267</v>
      </c>
      <c r="F111" s="185"/>
      <c r="G111" s="179">
        <v>110</v>
      </c>
      <c r="H111" s="362">
        <v>12.03</v>
      </c>
      <c r="I111" s="132">
        <v>294</v>
      </c>
      <c r="J111" s="132">
        <v>155078371</v>
      </c>
      <c r="K111" s="132">
        <v>149903</v>
      </c>
      <c r="L111" s="181">
        <f t="shared" si="7"/>
        <v>10.5716625</v>
      </c>
      <c r="M111" s="135">
        <v>295</v>
      </c>
      <c r="N111" s="135">
        <v>155078371</v>
      </c>
      <c r="O111" s="135">
        <v>149905</v>
      </c>
      <c r="P111" s="182">
        <f>(C111+4.2+coefficient!$B$23)/0.88*1.19</f>
        <v>10.26375</v>
      </c>
      <c r="Q111" s="137">
        <v>296</v>
      </c>
      <c r="R111" s="137">
        <v>155078371</v>
      </c>
      <c r="S111" s="137">
        <v>149904</v>
      </c>
      <c r="T111" s="186">
        <f t="shared" si="8"/>
        <v>7.5592045454545458</v>
      </c>
      <c r="U111" s="187">
        <v>758</v>
      </c>
      <c r="V111" s="187">
        <v>155078371</v>
      </c>
      <c r="W111" s="187">
        <v>558497</v>
      </c>
      <c r="X111" s="188">
        <f t="shared" si="10"/>
        <v>5.6716625000000001</v>
      </c>
      <c r="Y111" s="189">
        <v>759</v>
      </c>
      <c r="Z111" s="189">
        <v>155078371</v>
      </c>
      <c r="AA111" s="189">
        <v>558498</v>
      </c>
      <c r="AB111" s="357">
        <v>48</v>
      </c>
      <c r="AC111">
        <v>5</v>
      </c>
      <c r="AD111">
        <v>12.03</v>
      </c>
      <c r="AE111"/>
      <c r="AF111"/>
      <c r="AG111"/>
      <c r="AH111"/>
      <c r="AI111"/>
      <c r="AJ111"/>
    </row>
    <row r="112" spans="1:36" x14ac:dyDescent="0.25">
      <c r="A112" s="144" t="s">
        <v>953</v>
      </c>
      <c r="B112" s="183">
        <v>155078298</v>
      </c>
      <c r="C112" s="184">
        <v>3.51</v>
      </c>
      <c r="D112" s="127">
        <f>(C112+4.2+coefficient!$B$23)/0.9*1.19</f>
        <v>12.838777777777779</v>
      </c>
      <c r="E112" s="128">
        <f>(C112+4.2+coefficient!$B$23)/0.95</f>
        <v>10.221052631578949</v>
      </c>
      <c r="F112" s="178"/>
      <c r="G112" s="179">
        <v>111</v>
      </c>
      <c r="H112" s="362">
        <v>19.66</v>
      </c>
      <c r="I112" s="132">
        <v>294</v>
      </c>
      <c r="J112" s="132">
        <v>155078298</v>
      </c>
      <c r="K112" s="132">
        <v>149900</v>
      </c>
      <c r="L112" s="181">
        <f t="shared" si="7"/>
        <v>13.524485227272727</v>
      </c>
      <c r="M112" s="135">
        <v>295</v>
      </c>
      <c r="N112" s="135">
        <v>155078298</v>
      </c>
      <c r="O112" s="135">
        <v>149902</v>
      </c>
      <c r="P112" s="182">
        <f>(C112+4.2+coefficient!$B$23)/0.88*1.19</f>
        <v>13.130568181818182</v>
      </c>
      <c r="Q112" s="137">
        <v>296</v>
      </c>
      <c r="R112" s="137">
        <v>155078298</v>
      </c>
      <c r="S112" s="137">
        <v>149901</v>
      </c>
      <c r="T112" s="186">
        <f t="shared" si="8"/>
        <v>10.426022727272727</v>
      </c>
      <c r="U112" s="187">
        <v>758</v>
      </c>
      <c r="V112" s="187">
        <v>155078298</v>
      </c>
      <c r="W112" s="187">
        <v>558373</v>
      </c>
      <c r="X112" s="188">
        <f t="shared" si="10"/>
        <v>8.6244852272727268</v>
      </c>
      <c r="Y112" s="189">
        <v>759</v>
      </c>
      <c r="Z112" s="189">
        <v>155078298</v>
      </c>
      <c r="AA112" s="189">
        <v>558374</v>
      </c>
      <c r="AB112" s="357">
        <v>53</v>
      </c>
      <c r="AC112">
        <v>19</v>
      </c>
      <c r="AD112">
        <v>19.66</v>
      </c>
    </row>
    <row r="113" spans="1:36" x14ac:dyDescent="0.25">
      <c r="A113" s="125" t="s">
        <v>954</v>
      </c>
      <c r="B113" s="183">
        <v>155078314</v>
      </c>
      <c r="C113" s="184">
        <v>1.61</v>
      </c>
      <c r="D113" s="127">
        <f>(C113+4.2+coefficient!$B$23)/0.9*1.19</f>
        <v>10.326555555555556</v>
      </c>
      <c r="E113" s="128">
        <f>(C113+4.2+coefficient!$B$23)/0.95</f>
        <v>8.2210526315789476</v>
      </c>
      <c r="F113" s="185"/>
      <c r="G113" s="179">
        <v>112</v>
      </c>
      <c r="H113" s="362">
        <v>12.33</v>
      </c>
      <c r="I113" s="132">
        <v>294</v>
      </c>
      <c r="J113" s="132">
        <v>155078314</v>
      </c>
      <c r="K113" s="132">
        <v>149897</v>
      </c>
      <c r="L113" s="181">
        <f t="shared" si="7"/>
        <v>10.878087499999999</v>
      </c>
      <c r="M113" s="135">
        <v>295</v>
      </c>
      <c r="N113" s="135">
        <v>155078314</v>
      </c>
      <c r="O113" s="135">
        <v>149899</v>
      </c>
      <c r="P113" s="182">
        <f>(C113+4.2+coefficient!$B$23)/0.88*1.19</f>
        <v>10.561249999999999</v>
      </c>
      <c r="Q113" s="137">
        <v>296</v>
      </c>
      <c r="R113" s="137">
        <v>155078314</v>
      </c>
      <c r="S113" s="137">
        <v>149898</v>
      </c>
      <c r="T113" s="186">
        <f t="shared" si="8"/>
        <v>7.8567045454545452</v>
      </c>
      <c r="U113" s="187">
        <v>758</v>
      </c>
      <c r="V113" s="187">
        <v>155078314</v>
      </c>
      <c r="W113" s="187">
        <v>558401</v>
      </c>
      <c r="X113" s="188">
        <f t="shared" si="10"/>
        <v>5.9780874999999991</v>
      </c>
      <c r="Y113" s="189">
        <v>759</v>
      </c>
      <c r="Z113" s="189">
        <v>155078314</v>
      </c>
      <c r="AA113" s="189">
        <v>558402</v>
      </c>
      <c r="AB113" s="357">
        <v>120</v>
      </c>
      <c r="AC113">
        <v>5</v>
      </c>
      <c r="AD113">
        <v>12.33</v>
      </c>
      <c r="AH113">
        <v>2</v>
      </c>
      <c r="AI113">
        <v>5.86</v>
      </c>
      <c r="AJ113">
        <v>4.9000000000000004</v>
      </c>
    </row>
    <row r="114" spans="1:36" x14ac:dyDescent="0.25">
      <c r="A114" s="144" t="s">
        <v>955</v>
      </c>
      <c r="B114" s="183">
        <v>155078337</v>
      </c>
      <c r="C114" s="184">
        <v>1.44</v>
      </c>
      <c r="D114" s="127">
        <f>(C114+4.2+coefficient!$B$23)/0.9*1.19</f>
        <v>10.101777777777777</v>
      </c>
      <c r="E114" s="128">
        <f>(C114+4.2+coefficient!$B$23)/0.95</f>
        <v>8.0421052631578949</v>
      </c>
      <c r="F114" s="178"/>
      <c r="G114" s="179">
        <v>113</v>
      </c>
      <c r="H114" s="180">
        <f>(C114+4.2+(coefficient!$B$22))/0.85*1.19</f>
        <v>12.096</v>
      </c>
      <c r="I114" s="132">
        <v>294</v>
      </c>
      <c r="J114" s="132">
        <v>155078337</v>
      </c>
      <c r="K114" s="132">
        <v>149882</v>
      </c>
      <c r="L114" s="181">
        <f t="shared" si="7"/>
        <v>10.641304545454545</v>
      </c>
      <c r="M114" s="135">
        <v>295</v>
      </c>
      <c r="N114" s="135">
        <v>155078337</v>
      </c>
      <c r="O114" s="135">
        <v>149884</v>
      </c>
      <c r="P114" s="182">
        <f>(C114+4.2+coefficient!$B$23)/0.88*1.19</f>
        <v>10.331363636363635</v>
      </c>
      <c r="Q114" s="137">
        <v>296</v>
      </c>
      <c r="R114" s="137">
        <v>155078337</v>
      </c>
      <c r="S114" s="137">
        <v>149883</v>
      </c>
      <c r="T114" s="186">
        <f t="shared" si="8"/>
        <v>7.6268181818181828</v>
      </c>
      <c r="U114" s="187">
        <v>758</v>
      </c>
      <c r="V114" s="187">
        <v>155078337</v>
      </c>
      <c r="W114" s="187">
        <v>558441</v>
      </c>
      <c r="X114" s="188">
        <f t="shared" si="10"/>
        <v>5.741304545454545</v>
      </c>
      <c r="Y114" s="189">
        <v>759</v>
      </c>
      <c r="Z114" s="189">
        <v>155078337</v>
      </c>
      <c r="AA114" s="189">
        <v>558442</v>
      </c>
      <c r="AB114" s="357">
        <v>48</v>
      </c>
    </row>
    <row r="115" spans="1:36" x14ac:dyDescent="0.25">
      <c r="A115" s="125" t="s">
        <v>956</v>
      </c>
      <c r="B115" s="183">
        <v>155078356</v>
      </c>
      <c r="C115" s="184">
        <v>1.8</v>
      </c>
      <c r="D115" s="127">
        <f>(C115+4.2+coefficient!$B$23)/0.9*1.19</f>
        <v>10.577777777777778</v>
      </c>
      <c r="E115" s="128">
        <f>(C115+4.2+coefficient!$B$23)/0.95</f>
        <v>8.4210526315789469</v>
      </c>
      <c r="F115" s="185"/>
      <c r="G115" s="179">
        <v>114</v>
      </c>
      <c r="H115" s="362">
        <v>12.6</v>
      </c>
      <c r="I115" s="132">
        <v>294</v>
      </c>
      <c r="J115" s="132">
        <v>155078356</v>
      </c>
      <c r="K115" s="132">
        <v>149878</v>
      </c>
      <c r="L115" s="181">
        <f t="shared" si="7"/>
        <v>11.142727272727273</v>
      </c>
      <c r="M115" s="135">
        <v>295</v>
      </c>
      <c r="N115" s="135">
        <v>155078356</v>
      </c>
      <c r="O115" s="135">
        <v>149880</v>
      </c>
      <c r="P115" s="182">
        <f>(C115+4.2+coefficient!$B$23)/0.88*1.19</f>
        <v>10.818181818181818</v>
      </c>
      <c r="Q115" s="137">
        <v>296</v>
      </c>
      <c r="R115" s="137">
        <v>155078356</v>
      </c>
      <c r="S115" s="137">
        <v>149879</v>
      </c>
      <c r="T115" s="186">
        <f t="shared" si="8"/>
        <v>8.1136363636363633</v>
      </c>
      <c r="U115" s="187">
        <v>758</v>
      </c>
      <c r="V115" s="187">
        <v>155078356</v>
      </c>
      <c r="W115" s="187">
        <v>558475</v>
      </c>
      <c r="X115" s="188">
        <f t="shared" si="10"/>
        <v>6.2427272727272722</v>
      </c>
      <c r="Y115" s="189">
        <v>759</v>
      </c>
      <c r="Z115" s="189">
        <v>155078356</v>
      </c>
      <c r="AA115" s="189">
        <v>558476</v>
      </c>
      <c r="AB115" s="357">
        <v>56</v>
      </c>
      <c r="AC115">
        <v>1</v>
      </c>
      <c r="AD115">
        <v>12.6</v>
      </c>
    </row>
    <row r="116" spans="1:36" x14ac:dyDescent="0.25">
      <c r="A116" s="144" t="s">
        <v>957</v>
      </c>
      <c r="B116" s="183">
        <v>155078378</v>
      </c>
      <c r="C116" s="184">
        <v>1.61</v>
      </c>
      <c r="D116" s="127">
        <f>(C116+4.2+coefficient!$B$23)/0.9*1.19</f>
        <v>10.326555555555556</v>
      </c>
      <c r="E116" s="128">
        <f>(C116+4.2+coefficient!$B$23)/0.95</f>
        <v>8.2210526315789476</v>
      </c>
      <c r="F116" s="178"/>
      <c r="G116" s="179">
        <v>115</v>
      </c>
      <c r="H116" s="362">
        <v>12.93</v>
      </c>
      <c r="I116" s="132">
        <v>294</v>
      </c>
      <c r="J116" s="132">
        <v>155078378</v>
      </c>
      <c r="K116" s="132">
        <v>149875</v>
      </c>
      <c r="L116" s="181">
        <f t="shared" si="7"/>
        <v>10.878087499999999</v>
      </c>
      <c r="M116" s="135">
        <v>295</v>
      </c>
      <c r="N116" s="135">
        <v>155078378</v>
      </c>
      <c r="O116" s="135">
        <v>149877</v>
      </c>
      <c r="P116" s="182">
        <f>(C116+4.2+coefficient!$B$23)/0.88*1.19</f>
        <v>10.561249999999999</v>
      </c>
      <c r="Q116" s="137">
        <v>296</v>
      </c>
      <c r="R116" s="137">
        <v>155078378</v>
      </c>
      <c r="S116" s="137">
        <v>149876</v>
      </c>
      <c r="T116" s="186">
        <f t="shared" si="8"/>
        <v>7.8567045454545452</v>
      </c>
      <c r="U116" s="187">
        <v>758</v>
      </c>
      <c r="V116" s="187">
        <v>155078378</v>
      </c>
      <c r="W116" s="187">
        <v>558507</v>
      </c>
      <c r="X116" s="188">
        <f t="shared" si="10"/>
        <v>5.9780874999999991</v>
      </c>
      <c r="Y116" s="189">
        <v>759</v>
      </c>
      <c r="Z116" s="189">
        <v>155078378</v>
      </c>
      <c r="AA116" s="189">
        <v>558508</v>
      </c>
      <c r="AB116" s="357">
        <v>43</v>
      </c>
      <c r="AC116">
        <v>8</v>
      </c>
      <c r="AD116">
        <v>12.93</v>
      </c>
      <c r="AE116">
        <v>2</v>
      </c>
      <c r="AF116">
        <v>9.49</v>
      </c>
      <c r="AG116">
        <v>0</v>
      </c>
    </row>
    <row r="117" spans="1:36" x14ac:dyDescent="0.25">
      <c r="A117" s="125" t="s">
        <v>958</v>
      </c>
      <c r="B117" s="183">
        <v>155078297</v>
      </c>
      <c r="C117" s="184">
        <v>3.71</v>
      </c>
      <c r="D117" s="127">
        <f>(C117+4.2+coefficient!$B$23)/0.9*1.19</f>
        <v>13.103222222222222</v>
      </c>
      <c r="E117" s="128">
        <f>(C117+4.2+coefficient!$B$23)/0.95</f>
        <v>10.431578947368422</v>
      </c>
      <c r="F117" s="185"/>
      <c r="G117" s="179">
        <v>116</v>
      </c>
      <c r="H117" s="362">
        <v>19.899999999999999</v>
      </c>
      <c r="I117" s="132">
        <v>294</v>
      </c>
      <c r="J117" s="132">
        <v>155078297</v>
      </c>
      <c r="K117" s="132">
        <v>149872</v>
      </c>
      <c r="L117" s="181">
        <f t="shared" si="7"/>
        <v>13.803053409090909</v>
      </c>
      <c r="M117" s="135">
        <v>295</v>
      </c>
      <c r="N117" s="135">
        <v>155078297</v>
      </c>
      <c r="O117" s="135">
        <v>149874</v>
      </c>
      <c r="P117" s="182">
        <f>(C117+4.2+coefficient!$B$23)/0.88*1.19</f>
        <v>13.401022727272727</v>
      </c>
      <c r="Q117" s="137">
        <v>296</v>
      </c>
      <c r="R117" s="137">
        <v>155078297</v>
      </c>
      <c r="S117" s="137">
        <v>149873</v>
      </c>
      <c r="T117" s="186">
        <f t="shared" si="8"/>
        <v>10.696477272727272</v>
      </c>
      <c r="U117" s="187">
        <v>758</v>
      </c>
      <c r="V117" s="187">
        <v>155078297</v>
      </c>
      <c r="W117" s="187">
        <v>558371</v>
      </c>
      <c r="X117" s="188">
        <f t="shared" si="10"/>
        <v>8.9030534090909086</v>
      </c>
      <c r="Y117" s="189">
        <v>759</v>
      </c>
      <c r="Z117" s="189">
        <v>155078297</v>
      </c>
      <c r="AA117" s="189">
        <v>558372</v>
      </c>
      <c r="AB117" s="357">
        <v>48</v>
      </c>
      <c r="AC117">
        <v>10</v>
      </c>
      <c r="AD117">
        <v>19.899999999999999</v>
      </c>
      <c r="AE117">
        <v>1</v>
      </c>
      <c r="AF117">
        <v>13</v>
      </c>
      <c r="AG117">
        <v>4.9000000000000004</v>
      </c>
      <c r="AH117">
        <v>9</v>
      </c>
      <c r="AI117">
        <v>17.899999999999999</v>
      </c>
      <c r="AJ117">
        <v>4.9000000000000004</v>
      </c>
    </row>
    <row r="118" spans="1:36" x14ac:dyDescent="0.25">
      <c r="A118" s="144" t="s">
        <v>959</v>
      </c>
      <c r="B118" s="183">
        <v>155078415</v>
      </c>
      <c r="C118" s="184">
        <v>1.52</v>
      </c>
      <c r="D118" s="127">
        <f>(C118+4.2+coefficient!$B$23)/0.9*1.19</f>
        <v>10.207555555555555</v>
      </c>
      <c r="E118" s="128">
        <f>(C118+4.2+coefficient!$B$23)/0.95</f>
        <v>8.1263157894736846</v>
      </c>
      <c r="F118" s="178"/>
      <c r="G118" s="179">
        <v>117</v>
      </c>
      <c r="H118" s="362">
        <v>12.21</v>
      </c>
      <c r="I118" s="132">
        <v>294</v>
      </c>
      <c r="J118" s="132">
        <v>155078415</v>
      </c>
      <c r="K118" s="132">
        <v>149852</v>
      </c>
      <c r="L118" s="181">
        <f t="shared" si="7"/>
        <v>10.752731818181818</v>
      </c>
      <c r="M118" s="135">
        <v>295</v>
      </c>
      <c r="N118" s="135">
        <v>155078415</v>
      </c>
      <c r="O118" s="135">
        <v>149854</v>
      </c>
      <c r="P118" s="182">
        <f>(C118+4.2+coefficient!$B$23)/0.88*1.19</f>
        <v>10.439545454545454</v>
      </c>
      <c r="Q118" s="137">
        <v>296</v>
      </c>
      <c r="R118" s="137">
        <v>155078415</v>
      </c>
      <c r="S118" s="137">
        <v>149853</v>
      </c>
      <c r="T118" s="186">
        <f t="shared" si="8"/>
        <v>7.7350000000000003</v>
      </c>
      <c r="U118" s="187">
        <v>758</v>
      </c>
      <c r="V118" s="187">
        <v>155078415</v>
      </c>
      <c r="W118" s="187">
        <v>558573</v>
      </c>
      <c r="X118" s="188">
        <f t="shared" si="10"/>
        <v>5.8527318181818178</v>
      </c>
      <c r="Y118" s="189">
        <v>759</v>
      </c>
      <c r="Z118" s="189">
        <v>155078415</v>
      </c>
      <c r="AA118" s="189">
        <v>558574</v>
      </c>
      <c r="AB118" s="357">
        <v>124</v>
      </c>
      <c r="AC118">
        <v>0</v>
      </c>
      <c r="AD118">
        <v>0</v>
      </c>
    </row>
    <row r="119" spans="1:36" s="5" customFormat="1" x14ac:dyDescent="0.25">
      <c r="A119" s="171" t="s">
        <v>960</v>
      </c>
      <c r="B119" s="183">
        <v>155078323</v>
      </c>
      <c r="C119" s="423">
        <v>1.48</v>
      </c>
      <c r="D119" s="424">
        <f>(C119+4.2+coefficient!$B$23)/0.9*1.19</f>
        <v>10.154666666666666</v>
      </c>
      <c r="E119" s="425">
        <f>(C119+4.2+coefficient!$B$23)/0.95</f>
        <v>8.0842105263157897</v>
      </c>
      <c r="F119" s="185"/>
      <c r="G119" s="179">
        <v>118</v>
      </c>
      <c r="H119" s="362">
        <v>12.15</v>
      </c>
      <c r="I119" s="132">
        <v>294</v>
      </c>
      <c r="J119" s="132">
        <v>155078323</v>
      </c>
      <c r="K119" s="132">
        <v>149849</v>
      </c>
      <c r="L119" s="181">
        <f t="shared" si="7"/>
        <v>10.697018181818182</v>
      </c>
      <c r="M119" s="135">
        <v>295</v>
      </c>
      <c r="N119" s="135">
        <v>155078323</v>
      </c>
      <c r="O119" s="135">
        <v>149851</v>
      </c>
      <c r="P119" s="182">
        <f>(C119+4.2+coefficient!$B$23)/0.88*1.19</f>
        <v>10.385454545454545</v>
      </c>
      <c r="Q119" s="137">
        <v>296</v>
      </c>
      <c r="R119" s="137">
        <v>155078323</v>
      </c>
      <c r="S119" s="137">
        <v>149850</v>
      </c>
      <c r="T119" s="186">
        <f t="shared" si="8"/>
        <v>7.6809090909090898</v>
      </c>
      <c r="U119" s="187">
        <v>758</v>
      </c>
      <c r="V119" s="187">
        <v>155078323</v>
      </c>
      <c r="W119" s="187">
        <v>558415</v>
      </c>
      <c r="X119" s="188">
        <f t="shared" si="10"/>
        <v>5.7970181818181814</v>
      </c>
      <c r="Y119" s="189">
        <v>759</v>
      </c>
      <c r="Z119" s="189">
        <v>155078323</v>
      </c>
      <c r="AA119" s="189">
        <v>558416</v>
      </c>
      <c r="AB119" s="357">
        <v>46</v>
      </c>
      <c r="AC119">
        <v>2</v>
      </c>
      <c r="AD119">
        <v>12.15</v>
      </c>
      <c r="AE119"/>
      <c r="AF119"/>
      <c r="AG119"/>
      <c r="AH119"/>
      <c r="AI119"/>
      <c r="AJ119"/>
    </row>
    <row r="120" spans="1:36" s="5" customFormat="1" x14ac:dyDescent="0.25">
      <c r="A120" s="144" t="s">
        <v>961</v>
      </c>
      <c r="B120" s="183">
        <v>155078387</v>
      </c>
      <c r="C120" s="184">
        <v>1.76</v>
      </c>
      <c r="D120" s="127">
        <f>(C120+4.2+coefficient!$B$23)/0.9*1.19</f>
        <v>10.524888888888889</v>
      </c>
      <c r="E120" s="128">
        <f>(C120+4.2+coefficient!$B$23)/0.95</f>
        <v>8.3789473684210538</v>
      </c>
      <c r="F120" s="178"/>
      <c r="G120" s="179">
        <v>119</v>
      </c>
      <c r="H120" s="362">
        <v>12.54</v>
      </c>
      <c r="I120" s="132">
        <v>294</v>
      </c>
      <c r="J120" s="132">
        <v>155078387</v>
      </c>
      <c r="K120" s="132">
        <v>149846</v>
      </c>
      <c r="L120" s="181">
        <f t="shared" si="7"/>
        <v>11.087013636363636</v>
      </c>
      <c r="M120" s="135">
        <v>295</v>
      </c>
      <c r="N120" s="135">
        <v>155078387</v>
      </c>
      <c r="O120" s="135">
        <v>149848</v>
      </c>
      <c r="P120" s="182">
        <f>(C120+4.2+coefficient!$B$23)/0.88*1.19</f>
        <v>10.764090909090909</v>
      </c>
      <c r="Q120" s="137">
        <v>296</v>
      </c>
      <c r="R120" s="137">
        <v>155078387</v>
      </c>
      <c r="S120" s="137">
        <v>149847</v>
      </c>
      <c r="T120" s="186">
        <f t="shared" si="8"/>
        <v>8.0595454545454537</v>
      </c>
      <c r="U120" s="187">
        <v>758</v>
      </c>
      <c r="V120" s="187">
        <v>155078387</v>
      </c>
      <c r="W120" s="187">
        <v>558523</v>
      </c>
      <c r="X120" s="188">
        <f t="shared" si="10"/>
        <v>6.1870136363636359</v>
      </c>
      <c r="Y120" s="189">
        <v>759</v>
      </c>
      <c r="Z120" s="189">
        <v>155078387</v>
      </c>
      <c r="AA120" s="189">
        <v>558524</v>
      </c>
      <c r="AB120" s="357">
        <v>29</v>
      </c>
      <c r="AC120">
        <v>5</v>
      </c>
      <c r="AD120">
        <v>12.54</v>
      </c>
      <c r="AE120"/>
      <c r="AF120"/>
      <c r="AG120"/>
      <c r="AH120">
        <v>2</v>
      </c>
      <c r="AI120">
        <v>10.76</v>
      </c>
      <c r="AJ120">
        <v>0</v>
      </c>
    </row>
    <row r="121" spans="1:36" x14ac:dyDescent="0.25">
      <c r="A121" s="125" t="s">
        <v>962</v>
      </c>
      <c r="B121" s="183">
        <v>155078395</v>
      </c>
      <c r="C121" s="184">
        <v>1.75</v>
      </c>
      <c r="D121" s="127">
        <f>(C121+4.2+coefficient!$B$23)/0.9*1.19</f>
        <v>10.511666666666667</v>
      </c>
      <c r="E121" s="128">
        <f>(C121+4.2+coefficient!$B$23)/0.95</f>
        <v>8.3684210526315788</v>
      </c>
      <c r="F121" s="185"/>
      <c r="G121" s="179">
        <v>120</v>
      </c>
      <c r="H121" s="362">
        <v>12.53</v>
      </c>
      <c r="I121" s="132">
        <v>294</v>
      </c>
      <c r="J121" s="132">
        <v>155078395</v>
      </c>
      <c r="K121" s="132">
        <v>149843</v>
      </c>
      <c r="L121" s="181">
        <f t="shared" si="7"/>
        <v>11.073085227272729</v>
      </c>
      <c r="M121" s="135">
        <v>295</v>
      </c>
      <c r="N121" s="135">
        <v>155078395</v>
      </c>
      <c r="O121" s="135">
        <v>149845</v>
      </c>
      <c r="P121" s="182">
        <f>(C121+4.2+coefficient!$B$23)/0.88*1.19</f>
        <v>10.750568181818183</v>
      </c>
      <c r="Q121" s="137">
        <v>296</v>
      </c>
      <c r="R121" s="137">
        <v>155078395</v>
      </c>
      <c r="S121" s="137">
        <v>149844</v>
      </c>
      <c r="T121" s="186">
        <f t="shared" si="8"/>
        <v>8.046022727272728</v>
      </c>
      <c r="U121" s="187">
        <v>758</v>
      </c>
      <c r="V121" s="187">
        <v>155078395</v>
      </c>
      <c r="W121" s="187">
        <v>558537</v>
      </c>
      <c r="X121" s="188">
        <f t="shared" si="10"/>
        <v>6.173085227272729</v>
      </c>
      <c r="Y121" s="189">
        <v>759</v>
      </c>
      <c r="Z121" s="189">
        <v>155078395</v>
      </c>
      <c r="AA121" s="189">
        <v>558538</v>
      </c>
      <c r="AB121" s="357">
        <v>21</v>
      </c>
      <c r="AC121">
        <v>6</v>
      </c>
      <c r="AD121">
        <v>12.53</v>
      </c>
    </row>
    <row r="122" spans="1:36" x14ac:dyDescent="0.25">
      <c r="A122" s="144" t="s">
        <v>963</v>
      </c>
      <c r="B122" s="183">
        <v>155078401</v>
      </c>
      <c r="C122" s="184">
        <v>4.01</v>
      </c>
      <c r="D122" s="127">
        <f>(C122+4.2+coefficient!$B$23)/0.9*1.19</f>
        <v>13.499888888888888</v>
      </c>
      <c r="E122" s="128">
        <f>(C122+4.2+coefficient!$B$23)/0.95</f>
        <v>10.747368421052633</v>
      </c>
      <c r="F122" s="375"/>
      <c r="G122" s="179">
        <v>121</v>
      </c>
      <c r="H122" s="367">
        <f>(C122+4.2+(coefficient!$B$22))/0.85*1.19</f>
        <v>15.694000000000001</v>
      </c>
      <c r="I122" s="368">
        <v>294</v>
      </c>
      <c r="J122" s="368">
        <v>155078401</v>
      </c>
      <c r="K122" s="368">
        <v>149840</v>
      </c>
      <c r="L122" s="369">
        <f t="shared" si="7"/>
        <v>14.220905681818182</v>
      </c>
      <c r="M122" s="370">
        <v>295</v>
      </c>
      <c r="N122" s="370">
        <v>155078401</v>
      </c>
      <c r="O122" s="370">
        <v>149842</v>
      </c>
      <c r="P122" s="371">
        <f>(C122+4.2+coefficient!$B$23)/0.88*1.19</f>
        <v>13.806704545454545</v>
      </c>
      <c r="Q122" s="372">
        <v>296</v>
      </c>
      <c r="R122" s="372">
        <v>155078401</v>
      </c>
      <c r="S122" s="372">
        <v>149841</v>
      </c>
      <c r="T122" s="373">
        <f t="shared" si="8"/>
        <v>11.10215909090909</v>
      </c>
      <c r="U122" s="374">
        <v>758</v>
      </c>
      <c r="V122" s="374">
        <v>155078401</v>
      </c>
      <c r="W122" s="374">
        <v>558547</v>
      </c>
      <c r="X122" s="188">
        <f>L122-2</f>
        <v>12.220905681818182</v>
      </c>
      <c r="Y122" s="189">
        <v>759</v>
      </c>
      <c r="Z122" s="189">
        <v>155078401</v>
      </c>
      <c r="AA122" s="189">
        <v>558548</v>
      </c>
      <c r="AB122" s="357">
        <v>19</v>
      </c>
      <c r="AC122">
        <v>1</v>
      </c>
      <c r="AD122">
        <v>15.69</v>
      </c>
    </row>
    <row r="123" spans="1:36" x14ac:dyDescent="0.25">
      <c r="A123" s="125" t="s">
        <v>964</v>
      </c>
      <c r="B123" s="183">
        <v>155078406</v>
      </c>
      <c r="C123" s="184">
        <v>3.71</v>
      </c>
      <c r="D123" s="127">
        <f>(C123+4.2+coefficient!$B$23)/0.9*1.19</f>
        <v>13.103222222222222</v>
      </c>
      <c r="E123" s="128">
        <f>(C123+4.2+coefficient!$B$23)/0.95</f>
        <v>10.431578947368422</v>
      </c>
      <c r="F123" s="185"/>
      <c r="G123" s="179">
        <v>122</v>
      </c>
      <c r="H123" s="362">
        <v>15.27</v>
      </c>
      <c r="I123" s="132">
        <v>294</v>
      </c>
      <c r="J123" s="132">
        <v>155078406</v>
      </c>
      <c r="K123" s="132">
        <v>149836</v>
      </c>
      <c r="L123" s="181">
        <f t="shared" si="7"/>
        <v>13.803053409090909</v>
      </c>
      <c r="M123" s="135">
        <v>295</v>
      </c>
      <c r="N123" s="135">
        <v>155078406</v>
      </c>
      <c r="O123" s="135">
        <v>149838</v>
      </c>
      <c r="P123" s="182">
        <f>(C123+4.2+coefficient!$B$23)/0.88*1.19</f>
        <v>13.401022727272727</v>
      </c>
      <c r="Q123" s="137">
        <v>296</v>
      </c>
      <c r="R123" s="137">
        <v>155078406</v>
      </c>
      <c r="S123" s="137">
        <v>149837</v>
      </c>
      <c r="T123" s="186">
        <f t="shared" si="8"/>
        <v>10.696477272727272</v>
      </c>
      <c r="U123" s="187">
        <v>758</v>
      </c>
      <c r="V123" s="187">
        <v>155078406</v>
      </c>
      <c r="W123" s="187">
        <v>558557</v>
      </c>
      <c r="X123" s="188">
        <f>L123-4.9</f>
        <v>8.9030534090909086</v>
      </c>
      <c r="Y123" s="189">
        <v>759</v>
      </c>
      <c r="Z123" s="189">
        <v>155078406</v>
      </c>
      <c r="AA123" s="189">
        <v>558558</v>
      </c>
      <c r="AB123" s="357">
        <v>113</v>
      </c>
      <c r="AC123">
        <v>3</v>
      </c>
      <c r="AD123">
        <v>15.27</v>
      </c>
      <c r="AH123">
        <v>2</v>
      </c>
      <c r="AI123">
        <v>13.4</v>
      </c>
      <c r="AJ123">
        <v>0</v>
      </c>
    </row>
    <row r="124" spans="1:36" x14ac:dyDescent="0.25">
      <c r="A124" s="144" t="s">
        <v>965</v>
      </c>
      <c r="B124" s="183">
        <v>155078389</v>
      </c>
      <c r="C124" s="184">
        <v>1.74</v>
      </c>
      <c r="D124" s="127">
        <f>(C124+4.2+coefficient!$B$23)/0.9*1.19</f>
        <v>10.498444444444445</v>
      </c>
      <c r="E124" s="128">
        <f>(C124+4.2+coefficient!$B$23)/0.95</f>
        <v>8.3578947368421055</v>
      </c>
      <c r="F124" s="178"/>
      <c r="G124" s="179">
        <v>123</v>
      </c>
      <c r="H124" s="362">
        <v>12.52</v>
      </c>
      <c r="I124" s="132">
        <v>294</v>
      </c>
      <c r="J124" s="132">
        <v>155078389</v>
      </c>
      <c r="K124" s="132">
        <v>149833</v>
      </c>
      <c r="L124" s="181">
        <f t="shared" si="7"/>
        <v>11.059156818181819</v>
      </c>
      <c r="M124" s="135">
        <v>295</v>
      </c>
      <c r="N124" s="135">
        <v>155078389</v>
      </c>
      <c r="O124" s="135">
        <v>149835</v>
      </c>
      <c r="P124" s="182">
        <f>(C124+4.2+coefficient!$B$23)/0.88*1.19</f>
        <v>10.737045454545456</v>
      </c>
      <c r="Q124" s="137">
        <v>296</v>
      </c>
      <c r="R124" s="137">
        <v>155078389</v>
      </c>
      <c r="S124" s="137">
        <v>149834</v>
      </c>
      <c r="T124" s="186">
        <f t="shared" si="8"/>
        <v>8.0324999999999989</v>
      </c>
      <c r="U124" s="187">
        <v>758</v>
      </c>
      <c r="V124" s="187">
        <v>155078389</v>
      </c>
      <c r="W124" s="187">
        <v>558527</v>
      </c>
      <c r="X124" s="188">
        <f>L124-2</f>
        <v>9.0591568181818189</v>
      </c>
      <c r="Y124" s="189">
        <v>759</v>
      </c>
      <c r="Z124" s="189">
        <v>155078389</v>
      </c>
      <c r="AA124" s="189">
        <v>558528</v>
      </c>
      <c r="AB124" s="357">
        <v>17</v>
      </c>
      <c r="AC124">
        <v>3</v>
      </c>
      <c r="AD124">
        <v>12.52</v>
      </c>
    </row>
    <row r="125" spans="1:36" x14ac:dyDescent="0.25">
      <c r="A125" s="125" t="s">
        <v>966</v>
      </c>
      <c r="B125" s="183">
        <v>155078392</v>
      </c>
      <c r="C125" s="184">
        <v>1.51</v>
      </c>
      <c r="D125" s="127">
        <f>(C125+4.2+coefficient!$B$23)/0.9*1.19</f>
        <v>10.194333333333333</v>
      </c>
      <c r="E125" s="128">
        <f>(C125+4.2+coefficient!$B$23)/0.95</f>
        <v>8.1157894736842113</v>
      </c>
      <c r="F125" s="185"/>
      <c r="G125" s="179">
        <v>124</v>
      </c>
      <c r="H125" s="362">
        <v>15.19</v>
      </c>
      <c r="I125" s="132">
        <v>294</v>
      </c>
      <c r="J125" s="132">
        <v>155078392</v>
      </c>
      <c r="K125" s="132">
        <v>149830</v>
      </c>
      <c r="L125" s="181">
        <f t="shared" si="7"/>
        <v>10.738803409090909</v>
      </c>
      <c r="M125" s="135">
        <v>295</v>
      </c>
      <c r="N125" s="135">
        <v>155078392</v>
      </c>
      <c r="O125" s="135">
        <v>149832</v>
      </c>
      <c r="P125" s="182">
        <f>(C125+4.2+coefficient!$B$23)/0.88*1.19</f>
        <v>10.426022727272727</v>
      </c>
      <c r="Q125" s="137">
        <v>296</v>
      </c>
      <c r="R125" s="137">
        <v>155078392</v>
      </c>
      <c r="S125" s="137">
        <v>149831</v>
      </c>
      <c r="T125" s="186">
        <f t="shared" si="8"/>
        <v>7.721477272727272</v>
      </c>
      <c r="U125" s="187">
        <v>758</v>
      </c>
      <c r="V125" s="187">
        <v>155078392</v>
      </c>
      <c r="W125" s="187">
        <v>558531</v>
      </c>
      <c r="X125" s="188">
        <f>L125-4.9</f>
        <v>5.8388034090909091</v>
      </c>
      <c r="Y125" s="189">
        <v>759</v>
      </c>
      <c r="Z125" s="189">
        <v>155078392</v>
      </c>
      <c r="AA125" s="189">
        <v>558532</v>
      </c>
      <c r="AB125" s="357">
        <v>26</v>
      </c>
      <c r="AC125">
        <v>8</v>
      </c>
      <c r="AD125">
        <v>15.19</v>
      </c>
      <c r="AH125">
        <v>5</v>
      </c>
      <c r="AI125">
        <v>5.25</v>
      </c>
      <c r="AJ125">
        <v>4.9000000000000004</v>
      </c>
    </row>
    <row r="126" spans="1:36" x14ac:dyDescent="0.25">
      <c r="A126" s="144" t="s">
        <v>967</v>
      </c>
      <c r="B126" s="183">
        <v>155078397</v>
      </c>
      <c r="C126" s="184">
        <v>1.9</v>
      </c>
      <c r="D126" s="127">
        <f>(C126+4.2+coefficient!$B$23)/0.9*1.19</f>
        <v>10.709999999999999</v>
      </c>
      <c r="E126" s="128">
        <f>(C126+4.2+coefficient!$B$23)/0.95</f>
        <v>8.526315789473685</v>
      </c>
      <c r="F126" s="178"/>
      <c r="G126" s="179">
        <v>125</v>
      </c>
      <c r="H126" s="362">
        <v>11.34</v>
      </c>
      <c r="I126" s="132">
        <v>294</v>
      </c>
      <c r="J126" s="132">
        <v>155078397</v>
      </c>
      <c r="K126" s="132">
        <v>149827</v>
      </c>
      <c r="L126" s="181">
        <f t="shared" si="7"/>
        <v>11.282011363636363</v>
      </c>
      <c r="M126" s="135">
        <v>295</v>
      </c>
      <c r="N126" s="135">
        <v>155078397</v>
      </c>
      <c r="O126" s="135">
        <v>149829</v>
      </c>
      <c r="P126" s="182">
        <f>(C126+4.2+coefficient!$B$23)/0.88*1.19</f>
        <v>10.953409090909089</v>
      </c>
      <c r="Q126" s="137">
        <v>296</v>
      </c>
      <c r="R126" s="137">
        <v>155078397</v>
      </c>
      <c r="S126" s="137">
        <v>149828</v>
      </c>
      <c r="T126" s="186">
        <f t="shared" si="8"/>
        <v>8.2488636363636356</v>
      </c>
      <c r="U126" s="187">
        <v>758</v>
      </c>
      <c r="V126" s="187">
        <v>155078397</v>
      </c>
      <c r="W126" s="187">
        <v>558541</v>
      </c>
      <c r="X126" s="188">
        <f>L126-4.9</f>
        <v>6.3820113636363622</v>
      </c>
      <c r="Y126" s="189">
        <v>759</v>
      </c>
      <c r="Z126" s="189">
        <v>155078397</v>
      </c>
      <c r="AA126" s="189">
        <v>558542</v>
      </c>
      <c r="AB126" s="357">
        <v>48</v>
      </c>
      <c r="AC126">
        <v>2</v>
      </c>
      <c r="AD126">
        <v>11.34</v>
      </c>
      <c r="AE126">
        <v>2</v>
      </c>
      <c r="AF126">
        <v>11.38</v>
      </c>
      <c r="AG126">
        <v>4.9000000000000004</v>
      </c>
    </row>
    <row r="127" spans="1:36" x14ac:dyDescent="0.25">
      <c r="A127" s="125" t="s">
        <v>968</v>
      </c>
      <c r="B127" s="183">
        <v>155078405</v>
      </c>
      <c r="C127" s="184">
        <v>1.87</v>
      </c>
      <c r="D127" s="127">
        <f>(C127+4.2+coefficient!$B$23)/0.9*1.19</f>
        <v>10.670333333333334</v>
      </c>
      <c r="E127" s="128">
        <f>(C127+4.2+coefficient!$B$23)/0.95</f>
        <v>8.4947368421052634</v>
      </c>
      <c r="F127" s="185"/>
      <c r="G127" s="179">
        <v>126</v>
      </c>
      <c r="H127" s="362">
        <v>14.7</v>
      </c>
      <c r="I127" s="132">
        <v>294</v>
      </c>
      <c r="J127" s="132">
        <v>155078405</v>
      </c>
      <c r="K127" s="132">
        <v>149824</v>
      </c>
      <c r="L127" s="181">
        <f t="shared" si="7"/>
        <v>11.240226136363637</v>
      </c>
      <c r="M127" s="135">
        <v>295</v>
      </c>
      <c r="N127" s="135">
        <v>155078405</v>
      </c>
      <c r="O127" s="135">
        <v>149826</v>
      </c>
      <c r="P127" s="182">
        <f>(C127+4.2+coefficient!$B$23)/0.88*1.19</f>
        <v>10.912840909090908</v>
      </c>
      <c r="Q127" s="137">
        <v>296</v>
      </c>
      <c r="R127" s="137">
        <v>155078405</v>
      </c>
      <c r="S127" s="137">
        <v>149825</v>
      </c>
      <c r="T127" s="186">
        <f t="shared" si="8"/>
        <v>8.2082954545454552</v>
      </c>
      <c r="U127" s="187">
        <v>758</v>
      </c>
      <c r="V127" s="187">
        <v>155078405</v>
      </c>
      <c r="W127" s="187">
        <v>558555</v>
      </c>
      <c r="X127" s="188">
        <f>L127-4.9</f>
        <v>6.3402261363636363</v>
      </c>
      <c r="Y127" s="189">
        <v>759</v>
      </c>
      <c r="Z127" s="189">
        <v>155078405</v>
      </c>
      <c r="AA127" s="189">
        <v>558556</v>
      </c>
      <c r="AB127" s="357">
        <v>53</v>
      </c>
      <c r="AC127">
        <v>6</v>
      </c>
      <c r="AD127">
        <v>12.7</v>
      </c>
      <c r="AE127">
        <v>4</v>
      </c>
      <c r="AF127">
        <v>5.76</v>
      </c>
      <c r="AG127">
        <v>4.9000000000000004</v>
      </c>
      <c r="AH127">
        <v>1</v>
      </c>
      <c r="AI127">
        <v>10.91</v>
      </c>
      <c r="AJ127">
        <v>0</v>
      </c>
    </row>
    <row r="128" spans="1:36" x14ac:dyDescent="0.25">
      <c r="A128" s="144" t="s">
        <v>969</v>
      </c>
      <c r="B128" s="183">
        <v>155078410</v>
      </c>
      <c r="C128" s="184">
        <v>1.65</v>
      </c>
      <c r="D128" s="127">
        <f>(C128+4.2+coefficient!$B$23)/0.9*1.19</f>
        <v>10.379444444444443</v>
      </c>
      <c r="E128" s="128">
        <f>(C128+4.2+coefficient!$B$23)/0.95</f>
        <v>8.2631578947368425</v>
      </c>
      <c r="F128" s="178"/>
      <c r="G128" s="179">
        <v>127</v>
      </c>
      <c r="H128" s="180">
        <f>(C128+4.2+(coefficient!$B$22))/0.85*1.19</f>
        <v>12.39</v>
      </c>
      <c r="I128" s="132">
        <v>294</v>
      </c>
      <c r="J128" s="132">
        <v>155078410</v>
      </c>
      <c r="K128" s="132">
        <v>149814</v>
      </c>
      <c r="L128" s="181">
        <f t="shared" si="7"/>
        <v>10.933801136363634</v>
      </c>
      <c r="M128" s="135">
        <v>295</v>
      </c>
      <c r="N128" s="135">
        <v>155078410</v>
      </c>
      <c r="O128" s="135">
        <v>149816</v>
      </c>
      <c r="P128" s="182">
        <f>(C128+4.2+coefficient!$B$23)/0.88*1.19</f>
        <v>10.615340909090907</v>
      </c>
      <c r="Q128" s="137">
        <v>296</v>
      </c>
      <c r="R128" s="137">
        <v>155078410</v>
      </c>
      <c r="S128" s="137">
        <v>149815</v>
      </c>
      <c r="T128" s="186">
        <f t="shared" si="8"/>
        <v>7.910795454545454</v>
      </c>
      <c r="U128" s="187">
        <v>758</v>
      </c>
      <c r="V128" s="187">
        <v>155078410</v>
      </c>
      <c r="W128" s="187">
        <v>558565</v>
      </c>
      <c r="X128" s="188">
        <f>L128-4.9</f>
        <v>6.0338011363636337</v>
      </c>
      <c r="Y128" s="189">
        <v>759</v>
      </c>
      <c r="Z128" s="189">
        <v>155078410</v>
      </c>
      <c r="AA128" s="189">
        <v>558566</v>
      </c>
      <c r="AB128" s="357">
        <v>48</v>
      </c>
    </row>
    <row r="129" spans="1:36" x14ac:dyDescent="0.25">
      <c r="A129" s="125" t="s">
        <v>970</v>
      </c>
      <c r="B129" s="183">
        <v>155078388</v>
      </c>
      <c r="C129" s="184">
        <v>2.3199999999999998</v>
      </c>
      <c r="D129" s="127">
        <f>(C129+4.2+coefficient!$B$23)/0.9*1.19</f>
        <v>11.265333333333333</v>
      </c>
      <c r="E129" s="128">
        <f>(C129+4.2+coefficient!$B$23)/0.95</f>
        <v>8.9684210526315784</v>
      </c>
      <c r="F129" s="185"/>
      <c r="G129" s="179">
        <v>128</v>
      </c>
      <c r="H129" s="362">
        <v>15.9</v>
      </c>
      <c r="I129" s="132">
        <v>294</v>
      </c>
      <c r="J129" s="132">
        <v>155078388</v>
      </c>
      <c r="K129" s="132">
        <v>149808</v>
      </c>
      <c r="L129" s="181">
        <f t="shared" si="7"/>
        <v>11.867004545454545</v>
      </c>
      <c r="M129" s="135">
        <v>295</v>
      </c>
      <c r="N129" s="135">
        <v>155078388</v>
      </c>
      <c r="O129" s="135">
        <v>149810</v>
      </c>
      <c r="P129" s="182">
        <f>(C129+4.2+coefficient!$B$23)/0.88*1.19</f>
        <v>11.521363636363636</v>
      </c>
      <c r="Q129" s="137">
        <v>296</v>
      </c>
      <c r="R129" s="137">
        <v>155078388</v>
      </c>
      <c r="S129" s="137">
        <v>149809</v>
      </c>
      <c r="T129" s="186">
        <f t="shared" si="8"/>
        <v>8.8168181818181797</v>
      </c>
      <c r="U129" s="187">
        <v>758</v>
      </c>
      <c r="V129" s="187">
        <v>155078388</v>
      </c>
      <c r="W129" s="187">
        <v>558525</v>
      </c>
      <c r="X129" s="188">
        <f>L129-4.9</f>
        <v>6.9670045454545448</v>
      </c>
      <c r="Y129" s="189">
        <v>759</v>
      </c>
      <c r="Z129" s="189">
        <v>155078388</v>
      </c>
      <c r="AA129" s="189">
        <v>558526</v>
      </c>
      <c r="AB129" s="357">
        <v>26</v>
      </c>
      <c r="AC129">
        <v>20</v>
      </c>
      <c r="AD129">
        <v>15.9</v>
      </c>
    </row>
    <row r="130" spans="1:36" x14ac:dyDescent="0.25">
      <c r="A130" s="144" t="s">
        <v>971</v>
      </c>
      <c r="B130" s="183">
        <v>155078393</v>
      </c>
      <c r="C130" s="184">
        <v>3.42</v>
      </c>
      <c r="D130" s="127">
        <f>(C130+4.2+coefficient!$B$23)/0.9*1.19</f>
        <v>12.719777777777779</v>
      </c>
      <c r="E130" s="128">
        <f>(C130+4.2+coefficient!$B$23)/0.95</f>
        <v>10.126315789473686</v>
      </c>
      <c r="F130" s="178"/>
      <c r="G130" s="179">
        <v>129</v>
      </c>
      <c r="H130" s="362">
        <v>16.87</v>
      </c>
      <c r="I130" s="132">
        <v>294</v>
      </c>
      <c r="J130" s="132">
        <v>155078393</v>
      </c>
      <c r="K130" s="132">
        <v>149802</v>
      </c>
      <c r="L130" s="181">
        <f t="shared" ref="L130:L193" si="11">P130*1.03</f>
        <v>13.399129545454546</v>
      </c>
      <c r="M130" s="135">
        <v>295</v>
      </c>
      <c r="N130" s="135">
        <v>155078393</v>
      </c>
      <c r="O130" s="135">
        <v>149804</v>
      </c>
      <c r="P130" s="182">
        <f>(C130+4.2+coefficient!$B$23)/0.88*1.19</f>
        <v>13.008863636363637</v>
      </c>
      <c r="Q130" s="137">
        <v>296</v>
      </c>
      <c r="R130" s="137">
        <v>155078393</v>
      </c>
      <c r="S130" s="137">
        <v>149803</v>
      </c>
      <c r="T130" s="186">
        <f t="shared" ref="T130:T193" si="12">(C130+4.2)/0.88*1.19</f>
        <v>10.30431818181818</v>
      </c>
      <c r="U130" s="187">
        <v>758</v>
      </c>
      <c r="V130" s="187">
        <v>155078393</v>
      </c>
      <c r="W130" s="187">
        <v>558533</v>
      </c>
      <c r="X130" s="188">
        <f>L130-2</f>
        <v>11.399129545454546</v>
      </c>
      <c r="Y130" s="189">
        <v>759</v>
      </c>
      <c r="Z130" s="189">
        <v>155078393</v>
      </c>
      <c r="AA130" s="189">
        <v>558534</v>
      </c>
      <c r="AB130" s="357">
        <v>2</v>
      </c>
      <c r="AC130">
        <v>17</v>
      </c>
      <c r="AD130">
        <v>16.87</v>
      </c>
      <c r="AE130">
        <v>1</v>
      </c>
      <c r="AF130">
        <v>13.4</v>
      </c>
      <c r="AG130">
        <v>0</v>
      </c>
    </row>
    <row r="131" spans="1:36" x14ac:dyDescent="0.25">
      <c r="A131" s="199" t="s">
        <v>972</v>
      </c>
      <c r="B131" s="126">
        <v>155078437</v>
      </c>
      <c r="C131" s="195">
        <v>1.08</v>
      </c>
      <c r="D131" s="196">
        <f>(C131+4.2+coefficient!$B$23)/0.9*1.19</f>
        <v>9.6257777777777775</v>
      </c>
      <c r="E131" s="197">
        <f>(C131+4.2+coefficient!$B$23)/0.95</f>
        <v>7.6631578947368428</v>
      </c>
      <c r="F131" s="185"/>
      <c r="G131" s="179">
        <v>130</v>
      </c>
      <c r="H131" s="180">
        <f>(C131+4.2+(coefficient!$B$22))/0.85*1.19</f>
        <v>11.592000000000001</v>
      </c>
      <c r="I131" s="132">
        <v>294</v>
      </c>
      <c r="J131" s="132">
        <v>155078437</v>
      </c>
      <c r="K131" s="132">
        <v>96599</v>
      </c>
      <c r="L131" s="181">
        <f t="shared" si="11"/>
        <v>10.13988181818182</v>
      </c>
      <c r="M131" s="135">
        <v>295</v>
      </c>
      <c r="N131" s="135">
        <v>155078437</v>
      </c>
      <c r="O131" s="135">
        <v>96600</v>
      </c>
      <c r="P131" s="182">
        <f>(C131+4.2+coefficient!$B$23)/0.88*1.19</f>
        <v>9.8445454545454556</v>
      </c>
      <c r="Q131" s="137">
        <v>296</v>
      </c>
      <c r="R131" s="137">
        <v>155078437</v>
      </c>
      <c r="S131" s="137">
        <v>96485</v>
      </c>
      <c r="T131" s="186">
        <f t="shared" si="12"/>
        <v>7.14</v>
      </c>
      <c r="U131" s="187">
        <v>758</v>
      </c>
      <c r="V131" s="187">
        <v>155078437</v>
      </c>
      <c r="W131" s="187">
        <v>558607</v>
      </c>
      <c r="X131" s="188">
        <f>L131-2</f>
        <v>8.13988181818182</v>
      </c>
      <c r="Y131" s="189">
        <v>759</v>
      </c>
      <c r="Z131" s="189">
        <v>155078437</v>
      </c>
      <c r="AA131" s="189">
        <v>558608</v>
      </c>
      <c r="AB131" s="357">
        <v>14</v>
      </c>
      <c r="AH131">
        <v>2</v>
      </c>
      <c r="AI131">
        <v>9.84</v>
      </c>
      <c r="AJ131">
        <v>0</v>
      </c>
    </row>
    <row r="132" spans="1:36" x14ac:dyDescent="0.25">
      <c r="A132" s="125" t="s">
        <v>973</v>
      </c>
      <c r="B132" s="183">
        <v>155078460</v>
      </c>
      <c r="C132" s="184">
        <v>1.0900000000000001</v>
      </c>
      <c r="D132" s="127">
        <f>(C132+4.2+coefficient!$B$23)/0.9*1.19</f>
        <v>9.6389999999999993</v>
      </c>
      <c r="E132" s="128">
        <f>(C132+4.2+coefficient!$B$23)/0.95</f>
        <v>7.6736842105263161</v>
      </c>
      <c r="F132" s="185"/>
      <c r="G132" s="179">
        <v>131</v>
      </c>
      <c r="H132" s="180">
        <f>(C132+4.2+(coefficient!$B$22))/0.85*1.19</f>
        <v>11.605999999999998</v>
      </c>
      <c r="I132" s="132">
        <v>294</v>
      </c>
      <c r="J132" s="132">
        <v>155078460</v>
      </c>
      <c r="K132" s="132">
        <v>96492</v>
      </c>
      <c r="L132" s="181">
        <f t="shared" si="11"/>
        <v>10.153810227272727</v>
      </c>
      <c r="M132" s="135">
        <v>295</v>
      </c>
      <c r="N132" s="135">
        <v>155078460</v>
      </c>
      <c r="O132" s="135">
        <v>96494</v>
      </c>
      <c r="P132" s="182">
        <f>(C132+4.2+coefficient!$B$23)/0.88*1.19</f>
        <v>9.8580681818181812</v>
      </c>
      <c r="Q132" s="137">
        <v>296</v>
      </c>
      <c r="R132" s="137">
        <v>155078460</v>
      </c>
      <c r="S132" s="137">
        <v>96493</v>
      </c>
      <c r="T132" s="186">
        <f t="shared" si="12"/>
        <v>7.1535227272727271</v>
      </c>
      <c r="U132" s="187">
        <v>758</v>
      </c>
      <c r="V132" s="187">
        <v>155078460</v>
      </c>
      <c r="W132" s="187">
        <v>558649</v>
      </c>
      <c r="X132" s="188">
        <f>L132-4.9</f>
        <v>5.2538102272727265</v>
      </c>
      <c r="Y132" s="189">
        <v>759</v>
      </c>
      <c r="Z132" s="189">
        <v>155078460</v>
      </c>
      <c r="AA132" s="189">
        <v>558650</v>
      </c>
      <c r="AB132" s="357">
        <v>69</v>
      </c>
    </row>
    <row r="133" spans="1:36" x14ac:dyDescent="0.25">
      <c r="A133" s="144" t="s">
        <v>974</v>
      </c>
      <c r="B133" s="183">
        <v>155078487</v>
      </c>
      <c r="C133" s="184">
        <v>1.0900000000000001</v>
      </c>
      <c r="D133" s="127">
        <f>(C133+4.2+coefficient!$B$23)/0.9*1.19</f>
        <v>9.6389999999999993</v>
      </c>
      <c r="E133" s="128">
        <f>(C133+4.2+coefficient!$B$23)/0.95</f>
        <v>7.6736842105263161</v>
      </c>
      <c r="F133" s="178"/>
      <c r="G133" s="179">
        <v>132</v>
      </c>
      <c r="H133" s="180">
        <f>(C133+4.2+(coefficient!$B$22))/0.85*1.19</f>
        <v>11.605999999999998</v>
      </c>
      <c r="I133" s="132">
        <v>294</v>
      </c>
      <c r="J133" s="132">
        <v>155078487</v>
      </c>
      <c r="K133" s="132">
        <v>96488</v>
      </c>
      <c r="L133" s="181">
        <f t="shared" si="11"/>
        <v>10.153810227272727</v>
      </c>
      <c r="M133" s="135">
        <v>295</v>
      </c>
      <c r="N133" s="135">
        <v>155078487</v>
      </c>
      <c r="O133" s="135">
        <v>96490</v>
      </c>
      <c r="P133" s="182">
        <f>(C133+4.2+coefficient!$B$23)/0.88*1.19</f>
        <v>9.8580681818181812</v>
      </c>
      <c r="Q133" s="137">
        <v>296</v>
      </c>
      <c r="R133" s="137">
        <v>155078487</v>
      </c>
      <c r="S133" s="137">
        <v>96489</v>
      </c>
      <c r="T133" s="186">
        <f t="shared" si="12"/>
        <v>7.1535227272727271</v>
      </c>
      <c r="U133" s="187">
        <v>758</v>
      </c>
      <c r="V133" s="187">
        <v>155078487</v>
      </c>
      <c r="W133" s="187">
        <v>558697</v>
      </c>
      <c r="X133" s="188">
        <f>L133-1</f>
        <v>9.1538102272727269</v>
      </c>
      <c r="Y133" s="189">
        <v>759</v>
      </c>
      <c r="Z133" s="189">
        <v>155078487</v>
      </c>
      <c r="AA133" s="189">
        <v>558698</v>
      </c>
      <c r="AB133" s="357">
        <v>1</v>
      </c>
      <c r="AE133">
        <v>6</v>
      </c>
      <c r="AF133">
        <v>10.15</v>
      </c>
      <c r="AG133">
        <v>4.9000000000000004</v>
      </c>
      <c r="AH133">
        <v>1</v>
      </c>
      <c r="AI133">
        <v>9.86</v>
      </c>
      <c r="AJ133">
        <v>0</v>
      </c>
    </row>
    <row r="134" spans="1:36" x14ac:dyDescent="0.25">
      <c r="A134" s="125" t="s">
        <v>975</v>
      </c>
      <c r="B134" s="183">
        <v>155078522</v>
      </c>
      <c r="C134" s="184">
        <v>2.06</v>
      </c>
      <c r="D134" s="127">
        <f>(C134+4.2+coefficient!$B$23)/0.9*1.19</f>
        <v>10.921555555555555</v>
      </c>
      <c r="E134" s="128">
        <f>(C134+4.2+coefficient!$B$23)/0.95</f>
        <v>8.6947368421052627</v>
      </c>
      <c r="F134" s="185"/>
      <c r="G134" s="179">
        <v>133</v>
      </c>
      <c r="H134" s="362">
        <v>12.96</v>
      </c>
      <c r="I134" s="132">
        <v>294</v>
      </c>
      <c r="J134" s="132">
        <v>155078522</v>
      </c>
      <c r="K134" s="132">
        <v>96496</v>
      </c>
      <c r="L134" s="181">
        <f t="shared" si="11"/>
        <v>11.50486590909091</v>
      </c>
      <c r="M134" s="135">
        <v>295</v>
      </c>
      <c r="N134" s="135">
        <v>155078522</v>
      </c>
      <c r="O134" s="135">
        <v>96498</v>
      </c>
      <c r="P134" s="182">
        <f>(C134+4.2+coefficient!$B$23)/0.88*1.19</f>
        <v>11.169772727272727</v>
      </c>
      <c r="Q134" s="137">
        <v>296</v>
      </c>
      <c r="R134" s="137">
        <v>155078522</v>
      </c>
      <c r="S134" s="137">
        <v>96497</v>
      </c>
      <c r="T134" s="186">
        <f t="shared" si="12"/>
        <v>8.4652272727272724</v>
      </c>
      <c r="U134" s="187">
        <v>758</v>
      </c>
      <c r="V134" s="187">
        <v>155078522</v>
      </c>
      <c r="W134" s="187">
        <v>558759</v>
      </c>
      <c r="X134" s="188">
        <f>L134-4.9</f>
        <v>6.6048659090909094</v>
      </c>
      <c r="Y134" s="189">
        <v>759</v>
      </c>
      <c r="Z134" s="189">
        <v>155078522</v>
      </c>
      <c r="AA134" s="189">
        <v>558760</v>
      </c>
      <c r="AB134" s="357">
        <v>134</v>
      </c>
      <c r="AC134">
        <v>2</v>
      </c>
      <c r="AD134">
        <v>12.96</v>
      </c>
      <c r="AH134">
        <v>1</v>
      </c>
      <c r="AI134">
        <v>11.17</v>
      </c>
      <c r="AJ134">
        <v>0</v>
      </c>
    </row>
    <row r="135" spans="1:36" x14ac:dyDescent="0.25">
      <c r="A135" s="144" t="s">
        <v>976</v>
      </c>
      <c r="B135" s="183">
        <v>155078558</v>
      </c>
      <c r="C135" s="184">
        <v>1.78</v>
      </c>
      <c r="D135" s="127">
        <f>(C135+4.2+coefficient!$B$23)/0.9*1.19</f>
        <v>10.551333333333334</v>
      </c>
      <c r="E135" s="128">
        <f>(C135+4.2+coefficient!$B$23)/0.95</f>
        <v>8.4</v>
      </c>
      <c r="F135" s="178"/>
      <c r="G135" s="179">
        <v>134</v>
      </c>
      <c r="H135" s="180">
        <f>(C135+4.2+(coefficient!$B$22))/0.85*1.19</f>
        <v>12.572000000000001</v>
      </c>
      <c r="I135" s="132">
        <v>294</v>
      </c>
      <c r="J135" s="132">
        <v>155078558</v>
      </c>
      <c r="K135" s="132">
        <v>96500</v>
      </c>
      <c r="L135" s="181">
        <f t="shared" si="11"/>
        <v>11.114870454545455</v>
      </c>
      <c r="M135" s="135">
        <v>295</v>
      </c>
      <c r="N135" s="135">
        <v>155078558</v>
      </c>
      <c r="O135" s="135">
        <v>96502</v>
      </c>
      <c r="P135" s="182">
        <f>(C135+4.2+coefficient!$B$23)/0.88*1.19</f>
        <v>10.791136363636364</v>
      </c>
      <c r="Q135" s="137">
        <v>296</v>
      </c>
      <c r="R135" s="137">
        <v>155078558</v>
      </c>
      <c r="S135" s="137">
        <v>96501</v>
      </c>
      <c r="T135" s="186">
        <f t="shared" si="12"/>
        <v>8.0865909090909085</v>
      </c>
      <c r="U135" s="187">
        <v>758</v>
      </c>
      <c r="V135" s="187">
        <v>155078558</v>
      </c>
      <c r="W135" s="187">
        <v>558817</v>
      </c>
      <c r="X135" s="188">
        <f>L135-1</f>
        <v>10.114870454545455</v>
      </c>
      <c r="Y135" s="189">
        <v>759</v>
      </c>
      <c r="Z135" s="189">
        <v>155078558</v>
      </c>
      <c r="AA135" s="189">
        <v>558818</v>
      </c>
      <c r="AB135" s="357">
        <v>5</v>
      </c>
    </row>
    <row r="136" spans="1:36" x14ac:dyDescent="0.25">
      <c r="A136" s="125" t="s">
        <v>977</v>
      </c>
      <c r="B136" s="183">
        <v>155078436</v>
      </c>
      <c r="C136" s="184">
        <v>1.63</v>
      </c>
      <c r="D136" s="127">
        <f>(C136+4.2+coefficient!$B$23)/0.9*1.19</f>
        <v>10.352999999999998</v>
      </c>
      <c r="E136" s="128">
        <f>(C136+4.2+coefficient!$B$23)/0.95</f>
        <v>8.2421052631578959</v>
      </c>
      <c r="F136" s="185"/>
      <c r="G136" s="179">
        <v>135</v>
      </c>
      <c r="H136" s="180">
        <f>(C136+4.2+(coefficient!$B$22))/0.85*1.19</f>
        <v>12.362</v>
      </c>
      <c r="I136" s="132">
        <v>294</v>
      </c>
      <c r="J136" s="132">
        <v>155078436</v>
      </c>
      <c r="K136" s="132">
        <v>96503</v>
      </c>
      <c r="L136" s="181">
        <f t="shared" si="11"/>
        <v>10.905944318181819</v>
      </c>
      <c r="M136" s="135">
        <v>295</v>
      </c>
      <c r="N136" s="135">
        <v>155078436</v>
      </c>
      <c r="O136" s="135">
        <v>96505</v>
      </c>
      <c r="P136" s="182">
        <f>(C136+4.2+coefficient!$B$23)/0.88*1.19</f>
        <v>10.588295454545454</v>
      </c>
      <c r="Q136" s="137">
        <v>296</v>
      </c>
      <c r="R136" s="137">
        <v>155078436</v>
      </c>
      <c r="S136" s="137">
        <v>96504</v>
      </c>
      <c r="T136" s="186">
        <f t="shared" si="12"/>
        <v>7.88375</v>
      </c>
      <c r="U136" s="187">
        <v>758</v>
      </c>
      <c r="V136" s="187">
        <v>155078436</v>
      </c>
      <c r="W136" s="187">
        <v>558605</v>
      </c>
      <c r="X136" s="188">
        <f t="shared" ref="X136:X141" si="13">L136-4.9</f>
        <v>6.0059443181818182</v>
      </c>
      <c r="Y136" s="189">
        <v>759</v>
      </c>
      <c r="Z136" s="189">
        <v>155078436</v>
      </c>
      <c r="AA136" s="189">
        <v>558606</v>
      </c>
      <c r="AB136" s="357">
        <v>64</v>
      </c>
      <c r="AH136">
        <v>1</v>
      </c>
      <c r="AI136">
        <v>10.78</v>
      </c>
      <c r="AJ136">
        <v>0</v>
      </c>
    </row>
    <row r="137" spans="1:36" x14ac:dyDescent="0.25">
      <c r="A137" s="144" t="s">
        <v>978</v>
      </c>
      <c r="B137" s="183">
        <v>155078459</v>
      </c>
      <c r="C137" s="184">
        <v>2.0099999999999998</v>
      </c>
      <c r="D137" s="127">
        <f>(C137+4.2+coefficient!$B$23)/0.9*1.19</f>
        <v>10.855444444444446</v>
      </c>
      <c r="E137" s="128">
        <f>(C137+4.2+coefficient!$B$23)/0.95</f>
        <v>8.6421052631578963</v>
      </c>
      <c r="F137" s="178"/>
      <c r="G137" s="179">
        <v>136</v>
      </c>
      <c r="H137" s="362">
        <v>13.29</v>
      </c>
      <c r="I137" s="132">
        <v>294</v>
      </c>
      <c r="J137" s="132">
        <v>155078459</v>
      </c>
      <c r="K137" s="132">
        <v>96510</v>
      </c>
      <c r="L137" s="181">
        <f t="shared" si="11"/>
        <v>11.435223863636363</v>
      </c>
      <c r="M137" s="135">
        <v>295</v>
      </c>
      <c r="N137" s="135">
        <v>155078459</v>
      </c>
      <c r="O137" s="135">
        <v>96512</v>
      </c>
      <c r="P137" s="182">
        <f>(C137+4.2+coefficient!$B$23)/0.88*1.19</f>
        <v>11.10215909090909</v>
      </c>
      <c r="Q137" s="137">
        <v>296</v>
      </c>
      <c r="R137" s="137">
        <v>155078459</v>
      </c>
      <c r="S137" s="137">
        <v>96511</v>
      </c>
      <c r="T137" s="186">
        <f t="shared" si="12"/>
        <v>8.3976136363636353</v>
      </c>
      <c r="U137" s="187">
        <v>758</v>
      </c>
      <c r="V137" s="187">
        <v>155078459</v>
      </c>
      <c r="W137" s="187">
        <v>558647</v>
      </c>
      <c r="X137" s="188">
        <f t="shared" si="13"/>
        <v>6.5352238636363627</v>
      </c>
      <c r="Y137" s="189">
        <v>759</v>
      </c>
      <c r="Z137" s="189">
        <v>155078459</v>
      </c>
      <c r="AA137" s="189">
        <v>558648</v>
      </c>
      <c r="AB137" s="357">
        <v>61</v>
      </c>
      <c r="AC137">
        <v>3</v>
      </c>
      <c r="AD137">
        <v>13.29</v>
      </c>
      <c r="AE137">
        <v>1</v>
      </c>
      <c r="AF137">
        <v>11.83</v>
      </c>
      <c r="AG137">
        <v>0</v>
      </c>
      <c r="AH137">
        <v>3</v>
      </c>
      <c r="AI137">
        <v>12.45</v>
      </c>
      <c r="AJ137">
        <v>4.9000000000000004</v>
      </c>
    </row>
    <row r="138" spans="1:36" x14ac:dyDescent="0.25">
      <c r="A138" s="125" t="s">
        <v>979</v>
      </c>
      <c r="B138" s="183">
        <v>155078488</v>
      </c>
      <c r="C138" s="184">
        <v>1.98</v>
      </c>
      <c r="D138" s="127">
        <f>(C138+4.2+coefficient!$B$23)/0.9*1.19</f>
        <v>10.815777777777777</v>
      </c>
      <c r="E138" s="128">
        <f>(C138+4.2+coefficient!$B$23)/0.95</f>
        <v>8.6105263157894729</v>
      </c>
      <c r="F138" s="185"/>
      <c r="G138" s="179">
        <v>137</v>
      </c>
      <c r="H138" s="362">
        <v>15.29</v>
      </c>
      <c r="I138" s="132">
        <v>294</v>
      </c>
      <c r="J138" s="132">
        <v>155078488</v>
      </c>
      <c r="K138" s="132">
        <v>96514</v>
      </c>
      <c r="L138" s="181">
        <f t="shared" si="11"/>
        <v>11.393438636363635</v>
      </c>
      <c r="M138" s="135">
        <v>295</v>
      </c>
      <c r="N138" s="135">
        <v>155078488</v>
      </c>
      <c r="O138" s="135">
        <v>96516</v>
      </c>
      <c r="P138" s="182">
        <f>(C138+4.2+coefficient!$B$23)/0.88*1.19</f>
        <v>11.061590909090908</v>
      </c>
      <c r="Q138" s="137">
        <v>296</v>
      </c>
      <c r="R138" s="137">
        <v>155078488</v>
      </c>
      <c r="S138" s="137">
        <v>96515</v>
      </c>
      <c r="T138" s="186">
        <f t="shared" si="12"/>
        <v>8.3570454545454531</v>
      </c>
      <c r="U138" s="187">
        <v>758</v>
      </c>
      <c r="V138" s="187">
        <v>155078488</v>
      </c>
      <c r="W138" s="187">
        <v>558699</v>
      </c>
      <c r="X138" s="188">
        <f t="shared" si="13"/>
        <v>6.4934386363636349</v>
      </c>
      <c r="Y138" s="189">
        <v>759</v>
      </c>
      <c r="Z138" s="189">
        <v>155078488</v>
      </c>
      <c r="AA138" s="189">
        <v>558700</v>
      </c>
      <c r="AB138" s="357">
        <v>71</v>
      </c>
      <c r="AC138">
        <v>8</v>
      </c>
      <c r="AD138">
        <v>13.29</v>
      </c>
      <c r="AE138">
        <v>3</v>
      </c>
      <c r="AF138">
        <v>11.83</v>
      </c>
      <c r="AG138">
        <v>0</v>
      </c>
      <c r="AH138">
        <v>1</v>
      </c>
      <c r="AI138">
        <v>11.48</v>
      </c>
      <c r="AJ138">
        <v>0</v>
      </c>
    </row>
    <row r="139" spans="1:36" x14ac:dyDescent="0.25">
      <c r="A139" s="144" t="s">
        <v>980</v>
      </c>
      <c r="B139" s="183">
        <v>155078520</v>
      </c>
      <c r="C139" s="184">
        <v>2.37</v>
      </c>
      <c r="D139" s="127">
        <f>(C139+4.2+coefficient!$B$23)/0.9*1.19</f>
        <v>11.331444444444443</v>
      </c>
      <c r="E139" s="128">
        <f>(C139+4.2+coefficient!$B$23)/0.95</f>
        <v>9.0210526315789483</v>
      </c>
      <c r="F139" s="178"/>
      <c r="G139" s="179">
        <v>138</v>
      </c>
      <c r="H139" s="180">
        <f>(C139+4.2+(coefficient!$B$22))/0.85*1.19</f>
        <v>13.398</v>
      </c>
      <c r="I139" s="132">
        <v>294</v>
      </c>
      <c r="J139" s="132">
        <v>155078520</v>
      </c>
      <c r="K139" s="132">
        <v>96519</v>
      </c>
      <c r="L139" s="181">
        <f t="shared" si="11"/>
        <v>11.93664659090909</v>
      </c>
      <c r="M139" s="135">
        <v>295</v>
      </c>
      <c r="N139" s="135">
        <v>155078520</v>
      </c>
      <c r="O139" s="135">
        <v>96521</v>
      </c>
      <c r="P139" s="182">
        <f>(C139+4.2+coefficient!$B$23)/0.88*1.19</f>
        <v>11.588977272727272</v>
      </c>
      <c r="Q139" s="137">
        <v>296</v>
      </c>
      <c r="R139" s="137">
        <v>155078520</v>
      </c>
      <c r="S139" s="137">
        <v>96520</v>
      </c>
      <c r="T139" s="186">
        <f t="shared" si="12"/>
        <v>8.8844318181818185</v>
      </c>
      <c r="U139" s="187">
        <v>758</v>
      </c>
      <c r="V139" s="187">
        <v>155078520</v>
      </c>
      <c r="W139" s="187">
        <v>558755</v>
      </c>
      <c r="X139" s="188">
        <f t="shared" si="13"/>
        <v>7.0366465909090898</v>
      </c>
      <c r="Y139" s="189">
        <v>759</v>
      </c>
      <c r="Z139" s="189">
        <v>155078520</v>
      </c>
      <c r="AA139" s="189">
        <v>558756</v>
      </c>
      <c r="AB139" s="357">
        <v>170</v>
      </c>
      <c r="AC139">
        <v>1</v>
      </c>
      <c r="AD139">
        <v>13.4</v>
      </c>
    </row>
    <row r="140" spans="1:36" x14ac:dyDescent="0.25">
      <c r="A140" s="125" t="s">
        <v>981</v>
      </c>
      <c r="B140" s="183">
        <v>155078552</v>
      </c>
      <c r="C140" s="184">
        <v>2.42</v>
      </c>
      <c r="D140" s="127">
        <f>(C140+4.2+coefficient!$B$23)/0.9*1.19</f>
        <v>11.397555555555558</v>
      </c>
      <c r="E140" s="128">
        <f>(C140+4.2+coefficient!$B$23)/0.95</f>
        <v>9.0736842105263165</v>
      </c>
      <c r="F140" s="185"/>
      <c r="G140" s="179">
        <v>139</v>
      </c>
      <c r="H140" s="180">
        <f>(C140+4.2+(coefficient!$B$22))/0.85*1.19</f>
        <v>13.468</v>
      </c>
      <c r="I140" s="132">
        <v>294</v>
      </c>
      <c r="J140" s="132">
        <v>155078552</v>
      </c>
      <c r="K140" s="132">
        <v>96524</v>
      </c>
      <c r="L140" s="181">
        <f t="shared" si="11"/>
        <v>12.006288636363639</v>
      </c>
      <c r="M140" s="135">
        <v>295</v>
      </c>
      <c r="N140" s="135">
        <v>155078552</v>
      </c>
      <c r="O140" s="135">
        <v>96526</v>
      </c>
      <c r="P140" s="182">
        <f>(C140+4.2+coefficient!$B$23)/0.88*1.19</f>
        <v>11.656590909090911</v>
      </c>
      <c r="Q140" s="137">
        <v>296</v>
      </c>
      <c r="R140" s="137">
        <v>155078552</v>
      </c>
      <c r="S140" s="137">
        <v>96525</v>
      </c>
      <c r="T140" s="186">
        <f t="shared" si="12"/>
        <v>8.9520454545454538</v>
      </c>
      <c r="U140" s="187">
        <v>758</v>
      </c>
      <c r="V140" s="187">
        <v>155078552</v>
      </c>
      <c r="W140" s="187">
        <v>558807</v>
      </c>
      <c r="X140" s="188">
        <f t="shared" si="13"/>
        <v>7.1062886363636384</v>
      </c>
      <c r="Y140" s="189">
        <v>759</v>
      </c>
      <c r="Z140" s="189">
        <v>155078552</v>
      </c>
      <c r="AA140" s="189">
        <v>558808</v>
      </c>
      <c r="AB140" s="357">
        <v>171</v>
      </c>
      <c r="AC140">
        <v>1</v>
      </c>
      <c r="AD140">
        <v>12.07</v>
      </c>
      <c r="AE140">
        <v>1</v>
      </c>
      <c r="AF140">
        <v>11.03</v>
      </c>
      <c r="AG140">
        <v>0</v>
      </c>
      <c r="AH140">
        <v>1</v>
      </c>
      <c r="AI140">
        <v>10.71</v>
      </c>
      <c r="AJ140">
        <v>0</v>
      </c>
    </row>
    <row r="141" spans="1:36" x14ac:dyDescent="0.25">
      <c r="A141" s="144" t="s">
        <v>982</v>
      </c>
      <c r="B141" s="183">
        <v>155078450</v>
      </c>
      <c r="C141" s="184">
        <v>2.4500000000000002</v>
      </c>
      <c r="D141" s="127">
        <f>(C141+4.2+coefficient!$B$23)/0.9*1.19</f>
        <v>11.437222222222221</v>
      </c>
      <c r="E141" s="128">
        <f>(C141+4.2+coefficient!$B$23)/0.95</f>
        <v>9.1052631578947381</v>
      </c>
      <c r="F141" s="178"/>
      <c r="G141" s="179">
        <v>140</v>
      </c>
      <c r="H141" s="362">
        <v>13.97</v>
      </c>
      <c r="I141" s="132">
        <v>294</v>
      </c>
      <c r="J141" s="132">
        <v>155078450</v>
      </c>
      <c r="K141" s="132">
        <v>96527</v>
      </c>
      <c r="L141" s="181">
        <f t="shared" si="11"/>
        <v>12.048073863636365</v>
      </c>
      <c r="M141" s="135">
        <v>295</v>
      </c>
      <c r="N141" s="135">
        <v>155078450</v>
      </c>
      <c r="O141" s="135">
        <v>96529</v>
      </c>
      <c r="P141" s="182">
        <f>(C141+4.2+coefficient!$B$23)/0.88*1.19</f>
        <v>11.697159090909091</v>
      </c>
      <c r="Q141" s="137">
        <v>296</v>
      </c>
      <c r="R141" s="137">
        <v>155078450</v>
      </c>
      <c r="S141" s="137">
        <v>96528</v>
      </c>
      <c r="T141" s="186">
        <f t="shared" si="12"/>
        <v>8.992613636363636</v>
      </c>
      <c r="U141" s="187">
        <v>758</v>
      </c>
      <c r="V141" s="187">
        <v>155078450</v>
      </c>
      <c r="W141" s="187">
        <v>558631</v>
      </c>
      <c r="X141" s="188">
        <f t="shared" si="13"/>
        <v>7.1480738636363643</v>
      </c>
      <c r="Y141" s="189">
        <v>759</v>
      </c>
      <c r="Z141" s="189">
        <v>155078450</v>
      </c>
      <c r="AA141" s="189">
        <v>558632</v>
      </c>
      <c r="AB141" s="357">
        <v>163</v>
      </c>
      <c r="AC141">
        <v>1</v>
      </c>
      <c r="AD141">
        <v>13.97</v>
      </c>
      <c r="AE141">
        <v>2</v>
      </c>
      <c r="AF141">
        <v>12.51</v>
      </c>
      <c r="AG141">
        <v>0</v>
      </c>
      <c r="AH141">
        <v>1</v>
      </c>
      <c r="AI141">
        <v>7.24</v>
      </c>
      <c r="AJ141">
        <v>4.9000000000000004</v>
      </c>
    </row>
    <row r="142" spans="1:36" x14ac:dyDescent="0.25">
      <c r="A142" s="125" t="s">
        <v>983</v>
      </c>
      <c r="B142" s="183">
        <v>155629202</v>
      </c>
      <c r="C142" s="184">
        <v>1.76</v>
      </c>
      <c r="D142" s="127">
        <f>(C142+4.2+coefficient!$B$23)/0.9*1.19</f>
        <v>10.524888888888889</v>
      </c>
      <c r="E142" s="128">
        <f>(C142+4.2+coefficient!$B$23)/0.95</f>
        <v>8.3789473684210538</v>
      </c>
      <c r="F142" s="185"/>
      <c r="G142" s="179">
        <v>141</v>
      </c>
      <c r="H142" s="362">
        <v>12.54</v>
      </c>
      <c r="I142" s="132">
        <v>294</v>
      </c>
      <c r="J142" s="132">
        <v>155629202</v>
      </c>
      <c r="K142" s="132">
        <v>96534</v>
      </c>
      <c r="L142" s="181">
        <f t="shared" si="11"/>
        <v>11.087013636363636</v>
      </c>
      <c r="M142" s="135">
        <v>295</v>
      </c>
      <c r="N142" s="135">
        <v>155629202</v>
      </c>
      <c r="O142" s="135">
        <v>96536</v>
      </c>
      <c r="P142" s="182">
        <f>(C142+4.2+coefficient!$B$23)/0.88*1.19</f>
        <v>10.764090909090909</v>
      </c>
      <c r="Q142" s="137">
        <v>296</v>
      </c>
      <c r="R142" s="137">
        <v>155629202</v>
      </c>
      <c r="S142" s="137">
        <v>96535</v>
      </c>
      <c r="T142" s="186">
        <f t="shared" si="12"/>
        <v>8.0595454545454537</v>
      </c>
      <c r="U142" s="187">
        <v>758</v>
      </c>
      <c r="V142" s="187">
        <v>155629202</v>
      </c>
      <c r="W142" s="187">
        <v>560417</v>
      </c>
      <c r="X142" s="188">
        <f>L142-2</f>
        <v>9.0870136363636362</v>
      </c>
      <c r="Y142" s="189">
        <v>759</v>
      </c>
      <c r="Z142" s="189">
        <v>155629202</v>
      </c>
      <c r="AA142" s="189">
        <v>560418</v>
      </c>
      <c r="AB142" s="357">
        <v>19</v>
      </c>
      <c r="AC142">
        <v>4</v>
      </c>
      <c r="AD142">
        <v>12.54</v>
      </c>
      <c r="AH142">
        <v>2</v>
      </c>
      <c r="AI142">
        <v>5.86</v>
      </c>
      <c r="AJ142">
        <v>16.18</v>
      </c>
    </row>
    <row r="143" spans="1:36" x14ac:dyDescent="0.25">
      <c r="A143" s="144" t="s">
        <v>984</v>
      </c>
      <c r="B143" s="183">
        <v>155078503</v>
      </c>
      <c r="C143" s="184">
        <v>1.67</v>
      </c>
      <c r="D143" s="127">
        <f>(C143+4.2+coefficient!$B$23)/0.9*1.19</f>
        <v>10.405888888888887</v>
      </c>
      <c r="E143" s="128">
        <f>(C143+4.2+coefficient!$B$23)/0.95</f>
        <v>8.2842105263157908</v>
      </c>
      <c r="F143" s="178"/>
      <c r="G143" s="179">
        <v>142</v>
      </c>
      <c r="H143" s="362">
        <v>14.68</v>
      </c>
      <c r="I143" s="132">
        <v>294</v>
      </c>
      <c r="J143" s="132">
        <v>155078503</v>
      </c>
      <c r="K143" s="132">
        <v>96540</v>
      </c>
      <c r="L143" s="181">
        <f t="shared" si="11"/>
        <v>10.961657954545455</v>
      </c>
      <c r="M143" s="135">
        <v>295</v>
      </c>
      <c r="N143" s="135">
        <v>155078503</v>
      </c>
      <c r="O143" s="135">
        <v>96542</v>
      </c>
      <c r="P143" s="182">
        <f>(C143+4.2+coefficient!$B$23)/0.88*1.19</f>
        <v>10.642386363636364</v>
      </c>
      <c r="Q143" s="137">
        <v>296</v>
      </c>
      <c r="R143" s="137">
        <v>155078503</v>
      </c>
      <c r="S143" s="137">
        <v>96541</v>
      </c>
      <c r="T143" s="186">
        <f t="shared" si="12"/>
        <v>7.9378409090909088</v>
      </c>
      <c r="U143" s="187">
        <v>758</v>
      </c>
      <c r="V143" s="187">
        <v>155078503</v>
      </c>
      <c r="W143" s="187">
        <v>558727</v>
      </c>
      <c r="X143" s="188">
        <f>L143-4.9</f>
        <v>6.0616579545454545</v>
      </c>
      <c r="Y143" s="189">
        <v>759</v>
      </c>
      <c r="Z143" s="189">
        <v>155078503</v>
      </c>
      <c r="AA143" s="189">
        <v>558728</v>
      </c>
      <c r="AB143" s="357">
        <v>90</v>
      </c>
      <c r="AC143">
        <v>10</v>
      </c>
      <c r="AD143">
        <v>14.68</v>
      </c>
      <c r="AE143">
        <v>5</v>
      </c>
      <c r="AF143">
        <v>5.7</v>
      </c>
      <c r="AG143">
        <v>4.9000000000000004</v>
      </c>
    </row>
    <row r="144" spans="1:36" x14ac:dyDescent="0.25">
      <c r="A144" s="125" t="s">
        <v>985</v>
      </c>
      <c r="B144" s="183">
        <v>155078533</v>
      </c>
      <c r="C144" s="184">
        <v>1.9</v>
      </c>
      <c r="D144" s="127">
        <f>(C144+4.2+coefficient!$B$23)/0.9*1.19</f>
        <v>10.709999999999999</v>
      </c>
      <c r="E144" s="128">
        <f>(C144+4.2+coefficient!$B$23)/0.95</f>
        <v>8.526315789473685</v>
      </c>
      <c r="F144" s="185"/>
      <c r="G144" s="179">
        <v>143</v>
      </c>
      <c r="H144" s="180">
        <f>(C144+4.2+(coefficient!$B$22))/0.85*1.19</f>
        <v>12.739999999999998</v>
      </c>
      <c r="I144" s="132">
        <v>294</v>
      </c>
      <c r="J144" s="132">
        <v>155078533</v>
      </c>
      <c r="K144" s="132">
        <v>96543</v>
      </c>
      <c r="L144" s="181">
        <f t="shared" si="11"/>
        <v>11.282011363636363</v>
      </c>
      <c r="M144" s="135">
        <v>295</v>
      </c>
      <c r="N144" s="135">
        <v>155078533</v>
      </c>
      <c r="O144" s="135">
        <v>96545</v>
      </c>
      <c r="P144" s="182">
        <f>(C144+4.2+coefficient!$B$23)/0.88*1.19</f>
        <v>10.953409090909089</v>
      </c>
      <c r="Q144" s="137">
        <v>296</v>
      </c>
      <c r="R144" s="137">
        <v>155078533</v>
      </c>
      <c r="S144" s="137">
        <v>96544</v>
      </c>
      <c r="T144" s="186">
        <f t="shared" si="12"/>
        <v>8.2488636363636356</v>
      </c>
      <c r="U144" s="187">
        <v>758</v>
      </c>
      <c r="V144" s="187">
        <v>155078533</v>
      </c>
      <c r="W144" s="187">
        <v>558777</v>
      </c>
      <c r="X144" s="188">
        <f>L144-4.9</f>
        <v>6.3820113636363622</v>
      </c>
      <c r="Y144" s="189">
        <v>759</v>
      </c>
      <c r="Z144" s="189">
        <v>155078533</v>
      </c>
      <c r="AA144" s="189">
        <v>558778</v>
      </c>
      <c r="AB144" s="357">
        <v>34</v>
      </c>
      <c r="AC144">
        <v>1</v>
      </c>
      <c r="AD144">
        <v>11.34</v>
      </c>
      <c r="AE144">
        <v>1</v>
      </c>
      <c r="AF144">
        <v>11.28</v>
      </c>
      <c r="AG144">
        <v>0</v>
      </c>
      <c r="AH144">
        <v>1</v>
      </c>
      <c r="AI144">
        <v>10.95</v>
      </c>
      <c r="AJ144">
        <v>0</v>
      </c>
    </row>
    <row r="145" spans="1:36" x14ac:dyDescent="0.25">
      <c r="A145" s="144" t="s">
        <v>986</v>
      </c>
      <c r="B145" s="183">
        <v>155078570</v>
      </c>
      <c r="C145" s="184">
        <v>1.37</v>
      </c>
      <c r="D145" s="127">
        <f>(C145+4.2+coefficient!$B$23)/0.9*1.19</f>
        <v>10.009222222222222</v>
      </c>
      <c r="E145" s="128">
        <f>(C145+4.2+coefficient!$B$23)/0.95</f>
        <v>7.9684210526315793</v>
      </c>
      <c r="F145" s="178"/>
      <c r="G145" s="179">
        <v>144</v>
      </c>
      <c r="H145" s="362">
        <v>12</v>
      </c>
      <c r="I145" s="132">
        <v>294</v>
      </c>
      <c r="J145" s="132">
        <v>155078570</v>
      </c>
      <c r="K145" s="132">
        <v>96548</v>
      </c>
      <c r="L145" s="181">
        <f t="shared" si="11"/>
        <v>10.543805681818183</v>
      </c>
      <c r="M145" s="135">
        <v>295</v>
      </c>
      <c r="N145" s="135">
        <v>155078570</v>
      </c>
      <c r="O145" s="135">
        <v>96550</v>
      </c>
      <c r="P145" s="182">
        <f>(C145+4.2+coefficient!$B$23)/0.88*1.19</f>
        <v>10.236704545454547</v>
      </c>
      <c r="Q145" s="137">
        <v>296</v>
      </c>
      <c r="R145" s="137">
        <v>155078570</v>
      </c>
      <c r="S145" s="137">
        <v>96549</v>
      </c>
      <c r="T145" s="186">
        <f t="shared" si="12"/>
        <v>7.532159090909091</v>
      </c>
      <c r="U145" s="187">
        <v>758</v>
      </c>
      <c r="V145" s="187">
        <v>155078570</v>
      </c>
      <c r="W145" s="187">
        <v>558835</v>
      </c>
      <c r="X145" s="188">
        <f>L145-4.9</f>
        <v>5.6438056818181828</v>
      </c>
      <c r="Y145" s="189">
        <v>759</v>
      </c>
      <c r="Z145" s="189">
        <v>155078570</v>
      </c>
      <c r="AA145" s="189">
        <v>558836</v>
      </c>
      <c r="AB145" s="357">
        <v>68</v>
      </c>
      <c r="AC145">
        <v>1</v>
      </c>
      <c r="AD145">
        <v>12</v>
      </c>
      <c r="AE145">
        <v>2</v>
      </c>
      <c r="AF145">
        <v>5.28</v>
      </c>
      <c r="AG145">
        <v>4.9000000000000004</v>
      </c>
    </row>
    <row r="146" spans="1:36" x14ac:dyDescent="0.25">
      <c r="A146" s="125" t="s">
        <v>987</v>
      </c>
      <c r="B146" s="183">
        <v>155078452</v>
      </c>
      <c r="C146" s="184">
        <v>1.81</v>
      </c>
      <c r="D146" s="127">
        <f>(C146+4.2+coefficient!$B$23)/0.9*1.19</f>
        <v>10.590999999999999</v>
      </c>
      <c r="E146" s="128">
        <f>(C146+4.2+coefficient!$B$23)/0.95</f>
        <v>8.431578947368422</v>
      </c>
      <c r="F146" s="185"/>
      <c r="G146" s="179">
        <v>145</v>
      </c>
      <c r="H146" s="362">
        <v>12.61</v>
      </c>
      <c r="I146" s="132">
        <v>294</v>
      </c>
      <c r="J146" s="132">
        <v>155078452</v>
      </c>
      <c r="K146" s="132">
        <v>96602</v>
      </c>
      <c r="L146" s="181">
        <f t="shared" si="11"/>
        <v>11.156655681818181</v>
      </c>
      <c r="M146" s="135">
        <v>295</v>
      </c>
      <c r="N146" s="135">
        <v>155078452</v>
      </c>
      <c r="O146" s="135">
        <v>96604</v>
      </c>
      <c r="P146" s="182">
        <f>(C146+4.2+coefficient!$B$23)/0.88*1.19</f>
        <v>10.831704545454544</v>
      </c>
      <c r="Q146" s="137">
        <v>296</v>
      </c>
      <c r="R146" s="137">
        <v>155078452</v>
      </c>
      <c r="S146" s="137">
        <v>96603</v>
      </c>
      <c r="T146" s="186">
        <f t="shared" si="12"/>
        <v>8.1271590909090907</v>
      </c>
      <c r="U146" s="187">
        <v>758</v>
      </c>
      <c r="V146" s="187">
        <v>155078452</v>
      </c>
      <c r="W146" s="187">
        <v>558635</v>
      </c>
      <c r="X146" s="188">
        <f>L146-1</f>
        <v>10.156655681818181</v>
      </c>
      <c r="Y146" s="189">
        <v>759</v>
      </c>
      <c r="Z146" s="189">
        <v>155078452</v>
      </c>
      <c r="AA146" s="189">
        <v>558636</v>
      </c>
      <c r="AB146" s="357">
        <v>2</v>
      </c>
      <c r="AC146">
        <v>6</v>
      </c>
      <c r="AD146">
        <v>12.61</v>
      </c>
      <c r="AH146">
        <v>4</v>
      </c>
      <c r="AI146">
        <v>10.83</v>
      </c>
      <c r="AJ146">
        <v>4.9000000000000004</v>
      </c>
    </row>
    <row r="147" spans="1:36" x14ac:dyDescent="0.25">
      <c r="A147" s="144" t="s">
        <v>988</v>
      </c>
      <c r="B147" s="183">
        <v>155078482</v>
      </c>
      <c r="C147" s="184">
        <v>1.68</v>
      </c>
      <c r="D147" s="127">
        <f>(C147+4.2+coefficient!$B$23)/0.9*1.19</f>
        <v>10.419111111111109</v>
      </c>
      <c r="E147" s="128">
        <f>(C147+4.2+coefficient!$B$23)/0.95</f>
        <v>8.2947368421052641</v>
      </c>
      <c r="F147" s="178"/>
      <c r="G147" s="179">
        <v>146</v>
      </c>
      <c r="H147" s="362">
        <v>18</v>
      </c>
      <c r="I147" s="132">
        <v>294</v>
      </c>
      <c r="J147" s="132">
        <v>155078482</v>
      </c>
      <c r="K147" s="132">
        <v>97139</v>
      </c>
      <c r="L147" s="181">
        <f t="shared" si="11"/>
        <v>15.450000000000001</v>
      </c>
      <c r="M147" s="135">
        <v>295</v>
      </c>
      <c r="N147" s="135">
        <v>155078482</v>
      </c>
      <c r="O147" s="135">
        <v>97141</v>
      </c>
      <c r="P147" s="362">
        <v>15</v>
      </c>
      <c r="Q147" s="137">
        <v>296</v>
      </c>
      <c r="R147" s="137">
        <v>155078482</v>
      </c>
      <c r="S147" s="137">
        <v>97140</v>
      </c>
      <c r="T147" s="186">
        <f t="shared" si="12"/>
        <v>7.9513636363636362</v>
      </c>
      <c r="U147" s="187">
        <v>758</v>
      </c>
      <c r="V147" s="187">
        <v>155078482</v>
      </c>
      <c r="W147" s="187">
        <v>558687</v>
      </c>
      <c r="X147" s="188">
        <f>L147-2</f>
        <v>13.450000000000001</v>
      </c>
      <c r="Y147" s="189">
        <v>759</v>
      </c>
      <c r="Z147" s="189">
        <v>155078482</v>
      </c>
      <c r="AA147" s="189">
        <v>558688</v>
      </c>
      <c r="AB147" s="357">
        <v>12</v>
      </c>
      <c r="AC147">
        <v>4</v>
      </c>
      <c r="AD147">
        <v>13.28</v>
      </c>
      <c r="AH147">
        <v>6</v>
      </c>
      <c r="AI147">
        <v>10.66</v>
      </c>
      <c r="AJ147">
        <v>0</v>
      </c>
    </row>
    <row r="148" spans="1:36" x14ac:dyDescent="0.25">
      <c r="A148" s="125" t="s">
        <v>989</v>
      </c>
      <c r="B148" s="183">
        <v>155078513</v>
      </c>
      <c r="C148" s="184">
        <v>1.58</v>
      </c>
      <c r="D148" s="127">
        <f>(C148+4.2+coefficient!$B$23)/0.9*1.19</f>
        <v>10.286888888888887</v>
      </c>
      <c r="E148" s="128">
        <f>(C148+4.2+coefficient!$B$23)/0.95</f>
        <v>8.1894736842105278</v>
      </c>
      <c r="F148" s="185"/>
      <c r="G148" s="179">
        <v>147</v>
      </c>
      <c r="H148" s="180">
        <v>18</v>
      </c>
      <c r="I148" s="132">
        <v>294</v>
      </c>
      <c r="J148" s="132">
        <v>155078513</v>
      </c>
      <c r="K148" s="132">
        <v>97149</v>
      </c>
      <c r="L148" s="181">
        <f t="shared" si="11"/>
        <v>15.450000000000001</v>
      </c>
      <c r="M148" s="135">
        <v>295</v>
      </c>
      <c r="N148" s="135">
        <v>155078513</v>
      </c>
      <c r="O148" s="135">
        <v>97150</v>
      </c>
      <c r="P148" s="362">
        <v>15</v>
      </c>
      <c r="Q148" s="137">
        <v>296</v>
      </c>
      <c r="R148" s="137">
        <v>155078513</v>
      </c>
      <c r="S148" s="137">
        <v>97146</v>
      </c>
      <c r="T148" s="186">
        <f t="shared" si="12"/>
        <v>7.8161363636363639</v>
      </c>
      <c r="U148" s="187">
        <v>758</v>
      </c>
      <c r="V148" s="187">
        <v>155078513</v>
      </c>
      <c r="W148" s="187">
        <v>558743</v>
      </c>
      <c r="X148" s="188">
        <f>L148-1</f>
        <v>14.450000000000001</v>
      </c>
      <c r="Y148" s="189">
        <v>759</v>
      </c>
      <c r="Z148" s="189">
        <v>155078513</v>
      </c>
      <c r="AA148" s="189">
        <v>558744</v>
      </c>
      <c r="AB148" s="357">
        <v>0</v>
      </c>
      <c r="AE148">
        <v>1</v>
      </c>
      <c r="AF148">
        <v>10.84</v>
      </c>
      <c r="AG148">
        <v>0</v>
      </c>
    </row>
    <row r="149" spans="1:36" x14ac:dyDescent="0.25">
      <c r="A149" s="144" t="s">
        <v>990</v>
      </c>
      <c r="B149" s="183">
        <v>155078542</v>
      </c>
      <c r="C149" s="184">
        <v>1.75</v>
      </c>
      <c r="D149" s="127">
        <f>(C149+4.2+coefficient!$B$23)/0.9*1.19</f>
        <v>10.511666666666667</v>
      </c>
      <c r="E149" s="128">
        <f>(C149+4.2+coefficient!$B$23)/0.95</f>
        <v>8.3684210526315788</v>
      </c>
      <c r="F149" s="178"/>
      <c r="G149" s="179">
        <v>148</v>
      </c>
      <c r="H149" s="180">
        <f>(C149+4.2+(coefficient!$B$22))/0.85*1.19</f>
        <v>12.53</v>
      </c>
      <c r="I149" s="132">
        <v>294</v>
      </c>
      <c r="J149" s="132">
        <v>155078542</v>
      </c>
      <c r="K149" s="132">
        <v>96605</v>
      </c>
      <c r="L149" s="181">
        <f t="shared" si="11"/>
        <v>11.073085227272729</v>
      </c>
      <c r="M149" s="135">
        <v>295</v>
      </c>
      <c r="N149" s="135">
        <v>155078542</v>
      </c>
      <c r="O149" s="135">
        <v>96607</v>
      </c>
      <c r="P149" s="182">
        <f>(C149+4.2+coefficient!$B$23)/0.88*1.19</f>
        <v>10.750568181818183</v>
      </c>
      <c r="Q149" s="137">
        <v>296</v>
      </c>
      <c r="R149" s="137">
        <v>155078542</v>
      </c>
      <c r="S149" s="137">
        <v>96606</v>
      </c>
      <c r="T149" s="186">
        <f t="shared" si="12"/>
        <v>8.046022727272728</v>
      </c>
      <c r="U149" s="187">
        <v>758</v>
      </c>
      <c r="V149" s="187">
        <v>155078542</v>
      </c>
      <c r="W149" s="187">
        <v>558791</v>
      </c>
      <c r="X149" s="188">
        <f t="shared" ref="X149:X162" si="14">L149-4.9</f>
        <v>6.173085227272729</v>
      </c>
      <c r="Y149" s="189">
        <v>759</v>
      </c>
      <c r="Z149" s="189">
        <v>155078542</v>
      </c>
      <c r="AA149" s="189">
        <v>558792</v>
      </c>
      <c r="AB149" s="357">
        <v>63</v>
      </c>
      <c r="AC149">
        <v>1</v>
      </c>
      <c r="AD149">
        <v>12.53</v>
      </c>
      <c r="AE149">
        <v>1</v>
      </c>
      <c r="AF149">
        <v>5.99</v>
      </c>
      <c r="AG149">
        <v>4.9000000000000004</v>
      </c>
    </row>
    <row r="150" spans="1:36" x14ac:dyDescent="0.25">
      <c r="A150" s="125" t="s">
        <v>991</v>
      </c>
      <c r="B150" s="183">
        <v>155078583</v>
      </c>
      <c r="C150" s="184">
        <v>1.73</v>
      </c>
      <c r="D150" s="127">
        <f>(C150+4.2+coefficient!$B$23)/0.9*1.19</f>
        <v>10.48522222222222</v>
      </c>
      <c r="E150" s="128">
        <f>(C150+4.2+coefficient!$B$23)/0.95</f>
        <v>8.3473684210526322</v>
      </c>
      <c r="F150" s="185"/>
      <c r="G150" s="179">
        <v>149</v>
      </c>
      <c r="H150" s="362">
        <v>12.5</v>
      </c>
      <c r="I150" s="132">
        <v>294</v>
      </c>
      <c r="J150" s="132">
        <v>155078583</v>
      </c>
      <c r="K150" s="132">
        <v>96553</v>
      </c>
      <c r="L150" s="181">
        <f t="shared" si="11"/>
        <v>11.045228409090909</v>
      </c>
      <c r="M150" s="135">
        <v>295</v>
      </c>
      <c r="N150" s="135">
        <v>155078583</v>
      </c>
      <c r="O150" s="135">
        <v>96555</v>
      </c>
      <c r="P150" s="182">
        <f>(C150+4.2+coefficient!$B$23)/0.88*1.19</f>
        <v>10.723522727272726</v>
      </c>
      <c r="Q150" s="137">
        <v>296</v>
      </c>
      <c r="R150" s="137">
        <v>155078583</v>
      </c>
      <c r="S150" s="137">
        <v>96554</v>
      </c>
      <c r="T150" s="186">
        <f t="shared" si="12"/>
        <v>8.0189772727272715</v>
      </c>
      <c r="U150" s="187">
        <v>758</v>
      </c>
      <c r="V150" s="187">
        <v>155078583</v>
      </c>
      <c r="W150" s="187">
        <v>558859</v>
      </c>
      <c r="X150" s="188">
        <f t="shared" si="14"/>
        <v>6.1452284090909082</v>
      </c>
      <c r="Y150" s="189">
        <v>759</v>
      </c>
      <c r="Z150" s="189">
        <v>155078583</v>
      </c>
      <c r="AA150" s="189">
        <v>558860</v>
      </c>
      <c r="AB150" s="357">
        <v>29</v>
      </c>
      <c r="AC150">
        <v>2</v>
      </c>
      <c r="AD150">
        <v>12.5</v>
      </c>
    </row>
    <row r="151" spans="1:36" s="11" customFormat="1" x14ac:dyDescent="0.25">
      <c r="A151" s="144" t="s">
        <v>992</v>
      </c>
      <c r="B151" s="183">
        <v>155078439</v>
      </c>
      <c r="C151" s="184">
        <v>1.64</v>
      </c>
      <c r="D151" s="127">
        <f>(C151+4.2+coefficient!$B$23)/0.9*1.19</f>
        <v>10.366222222222222</v>
      </c>
      <c r="E151" s="128">
        <f>(C151+4.2+coefficient!$B$23)/0.95</f>
        <v>8.2526315789473692</v>
      </c>
      <c r="F151" s="178"/>
      <c r="G151" s="179">
        <v>150</v>
      </c>
      <c r="H151" s="362">
        <v>12.9</v>
      </c>
      <c r="I151" s="132">
        <v>294</v>
      </c>
      <c r="J151" s="132">
        <v>155078439</v>
      </c>
      <c r="K151" s="132">
        <v>96608</v>
      </c>
      <c r="L151" s="181">
        <f t="shared" si="11"/>
        <v>10.919872727272725</v>
      </c>
      <c r="M151" s="135">
        <v>295</v>
      </c>
      <c r="N151" s="135">
        <v>155078439</v>
      </c>
      <c r="O151" s="135">
        <v>96610</v>
      </c>
      <c r="P151" s="182">
        <f>(C151+4.2+coefficient!$B$23)/0.88*1.19</f>
        <v>10.60181818181818</v>
      </c>
      <c r="Q151" s="137">
        <v>296</v>
      </c>
      <c r="R151" s="137">
        <v>155078439</v>
      </c>
      <c r="S151" s="137">
        <v>96609</v>
      </c>
      <c r="T151" s="186">
        <f t="shared" si="12"/>
        <v>7.8972727272727266</v>
      </c>
      <c r="U151" s="187">
        <v>758</v>
      </c>
      <c r="V151" s="187">
        <v>155078439</v>
      </c>
      <c r="W151" s="187">
        <v>558611</v>
      </c>
      <c r="X151" s="188">
        <f t="shared" si="14"/>
        <v>6.019872727272725</v>
      </c>
      <c r="Y151" s="189">
        <v>759</v>
      </c>
      <c r="Z151" s="189">
        <v>155078439</v>
      </c>
      <c r="AA151" s="189">
        <v>558612</v>
      </c>
      <c r="AB151" s="357">
        <v>126</v>
      </c>
      <c r="AC151">
        <v>3</v>
      </c>
      <c r="AD151">
        <v>12.9</v>
      </c>
      <c r="AE151">
        <v>3</v>
      </c>
      <c r="AF151">
        <v>12.31</v>
      </c>
      <c r="AG151">
        <v>4.9000000000000004</v>
      </c>
      <c r="AH151">
        <v>1</v>
      </c>
      <c r="AI151">
        <v>11.95</v>
      </c>
      <c r="AJ151">
        <v>0</v>
      </c>
    </row>
    <row r="152" spans="1:36" x14ac:dyDescent="0.25">
      <c r="A152" s="125" t="s">
        <v>993</v>
      </c>
      <c r="B152" s="183">
        <v>155078463</v>
      </c>
      <c r="C152" s="184">
        <v>2.02</v>
      </c>
      <c r="D152" s="127">
        <f>(C152+4.2+coefficient!$B$23)/0.9*1.19</f>
        <v>10.868666666666668</v>
      </c>
      <c r="E152" s="128">
        <f>(C152+4.2+coefficient!$B$23)/0.95</f>
        <v>8.6526315789473696</v>
      </c>
      <c r="F152" s="185"/>
      <c r="G152" s="179">
        <v>151</v>
      </c>
      <c r="H152" s="180">
        <f>(C152+4.2+(coefficient!$B$22))/0.85*1.19</f>
        <v>12.907999999999999</v>
      </c>
      <c r="I152" s="132">
        <v>294</v>
      </c>
      <c r="J152" s="132">
        <v>155078463</v>
      </c>
      <c r="K152" s="132">
        <v>96613</v>
      </c>
      <c r="L152" s="181">
        <f t="shared" si="11"/>
        <v>11.449152272727273</v>
      </c>
      <c r="M152" s="135">
        <v>295</v>
      </c>
      <c r="N152" s="135">
        <v>155078463</v>
      </c>
      <c r="O152" s="135">
        <v>96615</v>
      </c>
      <c r="P152" s="182">
        <f>(C152+4.2+coefficient!$B$23)/0.88*1.19</f>
        <v>11.115681818181818</v>
      </c>
      <c r="Q152" s="137">
        <v>296</v>
      </c>
      <c r="R152" s="137">
        <v>155078463</v>
      </c>
      <c r="S152" s="137">
        <v>96614</v>
      </c>
      <c r="T152" s="186">
        <f t="shared" si="12"/>
        <v>8.4111363636363645</v>
      </c>
      <c r="U152" s="187">
        <v>758</v>
      </c>
      <c r="V152" s="187">
        <v>155078463</v>
      </c>
      <c r="W152" s="187">
        <v>558655</v>
      </c>
      <c r="X152" s="188">
        <f t="shared" si="14"/>
        <v>6.5491522727272731</v>
      </c>
      <c r="Y152" s="189">
        <v>759</v>
      </c>
      <c r="Z152" s="189">
        <v>155078463</v>
      </c>
      <c r="AA152" s="189">
        <v>558656</v>
      </c>
      <c r="AB152" s="357">
        <v>123</v>
      </c>
      <c r="AE152">
        <v>0</v>
      </c>
      <c r="AF152">
        <v>0</v>
      </c>
      <c r="AG152">
        <v>4.9000000000000004</v>
      </c>
    </row>
    <row r="153" spans="1:36" x14ac:dyDescent="0.25">
      <c r="A153" s="144" t="s">
        <v>994</v>
      </c>
      <c r="B153" s="183">
        <v>155078492</v>
      </c>
      <c r="C153" s="184">
        <v>1.45</v>
      </c>
      <c r="D153" s="127">
        <f>(C153+4.2+coefficient!$B$23)/0.9*1.19</f>
        <v>10.115</v>
      </c>
      <c r="E153" s="128">
        <f>(C153+4.2+coefficient!$B$23)/0.95</f>
        <v>8.0526315789473699</v>
      </c>
      <c r="F153" s="178"/>
      <c r="G153" s="179">
        <v>152</v>
      </c>
      <c r="H153" s="362">
        <v>14.89</v>
      </c>
      <c r="I153" s="132">
        <v>294</v>
      </c>
      <c r="J153" s="132">
        <v>155078492</v>
      </c>
      <c r="K153" s="132">
        <v>96616</v>
      </c>
      <c r="L153" s="181">
        <f t="shared" si="11"/>
        <v>10.655232954545454</v>
      </c>
      <c r="M153" s="135">
        <v>295</v>
      </c>
      <c r="N153" s="135">
        <v>155078492</v>
      </c>
      <c r="O153" s="135">
        <v>96618</v>
      </c>
      <c r="P153" s="182">
        <f>(C153+4.2+coefficient!$B$23)/0.88*1.19</f>
        <v>10.344886363636363</v>
      </c>
      <c r="Q153" s="137">
        <v>296</v>
      </c>
      <c r="R153" s="137">
        <v>155078492</v>
      </c>
      <c r="S153" s="137">
        <v>96617</v>
      </c>
      <c r="T153" s="186">
        <f t="shared" si="12"/>
        <v>7.6403409090909093</v>
      </c>
      <c r="U153" s="187">
        <v>758</v>
      </c>
      <c r="V153" s="187">
        <v>155078492</v>
      </c>
      <c r="W153" s="187">
        <v>558707</v>
      </c>
      <c r="X153" s="188">
        <f t="shared" si="14"/>
        <v>5.7552329545454537</v>
      </c>
      <c r="Y153" s="189">
        <v>759</v>
      </c>
      <c r="Z153" s="189">
        <v>155078492</v>
      </c>
      <c r="AA153" s="189">
        <v>558708</v>
      </c>
      <c r="AB153" s="357">
        <v>51</v>
      </c>
      <c r="AC153">
        <v>6</v>
      </c>
      <c r="AD153">
        <v>12.89</v>
      </c>
    </row>
    <row r="154" spans="1:36" x14ac:dyDescent="0.25">
      <c r="A154" s="125" t="s">
        <v>995</v>
      </c>
      <c r="B154" s="183">
        <v>155078523</v>
      </c>
      <c r="C154" s="184">
        <v>1.29</v>
      </c>
      <c r="D154" s="127">
        <f>(C154+4.2+coefficient!$B$23)/0.9*1.19</f>
        <v>9.9034444444444443</v>
      </c>
      <c r="E154" s="128">
        <f>(C154+4.2+coefficient!$B$23)/0.95</f>
        <v>7.8842105263157904</v>
      </c>
      <c r="F154" s="185"/>
      <c r="G154" s="179">
        <v>153</v>
      </c>
      <c r="H154" s="180">
        <f>(C154+4.2+(coefficient!$B$22))/0.85*1.19</f>
        <v>11.885999999999999</v>
      </c>
      <c r="I154" s="132">
        <v>294</v>
      </c>
      <c r="J154" s="132">
        <v>155078523</v>
      </c>
      <c r="K154" s="132">
        <v>96620</v>
      </c>
      <c r="L154" s="181">
        <f t="shared" si="11"/>
        <v>10.43237840909091</v>
      </c>
      <c r="M154" s="135">
        <v>295</v>
      </c>
      <c r="N154" s="135">
        <v>155078523</v>
      </c>
      <c r="O154" s="135">
        <v>96622</v>
      </c>
      <c r="P154" s="182">
        <f>(C154+4.2+coefficient!$B$23)/0.88*1.19</f>
        <v>10.128522727272728</v>
      </c>
      <c r="Q154" s="137">
        <v>296</v>
      </c>
      <c r="R154" s="137">
        <v>155078523</v>
      </c>
      <c r="S154" s="137">
        <v>96621</v>
      </c>
      <c r="T154" s="186">
        <f t="shared" si="12"/>
        <v>7.4239772727272735</v>
      </c>
      <c r="U154" s="187">
        <v>758</v>
      </c>
      <c r="V154" s="187">
        <v>155078523</v>
      </c>
      <c r="W154" s="187">
        <v>558761</v>
      </c>
      <c r="X154" s="188">
        <f t="shared" si="14"/>
        <v>5.5323784090909101</v>
      </c>
      <c r="Y154" s="189">
        <v>759</v>
      </c>
      <c r="Z154" s="189">
        <v>155078523</v>
      </c>
      <c r="AA154" s="189">
        <v>558762</v>
      </c>
      <c r="AB154" s="357">
        <v>75</v>
      </c>
      <c r="AE154">
        <v>2</v>
      </c>
      <c r="AF154">
        <v>10.15</v>
      </c>
      <c r="AG154">
        <v>0</v>
      </c>
      <c r="AH154">
        <v>2</v>
      </c>
      <c r="AI154">
        <v>10.130000000000001</v>
      </c>
      <c r="AJ154">
        <v>4.9000000000000004</v>
      </c>
    </row>
    <row r="155" spans="1:36" x14ac:dyDescent="0.25">
      <c r="A155" s="144" t="s">
        <v>996</v>
      </c>
      <c r="B155" s="183">
        <v>155078557</v>
      </c>
      <c r="C155" s="184">
        <v>1.92</v>
      </c>
      <c r="D155" s="127">
        <f>(C155+4.2+coefficient!$B$23)/0.9*1.19</f>
        <v>10.736444444444446</v>
      </c>
      <c r="E155" s="128">
        <f>(C155+4.2+coefficient!$B$23)/0.95</f>
        <v>8.5473684210526333</v>
      </c>
      <c r="F155" s="178"/>
      <c r="G155" s="179">
        <v>154</v>
      </c>
      <c r="H155" s="180">
        <f>(C155+4.2+(coefficient!$B$22))/0.85*1.19</f>
        <v>12.768000000000001</v>
      </c>
      <c r="I155" s="132">
        <v>294</v>
      </c>
      <c r="J155" s="132">
        <v>155078557</v>
      </c>
      <c r="K155" s="132">
        <v>96634</v>
      </c>
      <c r="L155" s="181">
        <f t="shared" si="11"/>
        <v>11.309868181818182</v>
      </c>
      <c r="M155" s="135">
        <v>295</v>
      </c>
      <c r="N155" s="135">
        <v>155078557</v>
      </c>
      <c r="O155" s="135">
        <v>96636</v>
      </c>
      <c r="P155" s="198">
        <f>(C155+4.2+coefficient!$B$23)/0.88*1.19</f>
        <v>10.980454545454545</v>
      </c>
      <c r="Q155" s="137">
        <v>296</v>
      </c>
      <c r="R155" s="137">
        <v>155078557</v>
      </c>
      <c r="S155" s="137">
        <v>96635</v>
      </c>
      <c r="T155" s="186">
        <f t="shared" si="12"/>
        <v>8.2759090909090904</v>
      </c>
      <c r="U155" s="187">
        <v>758</v>
      </c>
      <c r="V155" s="187">
        <v>155078557</v>
      </c>
      <c r="W155" s="187">
        <v>558815</v>
      </c>
      <c r="X155" s="188">
        <f t="shared" si="14"/>
        <v>6.4098681818181813</v>
      </c>
      <c r="Y155" s="189">
        <v>759</v>
      </c>
      <c r="Z155" s="189">
        <v>155078557</v>
      </c>
      <c r="AA155" s="189">
        <v>558816</v>
      </c>
      <c r="AB155" s="357">
        <v>20</v>
      </c>
      <c r="AE155">
        <v>10</v>
      </c>
      <c r="AF155">
        <v>16.46</v>
      </c>
      <c r="AG155">
        <v>4.9000000000000004</v>
      </c>
      <c r="AH155">
        <v>8</v>
      </c>
      <c r="AI155">
        <v>10.98</v>
      </c>
      <c r="AJ155">
        <v>4.9000000000000004</v>
      </c>
    </row>
    <row r="156" spans="1:36" x14ac:dyDescent="0.25">
      <c r="A156" s="125" t="s">
        <v>997</v>
      </c>
      <c r="B156" s="183">
        <v>155078455</v>
      </c>
      <c r="C156" s="184">
        <v>1.71</v>
      </c>
      <c r="D156" s="127">
        <f>(C156+4.2+coefficient!$B$23)/0.9*1.19</f>
        <v>10.458777777777778</v>
      </c>
      <c r="E156" s="128">
        <f>(C156+4.2+coefficient!$B$23)/0.95</f>
        <v>8.3263157894736839</v>
      </c>
      <c r="F156" s="185"/>
      <c r="G156" s="179">
        <v>155</v>
      </c>
      <c r="H156" s="362">
        <v>12.64</v>
      </c>
      <c r="I156" s="132">
        <v>294</v>
      </c>
      <c r="J156" s="132">
        <v>155078455</v>
      </c>
      <c r="K156" s="132">
        <v>96637</v>
      </c>
      <c r="L156" s="359">
        <f t="shared" si="11"/>
        <v>11.017371590909089</v>
      </c>
      <c r="M156" s="135">
        <v>295</v>
      </c>
      <c r="N156" s="135">
        <v>155078455</v>
      </c>
      <c r="O156" s="135">
        <v>96639</v>
      </c>
      <c r="P156" s="182">
        <f>(C156+4.2+coefficient!$B$23)/0.88*1.19</f>
        <v>10.696477272727272</v>
      </c>
      <c r="Q156" s="137">
        <v>296</v>
      </c>
      <c r="R156" s="137">
        <v>155078455</v>
      </c>
      <c r="S156" s="137">
        <v>96638</v>
      </c>
      <c r="T156" s="186">
        <f t="shared" si="12"/>
        <v>7.9919318181818175</v>
      </c>
      <c r="U156" s="187">
        <v>758</v>
      </c>
      <c r="V156" s="187">
        <v>155078455</v>
      </c>
      <c r="W156" s="187">
        <v>558641</v>
      </c>
      <c r="X156" s="188">
        <f t="shared" si="14"/>
        <v>6.1173715909090891</v>
      </c>
      <c r="Y156" s="189">
        <v>759</v>
      </c>
      <c r="Z156" s="189">
        <v>155078455</v>
      </c>
      <c r="AA156" s="189">
        <v>558642</v>
      </c>
      <c r="AB156" s="357">
        <v>108</v>
      </c>
      <c r="AC156">
        <v>3</v>
      </c>
      <c r="AD156">
        <v>12.64</v>
      </c>
    </row>
    <row r="157" spans="1:36" x14ac:dyDescent="0.25">
      <c r="A157" s="144" t="s">
        <v>998</v>
      </c>
      <c r="B157" s="183">
        <v>155078486</v>
      </c>
      <c r="C157" s="184">
        <v>1.04</v>
      </c>
      <c r="D157" s="127">
        <f>(C157+4.2+coefficient!$B$23)/0.9*1.19</f>
        <v>9.5728888888888886</v>
      </c>
      <c r="E157" s="128">
        <f>(C157+4.2+coefficient!$B$23)/0.95</f>
        <v>7.621052631578948</v>
      </c>
      <c r="F157" s="178"/>
      <c r="G157" s="179">
        <v>156</v>
      </c>
      <c r="H157" s="180">
        <f>(C157+4.2+(coefficient!$B$22))/0.85*1.19</f>
        <v>11.536000000000001</v>
      </c>
      <c r="I157" s="132">
        <v>294</v>
      </c>
      <c r="J157" s="132">
        <v>155078486</v>
      </c>
      <c r="K157" s="132">
        <v>96720</v>
      </c>
      <c r="L157" s="359">
        <f t="shared" si="11"/>
        <v>10.08416818181818</v>
      </c>
      <c r="M157" s="135">
        <v>295</v>
      </c>
      <c r="N157" s="135">
        <v>155078486</v>
      </c>
      <c r="O157" s="135">
        <v>96722</v>
      </c>
      <c r="P157" s="182">
        <f>(C157+4.2+coefficient!$B$23)/0.88*1.19</f>
        <v>9.7904545454545442</v>
      </c>
      <c r="Q157" s="137">
        <v>296</v>
      </c>
      <c r="R157" s="137">
        <v>155078486</v>
      </c>
      <c r="S157" s="137">
        <v>96721</v>
      </c>
      <c r="T157" s="186">
        <f t="shared" si="12"/>
        <v>7.0859090909090909</v>
      </c>
      <c r="U157" s="187">
        <v>758</v>
      </c>
      <c r="V157" s="187">
        <v>155078486</v>
      </c>
      <c r="W157" s="187">
        <v>558695</v>
      </c>
      <c r="X157" s="188">
        <f t="shared" si="14"/>
        <v>5.1841681818181797</v>
      </c>
      <c r="Y157" s="189">
        <v>759</v>
      </c>
      <c r="Z157" s="189">
        <v>155078486</v>
      </c>
      <c r="AA157" s="189">
        <v>558696</v>
      </c>
      <c r="AB157" s="357">
        <v>48</v>
      </c>
      <c r="AE157">
        <v>4</v>
      </c>
      <c r="AF157">
        <v>4.6399999999999997</v>
      </c>
      <c r="AG157">
        <v>4.9000000000000004</v>
      </c>
      <c r="AH157">
        <v>5</v>
      </c>
      <c r="AI157">
        <v>9.7899999999999991</v>
      </c>
      <c r="AJ157">
        <v>4.9000000000000004</v>
      </c>
    </row>
    <row r="158" spans="1:36" x14ac:dyDescent="0.25">
      <c r="A158" s="125" t="s">
        <v>999</v>
      </c>
      <c r="B158" s="183">
        <v>155078518</v>
      </c>
      <c r="C158" s="184">
        <v>1.87</v>
      </c>
      <c r="D158" s="127">
        <f>(C158+4.2+coefficient!$B$23)/0.9*1.19</f>
        <v>10.670333333333334</v>
      </c>
      <c r="E158" s="128">
        <f>(C158+4.2+coefficient!$B$23)/0.95</f>
        <v>8.4947368421052634</v>
      </c>
      <c r="F158" s="185"/>
      <c r="G158" s="179">
        <v>157</v>
      </c>
      <c r="H158" s="180">
        <f>(C158+4.2+(coefficient!$B$22))/0.85*1.19</f>
        <v>12.698</v>
      </c>
      <c r="I158" s="132">
        <v>294</v>
      </c>
      <c r="J158" s="132">
        <v>155078518</v>
      </c>
      <c r="K158" s="132">
        <v>96724</v>
      </c>
      <c r="L158" s="359">
        <f t="shared" si="11"/>
        <v>11.240226136363637</v>
      </c>
      <c r="M158" s="135">
        <v>295</v>
      </c>
      <c r="N158" s="135">
        <v>155078518</v>
      </c>
      <c r="O158" s="135">
        <v>96726</v>
      </c>
      <c r="P158" s="182">
        <f>(C158+4.2+coefficient!$B$23)/0.88*1.19</f>
        <v>10.912840909090908</v>
      </c>
      <c r="Q158" s="137">
        <v>296</v>
      </c>
      <c r="R158" s="137">
        <v>155078518</v>
      </c>
      <c r="S158" s="137">
        <v>96725</v>
      </c>
      <c r="T158" s="186">
        <f t="shared" si="12"/>
        <v>8.2082954545454552</v>
      </c>
      <c r="U158" s="187">
        <v>758</v>
      </c>
      <c r="V158" s="187">
        <v>155078518</v>
      </c>
      <c r="W158" s="187">
        <v>558751</v>
      </c>
      <c r="X158" s="188">
        <f t="shared" si="14"/>
        <v>6.3402261363636363</v>
      </c>
      <c r="Y158" s="189">
        <v>759</v>
      </c>
      <c r="Z158" s="189">
        <v>155078518</v>
      </c>
      <c r="AA158" s="189">
        <v>558752</v>
      </c>
      <c r="AB158" s="357">
        <v>96</v>
      </c>
      <c r="AC158">
        <v>1</v>
      </c>
      <c r="AD158">
        <v>12.7</v>
      </c>
      <c r="AE158">
        <v>1</v>
      </c>
      <c r="AF158">
        <v>11.63</v>
      </c>
      <c r="AG158">
        <v>0</v>
      </c>
    </row>
    <row r="159" spans="1:36" x14ac:dyDescent="0.25">
      <c r="A159" s="144" t="s">
        <v>1000</v>
      </c>
      <c r="B159" s="183">
        <v>155078551</v>
      </c>
      <c r="C159" s="184">
        <v>1.89</v>
      </c>
      <c r="D159" s="127">
        <f>(C159+4.2+coefficient!$B$23)/0.9*1.19</f>
        <v>10.696777777777777</v>
      </c>
      <c r="E159" s="128">
        <f>(C159+4.2+coefficient!$B$23)/0.95</f>
        <v>8.5157894736842099</v>
      </c>
      <c r="F159" s="178"/>
      <c r="G159" s="179">
        <v>158</v>
      </c>
      <c r="H159" s="362">
        <v>15.9</v>
      </c>
      <c r="I159" s="132">
        <v>294</v>
      </c>
      <c r="J159" s="132">
        <v>155078551</v>
      </c>
      <c r="K159" s="132">
        <v>96730</v>
      </c>
      <c r="L159" s="359">
        <f t="shared" si="11"/>
        <v>11.268082954545454</v>
      </c>
      <c r="M159" s="135">
        <v>295</v>
      </c>
      <c r="N159" s="135">
        <v>155078551</v>
      </c>
      <c r="O159" s="135">
        <v>96732</v>
      </c>
      <c r="P159" s="182">
        <f>(C159+4.2+coefficient!$B$23)/0.88*1.19</f>
        <v>10.939886363636363</v>
      </c>
      <c r="Q159" s="137">
        <v>296</v>
      </c>
      <c r="R159" s="137">
        <v>155078551</v>
      </c>
      <c r="S159" s="137">
        <v>96731</v>
      </c>
      <c r="T159" s="186">
        <f t="shared" si="12"/>
        <v>8.2353409090909082</v>
      </c>
      <c r="U159" s="187">
        <v>758</v>
      </c>
      <c r="V159" s="187">
        <v>155078551</v>
      </c>
      <c r="W159" s="187">
        <v>558805</v>
      </c>
      <c r="X159" s="188">
        <f t="shared" si="14"/>
        <v>6.3680829545454536</v>
      </c>
      <c r="Y159" s="189">
        <v>759</v>
      </c>
      <c r="Z159" s="189">
        <v>155078551</v>
      </c>
      <c r="AA159" s="189">
        <v>558806</v>
      </c>
      <c r="AB159" s="357">
        <v>144</v>
      </c>
      <c r="AC159">
        <v>12</v>
      </c>
      <c r="AD159">
        <v>15.9</v>
      </c>
      <c r="AE159">
        <v>4</v>
      </c>
      <c r="AF159">
        <v>6.07</v>
      </c>
      <c r="AG159">
        <v>4.9000000000000004</v>
      </c>
    </row>
    <row r="160" spans="1:36" x14ac:dyDescent="0.25">
      <c r="A160" s="125" t="s">
        <v>1001</v>
      </c>
      <c r="B160" s="183">
        <v>155078587</v>
      </c>
      <c r="C160" s="184">
        <v>1.78</v>
      </c>
      <c r="D160" s="127">
        <f>(C160+4.2+coefficient!$B$23)/0.9*1.19</f>
        <v>10.551333333333334</v>
      </c>
      <c r="E160" s="128">
        <f>(C160+4.2+coefficient!$B$23)/0.95</f>
        <v>8.4</v>
      </c>
      <c r="F160" s="185"/>
      <c r="G160" s="179">
        <v>159</v>
      </c>
      <c r="H160" s="362">
        <v>12.87</v>
      </c>
      <c r="I160" s="132">
        <v>294</v>
      </c>
      <c r="J160" s="132">
        <v>155078587</v>
      </c>
      <c r="K160" s="132">
        <v>96736</v>
      </c>
      <c r="L160" s="181">
        <f t="shared" si="11"/>
        <v>11.114870454545455</v>
      </c>
      <c r="M160" s="135">
        <v>295</v>
      </c>
      <c r="N160" s="135">
        <v>155078587</v>
      </c>
      <c r="O160" s="135">
        <v>96738</v>
      </c>
      <c r="P160" s="182">
        <f>(C160+4.2+coefficient!$B$23)/0.88*1.19</f>
        <v>10.791136363636364</v>
      </c>
      <c r="Q160" s="137">
        <v>296</v>
      </c>
      <c r="R160" s="137">
        <v>155078587</v>
      </c>
      <c r="S160" s="137">
        <v>96737</v>
      </c>
      <c r="T160" s="186">
        <f t="shared" si="12"/>
        <v>8.0865909090909085</v>
      </c>
      <c r="U160" s="187">
        <v>758</v>
      </c>
      <c r="V160" s="187">
        <v>155078587</v>
      </c>
      <c r="W160" s="187">
        <v>558865</v>
      </c>
      <c r="X160" s="188">
        <f t="shared" si="14"/>
        <v>6.2148704545454549</v>
      </c>
      <c r="Y160" s="189">
        <v>759</v>
      </c>
      <c r="Z160" s="189">
        <v>155078587</v>
      </c>
      <c r="AA160" s="189">
        <v>558866</v>
      </c>
      <c r="AB160" s="357">
        <v>176</v>
      </c>
      <c r="AC160">
        <v>2</v>
      </c>
      <c r="AD160">
        <v>12.87</v>
      </c>
    </row>
    <row r="161" spans="1:36" x14ac:dyDescent="0.25">
      <c r="A161" s="144" t="s">
        <v>1002</v>
      </c>
      <c r="B161" s="183">
        <v>155078458</v>
      </c>
      <c r="C161" s="184">
        <v>1.6</v>
      </c>
      <c r="D161" s="127">
        <f>(C161+4.2+coefficient!$B$23)/0.9*1.19</f>
        <v>10.313333333333334</v>
      </c>
      <c r="E161" s="128">
        <f>(C161+4.2+coefficient!$B$23)/0.95</f>
        <v>8.2105263157894743</v>
      </c>
      <c r="F161" s="178"/>
      <c r="G161" s="179">
        <v>160</v>
      </c>
      <c r="H161" s="362">
        <v>11.16</v>
      </c>
      <c r="I161" s="132">
        <v>294</v>
      </c>
      <c r="J161" s="132">
        <v>155078458</v>
      </c>
      <c r="K161" s="132">
        <v>97000</v>
      </c>
      <c r="L161" s="359">
        <f t="shared" si="11"/>
        <v>10.864159090909093</v>
      </c>
      <c r="M161" s="135">
        <v>295</v>
      </c>
      <c r="N161" s="135">
        <v>155078458</v>
      </c>
      <c r="O161" s="135">
        <v>97002</v>
      </c>
      <c r="P161" s="182">
        <f>(C161+4.2+coefficient!$B$23)/0.88*1.19</f>
        <v>10.547727272727274</v>
      </c>
      <c r="Q161" s="137">
        <v>296</v>
      </c>
      <c r="R161" s="137">
        <v>155078458</v>
      </c>
      <c r="S161" s="137">
        <v>97001</v>
      </c>
      <c r="T161" s="186">
        <f t="shared" si="12"/>
        <v>7.8431818181818187</v>
      </c>
      <c r="U161" s="187">
        <v>758</v>
      </c>
      <c r="V161" s="187">
        <v>155078458</v>
      </c>
      <c r="W161" s="187">
        <v>558645</v>
      </c>
      <c r="X161" s="188">
        <f t="shared" si="14"/>
        <v>5.9641590909090922</v>
      </c>
      <c r="Y161" s="189">
        <v>759</v>
      </c>
      <c r="Z161" s="189">
        <v>155078458</v>
      </c>
      <c r="AA161" s="189">
        <v>558646</v>
      </c>
      <c r="AB161" s="357">
        <v>100</v>
      </c>
      <c r="AC161">
        <v>9</v>
      </c>
      <c r="AD161">
        <v>11.16</v>
      </c>
      <c r="AE161">
        <v>1</v>
      </c>
      <c r="AF161">
        <v>5.88</v>
      </c>
      <c r="AG161">
        <v>4.9000000000000004</v>
      </c>
      <c r="AH161">
        <v>1</v>
      </c>
      <c r="AI161">
        <v>10.55</v>
      </c>
      <c r="AJ161">
        <v>0</v>
      </c>
    </row>
    <row r="162" spans="1:36" x14ac:dyDescent="0.25">
      <c r="A162" s="125" t="s">
        <v>1003</v>
      </c>
      <c r="B162" s="183">
        <v>155078485</v>
      </c>
      <c r="C162" s="184">
        <v>1.19</v>
      </c>
      <c r="D162" s="127">
        <f>(C162+4.2+coefficient!$B$23)/0.9*1.19</f>
        <v>9.7712222222222227</v>
      </c>
      <c r="E162" s="128">
        <f>(C162+4.2+coefficient!$B$23)/0.95</f>
        <v>7.7789473684210533</v>
      </c>
      <c r="F162" s="185"/>
      <c r="G162" s="179">
        <v>161</v>
      </c>
      <c r="H162" s="180">
        <f>(C162+4.2+(coefficient!$B$22))/0.85*1.19</f>
        <v>11.746</v>
      </c>
      <c r="I162" s="132">
        <v>294</v>
      </c>
      <c r="J162" s="132">
        <v>155078485</v>
      </c>
      <c r="K162" s="132">
        <v>97014</v>
      </c>
      <c r="L162" s="359">
        <f t="shared" si="11"/>
        <v>10.293094318181819</v>
      </c>
      <c r="M162" s="135">
        <v>295</v>
      </c>
      <c r="N162" s="135">
        <v>155078485</v>
      </c>
      <c r="O162" s="135">
        <v>97016</v>
      </c>
      <c r="P162" s="182">
        <f>(C162+4.2+coefficient!$B$23)/0.88*1.19</f>
        <v>9.9932954545454553</v>
      </c>
      <c r="Q162" s="137">
        <v>296</v>
      </c>
      <c r="R162" s="137">
        <v>155078485</v>
      </c>
      <c r="S162" s="137">
        <v>97015</v>
      </c>
      <c r="T162" s="186">
        <f t="shared" si="12"/>
        <v>7.2887500000000012</v>
      </c>
      <c r="U162" s="187">
        <v>758</v>
      </c>
      <c r="V162" s="187">
        <v>155078485</v>
      </c>
      <c r="W162" s="187">
        <v>558693</v>
      </c>
      <c r="X162" s="188">
        <f t="shared" si="14"/>
        <v>5.3930943181818183</v>
      </c>
      <c r="Y162" s="189">
        <v>759</v>
      </c>
      <c r="Z162" s="189">
        <v>155078485</v>
      </c>
      <c r="AA162" s="189">
        <v>558694</v>
      </c>
      <c r="AB162" s="357">
        <v>122</v>
      </c>
    </row>
    <row r="163" spans="1:36" x14ac:dyDescent="0.25">
      <c r="A163" s="320" t="s">
        <v>1004</v>
      </c>
      <c r="B163" s="183">
        <v>155078516</v>
      </c>
      <c r="C163" s="184">
        <v>1.2</v>
      </c>
      <c r="D163" s="127">
        <f>(C163+4.2+coefficient!$B$23)/0.9*1.19</f>
        <v>9.7844444444444445</v>
      </c>
      <c r="E163" s="128">
        <f>(C163+4.2+coefficient!$B$23)/0.95</f>
        <v>7.7894736842105274</v>
      </c>
      <c r="F163" s="178"/>
      <c r="G163" s="179">
        <v>162</v>
      </c>
      <c r="H163" s="362">
        <v>13.52</v>
      </c>
      <c r="I163" s="132">
        <v>294</v>
      </c>
      <c r="J163" s="132">
        <v>155078516</v>
      </c>
      <c r="K163" s="132">
        <v>97157</v>
      </c>
      <c r="L163" s="181">
        <f t="shared" si="11"/>
        <v>10.307022727272729</v>
      </c>
      <c r="M163" s="135">
        <v>295</v>
      </c>
      <c r="N163" s="135">
        <v>155078516</v>
      </c>
      <c r="O163" s="135">
        <v>97159</v>
      </c>
      <c r="P163" s="182">
        <f>(C163+4.2+coefficient!$B$23)/0.88*1.19</f>
        <v>10.006818181818183</v>
      </c>
      <c r="Q163" s="137">
        <v>296</v>
      </c>
      <c r="R163" s="137">
        <v>155078516</v>
      </c>
      <c r="S163" s="137">
        <v>97158</v>
      </c>
      <c r="T163" s="186">
        <f t="shared" si="12"/>
        <v>7.3022727272727277</v>
      </c>
      <c r="U163" s="187">
        <v>758</v>
      </c>
      <c r="V163" s="187">
        <v>155078516</v>
      </c>
      <c r="W163" s="187">
        <v>558747</v>
      </c>
      <c r="X163" s="188">
        <f>L163-1</f>
        <v>9.3070227272727291</v>
      </c>
      <c r="Y163" s="189">
        <v>759</v>
      </c>
      <c r="Z163" s="189">
        <v>155078516</v>
      </c>
      <c r="AA163" s="189">
        <v>558748</v>
      </c>
      <c r="AB163" s="357">
        <v>2</v>
      </c>
      <c r="AC163">
        <v>1</v>
      </c>
      <c r="AD163">
        <v>13.52</v>
      </c>
    </row>
    <row r="164" spans="1:36" x14ac:dyDescent="0.25">
      <c r="A164" s="319" t="s">
        <v>1005</v>
      </c>
      <c r="B164" s="183">
        <v>155078545</v>
      </c>
      <c r="C164" s="184">
        <v>1.2</v>
      </c>
      <c r="D164" s="127">
        <f>(C164+4.2+coefficient!$B$23)/0.9*1.19</f>
        <v>9.7844444444444445</v>
      </c>
      <c r="E164" s="128">
        <f>(C164+4.2+coefficient!$B$23)/0.95</f>
        <v>7.7894736842105274</v>
      </c>
      <c r="F164" s="185"/>
      <c r="G164" s="179">
        <v>163</v>
      </c>
      <c r="H164" s="180">
        <f>(C164+4.2+(coefficient!$B$22))/0.85*1.19</f>
        <v>11.76</v>
      </c>
      <c r="I164" s="132">
        <v>294</v>
      </c>
      <c r="J164" s="132">
        <v>155078545</v>
      </c>
      <c r="K164" s="132">
        <v>97236</v>
      </c>
      <c r="L164" s="181">
        <f t="shared" si="11"/>
        <v>10.307022727272729</v>
      </c>
      <c r="M164" s="135">
        <v>295</v>
      </c>
      <c r="N164" s="135">
        <v>155078545</v>
      </c>
      <c r="O164" s="135">
        <v>97238</v>
      </c>
      <c r="P164" s="182">
        <f>(C164+4.2+coefficient!$B$23)/0.88*1.19</f>
        <v>10.006818181818183</v>
      </c>
      <c r="Q164" s="137">
        <v>296</v>
      </c>
      <c r="R164" s="137">
        <v>155078545</v>
      </c>
      <c r="S164" s="137">
        <v>97237</v>
      </c>
      <c r="T164" s="186">
        <f t="shared" si="12"/>
        <v>7.3022727272727277</v>
      </c>
      <c r="U164" s="187">
        <v>758</v>
      </c>
      <c r="V164" s="187">
        <v>155078545</v>
      </c>
      <c r="W164" s="187">
        <v>558797</v>
      </c>
      <c r="X164" s="188">
        <f>L164-1</f>
        <v>9.3070227272727291</v>
      </c>
      <c r="Y164" s="189">
        <v>759</v>
      </c>
      <c r="Z164" s="189">
        <v>155078545</v>
      </c>
      <c r="AA164" s="189">
        <v>558798</v>
      </c>
      <c r="AB164" s="357">
        <v>4</v>
      </c>
      <c r="AE164">
        <v>1</v>
      </c>
      <c r="AF164">
        <v>10.31</v>
      </c>
      <c r="AG164">
        <v>0</v>
      </c>
    </row>
    <row r="165" spans="1:36" x14ac:dyDescent="0.25">
      <c r="A165" s="144" t="s">
        <v>1006</v>
      </c>
      <c r="B165" s="183">
        <v>155078580</v>
      </c>
      <c r="C165" s="184">
        <v>0.69</v>
      </c>
      <c r="D165" s="127">
        <f>(C165+4.2+coefficient!$B$23)/0.9*1.19</f>
        <v>9.1101111111111113</v>
      </c>
      <c r="E165" s="128">
        <f>(C165+4.2+coefficient!$B$23)/0.95</f>
        <v>7.2526315789473692</v>
      </c>
      <c r="F165" s="178"/>
      <c r="G165" s="179">
        <v>164</v>
      </c>
      <c r="H165" s="362">
        <v>11.05</v>
      </c>
      <c r="I165" s="132">
        <v>294</v>
      </c>
      <c r="J165" s="132">
        <v>155078580</v>
      </c>
      <c r="K165" s="132">
        <v>97242</v>
      </c>
      <c r="L165" s="181">
        <f t="shared" si="11"/>
        <v>9.5966738636363633</v>
      </c>
      <c r="M165" s="135">
        <v>295</v>
      </c>
      <c r="N165" s="135">
        <v>155078580</v>
      </c>
      <c r="O165" s="135">
        <v>97244</v>
      </c>
      <c r="P165" s="182">
        <f>(C165+4.2+coefficient!$B$23)/0.88*1.19</f>
        <v>9.3171590909090902</v>
      </c>
      <c r="Q165" s="137">
        <v>296</v>
      </c>
      <c r="R165" s="137">
        <v>155078580</v>
      </c>
      <c r="S165" s="137">
        <v>97243</v>
      </c>
      <c r="T165" s="186">
        <f t="shared" si="12"/>
        <v>6.612613636363637</v>
      </c>
      <c r="U165" s="187">
        <v>758</v>
      </c>
      <c r="V165" s="187">
        <v>155078580</v>
      </c>
      <c r="W165" s="187">
        <v>558853</v>
      </c>
      <c r="X165" s="188">
        <f>L165-4.9</f>
        <v>4.696673863636363</v>
      </c>
      <c r="Y165" s="189">
        <v>759</v>
      </c>
      <c r="Z165" s="189">
        <v>155078580</v>
      </c>
      <c r="AA165" s="189">
        <v>558854</v>
      </c>
      <c r="AB165" s="357">
        <v>61</v>
      </c>
      <c r="AC165">
        <v>3</v>
      </c>
      <c r="AD165">
        <v>11.05</v>
      </c>
    </row>
    <row r="166" spans="1:36" x14ac:dyDescent="0.25">
      <c r="A166" s="125" t="s">
        <v>1007</v>
      </c>
      <c r="B166" s="183">
        <v>155078438</v>
      </c>
      <c r="C166" s="184">
        <v>1.05</v>
      </c>
      <c r="D166" s="127">
        <f>(C166+4.2+coefficient!$B$23)/0.9*1.19</f>
        <v>9.5861111111111104</v>
      </c>
      <c r="E166" s="128">
        <f>(C166+4.2+coefficient!$B$23)/0.95</f>
        <v>7.6315789473684212</v>
      </c>
      <c r="F166" s="185"/>
      <c r="G166" s="179">
        <v>165</v>
      </c>
      <c r="H166" s="362">
        <v>13.55</v>
      </c>
      <c r="I166" s="132">
        <v>294</v>
      </c>
      <c r="J166" s="132">
        <v>155078438</v>
      </c>
      <c r="K166" s="132">
        <v>97245</v>
      </c>
      <c r="L166" s="181">
        <f t="shared" si="11"/>
        <v>10.098096590909091</v>
      </c>
      <c r="M166" s="135">
        <v>295</v>
      </c>
      <c r="N166" s="135">
        <v>155078438</v>
      </c>
      <c r="O166" s="135">
        <v>97247</v>
      </c>
      <c r="P166" s="182">
        <f>(C166+4.2+coefficient!$B$23)/0.88*1.19</f>
        <v>9.8039772727272716</v>
      </c>
      <c r="Q166" s="137">
        <v>296</v>
      </c>
      <c r="R166" s="137">
        <v>155078438</v>
      </c>
      <c r="S166" s="137">
        <v>97246</v>
      </c>
      <c r="T166" s="186">
        <f t="shared" si="12"/>
        <v>7.0994318181818175</v>
      </c>
      <c r="U166" s="187">
        <v>758</v>
      </c>
      <c r="V166" s="187">
        <v>155078438</v>
      </c>
      <c r="W166" s="187">
        <v>558609</v>
      </c>
      <c r="X166" s="188">
        <f>L166-1</f>
        <v>9.0980965909090905</v>
      </c>
      <c r="Y166" s="189">
        <v>759</v>
      </c>
      <c r="Z166" s="189">
        <v>155078438</v>
      </c>
      <c r="AA166" s="189">
        <v>558610</v>
      </c>
      <c r="AB166" s="357">
        <v>0</v>
      </c>
      <c r="AC166">
        <v>5</v>
      </c>
      <c r="AD166">
        <v>13.55</v>
      </c>
    </row>
    <row r="167" spans="1:36" x14ac:dyDescent="0.25">
      <c r="A167" s="321" t="s">
        <v>1008</v>
      </c>
      <c r="B167" s="190">
        <v>155078462</v>
      </c>
      <c r="C167" s="184">
        <v>1.2</v>
      </c>
      <c r="D167" s="192">
        <f>(C167+4.2+coefficient!$B$23)/0.9*1.19</f>
        <v>9.7844444444444445</v>
      </c>
      <c r="E167" s="193">
        <f>(C167+4.2+coefficient!$B$23)/0.95</f>
        <v>7.7894736842105274</v>
      </c>
      <c r="F167" s="178"/>
      <c r="G167" s="179">
        <v>166</v>
      </c>
      <c r="H167" s="180">
        <f>(C167+4.2+(coefficient!$B$22))/0.85*1.19</f>
        <v>11.76</v>
      </c>
      <c r="I167" s="132">
        <v>294</v>
      </c>
      <c r="J167" s="132">
        <v>155078462</v>
      </c>
      <c r="K167" s="132">
        <v>97280</v>
      </c>
      <c r="L167" s="181">
        <f t="shared" si="11"/>
        <v>10.307022727272729</v>
      </c>
      <c r="M167" s="135">
        <v>295</v>
      </c>
      <c r="N167" s="135">
        <v>155078462</v>
      </c>
      <c r="O167" s="135">
        <v>97282</v>
      </c>
      <c r="P167" s="182">
        <f>(C167+4.2+coefficient!$B$23)/0.88*1.19</f>
        <v>10.006818181818183</v>
      </c>
      <c r="Q167" s="137">
        <v>296</v>
      </c>
      <c r="R167" s="137">
        <v>155078462</v>
      </c>
      <c r="S167" s="137">
        <v>97281</v>
      </c>
      <c r="T167" s="186">
        <f t="shared" si="12"/>
        <v>7.3022727272727277</v>
      </c>
      <c r="U167" s="187">
        <v>758</v>
      </c>
      <c r="V167" s="187">
        <v>155078462</v>
      </c>
      <c r="W167" s="187">
        <v>558653</v>
      </c>
      <c r="X167" s="188">
        <f>L167-1</f>
        <v>9.3070227272727291</v>
      </c>
      <c r="Y167" s="189">
        <v>759</v>
      </c>
      <c r="Z167" s="189">
        <v>155078462</v>
      </c>
      <c r="AA167" s="189">
        <v>558654</v>
      </c>
      <c r="AB167" s="357">
        <v>3</v>
      </c>
      <c r="AE167">
        <v>3</v>
      </c>
      <c r="AF167">
        <v>4.91</v>
      </c>
      <c r="AG167">
        <v>4.9000000000000004</v>
      </c>
      <c r="AH167">
        <v>1</v>
      </c>
      <c r="AI167">
        <v>9.9700000000000006</v>
      </c>
      <c r="AJ167">
        <v>0</v>
      </c>
    </row>
    <row r="168" spans="1:36" x14ac:dyDescent="0.25">
      <c r="A168" s="125" t="s">
        <v>1009</v>
      </c>
      <c r="B168" s="183">
        <v>155078489</v>
      </c>
      <c r="C168" s="184">
        <v>1.2</v>
      </c>
      <c r="D168" s="127">
        <f>(C168+4.2+coefficient!$B$23)/0.9*1.19</f>
        <v>9.7844444444444445</v>
      </c>
      <c r="E168" s="128">
        <f>(C168+4.2+coefficient!$B$23)/0.95</f>
        <v>7.7894736842105274</v>
      </c>
      <c r="F168" s="185"/>
      <c r="G168" s="179">
        <v>167</v>
      </c>
      <c r="H168" s="362">
        <v>11.76</v>
      </c>
      <c r="I168" s="132">
        <v>294</v>
      </c>
      <c r="J168" s="132">
        <v>155078489</v>
      </c>
      <c r="K168" s="132">
        <v>97330</v>
      </c>
      <c r="L168" s="181">
        <f t="shared" si="11"/>
        <v>10.307022727272729</v>
      </c>
      <c r="M168" s="135">
        <v>295</v>
      </c>
      <c r="N168" s="135">
        <v>155078489</v>
      </c>
      <c r="O168" s="135">
        <v>97332</v>
      </c>
      <c r="P168" s="182">
        <f>(C168+4.2+coefficient!$B$23)/0.88*1.19</f>
        <v>10.006818181818183</v>
      </c>
      <c r="Q168" s="137">
        <v>296</v>
      </c>
      <c r="R168" s="137">
        <v>155078489</v>
      </c>
      <c r="S168" s="137">
        <v>97331</v>
      </c>
      <c r="T168" s="186">
        <f t="shared" si="12"/>
        <v>7.3022727272727277</v>
      </c>
      <c r="U168" s="187">
        <v>758</v>
      </c>
      <c r="V168" s="187">
        <v>155078489</v>
      </c>
      <c r="W168" s="187">
        <v>558701</v>
      </c>
      <c r="X168" s="188">
        <f>L168-2</f>
        <v>8.3070227272727291</v>
      </c>
      <c r="Y168" s="189">
        <v>759</v>
      </c>
      <c r="Z168" s="189">
        <v>155078489</v>
      </c>
      <c r="AA168" s="189">
        <v>558702</v>
      </c>
      <c r="AB168" s="357">
        <v>13</v>
      </c>
      <c r="AC168">
        <v>4</v>
      </c>
      <c r="AD168">
        <v>11.76</v>
      </c>
      <c r="AH168">
        <v>3</v>
      </c>
      <c r="AI168">
        <v>10.01</v>
      </c>
      <c r="AJ168">
        <v>4.9000000000000004</v>
      </c>
    </row>
    <row r="169" spans="1:36" x14ac:dyDescent="0.25">
      <c r="A169" s="144" t="s">
        <v>1010</v>
      </c>
      <c r="B169" s="183">
        <v>155078519</v>
      </c>
      <c r="C169" s="184">
        <v>0.83</v>
      </c>
      <c r="D169" s="127">
        <f>(C169+4.2+coefficient!$B$23)/0.9*1.19</f>
        <v>9.2952222222222218</v>
      </c>
      <c r="E169" s="128">
        <f>(C169+4.2+coefficient!$B$23)/0.95</f>
        <v>7.4</v>
      </c>
      <c r="F169" s="178"/>
      <c r="G169" s="179">
        <v>168</v>
      </c>
      <c r="H169" s="180">
        <f>(C169+4.2+(coefficient!$B$22))/0.85*1.19</f>
        <v>11.242000000000003</v>
      </c>
      <c r="I169" s="132">
        <v>294</v>
      </c>
      <c r="J169" s="132">
        <v>155078519</v>
      </c>
      <c r="K169" s="132">
        <v>97425</v>
      </c>
      <c r="L169" s="181">
        <f t="shared" si="11"/>
        <v>9.7916715909090914</v>
      </c>
      <c r="M169" s="135">
        <v>295</v>
      </c>
      <c r="N169" s="135">
        <v>155078519</v>
      </c>
      <c r="O169" s="135">
        <v>97427</v>
      </c>
      <c r="P169" s="182">
        <f>(C169+4.2+coefficient!$B$23)/0.88*1.19</f>
        <v>9.5064772727272722</v>
      </c>
      <c r="Q169" s="137">
        <v>296</v>
      </c>
      <c r="R169" s="137">
        <v>155078519</v>
      </c>
      <c r="S169" s="137">
        <v>97426</v>
      </c>
      <c r="T169" s="186">
        <f t="shared" si="12"/>
        <v>6.801931818181818</v>
      </c>
      <c r="U169" s="187">
        <v>758</v>
      </c>
      <c r="V169" s="187">
        <v>155078519</v>
      </c>
      <c r="W169" s="187">
        <v>558753</v>
      </c>
      <c r="X169" s="188">
        <f t="shared" ref="X169:X199" si="15">L169-4.9</f>
        <v>4.8916715909090911</v>
      </c>
      <c r="Y169" s="189">
        <v>759</v>
      </c>
      <c r="Z169" s="189">
        <v>155078519</v>
      </c>
      <c r="AA169" s="189">
        <v>558754</v>
      </c>
      <c r="AB169" s="357">
        <v>128</v>
      </c>
    </row>
    <row r="170" spans="1:36" x14ac:dyDescent="0.25">
      <c r="A170" s="125" t="s">
        <v>1011</v>
      </c>
      <c r="B170" s="183">
        <v>155078554</v>
      </c>
      <c r="C170" s="184">
        <v>0.85</v>
      </c>
      <c r="D170" s="127">
        <f>(C170+4.2+coefficient!$B$23)/0.9*1.19</f>
        <v>9.3216666666666654</v>
      </c>
      <c r="E170" s="128">
        <f>(C170+4.2+coefficient!$B$23)/0.95</f>
        <v>7.4210526315789478</v>
      </c>
      <c r="F170" s="185"/>
      <c r="G170" s="179">
        <v>169</v>
      </c>
      <c r="H170" s="362">
        <v>9.8699999999999992</v>
      </c>
      <c r="I170" s="132">
        <v>294</v>
      </c>
      <c r="J170" s="132">
        <v>155078554</v>
      </c>
      <c r="K170" s="132">
        <v>97443</v>
      </c>
      <c r="L170" s="181">
        <f t="shared" si="11"/>
        <v>9.8195284090909087</v>
      </c>
      <c r="M170" s="135">
        <v>295</v>
      </c>
      <c r="N170" s="135">
        <v>155078554</v>
      </c>
      <c r="O170" s="135">
        <v>97445</v>
      </c>
      <c r="P170" s="182">
        <f>(C170+4.2+coefficient!$B$23)/0.88*1.19</f>
        <v>9.533522727272727</v>
      </c>
      <c r="Q170" s="137">
        <v>296</v>
      </c>
      <c r="R170" s="137">
        <v>155078554</v>
      </c>
      <c r="S170" s="137">
        <v>97444</v>
      </c>
      <c r="T170" s="186">
        <f t="shared" si="12"/>
        <v>6.828977272727272</v>
      </c>
      <c r="U170" s="187">
        <v>758</v>
      </c>
      <c r="V170" s="187">
        <v>155078554</v>
      </c>
      <c r="W170" s="187">
        <v>558811</v>
      </c>
      <c r="X170" s="188">
        <f t="shared" si="15"/>
        <v>4.9195284090909084</v>
      </c>
      <c r="Y170" s="189">
        <v>759</v>
      </c>
      <c r="Z170" s="189">
        <v>155078554</v>
      </c>
      <c r="AA170" s="189">
        <v>558812</v>
      </c>
      <c r="AB170" s="357">
        <v>63</v>
      </c>
      <c r="AC170">
        <v>1</v>
      </c>
      <c r="AD170">
        <v>9.8699999999999992</v>
      </c>
    </row>
    <row r="171" spans="1:36" x14ac:dyDescent="0.25">
      <c r="A171" s="144" t="s">
        <v>1012</v>
      </c>
      <c r="B171" s="183">
        <v>155078440</v>
      </c>
      <c r="C171" s="184">
        <v>1.23</v>
      </c>
      <c r="D171" s="127">
        <f>(C171+4.2+coefficient!$B$23)/0.9*1.19</f>
        <v>9.8241111111111099</v>
      </c>
      <c r="E171" s="128">
        <f>(C171+4.2+coefficient!$B$23)/0.95</f>
        <v>7.8210526315789473</v>
      </c>
      <c r="F171" s="178"/>
      <c r="G171" s="179">
        <v>170</v>
      </c>
      <c r="H171" s="180">
        <f>(C171+4.2+(coefficient!$B$22))/0.85*1.19</f>
        <v>11.802</v>
      </c>
      <c r="I171" s="132">
        <v>294</v>
      </c>
      <c r="J171" s="132">
        <v>155078440</v>
      </c>
      <c r="K171" s="132">
        <v>100140</v>
      </c>
      <c r="L171" s="181">
        <f t="shared" si="11"/>
        <v>10.348807954545455</v>
      </c>
      <c r="M171" s="135">
        <v>295</v>
      </c>
      <c r="N171" s="135">
        <v>155078440</v>
      </c>
      <c r="O171" s="135">
        <v>100142</v>
      </c>
      <c r="P171" s="182">
        <f>(C171+4.2+coefficient!$B$23)/0.88*1.19</f>
        <v>10.047386363636363</v>
      </c>
      <c r="Q171" s="137">
        <v>296</v>
      </c>
      <c r="R171" s="137">
        <v>155078440</v>
      </c>
      <c r="S171" s="137">
        <v>100141</v>
      </c>
      <c r="T171" s="186">
        <f t="shared" si="12"/>
        <v>7.3428409090909081</v>
      </c>
      <c r="U171" s="187">
        <v>758</v>
      </c>
      <c r="V171" s="187">
        <v>155078440</v>
      </c>
      <c r="W171" s="187">
        <v>558613</v>
      </c>
      <c r="X171" s="188">
        <f t="shared" si="15"/>
        <v>5.4488079545454546</v>
      </c>
      <c r="Y171" s="189">
        <v>759</v>
      </c>
      <c r="Z171" s="189">
        <v>155078440</v>
      </c>
      <c r="AA171" s="189">
        <v>558614</v>
      </c>
      <c r="AB171" s="357">
        <v>22</v>
      </c>
    </row>
    <row r="172" spans="1:36" x14ac:dyDescent="0.25">
      <c r="A172" s="125" t="s">
        <v>1013</v>
      </c>
      <c r="B172" s="183">
        <v>155079321</v>
      </c>
      <c r="C172" s="184">
        <v>0.77</v>
      </c>
      <c r="D172" s="127">
        <f>(C172+4.2+coefficient!$B$23)/0.9*1.19</f>
        <v>9.2158888888888892</v>
      </c>
      <c r="E172" s="128">
        <f>(C172+4.2+coefficient!$B$23)/0.95</f>
        <v>7.3368421052631589</v>
      </c>
      <c r="F172" s="185"/>
      <c r="G172" s="179">
        <v>171</v>
      </c>
      <c r="H172" s="180">
        <f>(C172+4.2+(coefficient!$B$22))/0.85*1.19</f>
        <v>11.157999999999999</v>
      </c>
      <c r="I172" s="132">
        <v>294</v>
      </c>
      <c r="J172" s="132">
        <v>155079321</v>
      </c>
      <c r="K172" s="132">
        <v>100144</v>
      </c>
      <c r="L172" s="181">
        <f t="shared" si="11"/>
        <v>9.7081011363636378</v>
      </c>
      <c r="M172" s="135">
        <v>295</v>
      </c>
      <c r="N172" s="135">
        <v>155079321</v>
      </c>
      <c r="O172" s="135">
        <v>100146</v>
      </c>
      <c r="P172" s="182">
        <f>(C172+4.2+coefficient!$B$23)/0.88*1.19</f>
        <v>9.4253409090909095</v>
      </c>
      <c r="Q172" s="137">
        <v>296</v>
      </c>
      <c r="R172" s="137">
        <v>155079321</v>
      </c>
      <c r="S172" s="137">
        <v>100145</v>
      </c>
      <c r="T172" s="186">
        <f t="shared" si="12"/>
        <v>6.7207954545454553</v>
      </c>
      <c r="U172" s="187">
        <v>758</v>
      </c>
      <c r="V172" s="187">
        <v>155079321</v>
      </c>
      <c r="W172" s="187">
        <v>559859</v>
      </c>
      <c r="X172" s="188">
        <f t="shared" si="15"/>
        <v>4.8081011363636375</v>
      </c>
      <c r="Y172" s="189">
        <v>759</v>
      </c>
      <c r="Z172" s="189">
        <v>155079321</v>
      </c>
      <c r="AA172" s="189">
        <v>559860</v>
      </c>
      <c r="AB172" s="357">
        <v>60</v>
      </c>
    </row>
    <row r="173" spans="1:36" x14ac:dyDescent="0.25">
      <c r="A173" s="144" t="s">
        <v>1014</v>
      </c>
      <c r="B173" s="183">
        <v>155078491</v>
      </c>
      <c r="C173" s="184">
        <v>0.9</v>
      </c>
      <c r="D173" s="127">
        <f>(C173+4.2+coefficient!$B$23)/0.9*1.19</f>
        <v>9.387777777777778</v>
      </c>
      <c r="E173" s="128">
        <f>(C173+4.2+coefficient!$B$23)/0.95</f>
        <v>7.4736842105263168</v>
      </c>
      <c r="F173" s="178"/>
      <c r="G173" s="179">
        <v>172</v>
      </c>
      <c r="H173" s="180">
        <f>(C173+4.2+(coefficient!$B$22))/0.85*1.19</f>
        <v>11.340000000000002</v>
      </c>
      <c r="I173" s="132">
        <v>294</v>
      </c>
      <c r="J173" s="132">
        <v>155078491</v>
      </c>
      <c r="K173" s="132">
        <v>100148</v>
      </c>
      <c r="L173" s="181">
        <f t="shared" si="11"/>
        <v>9.8891704545454555</v>
      </c>
      <c r="M173" s="135">
        <v>295</v>
      </c>
      <c r="N173" s="135">
        <v>155078491</v>
      </c>
      <c r="O173" s="135">
        <v>100150</v>
      </c>
      <c r="P173" s="182">
        <f>(C173+4.2+coefficient!$B$23)/0.88*1.19</f>
        <v>9.601136363636364</v>
      </c>
      <c r="Q173" s="137">
        <v>296</v>
      </c>
      <c r="R173" s="137">
        <v>155078491</v>
      </c>
      <c r="S173" s="137">
        <v>100149</v>
      </c>
      <c r="T173" s="186">
        <f t="shared" si="12"/>
        <v>6.896590909090909</v>
      </c>
      <c r="U173" s="187">
        <v>758</v>
      </c>
      <c r="V173" s="187">
        <v>155078491</v>
      </c>
      <c r="W173" s="187">
        <v>558705</v>
      </c>
      <c r="X173" s="188">
        <f t="shared" si="15"/>
        <v>4.9891704545454552</v>
      </c>
      <c r="Y173" s="189">
        <v>759</v>
      </c>
      <c r="Z173" s="189">
        <v>155078491</v>
      </c>
      <c r="AA173" s="189">
        <v>558706</v>
      </c>
      <c r="AB173" s="357">
        <v>30</v>
      </c>
      <c r="AC173">
        <v>1</v>
      </c>
      <c r="AD173">
        <v>11.34</v>
      </c>
    </row>
    <row r="174" spans="1:36" x14ac:dyDescent="0.25">
      <c r="A174" s="125" t="s">
        <v>1015</v>
      </c>
      <c r="B174" s="183">
        <v>155078524</v>
      </c>
      <c r="C174" s="184">
        <v>1.19</v>
      </c>
      <c r="D174" s="127">
        <f>(C174+4.2+coefficient!$B$23)/0.9*1.19</f>
        <v>9.7712222222222227</v>
      </c>
      <c r="E174" s="128">
        <f>(C174+4.2+coefficient!$B$23)/0.95</f>
        <v>7.7789473684210533</v>
      </c>
      <c r="F174" s="185"/>
      <c r="G174" s="179">
        <v>173</v>
      </c>
      <c r="H174" s="180">
        <f>(C174+4.2+(coefficient!$B$22))/0.85*1.19</f>
        <v>11.746</v>
      </c>
      <c r="I174" s="132">
        <v>294</v>
      </c>
      <c r="J174" s="132">
        <v>155078524</v>
      </c>
      <c r="K174" s="132">
        <v>100183</v>
      </c>
      <c r="L174" s="181">
        <f t="shared" si="11"/>
        <v>10.293094318181819</v>
      </c>
      <c r="M174" s="135">
        <v>295</v>
      </c>
      <c r="N174" s="135">
        <v>155078524</v>
      </c>
      <c r="O174" s="135">
        <v>100185</v>
      </c>
      <c r="P174" s="182">
        <f>(C174+4.2+coefficient!$B$23)/0.88*1.19</f>
        <v>9.9932954545454553</v>
      </c>
      <c r="Q174" s="137">
        <v>296</v>
      </c>
      <c r="R174" s="137">
        <v>155078524</v>
      </c>
      <c r="S174" s="137">
        <v>100184</v>
      </c>
      <c r="T174" s="186">
        <f t="shared" si="12"/>
        <v>7.2887500000000012</v>
      </c>
      <c r="U174" s="187">
        <v>758</v>
      </c>
      <c r="V174" s="187">
        <v>155078524</v>
      </c>
      <c r="W174" s="187">
        <v>558763</v>
      </c>
      <c r="X174" s="188">
        <f t="shared" si="15"/>
        <v>5.3930943181818183</v>
      </c>
      <c r="Y174" s="189">
        <v>759</v>
      </c>
      <c r="Z174" s="189">
        <v>155078524</v>
      </c>
      <c r="AA174" s="189">
        <v>558764</v>
      </c>
      <c r="AB174" s="357">
        <v>56</v>
      </c>
    </row>
    <row r="175" spans="1:36" x14ac:dyDescent="0.25">
      <c r="A175" s="144" t="s">
        <v>1016</v>
      </c>
      <c r="B175" s="183">
        <v>155078555</v>
      </c>
      <c r="C175" s="184">
        <v>1.18</v>
      </c>
      <c r="D175" s="127">
        <f>(C175+4.2+coefficient!$B$23)/0.9*1.19</f>
        <v>9.7579999999999991</v>
      </c>
      <c r="E175" s="128">
        <f>(C175+4.2+coefficient!$B$23)/0.95</f>
        <v>7.7684210526315791</v>
      </c>
      <c r="F175" s="178"/>
      <c r="G175" s="179">
        <v>174</v>
      </c>
      <c r="H175" s="180">
        <f>(C175+4.2+(coefficient!$B$22))/0.85*1.19</f>
        <v>11.731999999999998</v>
      </c>
      <c r="I175" s="132">
        <v>294</v>
      </c>
      <c r="J175" s="132">
        <v>155078555</v>
      </c>
      <c r="K175" s="132">
        <v>100347</v>
      </c>
      <c r="L175" s="181">
        <f t="shared" si="11"/>
        <v>10.27916590909091</v>
      </c>
      <c r="M175" s="135">
        <v>295</v>
      </c>
      <c r="N175" s="135">
        <v>155078555</v>
      </c>
      <c r="O175" s="135">
        <v>100349</v>
      </c>
      <c r="P175" s="182">
        <f>(C175+4.2+coefficient!$B$23)/0.88*1.19</f>
        <v>9.9797727272727279</v>
      </c>
      <c r="Q175" s="137">
        <v>296</v>
      </c>
      <c r="R175" s="137">
        <v>155078555</v>
      </c>
      <c r="S175" s="137">
        <v>100348</v>
      </c>
      <c r="T175" s="186">
        <f t="shared" si="12"/>
        <v>7.275227272727272</v>
      </c>
      <c r="U175" s="187">
        <v>758</v>
      </c>
      <c r="V175" s="187">
        <v>155078555</v>
      </c>
      <c r="W175" s="187">
        <v>558813</v>
      </c>
      <c r="X175" s="188">
        <f t="shared" si="15"/>
        <v>5.3791659090909096</v>
      </c>
      <c r="Y175" s="189">
        <v>759</v>
      </c>
      <c r="Z175" s="189">
        <v>155078555</v>
      </c>
      <c r="AA175" s="189">
        <v>558814</v>
      </c>
      <c r="AB175" s="357">
        <v>105</v>
      </c>
    </row>
    <row r="176" spans="1:36" x14ac:dyDescent="0.25">
      <c r="A176" s="125" t="s">
        <v>1017</v>
      </c>
      <c r="B176" s="183">
        <v>155078456</v>
      </c>
      <c r="C176" s="184">
        <v>1.04</v>
      </c>
      <c r="D176" s="127">
        <f>(C176+4.2+coefficient!$B$23)/0.9*1.19</f>
        <v>9.5728888888888886</v>
      </c>
      <c r="E176" s="128">
        <f>(C176+4.2+coefficient!$B$23)/0.95</f>
        <v>7.621052631578948</v>
      </c>
      <c r="F176" s="185"/>
      <c r="G176" s="179">
        <v>175</v>
      </c>
      <c r="H176" s="362">
        <v>15.1</v>
      </c>
      <c r="I176" s="132">
        <v>294</v>
      </c>
      <c r="J176" s="132">
        <v>155078456</v>
      </c>
      <c r="K176" s="132">
        <v>100380</v>
      </c>
      <c r="L176" s="181">
        <f t="shared" si="11"/>
        <v>10.08416818181818</v>
      </c>
      <c r="M176" s="135">
        <v>295</v>
      </c>
      <c r="N176" s="135">
        <v>155078456</v>
      </c>
      <c r="O176" s="135">
        <v>100382</v>
      </c>
      <c r="P176" s="182">
        <f>(C176+4.2+coefficient!$B$23)/0.88*1.19</f>
        <v>9.7904545454545442</v>
      </c>
      <c r="Q176" s="137">
        <v>296</v>
      </c>
      <c r="R176" s="137">
        <v>155078456</v>
      </c>
      <c r="S176" s="137">
        <v>100381</v>
      </c>
      <c r="T176" s="186">
        <f t="shared" si="12"/>
        <v>7.0859090909090909</v>
      </c>
      <c r="U176" s="187">
        <v>758</v>
      </c>
      <c r="V176" s="187">
        <v>155078456</v>
      </c>
      <c r="W176" s="187">
        <v>558643</v>
      </c>
      <c r="X176" s="188">
        <f t="shared" si="15"/>
        <v>5.1841681818181797</v>
      </c>
      <c r="Y176" s="189">
        <v>759</v>
      </c>
      <c r="Z176" s="189">
        <v>155078456</v>
      </c>
      <c r="AA176" s="189">
        <v>558644</v>
      </c>
      <c r="AB176" s="357">
        <v>0</v>
      </c>
      <c r="AC176">
        <v>8</v>
      </c>
      <c r="AD176">
        <v>13.1</v>
      </c>
      <c r="AH176">
        <v>1</v>
      </c>
      <c r="AI176">
        <v>9.7899999999999991</v>
      </c>
      <c r="AJ176">
        <v>0</v>
      </c>
    </row>
    <row r="177" spans="1:36" x14ac:dyDescent="0.25">
      <c r="A177" s="144" t="s">
        <v>1018</v>
      </c>
      <c r="B177" s="183">
        <v>155078484</v>
      </c>
      <c r="C177" s="184">
        <v>1.3</v>
      </c>
      <c r="D177" s="127">
        <f>(C177+4.2+coefficient!$B$23)/0.9*1.19</f>
        <v>9.9166666666666661</v>
      </c>
      <c r="E177" s="128">
        <f>(C177+4.2+coefficient!$B$23)/0.95</f>
        <v>7.8947368421052637</v>
      </c>
      <c r="F177" s="178"/>
      <c r="G177" s="179">
        <v>176</v>
      </c>
      <c r="H177" s="362">
        <v>15.79</v>
      </c>
      <c r="I177" s="132">
        <v>294</v>
      </c>
      <c r="J177" s="132">
        <v>155078484</v>
      </c>
      <c r="K177" s="132">
        <v>100526</v>
      </c>
      <c r="L177" s="181">
        <f t="shared" si="11"/>
        <v>10.506</v>
      </c>
      <c r="M177" s="135">
        <v>295</v>
      </c>
      <c r="N177" s="135">
        <v>155078484</v>
      </c>
      <c r="O177" s="135">
        <v>100528</v>
      </c>
      <c r="P177" s="362">
        <v>10.199999999999999</v>
      </c>
      <c r="Q177" s="137">
        <v>296</v>
      </c>
      <c r="R177" s="137">
        <v>155078484</v>
      </c>
      <c r="S177" s="137">
        <v>100527</v>
      </c>
      <c r="T177" s="186">
        <f t="shared" si="12"/>
        <v>7.4375</v>
      </c>
      <c r="U177" s="187">
        <v>758</v>
      </c>
      <c r="V177" s="187">
        <v>155078484</v>
      </c>
      <c r="W177" s="187">
        <v>558691</v>
      </c>
      <c r="X177" s="188">
        <f t="shared" si="15"/>
        <v>5.6059999999999999</v>
      </c>
      <c r="Y177" s="189">
        <v>759</v>
      </c>
      <c r="Z177" s="189">
        <v>155078484</v>
      </c>
      <c r="AA177" s="189">
        <v>558692</v>
      </c>
      <c r="AB177" s="357">
        <v>12</v>
      </c>
      <c r="AC177">
        <v>6</v>
      </c>
      <c r="AD177">
        <v>15.79</v>
      </c>
      <c r="AE177">
        <v>1</v>
      </c>
      <c r="AF177">
        <v>10.199999999999999</v>
      </c>
      <c r="AG177">
        <v>0</v>
      </c>
      <c r="AH177">
        <v>4</v>
      </c>
      <c r="AI177">
        <v>9.9</v>
      </c>
      <c r="AJ177">
        <v>0</v>
      </c>
    </row>
    <row r="178" spans="1:36" x14ac:dyDescent="0.25">
      <c r="A178" s="125" t="s">
        <v>1019</v>
      </c>
      <c r="B178" s="183">
        <v>155078517</v>
      </c>
      <c r="C178" s="184">
        <v>1.1100000000000001</v>
      </c>
      <c r="D178" s="127">
        <f>(C178+4.2+coefficient!$B$23)/0.9*1.19</f>
        <v>9.665444444444443</v>
      </c>
      <c r="E178" s="128">
        <f>(C178+4.2+coefficient!$B$23)/0.95</f>
        <v>7.6947368421052644</v>
      </c>
      <c r="F178" s="185"/>
      <c r="G178" s="179">
        <v>177</v>
      </c>
      <c r="H178" s="362">
        <v>11.63</v>
      </c>
      <c r="I178" s="132">
        <v>294</v>
      </c>
      <c r="J178" s="132">
        <v>155078517</v>
      </c>
      <c r="K178" s="132">
        <v>100529</v>
      </c>
      <c r="L178" s="181">
        <f t="shared" si="11"/>
        <v>10.181667045454546</v>
      </c>
      <c r="M178" s="135">
        <v>295</v>
      </c>
      <c r="N178" s="135">
        <v>155078517</v>
      </c>
      <c r="O178" s="135">
        <v>100531</v>
      </c>
      <c r="P178" s="182">
        <f>(C178+4.2+coefficient!$B$23)/0.88*1.19</f>
        <v>9.885113636363636</v>
      </c>
      <c r="Q178" s="137">
        <v>296</v>
      </c>
      <c r="R178" s="137">
        <v>155078517</v>
      </c>
      <c r="S178" s="137">
        <v>100530</v>
      </c>
      <c r="T178" s="186">
        <f t="shared" si="12"/>
        <v>7.1805681818181828</v>
      </c>
      <c r="U178" s="187">
        <v>758</v>
      </c>
      <c r="V178" s="187">
        <v>155078517</v>
      </c>
      <c r="W178" s="187">
        <v>558749</v>
      </c>
      <c r="X178" s="188">
        <f t="shared" si="15"/>
        <v>5.2816670454545456</v>
      </c>
      <c r="Y178" s="189">
        <v>759</v>
      </c>
      <c r="Z178" s="189">
        <v>155078517</v>
      </c>
      <c r="AA178" s="189">
        <v>558750</v>
      </c>
      <c r="AB178" s="357">
        <v>41</v>
      </c>
      <c r="AC178">
        <v>1</v>
      </c>
      <c r="AD178">
        <v>11.63</v>
      </c>
    </row>
    <row r="179" spans="1:36" x14ac:dyDescent="0.25">
      <c r="A179" s="144" t="s">
        <v>1020</v>
      </c>
      <c r="B179" s="183">
        <v>155078546</v>
      </c>
      <c r="C179" s="184">
        <v>1</v>
      </c>
      <c r="D179" s="127">
        <f>(C179+4.2+coefficient!$B$23)/0.9*1.19</f>
        <v>9.52</v>
      </c>
      <c r="E179" s="128">
        <f>(C179+4.2+coefficient!$B$23)/0.95</f>
        <v>7.5789473684210531</v>
      </c>
      <c r="F179" s="178"/>
      <c r="G179" s="179">
        <v>178</v>
      </c>
      <c r="H179" s="362">
        <v>11.48</v>
      </c>
      <c r="I179" s="132">
        <v>294</v>
      </c>
      <c r="J179" s="132">
        <v>155078546</v>
      </c>
      <c r="K179" s="132">
        <v>100567</v>
      </c>
      <c r="L179" s="181">
        <f t="shared" si="11"/>
        <v>10.028454545454546</v>
      </c>
      <c r="M179" s="135">
        <v>295</v>
      </c>
      <c r="N179" s="135">
        <v>155078546</v>
      </c>
      <c r="O179" s="135">
        <v>100569</v>
      </c>
      <c r="P179" s="182">
        <f>(C179+4.2+coefficient!$B$23)/0.88*1.19</f>
        <v>9.7363636363636363</v>
      </c>
      <c r="Q179" s="137">
        <v>296</v>
      </c>
      <c r="R179" s="137">
        <v>155078546</v>
      </c>
      <c r="S179" s="137">
        <v>100568</v>
      </c>
      <c r="T179" s="186">
        <f t="shared" si="12"/>
        <v>7.0318181818181813</v>
      </c>
      <c r="U179" s="187">
        <v>758</v>
      </c>
      <c r="V179" s="187">
        <v>155078546</v>
      </c>
      <c r="W179" s="187">
        <v>558799</v>
      </c>
      <c r="X179" s="188">
        <f t="shared" si="15"/>
        <v>5.1284545454545452</v>
      </c>
      <c r="Y179" s="189">
        <v>759</v>
      </c>
      <c r="Z179" s="189">
        <v>155078546</v>
      </c>
      <c r="AA179" s="189">
        <v>558800</v>
      </c>
      <c r="AB179" s="357">
        <v>72</v>
      </c>
      <c r="AC179">
        <v>5</v>
      </c>
      <c r="AD179">
        <v>11.48</v>
      </c>
      <c r="AH179">
        <v>1</v>
      </c>
      <c r="AI179">
        <v>9.74</v>
      </c>
      <c r="AJ179">
        <v>0</v>
      </c>
    </row>
    <row r="180" spans="1:36" x14ac:dyDescent="0.25">
      <c r="A180" s="125" t="s">
        <v>1021</v>
      </c>
      <c r="B180" s="183">
        <v>155078584</v>
      </c>
      <c r="C180" s="184">
        <v>1.1599999999999999</v>
      </c>
      <c r="D180" s="127">
        <f>(C180+4.2+coefficient!$B$23)/0.9*1.19</f>
        <v>9.7315555555555537</v>
      </c>
      <c r="E180" s="128">
        <f>(C180+4.2+coefficient!$B$23)/0.95</f>
        <v>7.7473684210526326</v>
      </c>
      <c r="F180" s="185"/>
      <c r="G180" s="179">
        <v>179</v>
      </c>
      <c r="H180" s="362">
        <v>11.7</v>
      </c>
      <c r="I180" s="132">
        <v>294</v>
      </c>
      <c r="J180" s="132">
        <v>155078584</v>
      </c>
      <c r="K180" s="132">
        <v>100570</v>
      </c>
      <c r="L180" s="181">
        <f t="shared" si="11"/>
        <v>10.251309090909089</v>
      </c>
      <c r="M180" s="135">
        <v>295</v>
      </c>
      <c r="N180" s="135">
        <v>155078584</v>
      </c>
      <c r="O180" s="135">
        <v>100572</v>
      </c>
      <c r="P180" s="182">
        <f>(C180+4.2+coefficient!$B$23)/0.88*1.19</f>
        <v>9.9527272727272713</v>
      </c>
      <c r="Q180" s="137">
        <v>296</v>
      </c>
      <c r="R180" s="137">
        <v>155078584</v>
      </c>
      <c r="S180" s="137">
        <v>100571</v>
      </c>
      <c r="T180" s="186">
        <f t="shared" si="12"/>
        <v>7.2481818181818181</v>
      </c>
      <c r="U180" s="187">
        <v>758</v>
      </c>
      <c r="V180" s="187">
        <v>155078584</v>
      </c>
      <c r="W180" s="187">
        <v>558861</v>
      </c>
      <c r="X180" s="188">
        <f t="shared" si="15"/>
        <v>5.3513090909090888</v>
      </c>
      <c r="Y180" s="189">
        <v>759</v>
      </c>
      <c r="Z180" s="189">
        <v>155078584</v>
      </c>
      <c r="AA180" s="189">
        <v>558862</v>
      </c>
      <c r="AB180" s="357">
        <v>58</v>
      </c>
      <c r="AC180">
        <v>1</v>
      </c>
      <c r="AD180">
        <v>11.7</v>
      </c>
    </row>
    <row r="181" spans="1:36" x14ac:dyDescent="0.25">
      <c r="A181" s="144" t="s">
        <v>1022</v>
      </c>
      <c r="B181" s="183">
        <v>155078442</v>
      </c>
      <c r="C181" s="184">
        <v>1.17</v>
      </c>
      <c r="D181" s="127">
        <f>(C181+4.2+coefficient!$B$23)/0.9*1.19</f>
        <v>9.7447777777777773</v>
      </c>
      <c r="E181" s="128">
        <f>(C181+4.2+coefficient!$B$23)/0.95</f>
        <v>7.7578947368421058</v>
      </c>
      <c r="F181" s="178"/>
      <c r="G181" s="179">
        <v>180</v>
      </c>
      <c r="H181" s="180">
        <f>(C181+4.2+(coefficient!$B$22))/0.85*1.19</f>
        <v>11.718</v>
      </c>
      <c r="I181" s="132">
        <v>294</v>
      </c>
      <c r="J181" s="132">
        <v>155078442</v>
      </c>
      <c r="K181" s="132">
        <v>100717</v>
      </c>
      <c r="L181" s="181">
        <f t="shared" si="11"/>
        <v>10.2652375</v>
      </c>
      <c r="M181" s="135">
        <v>295</v>
      </c>
      <c r="N181" s="135">
        <v>155078442</v>
      </c>
      <c r="O181" s="135">
        <v>100719</v>
      </c>
      <c r="P181" s="182">
        <f>(C181+4.2+coefficient!$B$23)/0.88*1.19</f>
        <v>9.9662499999999987</v>
      </c>
      <c r="Q181" s="137">
        <v>296</v>
      </c>
      <c r="R181" s="137">
        <v>155078442</v>
      </c>
      <c r="S181" s="137">
        <v>100718</v>
      </c>
      <c r="T181" s="186">
        <f t="shared" si="12"/>
        <v>7.2617045454545455</v>
      </c>
      <c r="U181" s="187">
        <v>758</v>
      </c>
      <c r="V181" s="187">
        <v>155078442</v>
      </c>
      <c r="W181" s="187">
        <v>558617</v>
      </c>
      <c r="X181" s="188">
        <f t="shared" si="15"/>
        <v>5.3652374999999992</v>
      </c>
      <c r="Y181" s="189">
        <v>759</v>
      </c>
      <c r="Z181" s="189">
        <v>155078442</v>
      </c>
      <c r="AA181" s="189">
        <v>558618</v>
      </c>
      <c r="AB181" s="357">
        <v>77</v>
      </c>
    </row>
    <row r="182" spans="1:36" x14ac:dyDescent="0.25">
      <c r="A182" s="125" t="s">
        <v>1023</v>
      </c>
      <c r="B182" s="183">
        <v>155078469</v>
      </c>
      <c r="C182" s="184">
        <v>1.3</v>
      </c>
      <c r="D182" s="127">
        <f>(C182+4.2+coefficient!$B$23)/0.9*1.19</f>
        <v>9.9166666666666661</v>
      </c>
      <c r="E182" s="128">
        <f>(C182+4.2+coefficient!$B$23)/0.95</f>
        <v>7.8947368421052637</v>
      </c>
      <c r="F182" s="185"/>
      <c r="G182" s="179">
        <v>181</v>
      </c>
      <c r="H182" s="362">
        <v>13.9</v>
      </c>
      <c r="I182" s="132">
        <v>294</v>
      </c>
      <c r="J182" s="132">
        <v>155078469</v>
      </c>
      <c r="K182" s="132">
        <v>100720</v>
      </c>
      <c r="L182" s="181">
        <f t="shared" si="11"/>
        <v>10.506</v>
      </c>
      <c r="M182" s="135">
        <v>295</v>
      </c>
      <c r="N182" s="135">
        <v>155078469</v>
      </c>
      <c r="O182" s="135">
        <v>100722</v>
      </c>
      <c r="P182" s="362">
        <v>10.199999999999999</v>
      </c>
      <c r="Q182" s="137">
        <v>296</v>
      </c>
      <c r="R182" s="137">
        <v>155078469</v>
      </c>
      <c r="S182" s="137">
        <v>100721</v>
      </c>
      <c r="T182" s="186">
        <f t="shared" si="12"/>
        <v>7.4375</v>
      </c>
      <c r="U182" s="187">
        <v>758</v>
      </c>
      <c r="V182" s="187">
        <v>155078469</v>
      </c>
      <c r="W182" s="187">
        <v>558665</v>
      </c>
      <c r="X182" s="188">
        <f t="shared" si="15"/>
        <v>5.6059999999999999</v>
      </c>
      <c r="Y182" s="189">
        <v>759</v>
      </c>
      <c r="Z182" s="189">
        <v>155078469</v>
      </c>
      <c r="AA182" s="189">
        <v>558666</v>
      </c>
      <c r="AB182" s="357">
        <v>28</v>
      </c>
      <c r="AC182">
        <v>3</v>
      </c>
      <c r="AD182">
        <v>13.9</v>
      </c>
      <c r="AH182">
        <v>1</v>
      </c>
      <c r="AI182">
        <v>10.199999999999999</v>
      </c>
      <c r="AJ182">
        <v>0</v>
      </c>
    </row>
    <row r="183" spans="1:36" x14ac:dyDescent="0.25">
      <c r="A183" s="144" t="s">
        <v>1024</v>
      </c>
      <c r="B183" s="183">
        <v>155078502</v>
      </c>
      <c r="C183" s="184">
        <v>1.1299999999999999</v>
      </c>
      <c r="D183" s="127">
        <f>(C183+4.2+coefficient!$B$23)/0.9*1.19</f>
        <v>9.6918888888888883</v>
      </c>
      <c r="E183" s="128">
        <f>(C183+4.2+coefficient!$B$23)/0.95</f>
        <v>7.715789473684211</v>
      </c>
      <c r="F183" s="178"/>
      <c r="G183" s="179">
        <v>182</v>
      </c>
      <c r="H183" s="362">
        <v>11.66</v>
      </c>
      <c r="I183" s="132">
        <v>294</v>
      </c>
      <c r="J183" s="132">
        <v>155078502</v>
      </c>
      <c r="K183" s="132">
        <v>100724</v>
      </c>
      <c r="L183" s="181">
        <f t="shared" si="11"/>
        <v>10.209523863636363</v>
      </c>
      <c r="M183" s="135">
        <v>295</v>
      </c>
      <c r="N183" s="135">
        <v>155078502</v>
      </c>
      <c r="O183" s="135">
        <v>100726</v>
      </c>
      <c r="P183" s="182">
        <f>(C183+4.2+coefficient!$B$23)/0.88*1.19</f>
        <v>9.9121590909090909</v>
      </c>
      <c r="Q183" s="137">
        <v>296</v>
      </c>
      <c r="R183" s="137">
        <v>155078502</v>
      </c>
      <c r="S183" s="137">
        <v>100725</v>
      </c>
      <c r="T183" s="186">
        <f t="shared" si="12"/>
        <v>7.2076136363636358</v>
      </c>
      <c r="U183" s="187">
        <v>758</v>
      </c>
      <c r="V183" s="187">
        <v>155078502</v>
      </c>
      <c r="W183" s="187">
        <v>558725</v>
      </c>
      <c r="X183" s="188">
        <f t="shared" si="15"/>
        <v>5.3095238636363629</v>
      </c>
      <c r="Y183" s="189">
        <v>759</v>
      </c>
      <c r="Z183" s="189">
        <v>155078502</v>
      </c>
      <c r="AA183" s="189">
        <v>558726</v>
      </c>
      <c r="AB183" s="357">
        <v>34</v>
      </c>
      <c r="AC183">
        <v>3</v>
      </c>
      <c r="AD183">
        <v>11.66</v>
      </c>
    </row>
    <row r="184" spans="1:36" x14ac:dyDescent="0.25">
      <c r="A184" s="125" t="s">
        <v>1025</v>
      </c>
      <c r="B184" s="183">
        <v>155078530</v>
      </c>
      <c r="C184" s="184">
        <v>0.72</v>
      </c>
      <c r="D184" s="127">
        <f>(C184+4.2+coefficient!$B$23)/0.9*1.19</f>
        <v>9.1497777777777767</v>
      </c>
      <c r="E184" s="128">
        <f>(C184+4.2+coefficient!$B$23)/0.95</f>
        <v>7.2842105263157899</v>
      </c>
      <c r="F184" s="185"/>
      <c r="G184" s="179">
        <v>183</v>
      </c>
      <c r="H184" s="362">
        <v>11.09</v>
      </c>
      <c r="I184" s="132">
        <v>294</v>
      </c>
      <c r="J184" s="132">
        <v>155078530</v>
      </c>
      <c r="K184" s="132">
        <v>100885</v>
      </c>
      <c r="L184" s="181">
        <f t="shared" si="11"/>
        <v>9.638459090909091</v>
      </c>
      <c r="M184" s="135">
        <v>295</v>
      </c>
      <c r="N184" s="135">
        <v>155078530</v>
      </c>
      <c r="O184" s="135">
        <v>100887</v>
      </c>
      <c r="P184" s="182">
        <f>(C184+4.2+coefficient!$B$23)/0.88*1.19</f>
        <v>9.3577272727272724</v>
      </c>
      <c r="Q184" s="137">
        <v>296</v>
      </c>
      <c r="R184" s="137">
        <v>155078530</v>
      </c>
      <c r="S184" s="137">
        <v>100886</v>
      </c>
      <c r="T184" s="186">
        <f t="shared" si="12"/>
        <v>6.6531818181818174</v>
      </c>
      <c r="U184" s="187">
        <v>758</v>
      </c>
      <c r="V184" s="187">
        <v>155078530</v>
      </c>
      <c r="W184" s="187">
        <v>558773</v>
      </c>
      <c r="X184" s="188">
        <f t="shared" si="15"/>
        <v>4.7384590909090907</v>
      </c>
      <c r="Y184" s="189">
        <v>759</v>
      </c>
      <c r="Z184" s="189">
        <v>155078530</v>
      </c>
      <c r="AA184" s="189">
        <v>558774</v>
      </c>
      <c r="AB184" s="357">
        <v>26</v>
      </c>
      <c r="AC184">
        <v>1</v>
      </c>
      <c r="AD184">
        <v>11.09</v>
      </c>
    </row>
    <row r="185" spans="1:36" x14ac:dyDescent="0.25">
      <c r="A185" s="144" t="s">
        <v>1026</v>
      </c>
      <c r="B185" s="183">
        <v>155078571</v>
      </c>
      <c r="C185" s="184">
        <v>1.0900000000000001</v>
      </c>
      <c r="D185" s="127">
        <f>(C185+4.2+coefficient!$B$23)/0.9*1.19</f>
        <v>9.6389999999999993</v>
      </c>
      <c r="E185" s="128">
        <f>(C185+4.2+coefficient!$B$23)/0.95</f>
        <v>7.6736842105263161</v>
      </c>
      <c r="F185" s="178"/>
      <c r="G185" s="179">
        <v>184</v>
      </c>
      <c r="H185" s="180">
        <f>(C185+4.2+(coefficient!$B$22))/0.85*1.19</f>
        <v>11.605999999999998</v>
      </c>
      <c r="I185" s="132">
        <v>294</v>
      </c>
      <c r="J185" s="132">
        <v>155078571</v>
      </c>
      <c r="K185" s="132">
        <v>101069</v>
      </c>
      <c r="L185" s="181">
        <f t="shared" si="11"/>
        <v>10.153810227272727</v>
      </c>
      <c r="M185" s="135">
        <v>295</v>
      </c>
      <c r="N185" s="135">
        <v>155078571</v>
      </c>
      <c r="O185" s="135">
        <v>101071</v>
      </c>
      <c r="P185" s="182">
        <f>(C185+4.2+coefficient!$B$23)/0.88*1.19</f>
        <v>9.8580681818181812</v>
      </c>
      <c r="Q185" s="137">
        <v>296</v>
      </c>
      <c r="R185" s="137">
        <v>155078571</v>
      </c>
      <c r="S185" s="137">
        <v>101070</v>
      </c>
      <c r="T185" s="186">
        <f t="shared" si="12"/>
        <v>7.1535227272727271</v>
      </c>
      <c r="U185" s="187">
        <v>758</v>
      </c>
      <c r="V185" s="187">
        <v>155078571</v>
      </c>
      <c r="W185" s="187">
        <v>558837</v>
      </c>
      <c r="X185" s="188">
        <f t="shared" si="15"/>
        <v>5.2538102272727265</v>
      </c>
      <c r="Y185" s="189">
        <v>759</v>
      </c>
      <c r="Z185" s="189">
        <v>155078571</v>
      </c>
      <c r="AA185" s="189">
        <v>558838</v>
      </c>
      <c r="AB185" s="357">
        <v>35</v>
      </c>
    </row>
    <row r="186" spans="1:36" x14ac:dyDescent="0.25">
      <c r="A186" s="125" t="s">
        <v>1027</v>
      </c>
      <c r="B186" s="183">
        <v>155078441</v>
      </c>
      <c r="C186" s="184">
        <v>1.08</v>
      </c>
      <c r="D186" s="127">
        <f>(C186+4.2+coefficient!$B$23)/0.9*1.19</f>
        <v>9.6257777777777775</v>
      </c>
      <c r="E186" s="128">
        <f>(C186+4.2+coefficient!$B$23)/0.95</f>
        <v>7.6631578947368428</v>
      </c>
      <c r="F186" s="185"/>
      <c r="G186" s="179">
        <v>185</v>
      </c>
      <c r="H186" s="362">
        <v>11.59</v>
      </c>
      <c r="I186" s="132">
        <v>294</v>
      </c>
      <c r="J186" s="132">
        <v>155078441</v>
      </c>
      <c r="K186" s="132">
        <v>101151</v>
      </c>
      <c r="L186" s="181">
        <f t="shared" si="11"/>
        <v>10.13988181818182</v>
      </c>
      <c r="M186" s="135">
        <v>295</v>
      </c>
      <c r="N186" s="135">
        <v>155078441</v>
      </c>
      <c r="O186" s="135">
        <v>101153</v>
      </c>
      <c r="P186" s="182">
        <f>(C186+4.2+coefficient!$B$23)/0.88*1.19</f>
        <v>9.8445454545454556</v>
      </c>
      <c r="Q186" s="137">
        <v>296</v>
      </c>
      <c r="R186" s="137">
        <v>155078441</v>
      </c>
      <c r="S186" s="137">
        <v>101152</v>
      </c>
      <c r="T186" s="186">
        <f t="shared" si="12"/>
        <v>7.14</v>
      </c>
      <c r="U186" s="187">
        <v>758</v>
      </c>
      <c r="V186" s="187">
        <v>155078441</v>
      </c>
      <c r="W186" s="187">
        <v>558615</v>
      </c>
      <c r="X186" s="188">
        <f t="shared" si="15"/>
        <v>5.2398818181818196</v>
      </c>
      <c r="Y186" s="189">
        <v>759</v>
      </c>
      <c r="Z186" s="189">
        <v>155078441</v>
      </c>
      <c r="AA186" s="189">
        <v>558616</v>
      </c>
      <c r="AB186" s="357">
        <v>48</v>
      </c>
      <c r="AC186">
        <v>2</v>
      </c>
      <c r="AD186">
        <v>11.59</v>
      </c>
      <c r="AH186">
        <v>1</v>
      </c>
      <c r="AI186">
        <v>9.84</v>
      </c>
      <c r="AJ186">
        <v>0</v>
      </c>
    </row>
    <row r="187" spans="1:36" x14ac:dyDescent="0.25">
      <c r="A187" s="144" t="s">
        <v>1028</v>
      </c>
      <c r="B187" s="183">
        <v>155078465</v>
      </c>
      <c r="C187" s="184">
        <v>1.2</v>
      </c>
      <c r="D187" s="127">
        <f>(C187+4.2+coefficient!$B$23)/0.9*1.19</f>
        <v>9.7844444444444445</v>
      </c>
      <c r="E187" s="128">
        <f>(C187+4.2+coefficient!$B$23)/0.95</f>
        <v>7.7894736842105274</v>
      </c>
      <c r="F187" s="178"/>
      <c r="G187" s="179">
        <v>186</v>
      </c>
      <c r="H187" s="180">
        <f>(C187+4.2+(coefficient!$B$22))/0.85*1.19</f>
        <v>11.76</v>
      </c>
      <c r="I187" s="132">
        <v>294</v>
      </c>
      <c r="J187" s="132">
        <v>155078465</v>
      </c>
      <c r="K187" s="132">
        <v>101169</v>
      </c>
      <c r="L187" s="181">
        <f t="shared" si="11"/>
        <v>10.307022727272729</v>
      </c>
      <c r="M187" s="135">
        <v>295</v>
      </c>
      <c r="N187" s="135">
        <v>155078465</v>
      </c>
      <c r="O187" s="135">
        <v>101171</v>
      </c>
      <c r="P187" s="182">
        <f>(C187+4.2+coefficient!$B$23)/0.88*1.19</f>
        <v>10.006818181818183</v>
      </c>
      <c r="Q187" s="137">
        <v>296</v>
      </c>
      <c r="R187" s="137">
        <v>155078465</v>
      </c>
      <c r="S187" s="137">
        <v>101170</v>
      </c>
      <c r="T187" s="186">
        <f t="shared" si="12"/>
        <v>7.3022727272727277</v>
      </c>
      <c r="U187" s="187">
        <v>758</v>
      </c>
      <c r="V187" s="187">
        <v>155078465</v>
      </c>
      <c r="W187" s="187">
        <v>558659</v>
      </c>
      <c r="X187" s="188">
        <f t="shared" si="15"/>
        <v>5.4070227272727287</v>
      </c>
      <c r="Y187" s="189">
        <v>759</v>
      </c>
      <c r="Z187" s="189">
        <v>155078465</v>
      </c>
      <c r="AA187" s="189">
        <v>558660</v>
      </c>
      <c r="AB187" s="357">
        <v>67</v>
      </c>
    </row>
    <row r="188" spans="1:36" x14ac:dyDescent="0.25">
      <c r="A188" s="125" t="s">
        <v>1029</v>
      </c>
      <c r="B188" s="183">
        <v>155078495</v>
      </c>
      <c r="C188" s="184">
        <v>1.1599999999999999</v>
      </c>
      <c r="D188" s="127">
        <f>(C188+4.2+coefficient!$B$23)/0.9*1.19</f>
        <v>9.7315555555555537</v>
      </c>
      <c r="E188" s="128">
        <f>(C188+4.2+coefficient!$B$23)/0.95</f>
        <v>7.7473684210526326</v>
      </c>
      <c r="F188" s="185"/>
      <c r="G188" s="179">
        <v>187</v>
      </c>
      <c r="H188" s="180">
        <f>(C188+4.2+(coefficient!$B$22))/0.85*1.19</f>
        <v>11.703999999999999</v>
      </c>
      <c r="I188" s="132">
        <v>294</v>
      </c>
      <c r="J188" s="132">
        <v>155078495</v>
      </c>
      <c r="K188" s="132">
        <v>101175</v>
      </c>
      <c r="L188" s="181">
        <f t="shared" si="11"/>
        <v>10.251309090909089</v>
      </c>
      <c r="M188" s="135">
        <v>295</v>
      </c>
      <c r="N188" s="135">
        <v>155078495</v>
      </c>
      <c r="O188" s="135">
        <v>101177</v>
      </c>
      <c r="P188" s="182">
        <f>(C188+4.2+coefficient!$B$23)/0.88*1.19</f>
        <v>9.9527272727272713</v>
      </c>
      <c r="Q188" s="137">
        <v>296</v>
      </c>
      <c r="R188" s="137">
        <v>155078495</v>
      </c>
      <c r="S188" s="137">
        <v>101176</v>
      </c>
      <c r="T188" s="186">
        <f t="shared" si="12"/>
        <v>7.2481818181818181</v>
      </c>
      <c r="U188" s="187">
        <v>758</v>
      </c>
      <c r="V188" s="187">
        <v>155078495</v>
      </c>
      <c r="W188" s="187">
        <v>558711</v>
      </c>
      <c r="X188" s="188">
        <f t="shared" si="15"/>
        <v>5.3513090909090888</v>
      </c>
      <c r="Y188" s="189">
        <v>759</v>
      </c>
      <c r="Z188" s="189">
        <v>155078495</v>
      </c>
      <c r="AA188" s="189">
        <v>558712</v>
      </c>
      <c r="AB188" s="357">
        <v>40</v>
      </c>
      <c r="AC188">
        <v>1</v>
      </c>
      <c r="AD188">
        <v>11.7</v>
      </c>
    </row>
    <row r="189" spans="1:36" x14ac:dyDescent="0.25">
      <c r="A189" s="144" t="s">
        <v>1030</v>
      </c>
      <c r="B189" s="183">
        <v>155078528</v>
      </c>
      <c r="C189" s="184">
        <v>0.81</v>
      </c>
      <c r="D189" s="127">
        <f>(C189+4.2+coefficient!$B$23)/0.9*1.19</f>
        <v>9.2687777777777764</v>
      </c>
      <c r="E189" s="128">
        <f>(C189+4.2+coefficient!$B$23)/0.95</f>
        <v>7.3789473684210529</v>
      </c>
      <c r="F189" s="178"/>
      <c r="G189" s="179">
        <v>188</v>
      </c>
      <c r="H189" s="362">
        <v>11.21</v>
      </c>
      <c r="I189" s="132">
        <v>294</v>
      </c>
      <c r="J189" s="132">
        <v>155078528</v>
      </c>
      <c r="K189" s="132">
        <v>101182</v>
      </c>
      <c r="L189" s="181">
        <f t="shared" si="11"/>
        <v>9.7638147727272724</v>
      </c>
      <c r="M189" s="135">
        <v>295</v>
      </c>
      <c r="N189" s="135">
        <v>155078528</v>
      </c>
      <c r="O189" s="135">
        <v>101184</v>
      </c>
      <c r="P189" s="182">
        <f>(C189+4.2+coefficient!$B$23)/0.88*1.19</f>
        <v>9.4794318181818173</v>
      </c>
      <c r="Q189" s="137">
        <v>296</v>
      </c>
      <c r="R189" s="137">
        <v>155078528</v>
      </c>
      <c r="S189" s="137">
        <v>101183</v>
      </c>
      <c r="T189" s="186">
        <f t="shared" si="12"/>
        <v>6.7748863636363632</v>
      </c>
      <c r="U189" s="187">
        <v>758</v>
      </c>
      <c r="V189" s="187">
        <v>155078528</v>
      </c>
      <c r="W189" s="187">
        <v>558769</v>
      </c>
      <c r="X189" s="188">
        <f t="shared" si="15"/>
        <v>4.863814772727272</v>
      </c>
      <c r="Y189" s="189">
        <v>759</v>
      </c>
      <c r="Z189" s="189">
        <v>155078528</v>
      </c>
      <c r="AA189" s="189">
        <v>558770</v>
      </c>
      <c r="AB189" s="357">
        <v>40</v>
      </c>
      <c r="AC189">
        <v>2</v>
      </c>
      <c r="AD189">
        <v>11.21</v>
      </c>
      <c r="AE189">
        <v>5</v>
      </c>
      <c r="AF189">
        <v>9.76</v>
      </c>
      <c r="AG189">
        <v>0</v>
      </c>
    </row>
    <row r="190" spans="1:36" x14ac:dyDescent="0.25">
      <c r="A190" s="125" t="s">
        <v>1031</v>
      </c>
      <c r="B190" s="183">
        <v>155078561</v>
      </c>
      <c r="C190" s="184">
        <v>0.97</v>
      </c>
      <c r="D190" s="127">
        <f>(C190+4.2+coefficient!$B$23)/0.9*1.19</f>
        <v>9.4803333333333324</v>
      </c>
      <c r="E190" s="128">
        <f>(C190+4.2+coefficient!$B$23)/0.95</f>
        <v>7.5473684210526315</v>
      </c>
      <c r="F190" s="185"/>
      <c r="G190" s="179">
        <v>189</v>
      </c>
      <c r="H190" s="180">
        <f>(C190+4.2+(coefficient!$B$22))/0.85*1.19</f>
        <v>11.437999999999999</v>
      </c>
      <c r="I190" s="132">
        <v>294</v>
      </c>
      <c r="J190" s="132">
        <v>155078561</v>
      </c>
      <c r="K190" s="132">
        <v>101661</v>
      </c>
      <c r="L190" s="181">
        <f t="shared" si="11"/>
        <v>9.9866693181818178</v>
      </c>
      <c r="M190" s="135">
        <v>295</v>
      </c>
      <c r="N190" s="135">
        <v>155078561</v>
      </c>
      <c r="O190" s="135">
        <v>101663</v>
      </c>
      <c r="P190" s="182">
        <f>(C190+4.2+coefficient!$B$23)/0.88*1.19</f>
        <v>9.6957954545454541</v>
      </c>
      <c r="Q190" s="137">
        <v>296</v>
      </c>
      <c r="R190" s="137">
        <v>155078561</v>
      </c>
      <c r="S190" s="137">
        <v>101662</v>
      </c>
      <c r="T190" s="186">
        <f t="shared" si="12"/>
        <v>6.99125</v>
      </c>
      <c r="U190" s="187">
        <v>758</v>
      </c>
      <c r="V190" s="187">
        <v>155078561</v>
      </c>
      <c r="W190" s="187">
        <v>558823</v>
      </c>
      <c r="X190" s="188">
        <f t="shared" si="15"/>
        <v>5.0866693181818174</v>
      </c>
      <c r="Y190" s="189">
        <v>759</v>
      </c>
      <c r="Z190" s="189">
        <v>155078561</v>
      </c>
      <c r="AA190" s="189">
        <v>558824</v>
      </c>
      <c r="AB190" s="357">
        <v>43</v>
      </c>
    </row>
    <row r="191" spans="1:36" x14ac:dyDescent="0.25">
      <c r="A191" s="144" t="s">
        <v>1032</v>
      </c>
      <c r="B191" s="183">
        <v>155078560</v>
      </c>
      <c r="C191" s="184">
        <v>0.97</v>
      </c>
      <c r="D191" s="127">
        <f>(C191+4.2+coefficient!$B$23)/0.9*1.19</f>
        <v>9.4803333333333324</v>
      </c>
      <c r="E191" s="128">
        <f>(C191+4.2+coefficient!$B$23)/0.95</f>
        <v>7.5473684210526315</v>
      </c>
      <c r="F191" s="178"/>
      <c r="G191" s="179">
        <v>190</v>
      </c>
      <c r="H191" s="362">
        <v>11.44</v>
      </c>
      <c r="I191" s="132">
        <v>294</v>
      </c>
      <c r="J191" s="132">
        <v>155078560</v>
      </c>
      <c r="K191" s="132">
        <v>101664</v>
      </c>
      <c r="L191" s="181">
        <f t="shared" si="11"/>
        <v>9.9866693181818178</v>
      </c>
      <c r="M191" s="135">
        <v>295</v>
      </c>
      <c r="N191" s="135">
        <v>155078560</v>
      </c>
      <c r="O191" s="135">
        <v>101666</v>
      </c>
      <c r="P191" s="182">
        <f>(C191+4.2+coefficient!$B$23)/0.88*1.19</f>
        <v>9.6957954545454541</v>
      </c>
      <c r="Q191" s="137">
        <v>296</v>
      </c>
      <c r="R191" s="137">
        <v>155078560</v>
      </c>
      <c r="S191" s="137">
        <v>101665</v>
      </c>
      <c r="T191" s="186">
        <f t="shared" si="12"/>
        <v>6.99125</v>
      </c>
      <c r="U191" s="187">
        <v>758</v>
      </c>
      <c r="V191" s="187">
        <v>155078560</v>
      </c>
      <c r="W191" s="187">
        <v>558821</v>
      </c>
      <c r="X191" s="188">
        <f t="shared" si="15"/>
        <v>5.0866693181818174</v>
      </c>
      <c r="Y191" s="189">
        <v>759</v>
      </c>
      <c r="Z191" s="189">
        <v>155078560</v>
      </c>
      <c r="AA191" s="189">
        <v>558822</v>
      </c>
      <c r="AB191" s="357">
        <v>67</v>
      </c>
      <c r="AC191">
        <v>3</v>
      </c>
      <c r="AD191">
        <v>11.44</v>
      </c>
    </row>
    <row r="192" spans="1:36" x14ac:dyDescent="0.25">
      <c r="A192" s="125" t="s">
        <v>1033</v>
      </c>
      <c r="B192" s="183">
        <v>155078589</v>
      </c>
      <c r="C192" s="184">
        <v>0.87</v>
      </c>
      <c r="D192" s="127">
        <f>(C192+4.2+coefficient!$B$23)/0.9*1.19</f>
        <v>9.3481111111111108</v>
      </c>
      <c r="E192" s="128">
        <f>(C192+4.2+coefficient!$B$23)/0.95</f>
        <v>7.4421052631578952</v>
      </c>
      <c r="F192" s="185"/>
      <c r="G192" s="179">
        <v>191</v>
      </c>
      <c r="H192" s="180">
        <f>(C192+4.2+(coefficient!$B$22))/0.85*1.19</f>
        <v>11.298</v>
      </c>
      <c r="I192" s="132">
        <v>294</v>
      </c>
      <c r="J192" s="132">
        <v>155078589</v>
      </c>
      <c r="K192" s="132">
        <v>101667</v>
      </c>
      <c r="L192" s="181">
        <f t="shared" si="11"/>
        <v>9.8473852272727278</v>
      </c>
      <c r="M192" s="135">
        <v>295</v>
      </c>
      <c r="N192" s="135">
        <v>155078589</v>
      </c>
      <c r="O192" s="135">
        <v>101669</v>
      </c>
      <c r="P192" s="182">
        <f>(C192+4.2+coefficient!$B$23)/0.88*1.19</f>
        <v>9.5605681818181818</v>
      </c>
      <c r="Q192" s="137">
        <v>296</v>
      </c>
      <c r="R192" s="137">
        <v>155078589</v>
      </c>
      <c r="S192" s="137">
        <v>101668</v>
      </c>
      <c r="T192" s="186">
        <f t="shared" si="12"/>
        <v>6.8560227272727277</v>
      </c>
      <c r="U192" s="187">
        <v>758</v>
      </c>
      <c r="V192" s="187">
        <v>155078589</v>
      </c>
      <c r="W192" s="187">
        <v>558869</v>
      </c>
      <c r="X192" s="188">
        <f t="shared" si="15"/>
        <v>4.9473852272727274</v>
      </c>
      <c r="Y192" s="189">
        <v>759</v>
      </c>
      <c r="Z192" s="189">
        <v>155078589</v>
      </c>
      <c r="AA192" s="189">
        <v>558870</v>
      </c>
      <c r="AB192" s="357">
        <v>54</v>
      </c>
      <c r="AC192">
        <v>1</v>
      </c>
      <c r="AD192">
        <v>9.9</v>
      </c>
      <c r="AH192">
        <v>1</v>
      </c>
      <c r="AI192">
        <v>9.56</v>
      </c>
      <c r="AJ192">
        <v>0</v>
      </c>
    </row>
    <row r="193" spans="1:36" s="11" customFormat="1" x14ac:dyDescent="0.25">
      <c r="A193" s="144" t="s">
        <v>1034</v>
      </c>
      <c r="B193" s="183">
        <v>155078599</v>
      </c>
      <c r="C193" s="184">
        <v>1.23</v>
      </c>
      <c r="D193" s="127">
        <f>(C193+4.2+coefficient!$B$23)/0.9*1.19</f>
        <v>9.8241111111111099</v>
      </c>
      <c r="E193" s="128">
        <f>(C193+4.2+coefficient!$B$23)/0.95</f>
        <v>7.8210526315789473</v>
      </c>
      <c r="F193" s="178"/>
      <c r="G193" s="179">
        <v>192</v>
      </c>
      <c r="H193" s="180">
        <f>(C193+4.2+(coefficient!$B$22))/0.85*1.19</f>
        <v>11.802</v>
      </c>
      <c r="I193" s="132">
        <v>294</v>
      </c>
      <c r="J193" s="132">
        <v>155078599</v>
      </c>
      <c r="K193" s="132">
        <v>101670</v>
      </c>
      <c r="L193" s="181">
        <f t="shared" si="11"/>
        <v>10.348807954545455</v>
      </c>
      <c r="M193" s="135">
        <v>295</v>
      </c>
      <c r="N193" s="135">
        <v>155078599</v>
      </c>
      <c r="O193" s="135">
        <v>101672</v>
      </c>
      <c r="P193" s="182">
        <f>(C193+4.2+coefficient!$B$23)/0.88*1.19</f>
        <v>10.047386363636363</v>
      </c>
      <c r="Q193" s="137">
        <v>296</v>
      </c>
      <c r="R193" s="137">
        <v>155078599</v>
      </c>
      <c r="S193" s="137">
        <v>101671</v>
      </c>
      <c r="T193" s="186">
        <f t="shared" si="12"/>
        <v>7.3428409090909081</v>
      </c>
      <c r="U193" s="187">
        <v>758</v>
      </c>
      <c r="V193" s="187">
        <v>155078599</v>
      </c>
      <c r="W193" s="187">
        <v>558885</v>
      </c>
      <c r="X193" s="188">
        <f t="shared" si="15"/>
        <v>5.4488079545454546</v>
      </c>
      <c r="Y193" s="189">
        <v>759</v>
      </c>
      <c r="Z193" s="189">
        <v>155078599</v>
      </c>
      <c r="AA193" s="189">
        <v>558886</v>
      </c>
      <c r="AB193" s="357">
        <v>44</v>
      </c>
      <c r="AC193"/>
      <c r="AD193"/>
      <c r="AE193"/>
      <c r="AF193"/>
      <c r="AG193"/>
      <c r="AH193"/>
      <c r="AI193"/>
      <c r="AJ193"/>
    </row>
    <row r="194" spans="1:36" x14ac:dyDescent="0.25">
      <c r="A194" s="125" t="s">
        <v>1035</v>
      </c>
      <c r="B194" s="183">
        <v>155078605</v>
      </c>
      <c r="C194" s="184">
        <v>1.1399999999999999</v>
      </c>
      <c r="D194" s="127">
        <f>(C194+4.2+coefficient!$B$23)/0.9*1.19</f>
        <v>9.7051111111111101</v>
      </c>
      <c r="E194" s="128">
        <f>(C194+4.2+coefficient!$B$23)/0.95</f>
        <v>7.7263157894736842</v>
      </c>
      <c r="F194" s="185"/>
      <c r="G194" s="179">
        <v>193</v>
      </c>
      <c r="H194" s="180">
        <f>(C194+4.2+(coefficient!$B$22))/0.85*1.19</f>
        <v>11.676</v>
      </c>
      <c r="I194" s="132">
        <v>294</v>
      </c>
      <c r="J194" s="132">
        <v>155078605</v>
      </c>
      <c r="K194" s="132">
        <v>101673</v>
      </c>
      <c r="L194" s="181">
        <f t="shared" ref="L194:L257" si="16">P194*1.03</f>
        <v>10.223452272727272</v>
      </c>
      <c r="M194" s="135">
        <v>295</v>
      </c>
      <c r="N194" s="135">
        <v>155078605</v>
      </c>
      <c r="O194" s="135">
        <v>101675</v>
      </c>
      <c r="P194" s="182">
        <f>(C194+4.2+coefficient!$B$23)/0.88*1.19</f>
        <v>9.9256818181818165</v>
      </c>
      <c r="Q194" s="137">
        <v>296</v>
      </c>
      <c r="R194" s="137">
        <v>155078605</v>
      </c>
      <c r="S194" s="137">
        <v>101674</v>
      </c>
      <c r="T194" s="186">
        <f t="shared" ref="T194:T257" si="17">(C194+4.2)/0.88*1.19</f>
        <v>7.2211363636363632</v>
      </c>
      <c r="U194" s="187">
        <v>758</v>
      </c>
      <c r="V194" s="187">
        <v>155078605</v>
      </c>
      <c r="W194" s="187">
        <v>558893</v>
      </c>
      <c r="X194" s="188">
        <f t="shared" si="15"/>
        <v>5.3234522727272715</v>
      </c>
      <c r="Y194" s="189">
        <v>759</v>
      </c>
      <c r="Z194" s="189">
        <v>155078605</v>
      </c>
      <c r="AA194" s="189">
        <v>558894</v>
      </c>
      <c r="AB194" s="357">
        <v>60</v>
      </c>
    </row>
    <row r="195" spans="1:36" x14ac:dyDescent="0.25">
      <c r="A195" s="144" t="s">
        <v>1036</v>
      </c>
      <c r="B195" s="183">
        <v>155078610</v>
      </c>
      <c r="C195" s="184">
        <v>1.33</v>
      </c>
      <c r="D195" s="127">
        <f>(C195+4.2+coefficient!$B$23)/0.9*1.19</f>
        <v>9.9563333333333333</v>
      </c>
      <c r="E195" s="128">
        <f>(C195+4.2+coefficient!$B$23)/0.95</f>
        <v>7.9263157894736844</v>
      </c>
      <c r="F195" s="178"/>
      <c r="G195" s="179">
        <v>194</v>
      </c>
      <c r="H195" s="180">
        <f>(C195+4.2+(coefficient!$B$22))/0.85*1.19</f>
        <v>11.942000000000002</v>
      </c>
      <c r="I195" s="132">
        <v>294</v>
      </c>
      <c r="J195" s="132">
        <v>155078610</v>
      </c>
      <c r="K195" s="132">
        <v>101676</v>
      </c>
      <c r="L195" s="181">
        <f t="shared" si="16"/>
        <v>10.488092045454545</v>
      </c>
      <c r="M195" s="135">
        <v>295</v>
      </c>
      <c r="N195" s="135">
        <v>155078610</v>
      </c>
      <c r="O195" s="135">
        <v>101678</v>
      </c>
      <c r="P195" s="182">
        <f>(C195+4.2+coefficient!$B$23)/0.88*1.19</f>
        <v>10.182613636363635</v>
      </c>
      <c r="Q195" s="137">
        <v>296</v>
      </c>
      <c r="R195" s="137">
        <v>155078610</v>
      </c>
      <c r="S195" s="137">
        <v>101677</v>
      </c>
      <c r="T195" s="186">
        <f t="shared" si="17"/>
        <v>7.4780681818181813</v>
      </c>
      <c r="U195" s="187">
        <v>758</v>
      </c>
      <c r="V195" s="187">
        <v>155078610</v>
      </c>
      <c r="W195" s="187">
        <v>558901</v>
      </c>
      <c r="X195" s="188">
        <f t="shared" si="15"/>
        <v>5.5880920454545446</v>
      </c>
      <c r="Y195" s="189">
        <v>759</v>
      </c>
      <c r="Z195" s="189">
        <v>155078610</v>
      </c>
      <c r="AA195" s="189">
        <v>558902</v>
      </c>
      <c r="AB195" s="357">
        <v>181</v>
      </c>
    </row>
    <row r="196" spans="1:36" x14ac:dyDescent="0.25">
      <c r="A196" s="125" t="s">
        <v>1037</v>
      </c>
      <c r="B196" s="183">
        <v>155078470</v>
      </c>
      <c r="C196" s="184">
        <v>1.32</v>
      </c>
      <c r="D196" s="127">
        <f>(C196+4.2+coefficient!$B$23)/0.9*1.19</f>
        <v>9.9431111111111115</v>
      </c>
      <c r="E196" s="128">
        <f>(C196+4.2+coefficient!$B$23)/0.95</f>
        <v>7.9157894736842112</v>
      </c>
      <c r="F196" s="185"/>
      <c r="G196" s="179">
        <v>195</v>
      </c>
      <c r="H196" s="180">
        <f>(C196+4.2+(coefficient!$B$22))/0.85*1.19</f>
        <v>11.927999999999999</v>
      </c>
      <c r="I196" s="132">
        <v>294</v>
      </c>
      <c r="J196" s="132">
        <v>155078470</v>
      </c>
      <c r="K196" s="132">
        <v>101679</v>
      </c>
      <c r="L196" s="181">
        <f t="shared" si="16"/>
        <v>10.474163636363638</v>
      </c>
      <c r="M196" s="135">
        <v>295</v>
      </c>
      <c r="N196" s="135">
        <v>155078470</v>
      </c>
      <c r="O196" s="135">
        <v>101681</v>
      </c>
      <c r="P196" s="182">
        <f>(C196+4.2+coefficient!$B$23)/0.88*1.19</f>
        <v>10.16909090909091</v>
      </c>
      <c r="Q196" s="137">
        <v>296</v>
      </c>
      <c r="R196" s="137">
        <v>155078470</v>
      </c>
      <c r="S196" s="137">
        <v>101680</v>
      </c>
      <c r="T196" s="186">
        <f t="shared" si="17"/>
        <v>7.4645454545454548</v>
      </c>
      <c r="U196" s="187">
        <v>758</v>
      </c>
      <c r="V196" s="187">
        <v>155078470</v>
      </c>
      <c r="W196" s="187">
        <v>558667</v>
      </c>
      <c r="X196" s="188">
        <f t="shared" si="15"/>
        <v>5.5741636363636378</v>
      </c>
      <c r="Y196" s="189">
        <v>759</v>
      </c>
      <c r="Z196" s="189">
        <v>155078470</v>
      </c>
      <c r="AA196" s="189">
        <v>558668</v>
      </c>
      <c r="AB196" s="357">
        <v>69</v>
      </c>
    </row>
    <row r="197" spans="1:36" x14ac:dyDescent="0.25">
      <c r="A197" s="144" t="s">
        <v>1038</v>
      </c>
      <c r="B197" s="183">
        <v>155078498</v>
      </c>
      <c r="C197" s="184">
        <v>1.34</v>
      </c>
      <c r="D197" s="127">
        <f>(C197+4.2+coefficient!$B$23)/0.9*1.19</f>
        <v>9.9695555555555551</v>
      </c>
      <c r="E197" s="128">
        <f>(C197+4.2+coefficient!$B$23)/0.95</f>
        <v>7.9368421052631586</v>
      </c>
      <c r="F197" s="178"/>
      <c r="G197" s="179">
        <v>196</v>
      </c>
      <c r="H197" s="180">
        <f>(C197+4.2+(coefficient!$B$22))/0.85*1.19</f>
        <v>11.956</v>
      </c>
      <c r="I197" s="132">
        <v>294</v>
      </c>
      <c r="J197" s="132">
        <v>155078498</v>
      </c>
      <c r="K197" s="132">
        <v>101688</v>
      </c>
      <c r="L197" s="181">
        <f t="shared" si="16"/>
        <v>10.502020454545454</v>
      </c>
      <c r="M197" s="135">
        <v>295</v>
      </c>
      <c r="N197" s="135">
        <v>155078498</v>
      </c>
      <c r="O197" s="135">
        <v>101690</v>
      </c>
      <c r="P197" s="182">
        <f>(C197+4.2+coefficient!$B$23)/0.88*1.19</f>
        <v>10.196136363636363</v>
      </c>
      <c r="Q197" s="137">
        <v>296</v>
      </c>
      <c r="R197" s="137">
        <v>155078498</v>
      </c>
      <c r="S197" s="137">
        <v>101689</v>
      </c>
      <c r="T197" s="186">
        <f t="shared" si="17"/>
        <v>7.4915909090909096</v>
      </c>
      <c r="U197" s="187">
        <v>758</v>
      </c>
      <c r="V197" s="187">
        <v>155078498</v>
      </c>
      <c r="W197" s="187">
        <v>558717</v>
      </c>
      <c r="X197" s="188">
        <f t="shared" si="15"/>
        <v>5.6020204545454533</v>
      </c>
      <c r="Y197" s="189">
        <v>759</v>
      </c>
      <c r="Z197" s="189">
        <v>155078498</v>
      </c>
      <c r="AA197" s="189">
        <v>558718</v>
      </c>
      <c r="AB197" s="357">
        <v>57</v>
      </c>
    </row>
    <row r="198" spans="1:36" x14ac:dyDescent="0.25">
      <c r="A198" s="125" t="s">
        <v>1039</v>
      </c>
      <c r="B198" s="183">
        <v>155629242</v>
      </c>
      <c r="C198" s="184">
        <v>1</v>
      </c>
      <c r="D198" s="127">
        <f>(C198+4.2+coefficient!$B$23)/0.9*1.19</f>
        <v>9.52</v>
      </c>
      <c r="E198" s="128">
        <f>(C198+4.2+coefficient!$B$23)/0.95</f>
        <v>7.5789473684210531</v>
      </c>
      <c r="F198" s="185"/>
      <c r="G198" s="179">
        <v>197</v>
      </c>
      <c r="H198" s="180">
        <f>(C198+4.2+(coefficient!$B$22))/0.85*1.19</f>
        <v>11.479999999999999</v>
      </c>
      <c r="I198" s="132">
        <v>294</v>
      </c>
      <c r="J198" s="132">
        <v>155629242</v>
      </c>
      <c r="K198" s="132">
        <v>101697</v>
      </c>
      <c r="L198" s="181">
        <f t="shared" si="16"/>
        <v>10.028454545454546</v>
      </c>
      <c r="M198" s="135">
        <v>295</v>
      </c>
      <c r="N198" s="135">
        <v>155629242</v>
      </c>
      <c r="O198" s="135">
        <v>101699</v>
      </c>
      <c r="P198" s="182">
        <f>(C198+4.2+coefficient!$B$23)/0.88*1.19</f>
        <v>9.7363636363636363</v>
      </c>
      <c r="Q198" s="137">
        <v>296</v>
      </c>
      <c r="R198" s="137">
        <v>155629242</v>
      </c>
      <c r="S198" s="137">
        <v>101698</v>
      </c>
      <c r="T198" s="186">
        <f t="shared" si="17"/>
        <v>7.0318181818181813</v>
      </c>
      <c r="U198" s="187">
        <v>758</v>
      </c>
      <c r="V198" s="187">
        <v>155629242</v>
      </c>
      <c r="W198" s="187">
        <v>560419</v>
      </c>
      <c r="X198" s="188">
        <f t="shared" si="15"/>
        <v>5.1284545454545452</v>
      </c>
      <c r="Y198" s="189">
        <v>759</v>
      </c>
      <c r="Z198" s="189">
        <v>155629242</v>
      </c>
      <c r="AA198" s="189">
        <v>560420</v>
      </c>
      <c r="AB198" s="357">
        <v>68</v>
      </c>
    </row>
    <row r="199" spans="1:36" x14ac:dyDescent="0.25">
      <c r="A199" s="144" t="s">
        <v>1040</v>
      </c>
      <c r="B199" s="183">
        <v>155078567</v>
      </c>
      <c r="C199" s="184">
        <v>1.2</v>
      </c>
      <c r="D199" s="127">
        <f>(C199+4.2+coefficient!$B$23)/0.9*1.19</f>
        <v>9.7844444444444445</v>
      </c>
      <c r="E199" s="128">
        <f>(C199+4.2+coefficient!$B$23)/0.95</f>
        <v>7.7894736842105274</v>
      </c>
      <c r="F199" s="178"/>
      <c r="G199" s="179">
        <v>198</v>
      </c>
      <c r="H199" s="180">
        <f>(C199+4.2+(coefficient!$B$22))/0.85*1.19</f>
        <v>11.76</v>
      </c>
      <c r="I199" s="132">
        <v>294</v>
      </c>
      <c r="J199" s="132">
        <v>155078567</v>
      </c>
      <c r="K199" s="132">
        <v>101702</v>
      </c>
      <c r="L199" s="181">
        <f t="shared" si="16"/>
        <v>10.307022727272729</v>
      </c>
      <c r="M199" s="135">
        <v>295</v>
      </c>
      <c r="N199" s="135">
        <v>155078567</v>
      </c>
      <c r="O199" s="135">
        <v>101704</v>
      </c>
      <c r="P199" s="182">
        <f>(C199+4.2+coefficient!$B$23)/0.88*1.19</f>
        <v>10.006818181818183</v>
      </c>
      <c r="Q199" s="137">
        <v>296</v>
      </c>
      <c r="R199" s="137">
        <v>155078567</v>
      </c>
      <c r="S199" s="137">
        <v>101703</v>
      </c>
      <c r="T199" s="186">
        <f t="shared" si="17"/>
        <v>7.3022727272727277</v>
      </c>
      <c r="U199" s="187">
        <v>758</v>
      </c>
      <c r="V199" s="187">
        <v>155078567</v>
      </c>
      <c r="W199" s="187">
        <v>558829</v>
      </c>
      <c r="X199" s="188">
        <f t="shared" si="15"/>
        <v>5.4070227272727287</v>
      </c>
      <c r="Y199" s="189">
        <v>759</v>
      </c>
      <c r="Z199" s="189">
        <v>155078567</v>
      </c>
      <c r="AA199" s="189">
        <v>558830</v>
      </c>
      <c r="AB199" s="357">
        <v>35</v>
      </c>
    </row>
    <row r="200" spans="1:36" x14ac:dyDescent="0.25">
      <c r="A200" s="125" t="s">
        <v>1041</v>
      </c>
      <c r="B200" s="183">
        <v>155078591</v>
      </c>
      <c r="C200" s="184">
        <v>3.26</v>
      </c>
      <c r="D200" s="127">
        <f>(C200+4.2+coefficient!$B$23)/0.9*1.19</f>
        <v>12.508222222222221</v>
      </c>
      <c r="E200" s="128">
        <f>(C200+4.2+coefficient!$B$23)/0.95</f>
        <v>9.9578947368421069</v>
      </c>
      <c r="F200" s="185"/>
      <c r="G200" s="179">
        <v>199</v>
      </c>
      <c r="H200" s="362">
        <v>11.98</v>
      </c>
      <c r="I200" s="132">
        <v>294</v>
      </c>
      <c r="J200" s="132">
        <v>155078591</v>
      </c>
      <c r="K200" s="132">
        <v>101706</v>
      </c>
      <c r="L200" s="181">
        <f t="shared" si="16"/>
        <v>13.176275000000002</v>
      </c>
      <c r="M200" s="135">
        <v>295</v>
      </c>
      <c r="N200" s="135">
        <v>155078591</v>
      </c>
      <c r="O200" s="135">
        <v>101708</v>
      </c>
      <c r="P200" s="182">
        <f>(C200+4.2+coefficient!$B$23)/0.88*1.19</f>
        <v>12.792500000000002</v>
      </c>
      <c r="Q200" s="137">
        <v>296</v>
      </c>
      <c r="R200" s="137">
        <v>155078591</v>
      </c>
      <c r="S200" s="137">
        <v>101707</v>
      </c>
      <c r="T200" s="186">
        <f t="shared" si="17"/>
        <v>10.087954545454544</v>
      </c>
      <c r="U200" s="187">
        <v>758</v>
      </c>
      <c r="V200" s="187">
        <v>155078591</v>
      </c>
      <c r="W200" s="187">
        <v>558873</v>
      </c>
      <c r="X200" s="188">
        <f>L200-2</f>
        <v>11.176275000000002</v>
      </c>
      <c r="Y200" s="189">
        <v>759</v>
      </c>
      <c r="Z200" s="189">
        <v>155078591</v>
      </c>
      <c r="AA200" s="189">
        <v>558874</v>
      </c>
      <c r="AB200" s="357">
        <v>19</v>
      </c>
      <c r="AC200">
        <v>5</v>
      </c>
      <c r="AD200">
        <v>13.98</v>
      </c>
      <c r="AH200">
        <v>2</v>
      </c>
      <c r="AI200">
        <v>5.21</v>
      </c>
      <c r="AJ200">
        <v>4.9000000000000004</v>
      </c>
    </row>
    <row r="201" spans="1:36" x14ac:dyDescent="0.25">
      <c r="A201" s="144" t="s">
        <v>1042</v>
      </c>
      <c r="B201" s="183">
        <v>155078443</v>
      </c>
      <c r="C201" s="184">
        <v>1.19</v>
      </c>
      <c r="D201" s="127">
        <f>(C201+4.2+coefficient!$B$23)/0.9*1.19</f>
        <v>9.7712222222222227</v>
      </c>
      <c r="E201" s="128">
        <f>(C201+4.2+coefficient!$B$23)/0.95</f>
        <v>7.7789473684210533</v>
      </c>
      <c r="F201" s="178"/>
      <c r="G201" s="179">
        <v>200</v>
      </c>
      <c r="H201" s="180">
        <f>(C201+4.2+(coefficient!$B$22))/0.85*1.19</f>
        <v>11.746</v>
      </c>
      <c r="I201" s="132">
        <v>294</v>
      </c>
      <c r="J201" s="132">
        <v>155078443</v>
      </c>
      <c r="K201" s="132">
        <v>101759</v>
      </c>
      <c r="L201" s="181">
        <f t="shared" si="16"/>
        <v>10.293094318181819</v>
      </c>
      <c r="M201" s="135">
        <v>295</v>
      </c>
      <c r="N201" s="135">
        <v>155078443</v>
      </c>
      <c r="O201" s="135">
        <v>101761</v>
      </c>
      <c r="P201" s="182">
        <f>(C201+4.2+coefficient!$B$23)/0.88*1.19</f>
        <v>9.9932954545454553</v>
      </c>
      <c r="Q201" s="137">
        <v>296</v>
      </c>
      <c r="R201" s="137">
        <v>155078443</v>
      </c>
      <c r="S201" s="137">
        <v>101760</v>
      </c>
      <c r="T201" s="186">
        <f t="shared" si="17"/>
        <v>7.2887500000000012</v>
      </c>
      <c r="U201" s="187">
        <v>758</v>
      </c>
      <c r="V201" s="187">
        <v>155078443</v>
      </c>
      <c r="W201" s="187">
        <v>558619</v>
      </c>
      <c r="X201" s="188">
        <f>L201-1</f>
        <v>9.2930943181818186</v>
      </c>
      <c r="Y201" s="189">
        <v>759</v>
      </c>
      <c r="Z201" s="189">
        <v>155078443</v>
      </c>
      <c r="AA201" s="189">
        <v>558620</v>
      </c>
      <c r="AB201" s="357">
        <v>0</v>
      </c>
      <c r="AE201">
        <v>1</v>
      </c>
      <c r="AF201">
        <v>10.49</v>
      </c>
      <c r="AG201">
        <v>0</v>
      </c>
      <c r="AH201">
        <v>10</v>
      </c>
      <c r="AI201">
        <v>10.18</v>
      </c>
      <c r="AJ201">
        <v>4.9000000000000004</v>
      </c>
    </row>
    <row r="202" spans="1:36" x14ac:dyDescent="0.25">
      <c r="A202" s="125" t="s">
        <v>1043</v>
      </c>
      <c r="B202" s="183">
        <v>155078464</v>
      </c>
      <c r="C202" s="184">
        <v>1.1100000000000001</v>
      </c>
      <c r="D202" s="127">
        <f>(C202+4.2+coefficient!$B$23)/0.9*1.19</f>
        <v>9.665444444444443</v>
      </c>
      <c r="E202" s="128">
        <f>(C202+4.2+coefficient!$B$23)/0.95</f>
        <v>7.6947368421052644</v>
      </c>
      <c r="F202" s="185"/>
      <c r="G202" s="179">
        <v>201</v>
      </c>
      <c r="H202" s="362">
        <v>11.63</v>
      </c>
      <c r="I202" s="132">
        <v>294</v>
      </c>
      <c r="J202" s="132">
        <v>155078464</v>
      </c>
      <c r="K202" s="132">
        <v>101763</v>
      </c>
      <c r="L202" s="181">
        <f t="shared" si="16"/>
        <v>10.181667045454546</v>
      </c>
      <c r="M202" s="135">
        <v>295</v>
      </c>
      <c r="N202" s="135">
        <v>155078464</v>
      </c>
      <c r="O202" s="135">
        <v>101765</v>
      </c>
      <c r="P202" s="182">
        <f>(C202+4.2+coefficient!$B$23)/0.88*1.19</f>
        <v>9.885113636363636</v>
      </c>
      <c r="Q202" s="137">
        <v>296</v>
      </c>
      <c r="R202" s="137">
        <v>155078464</v>
      </c>
      <c r="S202" s="137">
        <v>101764</v>
      </c>
      <c r="T202" s="186">
        <f t="shared" si="17"/>
        <v>7.1805681818181828</v>
      </c>
      <c r="U202" s="187">
        <v>758</v>
      </c>
      <c r="V202" s="187">
        <v>155078464</v>
      </c>
      <c r="W202" s="187">
        <v>558657</v>
      </c>
      <c r="X202" s="188">
        <f>L202-4.9</f>
        <v>5.2816670454545456</v>
      </c>
      <c r="Y202" s="189">
        <v>759</v>
      </c>
      <c r="Z202" s="189">
        <v>155078464</v>
      </c>
      <c r="AA202" s="189">
        <v>558658</v>
      </c>
      <c r="AB202" s="357">
        <v>49</v>
      </c>
      <c r="AC202">
        <v>1</v>
      </c>
      <c r="AD202">
        <v>11.63</v>
      </c>
    </row>
    <row r="203" spans="1:36" x14ac:dyDescent="0.25">
      <c r="A203" s="144" t="s">
        <v>1044</v>
      </c>
      <c r="B203" s="183">
        <v>155078496</v>
      </c>
      <c r="C203" s="184">
        <v>1.32</v>
      </c>
      <c r="D203" s="127">
        <f>(C203+4.2+coefficient!$B$23)/0.9*1.19</f>
        <v>9.9431111111111115</v>
      </c>
      <c r="E203" s="128">
        <f>(C203+4.2+coefficient!$B$23)/0.95</f>
        <v>7.9157894736842112</v>
      </c>
      <c r="F203" s="178"/>
      <c r="G203" s="179">
        <v>202</v>
      </c>
      <c r="H203" s="362">
        <v>11.93</v>
      </c>
      <c r="I203" s="132">
        <v>294</v>
      </c>
      <c r="J203" s="132">
        <v>155078496</v>
      </c>
      <c r="K203" s="132">
        <v>101828</v>
      </c>
      <c r="L203" s="181">
        <f t="shared" si="16"/>
        <v>10.474163636363638</v>
      </c>
      <c r="M203" s="135">
        <v>295</v>
      </c>
      <c r="N203" s="135">
        <v>155078496</v>
      </c>
      <c r="O203" s="135">
        <v>101830</v>
      </c>
      <c r="P203" s="182">
        <f>(C203+4.2+coefficient!$B$23)/0.88*1.19</f>
        <v>10.16909090909091</v>
      </c>
      <c r="Q203" s="137">
        <v>296</v>
      </c>
      <c r="R203" s="137">
        <v>155078496</v>
      </c>
      <c r="S203" s="137">
        <v>101829</v>
      </c>
      <c r="T203" s="186">
        <f t="shared" si="17"/>
        <v>7.4645454545454548</v>
      </c>
      <c r="U203" s="187">
        <v>758</v>
      </c>
      <c r="V203" s="187">
        <v>155078496</v>
      </c>
      <c r="W203" s="187">
        <v>558713</v>
      </c>
      <c r="X203" s="188">
        <f>L203-4.9</f>
        <v>5.5741636363636378</v>
      </c>
      <c r="Y203" s="189">
        <v>759</v>
      </c>
      <c r="Z203" s="189">
        <v>155078496</v>
      </c>
      <c r="AA203" s="189">
        <v>558714</v>
      </c>
      <c r="AB203" s="357">
        <v>26</v>
      </c>
      <c r="AC203">
        <v>5</v>
      </c>
      <c r="AD203">
        <v>11.93</v>
      </c>
      <c r="AE203">
        <v>1</v>
      </c>
      <c r="AF203">
        <v>10.47</v>
      </c>
      <c r="AG203">
        <v>0</v>
      </c>
    </row>
    <row r="204" spans="1:36" x14ac:dyDescent="0.25">
      <c r="A204" s="125" t="s">
        <v>1045</v>
      </c>
      <c r="B204" s="183">
        <v>155078527</v>
      </c>
      <c r="C204" s="184">
        <v>1.23</v>
      </c>
      <c r="D204" s="127">
        <f>(C204+4.2+coefficient!$B$23)/0.9*1.19</f>
        <v>9.8241111111111099</v>
      </c>
      <c r="E204" s="128">
        <f>(C204+4.2+coefficient!$B$23)/0.95</f>
        <v>7.8210526315789473</v>
      </c>
      <c r="F204" s="185"/>
      <c r="G204" s="179">
        <v>203</v>
      </c>
      <c r="H204" s="180">
        <f>(C204+4.2+(coefficient!$B$22))/0.85*1.19</f>
        <v>11.802</v>
      </c>
      <c r="I204" s="132">
        <v>294</v>
      </c>
      <c r="J204" s="132">
        <v>155078527</v>
      </c>
      <c r="K204" s="132">
        <v>101842</v>
      </c>
      <c r="L204" s="181">
        <f t="shared" si="16"/>
        <v>10.348807954545455</v>
      </c>
      <c r="M204" s="135">
        <v>295</v>
      </c>
      <c r="N204" s="135">
        <v>155078527</v>
      </c>
      <c r="O204" s="135">
        <v>101844</v>
      </c>
      <c r="P204" s="182">
        <f>(C204+4.2+coefficient!$B$23)/0.88*1.19</f>
        <v>10.047386363636363</v>
      </c>
      <c r="Q204" s="137">
        <v>296</v>
      </c>
      <c r="R204" s="137">
        <v>155078527</v>
      </c>
      <c r="S204" s="137">
        <v>101843</v>
      </c>
      <c r="T204" s="186">
        <f t="shared" si="17"/>
        <v>7.3428409090909081</v>
      </c>
      <c r="U204" s="187">
        <v>758</v>
      </c>
      <c r="V204" s="187">
        <v>155078527</v>
      </c>
      <c r="W204" s="187">
        <v>558767</v>
      </c>
      <c r="X204" s="188">
        <f>L204-4.9</f>
        <v>5.4488079545454546</v>
      </c>
      <c r="Y204" s="189">
        <v>759</v>
      </c>
      <c r="Z204" s="189">
        <v>155078527</v>
      </c>
      <c r="AA204" s="189">
        <v>558768</v>
      </c>
      <c r="AB204" s="357">
        <v>109</v>
      </c>
    </row>
    <row r="205" spans="1:36" x14ac:dyDescent="0.25">
      <c r="A205" s="144" t="s">
        <v>1046</v>
      </c>
      <c r="B205" s="183">
        <v>155078559</v>
      </c>
      <c r="C205" s="184">
        <v>2.79</v>
      </c>
      <c r="D205" s="127">
        <f>(C205+4.2+coefficient!$B$23)/0.9*1.19</f>
        <v>11.886777777777777</v>
      </c>
      <c r="E205" s="128">
        <f>(C205+4.2+coefficient!$B$23)/0.95</f>
        <v>9.4631578947368435</v>
      </c>
      <c r="F205" s="375"/>
      <c r="G205" s="179">
        <v>204</v>
      </c>
      <c r="H205" s="367">
        <f>(C205+4.2+(coefficient!$B$22))/0.85*1.19</f>
        <v>13.986000000000001</v>
      </c>
      <c r="I205" s="368">
        <v>294</v>
      </c>
      <c r="J205" s="368">
        <v>155078559</v>
      </c>
      <c r="K205" s="368">
        <v>101855</v>
      </c>
      <c r="L205" s="369">
        <f t="shared" si="16"/>
        <v>12.521639772727275</v>
      </c>
      <c r="M205" s="370">
        <v>295</v>
      </c>
      <c r="N205" s="370">
        <v>155078559</v>
      </c>
      <c r="O205" s="370">
        <v>101857</v>
      </c>
      <c r="P205" s="371">
        <f>(C205+4.2+coefficient!$B$23)/0.88*1.19</f>
        <v>12.156931818181819</v>
      </c>
      <c r="Q205" s="372">
        <v>296</v>
      </c>
      <c r="R205" s="372">
        <v>155078559</v>
      </c>
      <c r="S205" s="372">
        <v>101856</v>
      </c>
      <c r="T205" s="373">
        <f t="shared" si="17"/>
        <v>9.4523863636363625</v>
      </c>
      <c r="U205" s="374">
        <v>758</v>
      </c>
      <c r="V205" s="374">
        <v>155078559</v>
      </c>
      <c r="W205" s="374">
        <v>558819</v>
      </c>
      <c r="X205" s="188">
        <f>L205-2</f>
        <v>10.521639772727275</v>
      </c>
      <c r="Y205" s="189">
        <v>759</v>
      </c>
      <c r="Z205" s="189">
        <v>155078559</v>
      </c>
      <c r="AA205" s="189">
        <v>558820</v>
      </c>
      <c r="AB205" s="357">
        <v>20</v>
      </c>
    </row>
    <row r="206" spans="1:36" x14ac:dyDescent="0.25">
      <c r="A206" s="125" t="s">
        <v>1047</v>
      </c>
      <c r="B206" s="183">
        <v>155078568</v>
      </c>
      <c r="C206" s="184">
        <v>1.23</v>
      </c>
      <c r="D206" s="127">
        <f>(C206+4.2+coefficient!$B$23)/0.9*1.19</f>
        <v>9.8241111111111099</v>
      </c>
      <c r="E206" s="128">
        <f>(C206+4.2+coefficient!$B$23)/0.95</f>
        <v>7.8210526315789473</v>
      </c>
      <c r="F206" s="185"/>
      <c r="G206" s="179">
        <v>205</v>
      </c>
      <c r="H206" s="180">
        <f>(C206+4.2+(coefficient!$B$22))/0.85*1.19</f>
        <v>11.802</v>
      </c>
      <c r="I206" s="132">
        <v>294</v>
      </c>
      <c r="J206" s="132">
        <v>155078568</v>
      </c>
      <c r="K206" s="132">
        <v>101861</v>
      </c>
      <c r="L206" s="181">
        <f t="shared" si="16"/>
        <v>10.348807954545455</v>
      </c>
      <c r="M206" s="135">
        <v>295</v>
      </c>
      <c r="N206" s="135">
        <v>155078568</v>
      </c>
      <c r="O206" s="135">
        <v>101863</v>
      </c>
      <c r="P206" s="182">
        <f>(C206+4.2+coefficient!$B$23)/0.88*1.19</f>
        <v>10.047386363636363</v>
      </c>
      <c r="Q206" s="137">
        <v>296</v>
      </c>
      <c r="R206" s="137">
        <v>155078568</v>
      </c>
      <c r="S206" s="137">
        <v>101862</v>
      </c>
      <c r="T206" s="186">
        <f t="shared" si="17"/>
        <v>7.3428409090909081</v>
      </c>
      <c r="U206" s="187">
        <v>758</v>
      </c>
      <c r="V206" s="187">
        <v>155078568</v>
      </c>
      <c r="W206" s="187">
        <v>558831</v>
      </c>
      <c r="X206" s="188">
        <f t="shared" ref="X206:X231" si="18">L206-4.9</f>
        <v>5.4488079545454546</v>
      </c>
      <c r="Y206" s="189">
        <v>759</v>
      </c>
      <c r="Z206" s="189">
        <v>155078568</v>
      </c>
      <c r="AA206" s="189">
        <v>558832</v>
      </c>
      <c r="AB206" s="357">
        <v>98</v>
      </c>
      <c r="AE206">
        <v>10</v>
      </c>
      <c r="AF206">
        <v>5.0199999999999996</v>
      </c>
      <c r="AG206">
        <v>4.9000000000000004</v>
      </c>
      <c r="AH206">
        <v>1</v>
      </c>
      <c r="AI206">
        <v>8.7100000000000009</v>
      </c>
      <c r="AJ206">
        <v>0</v>
      </c>
    </row>
    <row r="207" spans="1:36" x14ac:dyDescent="0.25">
      <c r="A207" s="144" t="s">
        <v>1048</v>
      </c>
      <c r="B207" s="183">
        <v>155078595</v>
      </c>
      <c r="C207" s="184">
        <v>1.44</v>
      </c>
      <c r="D207" s="127">
        <f>(C207+4.2+coefficient!$B$23)/0.9*1.19</f>
        <v>10.101777777777777</v>
      </c>
      <c r="E207" s="128">
        <f>(C207+4.2+coefficient!$B$23)/0.95</f>
        <v>8.0421052631578949</v>
      </c>
      <c r="F207" s="178"/>
      <c r="G207" s="179">
        <v>206</v>
      </c>
      <c r="H207" s="362">
        <v>12.1</v>
      </c>
      <c r="I207" s="132">
        <v>294</v>
      </c>
      <c r="J207" s="132">
        <v>155078595</v>
      </c>
      <c r="K207" s="132">
        <v>101870</v>
      </c>
      <c r="L207" s="181">
        <f t="shared" si="16"/>
        <v>10.641304545454545</v>
      </c>
      <c r="M207" s="135">
        <v>295</v>
      </c>
      <c r="N207" s="135">
        <v>155078595</v>
      </c>
      <c r="O207" s="135">
        <v>101872</v>
      </c>
      <c r="P207" s="182">
        <f>(C207+4.2+coefficient!$B$23)/0.88*1.19</f>
        <v>10.331363636363635</v>
      </c>
      <c r="Q207" s="137">
        <v>296</v>
      </c>
      <c r="R207" s="137">
        <v>155078595</v>
      </c>
      <c r="S207" s="137">
        <v>101871</v>
      </c>
      <c r="T207" s="186">
        <f t="shared" si="17"/>
        <v>7.6268181818181828</v>
      </c>
      <c r="U207" s="187">
        <v>758</v>
      </c>
      <c r="V207" s="187">
        <v>155078595</v>
      </c>
      <c r="W207" s="187">
        <v>558881</v>
      </c>
      <c r="X207" s="188">
        <f t="shared" si="18"/>
        <v>5.741304545454545</v>
      </c>
      <c r="Y207" s="189">
        <v>759</v>
      </c>
      <c r="Z207" s="189">
        <v>155078595</v>
      </c>
      <c r="AA207" s="189">
        <v>558882</v>
      </c>
      <c r="AB207" s="357">
        <v>62</v>
      </c>
      <c r="AC207">
        <v>3</v>
      </c>
      <c r="AD207">
        <v>12.1</v>
      </c>
      <c r="AH207">
        <v>2</v>
      </c>
      <c r="AI207">
        <v>10.33</v>
      </c>
      <c r="AJ207">
        <v>0</v>
      </c>
    </row>
    <row r="208" spans="1:36" x14ac:dyDescent="0.25">
      <c r="A208" s="125" t="s">
        <v>1049</v>
      </c>
      <c r="B208" s="183">
        <v>155078600</v>
      </c>
      <c r="C208" s="184">
        <v>1</v>
      </c>
      <c r="D208" s="127">
        <f>(C208+4.2+coefficient!$B$23)/0.9*1.19</f>
        <v>9.52</v>
      </c>
      <c r="E208" s="128">
        <f>(C208+4.2+coefficient!$B$23)/0.95</f>
        <v>7.5789473684210531</v>
      </c>
      <c r="F208" s="185"/>
      <c r="G208" s="179">
        <v>207</v>
      </c>
      <c r="H208" s="180">
        <f>(C208+4.2+(coefficient!$B$22))/0.85*1.19</f>
        <v>11.479999999999999</v>
      </c>
      <c r="I208" s="132">
        <v>294</v>
      </c>
      <c r="J208" s="132">
        <v>155078600</v>
      </c>
      <c r="K208" s="132">
        <v>101876</v>
      </c>
      <c r="L208" s="181">
        <f t="shared" si="16"/>
        <v>10.028454545454546</v>
      </c>
      <c r="M208" s="135">
        <v>295</v>
      </c>
      <c r="N208" s="135">
        <v>155078600</v>
      </c>
      <c r="O208" s="135">
        <v>101878</v>
      </c>
      <c r="P208" s="182">
        <f>(C208+4.2+coefficient!$B$23)/0.88*1.19</f>
        <v>9.7363636363636363</v>
      </c>
      <c r="Q208" s="137">
        <v>296</v>
      </c>
      <c r="R208" s="137">
        <v>155078600</v>
      </c>
      <c r="S208" s="137">
        <v>101877</v>
      </c>
      <c r="T208" s="186">
        <f t="shared" si="17"/>
        <v>7.0318181818181813</v>
      </c>
      <c r="U208" s="187">
        <v>758</v>
      </c>
      <c r="V208" s="187">
        <v>155078600</v>
      </c>
      <c r="W208" s="187">
        <v>558887</v>
      </c>
      <c r="X208" s="188">
        <f t="shared" si="18"/>
        <v>5.1284545454545452</v>
      </c>
      <c r="Y208" s="189">
        <v>759</v>
      </c>
      <c r="Z208" s="189">
        <v>155078600</v>
      </c>
      <c r="AA208" s="189">
        <v>558888</v>
      </c>
      <c r="AB208" s="357">
        <v>67</v>
      </c>
    </row>
    <row r="209" spans="1:36" x14ac:dyDescent="0.25">
      <c r="A209" s="144" t="s">
        <v>1050</v>
      </c>
      <c r="B209" s="183">
        <v>155078603</v>
      </c>
      <c r="C209" s="184">
        <v>1.26</v>
      </c>
      <c r="D209" s="127">
        <f>(C209+4.2+coefficient!$B$23)/0.9*1.19</f>
        <v>9.8637777777777753</v>
      </c>
      <c r="E209" s="128">
        <f>(C209+4.2+coefficient!$B$23)/0.95</f>
        <v>7.8526315789473689</v>
      </c>
      <c r="F209" s="178"/>
      <c r="G209" s="179">
        <v>208</v>
      </c>
      <c r="H209" s="180">
        <f>(C209+4.2+(coefficient!$B$22))/0.85*1.19</f>
        <v>11.844000000000001</v>
      </c>
      <c r="I209" s="132">
        <v>294</v>
      </c>
      <c r="J209" s="132">
        <v>155078603</v>
      </c>
      <c r="K209" s="132">
        <v>101882</v>
      </c>
      <c r="L209" s="181">
        <f t="shared" si="16"/>
        <v>10.390593181818181</v>
      </c>
      <c r="M209" s="135">
        <v>295</v>
      </c>
      <c r="N209" s="135">
        <v>155078603</v>
      </c>
      <c r="O209" s="135">
        <v>101884</v>
      </c>
      <c r="P209" s="182">
        <f>(C209+4.2+coefficient!$B$23)/0.88*1.19</f>
        <v>10.087954545454544</v>
      </c>
      <c r="Q209" s="137">
        <v>296</v>
      </c>
      <c r="R209" s="137">
        <v>155078603</v>
      </c>
      <c r="S209" s="137">
        <v>101883</v>
      </c>
      <c r="T209" s="186">
        <f t="shared" si="17"/>
        <v>7.3834090909090904</v>
      </c>
      <c r="U209" s="187">
        <v>758</v>
      </c>
      <c r="V209" s="187">
        <v>155078603</v>
      </c>
      <c r="W209" s="187">
        <v>558891</v>
      </c>
      <c r="X209" s="188">
        <f t="shared" si="18"/>
        <v>5.4905931818181806</v>
      </c>
      <c r="Y209" s="189">
        <v>759</v>
      </c>
      <c r="Z209" s="189">
        <v>155078603</v>
      </c>
      <c r="AA209" s="189">
        <v>558892</v>
      </c>
      <c r="AB209" s="357">
        <v>57</v>
      </c>
    </row>
    <row r="210" spans="1:36" x14ac:dyDescent="0.25">
      <c r="A210" s="125" t="s">
        <v>1051</v>
      </c>
      <c r="B210" s="183">
        <v>155078607</v>
      </c>
      <c r="C210" s="184">
        <v>1.0900000000000001</v>
      </c>
      <c r="D210" s="127">
        <f>(C210+4.2+coefficient!$B$23)/0.9*1.19</f>
        <v>9.6389999999999993</v>
      </c>
      <c r="E210" s="128">
        <f>(C210+4.2+coefficient!$B$23)/0.95</f>
        <v>7.6736842105263161</v>
      </c>
      <c r="F210" s="185"/>
      <c r="G210" s="179">
        <v>209</v>
      </c>
      <c r="H210" s="362">
        <v>11.61</v>
      </c>
      <c r="I210" s="132">
        <v>294</v>
      </c>
      <c r="J210" s="132">
        <v>155078607</v>
      </c>
      <c r="K210" s="132">
        <v>101885</v>
      </c>
      <c r="L210" s="181">
        <f t="shared" si="16"/>
        <v>10.153810227272727</v>
      </c>
      <c r="M210" s="135">
        <v>295</v>
      </c>
      <c r="N210" s="135">
        <v>155078607</v>
      </c>
      <c r="O210" s="135">
        <v>101887</v>
      </c>
      <c r="P210" s="182">
        <f>(C210+4.2+coefficient!$B$23)/0.88*1.19</f>
        <v>9.8580681818181812</v>
      </c>
      <c r="Q210" s="137">
        <v>296</v>
      </c>
      <c r="R210" s="137">
        <v>155078607</v>
      </c>
      <c r="S210" s="137">
        <v>101886</v>
      </c>
      <c r="T210" s="186">
        <f t="shared" si="17"/>
        <v>7.1535227272727271</v>
      </c>
      <c r="U210" s="187">
        <v>758</v>
      </c>
      <c r="V210" s="187">
        <v>155078607</v>
      </c>
      <c r="W210" s="187">
        <v>558897</v>
      </c>
      <c r="X210" s="188">
        <f t="shared" si="18"/>
        <v>5.2538102272727265</v>
      </c>
      <c r="Y210" s="189">
        <v>759</v>
      </c>
      <c r="Z210" s="189">
        <v>155078607</v>
      </c>
      <c r="AA210" s="189">
        <v>558898</v>
      </c>
      <c r="AB210" s="357">
        <v>207</v>
      </c>
      <c r="AC210">
        <v>2</v>
      </c>
      <c r="AD210">
        <v>11.61</v>
      </c>
      <c r="AE210">
        <v>1</v>
      </c>
      <c r="AF210">
        <v>5.09</v>
      </c>
      <c r="AG210">
        <v>4.9000000000000004</v>
      </c>
    </row>
    <row r="211" spans="1:36" x14ac:dyDescent="0.25">
      <c r="A211" s="144" t="s">
        <v>1052</v>
      </c>
      <c r="B211" s="183">
        <v>155078444</v>
      </c>
      <c r="C211" s="184">
        <v>1.1599999999999999</v>
      </c>
      <c r="D211" s="127">
        <f>(C211+4.2+coefficient!$B$23)/0.9*1.19</f>
        <v>9.7315555555555537</v>
      </c>
      <c r="E211" s="128">
        <f>(C211+4.2+coefficient!$B$23)/0.95</f>
        <v>7.7473684210526326</v>
      </c>
      <c r="F211" s="178"/>
      <c r="G211" s="179">
        <v>210</v>
      </c>
      <c r="H211" s="180">
        <f>(C211+4.2+(coefficient!$B$22))/0.85*1.19</f>
        <v>11.703999999999999</v>
      </c>
      <c r="I211" s="132">
        <v>294</v>
      </c>
      <c r="J211" s="132">
        <v>155078444</v>
      </c>
      <c r="K211" s="132">
        <v>101888</v>
      </c>
      <c r="L211" s="181">
        <f t="shared" si="16"/>
        <v>10.251309090909089</v>
      </c>
      <c r="M211" s="135">
        <v>295</v>
      </c>
      <c r="N211" s="135">
        <v>155078444</v>
      </c>
      <c r="O211" s="135">
        <v>101890</v>
      </c>
      <c r="P211" s="182">
        <f>(C211+4.2+coefficient!$B$23)/0.88*1.19</f>
        <v>9.9527272727272713</v>
      </c>
      <c r="Q211" s="137">
        <v>296</v>
      </c>
      <c r="R211" s="137">
        <v>155078444</v>
      </c>
      <c r="S211" s="137">
        <v>101889</v>
      </c>
      <c r="T211" s="186">
        <f t="shared" si="17"/>
        <v>7.2481818181818181</v>
      </c>
      <c r="U211" s="187">
        <v>758</v>
      </c>
      <c r="V211" s="187">
        <v>155078444</v>
      </c>
      <c r="W211" s="187">
        <v>558621</v>
      </c>
      <c r="X211" s="188">
        <f t="shared" si="18"/>
        <v>5.3513090909090888</v>
      </c>
      <c r="Y211" s="189">
        <v>759</v>
      </c>
      <c r="Z211" s="189">
        <v>155078444</v>
      </c>
      <c r="AA211" s="189">
        <v>558622</v>
      </c>
      <c r="AB211" s="357">
        <v>44</v>
      </c>
      <c r="AC211">
        <v>1</v>
      </c>
      <c r="AD211">
        <v>11.7</v>
      </c>
      <c r="AH211">
        <v>1</v>
      </c>
      <c r="AI211">
        <v>9.9499999999999993</v>
      </c>
      <c r="AJ211">
        <v>0</v>
      </c>
    </row>
    <row r="212" spans="1:36" x14ac:dyDescent="0.25">
      <c r="A212" s="125" t="s">
        <v>1053</v>
      </c>
      <c r="B212" s="183">
        <v>155078466</v>
      </c>
      <c r="C212" s="184">
        <v>1.1100000000000001</v>
      </c>
      <c r="D212" s="127">
        <f>(C212+4.2+coefficient!$B$23)/0.9*1.19</f>
        <v>9.665444444444443</v>
      </c>
      <c r="E212" s="128">
        <f>(C212+4.2+coefficient!$B$23)/0.95</f>
        <v>7.6947368421052644</v>
      </c>
      <c r="F212" s="185"/>
      <c r="G212" s="179">
        <v>211</v>
      </c>
      <c r="H212" s="180">
        <f>(C212+4.2+(coefficient!$B$22))/0.85*1.19</f>
        <v>11.634</v>
      </c>
      <c r="I212" s="132">
        <v>294</v>
      </c>
      <c r="J212" s="132">
        <v>155078466</v>
      </c>
      <c r="K212" s="132">
        <v>101891</v>
      </c>
      <c r="L212" s="181">
        <f t="shared" si="16"/>
        <v>10.181667045454546</v>
      </c>
      <c r="M212" s="135">
        <v>295</v>
      </c>
      <c r="N212" s="135">
        <v>155078466</v>
      </c>
      <c r="O212" s="135">
        <v>101893</v>
      </c>
      <c r="P212" s="182">
        <f>(C212+4.2+coefficient!$B$23)/0.88*1.19</f>
        <v>9.885113636363636</v>
      </c>
      <c r="Q212" s="137">
        <v>296</v>
      </c>
      <c r="R212" s="137">
        <v>155078466</v>
      </c>
      <c r="S212" s="137">
        <v>101892</v>
      </c>
      <c r="T212" s="186">
        <f t="shared" si="17"/>
        <v>7.1805681818181828</v>
      </c>
      <c r="U212" s="187">
        <v>758</v>
      </c>
      <c r="V212" s="187">
        <v>155078466</v>
      </c>
      <c r="W212" s="187">
        <v>558661</v>
      </c>
      <c r="X212" s="188">
        <f t="shared" si="18"/>
        <v>5.2816670454545456</v>
      </c>
      <c r="Y212" s="189">
        <v>759</v>
      </c>
      <c r="Z212" s="189">
        <v>155078466</v>
      </c>
      <c r="AA212" s="189">
        <v>558662</v>
      </c>
      <c r="AB212" s="357">
        <v>40</v>
      </c>
      <c r="AH212">
        <v>1</v>
      </c>
      <c r="AI212">
        <v>9.89</v>
      </c>
      <c r="AJ212">
        <v>0</v>
      </c>
    </row>
    <row r="213" spans="1:36" x14ac:dyDescent="0.25">
      <c r="A213" s="144" t="s">
        <v>1054</v>
      </c>
      <c r="B213" s="183">
        <v>155078497</v>
      </c>
      <c r="C213" s="184">
        <v>1.23</v>
      </c>
      <c r="D213" s="127">
        <f>(C213+4.2+coefficient!$B$23)/0.9*1.19</f>
        <v>9.8241111111111099</v>
      </c>
      <c r="E213" s="128">
        <f>(C213+4.2+coefficient!$B$23)/0.95</f>
        <v>7.8210526315789473</v>
      </c>
      <c r="F213" s="178"/>
      <c r="G213" s="179">
        <v>212</v>
      </c>
      <c r="H213" s="180">
        <f>(C213+4.2+(coefficient!$B$22))/0.85*1.19</f>
        <v>11.802</v>
      </c>
      <c r="I213" s="132">
        <v>294</v>
      </c>
      <c r="J213" s="132">
        <v>155078497</v>
      </c>
      <c r="K213" s="132">
        <v>101894</v>
      </c>
      <c r="L213" s="181">
        <f t="shared" si="16"/>
        <v>10.348807954545455</v>
      </c>
      <c r="M213" s="135">
        <v>295</v>
      </c>
      <c r="N213" s="135">
        <v>155078497</v>
      </c>
      <c r="O213" s="135">
        <v>101896</v>
      </c>
      <c r="P213" s="182">
        <f>(C213+4.2+coefficient!$B$23)/0.88*1.19</f>
        <v>10.047386363636363</v>
      </c>
      <c r="Q213" s="137">
        <v>296</v>
      </c>
      <c r="R213" s="137">
        <v>155078497</v>
      </c>
      <c r="S213" s="137">
        <v>101895</v>
      </c>
      <c r="T213" s="186">
        <f t="shared" si="17"/>
        <v>7.3428409090909081</v>
      </c>
      <c r="U213" s="187">
        <v>758</v>
      </c>
      <c r="V213" s="187">
        <v>155078497</v>
      </c>
      <c r="W213" s="187">
        <v>558715</v>
      </c>
      <c r="X213" s="188">
        <f t="shared" si="18"/>
        <v>5.4488079545454546</v>
      </c>
      <c r="Y213" s="189">
        <v>759</v>
      </c>
      <c r="Z213" s="189">
        <v>155078497</v>
      </c>
      <c r="AA213" s="189">
        <v>558716</v>
      </c>
      <c r="AB213" s="357">
        <v>44</v>
      </c>
      <c r="AH213">
        <v>2</v>
      </c>
      <c r="AI213">
        <v>10.050000000000001</v>
      </c>
      <c r="AJ213">
        <v>0</v>
      </c>
    </row>
    <row r="214" spans="1:36" x14ac:dyDescent="0.25">
      <c r="A214" s="125" t="s">
        <v>1055</v>
      </c>
      <c r="B214" s="183">
        <v>155078529</v>
      </c>
      <c r="C214" s="184">
        <v>1.22</v>
      </c>
      <c r="D214" s="127">
        <f>(C214+4.2+coefficient!$B$23)/0.9*1.19</f>
        <v>9.8108888888888881</v>
      </c>
      <c r="E214" s="128">
        <f>(C214+4.2+coefficient!$B$23)/0.95</f>
        <v>7.810526315789474</v>
      </c>
      <c r="F214" s="185"/>
      <c r="G214" s="179">
        <v>213</v>
      </c>
      <c r="H214" s="180">
        <f>(C214+4.2+(coefficient!$B$22))/0.85*1.19</f>
        <v>11.788</v>
      </c>
      <c r="I214" s="132">
        <v>294</v>
      </c>
      <c r="J214" s="132">
        <v>155078529</v>
      </c>
      <c r="K214" s="132">
        <v>101897</v>
      </c>
      <c r="L214" s="181">
        <f t="shared" si="16"/>
        <v>10.334879545454545</v>
      </c>
      <c r="M214" s="135">
        <v>295</v>
      </c>
      <c r="N214" s="135">
        <v>155078529</v>
      </c>
      <c r="O214" s="135">
        <v>101899</v>
      </c>
      <c r="P214" s="182">
        <f>(C214+4.2+coefficient!$B$23)/0.88*1.19</f>
        <v>10.033863636363636</v>
      </c>
      <c r="Q214" s="137">
        <v>296</v>
      </c>
      <c r="R214" s="137">
        <v>155078529</v>
      </c>
      <c r="S214" s="137">
        <v>101898</v>
      </c>
      <c r="T214" s="186">
        <f t="shared" si="17"/>
        <v>7.3293181818181816</v>
      </c>
      <c r="U214" s="187">
        <v>758</v>
      </c>
      <c r="V214" s="187">
        <v>155078529</v>
      </c>
      <c r="W214" s="187">
        <v>558771</v>
      </c>
      <c r="X214" s="188">
        <f t="shared" si="18"/>
        <v>5.4348795454545442</v>
      </c>
      <c r="Y214" s="189">
        <v>759</v>
      </c>
      <c r="Z214" s="189">
        <v>155078529</v>
      </c>
      <c r="AA214" s="189">
        <v>558772</v>
      </c>
      <c r="AB214" s="357">
        <v>51</v>
      </c>
    </row>
    <row r="215" spans="1:36" x14ac:dyDescent="0.25">
      <c r="A215" s="144" t="s">
        <v>1056</v>
      </c>
      <c r="B215" s="183">
        <v>155078562</v>
      </c>
      <c r="C215" s="184">
        <v>1.23</v>
      </c>
      <c r="D215" s="127">
        <f>(C215+4.2+coefficient!$B$23)/0.9*1.19</f>
        <v>9.8241111111111099</v>
      </c>
      <c r="E215" s="128">
        <f>(C215+4.2+coefficient!$B$23)/0.95</f>
        <v>7.8210526315789473</v>
      </c>
      <c r="F215" s="178"/>
      <c r="G215" s="179">
        <v>214</v>
      </c>
      <c r="H215" s="180">
        <f>(C215+4.2+(coefficient!$B$22))/0.85*1.19</f>
        <v>11.802</v>
      </c>
      <c r="I215" s="132">
        <v>294</v>
      </c>
      <c r="J215" s="132">
        <v>155078562</v>
      </c>
      <c r="K215" s="132">
        <v>101900</v>
      </c>
      <c r="L215" s="181">
        <f t="shared" si="16"/>
        <v>10.348807954545455</v>
      </c>
      <c r="M215" s="135">
        <v>295</v>
      </c>
      <c r="N215" s="135">
        <v>155078562</v>
      </c>
      <c r="O215" s="135">
        <v>101902</v>
      </c>
      <c r="P215" s="182">
        <f>(C215+4.2+coefficient!$B$23)/0.88*1.19</f>
        <v>10.047386363636363</v>
      </c>
      <c r="Q215" s="137">
        <v>296</v>
      </c>
      <c r="R215" s="137">
        <v>155078562</v>
      </c>
      <c r="S215" s="137">
        <v>101901</v>
      </c>
      <c r="T215" s="186">
        <f t="shared" si="17"/>
        <v>7.3428409090909081</v>
      </c>
      <c r="U215" s="187">
        <v>758</v>
      </c>
      <c r="V215" s="187">
        <v>155078562</v>
      </c>
      <c r="W215" s="187">
        <v>558825</v>
      </c>
      <c r="X215" s="188">
        <f t="shared" si="18"/>
        <v>5.4488079545454546</v>
      </c>
      <c r="Y215" s="189">
        <v>759</v>
      </c>
      <c r="Z215" s="189">
        <v>155078562</v>
      </c>
      <c r="AA215" s="189">
        <v>558826</v>
      </c>
      <c r="AB215" s="357">
        <v>136</v>
      </c>
      <c r="AH215">
        <v>11</v>
      </c>
      <c r="AI215">
        <v>10.050000000000001</v>
      </c>
      <c r="AJ215">
        <v>4.9000000000000004</v>
      </c>
    </row>
    <row r="216" spans="1:36" x14ac:dyDescent="0.25">
      <c r="A216" s="125" t="s">
        <v>1057</v>
      </c>
      <c r="B216" s="183">
        <v>155078461</v>
      </c>
      <c r="C216" s="184">
        <v>1</v>
      </c>
      <c r="D216" s="127">
        <f>(C216+4.2+coefficient!$B$23)/0.9*1.19</f>
        <v>9.52</v>
      </c>
      <c r="E216" s="128">
        <f>(C216+4.2+coefficient!$B$23)/0.95</f>
        <v>7.5789473684210531</v>
      </c>
      <c r="F216" s="185"/>
      <c r="G216" s="179">
        <v>215</v>
      </c>
      <c r="H216" s="180">
        <f>(C216+4.2+(coefficient!$B$22))/0.85*1.19</f>
        <v>11.479999999999999</v>
      </c>
      <c r="I216" s="132">
        <v>294</v>
      </c>
      <c r="J216" s="132">
        <v>155078461</v>
      </c>
      <c r="K216" s="132">
        <v>101903</v>
      </c>
      <c r="L216" s="181">
        <f t="shared" si="16"/>
        <v>10.028454545454546</v>
      </c>
      <c r="M216" s="135">
        <v>295</v>
      </c>
      <c r="N216" s="135">
        <v>155078461</v>
      </c>
      <c r="O216" s="135">
        <v>101905</v>
      </c>
      <c r="P216" s="182">
        <f>(C216+4.2+coefficient!$B$23)/0.88*1.19</f>
        <v>9.7363636363636363</v>
      </c>
      <c r="Q216" s="137">
        <v>296</v>
      </c>
      <c r="R216" s="137">
        <v>155078461</v>
      </c>
      <c r="S216" s="137">
        <v>101904</v>
      </c>
      <c r="T216" s="186">
        <f t="shared" si="17"/>
        <v>7.0318181818181813</v>
      </c>
      <c r="U216" s="187">
        <v>758</v>
      </c>
      <c r="V216" s="187">
        <v>155078461</v>
      </c>
      <c r="W216" s="187">
        <v>558651</v>
      </c>
      <c r="X216" s="188">
        <f t="shared" si="18"/>
        <v>5.1284545454545452</v>
      </c>
      <c r="Y216" s="189">
        <v>759</v>
      </c>
      <c r="Z216" s="189">
        <v>155078461</v>
      </c>
      <c r="AA216" s="189">
        <v>558652</v>
      </c>
      <c r="AB216" s="357">
        <v>60</v>
      </c>
    </row>
    <row r="217" spans="1:36" x14ac:dyDescent="0.25">
      <c r="A217" s="144" t="s">
        <v>1058</v>
      </c>
      <c r="B217" s="183">
        <v>155078490</v>
      </c>
      <c r="C217" s="184">
        <v>0.95</v>
      </c>
      <c r="D217" s="127">
        <f>(C217+4.2+coefficient!$B$23)/0.9*1.19</f>
        <v>9.4538888888888888</v>
      </c>
      <c r="E217" s="128">
        <f>(C217+4.2+coefficient!$B$23)/0.95</f>
        <v>7.526315789473685</v>
      </c>
      <c r="F217" s="178"/>
      <c r="G217" s="179">
        <v>216</v>
      </c>
      <c r="H217" s="180">
        <f>(C217+4.2+(coefficient!$B$22))/0.85*1.19</f>
        <v>11.410000000000002</v>
      </c>
      <c r="I217" s="132">
        <v>294</v>
      </c>
      <c r="J217" s="132">
        <v>155078490</v>
      </c>
      <c r="K217" s="132">
        <v>101909</v>
      </c>
      <c r="L217" s="181">
        <f t="shared" si="16"/>
        <v>9.9588124999999987</v>
      </c>
      <c r="M217" s="135">
        <v>295</v>
      </c>
      <c r="N217" s="135">
        <v>155078490</v>
      </c>
      <c r="O217" s="135">
        <v>101911</v>
      </c>
      <c r="P217" s="182">
        <f>(C217+4.2+coefficient!$B$23)/0.88*1.19</f>
        <v>9.6687499999999993</v>
      </c>
      <c r="Q217" s="137">
        <v>296</v>
      </c>
      <c r="R217" s="137">
        <v>155078490</v>
      </c>
      <c r="S217" s="137">
        <v>101910</v>
      </c>
      <c r="T217" s="186">
        <f t="shared" si="17"/>
        <v>6.9642045454545451</v>
      </c>
      <c r="U217" s="187">
        <v>758</v>
      </c>
      <c r="V217" s="187">
        <v>155078490</v>
      </c>
      <c r="W217" s="187">
        <v>558703</v>
      </c>
      <c r="X217" s="188">
        <f t="shared" si="18"/>
        <v>5.0588124999999984</v>
      </c>
      <c r="Y217" s="189">
        <v>759</v>
      </c>
      <c r="Z217" s="189">
        <v>155078490</v>
      </c>
      <c r="AA217" s="189">
        <v>558704</v>
      </c>
      <c r="AB217" s="357">
        <v>31</v>
      </c>
      <c r="AH217">
        <v>2</v>
      </c>
      <c r="AI217">
        <v>9.18</v>
      </c>
      <c r="AJ217">
        <v>0</v>
      </c>
    </row>
    <row r="218" spans="1:36" x14ac:dyDescent="0.25">
      <c r="A218" s="125" t="s">
        <v>1059</v>
      </c>
      <c r="B218" s="183">
        <v>155078521</v>
      </c>
      <c r="C218" s="184">
        <v>1.82</v>
      </c>
      <c r="D218" s="127">
        <f>(C218+4.2+coefficient!$B$23)/0.9*1.19</f>
        <v>10.604222222222219</v>
      </c>
      <c r="E218" s="128">
        <f>(C218+4.2+coefficient!$B$23)/0.95</f>
        <v>8.4421052631578952</v>
      </c>
      <c r="F218" s="185"/>
      <c r="G218" s="179">
        <v>217</v>
      </c>
      <c r="H218" s="362">
        <v>12.63</v>
      </c>
      <c r="I218" s="132">
        <v>294</v>
      </c>
      <c r="J218" s="132">
        <v>155078521</v>
      </c>
      <c r="K218" s="132">
        <v>101912</v>
      </c>
      <c r="L218" s="181">
        <f t="shared" si="16"/>
        <v>11.17058409090909</v>
      </c>
      <c r="M218" s="135">
        <v>295</v>
      </c>
      <c r="N218" s="135">
        <v>155078521</v>
      </c>
      <c r="O218" s="135">
        <v>101914</v>
      </c>
      <c r="P218" s="182">
        <f>(C218+4.2+coefficient!$B$23)/0.88*1.19</f>
        <v>10.845227272727271</v>
      </c>
      <c r="Q218" s="137">
        <v>296</v>
      </c>
      <c r="R218" s="137">
        <v>155078521</v>
      </c>
      <c r="S218" s="137">
        <v>101913</v>
      </c>
      <c r="T218" s="186">
        <f t="shared" si="17"/>
        <v>8.1406818181818181</v>
      </c>
      <c r="U218" s="187">
        <v>758</v>
      </c>
      <c r="V218" s="187">
        <v>155078521</v>
      </c>
      <c r="W218" s="187">
        <v>558757</v>
      </c>
      <c r="X218" s="188">
        <f t="shared" si="18"/>
        <v>6.2705840909090895</v>
      </c>
      <c r="Y218" s="189">
        <v>759</v>
      </c>
      <c r="Z218" s="189">
        <v>155078521</v>
      </c>
      <c r="AA218" s="189">
        <v>558758</v>
      </c>
      <c r="AB218" s="357">
        <v>34</v>
      </c>
      <c r="AC218">
        <v>3</v>
      </c>
      <c r="AD218">
        <v>12.63</v>
      </c>
      <c r="AH218">
        <v>2</v>
      </c>
      <c r="AI218">
        <v>10.85</v>
      </c>
      <c r="AJ218">
        <v>0</v>
      </c>
    </row>
    <row r="219" spans="1:36" x14ac:dyDescent="0.25">
      <c r="A219" s="144" t="s">
        <v>1060</v>
      </c>
      <c r="B219" s="183">
        <v>155078553</v>
      </c>
      <c r="C219" s="184">
        <v>1.25</v>
      </c>
      <c r="D219" s="127">
        <f>(C219+4.2+coefficient!$B$23)/0.9*1.19</f>
        <v>9.8505555555555553</v>
      </c>
      <c r="E219" s="128">
        <f>(C219+4.2+coefficient!$B$23)/0.95</f>
        <v>7.8421052631578956</v>
      </c>
      <c r="F219" s="178"/>
      <c r="G219" s="179">
        <v>218</v>
      </c>
      <c r="H219" s="180">
        <f>(C219+4.2+(coefficient!$B$22))/0.85*1.19</f>
        <v>11.83</v>
      </c>
      <c r="I219" s="132">
        <v>294</v>
      </c>
      <c r="J219" s="132">
        <v>155078553</v>
      </c>
      <c r="K219" s="132">
        <v>101915</v>
      </c>
      <c r="L219" s="181">
        <f t="shared" si="16"/>
        <v>10.376664772727272</v>
      </c>
      <c r="M219" s="135">
        <v>295</v>
      </c>
      <c r="N219" s="135">
        <v>155078553</v>
      </c>
      <c r="O219" s="135">
        <v>101917</v>
      </c>
      <c r="P219" s="182">
        <f>(C219+4.2+coefficient!$B$23)/0.88*1.19</f>
        <v>10.074431818181818</v>
      </c>
      <c r="Q219" s="137">
        <v>296</v>
      </c>
      <c r="R219" s="137">
        <v>155078553</v>
      </c>
      <c r="S219" s="137">
        <v>101916</v>
      </c>
      <c r="T219" s="186">
        <f t="shared" si="17"/>
        <v>7.3698863636363638</v>
      </c>
      <c r="U219" s="187">
        <v>758</v>
      </c>
      <c r="V219" s="187">
        <v>155078553</v>
      </c>
      <c r="W219" s="187">
        <v>558809</v>
      </c>
      <c r="X219" s="188">
        <f t="shared" si="18"/>
        <v>5.4766647727272719</v>
      </c>
      <c r="Y219" s="189">
        <v>759</v>
      </c>
      <c r="Z219" s="189">
        <v>155078553</v>
      </c>
      <c r="AA219" s="189">
        <v>558810</v>
      </c>
      <c r="AB219" s="357">
        <v>201</v>
      </c>
    </row>
    <row r="220" spans="1:36" s="11" customFormat="1" x14ac:dyDescent="0.25">
      <c r="A220" s="125" t="s">
        <v>1061</v>
      </c>
      <c r="B220" s="183">
        <v>155078588</v>
      </c>
      <c r="C220" s="184">
        <v>1.1000000000000001</v>
      </c>
      <c r="D220" s="127">
        <f>(C220+4.2+coefficient!$B$23)/0.9*1.19</f>
        <v>9.6522222222222229</v>
      </c>
      <c r="E220" s="128">
        <f>(C220+4.2+coefficient!$B$23)/0.95</f>
        <v>7.6842105263157903</v>
      </c>
      <c r="F220" s="185"/>
      <c r="G220" s="179">
        <v>219</v>
      </c>
      <c r="H220" s="180">
        <f>(C220+4.2+(coefficient!$B$22))/0.85*1.19</f>
        <v>11.620000000000001</v>
      </c>
      <c r="I220" s="132">
        <v>294</v>
      </c>
      <c r="J220" s="132">
        <v>155078588</v>
      </c>
      <c r="K220" s="132">
        <v>101918</v>
      </c>
      <c r="L220" s="181">
        <f t="shared" si="16"/>
        <v>10.167738636363637</v>
      </c>
      <c r="M220" s="135">
        <v>295</v>
      </c>
      <c r="N220" s="135">
        <v>155078588</v>
      </c>
      <c r="O220" s="135">
        <v>101920</v>
      </c>
      <c r="P220" s="182">
        <f>(C220+4.2+coefficient!$B$23)/0.88*1.19</f>
        <v>9.8715909090909104</v>
      </c>
      <c r="Q220" s="137">
        <v>296</v>
      </c>
      <c r="R220" s="137">
        <v>155078588</v>
      </c>
      <c r="S220" s="137">
        <v>101919</v>
      </c>
      <c r="T220" s="186">
        <f t="shared" si="17"/>
        <v>7.1670454545454554</v>
      </c>
      <c r="U220" s="187">
        <v>758</v>
      </c>
      <c r="V220" s="187">
        <v>155078588</v>
      </c>
      <c r="W220" s="187">
        <v>558867</v>
      </c>
      <c r="X220" s="188">
        <f t="shared" si="18"/>
        <v>5.2677386363636369</v>
      </c>
      <c r="Y220" s="189">
        <v>759</v>
      </c>
      <c r="Z220" s="189">
        <v>155078588</v>
      </c>
      <c r="AA220" s="189">
        <v>558868</v>
      </c>
      <c r="AB220" s="357">
        <v>56</v>
      </c>
      <c r="AC220">
        <v>1</v>
      </c>
      <c r="AD220">
        <v>10.220000000000001</v>
      </c>
      <c r="AE220"/>
      <c r="AF220"/>
      <c r="AG220"/>
      <c r="AH220">
        <v>1</v>
      </c>
      <c r="AI220">
        <v>9.8699999999999992</v>
      </c>
      <c r="AJ220">
        <v>0</v>
      </c>
    </row>
    <row r="221" spans="1:36" x14ac:dyDescent="0.25">
      <c r="A221" s="144" t="s">
        <v>1062</v>
      </c>
      <c r="B221" s="183">
        <v>155078472</v>
      </c>
      <c r="C221" s="184">
        <v>1.38</v>
      </c>
      <c r="D221" s="127">
        <f>(C221+4.2+coefficient!$B$23)/0.9*1.19</f>
        <v>10.022444444444444</v>
      </c>
      <c r="E221" s="128">
        <f>(C221+4.2+coefficient!$B$23)/0.95</f>
        <v>7.9789473684210535</v>
      </c>
      <c r="F221" s="178"/>
      <c r="G221" s="179">
        <v>220</v>
      </c>
      <c r="H221" s="180">
        <f>(C221+4.2+(coefficient!$B$22))/0.85*1.19</f>
        <v>12.011999999999999</v>
      </c>
      <c r="I221" s="132">
        <v>294</v>
      </c>
      <c r="J221" s="132">
        <v>155078472</v>
      </c>
      <c r="K221" s="132">
        <v>101921</v>
      </c>
      <c r="L221" s="181">
        <f t="shared" si="16"/>
        <v>10.557734090909092</v>
      </c>
      <c r="M221" s="135">
        <v>295</v>
      </c>
      <c r="N221" s="135">
        <v>155078472</v>
      </c>
      <c r="O221" s="135">
        <v>101923</v>
      </c>
      <c r="P221" s="182">
        <f>(C221+4.2+coefficient!$B$23)/0.88*1.19</f>
        <v>10.250227272727273</v>
      </c>
      <c r="Q221" s="137">
        <v>296</v>
      </c>
      <c r="R221" s="137">
        <v>155078472</v>
      </c>
      <c r="S221" s="137">
        <v>101922</v>
      </c>
      <c r="T221" s="186">
        <f t="shared" si="17"/>
        <v>7.5456818181818175</v>
      </c>
      <c r="U221" s="187">
        <v>758</v>
      </c>
      <c r="V221" s="187">
        <v>155078472</v>
      </c>
      <c r="W221" s="187">
        <v>558671</v>
      </c>
      <c r="X221" s="188">
        <f t="shared" si="18"/>
        <v>5.6577340909090914</v>
      </c>
      <c r="Y221" s="189">
        <v>759</v>
      </c>
      <c r="Z221" s="189">
        <v>155078472</v>
      </c>
      <c r="AA221" s="189">
        <v>558672</v>
      </c>
      <c r="AB221" s="357">
        <v>68</v>
      </c>
    </row>
    <row r="222" spans="1:36" x14ac:dyDescent="0.25">
      <c r="A222" s="125" t="s">
        <v>1063</v>
      </c>
      <c r="B222" s="183">
        <v>155078505</v>
      </c>
      <c r="C222" s="184">
        <v>1.52</v>
      </c>
      <c r="D222" s="127">
        <f>(C222+4.2+coefficient!$B$23)/0.9*1.19</f>
        <v>10.207555555555555</v>
      </c>
      <c r="E222" s="128">
        <f>(C222+4.2+coefficient!$B$23)/0.95</f>
        <v>8.1263157894736846</v>
      </c>
      <c r="F222" s="185"/>
      <c r="G222" s="179">
        <v>221</v>
      </c>
      <c r="H222" s="180">
        <f>(C222+4.2+(coefficient!$B$22))/0.85*1.19</f>
        <v>12.208</v>
      </c>
      <c r="I222" s="132">
        <v>294</v>
      </c>
      <c r="J222" s="132">
        <v>155078505</v>
      </c>
      <c r="K222" s="132">
        <v>101925</v>
      </c>
      <c r="L222" s="181">
        <f t="shared" si="16"/>
        <v>10.752731818181818</v>
      </c>
      <c r="M222" s="135">
        <v>295</v>
      </c>
      <c r="N222" s="135">
        <v>155078505</v>
      </c>
      <c r="O222" s="135">
        <v>101927</v>
      </c>
      <c r="P222" s="182">
        <f>(C222+4.2+coefficient!$B$23)/0.88*1.19</f>
        <v>10.439545454545454</v>
      </c>
      <c r="Q222" s="137">
        <v>296</v>
      </c>
      <c r="R222" s="137">
        <v>155078505</v>
      </c>
      <c r="S222" s="137">
        <v>101926</v>
      </c>
      <c r="T222" s="186">
        <f t="shared" si="17"/>
        <v>7.7350000000000003</v>
      </c>
      <c r="U222" s="187">
        <v>758</v>
      </c>
      <c r="V222" s="187">
        <v>155078505</v>
      </c>
      <c r="W222" s="187">
        <v>558729</v>
      </c>
      <c r="X222" s="188">
        <f t="shared" si="18"/>
        <v>5.8527318181818178</v>
      </c>
      <c r="Y222" s="189">
        <v>759</v>
      </c>
      <c r="Z222" s="189">
        <v>155078505</v>
      </c>
      <c r="AA222" s="189">
        <v>558730</v>
      </c>
      <c r="AB222" s="357">
        <v>26</v>
      </c>
      <c r="AE222">
        <v>1</v>
      </c>
      <c r="AF222">
        <v>10.75</v>
      </c>
      <c r="AG222">
        <v>0</v>
      </c>
      <c r="AH222">
        <v>1</v>
      </c>
      <c r="AI222">
        <v>10.44</v>
      </c>
      <c r="AJ222">
        <v>0</v>
      </c>
    </row>
    <row r="223" spans="1:36" x14ac:dyDescent="0.25">
      <c r="A223" s="144" t="s">
        <v>1064</v>
      </c>
      <c r="B223" s="183">
        <v>155078535</v>
      </c>
      <c r="C223" s="184">
        <v>1.3</v>
      </c>
      <c r="D223" s="127">
        <f>(C223+4.2+coefficient!$B$23)/0.9*1.19</f>
        <v>9.9166666666666661</v>
      </c>
      <c r="E223" s="128">
        <f>(C223+4.2+coefficient!$B$23)/0.95</f>
        <v>7.8947368421052637</v>
      </c>
      <c r="F223" s="178"/>
      <c r="G223" s="179">
        <v>222</v>
      </c>
      <c r="H223" s="362">
        <v>11.9</v>
      </c>
      <c r="I223" s="132">
        <v>294</v>
      </c>
      <c r="J223" s="132">
        <v>155078535</v>
      </c>
      <c r="K223" s="132">
        <v>101929</v>
      </c>
      <c r="L223" s="181">
        <f t="shared" si="16"/>
        <v>10.446306818181819</v>
      </c>
      <c r="M223" s="135">
        <v>295</v>
      </c>
      <c r="N223" s="135">
        <v>155078535</v>
      </c>
      <c r="O223" s="135">
        <v>101931</v>
      </c>
      <c r="P223" s="182">
        <f>(C223+4.2+coefficient!$B$23)/0.88*1.19</f>
        <v>10.142045454545455</v>
      </c>
      <c r="Q223" s="137">
        <v>296</v>
      </c>
      <c r="R223" s="137">
        <v>155078535</v>
      </c>
      <c r="S223" s="137">
        <v>101930</v>
      </c>
      <c r="T223" s="186">
        <f t="shared" si="17"/>
        <v>7.4375</v>
      </c>
      <c r="U223" s="187">
        <v>758</v>
      </c>
      <c r="V223" s="187">
        <v>155078535</v>
      </c>
      <c r="W223" s="187">
        <v>558779</v>
      </c>
      <c r="X223" s="188">
        <f t="shared" si="18"/>
        <v>5.5463068181818187</v>
      </c>
      <c r="Y223" s="189">
        <v>759</v>
      </c>
      <c r="Z223" s="189">
        <v>155078535</v>
      </c>
      <c r="AA223" s="189">
        <v>558780</v>
      </c>
      <c r="AB223" s="357">
        <v>29</v>
      </c>
      <c r="AC223">
        <v>1</v>
      </c>
      <c r="AD223">
        <v>11.9</v>
      </c>
      <c r="AH223">
        <v>2</v>
      </c>
      <c r="AI223">
        <v>5.13</v>
      </c>
      <c r="AJ223">
        <v>4.9000000000000004</v>
      </c>
    </row>
    <row r="224" spans="1:36" x14ac:dyDescent="0.25">
      <c r="A224" s="125" t="s">
        <v>1065</v>
      </c>
      <c r="B224" s="183">
        <v>155078569</v>
      </c>
      <c r="C224" s="184">
        <v>1.42</v>
      </c>
      <c r="D224" s="127">
        <f>(C224+4.2+coefficient!$B$23)/0.9*1.19</f>
        <v>10.075333333333333</v>
      </c>
      <c r="E224" s="128">
        <f>(C224+4.2+coefficient!$B$23)/0.95</f>
        <v>8.0210526315789483</v>
      </c>
      <c r="F224" s="185"/>
      <c r="G224" s="179">
        <v>223</v>
      </c>
      <c r="H224" s="180">
        <f>(C224+4.2+(coefficient!$B$22))/0.85*1.19</f>
        <v>12.068000000000001</v>
      </c>
      <c r="I224" s="132">
        <v>294</v>
      </c>
      <c r="J224" s="132">
        <v>155078569</v>
      </c>
      <c r="K224" s="132">
        <v>101933</v>
      </c>
      <c r="L224" s="181">
        <f t="shared" si="16"/>
        <v>10.613447727272726</v>
      </c>
      <c r="M224" s="135">
        <v>295</v>
      </c>
      <c r="N224" s="135">
        <v>155078569</v>
      </c>
      <c r="O224" s="135">
        <v>101935</v>
      </c>
      <c r="P224" s="182">
        <f>(C224+4.2+coefficient!$B$23)/0.88*1.19</f>
        <v>10.30431818181818</v>
      </c>
      <c r="Q224" s="137">
        <v>296</v>
      </c>
      <c r="R224" s="137">
        <v>155078569</v>
      </c>
      <c r="S224" s="137">
        <v>101934</v>
      </c>
      <c r="T224" s="186">
        <f t="shared" si="17"/>
        <v>7.5997727272727271</v>
      </c>
      <c r="U224" s="187">
        <v>758</v>
      </c>
      <c r="V224" s="187">
        <v>155078569</v>
      </c>
      <c r="W224" s="187">
        <v>558833</v>
      </c>
      <c r="X224" s="188">
        <f t="shared" si="18"/>
        <v>5.713447727272726</v>
      </c>
      <c r="Y224" s="189">
        <v>759</v>
      </c>
      <c r="Z224" s="189">
        <v>155078569</v>
      </c>
      <c r="AA224" s="189">
        <v>558834</v>
      </c>
      <c r="AB224" s="357">
        <v>65</v>
      </c>
    </row>
    <row r="225" spans="1:36" x14ac:dyDescent="0.25">
      <c r="A225" s="144" t="s">
        <v>1066</v>
      </c>
      <c r="B225" s="183">
        <v>155078620</v>
      </c>
      <c r="C225" s="184">
        <v>1.41</v>
      </c>
      <c r="D225" s="127">
        <f>(C225+4.2+coefficient!$B$23)/0.9*1.19</f>
        <v>10.062111111111111</v>
      </c>
      <c r="E225" s="128">
        <f>(C225+4.2+coefficient!$B$23)/0.95</f>
        <v>8.010526315789475</v>
      </c>
      <c r="F225" s="178"/>
      <c r="G225" s="179">
        <v>224</v>
      </c>
      <c r="H225" s="180">
        <f>(C225+4.2+(coefficient!$B$22))/0.85*1.19</f>
        <v>12.053999999999998</v>
      </c>
      <c r="I225" s="132">
        <v>294</v>
      </c>
      <c r="J225" s="132">
        <v>155078620</v>
      </c>
      <c r="K225" s="132">
        <v>101936</v>
      </c>
      <c r="L225" s="181">
        <f t="shared" si="16"/>
        <v>10.599519318181819</v>
      </c>
      <c r="M225" s="135">
        <v>295</v>
      </c>
      <c r="N225" s="135">
        <v>155078620</v>
      </c>
      <c r="O225" s="135">
        <v>101938</v>
      </c>
      <c r="P225" s="182">
        <f>(C225+4.2+coefficient!$B$23)/0.88*1.19</f>
        <v>10.290795454545455</v>
      </c>
      <c r="Q225" s="137">
        <v>296</v>
      </c>
      <c r="R225" s="137">
        <v>155078620</v>
      </c>
      <c r="S225" s="137">
        <v>101937</v>
      </c>
      <c r="T225" s="186">
        <f t="shared" si="17"/>
        <v>7.5862499999999997</v>
      </c>
      <c r="U225" s="187">
        <v>758</v>
      </c>
      <c r="V225" s="187">
        <v>155078620</v>
      </c>
      <c r="W225" s="187">
        <v>558917</v>
      </c>
      <c r="X225" s="188">
        <f t="shared" si="18"/>
        <v>5.6995193181818191</v>
      </c>
      <c r="Y225" s="189">
        <v>759</v>
      </c>
      <c r="Z225" s="189">
        <v>155078620</v>
      </c>
      <c r="AA225" s="189">
        <v>558918</v>
      </c>
      <c r="AB225" s="357">
        <v>52</v>
      </c>
      <c r="AH225">
        <v>1</v>
      </c>
      <c r="AI225">
        <v>5.39</v>
      </c>
      <c r="AJ225">
        <v>4.9000000000000004</v>
      </c>
    </row>
    <row r="226" spans="1:36" x14ac:dyDescent="0.25">
      <c r="A226" s="125" t="s">
        <v>1067</v>
      </c>
      <c r="B226" s="183">
        <v>155078445</v>
      </c>
      <c r="C226" s="184">
        <v>1.1499999999999999</v>
      </c>
      <c r="D226" s="127">
        <f>(C226+4.2+coefficient!$B$23)/0.9*1.19</f>
        <v>9.7183333333333319</v>
      </c>
      <c r="E226" s="128">
        <f>(C226+4.2+coefficient!$B$23)/0.95</f>
        <v>7.7368421052631575</v>
      </c>
      <c r="F226" s="185"/>
      <c r="G226" s="179">
        <v>225</v>
      </c>
      <c r="H226" s="180">
        <f>(C226+4.2+(coefficient!$B$22))/0.85*1.19</f>
        <v>11.69</v>
      </c>
      <c r="I226" s="132">
        <v>294</v>
      </c>
      <c r="J226" s="132">
        <v>155078445</v>
      </c>
      <c r="K226" s="132">
        <v>101939</v>
      </c>
      <c r="L226" s="181">
        <f t="shared" si="16"/>
        <v>10.237380681818181</v>
      </c>
      <c r="M226" s="135">
        <v>295</v>
      </c>
      <c r="N226" s="135">
        <v>155078445</v>
      </c>
      <c r="O226" s="135">
        <v>101941</v>
      </c>
      <c r="P226" s="182">
        <f>(C226+4.2+coefficient!$B$23)/0.88*1.19</f>
        <v>9.9392045454545439</v>
      </c>
      <c r="Q226" s="137">
        <v>296</v>
      </c>
      <c r="R226" s="137">
        <v>155078445</v>
      </c>
      <c r="S226" s="137">
        <v>101940</v>
      </c>
      <c r="T226" s="186">
        <f t="shared" si="17"/>
        <v>7.2346590909090898</v>
      </c>
      <c r="U226" s="187">
        <v>758</v>
      </c>
      <c r="V226" s="187">
        <v>155078445</v>
      </c>
      <c r="W226" s="187">
        <v>558623</v>
      </c>
      <c r="X226" s="188">
        <f t="shared" si="18"/>
        <v>5.3373806818181802</v>
      </c>
      <c r="Y226" s="189">
        <v>759</v>
      </c>
      <c r="Z226" s="189">
        <v>155078445</v>
      </c>
      <c r="AA226" s="189">
        <v>558624</v>
      </c>
      <c r="AB226" s="357">
        <v>58</v>
      </c>
    </row>
    <row r="227" spans="1:36" x14ac:dyDescent="0.25">
      <c r="A227" s="144" t="s">
        <v>1068</v>
      </c>
      <c r="B227" s="183">
        <v>155078467</v>
      </c>
      <c r="C227" s="184">
        <v>1.48</v>
      </c>
      <c r="D227" s="127">
        <f>(C227+4.2+coefficient!$B$23)/0.9*1.19</f>
        <v>10.154666666666666</v>
      </c>
      <c r="E227" s="128">
        <f>(C227+4.2+coefficient!$B$23)/0.95</f>
        <v>8.0842105263157897</v>
      </c>
      <c r="F227" s="178"/>
      <c r="G227" s="179">
        <v>226</v>
      </c>
      <c r="H227" s="180">
        <f>(C227+4.2+(coefficient!$B$22))/0.85*1.19</f>
        <v>12.151999999999999</v>
      </c>
      <c r="I227" s="132">
        <v>294</v>
      </c>
      <c r="J227" s="132">
        <v>155078467</v>
      </c>
      <c r="K227" s="132">
        <v>101948</v>
      </c>
      <c r="L227" s="181">
        <f t="shared" si="16"/>
        <v>10.697018181818182</v>
      </c>
      <c r="M227" s="135">
        <v>295</v>
      </c>
      <c r="N227" s="135">
        <v>155078467</v>
      </c>
      <c r="O227" s="135">
        <v>101950</v>
      </c>
      <c r="P227" s="182">
        <f>(C227+4.2+coefficient!$B$23)/0.88*1.19</f>
        <v>10.385454545454545</v>
      </c>
      <c r="Q227" s="137">
        <v>296</v>
      </c>
      <c r="R227" s="137">
        <v>155078467</v>
      </c>
      <c r="S227" s="137">
        <v>101949</v>
      </c>
      <c r="T227" s="186">
        <f t="shared" si="17"/>
        <v>7.6809090909090898</v>
      </c>
      <c r="U227" s="187">
        <v>758</v>
      </c>
      <c r="V227" s="187">
        <v>155078467</v>
      </c>
      <c r="W227" s="187">
        <v>558663</v>
      </c>
      <c r="X227" s="188">
        <f t="shared" si="18"/>
        <v>5.7970181818181814</v>
      </c>
      <c r="Y227" s="189">
        <v>759</v>
      </c>
      <c r="Z227" s="189">
        <v>155078467</v>
      </c>
      <c r="AA227" s="189">
        <v>558664</v>
      </c>
      <c r="AB227" s="357">
        <v>37</v>
      </c>
      <c r="AC227">
        <v>1</v>
      </c>
      <c r="AD227">
        <v>12.15</v>
      </c>
    </row>
    <row r="228" spans="1:36" x14ac:dyDescent="0.25">
      <c r="A228" s="125" t="s">
        <v>1069</v>
      </c>
      <c r="B228" s="183">
        <v>155078499</v>
      </c>
      <c r="C228" s="184">
        <v>1.3</v>
      </c>
      <c r="D228" s="127">
        <f>(C228+4.2+coefficient!$B$23)/0.9*1.19</f>
        <v>9.9166666666666661</v>
      </c>
      <c r="E228" s="128">
        <f>(C228+4.2+coefficient!$B$23)/0.95</f>
        <v>7.8947368421052637</v>
      </c>
      <c r="F228" s="185"/>
      <c r="G228" s="179">
        <v>227</v>
      </c>
      <c r="H228" s="362">
        <v>11.9</v>
      </c>
      <c r="I228" s="132">
        <v>294</v>
      </c>
      <c r="J228" s="132">
        <v>155078499</v>
      </c>
      <c r="K228" s="132">
        <v>101954</v>
      </c>
      <c r="L228" s="181">
        <f t="shared" si="16"/>
        <v>10.446306818181819</v>
      </c>
      <c r="M228" s="135">
        <v>295</v>
      </c>
      <c r="N228" s="135">
        <v>155078499</v>
      </c>
      <c r="O228" s="135">
        <v>101956</v>
      </c>
      <c r="P228" s="182">
        <f>(C228+4.2+coefficient!$B$23)/0.88*1.19</f>
        <v>10.142045454545455</v>
      </c>
      <c r="Q228" s="137">
        <v>296</v>
      </c>
      <c r="R228" s="137">
        <v>155078499</v>
      </c>
      <c r="S228" s="137">
        <v>101955</v>
      </c>
      <c r="T228" s="186">
        <f t="shared" si="17"/>
        <v>7.4375</v>
      </c>
      <c r="U228" s="187">
        <v>758</v>
      </c>
      <c r="V228" s="187">
        <v>155078499</v>
      </c>
      <c r="W228" s="187">
        <v>558719</v>
      </c>
      <c r="X228" s="188">
        <f t="shared" si="18"/>
        <v>5.5463068181818187</v>
      </c>
      <c r="Y228" s="189">
        <v>759</v>
      </c>
      <c r="Z228" s="189">
        <v>155078499</v>
      </c>
      <c r="AA228" s="189">
        <v>558720</v>
      </c>
      <c r="AB228" s="357">
        <v>20</v>
      </c>
      <c r="AC228">
        <v>7</v>
      </c>
      <c r="AD228">
        <v>11.9</v>
      </c>
      <c r="AH228">
        <v>9</v>
      </c>
      <c r="AI228">
        <v>4.97</v>
      </c>
      <c r="AJ228">
        <v>4.9000000000000004</v>
      </c>
    </row>
    <row r="229" spans="1:36" x14ac:dyDescent="0.25">
      <c r="A229" s="144" t="s">
        <v>1070</v>
      </c>
      <c r="B229" s="183">
        <v>155078537</v>
      </c>
      <c r="C229" s="184">
        <v>1.34</v>
      </c>
      <c r="D229" s="127">
        <f>(C229+4.2+coefficient!$B$23)/0.9*1.19</f>
        <v>9.9695555555555551</v>
      </c>
      <c r="E229" s="128">
        <f>(C229+4.2+coefficient!$B$23)/0.95</f>
        <v>7.9368421052631586</v>
      </c>
      <c r="F229" s="178"/>
      <c r="G229" s="179">
        <v>228</v>
      </c>
      <c r="H229" s="362">
        <v>11.96</v>
      </c>
      <c r="I229" s="132">
        <v>294</v>
      </c>
      <c r="J229" s="132">
        <v>155078537</v>
      </c>
      <c r="K229" s="132">
        <v>101960</v>
      </c>
      <c r="L229" s="181">
        <f t="shared" si="16"/>
        <v>10.502020454545454</v>
      </c>
      <c r="M229" s="135">
        <v>295</v>
      </c>
      <c r="N229" s="135">
        <v>155078537</v>
      </c>
      <c r="O229" s="135">
        <v>101962</v>
      </c>
      <c r="P229" s="182">
        <f>(C229+4.2+coefficient!$B$23)/0.88*1.19</f>
        <v>10.196136363636363</v>
      </c>
      <c r="Q229" s="137">
        <v>296</v>
      </c>
      <c r="R229" s="137">
        <v>155078537</v>
      </c>
      <c r="S229" s="137">
        <v>101961</v>
      </c>
      <c r="T229" s="186">
        <f t="shared" si="17"/>
        <v>7.4915909090909096</v>
      </c>
      <c r="U229" s="187">
        <v>758</v>
      </c>
      <c r="V229" s="187">
        <v>155078537</v>
      </c>
      <c r="W229" s="187">
        <v>558783</v>
      </c>
      <c r="X229" s="188">
        <f t="shared" si="18"/>
        <v>5.6020204545454533</v>
      </c>
      <c r="Y229" s="189">
        <v>759</v>
      </c>
      <c r="Z229" s="189">
        <v>155078537</v>
      </c>
      <c r="AA229" s="189">
        <v>558784</v>
      </c>
      <c r="AB229" s="357">
        <v>44</v>
      </c>
      <c r="AC229">
        <v>1</v>
      </c>
      <c r="AD229">
        <v>11.96</v>
      </c>
      <c r="AH229">
        <v>4</v>
      </c>
      <c r="AI229">
        <v>5.03</v>
      </c>
      <c r="AJ229">
        <v>17.66</v>
      </c>
    </row>
    <row r="230" spans="1:36" x14ac:dyDescent="0.25">
      <c r="A230" s="125" t="s">
        <v>1071</v>
      </c>
      <c r="B230" s="183">
        <v>155078572</v>
      </c>
      <c r="C230" s="184">
        <v>1.03</v>
      </c>
      <c r="D230" s="127">
        <f>(C230+4.2+coefficient!$B$23)/0.9*1.19</f>
        <v>9.5596666666666668</v>
      </c>
      <c r="E230" s="128">
        <f>(C230+4.2+coefficient!$B$23)/0.95</f>
        <v>7.6105263157894747</v>
      </c>
      <c r="F230" s="185"/>
      <c r="G230" s="179">
        <v>229</v>
      </c>
      <c r="H230" s="180">
        <f>(C230+4.2+(coefficient!$B$22))/0.85*1.19</f>
        <v>11.522</v>
      </c>
      <c r="I230" s="132">
        <v>294</v>
      </c>
      <c r="J230" s="132">
        <v>155078572</v>
      </c>
      <c r="K230" s="132">
        <v>101966</v>
      </c>
      <c r="L230" s="181">
        <f t="shared" si="16"/>
        <v>10.070239772727273</v>
      </c>
      <c r="M230" s="135">
        <v>295</v>
      </c>
      <c r="N230" s="135">
        <v>155078572</v>
      </c>
      <c r="O230" s="135">
        <v>101968</v>
      </c>
      <c r="P230" s="182">
        <f>(C230+4.2+coefficient!$B$23)/0.88*1.19</f>
        <v>9.7769318181818186</v>
      </c>
      <c r="Q230" s="137">
        <v>296</v>
      </c>
      <c r="R230" s="137">
        <v>155078572</v>
      </c>
      <c r="S230" s="137">
        <v>101967</v>
      </c>
      <c r="T230" s="186">
        <f t="shared" si="17"/>
        <v>7.0723863636363635</v>
      </c>
      <c r="U230" s="187">
        <v>758</v>
      </c>
      <c r="V230" s="187">
        <v>155078572</v>
      </c>
      <c r="W230" s="187">
        <v>558839</v>
      </c>
      <c r="X230" s="188">
        <f t="shared" si="18"/>
        <v>5.1702397727272729</v>
      </c>
      <c r="Y230" s="189">
        <v>759</v>
      </c>
      <c r="Z230" s="189">
        <v>155078572</v>
      </c>
      <c r="AA230" s="189">
        <v>558840</v>
      </c>
      <c r="AB230" s="357">
        <v>53</v>
      </c>
    </row>
    <row r="231" spans="1:36" x14ac:dyDescent="0.25">
      <c r="A231" s="144" t="s">
        <v>1072</v>
      </c>
      <c r="B231" s="183">
        <v>155078471</v>
      </c>
      <c r="C231" s="184">
        <v>1.0900000000000001</v>
      </c>
      <c r="D231" s="127">
        <f>(C231+4.2+coefficient!$B$23)/0.9*1.19</f>
        <v>9.6389999999999993</v>
      </c>
      <c r="E231" s="128">
        <f>(C231+4.2+coefficient!$B$23)/0.95</f>
        <v>7.6736842105263161</v>
      </c>
      <c r="F231" s="178"/>
      <c r="G231" s="179">
        <v>230</v>
      </c>
      <c r="H231" s="180">
        <f>(C231+4.2+(coefficient!$B$22))/0.85*1.19</f>
        <v>11.605999999999998</v>
      </c>
      <c r="I231" s="132">
        <v>294</v>
      </c>
      <c r="J231" s="132">
        <v>155078471</v>
      </c>
      <c r="K231" s="132">
        <v>101969</v>
      </c>
      <c r="L231" s="181">
        <f t="shared" si="16"/>
        <v>10.153810227272727</v>
      </c>
      <c r="M231" s="135">
        <v>295</v>
      </c>
      <c r="N231" s="135">
        <v>155078471</v>
      </c>
      <c r="O231" s="135">
        <v>101971</v>
      </c>
      <c r="P231" s="182">
        <f>(C231+4.2+coefficient!$B$23)/0.88*1.19</f>
        <v>9.8580681818181812</v>
      </c>
      <c r="Q231" s="137">
        <v>296</v>
      </c>
      <c r="R231" s="137">
        <v>155078471</v>
      </c>
      <c r="S231" s="137">
        <v>101970</v>
      </c>
      <c r="T231" s="186">
        <f t="shared" si="17"/>
        <v>7.1535227272727271</v>
      </c>
      <c r="U231" s="187">
        <v>758</v>
      </c>
      <c r="V231" s="187">
        <v>155078471</v>
      </c>
      <c r="W231" s="187">
        <v>558669</v>
      </c>
      <c r="X231" s="188">
        <f t="shared" si="18"/>
        <v>5.2538102272727265</v>
      </c>
      <c r="Y231" s="189">
        <v>759</v>
      </c>
      <c r="Z231" s="189">
        <v>155078471</v>
      </c>
      <c r="AA231" s="189">
        <v>558670</v>
      </c>
      <c r="AB231" s="357">
        <v>112</v>
      </c>
    </row>
    <row r="232" spans="1:36" x14ac:dyDescent="0.25">
      <c r="A232" s="125" t="s">
        <v>1073</v>
      </c>
      <c r="B232" s="183">
        <v>155078500</v>
      </c>
      <c r="C232" s="184">
        <v>3.34</v>
      </c>
      <c r="D232" s="127">
        <f>(C232+4.2+coefficient!$B$23)/0.9*1.19</f>
        <v>12.613999999999999</v>
      </c>
      <c r="E232" s="128">
        <f>(C232+4.2+coefficient!$B$23)/0.95</f>
        <v>10.042105263157895</v>
      </c>
      <c r="F232" s="366"/>
      <c r="G232" s="179">
        <v>231</v>
      </c>
      <c r="H232" s="367">
        <f>(C232+4.2+(coefficient!$B$22))/0.85*1.19</f>
        <v>14.755999999999998</v>
      </c>
      <c r="I232" s="368">
        <v>294</v>
      </c>
      <c r="J232" s="368">
        <v>155078500</v>
      </c>
      <c r="K232" s="368">
        <v>101975</v>
      </c>
      <c r="L232" s="369">
        <f t="shared" si="16"/>
        <v>13.287702272727271</v>
      </c>
      <c r="M232" s="370">
        <v>295</v>
      </c>
      <c r="N232" s="370">
        <v>155078500</v>
      </c>
      <c r="O232" s="370">
        <v>101977</v>
      </c>
      <c r="P232" s="371">
        <f>(C232+4.2+coefficient!$B$23)/0.88*1.19</f>
        <v>12.900681818181816</v>
      </c>
      <c r="Q232" s="372">
        <v>296</v>
      </c>
      <c r="R232" s="372">
        <v>155078500</v>
      </c>
      <c r="S232" s="372">
        <v>101976</v>
      </c>
      <c r="T232" s="373">
        <f t="shared" si="17"/>
        <v>10.196136363636363</v>
      </c>
      <c r="U232" s="374">
        <v>758</v>
      </c>
      <c r="V232" s="374">
        <v>155078500</v>
      </c>
      <c r="W232" s="374">
        <v>558721</v>
      </c>
      <c r="X232" s="188">
        <f>L232-2</f>
        <v>11.287702272727271</v>
      </c>
      <c r="Y232" s="189">
        <v>759</v>
      </c>
      <c r="Z232" s="189">
        <v>155078500</v>
      </c>
      <c r="AA232" s="189">
        <v>558722</v>
      </c>
      <c r="AB232" s="357">
        <v>19</v>
      </c>
    </row>
    <row r="233" spans="1:36" x14ac:dyDescent="0.25">
      <c r="A233" s="144" t="s">
        <v>1074</v>
      </c>
      <c r="B233" s="183">
        <v>155078536</v>
      </c>
      <c r="C233" s="184">
        <v>1.23</v>
      </c>
      <c r="D233" s="127">
        <f>(C233+4.2+coefficient!$B$23)/0.9*1.19</f>
        <v>9.8241111111111099</v>
      </c>
      <c r="E233" s="128">
        <f>(C233+4.2+coefficient!$B$23)/0.95</f>
        <v>7.8210526315789473</v>
      </c>
      <c r="F233" s="178"/>
      <c r="G233" s="179">
        <v>232</v>
      </c>
      <c r="H233" s="362">
        <v>13.8</v>
      </c>
      <c r="I233" s="132">
        <v>294</v>
      </c>
      <c r="J233" s="132">
        <v>155078536</v>
      </c>
      <c r="K233" s="132">
        <v>101981</v>
      </c>
      <c r="L233" s="181">
        <f t="shared" si="16"/>
        <v>10.348807954545455</v>
      </c>
      <c r="M233" s="135">
        <v>295</v>
      </c>
      <c r="N233" s="135">
        <v>155078536</v>
      </c>
      <c r="O233" s="135">
        <v>101983</v>
      </c>
      <c r="P233" s="182">
        <f>(C233+4.2+coefficient!$B$23)/0.88*1.19</f>
        <v>10.047386363636363</v>
      </c>
      <c r="Q233" s="137">
        <v>296</v>
      </c>
      <c r="R233" s="137">
        <v>155078536</v>
      </c>
      <c r="S233" s="137">
        <v>101982</v>
      </c>
      <c r="T233" s="186">
        <f t="shared" si="17"/>
        <v>7.3428409090909081</v>
      </c>
      <c r="U233" s="187">
        <v>758</v>
      </c>
      <c r="V233" s="187">
        <v>155078536</v>
      </c>
      <c r="W233" s="187">
        <v>558781</v>
      </c>
      <c r="X233" s="188">
        <f>L233-4.9</f>
        <v>5.4488079545454546</v>
      </c>
      <c r="Y233" s="189">
        <v>759</v>
      </c>
      <c r="Z233" s="189">
        <v>155078536</v>
      </c>
      <c r="AA233" s="189">
        <v>558782</v>
      </c>
      <c r="AB233" s="357">
        <v>106</v>
      </c>
      <c r="AC233">
        <v>10</v>
      </c>
      <c r="AD233">
        <v>13.8</v>
      </c>
      <c r="AH233">
        <v>1</v>
      </c>
      <c r="AI233">
        <v>10.050000000000001</v>
      </c>
      <c r="AJ233">
        <v>0</v>
      </c>
    </row>
    <row r="234" spans="1:36" x14ac:dyDescent="0.25">
      <c r="A234" s="125" t="s">
        <v>1075</v>
      </c>
      <c r="B234" s="183">
        <v>155078576</v>
      </c>
      <c r="C234" s="184">
        <v>1.29</v>
      </c>
      <c r="D234" s="127">
        <f>(C234+4.2+coefficient!$B$23)/0.9*1.19</f>
        <v>9.9034444444444443</v>
      </c>
      <c r="E234" s="128">
        <f>(C234+4.2+coefficient!$B$23)/0.95</f>
        <v>7.8842105263157904</v>
      </c>
      <c r="F234" s="185"/>
      <c r="G234" s="179">
        <v>233</v>
      </c>
      <c r="H234" s="180">
        <f>(C234+4.2+(coefficient!$B$22))/0.85*1.19</f>
        <v>11.885999999999999</v>
      </c>
      <c r="I234" s="132">
        <v>294</v>
      </c>
      <c r="J234" s="132">
        <v>155078576</v>
      </c>
      <c r="K234" s="132">
        <v>101987</v>
      </c>
      <c r="L234" s="181">
        <f t="shared" si="16"/>
        <v>10.43237840909091</v>
      </c>
      <c r="M234" s="135">
        <v>295</v>
      </c>
      <c r="N234" s="135">
        <v>155078576</v>
      </c>
      <c r="O234" s="135">
        <v>101989</v>
      </c>
      <c r="P234" s="182">
        <f>(C234+4.2+coefficient!$B$23)/0.88*1.19</f>
        <v>10.128522727272728</v>
      </c>
      <c r="Q234" s="137">
        <v>296</v>
      </c>
      <c r="R234" s="137">
        <v>155078576</v>
      </c>
      <c r="S234" s="137">
        <v>101988</v>
      </c>
      <c r="T234" s="186">
        <f t="shared" si="17"/>
        <v>7.4239772727272735</v>
      </c>
      <c r="U234" s="187">
        <v>758</v>
      </c>
      <c r="V234" s="187">
        <v>155078576</v>
      </c>
      <c r="W234" s="187">
        <v>558845</v>
      </c>
      <c r="X234" s="188">
        <f>L234-4.9</f>
        <v>5.5323784090909101</v>
      </c>
      <c r="Y234" s="189">
        <v>759</v>
      </c>
      <c r="Z234" s="189">
        <v>155078576</v>
      </c>
      <c r="AA234" s="189">
        <v>558846</v>
      </c>
      <c r="AB234" s="357">
        <v>31</v>
      </c>
    </row>
    <row r="235" spans="1:36" x14ac:dyDescent="0.25">
      <c r="A235" s="144" t="s">
        <v>1076</v>
      </c>
      <c r="B235" s="183">
        <v>155078592</v>
      </c>
      <c r="C235" s="184">
        <v>1.28</v>
      </c>
      <c r="D235" s="127">
        <f>(C235+4.2+coefficient!$B$23)/0.9*1.19</f>
        <v>9.8902222222222225</v>
      </c>
      <c r="E235" s="128">
        <f>(C235+4.2+coefficient!$B$23)/0.95</f>
        <v>7.8736842105263163</v>
      </c>
      <c r="F235" s="178"/>
      <c r="G235" s="179">
        <v>234</v>
      </c>
      <c r="H235" s="180">
        <f>(C235+4.2+(coefficient!$B$22))/0.85*1.19</f>
        <v>11.872</v>
      </c>
      <c r="I235" s="132">
        <v>294</v>
      </c>
      <c r="J235" s="132">
        <v>155078592</v>
      </c>
      <c r="K235" s="132">
        <v>101990</v>
      </c>
      <c r="L235" s="181">
        <f t="shared" si="16"/>
        <v>10.41845</v>
      </c>
      <c r="M235" s="135">
        <v>295</v>
      </c>
      <c r="N235" s="135">
        <v>155078592</v>
      </c>
      <c r="O235" s="135">
        <v>101992</v>
      </c>
      <c r="P235" s="182">
        <f>(C235+4.2+coefficient!$B$23)/0.88*1.19</f>
        <v>10.115</v>
      </c>
      <c r="Q235" s="137">
        <v>296</v>
      </c>
      <c r="R235" s="137">
        <v>155078592</v>
      </c>
      <c r="S235" s="137">
        <v>101991</v>
      </c>
      <c r="T235" s="186">
        <f t="shared" si="17"/>
        <v>7.4104545454545452</v>
      </c>
      <c r="U235" s="187">
        <v>758</v>
      </c>
      <c r="V235" s="187">
        <v>155078592</v>
      </c>
      <c r="W235" s="187">
        <v>558875</v>
      </c>
      <c r="X235" s="188">
        <f>L235-4.9</f>
        <v>5.5184499999999996</v>
      </c>
      <c r="Y235" s="189">
        <v>759</v>
      </c>
      <c r="Z235" s="189">
        <v>155078592</v>
      </c>
      <c r="AA235" s="189">
        <v>558876</v>
      </c>
      <c r="AB235" s="357">
        <v>41</v>
      </c>
    </row>
    <row r="236" spans="1:36" x14ac:dyDescent="0.25">
      <c r="A236" s="125">
        <v>7.61</v>
      </c>
      <c r="B236" s="183">
        <v>161034675</v>
      </c>
      <c r="C236" s="184">
        <v>1.43</v>
      </c>
      <c r="D236" s="127">
        <f>(C236+4.2+coefficient!$B$23)/0.9*1.19</f>
        <v>10.088555555555555</v>
      </c>
      <c r="E236" s="128">
        <f>(C236+4.2+coefficient!$B$23)/0.95</f>
        <v>8.0315789473684216</v>
      </c>
      <c r="F236" s="185"/>
      <c r="G236" s="179">
        <v>235</v>
      </c>
      <c r="H236" s="180">
        <f>(C236+4.2+(coefficient!$B$22))/0.85*1.19</f>
        <v>12.081999999999999</v>
      </c>
      <c r="I236" s="132">
        <v>294</v>
      </c>
      <c r="J236" s="132">
        <v>161034675</v>
      </c>
      <c r="K236" s="132">
        <v>109715</v>
      </c>
      <c r="L236" s="181">
        <f t="shared" si="16"/>
        <v>10.627376136363635</v>
      </c>
      <c r="M236" s="135">
        <v>295</v>
      </c>
      <c r="N236" s="135">
        <v>161034675</v>
      </c>
      <c r="O236" s="135">
        <v>109717</v>
      </c>
      <c r="P236" s="182">
        <f>(C236+4.2+coefficient!$B$23)/0.88*1.19</f>
        <v>10.317840909090908</v>
      </c>
      <c r="Q236" s="137">
        <v>296</v>
      </c>
      <c r="R236" s="137">
        <v>161034675</v>
      </c>
      <c r="S236" s="137">
        <v>109716</v>
      </c>
      <c r="T236" s="186">
        <f t="shared" si="17"/>
        <v>7.6132954545454536</v>
      </c>
      <c r="U236" s="187">
        <v>758</v>
      </c>
      <c r="V236" s="187">
        <v>161034675</v>
      </c>
      <c r="W236" s="187">
        <v>560669</v>
      </c>
      <c r="X236" s="188">
        <f>L236-1</f>
        <v>9.627376136363635</v>
      </c>
      <c r="Y236" s="189">
        <v>759</v>
      </c>
      <c r="Z236" s="189">
        <v>161034675</v>
      </c>
      <c r="AA236" s="189">
        <v>560670</v>
      </c>
      <c r="AB236" s="357">
        <v>0</v>
      </c>
    </row>
    <row r="237" spans="1:36" x14ac:dyDescent="0.25">
      <c r="A237" s="144" t="s">
        <v>1077</v>
      </c>
      <c r="B237" s="183">
        <v>155078494</v>
      </c>
      <c r="C237" s="184">
        <v>1.43</v>
      </c>
      <c r="D237" s="127">
        <f>(C237+4.2+coefficient!$B$23)/0.9*1.19</f>
        <v>10.088555555555555</v>
      </c>
      <c r="E237" s="128">
        <f>(C237+4.2+coefficient!$B$23)/0.95</f>
        <v>8.0315789473684216</v>
      </c>
      <c r="F237" s="178"/>
      <c r="G237" s="179">
        <v>236</v>
      </c>
      <c r="H237" s="180">
        <f>(C237+4.2+(coefficient!$B$22))/0.85*1.19</f>
        <v>12.081999999999999</v>
      </c>
      <c r="I237" s="132">
        <v>294</v>
      </c>
      <c r="J237" s="132">
        <v>155078494</v>
      </c>
      <c r="K237" s="132">
        <v>101996</v>
      </c>
      <c r="L237" s="181">
        <f t="shared" si="16"/>
        <v>10.627376136363635</v>
      </c>
      <c r="M237" s="135">
        <v>295</v>
      </c>
      <c r="N237" s="135">
        <v>155078494</v>
      </c>
      <c r="O237" s="135">
        <v>101998</v>
      </c>
      <c r="P237" s="182">
        <f>(C237+4.2+coefficient!$B$23)/0.88*1.19</f>
        <v>10.317840909090908</v>
      </c>
      <c r="Q237" s="137">
        <v>296</v>
      </c>
      <c r="R237" s="137">
        <v>155078494</v>
      </c>
      <c r="S237" s="137">
        <v>101997</v>
      </c>
      <c r="T237" s="186">
        <f t="shared" si="17"/>
        <v>7.6132954545454536</v>
      </c>
      <c r="U237" s="187">
        <v>758</v>
      </c>
      <c r="V237" s="187">
        <v>155078494</v>
      </c>
      <c r="W237" s="187">
        <v>558709</v>
      </c>
      <c r="X237" s="188">
        <f>L237-4.9</f>
        <v>5.7273761363636346</v>
      </c>
      <c r="Y237" s="189">
        <v>759</v>
      </c>
      <c r="Z237" s="189">
        <v>155078494</v>
      </c>
      <c r="AA237" s="189">
        <v>558710</v>
      </c>
      <c r="AB237" s="357">
        <v>57</v>
      </c>
    </row>
    <row r="238" spans="1:36" x14ac:dyDescent="0.25">
      <c r="A238" s="125" t="s">
        <v>1078</v>
      </c>
      <c r="B238" s="183">
        <v>155078525</v>
      </c>
      <c r="C238" s="184">
        <v>1.44</v>
      </c>
      <c r="D238" s="127">
        <f>(C238+4.2+coefficient!$B$23)/0.9*1.19</f>
        <v>10.101777777777777</v>
      </c>
      <c r="E238" s="128">
        <f>(C238+4.2+coefficient!$B$23)/0.95</f>
        <v>8.0421052631578949</v>
      </c>
      <c r="F238" s="185"/>
      <c r="G238" s="179">
        <v>237</v>
      </c>
      <c r="H238" s="362">
        <v>12.1</v>
      </c>
      <c r="I238" s="132">
        <v>294</v>
      </c>
      <c r="J238" s="132">
        <v>155078525</v>
      </c>
      <c r="K238" s="132">
        <v>101999</v>
      </c>
      <c r="L238" s="181">
        <f t="shared" si="16"/>
        <v>10.641304545454545</v>
      </c>
      <c r="M238" s="135">
        <v>295</v>
      </c>
      <c r="N238" s="135">
        <v>155078525</v>
      </c>
      <c r="O238" s="135">
        <v>102001</v>
      </c>
      <c r="P238" s="182">
        <f>(C238+4.2+coefficient!$B$23)/0.88*1.19</f>
        <v>10.331363636363635</v>
      </c>
      <c r="Q238" s="137">
        <v>296</v>
      </c>
      <c r="R238" s="137">
        <v>155078525</v>
      </c>
      <c r="S238" s="137">
        <v>102000</v>
      </c>
      <c r="T238" s="186">
        <f t="shared" si="17"/>
        <v>7.6268181818181828</v>
      </c>
      <c r="U238" s="187">
        <v>758</v>
      </c>
      <c r="V238" s="187">
        <v>155078525</v>
      </c>
      <c r="W238" s="187">
        <v>558765</v>
      </c>
      <c r="X238" s="188">
        <f>L238-4.9</f>
        <v>5.741304545454545</v>
      </c>
      <c r="Y238" s="189">
        <v>759</v>
      </c>
      <c r="Z238" s="189">
        <v>155078525</v>
      </c>
      <c r="AA238" s="189">
        <v>558766</v>
      </c>
      <c r="AB238" s="357">
        <v>57</v>
      </c>
      <c r="AC238">
        <v>1</v>
      </c>
      <c r="AD238">
        <v>12.1</v>
      </c>
    </row>
    <row r="239" spans="1:36" x14ac:dyDescent="0.25">
      <c r="A239" s="144" t="s">
        <v>1079</v>
      </c>
      <c r="B239" s="183">
        <v>155629250</v>
      </c>
      <c r="C239" s="184">
        <v>1.39</v>
      </c>
      <c r="D239" s="127">
        <f>(C239+4.2+coefficient!$B$23)/0.9*1.19</f>
        <v>10.035666666666666</v>
      </c>
      <c r="E239" s="128">
        <f>(C239+4.2+coefficient!$B$23)/0.95</f>
        <v>7.9894736842105267</v>
      </c>
      <c r="F239" s="178"/>
      <c r="G239" s="179">
        <v>238</v>
      </c>
      <c r="H239" s="362">
        <v>12.73</v>
      </c>
      <c r="I239" s="132">
        <v>294</v>
      </c>
      <c r="J239" s="132">
        <v>155629250</v>
      </c>
      <c r="K239" s="132">
        <v>102014</v>
      </c>
      <c r="L239" s="181">
        <f t="shared" si="16"/>
        <v>10.5716625</v>
      </c>
      <c r="M239" s="135">
        <v>295</v>
      </c>
      <c r="N239" s="135">
        <v>155629250</v>
      </c>
      <c r="O239" s="135">
        <v>102016</v>
      </c>
      <c r="P239" s="182">
        <f>(C239+4.2+coefficient!$B$23)/0.88*1.19</f>
        <v>10.26375</v>
      </c>
      <c r="Q239" s="137">
        <v>296</v>
      </c>
      <c r="R239" s="137">
        <v>155629250</v>
      </c>
      <c r="S239" s="137">
        <v>102015</v>
      </c>
      <c r="T239" s="186">
        <f t="shared" si="17"/>
        <v>7.5592045454545458</v>
      </c>
      <c r="U239" s="187">
        <v>758</v>
      </c>
      <c r="V239" s="187">
        <v>155629250</v>
      </c>
      <c r="W239" s="187">
        <v>560421</v>
      </c>
      <c r="X239" s="188">
        <f>L239-2</f>
        <v>8.5716625000000004</v>
      </c>
      <c r="Y239" s="189">
        <v>759</v>
      </c>
      <c r="Z239" s="189">
        <v>155629250</v>
      </c>
      <c r="AA239" s="189">
        <v>560422</v>
      </c>
      <c r="AB239" s="357">
        <v>15</v>
      </c>
      <c r="AC239">
        <v>2</v>
      </c>
      <c r="AD239">
        <v>12.73</v>
      </c>
    </row>
    <row r="240" spans="1:36" x14ac:dyDescent="0.25">
      <c r="A240" s="125" t="s">
        <v>1080</v>
      </c>
      <c r="B240" s="183">
        <v>155078590</v>
      </c>
      <c r="C240" s="184">
        <v>1.31</v>
      </c>
      <c r="D240" s="127">
        <f>(C240+4.2+coefficient!$B$23)/0.9*1.19</f>
        <v>9.9298888888888861</v>
      </c>
      <c r="E240" s="128">
        <f>(C240+4.2+coefficient!$B$23)/0.95</f>
        <v>7.905263157894737</v>
      </c>
      <c r="F240" s="185"/>
      <c r="G240" s="179">
        <v>239</v>
      </c>
      <c r="H240" s="180">
        <f>(C240+4.2+(coefficient!$B$22))/0.85*1.19</f>
        <v>11.914</v>
      </c>
      <c r="I240" s="132">
        <v>294</v>
      </c>
      <c r="J240" s="132">
        <v>155078590</v>
      </c>
      <c r="K240" s="132">
        <v>102043</v>
      </c>
      <c r="L240" s="181">
        <f t="shared" si="16"/>
        <v>10.460235227272726</v>
      </c>
      <c r="M240" s="135">
        <v>295</v>
      </c>
      <c r="N240" s="135">
        <v>155078590</v>
      </c>
      <c r="O240" s="135">
        <v>102045</v>
      </c>
      <c r="P240" s="182">
        <f>(C240+4.2+coefficient!$B$23)/0.88*1.19</f>
        <v>10.155568181818181</v>
      </c>
      <c r="Q240" s="137">
        <v>296</v>
      </c>
      <c r="R240" s="137">
        <v>155078590</v>
      </c>
      <c r="S240" s="137">
        <v>102044</v>
      </c>
      <c r="T240" s="186">
        <f t="shared" si="17"/>
        <v>7.4510227272727265</v>
      </c>
      <c r="U240" s="187">
        <v>758</v>
      </c>
      <c r="V240" s="187">
        <v>155078590</v>
      </c>
      <c r="W240" s="187">
        <v>558871</v>
      </c>
      <c r="X240" s="188">
        <f>L240-4.9</f>
        <v>5.5602352272727256</v>
      </c>
      <c r="Y240" s="189">
        <v>759</v>
      </c>
      <c r="Z240" s="189">
        <v>155078590</v>
      </c>
      <c r="AA240" s="189">
        <v>558872</v>
      </c>
      <c r="AB240" s="357">
        <v>59</v>
      </c>
      <c r="AH240">
        <v>1</v>
      </c>
      <c r="AI240">
        <v>10.16</v>
      </c>
      <c r="AJ240">
        <v>0</v>
      </c>
    </row>
    <row r="241" spans="1:36" x14ac:dyDescent="0.25">
      <c r="A241" s="144" t="s">
        <v>1081</v>
      </c>
      <c r="B241" s="183">
        <v>155078446</v>
      </c>
      <c r="C241" s="184">
        <v>3.2</v>
      </c>
      <c r="D241" s="127">
        <f>(C241+4.2+coefficient!$B$23)/0.9*1.19</f>
        <v>12.428888888888888</v>
      </c>
      <c r="E241" s="128">
        <f>(C241+4.2+coefficient!$B$23)/0.95</f>
        <v>9.8947368421052637</v>
      </c>
      <c r="F241" s="178"/>
      <c r="G241" s="179">
        <v>240</v>
      </c>
      <c r="H241" s="180">
        <f>(C241+4.2+(coefficient!$B$22))/0.85*1.19</f>
        <v>14.56</v>
      </c>
      <c r="I241" s="132">
        <v>294</v>
      </c>
      <c r="J241" s="132">
        <v>155078446</v>
      </c>
      <c r="K241" s="132">
        <v>102046</v>
      </c>
      <c r="L241" s="181">
        <f t="shared" si="16"/>
        <v>13.092704545454545</v>
      </c>
      <c r="M241" s="135">
        <v>295</v>
      </c>
      <c r="N241" s="135">
        <v>155078446</v>
      </c>
      <c r="O241" s="135">
        <v>102048</v>
      </c>
      <c r="P241" s="182">
        <f>(C241+4.2+coefficient!$B$23)/0.88*1.19</f>
        <v>12.711363636363636</v>
      </c>
      <c r="Q241" s="137">
        <v>296</v>
      </c>
      <c r="R241" s="137">
        <v>155078446</v>
      </c>
      <c r="S241" s="137">
        <v>102047</v>
      </c>
      <c r="T241" s="186">
        <f t="shared" si="17"/>
        <v>10.006818181818183</v>
      </c>
      <c r="U241" s="187">
        <v>758</v>
      </c>
      <c r="V241" s="187">
        <v>155078446</v>
      </c>
      <c r="W241" s="187">
        <v>558625</v>
      </c>
      <c r="X241" s="188">
        <f>L241-2</f>
        <v>11.092704545454545</v>
      </c>
      <c r="Y241" s="189">
        <v>759</v>
      </c>
      <c r="Z241" s="189">
        <v>155078446</v>
      </c>
      <c r="AA241" s="189">
        <v>558626</v>
      </c>
      <c r="AB241" s="357">
        <v>20</v>
      </c>
      <c r="AH241">
        <v>2</v>
      </c>
      <c r="AI241">
        <v>10.45</v>
      </c>
      <c r="AJ241">
        <v>0</v>
      </c>
    </row>
    <row r="242" spans="1:36" x14ac:dyDescent="0.25">
      <c r="A242" s="125" t="s">
        <v>1082</v>
      </c>
      <c r="B242" s="183">
        <v>155078473</v>
      </c>
      <c r="C242" s="184">
        <v>1.45</v>
      </c>
      <c r="D242" s="127">
        <f>(C242+4.2+coefficient!$B$23)/0.9*1.19</f>
        <v>10.115</v>
      </c>
      <c r="E242" s="128">
        <f>(C242+4.2+coefficient!$B$23)/0.95</f>
        <v>8.0526315789473699</v>
      </c>
      <c r="F242" s="185"/>
      <c r="G242" s="179">
        <v>241</v>
      </c>
      <c r="H242" s="180">
        <f>(C242+4.2+(coefficient!$B$22))/0.85*1.19</f>
        <v>12.110000000000001</v>
      </c>
      <c r="I242" s="132">
        <v>294</v>
      </c>
      <c r="J242" s="132">
        <v>155078473</v>
      </c>
      <c r="K242" s="132">
        <v>102564</v>
      </c>
      <c r="L242" s="181">
        <f t="shared" si="16"/>
        <v>10.655232954545454</v>
      </c>
      <c r="M242" s="135">
        <v>295</v>
      </c>
      <c r="N242" s="135">
        <v>155078473</v>
      </c>
      <c r="O242" s="135">
        <v>102566</v>
      </c>
      <c r="P242" s="182">
        <f>(C242+4.2+coefficient!$B$23)/0.88*1.19</f>
        <v>10.344886363636363</v>
      </c>
      <c r="Q242" s="137">
        <v>296</v>
      </c>
      <c r="R242" s="137">
        <v>155078473</v>
      </c>
      <c r="S242" s="137">
        <v>102565</v>
      </c>
      <c r="T242" s="186">
        <f t="shared" si="17"/>
        <v>7.6403409090909093</v>
      </c>
      <c r="U242" s="187">
        <v>758</v>
      </c>
      <c r="V242" s="187">
        <v>155078473</v>
      </c>
      <c r="W242" s="187">
        <v>558673</v>
      </c>
      <c r="X242" s="188">
        <f>L242-4.9</f>
        <v>5.7552329545454537</v>
      </c>
      <c r="Y242" s="189">
        <v>759</v>
      </c>
      <c r="Z242" s="189">
        <v>155078473</v>
      </c>
      <c r="AA242" s="189">
        <v>558674</v>
      </c>
      <c r="AB242" s="357">
        <v>39</v>
      </c>
      <c r="AC242">
        <v>1</v>
      </c>
      <c r="AD242">
        <v>12.11</v>
      </c>
      <c r="AE242">
        <v>1</v>
      </c>
      <c r="AF242">
        <v>10.66</v>
      </c>
      <c r="AG242">
        <v>0</v>
      </c>
    </row>
    <row r="243" spans="1:36" x14ac:dyDescent="0.25">
      <c r="A243" s="144" t="s">
        <v>1083</v>
      </c>
      <c r="B243" s="183">
        <v>155078501</v>
      </c>
      <c r="C243" s="184">
        <v>1.52</v>
      </c>
      <c r="D243" s="127">
        <f>(C243+4.2+coefficient!$B$23)/0.9*1.19</f>
        <v>10.207555555555555</v>
      </c>
      <c r="E243" s="128">
        <f>(C243+4.2+coefficient!$B$23)/0.95</f>
        <v>8.1263157894736846</v>
      </c>
      <c r="F243" s="178"/>
      <c r="G243" s="179">
        <v>242</v>
      </c>
      <c r="H243" s="362">
        <v>12.21</v>
      </c>
      <c r="I243" s="132">
        <v>294</v>
      </c>
      <c r="J243" s="132">
        <v>155078501</v>
      </c>
      <c r="K243" s="132">
        <v>102049</v>
      </c>
      <c r="L243" s="181">
        <f t="shared" si="16"/>
        <v>10.752731818181818</v>
      </c>
      <c r="M243" s="135">
        <v>295</v>
      </c>
      <c r="N243" s="135">
        <v>155078501</v>
      </c>
      <c r="O243" s="135">
        <v>102051</v>
      </c>
      <c r="P243" s="182">
        <f>(C243+4.2+coefficient!$B$23)/0.88*1.19</f>
        <v>10.439545454545454</v>
      </c>
      <c r="Q243" s="137">
        <v>296</v>
      </c>
      <c r="R243" s="137">
        <v>155078501</v>
      </c>
      <c r="S243" s="137">
        <v>102050</v>
      </c>
      <c r="T243" s="186">
        <f t="shared" si="17"/>
        <v>7.7350000000000003</v>
      </c>
      <c r="U243" s="187">
        <v>758</v>
      </c>
      <c r="V243" s="187">
        <v>155078501</v>
      </c>
      <c r="W243" s="187">
        <v>558723</v>
      </c>
      <c r="X243" s="188">
        <f>L243-4.9</f>
        <v>5.8527318181818178</v>
      </c>
      <c r="Y243" s="189">
        <v>759</v>
      </c>
      <c r="Z243" s="189">
        <v>155078501</v>
      </c>
      <c r="AA243" s="189">
        <v>558724</v>
      </c>
      <c r="AB243" s="357">
        <v>36</v>
      </c>
      <c r="AC243">
        <v>2</v>
      </c>
      <c r="AD243">
        <v>12.21</v>
      </c>
      <c r="AE243">
        <v>4</v>
      </c>
      <c r="AF243">
        <v>10.75</v>
      </c>
      <c r="AG243">
        <v>0</v>
      </c>
    </row>
    <row r="244" spans="1:36" s="5" customFormat="1" x14ac:dyDescent="0.25">
      <c r="A244" s="125" t="s">
        <v>1084</v>
      </c>
      <c r="B244" s="183">
        <v>155078531</v>
      </c>
      <c r="C244" s="184">
        <v>1.07</v>
      </c>
      <c r="D244" s="127">
        <f>(C244+4.2+coefficient!$B$23)/0.9*1.19</f>
        <v>9.612555555555554</v>
      </c>
      <c r="E244" s="128">
        <f>(C244+4.2+coefficient!$B$23)/0.95</f>
        <v>7.6526315789473696</v>
      </c>
      <c r="F244" s="185"/>
      <c r="G244" s="179">
        <v>243</v>
      </c>
      <c r="H244" s="362">
        <v>10.18</v>
      </c>
      <c r="I244" s="132">
        <v>294</v>
      </c>
      <c r="J244" s="132">
        <v>155078531</v>
      </c>
      <c r="K244" s="132">
        <v>102052</v>
      </c>
      <c r="L244" s="181">
        <f t="shared" si="16"/>
        <v>10.125953409090908</v>
      </c>
      <c r="M244" s="135">
        <v>295</v>
      </c>
      <c r="N244" s="135">
        <v>155078531</v>
      </c>
      <c r="O244" s="135">
        <v>102054</v>
      </c>
      <c r="P244" s="182">
        <f>(C244+4.2+coefficient!$B$23)/0.88*1.19</f>
        <v>9.8310227272727264</v>
      </c>
      <c r="Q244" s="137">
        <v>296</v>
      </c>
      <c r="R244" s="137">
        <v>155078531</v>
      </c>
      <c r="S244" s="137">
        <v>102053</v>
      </c>
      <c r="T244" s="186">
        <f t="shared" si="17"/>
        <v>7.1264772727272732</v>
      </c>
      <c r="U244" s="187">
        <v>758</v>
      </c>
      <c r="V244" s="187">
        <v>155078531</v>
      </c>
      <c r="W244" s="187">
        <v>558775</v>
      </c>
      <c r="X244" s="188">
        <f>L244-4.9</f>
        <v>5.2259534090909074</v>
      </c>
      <c r="Y244" s="189">
        <v>759</v>
      </c>
      <c r="Z244" s="189">
        <v>155078531</v>
      </c>
      <c r="AA244" s="189">
        <v>558776</v>
      </c>
      <c r="AB244" s="357">
        <v>47</v>
      </c>
      <c r="AC244">
        <v>2</v>
      </c>
      <c r="AD244">
        <v>10.18</v>
      </c>
      <c r="AE244"/>
      <c r="AF244"/>
      <c r="AG244"/>
      <c r="AH244"/>
      <c r="AI244"/>
      <c r="AJ244"/>
    </row>
    <row r="245" spans="1:36" x14ac:dyDescent="0.25">
      <c r="A245" s="144" t="s">
        <v>1085</v>
      </c>
      <c r="B245" s="183">
        <v>155078566</v>
      </c>
      <c r="C245" s="184">
        <v>1.33</v>
      </c>
      <c r="D245" s="127">
        <f>(C245+4.2+coefficient!$B$23)/0.9*1.19</f>
        <v>9.9563333333333333</v>
      </c>
      <c r="E245" s="128">
        <f>(C245+4.2+coefficient!$B$23)/0.95</f>
        <v>7.9263157894736844</v>
      </c>
      <c r="F245" s="178"/>
      <c r="G245" s="179">
        <v>244</v>
      </c>
      <c r="H245" s="362">
        <v>12.54</v>
      </c>
      <c r="I245" s="132">
        <v>294</v>
      </c>
      <c r="J245" s="132">
        <v>155078566</v>
      </c>
      <c r="K245" s="132">
        <v>102055</v>
      </c>
      <c r="L245" s="181">
        <f t="shared" si="16"/>
        <v>10.488092045454545</v>
      </c>
      <c r="M245" s="135">
        <v>295</v>
      </c>
      <c r="N245" s="135">
        <v>155078566</v>
      </c>
      <c r="O245" s="135">
        <v>102057</v>
      </c>
      <c r="P245" s="182">
        <f>(C245+4.2+coefficient!$B$23)/0.88*1.19</f>
        <v>10.182613636363635</v>
      </c>
      <c r="Q245" s="137">
        <v>296</v>
      </c>
      <c r="R245" s="137">
        <v>155078566</v>
      </c>
      <c r="S245" s="137">
        <v>102056</v>
      </c>
      <c r="T245" s="186">
        <f t="shared" si="17"/>
        <v>7.4780681818181813</v>
      </c>
      <c r="U245" s="187">
        <v>758</v>
      </c>
      <c r="V245" s="187">
        <v>155078566</v>
      </c>
      <c r="W245" s="187">
        <v>558827</v>
      </c>
      <c r="X245" s="188">
        <f>L245-2</f>
        <v>8.488092045454545</v>
      </c>
      <c r="Y245" s="189">
        <v>759</v>
      </c>
      <c r="Z245" s="189">
        <v>155078566</v>
      </c>
      <c r="AA245" s="189">
        <v>558828</v>
      </c>
      <c r="AB245" s="357">
        <v>9</v>
      </c>
      <c r="AC245">
        <v>8</v>
      </c>
      <c r="AD245">
        <v>10.54</v>
      </c>
    </row>
    <row r="246" spans="1:36" x14ac:dyDescent="0.25">
      <c r="A246" s="125" t="s">
        <v>1086</v>
      </c>
      <c r="B246" s="183">
        <v>155078447</v>
      </c>
      <c r="C246" s="184">
        <v>1.26</v>
      </c>
      <c r="D246" s="127">
        <f>(C246+4.2+coefficient!$B$23)/0.9*1.19</f>
        <v>9.8637777777777753</v>
      </c>
      <c r="E246" s="128">
        <f>(C246+4.2+coefficient!$B$23)/0.95</f>
        <v>7.8526315789473689</v>
      </c>
      <c r="F246" s="185"/>
      <c r="G246" s="179">
        <v>245</v>
      </c>
      <c r="H246" s="180">
        <f>(C246+4.2+(coefficient!$B$22))/0.85*1.19</f>
        <v>11.844000000000001</v>
      </c>
      <c r="I246" s="132">
        <v>294</v>
      </c>
      <c r="J246" s="132">
        <v>155078447</v>
      </c>
      <c r="K246" s="132">
        <v>102070</v>
      </c>
      <c r="L246" s="181">
        <f t="shared" si="16"/>
        <v>10.390593181818181</v>
      </c>
      <c r="M246" s="135">
        <v>295</v>
      </c>
      <c r="N246" s="135">
        <v>155078447</v>
      </c>
      <c r="O246" s="135">
        <v>102072</v>
      </c>
      <c r="P246" s="182">
        <f>(C246+4.2+coefficient!$B$23)/0.88*1.19</f>
        <v>10.087954545454544</v>
      </c>
      <c r="Q246" s="137">
        <v>296</v>
      </c>
      <c r="R246" s="137">
        <v>155078447</v>
      </c>
      <c r="S246" s="137">
        <v>102071</v>
      </c>
      <c r="T246" s="186">
        <f t="shared" si="17"/>
        <v>7.3834090909090904</v>
      </c>
      <c r="U246" s="187">
        <v>758</v>
      </c>
      <c r="V246" s="187">
        <v>155078447</v>
      </c>
      <c r="W246" s="187">
        <v>558627</v>
      </c>
      <c r="X246" s="188">
        <f t="shared" ref="X246:X252" si="19">L246-4.9</f>
        <v>5.4905931818181806</v>
      </c>
      <c r="Y246" s="189">
        <v>759</v>
      </c>
      <c r="Z246" s="189">
        <v>155078447</v>
      </c>
      <c r="AA246" s="189">
        <v>558628</v>
      </c>
      <c r="AB246" s="357">
        <v>79</v>
      </c>
    </row>
    <row r="247" spans="1:36" x14ac:dyDescent="0.25">
      <c r="A247" s="144" t="s">
        <v>1087</v>
      </c>
      <c r="B247" s="183">
        <v>155078474</v>
      </c>
      <c r="C247" s="184">
        <v>1.1299999999999999</v>
      </c>
      <c r="D247" s="127">
        <f>(C247+4.2+coefficient!$B$23)/0.9*1.19</f>
        <v>9.6918888888888883</v>
      </c>
      <c r="E247" s="128">
        <f>(C247+4.2+coefficient!$B$23)/0.95</f>
        <v>7.715789473684211</v>
      </c>
      <c r="F247" s="178"/>
      <c r="G247" s="179">
        <v>246</v>
      </c>
      <c r="H247" s="180">
        <f>(C247+4.2+(coefficient!$B$22))/0.85*1.19</f>
        <v>11.662000000000001</v>
      </c>
      <c r="I247" s="132">
        <v>294</v>
      </c>
      <c r="J247" s="132">
        <v>155078474</v>
      </c>
      <c r="K247" s="132">
        <v>102073</v>
      </c>
      <c r="L247" s="181">
        <f t="shared" si="16"/>
        <v>10.209523863636363</v>
      </c>
      <c r="M247" s="135">
        <v>295</v>
      </c>
      <c r="N247" s="135">
        <v>155078474</v>
      </c>
      <c r="O247" s="135">
        <v>102075</v>
      </c>
      <c r="P247" s="182">
        <f>(C247+4.2+coefficient!$B$23)/0.88*1.19</f>
        <v>9.9121590909090909</v>
      </c>
      <c r="Q247" s="137">
        <v>296</v>
      </c>
      <c r="R247" s="137">
        <v>155078474</v>
      </c>
      <c r="S247" s="137">
        <v>102074</v>
      </c>
      <c r="T247" s="186">
        <f t="shared" si="17"/>
        <v>7.2076136363636358</v>
      </c>
      <c r="U247" s="187">
        <v>758</v>
      </c>
      <c r="V247" s="187">
        <v>155078474</v>
      </c>
      <c r="W247" s="187">
        <v>558675</v>
      </c>
      <c r="X247" s="188">
        <f t="shared" si="19"/>
        <v>5.3095238636363629</v>
      </c>
      <c r="Y247" s="189">
        <v>759</v>
      </c>
      <c r="Z247" s="189">
        <v>155078474</v>
      </c>
      <c r="AA247" s="189">
        <v>558676</v>
      </c>
      <c r="AB247" s="357">
        <v>41</v>
      </c>
      <c r="AH247">
        <v>2</v>
      </c>
      <c r="AI247">
        <v>4.91</v>
      </c>
      <c r="AJ247">
        <v>4.9000000000000004</v>
      </c>
    </row>
    <row r="248" spans="1:36" x14ac:dyDescent="0.25">
      <c r="A248" s="125" t="s">
        <v>1088</v>
      </c>
      <c r="B248" s="183">
        <v>155078507</v>
      </c>
      <c r="C248" s="184">
        <v>1.56</v>
      </c>
      <c r="D248" s="127">
        <f>(C248+4.2+coefficient!$B$23)/0.9*1.19</f>
        <v>10.260444444444444</v>
      </c>
      <c r="E248" s="128">
        <f>(C248+4.2+coefficient!$B$23)/0.95</f>
        <v>8.1684210526315795</v>
      </c>
      <c r="F248" s="185"/>
      <c r="G248" s="179">
        <v>247</v>
      </c>
      <c r="H248" s="180">
        <f>(C248+4.2+(coefficient!$B$22))/0.85*1.19</f>
        <v>12.264000000000001</v>
      </c>
      <c r="I248" s="132">
        <v>294</v>
      </c>
      <c r="J248" s="132">
        <v>155078507</v>
      </c>
      <c r="K248" s="132">
        <v>102076</v>
      </c>
      <c r="L248" s="181">
        <f t="shared" si="16"/>
        <v>10.808445454545454</v>
      </c>
      <c r="M248" s="135">
        <v>295</v>
      </c>
      <c r="N248" s="135">
        <v>155078507</v>
      </c>
      <c r="O248" s="135">
        <v>102078</v>
      </c>
      <c r="P248" s="182">
        <f>(C248+4.2+coefficient!$B$23)/0.88*1.19</f>
        <v>10.493636363636364</v>
      </c>
      <c r="Q248" s="137">
        <v>296</v>
      </c>
      <c r="R248" s="137">
        <v>155078507</v>
      </c>
      <c r="S248" s="137">
        <v>102077</v>
      </c>
      <c r="T248" s="186">
        <f t="shared" si="17"/>
        <v>7.7890909090909082</v>
      </c>
      <c r="U248" s="187">
        <v>758</v>
      </c>
      <c r="V248" s="187">
        <v>155078507</v>
      </c>
      <c r="W248" s="187">
        <v>558731</v>
      </c>
      <c r="X248" s="188">
        <f t="shared" si="19"/>
        <v>5.9084454545454541</v>
      </c>
      <c r="Y248" s="189">
        <v>759</v>
      </c>
      <c r="Z248" s="189">
        <v>155078507</v>
      </c>
      <c r="AA248" s="189">
        <v>558732</v>
      </c>
      <c r="AB248" s="357">
        <v>97</v>
      </c>
      <c r="AH248">
        <v>1</v>
      </c>
      <c r="AI248">
        <v>10.49</v>
      </c>
      <c r="AJ248">
        <v>0</v>
      </c>
    </row>
    <row r="249" spans="1:36" x14ac:dyDescent="0.25">
      <c r="A249" s="144" t="s">
        <v>1089</v>
      </c>
      <c r="B249" s="183">
        <v>155078544</v>
      </c>
      <c r="C249" s="184">
        <v>1.35</v>
      </c>
      <c r="D249" s="127">
        <f>(C249+4.2+coefficient!$B$23)/0.9*1.19</f>
        <v>9.9827777777777786</v>
      </c>
      <c r="E249" s="128">
        <f>(C249+4.2+coefficient!$B$23)/0.95</f>
        <v>7.9473684210526327</v>
      </c>
      <c r="F249" s="178"/>
      <c r="G249" s="179">
        <v>248</v>
      </c>
      <c r="H249" s="180">
        <f>(C249+4.2+(coefficient!$B$22))/0.85*1.19</f>
        <v>11.97</v>
      </c>
      <c r="I249" s="132">
        <v>294</v>
      </c>
      <c r="J249" s="132">
        <v>155078544</v>
      </c>
      <c r="K249" s="132">
        <v>102079</v>
      </c>
      <c r="L249" s="181">
        <f t="shared" si="16"/>
        <v>10.515948863636364</v>
      </c>
      <c r="M249" s="135">
        <v>295</v>
      </c>
      <c r="N249" s="135">
        <v>155078544</v>
      </c>
      <c r="O249" s="135">
        <v>102081</v>
      </c>
      <c r="P249" s="182">
        <f>(C249+4.2+coefficient!$B$23)/0.88*1.19</f>
        <v>10.20965909090909</v>
      </c>
      <c r="Q249" s="137">
        <v>296</v>
      </c>
      <c r="R249" s="137">
        <v>155078544</v>
      </c>
      <c r="S249" s="137">
        <v>102080</v>
      </c>
      <c r="T249" s="186">
        <f t="shared" si="17"/>
        <v>7.505113636363637</v>
      </c>
      <c r="U249" s="187">
        <v>758</v>
      </c>
      <c r="V249" s="187">
        <v>155078544</v>
      </c>
      <c r="W249" s="187">
        <v>558795</v>
      </c>
      <c r="X249" s="188">
        <f t="shared" si="19"/>
        <v>5.6159488636363637</v>
      </c>
      <c r="Y249" s="189">
        <v>759</v>
      </c>
      <c r="Z249" s="189">
        <v>155078544</v>
      </c>
      <c r="AA249" s="189">
        <v>558796</v>
      </c>
      <c r="AB249" s="357">
        <v>35</v>
      </c>
      <c r="AC249">
        <v>1</v>
      </c>
      <c r="AD249">
        <v>11.97</v>
      </c>
      <c r="AH249">
        <v>3</v>
      </c>
      <c r="AI249">
        <v>8.86</v>
      </c>
      <c r="AJ249">
        <v>0</v>
      </c>
    </row>
    <row r="250" spans="1:36" x14ac:dyDescent="0.25">
      <c r="A250" s="125" t="s">
        <v>1090</v>
      </c>
      <c r="B250" s="183">
        <v>155078581</v>
      </c>
      <c r="C250" s="184">
        <v>1.43</v>
      </c>
      <c r="D250" s="127">
        <f>(C250+4.2+coefficient!$B$23)/0.9*1.19</f>
        <v>10.088555555555555</v>
      </c>
      <c r="E250" s="128">
        <f>(C250+4.2+coefficient!$B$23)/0.95</f>
        <v>8.0315789473684216</v>
      </c>
      <c r="F250" s="185"/>
      <c r="G250" s="179">
        <v>249</v>
      </c>
      <c r="H250" s="180">
        <f>(C250+4.2+(coefficient!$B$22))/0.85*1.19</f>
        <v>12.081999999999999</v>
      </c>
      <c r="I250" s="132">
        <v>294</v>
      </c>
      <c r="J250" s="132">
        <v>155078581</v>
      </c>
      <c r="K250" s="132">
        <v>102082</v>
      </c>
      <c r="L250" s="181">
        <f t="shared" si="16"/>
        <v>10.627376136363635</v>
      </c>
      <c r="M250" s="135">
        <v>295</v>
      </c>
      <c r="N250" s="135">
        <v>155078581</v>
      </c>
      <c r="O250" s="135">
        <v>102084</v>
      </c>
      <c r="P250" s="182">
        <f>(C250+4.2+coefficient!$B$23)/0.88*1.19</f>
        <v>10.317840909090908</v>
      </c>
      <c r="Q250" s="137">
        <v>296</v>
      </c>
      <c r="R250" s="137">
        <v>155078581</v>
      </c>
      <c r="S250" s="137">
        <v>102083</v>
      </c>
      <c r="T250" s="186">
        <f t="shared" si="17"/>
        <v>7.6132954545454536</v>
      </c>
      <c r="U250" s="187">
        <v>758</v>
      </c>
      <c r="V250" s="187">
        <v>155078581</v>
      </c>
      <c r="W250" s="187">
        <v>558855</v>
      </c>
      <c r="X250" s="188">
        <f t="shared" si="19"/>
        <v>5.7273761363636346</v>
      </c>
      <c r="Y250" s="189">
        <v>759</v>
      </c>
      <c r="Z250" s="189">
        <v>155078581</v>
      </c>
      <c r="AA250" s="189">
        <v>558856</v>
      </c>
      <c r="AB250" s="357">
        <v>44</v>
      </c>
      <c r="AE250">
        <v>3</v>
      </c>
      <c r="AF250">
        <v>10.63</v>
      </c>
      <c r="AG250">
        <v>0</v>
      </c>
    </row>
    <row r="251" spans="1:36" x14ac:dyDescent="0.25">
      <c r="A251" s="144" t="s">
        <v>1091</v>
      </c>
      <c r="B251" s="183">
        <v>155078476</v>
      </c>
      <c r="C251" s="184">
        <v>1.1599999999999999</v>
      </c>
      <c r="D251" s="127">
        <f>(C251+4.2+coefficient!$B$23)/0.9*1.19</f>
        <v>9.7315555555555537</v>
      </c>
      <c r="E251" s="128">
        <f>(C251+4.2+coefficient!$B$23)/0.95</f>
        <v>7.7473684210526326</v>
      </c>
      <c r="F251" s="178"/>
      <c r="G251" s="179">
        <v>250</v>
      </c>
      <c r="H251" s="180">
        <f>(C251+4.2+(coefficient!$B$22))/0.85*1.19</f>
        <v>11.703999999999999</v>
      </c>
      <c r="I251" s="132">
        <v>294</v>
      </c>
      <c r="J251" s="132">
        <v>155078476</v>
      </c>
      <c r="K251" s="132">
        <v>102085</v>
      </c>
      <c r="L251" s="181">
        <f t="shared" si="16"/>
        <v>10.251309090909089</v>
      </c>
      <c r="M251" s="135">
        <v>295</v>
      </c>
      <c r="N251" s="135">
        <v>155078476</v>
      </c>
      <c r="O251" s="135">
        <v>102087</v>
      </c>
      <c r="P251" s="182">
        <f>(C251+4.2+coefficient!$B$23)/0.88*1.19</f>
        <v>9.9527272727272713</v>
      </c>
      <c r="Q251" s="137">
        <v>296</v>
      </c>
      <c r="R251" s="137">
        <v>155078476</v>
      </c>
      <c r="S251" s="137">
        <v>102086</v>
      </c>
      <c r="T251" s="186">
        <f t="shared" si="17"/>
        <v>7.2481818181818181</v>
      </c>
      <c r="U251" s="187">
        <v>758</v>
      </c>
      <c r="V251" s="187">
        <v>155078476</v>
      </c>
      <c r="W251" s="187">
        <v>558677</v>
      </c>
      <c r="X251" s="188">
        <f t="shared" si="19"/>
        <v>5.3513090909090888</v>
      </c>
      <c r="Y251" s="189">
        <v>759</v>
      </c>
      <c r="Z251" s="189">
        <v>155078476</v>
      </c>
      <c r="AA251" s="189">
        <v>558678</v>
      </c>
      <c r="AB251" s="357">
        <v>85</v>
      </c>
    </row>
    <row r="252" spans="1:36" x14ac:dyDescent="0.25">
      <c r="A252" s="125" t="s">
        <v>1092</v>
      </c>
      <c r="B252" s="183">
        <v>155078508</v>
      </c>
      <c r="C252" s="184">
        <v>1.26</v>
      </c>
      <c r="D252" s="127">
        <f>(C252+4.2+coefficient!$B$23)/0.9*1.19</f>
        <v>9.8637777777777753</v>
      </c>
      <c r="E252" s="128">
        <f>(C252+4.2+coefficient!$B$23)/0.95</f>
        <v>7.8526315789473689</v>
      </c>
      <c r="F252" s="185"/>
      <c r="G252" s="179">
        <v>251</v>
      </c>
      <c r="H252" s="362">
        <v>11.84</v>
      </c>
      <c r="I252" s="132">
        <v>294</v>
      </c>
      <c r="J252" s="132">
        <v>155078508</v>
      </c>
      <c r="K252" s="132">
        <v>102088</v>
      </c>
      <c r="L252" s="181">
        <f t="shared" si="16"/>
        <v>10.390593181818181</v>
      </c>
      <c r="M252" s="135">
        <v>295</v>
      </c>
      <c r="N252" s="135">
        <v>155078508</v>
      </c>
      <c r="O252" s="135">
        <v>102090</v>
      </c>
      <c r="P252" s="182">
        <f>(C252+4.2+coefficient!$B$23)/0.88*1.19</f>
        <v>10.087954545454544</v>
      </c>
      <c r="Q252" s="137">
        <v>296</v>
      </c>
      <c r="R252" s="137">
        <v>155078508</v>
      </c>
      <c r="S252" s="137">
        <v>102089</v>
      </c>
      <c r="T252" s="186">
        <f t="shared" si="17"/>
        <v>7.3834090909090904</v>
      </c>
      <c r="U252" s="187">
        <v>758</v>
      </c>
      <c r="V252" s="187">
        <v>155078508</v>
      </c>
      <c r="W252" s="187">
        <v>558733</v>
      </c>
      <c r="X252" s="188">
        <f t="shared" si="19"/>
        <v>5.4905931818181806</v>
      </c>
      <c r="Y252" s="189">
        <v>759</v>
      </c>
      <c r="Z252" s="189">
        <v>155078508</v>
      </c>
      <c r="AA252" s="189">
        <v>558734</v>
      </c>
      <c r="AB252" s="357">
        <v>47</v>
      </c>
      <c r="AC252">
        <v>1</v>
      </c>
      <c r="AD252">
        <v>11.84</v>
      </c>
      <c r="AH252">
        <v>2</v>
      </c>
      <c r="AI252">
        <v>10.09</v>
      </c>
      <c r="AJ252">
        <v>0</v>
      </c>
    </row>
    <row r="253" spans="1:36" x14ac:dyDescent="0.25">
      <c r="A253" s="144" t="s">
        <v>1093</v>
      </c>
      <c r="B253" s="183">
        <v>155078543</v>
      </c>
      <c r="C253" s="184">
        <v>1.26</v>
      </c>
      <c r="D253" s="127">
        <f>(C253+4.2+coefficient!$B$23)/0.9*1.19</f>
        <v>9.8637777777777753</v>
      </c>
      <c r="E253" s="128">
        <f>(C253+4.2+coefficient!$B$23)/0.95</f>
        <v>7.8526315789473689</v>
      </c>
      <c r="F253" s="178"/>
      <c r="G253" s="179">
        <v>252</v>
      </c>
      <c r="H253" s="180">
        <f>(C253+4.2+(coefficient!$B$22))/0.85*1.19</f>
        <v>11.844000000000001</v>
      </c>
      <c r="I253" s="132">
        <v>294</v>
      </c>
      <c r="J253" s="132">
        <v>155078543</v>
      </c>
      <c r="K253" s="132">
        <v>102091</v>
      </c>
      <c r="L253" s="181">
        <f t="shared" si="16"/>
        <v>10.390593181818181</v>
      </c>
      <c r="M253" s="135">
        <v>295</v>
      </c>
      <c r="N253" s="135">
        <v>155078543</v>
      </c>
      <c r="O253" s="135">
        <v>102093</v>
      </c>
      <c r="P253" s="182">
        <f>(C253+4.2+coefficient!$B$23)/0.88*1.19</f>
        <v>10.087954545454544</v>
      </c>
      <c r="Q253" s="137">
        <v>296</v>
      </c>
      <c r="R253" s="137">
        <v>155078543</v>
      </c>
      <c r="S253" s="137">
        <v>102092</v>
      </c>
      <c r="T253" s="186">
        <f t="shared" si="17"/>
        <v>7.3834090909090904</v>
      </c>
      <c r="U253" s="187">
        <v>758</v>
      </c>
      <c r="V253" s="187">
        <v>155078543</v>
      </c>
      <c r="W253" s="187">
        <v>558793</v>
      </c>
      <c r="X253" s="188">
        <f>L253-2</f>
        <v>8.3905931818181809</v>
      </c>
      <c r="Y253" s="189">
        <v>759</v>
      </c>
      <c r="Z253" s="189">
        <v>155078543</v>
      </c>
      <c r="AA253" s="189">
        <v>558794</v>
      </c>
      <c r="AB253" s="357">
        <v>8</v>
      </c>
    </row>
    <row r="254" spans="1:36" x14ac:dyDescent="0.25">
      <c r="A254" s="125" t="s">
        <v>1094</v>
      </c>
      <c r="B254" s="183">
        <v>155078578</v>
      </c>
      <c r="C254" s="184">
        <v>1.46</v>
      </c>
      <c r="D254" s="127">
        <f>(C254+4.2+coefficient!$B$23)/0.9*1.19</f>
        <v>10.128222222222222</v>
      </c>
      <c r="E254" s="128">
        <f>(C254+4.2+coefficient!$B$23)/0.95</f>
        <v>8.0631578947368432</v>
      </c>
      <c r="F254" s="185"/>
      <c r="G254" s="179">
        <v>253</v>
      </c>
      <c r="H254" s="180">
        <f>(C254+4.2+(coefficient!$B$22))/0.85*1.19</f>
        <v>12.124000000000001</v>
      </c>
      <c r="I254" s="132">
        <v>294</v>
      </c>
      <c r="J254" s="132">
        <v>155078578</v>
      </c>
      <c r="K254" s="132">
        <v>102094</v>
      </c>
      <c r="L254" s="181">
        <f t="shared" si="16"/>
        <v>10.669161363636364</v>
      </c>
      <c r="M254" s="135">
        <v>295</v>
      </c>
      <c r="N254" s="135">
        <v>155078578</v>
      </c>
      <c r="O254" s="135">
        <v>102096</v>
      </c>
      <c r="P254" s="182">
        <f>(C254+4.2+coefficient!$B$23)/0.88*1.19</f>
        <v>10.358409090909092</v>
      </c>
      <c r="Q254" s="137">
        <v>296</v>
      </c>
      <c r="R254" s="137">
        <v>155078578</v>
      </c>
      <c r="S254" s="137">
        <v>102095</v>
      </c>
      <c r="T254" s="186">
        <f t="shared" si="17"/>
        <v>7.6538636363636359</v>
      </c>
      <c r="U254" s="187">
        <v>758</v>
      </c>
      <c r="V254" s="187">
        <v>155078578</v>
      </c>
      <c r="W254" s="187">
        <v>558849</v>
      </c>
      <c r="X254" s="188">
        <f>L254-4.9</f>
        <v>5.7691613636363641</v>
      </c>
      <c r="Y254" s="189">
        <v>759</v>
      </c>
      <c r="Z254" s="189">
        <v>155078578</v>
      </c>
      <c r="AA254" s="189">
        <v>558850</v>
      </c>
      <c r="AB254" s="357">
        <v>54</v>
      </c>
    </row>
    <row r="255" spans="1:36" x14ac:dyDescent="0.25">
      <c r="A255" s="144" t="s">
        <v>1095</v>
      </c>
      <c r="B255" s="183">
        <v>155078598</v>
      </c>
      <c r="C255" s="184">
        <v>1.4</v>
      </c>
      <c r="D255" s="127">
        <f>(C255+4.2+coefficient!$B$23)/0.9*1.19</f>
        <v>10.048888888888889</v>
      </c>
      <c r="E255" s="128">
        <f>(C255+4.2+coefficient!$B$23)/0.95</f>
        <v>8</v>
      </c>
      <c r="F255" s="178"/>
      <c r="G255" s="179">
        <v>254</v>
      </c>
      <c r="H255" s="180">
        <f>(C255+4.2+(coefficient!$B$22))/0.85*1.19</f>
        <v>12.04</v>
      </c>
      <c r="I255" s="132">
        <v>294</v>
      </c>
      <c r="J255" s="132">
        <v>155078598</v>
      </c>
      <c r="K255" s="132">
        <v>102097</v>
      </c>
      <c r="L255" s="181">
        <f t="shared" si="16"/>
        <v>10.585590909090909</v>
      </c>
      <c r="M255" s="135">
        <v>295</v>
      </c>
      <c r="N255" s="135">
        <v>155078598</v>
      </c>
      <c r="O255" s="135">
        <v>102099</v>
      </c>
      <c r="P255" s="182">
        <f>(C255+4.2+coefficient!$B$23)/0.88*1.19</f>
        <v>10.277272727272727</v>
      </c>
      <c r="Q255" s="137">
        <v>296</v>
      </c>
      <c r="R255" s="137">
        <v>155078598</v>
      </c>
      <c r="S255" s="137">
        <v>102098</v>
      </c>
      <c r="T255" s="186">
        <f t="shared" si="17"/>
        <v>7.5727272727272723</v>
      </c>
      <c r="U255" s="187">
        <v>758</v>
      </c>
      <c r="V255" s="187">
        <v>155078598</v>
      </c>
      <c r="W255" s="187">
        <v>558883</v>
      </c>
      <c r="X255" s="188">
        <f>L255-2</f>
        <v>8.5855909090909091</v>
      </c>
      <c r="Y255" s="189">
        <v>759</v>
      </c>
      <c r="Z255" s="189">
        <v>155078598</v>
      </c>
      <c r="AA255" s="189">
        <v>558884</v>
      </c>
      <c r="AB255" s="357">
        <v>32</v>
      </c>
    </row>
    <row r="256" spans="1:36" x14ac:dyDescent="0.25">
      <c r="A256" s="199" t="s">
        <v>1096</v>
      </c>
      <c r="B256" s="126">
        <v>155078449</v>
      </c>
      <c r="C256" s="195">
        <v>2.6</v>
      </c>
      <c r="D256" s="196">
        <f>(C256+4.2+coefficient!$B$23)/0.9*1.19</f>
        <v>11.635555555555555</v>
      </c>
      <c r="E256" s="197">
        <f>(C256+4.2+coefficient!$B$23)/0.95</f>
        <v>9.2631578947368425</v>
      </c>
      <c r="F256" s="185"/>
      <c r="G256" s="179">
        <v>255</v>
      </c>
      <c r="H256" s="362">
        <v>13.9</v>
      </c>
      <c r="I256" s="132">
        <v>294</v>
      </c>
      <c r="J256" s="132">
        <v>155078449</v>
      </c>
      <c r="K256" s="132">
        <v>102100</v>
      </c>
      <c r="L256" s="181">
        <f t="shared" si="16"/>
        <v>12.257</v>
      </c>
      <c r="M256" s="135">
        <v>295</v>
      </c>
      <c r="N256" s="135">
        <v>155078449</v>
      </c>
      <c r="O256" s="135">
        <v>102102</v>
      </c>
      <c r="P256" s="182">
        <f>(C256+4.2+coefficient!$B$23)/0.88*1.19</f>
        <v>11.899999999999999</v>
      </c>
      <c r="Q256" s="137">
        <v>296</v>
      </c>
      <c r="R256" s="137">
        <v>155078449</v>
      </c>
      <c r="S256" s="137">
        <v>102101</v>
      </c>
      <c r="T256" s="186">
        <f t="shared" si="17"/>
        <v>9.1954545454545471</v>
      </c>
      <c r="U256" s="187">
        <v>758</v>
      </c>
      <c r="V256" s="187">
        <v>155078449</v>
      </c>
      <c r="W256" s="187">
        <v>558629</v>
      </c>
      <c r="X256" s="188">
        <f>L256-2</f>
        <v>10.257</v>
      </c>
      <c r="Y256" s="142">
        <v>759</v>
      </c>
      <c r="Z256" s="142">
        <v>155078449</v>
      </c>
      <c r="AA256" s="142">
        <v>558630</v>
      </c>
      <c r="AB256" s="358">
        <v>20</v>
      </c>
      <c r="AC256">
        <v>11</v>
      </c>
      <c r="AD256">
        <v>13.9</v>
      </c>
      <c r="AH256">
        <v>1</v>
      </c>
      <c r="AI256">
        <v>5.24</v>
      </c>
      <c r="AJ256">
        <v>4.9000000000000004</v>
      </c>
    </row>
    <row r="257" spans="1:36" x14ac:dyDescent="0.25">
      <c r="A257" s="144" t="s">
        <v>1097</v>
      </c>
      <c r="B257" s="183">
        <v>155078477</v>
      </c>
      <c r="C257" s="184">
        <v>1.79</v>
      </c>
      <c r="D257" s="127">
        <f>(C257+4.2+coefficient!$B$23)/0.9*1.19</f>
        <v>10.564555555555556</v>
      </c>
      <c r="E257" s="128">
        <f>(C257+4.2+coefficient!$B$23)/0.95</f>
        <v>8.4105263157894736</v>
      </c>
      <c r="F257" s="178"/>
      <c r="G257" s="179">
        <v>256</v>
      </c>
      <c r="H257" s="362">
        <v>12.94</v>
      </c>
      <c r="I257" s="132">
        <v>294</v>
      </c>
      <c r="J257" s="132">
        <v>155078477</v>
      </c>
      <c r="K257" s="132">
        <v>102103</v>
      </c>
      <c r="L257" s="181">
        <f t="shared" si="16"/>
        <v>11.128798863636364</v>
      </c>
      <c r="M257" s="135">
        <v>295</v>
      </c>
      <c r="N257" s="135">
        <v>155078477</v>
      </c>
      <c r="O257" s="135">
        <v>102105</v>
      </c>
      <c r="P257" s="182">
        <f>(C257+4.2+coefficient!$B$23)/0.88*1.19</f>
        <v>10.804659090909091</v>
      </c>
      <c r="Q257" s="137">
        <v>296</v>
      </c>
      <c r="R257" s="137">
        <v>155078477</v>
      </c>
      <c r="S257" s="137">
        <v>102104</v>
      </c>
      <c r="T257" s="186">
        <f t="shared" si="17"/>
        <v>8.1001136363636359</v>
      </c>
      <c r="U257" s="187">
        <v>758</v>
      </c>
      <c r="V257" s="187">
        <v>155078477</v>
      </c>
      <c r="W257" s="187">
        <v>558679</v>
      </c>
      <c r="X257" s="188">
        <f t="shared" ref="X257:X266" si="20">L257-4.9</f>
        <v>6.2287988636363636</v>
      </c>
      <c r="Y257" s="189">
        <v>759</v>
      </c>
      <c r="Z257" s="189">
        <v>155078477</v>
      </c>
      <c r="AA257" s="189">
        <v>558680</v>
      </c>
      <c r="AB257" s="357">
        <v>90</v>
      </c>
      <c r="AC257">
        <v>3</v>
      </c>
      <c r="AD257">
        <v>12.94</v>
      </c>
    </row>
    <row r="258" spans="1:36" x14ac:dyDescent="0.25">
      <c r="A258" s="125" t="s">
        <v>1098</v>
      </c>
      <c r="B258" s="183">
        <v>155078509</v>
      </c>
      <c r="C258" s="184">
        <v>1.42</v>
      </c>
      <c r="D258" s="127">
        <f>(C258+4.2+coefficient!$B$23)/0.9*1.19</f>
        <v>10.075333333333333</v>
      </c>
      <c r="E258" s="128">
        <f>(C258+4.2+coefficient!$B$23)/0.95</f>
        <v>8.0210526315789483</v>
      </c>
      <c r="F258" s="185"/>
      <c r="G258" s="179">
        <v>257</v>
      </c>
      <c r="H258" s="362">
        <v>12.07</v>
      </c>
      <c r="I258" s="132">
        <v>294</v>
      </c>
      <c r="J258" s="132">
        <v>155078509</v>
      </c>
      <c r="K258" s="132">
        <v>102106</v>
      </c>
      <c r="L258" s="181">
        <f t="shared" ref="L258:L321" si="21">P258*1.03</f>
        <v>10.613447727272726</v>
      </c>
      <c r="M258" s="135">
        <v>295</v>
      </c>
      <c r="N258" s="135">
        <v>155078509</v>
      </c>
      <c r="O258" s="135">
        <v>102108</v>
      </c>
      <c r="P258" s="182">
        <f>(C258+4.2+coefficient!$B$23)/0.88*1.19</f>
        <v>10.30431818181818</v>
      </c>
      <c r="Q258" s="137">
        <v>296</v>
      </c>
      <c r="R258" s="137">
        <v>155078509</v>
      </c>
      <c r="S258" s="137">
        <v>102107</v>
      </c>
      <c r="T258" s="186">
        <f t="shared" ref="T258:T321" si="22">(C258+4.2)/0.88*1.19</f>
        <v>7.5997727272727271</v>
      </c>
      <c r="U258" s="187">
        <v>758</v>
      </c>
      <c r="V258" s="187">
        <v>155078509</v>
      </c>
      <c r="W258" s="187">
        <v>558735</v>
      </c>
      <c r="X258" s="188">
        <f t="shared" si="20"/>
        <v>5.713447727272726</v>
      </c>
      <c r="Y258" s="189">
        <v>759</v>
      </c>
      <c r="Z258" s="189">
        <v>155078509</v>
      </c>
      <c r="AA258" s="189">
        <v>558736</v>
      </c>
      <c r="AB258" s="357">
        <v>36</v>
      </c>
      <c r="AC258">
        <v>2</v>
      </c>
      <c r="AD258">
        <v>12.07</v>
      </c>
      <c r="AE258">
        <v>2</v>
      </c>
      <c r="AF258">
        <v>5.29</v>
      </c>
      <c r="AG258">
        <v>4.9000000000000004</v>
      </c>
    </row>
    <row r="259" spans="1:36" x14ac:dyDescent="0.25">
      <c r="A259" s="144" t="s">
        <v>1099</v>
      </c>
      <c r="B259" s="183">
        <v>155078541</v>
      </c>
      <c r="C259" s="184">
        <v>1.72</v>
      </c>
      <c r="D259" s="127">
        <f>(C259+4.2+coefficient!$B$23)/0.9*1.19</f>
        <v>10.471999999999998</v>
      </c>
      <c r="E259" s="128">
        <f>(C259+4.2+coefficient!$B$23)/0.95</f>
        <v>8.3368421052631589</v>
      </c>
      <c r="F259" s="178"/>
      <c r="G259" s="179">
        <v>258</v>
      </c>
      <c r="H259" s="362">
        <v>11.09</v>
      </c>
      <c r="I259" s="132">
        <v>294</v>
      </c>
      <c r="J259" s="132">
        <v>155078541</v>
      </c>
      <c r="K259" s="132">
        <v>102109</v>
      </c>
      <c r="L259" s="181">
        <f t="shared" si="21"/>
        <v>11.0313</v>
      </c>
      <c r="M259" s="135">
        <v>295</v>
      </c>
      <c r="N259" s="135">
        <v>155078541</v>
      </c>
      <c r="O259" s="135">
        <v>102111</v>
      </c>
      <c r="P259" s="182">
        <f>(C259+4.2+coefficient!$B$23)/0.88*1.19</f>
        <v>10.709999999999999</v>
      </c>
      <c r="Q259" s="137">
        <v>296</v>
      </c>
      <c r="R259" s="137">
        <v>155078541</v>
      </c>
      <c r="S259" s="137">
        <v>102110</v>
      </c>
      <c r="T259" s="186">
        <f t="shared" si="22"/>
        <v>8.0054545454545458</v>
      </c>
      <c r="U259" s="187">
        <v>758</v>
      </c>
      <c r="V259" s="187">
        <v>155078541</v>
      </c>
      <c r="W259" s="187">
        <v>558789</v>
      </c>
      <c r="X259" s="188">
        <f t="shared" si="20"/>
        <v>6.1312999999999995</v>
      </c>
      <c r="Y259" s="189">
        <v>759</v>
      </c>
      <c r="Z259" s="189">
        <v>155078541</v>
      </c>
      <c r="AA259" s="189">
        <v>558790</v>
      </c>
      <c r="AB259" s="357">
        <v>56</v>
      </c>
      <c r="AC259">
        <v>1</v>
      </c>
      <c r="AD259">
        <v>11.09</v>
      </c>
      <c r="AE259">
        <v>1</v>
      </c>
      <c r="AF259">
        <v>9.64</v>
      </c>
      <c r="AG259">
        <v>0</v>
      </c>
      <c r="AH259">
        <v>1</v>
      </c>
      <c r="AI259">
        <v>9.36</v>
      </c>
      <c r="AJ259">
        <v>0</v>
      </c>
    </row>
    <row r="260" spans="1:36" x14ac:dyDescent="0.25">
      <c r="A260" s="125" t="s">
        <v>1100</v>
      </c>
      <c r="B260" s="183">
        <v>155629252</v>
      </c>
      <c r="C260" s="184">
        <v>1.9</v>
      </c>
      <c r="D260" s="127">
        <f>(C260+4.2+coefficient!$B$23)/0.9*1.19</f>
        <v>10.709999999999999</v>
      </c>
      <c r="E260" s="128">
        <f>(C260+4.2+coefficient!$B$23)/0.95</f>
        <v>8.526315789473685</v>
      </c>
      <c r="F260" s="185"/>
      <c r="G260" s="179">
        <v>259</v>
      </c>
      <c r="H260" s="362">
        <v>12.74</v>
      </c>
      <c r="I260" s="132">
        <v>294</v>
      </c>
      <c r="J260" s="132">
        <v>155629252</v>
      </c>
      <c r="K260" s="132">
        <v>102112</v>
      </c>
      <c r="L260" s="181">
        <f t="shared" si="21"/>
        <v>11.282011363636363</v>
      </c>
      <c r="M260" s="135">
        <v>295</v>
      </c>
      <c r="N260" s="135">
        <v>155629252</v>
      </c>
      <c r="O260" s="135">
        <v>102114</v>
      </c>
      <c r="P260" s="182">
        <f>(C260+4.2+coefficient!$B$23)/0.88*1.19</f>
        <v>10.953409090909089</v>
      </c>
      <c r="Q260" s="137">
        <v>296</v>
      </c>
      <c r="R260" s="137">
        <v>155629252</v>
      </c>
      <c r="S260" s="137">
        <v>102113</v>
      </c>
      <c r="T260" s="186">
        <f t="shared" si="22"/>
        <v>8.2488636363636356</v>
      </c>
      <c r="U260" s="187">
        <v>758</v>
      </c>
      <c r="V260" s="187">
        <v>155629252</v>
      </c>
      <c r="W260" s="187">
        <v>560423</v>
      </c>
      <c r="X260" s="188">
        <f t="shared" si="20"/>
        <v>6.3820113636363622</v>
      </c>
      <c r="Y260" s="189">
        <v>759</v>
      </c>
      <c r="Z260" s="189">
        <v>155629252</v>
      </c>
      <c r="AA260" s="189">
        <v>560424</v>
      </c>
      <c r="AB260" s="357">
        <v>21</v>
      </c>
      <c r="AC260">
        <v>6</v>
      </c>
      <c r="AD260">
        <v>12.74</v>
      </c>
    </row>
    <row r="261" spans="1:36" x14ac:dyDescent="0.25">
      <c r="A261" s="144" t="s">
        <v>1101</v>
      </c>
      <c r="B261" s="183">
        <v>155078451</v>
      </c>
      <c r="C261" s="184">
        <v>2</v>
      </c>
      <c r="D261" s="127">
        <f>(C261+4.2+coefficient!$B$23)/0.9*1.19</f>
        <v>10.842222222222221</v>
      </c>
      <c r="E261" s="128">
        <f>(C261+4.2+coefficient!$B$23)/0.95</f>
        <v>8.6315789473684212</v>
      </c>
      <c r="F261" s="178"/>
      <c r="G261" s="179">
        <v>260</v>
      </c>
      <c r="H261" s="180">
        <f>(C261+4.2+(coefficient!$B$22))/0.85*1.19</f>
        <v>12.879999999999997</v>
      </c>
      <c r="I261" s="132">
        <v>294</v>
      </c>
      <c r="J261" s="132">
        <v>155078451</v>
      </c>
      <c r="K261" s="132">
        <v>102119</v>
      </c>
      <c r="L261" s="181">
        <f t="shared" si="21"/>
        <v>11.421295454545453</v>
      </c>
      <c r="M261" s="135">
        <v>295</v>
      </c>
      <c r="N261" s="135">
        <v>155078451</v>
      </c>
      <c r="O261" s="135">
        <v>102121</v>
      </c>
      <c r="P261" s="182">
        <f>(C261+4.2+coefficient!$B$23)/0.88*1.19</f>
        <v>11.088636363636361</v>
      </c>
      <c r="Q261" s="137">
        <v>296</v>
      </c>
      <c r="R261" s="137">
        <v>155078451</v>
      </c>
      <c r="S261" s="137">
        <v>102120</v>
      </c>
      <c r="T261" s="186">
        <f t="shared" si="22"/>
        <v>8.3840909090909097</v>
      </c>
      <c r="U261" s="187">
        <v>758</v>
      </c>
      <c r="V261" s="187">
        <v>155078451</v>
      </c>
      <c r="W261" s="187">
        <v>558633</v>
      </c>
      <c r="X261" s="188">
        <f t="shared" si="20"/>
        <v>6.5212954545454522</v>
      </c>
      <c r="Y261" s="189">
        <v>759</v>
      </c>
      <c r="Z261" s="189">
        <v>155078451</v>
      </c>
      <c r="AA261" s="189">
        <v>558634</v>
      </c>
      <c r="AB261" s="357">
        <v>67</v>
      </c>
      <c r="AH261">
        <v>1</v>
      </c>
      <c r="AI261">
        <v>11.09</v>
      </c>
      <c r="AJ261">
        <v>0</v>
      </c>
    </row>
    <row r="262" spans="1:36" x14ac:dyDescent="0.25">
      <c r="A262" s="125" t="s">
        <v>1102</v>
      </c>
      <c r="B262" s="183">
        <v>155078481</v>
      </c>
      <c r="C262" s="184">
        <v>1.23</v>
      </c>
      <c r="D262" s="127">
        <f>(C262+4.2+coefficient!$B$23)/0.9*1.19</f>
        <v>9.8241111111111099</v>
      </c>
      <c r="E262" s="128">
        <f>(C262+4.2+coefficient!$B$23)/0.95</f>
        <v>7.8210526315789473</v>
      </c>
      <c r="F262" s="185"/>
      <c r="G262" s="179">
        <v>261</v>
      </c>
      <c r="H262" s="180">
        <f>(C262+4.2+(coefficient!$B$22))/0.85*1.19</f>
        <v>11.802</v>
      </c>
      <c r="I262" s="132">
        <v>294</v>
      </c>
      <c r="J262" s="132">
        <v>155078481</v>
      </c>
      <c r="K262" s="132">
        <v>102122</v>
      </c>
      <c r="L262" s="181">
        <f t="shared" si="21"/>
        <v>10.348807954545455</v>
      </c>
      <c r="M262" s="135">
        <v>295</v>
      </c>
      <c r="N262" s="135">
        <v>155078481</v>
      </c>
      <c r="O262" s="135">
        <v>102124</v>
      </c>
      <c r="P262" s="182">
        <f>(C262+4.2+coefficient!$B$23)/0.88*1.19</f>
        <v>10.047386363636363</v>
      </c>
      <c r="Q262" s="137">
        <v>296</v>
      </c>
      <c r="R262" s="137">
        <v>155078481</v>
      </c>
      <c r="S262" s="137">
        <v>102123</v>
      </c>
      <c r="T262" s="186">
        <f t="shared" si="22"/>
        <v>7.3428409090909081</v>
      </c>
      <c r="U262" s="187">
        <v>758</v>
      </c>
      <c r="V262" s="187">
        <v>155078481</v>
      </c>
      <c r="W262" s="187">
        <v>558685</v>
      </c>
      <c r="X262" s="188">
        <f t="shared" si="20"/>
        <v>5.4488079545454546</v>
      </c>
      <c r="Y262" s="189">
        <v>759</v>
      </c>
      <c r="Z262" s="189">
        <v>155078481</v>
      </c>
      <c r="AA262" s="189">
        <v>558686</v>
      </c>
      <c r="AB262" s="357">
        <v>38</v>
      </c>
    </row>
    <row r="263" spans="1:36" x14ac:dyDescent="0.25">
      <c r="A263" s="144" t="s">
        <v>1103</v>
      </c>
      <c r="B263" s="183">
        <v>155078512</v>
      </c>
      <c r="C263" s="184">
        <v>1.1399999999999999</v>
      </c>
      <c r="D263" s="127">
        <f>(C263+4.2+coefficient!$B$23)/0.9*1.19</f>
        <v>9.7051111111111101</v>
      </c>
      <c r="E263" s="128">
        <f>(C263+4.2+coefficient!$B$23)/0.95</f>
        <v>7.7263157894736842</v>
      </c>
      <c r="F263" s="178"/>
      <c r="G263" s="179">
        <v>262</v>
      </c>
      <c r="H263" s="180">
        <f>(C263+4.2+(coefficient!$B$22))/0.85*1.19</f>
        <v>11.676</v>
      </c>
      <c r="I263" s="132">
        <v>294</v>
      </c>
      <c r="J263" s="132">
        <v>155078512</v>
      </c>
      <c r="K263" s="132">
        <v>102125</v>
      </c>
      <c r="L263" s="181">
        <f t="shared" si="21"/>
        <v>10.223452272727272</v>
      </c>
      <c r="M263" s="135">
        <v>295</v>
      </c>
      <c r="N263" s="135">
        <v>155078512</v>
      </c>
      <c r="O263" s="135">
        <v>102127</v>
      </c>
      <c r="P263" s="182">
        <f>(C263+4.2+coefficient!$B$23)/0.88*1.19</f>
        <v>9.9256818181818165</v>
      </c>
      <c r="Q263" s="137">
        <v>296</v>
      </c>
      <c r="R263" s="137">
        <v>155078512</v>
      </c>
      <c r="S263" s="137">
        <v>102126</v>
      </c>
      <c r="T263" s="186">
        <f t="shared" si="22"/>
        <v>7.2211363636363632</v>
      </c>
      <c r="U263" s="187">
        <v>758</v>
      </c>
      <c r="V263" s="187">
        <v>155078512</v>
      </c>
      <c r="W263" s="187">
        <v>558741</v>
      </c>
      <c r="X263" s="188">
        <f t="shared" si="20"/>
        <v>5.3234522727272715</v>
      </c>
      <c r="Y263" s="189">
        <v>759</v>
      </c>
      <c r="Z263" s="189">
        <v>155078512</v>
      </c>
      <c r="AA263" s="189">
        <v>558742</v>
      </c>
      <c r="AB263" s="357">
        <v>70</v>
      </c>
    </row>
    <row r="264" spans="1:36" x14ac:dyDescent="0.25">
      <c r="A264" s="125" t="s">
        <v>1104</v>
      </c>
      <c r="B264" s="183">
        <v>155078548</v>
      </c>
      <c r="C264" s="184">
        <v>1.45</v>
      </c>
      <c r="D264" s="127">
        <f>(C264+4.2+coefficient!$B$23)/0.9*1.19</f>
        <v>10.115</v>
      </c>
      <c r="E264" s="128">
        <f>(C264+4.2+coefficient!$B$23)/0.95</f>
        <v>8.0526315789473699</v>
      </c>
      <c r="F264" s="185"/>
      <c r="G264" s="179">
        <v>263</v>
      </c>
      <c r="H264" s="180">
        <f>(C264+4.2+(coefficient!$B$22))/0.85*1.19</f>
        <v>12.110000000000001</v>
      </c>
      <c r="I264" s="132">
        <v>294</v>
      </c>
      <c r="J264" s="132">
        <v>155078548</v>
      </c>
      <c r="K264" s="132">
        <v>102128</v>
      </c>
      <c r="L264" s="181">
        <f t="shared" si="21"/>
        <v>10.655232954545454</v>
      </c>
      <c r="M264" s="135">
        <v>295</v>
      </c>
      <c r="N264" s="135">
        <v>155078548</v>
      </c>
      <c r="O264" s="135">
        <v>102130</v>
      </c>
      <c r="P264" s="182">
        <f>(C264+4.2+coefficient!$B$23)/0.88*1.19</f>
        <v>10.344886363636363</v>
      </c>
      <c r="Q264" s="137">
        <v>296</v>
      </c>
      <c r="R264" s="137">
        <v>155078548</v>
      </c>
      <c r="S264" s="137">
        <v>102129</v>
      </c>
      <c r="T264" s="186">
        <f t="shared" si="22"/>
        <v>7.6403409090909093</v>
      </c>
      <c r="U264" s="187">
        <v>758</v>
      </c>
      <c r="V264" s="187">
        <v>155078548</v>
      </c>
      <c r="W264" s="187">
        <v>558801</v>
      </c>
      <c r="X264" s="188">
        <f t="shared" si="20"/>
        <v>5.7552329545454537</v>
      </c>
      <c r="Y264" s="189">
        <v>759</v>
      </c>
      <c r="Z264" s="189">
        <v>155078548</v>
      </c>
      <c r="AA264" s="189">
        <v>558802</v>
      </c>
      <c r="AB264" s="357">
        <v>44</v>
      </c>
      <c r="AH264">
        <v>1</v>
      </c>
      <c r="AI264">
        <v>10.34</v>
      </c>
      <c r="AJ264">
        <v>0</v>
      </c>
    </row>
    <row r="265" spans="1:36" x14ac:dyDescent="0.25">
      <c r="A265" s="144" t="s">
        <v>1105</v>
      </c>
      <c r="B265" s="183">
        <v>155078582</v>
      </c>
      <c r="C265" s="184">
        <v>1.1499999999999999</v>
      </c>
      <c r="D265" s="127">
        <f>(C265+4.2+coefficient!$B$23)/0.9*1.19</f>
        <v>9.7183333333333319</v>
      </c>
      <c r="E265" s="128">
        <f>(C265+4.2+coefficient!$B$23)/0.95</f>
        <v>7.7368421052631575</v>
      </c>
      <c r="F265" s="178"/>
      <c r="G265" s="179">
        <v>264</v>
      </c>
      <c r="H265" s="180">
        <f>(C265+4.2+(coefficient!$B$22))/0.85*1.19</f>
        <v>11.69</v>
      </c>
      <c r="I265" s="132">
        <v>294</v>
      </c>
      <c r="J265" s="132">
        <v>155078582</v>
      </c>
      <c r="K265" s="132">
        <v>102185</v>
      </c>
      <c r="L265" s="181">
        <f t="shared" si="21"/>
        <v>10.237380681818181</v>
      </c>
      <c r="M265" s="135">
        <v>295</v>
      </c>
      <c r="N265" s="135">
        <v>155078582</v>
      </c>
      <c r="O265" s="135">
        <v>102187</v>
      </c>
      <c r="P265" s="182">
        <f>(C265+4.2+coefficient!$B$23)/0.88*1.19</f>
        <v>9.9392045454545439</v>
      </c>
      <c r="Q265" s="137">
        <v>296</v>
      </c>
      <c r="R265" s="137">
        <v>155078582</v>
      </c>
      <c r="S265" s="137">
        <v>102186</v>
      </c>
      <c r="T265" s="186">
        <f t="shared" si="22"/>
        <v>7.2346590909090898</v>
      </c>
      <c r="U265" s="187">
        <v>758</v>
      </c>
      <c r="V265" s="187">
        <v>155078582</v>
      </c>
      <c r="W265" s="187">
        <v>558857</v>
      </c>
      <c r="X265" s="188">
        <f t="shared" si="20"/>
        <v>5.3373806818181802</v>
      </c>
      <c r="Y265" s="189">
        <v>759</v>
      </c>
      <c r="Z265" s="189">
        <v>155078582</v>
      </c>
      <c r="AA265" s="189">
        <v>558858</v>
      </c>
      <c r="AB265" s="357">
        <v>62</v>
      </c>
      <c r="AE265">
        <v>1</v>
      </c>
      <c r="AF265">
        <v>5.19</v>
      </c>
      <c r="AG265">
        <v>4.9000000000000004</v>
      </c>
      <c r="AH265">
        <v>3</v>
      </c>
      <c r="AI265">
        <v>4.8899999999999997</v>
      </c>
      <c r="AJ265">
        <v>4.9000000000000004</v>
      </c>
    </row>
    <row r="266" spans="1:36" x14ac:dyDescent="0.25">
      <c r="A266" s="125" t="s">
        <v>1106</v>
      </c>
      <c r="B266" s="183">
        <v>155078579</v>
      </c>
      <c r="C266" s="184">
        <v>1.25</v>
      </c>
      <c r="D266" s="127">
        <f>(C266+4.2+coefficient!$B$23)/0.9*1.19</f>
        <v>9.8505555555555553</v>
      </c>
      <c r="E266" s="128">
        <f>(C266+4.2+coefficient!$B$23)/0.95</f>
        <v>7.8421052631578956</v>
      </c>
      <c r="F266" s="185"/>
      <c r="G266" s="179">
        <v>265</v>
      </c>
      <c r="H266" s="362">
        <v>11.83</v>
      </c>
      <c r="I266" s="132">
        <v>294</v>
      </c>
      <c r="J266" s="132">
        <v>155078579</v>
      </c>
      <c r="K266" s="132">
        <v>102188</v>
      </c>
      <c r="L266" s="181">
        <f t="shared" si="21"/>
        <v>10.376664772727272</v>
      </c>
      <c r="M266" s="135">
        <v>295</v>
      </c>
      <c r="N266" s="135">
        <v>155078579</v>
      </c>
      <c r="O266" s="135">
        <v>102190</v>
      </c>
      <c r="P266" s="182">
        <f>(C266+4.2+coefficient!$B$23)/0.88*1.19</f>
        <v>10.074431818181818</v>
      </c>
      <c r="Q266" s="137">
        <v>296</v>
      </c>
      <c r="R266" s="137">
        <v>155078579</v>
      </c>
      <c r="S266" s="137">
        <v>102189</v>
      </c>
      <c r="T266" s="186">
        <f t="shared" si="22"/>
        <v>7.3698863636363638</v>
      </c>
      <c r="U266" s="187">
        <v>758</v>
      </c>
      <c r="V266" s="187">
        <v>155078579</v>
      </c>
      <c r="W266" s="187">
        <v>558851</v>
      </c>
      <c r="X266" s="188">
        <f t="shared" si="20"/>
        <v>5.4766647727272719</v>
      </c>
      <c r="Y266" s="189">
        <v>759</v>
      </c>
      <c r="Z266" s="189">
        <v>155078579</v>
      </c>
      <c r="AA266" s="189">
        <v>558852</v>
      </c>
      <c r="AB266" s="357">
        <v>39</v>
      </c>
      <c r="AC266">
        <v>2</v>
      </c>
      <c r="AD266">
        <v>11.83</v>
      </c>
    </row>
    <row r="267" spans="1:36" x14ac:dyDescent="0.25">
      <c r="A267" s="144" t="s">
        <v>1107</v>
      </c>
      <c r="B267" s="183">
        <v>155078606</v>
      </c>
      <c r="C267" s="184">
        <v>1.85</v>
      </c>
      <c r="D267" s="127">
        <f>(C267+4.2+coefficient!$B$23)/0.9*1.19</f>
        <v>10.643888888888888</v>
      </c>
      <c r="E267" s="128">
        <f>(C267+4.2+coefficient!$B$23)/0.95</f>
        <v>8.4736842105263168</v>
      </c>
      <c r="F267" s="178"/>
      <c r="G267" s="179">
        <v>266</v>
      </c>
      <c r="H267" s="180">
        <f>(C267+4.2+(coefficient!$B$22))/0.85*1.19</f>
        <v>12.670000000000002</v>
      </c>
      <c r="I267" s="132">
        <v>294</v>
      </c>
      <c r="J267" s="132">
        <v>155078606</v>
      </c>
      <c r="K267" s="132">
        <v>102212</v>
      </c>
      <c r="L267" s="181">
        <f t="shared" si="21"/>
        <v>11.212369318181819</v>
      </c>
      <c r="M267" s="135">
        <v>295</v>
      </c>
      <c r="N267" s="135">
        <v>155078606</v>
      </c>
      <c r="O267" s="135">
        <v>102214</v>
      </c>
      <c r="P267" s="182">
        <f>(C267+4.2+coefficient!$B$23)/0.88*1.19</f>
        <v>10.885795454545455</v>
      </c>
      <c r="Q267" s="137">
        <v>296</v>
      </c>
      <c r="R267" s="137">
        <v>155078606</v>
      </c>
      <c r="S267" s="137">
        <v>102213</v>
      </c>
      <c r="T267" s="186">
        <f t="shared" si="22"/>
        <v>8.1812500000000004</v>
      </c>
      <c r="U267" s="187">
        <v>758</v>
      </c>
      <c r="V267" s="187">
        <v>155078606</v>
      </c>
      <c r="W267" s="187">
        <v>558895</v>
      </c>
      <c r="X267" s="188">
        <f>L267-2</f>
        <v>9.2123693181818194</v>
      </c>
      <c r="Y267" s="189">
        <v>759</v>
      </c>
      <c r="Z267" s="189">
        <v>155078606</v>
      </c>
      <c r="AA267" s="189">
        <v>558896</v>
      </c>
      <c r="AB267" s="357">
        <v>13</v>
      </c>
      <c r="AC267">
        <v>1</v>
      </c>
      <c r="AD267">
        <v>12.67</v>
      </c>
      <c r="AE267">
        <v>2</v>
      </c>
      <c r="AF267">
        <v>11.21</v>
      </c>
      <c r="AG267">
        <v>0</v>
      </c>
    </row>
    <row r="268" spans="1:36" x14ac:dyDescent="0.25">
      <c r="A268" s="125" t="s">
        <v>1108</v>
      </c>
      <c r="B268" s="183">
        <v>155078611</v>
      </c>
      <c r="C268" s="184">
        <v>1.42</v>
      </c>
      <c r="D268" s="127">
        <f>(C268+4.2+coefficient!$B$23)/0.9*1.19</f>
        <v>10.075333333333333</v>
      </c>
      <c r="E268" s="128">
        <f>(C268+4.2+coefficient!$B$23)/0.95</f>
        <v>8.0210526315789483</v>
      </c>
      <c r="F268" s="185"/>
      <c r="G268" s="179">
        <v>267</v>
      </c>
      <c r="H268" s="180">
        <f>(C268+4.2+(coefficient!$B$22))/0.85*1.19</f>
        <v>12.068000000000001</v>
      </c>
      <c r="I268" s="132">
        <v>294</v>
      </c>
      <c r="J268" s="132">
        <v>155078611</v>
      </c>
      <c r="K268" s="132">
        <v>102215</v>
      </c>
      <c r="L268" s="181">
        <f t="shared" si="21"/>
        <v>10.613447727272726</v>
      </c>
      <c r="M268" s="135">
        <v>295</v>
      </c>
      <c r="N268" s="135">
        <v>155078611</v>
      </c>
      <c r="O268" s="135">
        <v>102217</v>
      </c>
      <c r="P268" s="182">
        <f>(C268+4.2+coefficient!$B$23)/0.88*1.19</f>
        <v>10.30431818181818</v>
      </c>
      <c r="Q268" s="137">
        <v>296</v>
      </c>
      <c r="R268" s="137">
        <v>155078611</v>
      </c>
      <c r="S268" s="137">
        <v>102216</v>
      </c>
      <c r="T268" s="186">
        <f t="shared" si="22"/>
        <v>7.5997727272727271</v>
      </c>
      <c r="U268" s="187">
        <v>758</v>
      </c>
      <c r="V268" s="187">
        <v>155078611</v>
      </c>
      <c r="W268" s="187">
        <v>558903</v>
      </c>
      <c r="X268" s="188">
        <f>L268-4.9</f>
        <v>5.713447727272726</v>
      </c>
      <c r="Y268" s="189">
        <v>759</v>
      </c>
      <c r="Z268" s="189">
        <v>155078611</v>
      </c>
      <c r="AA268" s="189">
        <v>558904</v>
      </c>
      <c r="AB268" s="357">
        <v>63</v>
      </c>
      <c r="AE268">
        <v>1</v>
      </c>
      <c r="AF268">
        <v>9.2200000000000006</v>
      </c>
      <c r="AG268">
        <v>0</v>
      </c>
      <c r="AH268">
        <v>7</v>
      </c>
      <c r="AI268">
        <v>8.9499999999999993</v>
      </c>
      <c r="AJ268">
        <v>4.9000000000000004</v>
      </c>
    </row>
    <row r="269" spans="1:36" x14ac:dyDescent="0.25">
      <c r="A269" s="144" t="s">
        <v>1109</v>
      </c>
      <c r="B269" s="183">
        <v>155078479</v>
      </c>
      <c r="C269" s="184">
        <v>1.47</v>
      </c>
      <c r="D269" s="127">
        <f>(C269+4.2+coefficient!$B$23)/0.9*1.19</f>
        <v>10.141444444444444</v>
      </c>
      <c r="E269" s="128">
        <f>(C269+4.2+coefficient!$B$23)/0.95</f>
        <v>8.0736842105263165</v>
      </c>
      <c r="F269" s="178"/>
      <c r="G269" s="179">
        <v>268</v>
      </c>
      <c r="H269" s="180">
        <f>(C269+4.2+(coefficient!$B$22))/0.85*1.19</f>
        <v>12.138</v>
      </c>
      <c r="I269" s="132">
        <v>294</v>
      </c>
      <c r="J269" s="132">
        <v>155078479</v>
      </c>
      <c r="K269" s="132">
        <v>102222</v>
      </c>
      <c r="L269" s="181">
        <f t="shared" si="21"/>
        <v>10.683089772727271</v>
      </c>
      <c r="M269" s="135">
        <v>295</v>
      </c>
      <c r="N269" s="135">
        <v>155078479</v>
      </c>
      <c r="O269" s="135">
        <v>102224</v>
      </c>
      <c r="P269" s="182">
        <f>(C269+4.2+coefficient!$B$23)/0.88*1.19</f>
        <v>10.371931818181817</v>
      </c>
      <c r="Q269" s="137">
        <v>296</v>
      </c>
      <c r="R269" s="137">
        <v>155078479</v>
      </c>
      <c r="S269" s="137">
        <v>102223</v>
      </c>
      <c r="T269" s="186">
        <f t="shared" si="22"/>
        <v>7.6673863636363633</v>
      </c>
      <c r="U269" s="187">
        <v>758</v>
      </c>
      <c r="V269" s="187">
        <v>155078479</v>
      </c>
      <c r="W269" s="187">
        <v>558681</v>
      </c>
      <c r="X269" s="188">
        <f>L269-4.9</f>
        <v>5.783089772727271</v>
      </c>
      <c r="Y269" s="189">
        <v>759</v>
      </c>
      <c r="Z269" s="189">
        <v>155078479</v>
      </c>
      <c r="AA269" s="189">
        <v>558682</v>
      </c>
      <c r="AB269" s="357">
        <v>37</v>
      </c>
      <c r="AE269">
        <v>1</v>
      </c>
      <c r="AF269">
        <v>5.59</v>
      </c>
      <c r="AG269">
        <v>4.9000000000000004</v>
      </c>
    </row>
    <row r="270" spans="1:36" x14ac:dyDescent="0.25">
      <c r="A270" s="125" t="s">
        <v>1110</v>
      </c>
      <c r="B270" s="183">
        <v>155078511</v>
      </c>
      <c r="C270" s="184">
        <v>1.32</v>
      </c>
      <c r="D270" s="127">
        <f>(C270+4.2+coefficient!$B$23)/0.9*1.19</f>
        <v>9.9431111111111115</v>
      </c>
      <c r="E270" s="128">
        <f>(C270+4.2+coefficient!$B$23)/0.95</f>
        <v>7.9157894736842112</v>
      </c>
      <c r="F270" s="185"/>
      <c r="G270" s="179">
        <v>269</v>
      </c>
      <c r="H270" s="180">
        <f>(C270+4.2+(coefficient!$B$22))/0.85*1.19</f>
        <v>11.927999999999999</v>
      </c>
      <c r="I270" s="132">
        <v>294</v>
      </c>
      <c r="J270" s="132">
        <v>155078511</v>
      </c>
      <c r="K270" s="132">
        <v>102228</v>
      </c>
      <c r="L270" s="181">
        <f t="shared" si="21"/>
        <v>10.474163636363638</v>
      </c>
      <c r="M270" s="135">
        <v>295</v>
      </c>
      <c r="N270" s="135">
        <v>155078511</v>
      </c>
      <c r="O270" s="135">
        <v>102230</v>
      </c>
      <c r="P270" s="182">
        <f>(C270+4.2+coefficient!$B$23)/0.88*1.19</f>
        <v>10.16909090909091</v>
      </c>
      <c r="Q270" s="137">
        <v>296</v>
      </c>
      <c r="R270" s="137">
        <v>155078511</v>
      </c>
      <c r="S270" s="137">
        <v>102229</v>
      </c>
      <c r="T270" s="186">
        <f t="shared" si="22"/>
        <v>7.4645454545454548</v>
      </c>
      <c r="U270" s="187">
        <v>758</v>
      </c>
      <c r="V270" s="187">
        <v>155078511</v>
      </c>
      <c r="W270" s="187">
        <v>558739</v>
      </c>
      <c r="X270" s="188">
        <f>L270-4.9</f>
        <v>5.5741636363636378</v>
      </c>
      <c r="Y270" s="189">
        <v>759</v>
      </c>
      <c r="Z270" s="189">
        <v>155078511</v>
      </c>
      <c r="AA270" s="189">
        <v>558740</v>
      </c>
      <c r="AB270" s="357">
        <v>41</v>
      </c>
      <c r="AH270">
        <v>1</v>
      </c>
      <c r="AI270">
        <v>8.82</v>
      </c>
      <c r="AJ270">
        <v>0</v>
      </c>
    </row>
    <row r="271" spans="1:36" x14ac:dyDescent="0.25">
      <c r="A271" s="144" t="s">
        <v>1111</v>
      </c>
      <c r="B271" s="183">
        <v>155078538</v>
      </c>
      <c r="C271" s="184">
        <v>1.39</v>
      </c>
      <c r="D271" s="127">
        <f>(C271+4.2+coefficient!$B$23)/0.9*1.19</f>
        <v>10.035666666666666</v>
      </c>
      <c r="E271" s="128">
        <f>(C271+4.2+coefficient!$B$23)/0.95</f>
        <v>7.9894736842105267</v>
      </c>
      <c r="F271" s="178"/>
      <c r="G271" s="179">
        <v>270</v>
      </c>
      <c r="H271" s="180">
        <f>(C271+4.2+(coefficient!$B$22))/0.85*1.19</f>
        <v>12.026</v>
      </c>
      <c r="I271" s="132">
        <v>294</v>
      </c>
      <c r="J271" s="132">
        <v>155078538</v>
      </c>
      <c r="K271" s="132">
        <v>102249</v>
      </c>
      <c r="L271" s="181">
        <f t="shared" si="21"/>
        <v>10.5716625</v>
      </c>
      <c r="M271" s="135">
        <v>295</v>
      </c>
      <c r="N271" s="135">
        <v>155078538</v>
      </c>
      <c r="O271" s="135">
        <v>102251</v>
      </c>
      <c r="P271" s="182">
        <f>(C271+4.2+coefficient!$B$23)/0.88*1.19</f>
        <v>10.26375</v>
      </c>
      <c r="Q271" s="137">
        <v>296</v>
      </c>
      <c r="R271" s="137">
        <v>155078538</v>
      </c>
      <c r="S271" s="137">
        <v>102250</v>
      </c>
      <c r="T271" s="186">
        <f t="shared" si="22"/>
        <v>7.5592045454545458</v>
      </c>
      <c r="U271" s="187">
        <v>758</v>
      </c>
      <c r="V271" s="187">
        <v>155078538</v>
      </c>
      <c r="W271" s="187">
        <v>558785</v>
      </c>
      <c r="X271" s="188">
        <f>L271-2</f>
        <v>8.5716625000000004</v>
      </c>
      <c r="Y271" s="189">
        <v>759</v>
      </c>
      <c r="Z271" s="189">
        <v>155078538</v>
      </c>
      <c r="AA271" s="189">
        <v>558786</v>
      </c>
      <c r="AB271" s="357">
        <v>18</v>
      </c>
      <c r="AH271">
        <v>2</v>
      </c>
      <c r="AI271">
        <v>10.26</v>
      </c>
      <c r="AJ271">
        <v>4.9000000000000004</v>
      </c>
    </row>
    <row r="272" spans="1:36" x14ac:dyDescent="0.25">
      <c r="A272" s="125" t="s">
        <v>1112</v>
      </c>
      <c r="B272" s="183">
        <v>155078574</v>
      </c>
      <c r="C272" s="184">
        <v>1.94</v>
      </c>
      <c r="D272" s="127">
        <f>(C272+4.2+coefficient!$B$23)/0.9*1.19</f>
        <v>10.762888888888888</v>
      </c>
      <c r="E272" s="128">
        <f>(C272+4.2+coefficient!$B$23)/0.95</f>
        <v>8.5684210526315798</v>
      </c>
      <c r="F272" s="185"/>
      <c r="G272" s="179">
        <v>271</v>
      </c>
      <c r="H272" s="362">
        <v>15.31</v>
      </c>
      <c r="I272" s="132">
        <v>294</v>
      </c>
      <c r="J272" s="132">
        <v>155078574</v>
      </c>
      <c r="K272" s="132">
        <v>102252</v>
      </c>
      <c r="L272" s="181">
        <f t="shared" si="21"/>
        <v>11.337725000000001</v>
      </c>
      <c r="M272" s="135">
        <v>295</v>
      </c>
      <c r="N272" s="135">
        <v>155078574</v>
      </c>
      <c r="O272" s="135">
        <v>102254</v>
      </c>
      <c r="P272" s="182">
        <f>(C272+4.2+coefficient!$B$23)/0.88*1.19</f>
        <v>11.0075</v>
      </c>
      <c r="Q272" s="137">
        <v>296</v>
      </c>
      <c r="R272" s="137">
        <v>155078574</v>
      </c>
      <c r="S272" s="137">
        <v>102253</v>
      </c>
      <c r="T272" s="186">
        <f t="shared" si="22"/>
        <v>8.3029545454545453</v>
      </c>
      <c r="U272" s="187">
        <v>758</v>
      </c>
      <c r="V272" s="187">
        <v>155078574</v>
      </c>
      <c r="W272" s="187">
        <v>558843</v>
      </c>
      <c r="X272" s="188">
        <f>L272-2</f>
        <v>9.3377250000000007</v>
      </c>
      <c r="Y272" s="189">
        <v>759</v>
      </c>
      <c r="Z272" s="189">
        <v>155078574</v>
      </c>
      <c r="AA272" s="189">
        <v>558844</v>
      </c>
      <c r="AB272" s="357">
        <v>14</v>
      </c>
      <c r="AC272">
        <v>8</v>
      </c>
      <c r="AD272">
        <v>15.31</v>
      </c>
    </row>
    <row r="273" spans="1:36" x14ac:dyDescent="0.25">
      <c r="A273" s="144" t="s">
        <v>1113</v>
      </c>
      <c r="B273" s="183">
        <v>155078594</v>
      </c>
      <c r="C273" s="184">
        <v>1.1599999999999999</v>
      </c>
      <c r="D273" s="127">
        <f>(C273+4.2+coefficient!$B$23)/0.9*1.19</f>
        <v>9.7315555555555537</v>
      </c>
      <c r="E273" s="128">
        <f>(C273+4.2+coefficient!$B$23)/0.95</f>
        <v>7.7473684210526326</v>
      </c>
      <c r="F273" s="178"/>
      <c r="G273" s="179">
        <v>272</v>
      </c>
      <c r="H273" s="180">
        <f>(C273+4.2+(coefficient!$B$22))/0.85*1.19</f>
        <v>11.703999999999999</v>
      </c>
      <c r="I273" s="132">
        <v>294</v>
      </c>
      <c r="J273" s="132">
        <v>155078594</v>
      </c>
      <c r="K273" s="132">
        <v>102255</v>
      </c>
      <c r="L273" s="181">
        <f t="shared" si="21"/>
        <v>10.251309090909089</v>
      </c>
      <c r="M273" s="135">
        <v>295</v>
      </c>
      <c r="N273" s="135">
        <v>155078594</v>
      </c>
      <c r="O273" s="135">
        <v>102257</v>
      </c>
      <c r="P273" s="182">
        <f>(C273+4.2+coefficient!$B$23)/0.88*1.19</f>
        <v>9.9527272727272713</v>
      </c>
      <c r="Q273" s="137">
        <v>296</v>
      </c>
      <c r="R273" s="137">
        <v>155078594</v>
      </c>
      <c r="S273" s="137">
        <v>102256</v>
      </c>
      <c r="T273" s="186">
        <f t="shared" si="22"/>
        <v>7.2481818181818181</v>
      </c>
      <c r="U273" s="187">
        <v>758</v>
      </c>
      <c r="V273" s="187">
        <v>155078594</v>
      </c>
      <c r="W273" s="187">
        <v>558879</v>
      </c>
      <c r="X273" s="188">
        <f>L273-4.9</f>
        <v>5.3513090909090888</v>
      </c>
      <c r="Y273" s="189">
        <v>759</v>
      </c>
      <c r="Z273" s="189">
        <v>155078594</v>
      </c>
      <c r="AA273" s="189">
        <v>558880</v>
      </c>
      <c r="AB273" s="357">
        <v>32</v>
      </c>
    </row>
    <row r="274" spans="1:36" x14ac:dyDescent="0.25">
      <c r="A274" s="125" t="s">
        <v>1114</v>
      </c>
      <c r="B274" s="183">
        <v>155078453</v>
      </c>
      <c r="C274" s="184">
        <v>1.41</v>
      </c>
      <c r="D274" s="127">
        <f>(C274+4.2+coefficient!$B$23)/0.9*1.19</f>
        <v>10.062111111111111</v>
      </c>
      <c r="E274" s="128">
        <f>(C274+4.2+coefficient!$B$23)/0.95</f>
        <v>8.010526315789475</v>
      </c>
      <c r="F274" s="185"/>
      <c r="G274" s="179">
        <v>273</v>
      </c>
      <c r="H274" s="180">
        <f>(C274+4.2+(coefficient!$B$22))/0.85*1.19</f>
        <v>12.053999999999998</v>
      </c>
      <c r="I274" s="132">
        <v>294</v>
      </c>
      <c r="J274" s="132">
        <v>155078453</v>
      </c>
      <c r="K274" s="132">
        <v>102258</v>
      </c>
      <c r="L274" s="181">
        <f t="shared" si="21"/>
        <v>10.599519318181819</v>
      </c>
      <c r="M274" s="135">
        <v>295</v>
      </c>
      <c r="N274" s="135">
        <v>155078453</v>
      </c>
      <c r="O274" s="135">
        <v>102260</v>
      </c>
      <c r="P274" s="182">
        <f>(C274+4.2+coefficient!$B$23)/0.88*1.19</f>
        <v>10.290795454545455</v>
      </c>
      <c r="Q274" s="137">
        <v>296</v>
      </c>
      <c r="R274" s="137">
        <v>155078453</v>
      </c>
      <c r="S274" s="137">
        <v>102259</v>
      </c>
      <c r="T274" s="186">
        <f t="shared" si="22"/>
        <v>7.5862499999999997</v>
      </c>
      <c r="U274" s="187">
        <v>758</v>
      </c>
      <c r="V274" s="187">
        <v>155078453</v>
      </c>
      <c r="W274" s="187">
        <v>558637</v>
      </c>
      <c r="X274" s="188">
        <f>L274-4.9</f>
        <v>5.6995193181818191</v>
      </c>
      <c r="Y274" s="189">
        <v>759</v>
      </c>
      <c r="Z274" s="189">
        <v>155078453</v>
      </c>
      <c r="AA274" s="189">
        <v>558638</v>
      </c>
      <c r="AB274" s="357">
        <v>70</v>
      </c>
      <c r="AE274">
        <v>1</v>
      </c>
      <c r="AF274">
        <v>10.6</v>
      </c>
      <c r="AG274">
        <v>0</v>
      </c>
      <c r="AH274">
        <v>1</v>
      </c>
      <c r="AI274">
        <v>5.39</v>
      </c>
      <c r="AJ274">
        <v>4.9000000000000004</v>
      </c>
    </row>
    <row r="275" spans="1:36" x14ac:dyDescent="0.25">
      <c r="A275" s="144" t="s">
        <v>1115</v>
      </c>
      <c r="B275" s="183">
        <v>155078480</v>
      </c>
      <c r="C275" s="184">
        <v>1.36</v>
      </c>
      <c r="D275" s="127">
        <f>(C275+4.2+coefficient!$B$23)/0.9*1.19</f>
        <v>9.9960000000000004</v>
      </c>
      <c r="E275" s="128">
        <f>(C275+4.2+coefficient!$B$23)/0.95</f>
        <v>7.957894736842106</v>
      </c>
      <c r="F275" s="178"/>
      <c r="G275" s="179">
        <v>274</v>
      </c>
      <c r="H275" s="180">
        <f>(C275+4.2+(coefficient!$B$22))/0.85*1.19</f>
        <v>11.984000000000002</v>
      </c>
      <c r="I275" s="132">
        <v>294</v>
      </c>
      <c r="J275" s="132">
        <v>155078480</v>
      </c>
      <c r="K275" s="132">
        <v>102261</v>
      </c>
      <c r="L275" s="181">
        <f t="shared" si="21"/>
        <v>10.529877272727274</v>
      </c>
      <c r="M275" s="135">
        <v>295</v>
      </c>
      <c r="N275" s="135">
        <v>155078480</v>
      </c>
      <c r="O275" s="135">
        <v>102263</v>
      </c>
      <c r="P275" s="182">
        <f>(C275+4.2+coefficient!$B$23)/0.88*1.19</f>
        <v>10.223181818181819</v>
      </c>
      <c r="Q275" s="137">
        <v>296</v>
      </c>
      <c r="R275" s="137">
        <v>155078480</v>
      </c>
      <c r="S275" s="137">
        <v>102262</v>
      </c>
      <c r="T275" s="186">
        <f t="shared" si="22"/>
        <v>7.5186363636363636</v>
      </c>
      <c r="U275" s="187">
        <v>758</v>
      </c>
      <c r="V275" s="187">
        <v>155078480</v>
      </c>
      <c r="W275" s="187">
        <v>558683</v>
      </c>
      <c r="X275" s="188">
        <f>L275-2</f>
        <v>8.5298772727272745</v>
      </c>
      <c r="Y275" s="189">
        <v>759</v>
      </c>
      <c r="Z275" s="189">
        <v>155078480</v>
      </c>
      <c r="AA275" s="189">
        <v>558684</v>
      </c>
      <c r="AB275" s="357">
        <v>18</v>
      </c>
    </row>
    <row r="276" spans="1:36" x14ac:dyDescent="0.25">
      <c r="A276" s="148" t="s">
        <v>1116</v>
      </c>
      <c r="B276" s="190">
        <v>155078510</v>
      </c>
      <c r="C276" s="191">
        <v>2.95</v>
      </c>
      <c r="D276" s="192">
        <f>(C276+4.2+coefficient!$B$23)/0.9*1.19</f>
        <v>12.098333333333333</v>
      </c>
      <c r="E276" s="193">
        <f>(C276+4.2+coefficient!$B$23)/0.95</f>
        <v>9.6315789473684212</v>
      </c>
      <c r="F276" s="185"/>
      <c r="G276" s="179">
        <v>275</v>
      </c>
      <c r="H276" s="180">
        <f>(C276+4.2+(coefficient!$B$22))/0.85*1.19</f>
        <v>14.209999999999999</v>
      </c>
      <c r="I276" s="132">
        <v>294</v>
      </c>
      <c r="J276" s="132">
        <v>155078510</v>
      </c>
      <c r="K276" s="132">
        <v>102264</v>
      </c>
      <c r="L276" s="181">
        <f t="shared" si="21"/>
        <v>12.744494318181818</v>
      </c>
      <c r="M276" s="135">
        <v>295</v>
      </c>
      <c r="N276" s="135">
        <v>155078510</v>
      </c>
      <c r="O276" s="135">
        <v>102266</v>
      </c>
      <c r="P276" s="182">
        <f>(C276+4.2+coefficient!$B$23)/0.88*1.19</f>
        <v>12.373295454545454</v>
      </c>
      <c r="Q276" s="137">
        <v>296</v>
      </c>
      <c r="R276" s="137">
        <v>155078510</v>
      </c>
      <c r="S276" s="137">
        <v>102265</v>
      </c>
      <c r="T276" s="186">
        <f t="shared" si="22"/>
        <v>9.6687499999999993</v>
      </c>
      <c r="U276" s="187">
        <v>758</v>
      </c>
      <c r="V276" s="187">
        <v>155078510</v>
      </c>
      <c r="W276" s="187">
        <v>558737</v>
      </c>
      <c r="X276" s="188">
        <f>L276-2</f>
        <v>10.744494318181818</v>
      </c>
      <c r="Y276" s="189">
        <v>759</v>
      </c>
      <c r="Z276" s="189">
        <v>155078510</v>
      </c>
      <c r="AA276" s="189">
        <v>558738</v>
      </c>
      <c r="AB276" s="357">
        <v>19</v>
      </c>
      <c r="AH276">
        <v>1</v>
      </c>
      <c r="AI276">
        <v>12.37</v>
      </c>
      <c r="AJ276">
        <v>0</v>
      </c>
    </row>
    <row r="277" spans="1:36" x14ac:dyDescent="0.25">
      <c r="A277" s="144" t="s">
        <v>1117</v>
      </c>
      <c r="B277" s="183">
        <v>155078540</v>
      </c>
      <c r="C277" s="184">
        <v>1.34</v>
      </c>
      <c r="D277" s="127">
        <f>(C277+4.2+coefficient!$B$23)/0.9*1.19</f>
        <v>9.9695555555555551</v>
      </c>
      <c r="E277" s="128">
        <f>(C277+4.2+coefficient!$B$23)/0.95</f>
        <v>7.9368421052631586</v>
      </c>
      <c r="F277" s="178"/>
      <c r="G277" s="179">
        <v>276</v>
      </c>
      <c r="H277" s="180">
        <f>(C277+4.2+(coefficient!$B$22))/0.85*1.19</f>
        <v>11.956</v>
      </c>
      <c r="I277" s="132">
        <v>294</v>
      </c>
      <c r="J277" s="132">
        <v>155078540</v>
      </c>
      <c r="K277" s="132">
        <v>102267</v>
      </c>
      <c r="L277" s="181">
        <f t="shared" si="21"/>
        <v>10.502020454545454</v>
      </c>
      <c r="M277" s="135">
        <v>295</v>
      </c>
      <c r="N277" s="135">
        <v>155078540</v>
      </c>
      <c r="O277" s="135">
        <v>102269</v>
      </c>
      <c r="P277" s="182">
        <f>(C277+4.2+coefficient!$B$23)/0.88*1.19</f>
        <v>10.196136363636363</v>
      </c>
      <c r="Q277" s="137">
        <v>296</v>
      </c>
      <c r="R277" s="137">
        <v>155078540</v>
      </c>
      <c r="S277" s="137">
        <v>102268</v>
      </c>
      <c r="T277" s="186">
        <f t="shared" si="22"/>
        <v>7.4915909090909096</v>
      </c>
      <c r="U277" s="187">
        <v>758</v>
      </c>
      <c r="V277" s="187">
        <v>155078540</v>
      </c>
      <c r="W277" s="187">
        <v>558787</v>
      </c>
      <c r="X277" s="188">
        <f t="shared" ref="X277:X283" si="23">L277-4.9</f>
        <v>5.6020204545454533</v>
      </c>
      <c r="Y277" s="189">
        <v>759</v>
      </c>
      <c r="Z277" s="189">
        <v>155078540</v>
      </c>
      <c r="AA277" s="189">
        <v>558788</v>
      </c>
      <c r="AB277" s="357">
        <v>66</v>
      </c>
    </row>
    <row r="278" spans="1:36" x14ac:dyDescent="0.25">
      <c r="A278" s="125" t="s">
        <v>1118</v>
      </c>
      <c r="B278" s="183">
        <v>155078577</v>
      </c>
      <c r="C278" s="184">
        <v>1.48</v>
      </c>
      <c r="D278" s="127">
        <f>(C278+4.2+coefficient!$B$23)/0.9*1.19</f>
        <v>10.154666666666666</v>
      </c>
      <c r="E278" s="128">
        <f>(C278+4.2+coefficient!$B$23)/0.95</f>
        <v>8.0842105263157897</v>
      </c>
      <c r="F278" s="185"/>
      <c r="G278" s="179">
        <v>277</v>
      </c>
      <c r="H278" s="180">
        <f>(C278+4.2+(coefficient!$B$22))/0.85*1.19</f>
        <v>12.151999999999999</v>
      </c>
      <c r="I278" s="132">
        <v>294</v>
      </c>
      <c r="J278" s="132">
        <v>155078577</v>
      </c>
      <c r="K278" s="132">
        <v>102270</v>
      </c>
      <c r="L278" s="181">
        <f t="shared" si="21"/>
        <v>10.697018181818182</v>
      </c>
      <c r="M278" s="135">
        <v>295</v>
      </c>
      <c r="N278" s="135">
        <v>155078577</v>
      </c>
      <c r="O278" s="135">
        <v>102272</v>
      </c>
      <c r="P278" s="182">
        <f>(C278+4.2+coefficient!$B$23)/0.88*1.19</f>
        <v>10.385454545454545</v>
      </c>
      <c r="Q278" s="137">
        <v>296</v>
      </c>
      <c r="R278" s="137">
        <v>155078577</v>
      </c>
      <c r="S278" s="137">
        <v>102271</v>
      </c>
      <c r="T278" s="186">
        <f t="shared" si="22"/>
        <v>7.6809090909090898</v>
      </c>
      <c r="U278" s="187">
        <v>758</v>
      </c>
      <c r="V278" s="187">
        <v>155078577</v>
      </c>
      <c r="W278" s="187">
        <v>558847</v>
      </c>
      <c r="X278" s="188">
        <f t="shared" si="23"/>
        <v>5.7970181818181814</v>
      </c>
      <c r="Y278" s="189">
        <v>759</v>
      </c>
      <c r="Z278" s="189">
        <v>155078577</v>
      </c>
      <c r="AA278" s="189">
        <v>558848</v>
      </c>
      <c r="AB278" s="357">
        <v>58</v>
      </c>
      <c r="AH278">
        <v>1</v>
      </c>
      <c r="AI278">
        <v>10.39</v>
      </c>
      <c r="AJ278">
        <v>0</v>
      </c>
    </row>
    <row r="279" spans="1:36" x14ac:dyDescent="0.25">
      <c r="A279" s="144" t="s">
        <v>1119</v>
      </c>
      <c r="B279" s="183">
        <v>155078573</v>
      </c>
      <c r="C279" s="184">
        <v>1.62</v>
      </c>
      <c r="D279" s="127">
        <f>(C279+4.2+coefficient!$B$23)/0.9*1.19</f>
        <v>10.339777777777776</v>
      </c>
      <c r="E279" s="128">
        <f>(C279+4.2+coefficient!$B$23)/0.95</f>
        <v>8.2315789473684209</v>
      </c>
      <c r="F279" s="178"/>
      <c r="G279" s="179">
        <v>278</v>
      </c>
      <c r="H279" s="180">
        <f>(C279+4.2+(coefficient!$B$22))/0.85*1.19</f>
        <v>12.348000000000001</v>
      </c>
      <c r="I279" s="132">
        <v>294</v>
      </c>
      <c r="J279" s="132">
        <v>155078573</v>
      </c>
      <c r="K279" s="132">
        <v>102273</v>
      </c>
      <c r="L279" s="181">
        <f t="shared" si="21"/>
        <v>10.892015909090908</v>
      </c>
      <c r="M279" s="135">
        <v>295</v>
      </c>
      <c r="N279" s="135">
        <v>155078573</v>
      </c>
      <c r="O279" s="135">
        <v>102275</v>
      </c>
      <c r="P279" s="182">
        <f>(C279+4.2+coefficient!$B$23)/0.88*1.19</f>
        <v>10.574772727272727</v>
      </c>
      <c r="Q279" s="137">
        <v>296</v>
      </c>
      <c r="R279" s="137">
        <v>155078573</v>
      </c>
      <c r="S279" s="137">
        <v>102274</v>
      </c>
      <c r="T279" s="186">
        <f t="shared" si="22"/>
        <v>7.8702272727272726</v>
      </c>
      <c r="U279" s="187">
        <v>758</v>
      </c>
      <c r="V279" s="187">
        <v>155078573</v>
      </c>
      <c r="W279" s="187">
        <v>558841</v>
      </c>
      <c r="X279" s="188">
        <f t="shared" si="23"/>
        <v>5.9920159090909078</v>
      </c>
      <c r="Y279" s="189">
        <v>759</v>
      </c>
      <c r="Z279" s="189">
        <v>155078573</v>
      </c>
      <c r="AA279" s="189">
        <v>558842</v>
      </c>
      <c r="AB279" s="357">
        <v>25</v>
      </c>
      <c r="AH279">
        <v>1</v>
      </c>
      <c r="AI279">
        <v>10.57</v>
      </c>
      <c r="AJ279">
        <v>0</v>
      </c>
    </row>
    <row r="280" spans="1:36" x14ac:dyDescent="0.25">
      <c r="A280" s="125" t="s">
        <v>1120</v>
      </c>
      <c r="B280" s="183">
        <v>155078593</v>
      </c>
      <c r="C280" s="184">
        <v>1.57</v>
      </c>
      <c r="D280" s="127">
        <f>(C280+4.2+coefficient!$B$23)/0.9*1.19</f>
        <v>10.273666666666665</v>
      </c>
      <c r="E280" s="128">
        <f>(C280+4.2+coefficient!$B$23)/0.95</f>
        <v>8.1789473684210527</v>
      </c>
      <c r="F280" s="185"/>
      <c r="G280" s="179">
        <v>279</v>
      </c>
      <c r="H280" s="362">
        <v>12.54</v>
      </c>
      <c r="I280" s="132">
        <v>294</v>
      </c>
      <c r="J280" s="132">
        <v>155078593</v>
      </c>
      <c r="K280" s="132">
        <v>102276</v>
      </c>
      <c r="L280" s="181">
        <f t="shared" si="21"/>
        <v>10.822373863636365</v>
      </c>
      <c r="M280" s="135">
        <v>295</v>
      </c>
      <c r="N280" s="135">
        <v>155078593</v>
      </c>
      <c r="O280" s="135">
        <v>102278</v>
      </c>
      <c r="P280" s="182">
        <f>(C280+4.2+coefficient!$B$23)/0.88*1.19</f>
        <v>10.507159090909092</v>
      </c>
      <c r="Q280" s="137">
        <v>296</v>
      </c>
      <c r="R280" s="137">
        <v>155078593</v>
      </c>
      <c r="S280" s="137">
        <v>102277</v>
      </c>
      <c r="T280" s="186">
        <f t="shared" si="22"/>
        <v>7.8026136363636365</v>
      </c>
      <c r="U280" s="187">
        <v>758</v>
      </c>
      <c r="V280" s="187">
        <v>155078593</v>
      </c>
      <c r="W280" s="187">
        <v>558877</v>
      </c>
      <c r="X280" s="188">
        <f t="shared" si="23"/>
        <v>5.9223738636363645</v>
      </c>
      <c r="Y280" s="189">
        <v>759</v>
      </c>
      <c r="Z280" s="189">
        <v>155078593</v>
      </c>
      <c r="AA280" s="189">
        <v>558878</v>
      </c>
      <c r="AB280" s="357">
        <v>178</v>
      </c>
      <c r="AC280">
        <v>2</v>
      </c>
      <c r="AD280">
        <v>12.54</v>
      </c>
    </row>
    <row r="281" spans="1:36" x14ac:dyDescent="0.25">
      <c r="A281" s="144" t="s">
        <v>1121</v>
      </c>
      <c r="B281" s="183">
        <v>155078601</v>
      </c>
      <c r="C281" s="184">
        <v>1.79</v>
      </c>
      <c r="D281" s="127">
        <f>(C281+4.2+coefficient!$B$23)/0.9*1.19</f>
        <v>10.564555555555556</v>
      </c>
      <c r="E281" s="128">
        <f>(C281+4.2+coefficient!$B$23)/0.95</f>
        <v>8.4105263157894736</v>
      </c>
      <c r="F281" s="178"/>
      <c r="G281" s="179">
        <v>280</v>
      </c>
      <c r="H281" s="180">
        <f>(C281+4.2+(coefficient!$B$22))/0.85*1.19</f>
        <v>12.585999999999999</v>
      </c>
      <c r="I281" s="132">
        <v>294</v>
      </c>
      <c r="J281" s="132">
        <v>155078601</v>
      </c>
      <c r="K281" s="132">
        <v>102279</v>
      </c>
      <c r="L281" s="181">
        <f t="shared" si="21"/>
        <v>11.128798863636364</v>
      </c>
      <c r="M281" s="135">
        <v>295</v>
      </c>
      <c r="N281" s="135">
        <v>155078601</v>
      </c>
      <c r="O281" s="135">
        <v>102281</v>
      </c>
      <c r="P281" s="182">
        <f>(C281+4.2+coefficient!$B$23)/0.88*1.19</f>
        <v>10.804659090909091</v>
      </c>
      <c r="Q281" s="137">
        <v>296</v>
      </c>
      <c r="R281" s="137">
        <v>155078601</v>
      </c>
      <c r="S281" s="137">
        <v>102280</v>
      </c>
      <c r="T281" s="186">
        <f t="shared" si="22"/>
        <v>8.1001136363636359</v>
      </c>
      <c r="U281" s="187">
        <v>758</v>
      </c>
      <c r="V281" s="187">
        <v>155078601</v>
      </c>
      <c r="W281" s="187">
        <v>558889</v>
      </c>
      <c r="X281" s="188">
        <f t="shared" si="23"/>
        <v>6.2287988636363636</v>
      </c>
      <c r="Y281" s="189">
        <v>759</v>
      </c>
      <c r="Z281" s="189">
        <v>155078601</v>
      </c>
      <c r="AA281" s="189">
        <v>558890</v>
      </c>
      <c r="AB281" s="357">
        <v>80</v>
      </c>
      <c r="AH281">
        <v>1</v>
      </c>
      <c r="AI281">
        <v>9.83</v>
      </c>
      <c r="AJ281">
        <v>0</v>
      </c>
    </row>
    <row r="282" spans="1:36" x14ac:dyDescent="0.25">
      <c r="A282" s="125" t="s">
        <v>1122</v>
      </c>
      <c r="B282" s="183">
        <v>155629267</v>
      </c>
      <c r="C282" s="184">
        <v>1.61</v>
      </c>
      <c r="D282" s="127">
        <f>(C282+4.2+coefficient!$B$23)/0.9*1.19</f>
        <v>10.326555555555556</v>
      </c>
      <c r="E282" s="128">
        <f>(C282+4.2+coefficient!$B$23)/0.95</f>
        <v>8.2210526315789476</v>
      </c>
      <c r="F282" s="185"/>
      <c r="G282" s="179">
        <v>281</v>
      </c>
      <c r="H282" s="362">
        <v>12.6</v>
      </c>
      <c r="I282" s="132">
        <v>294</v>
      </c>
      <c r="J282" s="132">
        <v>155629267</v>
      </c>
      <c r="K282" s="132">
        <v>102286</v>
      </c>
      <c r="L282" s="181">
        <f t="shared" si="21"/>
        <v>10.878087499999999</v>
      </c>
      <c r="M282" s="135">
        <v>295</v>
      </c>
      <c r="N282" s="135">
        <v>155629267</v>
      </c>
      <c r="O282" s="135">
        <v>102288</v>
      </c>
      <c r="P282" s="182">
        <f>(C282+4.2+coefficient!$B$23)/0.88*1.19</f>
        <v>10.561249999999999</v>
      </c>
      <c r="Q282" s="137">
        <v>296</v>
      </c>
      <c r="R282" s="137">
        <v>155629267</v>
      </c>
      <c r="S282" s="137">
        <v>102287</v>
      </c>
      <c r="T282" s="186">
        <f t="shared" si="22"/>
        <v>7.8567045454545452</v>
      </c>
      <c r="U282" s="187">
        <v>758</v>
      </c>
      <c r="V282" s="187">
        <v>155629267</v>
      </c>
      <c r="W282" s="187">
        <v>560425</v>
      </c>
      <c r="X282" s="188">
        <f t="shared" si="23"/>
        <v>5.9780874999999991</v>
      </c>
      <c r="Y282" s="189">
        <v>759</v>
      </c>
      <c r="Z282" s="189">
        <v>155629267</v>
      </c>
      <c r="AA282" s="189">
        <v>560426</v>
      </c>
      <c r="AB282" s="357">
        <v>107</v>
      </c>
      <c r="AC282">
        <v>3</v>
      </c>
      <c r="AD282">
        <v>12.6</v>
      </c>
    </row>
    <row r="283" spans="1:36" x14ac:dyDescent="0.25">
      <c r="A283" s="144" t="s">
        <v>1123</v>
      </c>
      <c r="B283" s="183">
        <v>155078608</v>
      </c>
      <c r="C283" s="184">
        <v>1.77</v>
      </c>
      <c r="D283" s="127">
        <f>(C283+4.2+coefficient!$B$23)/0.9*1.19</f>
        <v>10.538111111111112</v>
      </c>
      <c r="E283" s="128">
        <f>(C283+4.2+coefficient!$B$23)/0.95</f>
        <v>8.3894736842105271</v>
      </c>
      <c r="F283" s="178"/>
      <c r="G283" s="179">
        <v>282</v>
      </c>
      <c r="H283" s="180">
        <f>(C283+4.2+(coefficient!$B$22))/0.85*1.19</f>
        <v>12.558000000000002</v>
      </c>
      <c r="I283" s="132">
        <v>294</v>
      </c>
      <c r="J283" s="132">
        <v>155078608</v>
      </c>
      <c r="K283" s="132">
        <v>102290</v>
      </c>
      <c r="L283" s="181">
        <f t="shared" si="21"/>
        <v>11.100942045454545</v>
      </c>
      <c r="M283" s="135">
        <v>295</v>
      </c>
      <c r="N283" s="135">
        <v>155078608</v>
      </c>
      <c r="O283" s="135">
        <v>102292</v>
      </c>
      <c r="P283" s="182">
        <f>(C283+4.2+coefficient!$B$23)/0.88*1.19</f>
        <v>10.777613636363636</v>
      </c>
      <c r="Q283" s="137">
        <v>296</v>
      </c>
      <c r="R283" s="137">
        <v>155078608</v>
      </c>
      <c r="S283" s="137">
        <v>102291</v>
      </c>
      <c r="T283" s="186">
        <f t="shared" si="22"/>
        <v>8.0730681818181829</v>
      </c>
      <c r="U283" s="187">
        <v>758</v>
      </c>
      <c r="V283" s="187">
        <v>155078608</v>
      </c>
      <c r="W283" s="187">
        <v>558899</v>
      </c>
      <c r="X283" s="188">
        <f t="shared" si="23"/>
        <v>6.2009420454545445</v>
      </c>
      <c r="Y283" s="189">
        <v>759</v>
      </c>
      <c r="Z283" s="189">
        <v>155078608</v>
      </c>
      <c r="AA283" s="189">
        <v>558900</v>
      </c>
      <c r="AB283" s="357">
        <v>167</v>
      </c>
      <c r="AH283">
        <v>2</v>
      </c>
      <c r="AI283">
        <v>6.24</v>
      </c>
      <c r="AJ283">
        <v>4.9000000000000004</v>
      </c>
    </row>
    <row r="284" spans="1:36" x14ac:dyDescent="0.25">
      <c r="A284" s="125" t="s">
        <v>1124</v>
      </c>
      <c r="B284" s="183">
        <v>155078454</v>
      </c>
      <c r="C284" s="184">
        <v>1.27</v>
      </c>
      <c r="D284" s="127">
        <f>(C284+4.2+coefficient!$B$23)/0.9*1.19</f>
        <v>9.8770000000000007</v>
      </c>
      <c r="E284" s="128">
        <f>(C284+4.2+coefficient!$B$23)/0.95</f>
        <v>7.863157894736843</v>
      </c>
      <c r="F284" s="185"/>
      <c r="G284" s="179">
        <v>283</v>
      </c>
      <c r="H284" s="362">
        <v>13.86</v>
      </c>
      <c r="I284" s="132">
        <v>294</v>
      </c>
      <c r="J284" s="132">
        <v>155078454</v>
      </c>
      <c r="K284" s="132">
        <v>102522</v>
      </c>
      <c r="L284" s="181">
        <f t="shared" si="21"/>
        <v>10.404521590909093</v>
      </c>
      <c r="M284" s="135">
        <v>295</v>
      </c>
      <c r="N284" s="135">
        <v>155078454</v>
      </c>
      <c r="O284" s="135">
        <v>102524</v>
      </c>
      <c r="P284" s="182">
        <f>(C284+4.2+coefficient!$B$23)/0.88*1.19</f>
        <v>10.101477272727275</v>
      </c>
      <c r="Q284" s="137">
        <v>296</v>
      </c>
      <c r="R284" s="137">
        <v>155078454</v>
      </c>
      <c r="S284" s="137">
        <v>102523</v>
      </c>
      <c r="T284" s="186">
        <f t="shared" si="22"/>
        <v>7.3969318181818187</v>
      </c>
      <c r="U284" s="187">
        <v>758</v>
      </c>
      <c r="V284" s="187">
        <v>155078454</v>
      </c>
      <c r="W284" s="187">
        <v>558639</v>
      </c>
      <c r="X284" s="188">
        <f>L284-2</f>
        <v>8.4045215909090931</v>
      </c>
      <c r="Y284" s="189">
        <v>759</v>
      </c>
      <c r="Z284" s="189">
        <v>155078454</v>
      </c>
      <c r="AA284" s="189">
        <v>558640</v>
      </c>
      <c r="AB284" s="357">
        <v>17</v>
      </c>
      <c r="AC284">
        <v>10</v>
      </c>
      <c r="AD284">
        <v>11.86</v>
      </c>
    </row>
    <row r="285" spans="1:36" x14ac:dyDescent="0.25">
      <c r="A285" s="144" t="s">
        <v>1125</v>
      </c>
      <c r="B285" s="183">
        <v>155078483</v>
      </c>
      <c r="C285" s="184">
        <v>1.36</v>
      </c>
      <c r="D285" s="127">
        <f>(C285+4.2+coefficient!$B$23)/0.9*1.19</f>
        <v>9.9960000000000004</v>
      </c>
      <c r="E285" s="128">
        <f>(C285+4.2+coefficient!$B$23)/0.95</f>
        <v>7.957894736842106</v>
      </c>
      <c r="F285" s="178"/>
      <c r="G285" s="179">
        <v>284</v>
      </c>
      <c r="H285" s="362">
        <v>11.98</v>
      </c>
      <c r="I285" s="132">
        <v>294</v>
      </c>
      <c r="J285" s="132">
        <v>155078483</v>
      </c>
      <c r="K285" s="132">
        <v>102297</v>
      </c>
      <c r="L285" s="181">
        <f t="shared" si="21"/>
        <v>10.529877272727274</v>
      </c>
      <c r="M285" s="135">
        <v>295</v>
      </c>
      <c r="N285" s="135">
        <v>155078483</v>
      </c>
      <c r="O285" s="135">
        <v>102299</v>
      </c>
      <c r="P285" s="182">
        <f>(C285+4.2+coefficient!$B$23)/0.88*1.19</f>
        <v>10.223181818181819</v>
      </c>
      <c r="Q285" s="137">
        <v>296</v>
      </c>
      <c r="R285" s="137">
        <v>155078483</v>
      </c>
      <c r="S285" s="137">
        <v>102298</v>
      </c>
      <c r="T285" s="186">
        <f t="shared" si="22"/>
        <v>7.5186363636363636</v>
      </c>
      <c r="U285" s="187">
        <v>758</v>
      </c>
      <c r="V285" s="187">
        <v>155078483</v>
      </c>
      <c r="W285" s="187">
        <v>558689</v>
      </c>
      <c r="X285" s="188">
        <f t="shared" ref="X285:X301" si="24">L285-4.9</f>
        <v>5.6298772727272741</v>
      </c>
      <c r="Y285" s="189">
        <v>759</v>
      </c>
      <c r="Z285" s="189">
        <v>155078483</v>
      </c>
      <c r="AA285" s="189">
        <v>558690</v>
      </c>
      <c r="AB285" s="357">
        <v>57</v>
      </c>
      <c r="AC285">
        <v>2</v>
      </c>
      <c r="AD285">
        <v>11.98</v>
      </c>
    </row>
    <row r="286" spans="1:36" s="11" customFormat="1" x14ac:dyDescent="0.25">
      <c r="A286" s="125" t="s">
        <v>1126</v>
      </c>
      <c r="B286" s="183">
        <v>155078514</v>
      </c>
      <c r="C286" s="184">
        <v>2.35</v>
      </c>
      <c r="D286" s="127">
        <f>(C286+4.2+coefficient!$B$23)/0.9*1.19</f>
        <v>11.305</v>
      </c>
      <c r="E286" s="128">
        <f>(C286+4.2+coefficient!$B$23)/0.95</f>
        <v>9.0000000000000018</v>
      </c>
      <c r="F286" s="185"/>
      <c r="G286" s="179">
        <v>285</v>
      </c>
      <c r="H286" s="180">
        <f>(C286+4.2+(coefficient!$B$22))/0.85*1.19</f>
        <v>13.370000000000001</v>
      </c>
      <c r="I286" s="132">
        <v>294</v>
      </c>
      <c r="J286" s="132">
        <v>155078514</v>
      </c>
      <c r="K286" s="132">
        <v>102300</v>
      </c>
      <c r="L286" s="181">
        <f t="shared" si="21"/>
        <v>11.908789772727273</v>
      </c>
      <c r="M286" s="135">
        <v>295</v>
      </c>
      <c r="N286" s="135">
        <v>155078514</v>
      </c>
      <c r="O286" s="135">
        <v>102302</v>
      </c>
      <c r="P286" s="182">
        <f>(C286+4.2+coefficient!$B$23)/0.88*1.19</f>
        <v>11.561931818181819</v>
      </c>
      <c r="Q286" s="137">
        <v>296</v>
      </c>
      <c r="R286" s="137">
        <v>155078514</v>
      </c>
      <c r="S286" s="137">
        <v>102301</v>
      </c>
      <c r="T286" s="186">
        <f t="shared" si="22"/>
        <v>8.8573863636363637</v>
      </c>
      <c r="U286" s="187">
        <v>758</v>
      </c>
      <c r="V286" s="187">
        <v>155078514</v>
      </c>
      <c r="W286" s="187">
        <v>558745</v>
      </c>
      <c r="X286" s="188">
        <f t="shared" si="24"/>
        <v>7.0087897727272725</v>
      </c>
      <c r="Y286" s="189">
        <v>759</v>
      </c>
      <c r="Z286" s="189">
        <v>155078514</v>
      </c>
      <c r="AA286" s="189">
        <v>558746</v>
      </c>
      <c r="AB286" s="357">
        <v>27</v>
      </c>
      <c r="AC286"/>
      <c r="AD286"/>
      <c r="AE286"/>
      <c r="AF286"/>
      <c r="AG286"/>
      <c r="AH286">
        <v>1</v>
      </c>
      <c r="AI286">
        <v>11.56</v>
      </c>
      <c r="AJ286">
        <v>0</v>
      </c>
    </row>
    <row r="287" spans="1:36" x14ac:dyDescent="0.25">
      <c r="A287" s="144" t="s">
        <v>1127</v>
      </c>
      <c r="B287" s="183">
        <v>155078550</v>
      </c>
      <c r="C287" s="184">
        <v>1.34</v>
      </c>
      <c r="D287" s="127">
        <f>(C287+4.2+coefficient!$B$23)/0.9*1.19</f>
        <v>9.9695555555555551</v>
      </c>
      <c r="E287" s="128">
        <f>(C287+4.2+coefficient!$B$23)/0.95</f>
        <v>7.9368421052631586</v>
      </c>
      <c r="F287" s="178"/>
      <c r="G287" s="179">
        <v>286</v>
      </c>
      <c r="H287" s="362">
        <v>11.96</v>
      </c>
      <c r="I287" s="132">
        <v>294</v>
      </c>
      <c r="J287" s="132">
        <v>155078550</v>
      </c>
      <c r="K287" s="132">
        <v>102303</v>
      </c>
      <c r="L287" s="181">
        <f t="shared" si="21"/>
        <v>10.502020454545454</v>
      </c>
      <c r="M287" s="135">
        <v>295</v>
      </c>
      <c r="N287" s="135">
        <v>155078550</v>
      </c>
      <c r="O287" s="135">
        <v>102305</v>
      </c>
      <c r="P287" s="182">
        <f>(C287+4.2+coefficient!$B$23)/0.88*1.19</f>
        <v>10.196136363636363</v>
      </c>
      <c r="Q287" s="137">
        <v>296</v>
      </c>
      <c r="R287" s="137">
        <v>155078550</v>
      </c>
      <c r="S287" s="137">
        <v>102304</v>
      </c>
      <c r="T287" s="186">
        <f t="shared" si="22"/>
        <v>7.4915909090909096</v>
      </c>
      <c r="U287" s="187">
        <v>758</v>
      </c>
      <c r="V287" s="187">
        <v>155078550</v>
      </c>
      <c r="W287" s="187">
        <v>558803</v>
      </c>
      <c r="X287" s="188">
        <f t="shared" si="24"/>
        <v>5.6020204545454533</v>
      </c>
      <c r="Y287" s="189">
        <v>759</v>
      </c>
      <c r="Z287" s="189">
        <v>155078550</v>
      </c>
      <c r="AA287" s="189">
        <v>558804</v>
      </c>
      <c r="AB287" s="357">
        <v>37</v>
      </c>
      <c r="AC287">
        <v>1</v>
      </c>
      <c r="AD287">
        <v>11.96</v>
      </c>
    </row>
    <row r="288" spans="1:36" x14ac:dyDescent="0.25">
      <c r="A288" s="125" t="s">
        <v>1128</v>
      </c>
      <c r="B288" s="183">
        <v>155078585</v>
      </c>
      <c r="C288" s="184">
        <v>2.08</v>
      </c>
      <c r="D288" s="127">
        <f>(C288+4.2+coefficient!$B$23)/0.9*1.19</f>
        <v>10.948</v>
      </c>
      <c r="E288" s="128">
        <f>(C288+4.2+coefficient!$B$23)/0.95</f>
        <v>8.7157894736842128</v>
      </c>
      <c r="F288" s="185"/>
      <c r="G288" s="179">
        <v>287</v>
      </c>
      <c r="H288" s="362">
        <v>13.34</v>
      </c>
      <c r="I288" s="132">
        <v>294</v>
      </c>
      <c r="J288" s="132">
        <v>155078585</v>
      </c>
      <c r="K288" s="132">
        <v>102306</v>
      </c>
      <c r="L288" s="181">
        <f t="shared" si="21"/>
        <v>11.532722727272729</v>
      </c>
      <c r="M288" s="135">
        <v>295</v>
      </c>
      <c r="N288" s="135">
        <v>155078585</v>
      </c>
      <c r="O288" s="135">
        <v>102308</v>
      </c>
      <c r="P288" s="182">
        <f>(C288+4.2+coefficient!$B$23)/0.88*1.19</f>
        <v>11.196818181818182</v>
      </c>
      <c r="Q288" s="137">
        <v>296</v>
      </c>
      <c r="R288" s="137">
        <v>155078585</v>
      </c>
      <c r="S288" s="137">
        <v>102307</v>
      </c>
      <c r="T288" s="186">
        <f t="shared" si="22"/>
        <v>8.4922727272727272</v>
      </c>
      <c r="U288" s="187">
        <v>758</v>
      </c>
      <c r="V288" s="187">
        <v>155078585</v>
      </c>
      <c r="W288" s="187">
        <v>558863</v>
      </c>
      <c r="X288" s="188">
        <f t="shared" si="24"/>
        <v>6.6327227272727285</v>
      </c>
      <c r="Y288" s="189">
        <v>759</v>
      </c>
      <c r="Z288" s="189">
        <v>155078585</v>
      </c>
      <c r="AA288" s="189">
        <v>558864</v>
      </c>
      <c r="AB288" s="357">
        <v>154</v>
      </c>
      <c r="AC288">
        <v>1</v>
      </c>
      <c r="AD288">
        <v>13.34</v>
      </c>
      <c r="AE288">
        <v>1</v>
      </c>
      <c r="AF288">
        <v>6.63</v>
      </c>
      <c r="AG288">
        <v>4.9000000000000004</v>
      </c>
      <c r="AH288">
        <v>1</v>
      </c>
      <c r="AI288">
        <v>6.63</v>
      </c>
      <c r="AJ288">
        <v>4.9000000000000004</v>
      </c>
    </row>
    <row r="289" spans="1:36" x14ac:dyDescent="0.25">
      <c r="A289" s="144" t="s">
        <v>1129</v>
      </c>
      <c r="B289" s="183">
        <v>167320367</v>
      </c>
      <c r="C289" s="184">
        <v>1.23</v>
      </c>
      <c r="D289" s="127">
        <f>(C289+4.2+coefficient!$B$23)/0.9*1.19</f>
        <v>9.8241111111111099</v>
      </c>
      <c r="E289" s="128">
        <f>(C289+4.2+coefficient!$B$23)/0.95</f>
        <v>7.8210526315789473</v>
      </c>
      <c r="F289" s="178"/>
      <c r="G289" s="179">
        <v>288</v>
      </c>
      <c r="H289" s="180">
        <f>(C289+4.2+(coefficient!$B$22))/0.85*1.19</f>
        <v>11.802</v>
      </c>
      <c r="I289" s="132">
        <v>294</v>
      </c>
      <c r="J289" s="132">
        <v>167320367</v>
      </c>
      <c r="K289" s="132">
        <v>444654</v>
      </c>
      <c r="L289" s="181">
        <f t="shared" si="21"/>
        <v>10.348807954545455</v>
      </c>
      <c r="M289" s="135">
        <v>295</v>
      </c>
      <c r="N289" s="135">
        <v>167320367</v>
      </c>
      <c r="O289" s="135">
        <v>444656</v>
      </c>
      <c r="P289" s="182">
        <f>(C289+4.2+coefficient!$B$23)/0.88*1.19</f>
        <v>10.047386363636363</v>
      </c>
      <c r="Q289" s="137">
        <v>296</v>
      </c>
      <c r="R289" s="137">
        <v>167320367</v>
      </c>
      <c r="S289" s="137">
        <v>444655</v>
      </c>
      <c r="T289" s="186">
        <f t="shared" si="22"/>
        <v>7.3428409090909081</v>
      </c>
      <c r="U289" s="187">
        <v>758</v>
      </c>
      <c r="V289" s="187">
        <v>167320367</v>
      </c>
      <c r="W289" s="187">
        <v>598874</v>
      </c>
      <c r="X289" s="188">
        <f t="shared" si="24"/>
        <v>5.4488079545454546</v>
      </c>
      <c r="Y289" s="189">
        <v>759</v>
      </c>
      <c r="Z289" s="189">
        <v>167320367</v>
      </c>
      <c r="AA289" s="189">
        <v>598875</v>
      </c>
      <c r="AB289" s="357">
        <v>36</v>
      </c>
      <c r="AH289">
        <v>3</v>
      </c>
      <c r="AI289">
        <v>8.6999999999999993</v>
      </c>
      <c r="AJ289">
        <v>0</v>
      </c>
    </row>
    <row r="290" spans="1:36" x14ac:dyDescent="0.25">
      <c r="A290" s="148" t="s">
        <v>1130</v>
      </c>
      <c r="B290" s="190">
        <v>167319831</v>
      </c>
      <c r="C290" s="191">
        <v>0.86</v>
      </c>
      <c r="D290" s="192">
        <f>(C290+4.2+coefficient!$B$23)/0.9*1.19</f>
        <v>9.334888888888889</v>
      </c>
      <c r="E290" s="193">
        <f>(C290+4.2+coefficient!$B$23)/0.95</f>
        <v>7.431578947368422</v>
      </c>
      <c r="F290" s="185"/>
      <c r="G290" s="179">
        <v>289</v>
      </c>
      <c r="H290" s="180">
        <f>(C290+4.2+(coefficient!$B$22))/0.85*1.19</f>
        <v>11.283999999999999</v>
      </c>
      <c r="I290" s="132">
        <v>294</v>
      </c>
      <c r="J290" s="132">
        <v>167319831</v>
      </c>
      <c r="K290" s="132">
        <v>444648</v>
      </c>
      <c r="L290" s="181">
        <f t="shared" si="21"/>
        <v>9.8334568181818192</v>
      </c>
      <c r="M290" s="135">
        <v>295</v>
      </c>
      <c r="N290" s="135">
        <v>167319831</v>
      </c>
      <c r="O290" s="135">
        <v>444650</v>
      </c>
      <c r="P290" s="182">
        <f>(C290+4.2+coefficient!$B$23)/0.88*1.19</f>
        <v>9.5470454545454544</v>
      </c>
      <c r="Q290" s="137">
        <v>296</v>
      </c>
      <c r="R290" s="137">
        <v>167319831</v>
      </c>
      <c r="S290" s="137">
        <v>444649</v>
      </c>
      <c r="T290" s="186">
        <f t="shared" si="22"/>
        <v>6.8425000000000011</v>
      </c>
      <c r="U290" s="187">
        <v>758</v>
      </c>
      <c r="V290" s="187">
        <v>167319831</v>
      </c>
      <c r="W290" s="187">
        <v>598872</v>
      </c>
      <c r="X290" s="188">
        <f t="shared" si="24"/>
        <v>4.9334568181818188</v>
      </c>
      <c r="Y290" s="189">
        <v>759</v>
      </c>
      <c r="Z290" s="189">
        <v>167319831</v>
      </c>
      <c r="AA290" s="189">
        <v>598873</v>
      </c>
      <c r="AB290" s="357">
        <v>0</v>
      </c>
    </row>
    <row r="291" spans="1:36" x14ac:dyDescent="0.25">
      <c r="A291" s="144" t="s">
        <v>1131</v>
      </c>
      <c r="B291" s="183">
        <v>155079661</v>
      </c>
      <c r="C291" s="184">
        <v>0.71</v>
      </c>
      <c r="D291" s="127">
        <f>(C291+4.2+coefficient!$B$25)/0.9*1.19</f>
        <v>8.2109999999999985</v>
      </c>
      <c r="E291" s="128">
        <f>(C291+4.2+coefficient!$B$25)/0.95</f>
        <v>6.5368421052631582</v>
      </c>
      <c r="F291" s="178"/>
      <c r="G291" s="179">
        <v>290</v>
      </c>
      <c r="H291" s="180">
        <f>(C291+4.2+(coefficient!$B$23))/0.85*1.19</f>
        <v>9.6739999999999995</v>
      </c>
      <c r="I291" s="132">
        <v>294</v>
      </c>
      <c r="J291" s="132">
        <v>155079661</v>
      </c>
      <c r="K291" s="132">
        <v>44836</v>
      </c>
      <c r="L291" s="181">
        <f t="shared" si="21"/>
        <v>8.6495420454545453</v>
      </c>
      <c r="M291" s="135">
        <v>295</v>
      </c>
      <c r="N291" s="135">
        <v>155079661</v>
      </c>
      <c r="O291" s="135">
        <v>44839</v>
      </c>
      <c r="P291" s="182">
        <f>(C291+4.2+coefficient!$B$25)/0.88*1.19</f>
        <v>8.3976136363636353</v>
      </c>
      <c r="Q291" s="137">
        <v>296</v>
      </c>
      <c r="R291" s="137">
        <v>155079661</v>
      </c>
      <c r="S291" s="137">
        <v>44838</v>
      </c>
      <c r="T291" s="186">
        <f t="shared" si="22"/>
        <v>6.6396590909090909</v>
      </c>
      <c r="U291" s="187">
        <v>758</v>
      </c>
      <c r="V291" s="187">
        <v>155079661</v>
      </c>
      <c r="W291" s="187">
        <v>560307</v>
      </c>
      <c r="X291" s="188">
        <f t="shared" si="24"/>
        <v>3.7495420454545449</v>
      </c>
      <c r="Y291" s="189">
        <v>759</v>
      </c>
      <c r="Z291" s="189">
        <v>155079661</v>
      </c>
      <c r="AA291" s="189">
        <v>560308</v>
      </c>
      <c r="AB291" s="357">
        <v>181</v>
      </c>
      <c r="AC291">
        <v>1</v>
      </c>
      <c r="AD291">
        <v>9.69</v>
      </c>
      <c r="AE291">
        <v>1</v>
      </c>
      <c r="AF291">
        <v>8.25</v>
      </c>
      <c r="AG291">
        <v>0</v>
      </c>
    </row>
    <row r="292" spans="1:36" x14ac:dyDescent="0.25">
      <c r="A292" s="148" t="s">
        <v>1132</v>
      </c>
      <c r="B292" s="190">
        <v>155079669</v>
      </c>
      <c r="C292" s="191">
        <v>0.95</v>
      </c>
      <c r="D292" s="192">
        <f>(C292+4.2+coefficient!$B$25)/0.9*1.19</f>
        <v>8.5283333333333324</v>
      </c>
      <c r="E292" s="193">
        <f>(C292+4.2+coefficient!$B$25)/0.95</f>
        <v>6.7894736842105265</v>
      </c>
      <c r="F292" s="185"/>
      <c r="G292" s="179">
        <v>291</v>
      </c>
      <c r="H292" s="180">
        <f>(C292+4.2+(coefficient!$B$23))/0.85*1.19</f>
        <v>10.01</v>
      </c>
      <c r="I292" s="132">
        <v>294</v>
      </c>
      <c r="J292" s="132">
        <v>155079669</v>
      </c>
      <c r="K292" s="132">
        <v>44841</v>
      </c>
      <c r="L292" s="181">
        <f t="shared" si="21"/>
        <v>8.9838238636363652</v>
      </c>
      <c r="M292" s="135">
        <v>295</v>
      </c>
      <c r="N292" s="135">
        <v>155079669</v>
      </c>
      <c r="O292" s="135">
        <v>44844</v>
      </c>
      <c r="P292" s="182">
        <f>(C292+4.2+coefficient!$B$25)/0.88*1.19</f>
        <v>8.7221590909090914</v>
      </c>
      <c r="Q292" s="137">
        <v>296</v>
      </c>
      <c r="R292" s="137">
        <v>155079669</v>
      </c>
      <c r="S292" s="137">
        <v>44843</v>
      </c>
      <c r="T292" s="186">
        <f t="shared" si="22"/>
        <v>6.9642045454545451</v>
      </c>
      <c r="U292" s="187">
        <v>758</v>
      </c>
      <c r="V292" s="187">
        <v>155079669</v>
      </c>
      <c r="W292" s="187">
        <v>560321</v>
      </c>
      <c r="X292" s="188">
        <f t="shared" si="24"/>
        <v>4.0838238636363648</v>
      </c>
      <c r="Y292" s="189">
        <v>759</v>
      </c>
      <c r="Z292" s="189">
        <v>155079669</v>
      </c>
      <c r="AA292" s="189">
        <v>560322</v>
      </c>
      <c r="AB292" s="357">
        <v>0</v>
      </c>
    </row>
    <row r="293" spans="1:36" x14ac:dyDescent="0.25">
      <c r="A293" s="144" t="s">
        <v>1133</v>
      </c>
      <c r="B293" s="183">
        <v>167323645</v>
      </c>
      <c r="C293" s="184">
        <v>1.1499999999999999</v>
      </c>
      <c r="D293" s="127">
        <f>(C293+4.2+coefficient!$B$25)/0.9*1.19</f>
        <v>8.7927777777777774</v>
      </c>
      <c r="E293" s="128">
        <f>(C293+4.2+coefficient!$B$25)/0.95</f>
        <v>7</v>
      </c>
      <c r="F293" s="178"/>
      <c r="G293" s="179">
        <v>292</v>
      </c>
      <c r="H293" s="180">
        <f>(C293+4.2+(coefficient!$B$23))/0.85*1.19</f>
        <v>10.29</v>
      </c>
      <c r="I293" s="132">
        <v>294</v>
      </c>
      <c r="J293" s="132">
        <v>167323645</v>
      </c>
      <c r="K293" s="132">
        <v>444696</v>
      </c>
      <c r="L293" s="181">
        <f t="shared" si="21"/>
        <v>9.2623920454545434</v>
      </c>
      <c r="M293" s="135">
        <v>295</v>
      </c>
      <c r="N293" s="135">
        <v>167323645</v>
      </c>
      <c r="O293" s="135">
        <v>444698</v>
      </c>
      <c r="P293" s="182">
        <f>(C293+4.2+coefficient!$B$25)/0.88*1.19</f>
        <v>8.9926136363636342</v>
      </c>
      <c r="Q293" s="137">
        <v>296</v>
      </c>
      <c r="R293" s="137">
        <v>167323645</v>
      </c>
      <c r="S293" s="137">
        <v>444697</v>
      </c>
      <c r="T293" s="186">
        <f t="shared" si="22"/>
        <v>7.2346590909090898</v>
      </c>
      <c r="U293" s="187">
        <v>758</v>
      </c>
      <c r="V293" s="187">
        <v>167323645</v>
      </c>
      <c r="W293" s="187">
        <v>598880</v>
      </c>
      <c r="X293" s="188">
        <f t="shared" si="24"/>
        <v>4.3623920454545431</v>
      </c>
      <c r="Y293" s="189">
        <v>759</v>
      </c>
      <c r="Z293" s="189">
        <v>167323645</v>
      </c>
      <c r="AA293" s="189">
        <v>598881</v>
      </c>
      <c r="AB293" s="357">
        <v>43</v>
      </c>
      <c r="AH293">
        <v>3</v>
      </c>
      <c r="AI293">
        <v>8.59</v>
      </c>
      <c r="AJ293">
        <v>0</v>
      </c>
    </row>
    <row r="294" spans="1:36" x14ac:dyDescent="0.25">
      <c r="A294" s="125" t="s">
        <v>1134</v>
      </c>
      <c r="B294" s="183">
        <v>167326524</v>
      </c>
      <c r="C294" s="184">
        <v>0.88</v>
      </c>
      <c r="D294" s="127">
        <f>(C294+4.2+coefficient!$B$25)/0.9*1.19</f>
        <v>8.4357777777777763</v>
      </c>
      <c r="E294" s="128">
        <f>(C294+4.2+coefficient!$B$25)/0.95</f>
        <v>6.715789473684211</v>
      </c>
      <c r="F294" s="185"/>
      <c r="G294" s="179">
        <v>293</v>
      </c>
      <c r="H294" s="180">
        <f>(C294+4.2+(coefficient!$B$23))/0.85*1.19</f>
        <v>9.9120000000000008</v>
      </c>
      <c r="I294" s="132">
        <v>294</v>
      </c>
      <c r="J294" s="132">
        <v>167326524</v>
      </c>
      <c r="K294" s="132">
        <v>444752</v>
      </c>
      <c r="L294" s="181">
        <f t="shared" si="21"/>
        <v>8.8863249999999994</v>
      </c>
      <c r="M294" s="135">
        <v>295</v>
      </c>
      <c r="N294" s="135">
        <v>167326524</v>
      </c>
      <c r="O294" s="135">
        <v>444754</v>
      </c>
      <c r="P294" s="182">
        <f>(C294+4.2+coefficient!$B$25)/0.88*1.19</f>
        <v>8.6274999999999995</v>
      </c>
      <c r="Q294" s="137">
        <v>296</v>
      </c>
      <c r="R294" s="137">
        <v>167326524</v>
      </c>
      <c r="S294" s="137">
        <v>444753</v>
      </c>
      <c r="T294" s="186">
        <f t="shared" si="22"/>
        <v>6.8695454545454542</v>
      </c>
      <c r="U294" s="187">
        <v>758</v>
      </c>
      <c r="V294" s="187">
        <v>167326524</v>
      </c>
      <c r="W294" s="187">
        <v>598884</v>
      </c>
      <c r="X294" s="188">
        <f t="shared" si="24"/>
        <v>3.986324999999999</v>
      </c>
      <c r="Y294" s="189">
        <v>759</v>
      </c>
      <c r="Z294" s="189">
        <v>167326524</v>
      </c>
      <c r="AA294" s="189">
        <v>598885</v>
      </c>
      <c r="AB294" s="357">
        <v>31</v>
      </c>
      <c r="AH294">
        <v>1</v>
      </c>
      <c r="AI294">
        <v>8.2100000000000009</v>
      </c>
      <c r="AJ294">
        <v>0</v>
      </c>
    </row>
    <row r="295" spans="1:36" x14ac:dyDescent="0.25">
      <c r="A295" s="144" t="s">
        <v>1135</v>
      </c>
      <c r="B295" s="183">
        <v>155079681</v>
      </c>
      <c r="C295" s="184">
        <v>0.79</v>
      </c>
      <c r="D295" s="127">
        <f>(C295+4.2+coefficient!$B$25)/0.9*1.19</f>
        <v>8.3167777777777783</v>
      </c>
      <c r="E295" s="128">
        <f>(C295+4.2+coefficient!$B$25)/0.95</f>
        <v>6.621052631578948</v>
      </c>
      <c r="F295" s="178"/>
      <c r="G295" s="179">
        <v>294</v>
      </c>
      <c r="H295" s="180">
        <f>(C295+4.2+(coefficient!$B$23))/0.85*1.19</f>
        <v>9.7860000000000014</v>
      </c>
      <c r="I295" s="132">
        <v>294</v>
      </c>
      <c r="J295" s="132">
        <v>155079681</v>
      </c>
      <c r="K295" s="132">
        <v>44846</v>
      </c>
      <c r="L295" s="181">
        <f t="shared" si="21"/>
        <v>8.760969318181818</v>
      </c>
      <c r="M295" s="135">
        <v>295</v>
      </c>
      <c r="N295" s="135">
        <v>155079681</v>
      </c>
      <c r="O295" s="135">
        <v>44849</v>
      </c>
      <c r="P295" s="182">
        <f>(C295+4.2+coefficient!$B$25)/0.88*1.19</f>
        <v>8.5057954545454546</v>
      </c>
      <c r="Q295" s="137">
        <v>296</v>
      </c>
      <c r="R295" s="137">
        <v>155079681</v>
      </c>
      <c r="S295" s="137">
        <v>44848</v>
      </c>
      <c r="T295" s="186">
        <f t="shared" si="22"/>
        <v>6.7478409090909093</v>
      </c>
      <c r="U295" s="187">
        <v>758</v>
      </c>
      <c r="V295" s="187">
        <v>155079681</v>
      </c>
      <c r="W295" s="187">
        <v>560343</v>
      </c>
      <c r="X295" s="188">
        <f t="shared" si="24"/>
        <v>3.8609693181818177</v>
      </c>
      <c r="Y295" s="189">
        <v>759</v>
      </c>
      <c r="Z295" s="189">
        <v>155079681</v>
      </c>
      <c r="AA295" s="189">
        <v>560344</v>
      </c>
      <c r="AB295" s="357">
        <v>175</v>
      </c>
      <c r="AH295">
        <v>2</v>
      </c>
      <c r="AI295">
        <v>8.11</v>
      </c>
      <c r="AJ295">
        <v>0</v>
      </c>
    </row>
    <row r="296" spans="1:36" x14ac:dyDescent="0.25">
      <c r="A296" s="148" t="s">
        <v>1136</v>
      </c>
      <c r="B296" s="190">
        <v>155079691</v>
      </c>
      <c r="C296" s="191">
        <v>0.78</v>
      </c>
      <c r="D296" s="192">
        <f>(C296+4.2+coefficient!$B$25)/0.9*1.19</f>
        <v>8.3035555555555547</v>
      </c>
      <c r="E296" s="193">
        <f>(C296+4.2+coefficient!$B$25)/0.95</f>
        <v>6.6105263157894747</v>
      </c>
      <c r="F296" s="185"/>
      <c r="G296" s="179">
        <v>295</v>
      </c>
      <c r="H296" s="180">
        <f>(C296+4.2+(coefficient!$B$23))/0.85*1.19</f>
        <v>9.7720000000000002</v>
      </c>
      <c r="I296" s="132">
        <v>294</v>
      </c>
      <c r="J296" s="132">
        <v>155079691</v>
      </c>
      <c r="K296" s="132">
        <v>44851</v>
      </c>
      <c r="L296" s="181">
        <f t="shared" si="21"/>
        <v>8.7470409090909094</v>
      </c>
      <c r="M296" s="135">
        <v>295</v>
      </c>
      <c r="N296" s="135">
        <v>155079691</v>
      </c>
      <c r="O296" s="135">
        <v>44854</v>
      </c>
      <c r="P296" s="182">
        <f>(C296+4.2+coefficient!$B$25)/0.88*1.19</f>
        <v>8.4922727272727272</v>
      </c>
      <c r="Q296" s="137">
        <v>296</v>
      </c>
      <c r="R296" s="137">
        <v>155079691</v>
      </c>
      <c r="S296" s="137">
        <v>44853</v>
      </c>
      <c r="T296" s="186">
        <f t="shared" si="22"/>
        <v>6.7343181818181819</v>
      </c>
      <c r="U296" s="187">
        <v>758</v>
      </c>
      <c r="V296" s="187">
        <v>155079691</v>
      </c>
      <c r="W296" s="187">
        <v>560363</v>
      </c>
      <c r="X296" s="188">
        <f t="shared" si="24"/>
        <v>3.847040909090909</v>
      </c>
      <c r="Y296" s="189">
        <v>759</v>
      </c>
      <c r="Z296" s="189">
        <v>155079691</v>
      </c>
      <c r="AA296" s="189">
        <v>560364</v>
      </c>
      <c r="AB296" s="357">
        <v>0</v>
      </c>
      <c r="AE296">
        <v>10</v>
      </c>
      <c r="AF296">
        <v>4.3099999999999996</v>
      </c>
      <c r="AG296">
        <v>4.9000000000000004</v>
      </c>
      <c r="AH296">
        <v>4</v>
      </c>
      <c r="AI296">
        <v>8.49</v>
      </c>
      <c r="AJ296">
        <v>0</v>
      </c>
    </row>
    <row r="297" spans="1:36" x14ac:dyDescent="0.25">
      <c r="A297" s="144" t="s">
        <v>1137</v>
      </c>
      <c r="B297" s="183">
        <v>155079702</v>
      </c>
      <c r="C297" s="184">
        <v>0.96</v>
      </c>
      <c r="D297" s="127">
        <f>(C297+4.2+coefficient!$B$25)/0.9*1.19</f>
        <v>8.5415555555555542</v>
      </c>
      <c r="E297" s="128">
        <f>(C297+4.2+coefficient!$B$25)/0.95</f>
        <v>6.8000000000000007</v>
      </c>
      <c r="F297" s="178"/>
      <c r="G297" s="179">
        <v>296</v>
      </c>
      <c r="H297" s="180">
        <f>(C297+4.2+(coefficient!$B$23))/0.85*1.19</f>
        <v>10.023999999999999</v>
      </c>
      <c r="I297" s="132">
        <v>294</v>
      </c>
      <c r="J297" s="132">
        <v>155079702</v>
      </c>
      <c r="K297" s="132">
        <v>44855</v>
      </c>
      <c r="L297" s="181">
        <f t="shared" si="21"/>
        <v>8.9977522727272721</v>
      </c>
      <c r="M297" s="135">
        <v>295</v>
      </c>
      <c r="N297" s="135">
        <v>155079702</v>
      </c>
      <c r="O297" s="135">
        <v>44858</v>
      </c>
      <c r="P297" s="182">
        <f>(C297+4.2+coefficient!$B$25)/0.88*1.19</f>
        <v>8.735681818181817</v>
      </c>
      <c r="Q297" s="137">
        <v>296</v>
      </c>
      <c r="R297" s="137">
        <v>155079702</v>
      </c>
      <c r="S297" s="137">
        <v>44857</v>
      </c>
      <c r="T297" s="186">
        <f t="shared" si="22"/>
        <v>6.9777272727272734</v>
      </c>
      <c r="U297" s="187">
        <v>758</v>
      </c>
      <c r="V297" s="187">
        <v>155079702</v>
      </c>
      <c r="W297" s="187">
        <v>560383</v>
      </c>
      <c r="X297" s="188">
        <f t="shared" si="24"/>
        <v>4.0977522727272717</v>
      </c>
      <c r="Y297" s="189">
        <v>759</v>
      </c>
      <c r="Z297" s="189">
        <v>155079702</v>
      </c>
      <c r="AA297" s="189">
        <v>560384</v>
      </c>
      <c r="AB297" s="357">
        <v>152</v>
      </c>
      <c r="AE297">
        <v>9</v>
      </c>
      <c r="AF297">
        <v>9</v>
      </c>
      <c r="AG297">
        <v>0</v>
      </c>
    </row>
    <row r="298" spans="1:36" x14ac:dyDescent="0.25">
      <c r="A298" s="125" t="s">
        <v>1138</v>
      </c>
      <c r="B298" s="183">
        <v>155079659</v>
      </c>
      <c r="C298" s="184">
        <v>1.67</v>
      </c>
      <c r="D298" s="127">
        <f>(C298+4.2+coefficient!$B$25)/0.9*1.19</f>
        <v>9.4803333333333324</v>
      </c>
      <c r="E298" s="128">
        <f>(C298+4.2+coefficient!$B$25)/0.95</f>
        <v>7.5473684210526315</v>
      </c>
      <c r="F298" s="366"/>
      <c r="G298" s="179">
        <v>297</v>
      </c>
      <c r="H298" s="367">
        <f>(C298+4.2+(coefficient!$B$23))/0.85*1.19</f>
        <v>11.018000000000001</v>
      </c>
      <c r="I298" s="368">
        <v>294</v>
      </c>
      <c r="J298" s="368">
        <v>155079659</v>
      </c>
      <c r="K298" s="368">
        <v>44806</v>
      </c>
      <c r="L298" s="369">
        <f t="shared" si="21"/>
        <v>9.9866693181818178</v>
      </c>
      <c r="M298" s="370">
        <v>295</v>
      </c>
      <c r="N298" s="370">
        <v>155079659</v>
      </c>
      <c r="O298" s="370">
        <v>44808</v>
      </c>
      <c r="P298" s="371">
        <f>(C298+4.2+coefficient!$B$25)/0.88*1.19</f>
        <v>9.6957954545454541</v>
      </c>
      <c r="Q298" s="372">
        <v>296</v>
      </c>
      <c r="R298" s="372">
        <v>155079659</v>
      </c>
      <c r="S298" s="372">
        <v>44807</v>
      </c>
      <c r="T298" s="373">
        <f t="shared" si="22"/>
        <v>7.9378409090909088</v>
      </c>
      <c r="U298" s="374">
        <v>758</v>
      </c>
      <c r="V298" s="374">
        <v>155079659</v>
      </c>
      <c r="W298" s="374">
        <v>560303</v>
      </c>
      <c r="X298" s="188">
        <f t="shared" si="24"/>
        <v>5.0866693181818174</v>
      </c>
      <c r="Y298" s="189">
        <v>759</v>
      </c>
      <c r="Z298" s="189">
        <v>155079659</v>
      </c>
      <c r="AA298" s="189">
        <v>560304</v>
      </c>
      <c r="AB298" s="357">
        <v>39</v>
      </c>
    </row>
    <row r="299" spans="1:36" x14ac:dyDescent="0.25">
      <c r="A299" s="148" t="s">
        <v>1139</v>
      </c>
      <c r="B299" s="190">
        <v>155079679</v>
      </c>
      <c r="C299" s="191">
        <v>1.77</v>
      </c>
      <c r="D299" s="192">
        <f>(C299+4.2+coefficient!$B$25)/0.9*1.19</f>
        <v>9.612555555555554</v>
      </c>
      <c r="E299" s="193">
        <f>(C299+4.2+coefficient!$B$25)/0.95</f>
        <v>7.6526315789473696</v>
      </c>
      <c r="F299" s="185"/>
      <c r="G299" s="179">
        <v>298</v>
      </c>
      <c r="H299" s="180">
        <f>(C299+4.2+(coefficient!$B$23))/0.85*1.19</f>
        <v>11.157999999999999</v>
      </c>
      <c r="I299" s="132">
        <v>294</v>
      </c>
      <c r="J299" s="132">
        <v>155079679</v>
      </c>
      <c r="K299" s="132">
        <v>44958</v>
      </c>
      <c r="L299" s="181">
        <f t="shared" si="21"/>
        <v>10.125953409090908</v>
      </c>
      <c r="M299" s="135">
        <v>295</v>
      </c>
      <c r="N299" s="135">
        <v>155079679</v>
      </c>
      <c r="O299" s="135">
        <v>44961</v>
      </c>
      <c r="P299" s="182">
        <f>(C299+4.2+coefficient!$B$25)/0.88*1.19</f>
        <v>9.8310227272727264</v>
      </c>
      <c r="Q299" s="137">
        <v>296</v>
      </c>
      <c r="R299" s="137">
        <v>155079679</v>
      </c>
      <c r="S299" s="137">
        <v>44960</v>
      </c>
      <c r="T299" s="186">
        <f t="shared" si="22"/>
        <v>8.0730681818181829</v>
      </c>
      <c r="U299" s="187">
        <v>758</v>
      </c>
      <c r="V299" s="187">
        <v>155079679</v>
      </c>
      <c r="W299" s="187">
        <v>560339</v>
      </c>
      <c r="X299" s="188">
        <f t="shared" si="24"/>
        <v>5.2259534090909074</v>
      </c>
      <c r="Y299" s="189">
        <v>759</v>
      </c>
      <c r="Z299" s="189">
        <v>155079679</v>
      </c>
      <c r="AA299" s="189">
        <v>560340</v>
      </c>
      <c r="AB299" s="357">
        <v>0</v>
      </c>
    </row>
    <row r="300" spans="1:36" x14ac:dyDescent="0.25">
      <c r="A300" s="144" t="s">
        <v>1140</v>
      </c>
      <c r="B300" s="183">
        <v>155079689</v>
      </c>
      <c r="C300" s="184">
        <v>0.7</v>
      </c>
      <c r="D300" s="127">
        <f>(C300+4.2+coefficient!$B$25)/0.9*1.19</f>
        <v>8.1977777777777785</v>
      </c>
      <c r="E300" s="128">
        <f>(C300+4.2+coefficient!$B$25)/0.95</f>
        <v>6.526315789473685</v>
      </c>
      <c r="F300" s="178"/>
      <c r="G300" s="179">
        <v>299</v>
      </c>
      <c r="H300" s="180">
        <f>(C300+4.2+(coefficient!$B$23))/0.85*1.19</f>
        <v>9.6600000000000019</v>
      </c>
      <c r="I300" s="132">
        <v>294</v>
      </c>
      <c r="J300" s="132">
        <v>155079689</v>
      </c>
      <c r="K300" s="132">
        <v>44962</v>
      </c>
      <c r="L300" s="181">
        <f t="shared" si="21"/>
        <v>8.6356136363636367</v>
      </c>
      <c r="M300" s="135">
        <v>295</v>
      </c>
      <c r="N300" s="135">
        <v>155079689</v>
      </c>
      <c r="O300" s="135">
        <v>44965</v>
      </c>
      <c r="P300" s="182">
        <f>(C300+4.2+coefficient!$B$25)/0.88*1.19</f>
        <v>8.3840909090909097</v>
      </c>
      <c r="Q300" s="137">
        <v>296</v>
      </c>
      <c r="R300" s="137">
        <v>155079689</v>
      </c>
      <c r="S300" s="137">
        <v>44964</v>
      </c>
      <c r="T300" s="186">
        <f t="shared" si="22"/>
        <v>6.6261363636363635</v>
      </c>
      <c r="U300" s="187">
        <v>758</v>
      </c>
      <c r="V300" s="187">
        <v>155079689</v>
      </c>
      <c r="W300" s="187">
        <v>560359</v>
      </c>
      <c r="X300" s="188">
        <f t="shared" si="24"/>
        <v>3.7356136363636363</v>
      </c>
      <c r="Y300" s="189">
        <v>759</v>
      </c>
      <c r="Z300" s="189">
        <v>155079689</v>
      </c>
      <c r="AA300" s="189">
        <v>560360</v>
      </c>
      <c r="AB300" s="357">
        <v>202</v>
      </c>
      <c r="AE300">
        <v>3</v>
      </c>
      <c r="AF300">
        <v>8.64</v>
      </c>
      <c r="AG300">
        <v>4.9000000000000004</v>
      </c>
      <c r="AH300">
        <v>2</v>
      </c>
      <c r="AI300">
        <v>7.99</v>
      </c>
      <c r="AJ300">
        <v>4.9000000000000004</v>
      </c>
    </row>
    <row r="301" spans="1:36" x14ac:dyDescent="0.25">
      <c r="A301" s="148" t="s">
        <v>1141</v>
      </c>
      <c r="B301" s="190">
        <v>167320737</v>
      </c>
      <c r="C301" s="191">
        <v>1.02</v>
      </c>
      <c r="D301" s="192">
        <f>(C301+4.2+coefficient!$B$25)/0.9*1.19</f>
        <v>8.6208888888888886</v>
      </c>
      <c r="E301" s="193">
        <f>(C301+4.2+coefficient!$B$25)/0.95</f>
        <v>6.863157894736843</v>
      </c>
      <c r="F301" s="185"/>
      <c r="G301" s="179">
        <v>300</v>
      </c>
      <c r="H301" s="180">
        <f>(C301+4.2+(coefficient!$B$23))/0.85*1.19</f>
        <v>10.108000000000002</v>
      </c>
      <c r="I301" s="132">
        <v>294</v>
      </c>
      <c r="J301" s="132">
        <v>167320737</v>
      </c>
      <c r="K301" s="132">
        <v>444662</v>
      </c>
      <c r="L301" s="181">
        <f t="shared" si="21"/>
        <v>9.0813227272727275</v>
      </c>
      <c r="M301" s="135">
        <v>295</v>
      </c>
      <c r="N301" s="135">
        <v>167320737</v>
      </c>
      <c r="O301" s="135">
        <v>444664</v>
      </c>
      <c r="P301" s="182">
        <f>(C301+4.2+coefficient!$B$25)/0.88*1.19</f>
        <v>8.8168181818181814</v>
      </c>
      <c r="Q301" s="137">
        <v>296</v>
      </c>
      <c r="R301" s="137">
        <v>167320737</v>
      </c>
      <c r="S301" s="137">
        <v>444663</v>
      </c>
      <c r="T301" s="186">
        <f t="shared" si="22"/>
        <v>7.058863636363637</v>
      </c>
      <c r="U301" s="187">
        <v>758</v>
      </c>
      <c r="V301" s="187">
        <v>167320737</v>
      </c>
      <c r="W301" s="187">
        <v>598876</v>
      </c>
      <c r="X301" s="188">
        <f t="shared" si="24"/>
        <v>4.1813227272727271</v>
      </c>
      <c r="Y301" s="189">
        <v>759</v>
      </c>
      <c r="Z301" s="189">
        <v>167320737</v>
      </c>
      <c r="AA301" s="189">
        <v>598877</v>
      </c>
      <c r="AB301" s="357">
        <v>0</v>
      </c>
      <c r="AE301">
        <v>6</v>
      </c>
      <c r="AF301">
        <v>8.66</v>
      </c>
      <c r="AG301">
        <v>0</v>
      </c>
      <c r="AH301">
        <v>1</v>
      </c>
      <c r="AI301">
        <v>8.41</v>
      </c>
      <c r="AJ301">
        <v>0</v>
      </c>
    </row>
    <row r="302" spans="1:36" x14ac:dyDescent="0.25">
      <c r="A302" s="144" t="s">
        <v>1142</v>
      </c>
      <c r="B302" s="183">
        <v>167456536</v>
      </c>
      <c r="C302" s="184">
        <v>0.61</v>
      </c>
      <c r="D302" s="127">
        <f>(C302+4.2+coefficient!$B$25)/0.9*1.19</f>
        <v>8.0787777777777769</v>
      </c>
      <c r="E302" s="128">
        <f>(C302+4.2+coefficient!$B$25)/0.95</f>
        <v>6.431578947368422</v>
      </c>
      <c r="F302" s="178"/>
      <c r="G302" s="179">
        <v>301</v>
      </c>
      <c r="H302" s="180">
        <f>(C302+4.2+(coefficient!$B$23))/0.85*1.19</f>
        <v>9.5339999999999989</v>
      </c>
      <c r="I302" s="132">
        <v>294</v>
      </c>
      <c r="J302" s="132">
        <v>167456536</v>
      </c>
      <c r="K302" s="132">
        <v>462128</v>
      </c>
      <c r="L302" s="181">
        <f t="shared" si="21"/>
        <v>8.5102579545454535</v>
      </c>
      <c r="M302" s="135">
        <v>295</v>
      </c>
      <c r="N302" s="135">
        <v>167456536</v>
      </c>
      <c r="O302" s="135">
        <v>462129</v>
      </c>
      <c r="P302" s="182">
        <f>(C302+4.2+coefficient!$B$25)/0.88*1.19</f>
        <v>8.262386363636363</v>
      </c>
      <c r="Q302" s="137">
        <v>296</v>
      </c>
      <c r="R302" s="137">
        <v>167456536</v>
      </c>
      <c r="S302" s="137">
        <v>462130</v>
      </c>
      <c r="T302" s="186">
        <f t="shared" si="22"/>
        <v>6.5044318181818186</v>
      </c>
      <c r="U302" s="187">
        <v>758</v>
      </c>
      <c r="V302" s="187">
        <v>167456536</v>
      </c>
      <c r="W302" s="187">
        <v>603894</v>
      </c>
      <c r="X302" s="188">
        <f>L302-1</f>
        <v>7.5102579545454535</v>
      </c>
      <c r="Y302" s="189">
        <v>759</v>
      </c>
      <c r="Z302" s="189">
        <v>167456536</v>
      </c>
      <c r="AA302" s="189">
        <v>603895</v>
      </c>
      <c r="AB302" s="357">
        <v>1</v>
      </c>
    </row>
    <row r="303" spans="1:36" x14ac:dyDescent="0.25">
      <c r="A303" s="125" t="s">
        <v>1143</v>
      </c>
      <c r="B303" s="183">
        <v>155079660</v>
      </c>
      <c r="C303" s="184">
        <v>0.61</v>
      </c>
      <c r="D303" s="127">
        <f>(C303+4.2+coefficient!$B$25)/0.9*1.19</f>
        <v>8.0787777777777769</v>
      </c>
      <c r="E303" s="128">
        <f>(C303+4.2+coefficient!$B$25)/0.95</f>
        <v>6.431578947368422</v>
      </c>
      <c r="F303" s="185"/>
      <c r="G303" s="179">
        <v>302</v>
      </c>
      <c r="H303" s="180">
        <f>(C303+4.2+(coefficient!$B$23))/0.85*1.19</f>
        <v>9.5339999999999989</v>
      </c>
      <c r="I303" s="132">
        <v>294</v>
      </c>
      <c r="J303" s="132">
        <v>155079660</v>
      </c>
      <c r="K303" s="132">
        <v>44980</v>
      </c>
      <c r="L303" s="181">
        <f t="shared" si="21"/>
        <v>8.5102579545454535</v>
      </c>
      <c r="M303" s="135">
        <v>295</v>
      </c>
      <c r="N303" s="135">
        <v>155079660</v>
      </c>
      <c r="O303" s="135">
        <v>44983</v>
      </c>
      <c r="P303" s="182">
        <f>(C303+4.2+coefficient!$B$25)/0.88*1.19</f>
        <v>8.262386363636363</v>
      </c>
      <c r="Q303" s="137">
        <v>296</v>
      </c>
      <c r="R303" s="137">
        <v>155079660</v>
      </c>
      <c r="S303" s="137">
        <v>44982</v>
      </c>
      <c r="T303" s="186">
        <f t="shared" si="22"/>
        <v>6.5044318181818186</v>
      </c>
      <c r="U303" s="187">
        <v>758</v>
      </c>
      <c r="V303" s="187">
        <v>155079660</v>
      </c>
      <c r="W303" s="187">
        <v>560305</v>
      </c>
      <c r="X303" s="188">
        <f>L303-4.9</f>
        <v>3.6102579545454532</v>
      </c>
      <c r="Y303" s="189">
        <v>759</v>
      </c>
      <c r="Z303" s="189">
        <v>155079660</v>
      </c>
      <c r="AA303" s="189">
        <v>560306</v>
      </c>
      <c r="AB303" s="357">
        <v>100</v>
      </c>
    </row>
    <row r="304" spans="1:36" x14ac:dyDescent="0.25">
      <c r="A304" s="144" t="s">
        <v>1144</v>
      </c>
      <c r="B304" s="183">
        <v>155079670</v>
      </c>
      <c r="C304" s="184">
        <v>0.7</v>
      </c>
      <c r="D304" s="127">
        <f>(C304+4.2+coefficient!$B$25)/0.9*1.19</f>
        <v>8.1977777777777785</v>
      </c>
      <c r="E304" s="128">
        <f>(C304+4.2+coefficient!$B$25)/0.95</f>
        <v>6.526315789473685</v>
      </c>
      <c r="F304" s="178"/>
      <c r="G304" s="179">
        <v>303</v>
      </c>
      <c r="H304" s="180">
        <f>(C304+4.2+(coefficient!$B$23))/0.85*1.19</f>
        <v>9.6600000000000019</v>
      </c>
      <c r="I304" s="132">
        <v>294</v>
      </c>
      <c r="J304" s="132">
        <v>155079670</v>
      </c>
      <c r="K304" s="132">
        <v>44990</v>
      </c>
      <c r="L304" s="181">
        <f t="shared" si="21"/>
        <v>8.6356136363636367</v>
      </c>
      <c r="M304" s="135">
        <v>295</v>
      </c>
      <c r="N304" s="135">
        <v>155079670</v>
      </c>
      <c r="O304" s="135">
        <v>44993</v>
      </c>
      <c r="P304" s="182">
        <f>(C304+4.2+coefficient!$B$25)/0.88*1.19</f>
        <v>8.3840909090909097</v>
      </c>
      <c r="Q304" s="137">
        <v>296</v>
      </c>
      <c r="R304" s="137">
        <v>155079670</v>
      </c>
      <c r="S304" s="137">
        <v>44992</v>
      </c>
      <c r="T304" s="186">
        <f t="shared" si="22"/>
        <v>6.6261363636363635</v>
      </c>
      <c r="U304" s="187">
        <v>758</v>
      </c>
      <c r="V304" s="187">
        <v>155079670</v>
      </c>
      <c r="W304" s="187">
        <v>560323</v>
      </c>
      <c r="X304" s="188">
        <f>L304-4.9</f>
        <v>3.7356136363636363</v>
      </c>
      <c r="Y304" s="189">
        <v>759</v>
      </c>
      <c r="Z304" s="189">
        <v>155079670</v>
      </c>
      <c r="AA304" s="189">
        <v>560324</v>
      </c>
      <c r="AB304" s="357">
        <v>142</v>
      </c>
      <c r="AE304">
        <v>1</v>
      </c>
      <c r="AF304">
        <v>3.07</v>
      </c>
      <c r="AG304">
        <v>4.9000000000000004</v>
      </c>
    </row>
    <row r="305" spans="1:36" x14ac:dyDescent="0.25">
      <c r="A305" s="148" t="s">
        <v>1145</v>
      </c>
      <c r="B305" s="190">
        <v>155079676</v>
      </c>
      <c r="C305" s="191">
        <v>1.23</v>
      </c>
      <c r="D305" s="192">
        <f>(C305+4.2+coefficient!$B$25)/0.9*1.19</f>
        <v>8.8985555555555536</v>
      </c>
      <c r="E305" s="193">
        <f>(C305+4.2+coefficient!$B$25)/0.95</f>
        <v>7.0842105263157897</v>
      </c>
      <c r="F305" s="185"/>
      <c r="G305" s="179">
        <v>304</v>
      </c>
      <c r="H305" s="180">
        <f>(C305+4.2+(coefficient!$B$23))/0.85*1.19</f>
        <v>10.401999999999999</v>
      </c>
      <c r="I305" s="132">
        <v>294</v>
      </c>
      <c r="J305" s="132">
        <v>155079676</v>
      </c>
      <c r="K305" s="132">
        <v>45004</v>
      </c>
      <c r="L305" s="181">
        <f t="shared" si="21"/>
        <v>9.3738193181818179</v>
      </c>
      <c r="M305" s="135">
        <v>295</v>
      </c>
      <c r="N305" s="135">
        <v>155079676</v>
      </c>
      <c r="O305" s="135">
        <v>45007</v>
      </c>
      <c r="P305" s="182">
        <f>(C305+4.2+coefficient!$B$25)/0.88*1.19</f>
        <v>9.1007954545454535</v>
      </c>
      <c r="Q305" s="137">
        <v>296</v>
      </c>
      <c r="R305" s="137">
        <v>155079676</v>
      </c>
      <c r="S305" s="137">
        <v>45006</v>
      </c>
      <c r="T305" s="186">
        <f t="shared" si="22"/>
        <v>7.3428409090909081</v>
      </c>
      <c r="U305" s="187">
        <v>758</v>
      </c>
      <c r="V305" s="187">
        <v>155079676</v>
      </c>
      <c r="W305" s="187">
        <v>560335</v>
      </c>
      <c r="X305" s="188">
        <f>L305-2</f>
        <v>7.3738193181818179</v>
      </c>
      <c r="Y305" s="189">
        <v>759</v>
      </c>
      <c r="Z305" s="189">
        <v>155079676</v>
      </c>
      <c r="AA305" s="189">
        <v>560336</v>
      </c>
      <c r="AB305" s="357">
        <v>20</v>
      </c>
      <c r="AH305">
        <v>41</v>
      </c>
      <c r="AI305">
        <v>8.2100000000000009</v>
      </c>
      <c r="AJ305">
        <v>0</v>
      </c>
    </row>
    <row r="306" spans="1:36" x14ac:dyDescent="0.25">
      <c r="A306" s="144" t="s">
        <v>1146</v>
      </c>
      <c r="B306" s="183">
        <v>155079687</v>
      </c>
      <c r="C306" s="184">
        <v>0.81</v>
      </c>
      <c r="D306" s="127">
        <f>(C306+4.2+coefficient!$B$25)/0.9*1.19</f>
        <v>8.3432222222222201</v>
      </c>
      <c r="E306" s="128">
        <f>(C306+4.2+coefficient!$B$25)/0.95</f>
        <v>6.6421052631578945</v>
      </c>
      <c r="F306" s="178"/>
      <c r="G306" s="179">
        <v>305</v>
      </c>
      <c r="H306" s="180">
        <f>(C306+4.2+(coefficient!$B$23))/0.85*1.19</f>
        <v>9.8139999999999983</v>
      </c>
      <c r="I306" s="132">
        <v>294</v>
      </c>
      <c r="J306" s="132">
        <v>155079687</v>
      </c>
      <c r="K306" s="132">
        <v>45015</v>
      </c>
      <c r="L306" s="181">
        <f t="shared" si="21"/>
        <v>8.7888261363636353</v>
      </c>
      <c r="M306" s="135">
        <v>295</v>
      </c>
      <c r="N306" s="135">
        <v>155079687</v>
      </c>
      <c r="O306" s="135">
        <v>45018</v>
      </c>
      <c r="P306" s="182">
        <f>(C306+4.2+coefficient!$B$25)/0.88*1.19</f>
        <v>8.5328409090909076</v>
      </c>
      <c r="Q306" s="137">
        <v>296</v>
      </c>
      <c r="R306" s="137">
        <v>155079687</v>
      </c>
      <c r="S306" s="137">
        <v>45017</v>
      </c>
      <c r="T306" s="186">
        <f t="shared" si="22"/>
        <v>6.7748863636363632</v>
      </c>
      <c r="U306" s="187">
        <v>758</v>
      </c>
      <c r="V306" s="187">
        <v>155079687</v>
      </c>
      <c r="W306" s="187">
        <v>560355</v>
      </c>
      <c r="X306" s="188">
        <f t="shared" ref="X306:X338" si="25">L306-4.9</f>
        <v>3.8888261363636349</v>
      </c>
      <c r="Y306" s="189">
        <v>759</v>
      </c>
      <c r="Z306" s="189">
        <v>155079687</v>
      </c>
      <c r="AA306" s="189">
        <v>560356</v>
      </c>
      <c r="AB306" s="357">
        <v>73</v>
      </c>
      <c r="AE306">
        <v>6</v>
      </c>
      <c r="AF306">
        <v>8.7899999999999991</v>
      </c>
      <c r="AG306">
        <v>0</v>
      </c>
      <c r="AH306">
        <v>2</v>
      </c>
      <c r="AI306">
        <v>8.5299999999999994</v>
      </c>
      <c r="AJ306">
        <v>0</v>
      </c>
    </row>
    <row r="307" spans="1:36" x14ac:dyDescent="0.25">
      <c r="A307" s="148" t="s">
        <v>1147</v>
      </c>
      <c r="B307" s="190">
        <v>155079701</v>
      </c>
      <c r="C307" s="191">
        <v>1</v>
      </c>
      <c r="D307" s="192">
        <f>(C307+4.2+coefficient!$B$25)/0.9*1.19</f>
        <v>8.594444444444445</v>
      </c>
      <c r="E307" s="193">
        <f>(C307+4.2+coefficient!$B$25)/0.95</f>
        <v>6.8421052631578947</v>
      </c>
      <c r="F307" s="185"/>
      <c r="G307" s="179">
        <v>306</v>
      </c>
      <c r="H307" s="180">
        <f>(C307+4.2+(coefficient!$B$23))/0.85*1.19</f>
        <v>10.08</v>
      </c>
      <c r="I307" s="132">
        <v>294</v>
      </c>
      <c r="J307" s="132">
        <v>155079701</v>
      </c>
      <c r="K307" s="132">
        <v>45019</v>
      </c>
      <c r="L307" s="181">
        <f t="shared" si="21"/>
        <v>9.0534659090909084</v>
      </c>
      <c r="M307" s="135">
        <v>295</v>
      </c>
      <c r="N307" s="135">
        <v>155079701</v>
      </c>
      <c r="O307" s="135">
        <v>45022</v>
      </c>
      <c r="P307" s="182">
        <f>(C307+4.2+coefficient!$B$25)/0.88*1.19</f>
        <v>8.7897727272727266</v>
      </c>
      <c r="Q307" s="137">
        <v>296</v>
      </c>
      <c r="R307" s="137">
        <v>155079701</v>
      </c>
      <c r="S307" s="137">
        <v>45021</v>
      </c>
      <c r="T307" s="186">
        <f t="shared" si="22"/>
        <v>7.0318181818181813</v>
      </c>
      <c r="U307" s="187">
        <v>758</v>
      </c>
      <c r="V307" s="187">
        <v>155079701</v>
      </c>
      <c r="W307" s="187">
        <v>560381</v>
      </c>
      <c r="X307" s="188">
        <f t="shared" si="25"/>
        <v>4.1534659090909081</v>
      </c>
      <c r="Y307" s="189">
        <v>759</v>
      </c>
      <c r="Z307" s="189">
        <v>155079701</v>
      </c>
      <c r="AA307" s="189">
        <v>560382</v>
      </c>
      <c r="AB307" s="357">
        <v>0</v>
      </c>
    </row>
    <row r="308" spans="1:36" x14ac:dyDescent="0.25">
      <c r="A308" s="144" t="s">
        <v>1148</v>
      </c>
      <c r="B308" s="183">
        <v>167486970</v>
      </c>
      <c r="C308" s="184">
        <v>1.42</v>
      </c>
      <c r="D308" s="127">
        <f>(C308+4.2+coefficient!$B$25)/0.9*1.19</f>
        <v>9.1497777777777767</v>
      </c>
      <c r="E308" s="128">
        <f>(C308+4.2+coefficient!$B$25)/0.95</f>
        <v>7.2842105263157899</v>
      </c>
      <c r="F308" s="178"/>
      <c r="G308" s="179">
        <v>307</v>
      </c>
      <c r="H308" s="180">
        <f>(C308+4.2+(coefficient!$B$23))/0.85*1.19</f>
        <v>10.667999999999999</v>
      </c>
      <c r="I308" s="132">
        <v>294</v>
      </c>
      <c r="J308" s="132">
        <v>167486970</v>
      </c>
      <c r="K308" s="132">
        <v>446965</v>
      </c>
      <c r="L308" s="181">
        <f t="shared" si="21"/>
        <v>9.638459090909091</v>
      </c>
      <c r="M308" s="135">
        <v>295</v>
      </c>
      <c r="N308" s="135">
        <v>167486970</v>
      </c>
      <c r="O308" s="135">
        <v>446967</v>
      </c>
      <c r="P308" s="182">
        <f>(C308+4.2+coefficient!$B$25)/0.88*1.19</f>
        <v>9.3577272727272724</v>
      </c>
      <c r="Q308" s="137">
        <v>296</v>
      </c>
      <c r="R308" s="137">
        <v>168127953</v>
      </c>
      <c r="S308" s="137">
        <v>459885</v>
      </c>
      <c r="T308" s="186">
        <f t="shared" si="22"/>
        <v>7.5997727272727271</v>
      </c>
      <c r="U308" s="187">
        <v>758</v>
      </c>
      <c r="V308" s="187">
        <v>167486970</v>
      </c>
      <c r="W308" s="187">
        <v>603896</v>
      </c>
      <c r="X308" s="188">
        <f t="shared" si="25"/>
        <v>4.7384590909090907</v>
      </c>
      <c r="Y308" s="189">
        <v>759</v>
      </c>
      <c r="Z308" s="189">
        <v>167486970</v>
      </c>
      <c r="AA308" s="189">
        <v>603897</v>
      </c>
      <c r="AB308" s="357">
        <v>56</v>
      </c>
      <c r="AE308">
        <v>11</v>
      </c>
      <c r="AF308">
        <v>9.64</v>
      </c>
      <c r="AG308">
        <v>0</v>
      </c>
    </row>
    <row r="309" spans="1:36" x14ac:dyDescent="0.25">
      <c r="A309" s="125" t="s">
        <v>1149</v>
      </c>
      <c r="B309" s="183">
        <v>155079699</v>
      </c>
      <c r="C309" s="184">
        <v>0.79</v>
      </c>
      <c r="D309" s="127">
        <f>(C309+4.2+coefficient!$B$25)/0.9*1.19</f>
        <v>8.3167777777777783</v>
      </c>
      <c r="E309" s="128">
        <f>(C309+4.2+coefficient!$B$25)/0.95</f>
        <v>6.621052631578948</v>
      </c>
      <c r="F309" s="185"/>
      <c r="G309" s="179">
        <v>308</v>
      </c>
      <c r="H309" s="180">
        <f>(C309+4.2+(coefficient!$B$23))/0.85*1.19</f>
        <v>9.7860000000000014</v>
      </c>
      <c r="I309" s="132">
        <v>294</v>
      </c>
      <c r="J309" s="132">
        <v>155079699</v>
      </c>
      <c r="K309" s="132">
        <v>45030</v>
      </c>
      <c r="L309" s="181">
        <f t="shared" si="21"/>
        <v>8.760969318181818</v>
      </c>
      <c r="M309" s="135">
        <v>295</v>
      </c>
      <c r="N309" s="135">
        <v>155079699</v>
      </c>
      <c r="O309" s="135">
        <v>45033</v>
      </c>
      <c r="P309" s="182">
        <f>(C309+4.2+coefficient!$B$25)/0.88*1.19</f>
        <v>8.5057954545454546</v>
      </c>
      <c r="Q309" s="137">
        <v>296</v>
      </c>
      <c r="R309" s="137">
        <v>155079699</v>
      </c>
      <c r="S309" s="137">
        <v>45032</v>
      </c>
      <c r="T309" s="186">
        <f t="shared" si="22"/>
        <v>6.7478409090909093</v>
      </c>
      <c r="U309" s="187">
        <v>758</v>
      </c>
      <c r="V309" s="187">
        <v>155079699</v>
      </c>
      <c r="W309" s="187">
        <v>560377</v>
      </c>
      <c r="X309" s="188">
        <f t="shared" si="25"/>
        <v>3.8609693181818177</v>
      </c>
      <c r="Y309" s="189">
        <v>759</v>
      </c>
      <c r="Z309" s="189">
        <v>155079699</v>
      </c>
      <c r="AA309" s="189">
        <v>560378</v>
      </c>
      <c r="AB309" s="357">
        <v>65</v>
      </c>
      <c r="AE309">
        <v>10</v>
      </c>
      <c r="AF309">
        <v>3.04</v>
      </c>
      <c r="AG309">
        <v>4.9000000000000004</v>
      </c>
    </row>
    <row r="310" spans="1:36" x14ac:dyDescent="0.25">
      <c r="A310" s="144" t="s">
        <v>1150</v>
      </c>
      <c r="B310" s="183">
        <v>155079710</v>
      </c>
      <c r="C310" s="184">
        <v>0.64</v>
      </c>
      <c r="D310" s="127">
        <f>(C310+4.2+coefficient!$B$25)/0.9*1.19</f>
        <v>8.1184444444444441</v>
      </c>
      <c r="E310" s="128">
        <f>(C310+4.2+coefficient!$B$25)/0.95</f>
        <v>6.4631578947368418</v>
      </c>
      <c r="F310" s="178"/>
      <c r="G310" s="179">
        <v>309</v>
      </c>
      <c r="H310" s="180">
        <f>(C310+4.2+(coefficient!$B$23))/0.85*1.19</f>
        <v>9.5759999999999987</v>
      </c>
      <c r="I310" s="132">
        <v>294</v>
      </c>
      <c r="J310" s="132">
        <v>155079710</v>
      </c>
      <c r="K310" s="132">
        <v>45034</v>
      </c>
      <c r="L310" s="181">
        <f t="shared" si="21"/>
        <v>8.5520431818181795</v>
      </c>
      <c r="M310" s="135">
        <v>295</v>
      </c>
      <c r="N310" s="135">
        <v>155079710</v>
      </c>
      <c r="O310" s="135">
        <v>45037</v>
      </c>
      <c r="P310" s="182">
        <f>(C310+4.2+coefficient!$B$25)/0.88*1.19</f>
        <v>8.3029545454545435</v>
      </c>
      <c r="Q310" s="137">
        <v>296</v>
      </c>
      <c r="R310" s="137">
        <v>155079710</v>
      </c>
      <c r="S310" s="137">
        <v>45036</v>
      </c>
      <c r="T310" s="186">
        <f t="shared" si="22"/>
        <v>6.5449999999999999</v>
      </c>
      <c r="U310" s="187">
        <v>758</v>
      </c>
      <c r="V310" s="187">
        <v>155079710</v>
      </c>
      <c r="W310" s="187">
        <v>560395</v>
      </c>
      <c r="X310" s="188">
        <f t="shared" si="25"/>
        <v>3.6520431818181791</v>
      </c>
      <c r="Y310" s="189">
        <v>759</v>
      </c>
      <c r="Z310" s="189">
        <v>155079710</v>
      </c>
      <c r="AA310" s="189">
        <v>560396</v>
      </c>
      <c r="AB310" s="357">
        <v>140</v>
      </c>
      <c r="AE310">
        <v>11</v>
      </c>
      <c r="AF310">
        <v>3.65</v>
      </c>
      <c r="AG310">
        <v>4.9000000000000004</v>
      </c>
      <c r="AH310">
        <v>7</v>
      </c>
      <c r="AI310">
        <v>7.91</v>
      </c>
      <c r="AJ310">
        <v>4.9000000000000004</v>
      </c>
    </row>
    <row r="311" spans="1:36" x14ac:dyDescent="0.25">
      <c r="A311" s="148" t="s">
        <v>1151</v>
      </c>
      <c r="B311" s="190">
        <v>155079714</v>
      </c>
      <c r="C311" s="191">
        <v>0.71</v>
      </c>
      <c r="D311" s="192">
        <f>(C311+4.2+coefficient!$B$25)/0.9*1.19</f>
        <v>8.2109999999999985</v>
      </c>
      <c r="E311" s="193">
        <f>(C311+4.2+coefficient!$B$25)/0.95</f>
        <v>6.5368421052631582</v>
      </c>
      <c r="F311" s="185"/>
      <c r="G311" s="179">
        <v>310</v>
      </c>
      <c r="H311" s="180">
        <f>(C311+4.2+(coefficient!$B$23))/0.85*1.19</f>
        <v>9.6739999999999995</v>
      </c>
      <c r="I311" s="132">
        <v>294</v>
      </c>
      <c r="J311" s="132">
        <v>155079714</v>
      </c>
      <c r="K311" s="132">
        <v>45038</v>
      </c>
      <c r="L311" s="181">
        <f t="shared" si="21"/>
        <v>8.6495420454545453</v>
      </c>
      <c r="M311" s="135">
        <v>295</v>
      </c>
      <c r="N311" s="135">
        <v>155079714</v>
      </c>
      <c r="O311" s="135">
        <v>45041</v>
      </c>
      <c r="P311" s="182">
        <f>(C311+4.2+coefficient!$B$25)/0.88*1.19</f>
        <v>8.3976136363636353</v>
      </c>
      <c r="Q311" s="137">
        <v>296</v>
      </c>
      <c r="R311" s="137">
        <v>155079714</v>
      </c>
      <c r="S311" s="137">
        <v>45040</v>
      </c>
      <c r="T311" s="186">
        <f t="shared" si="22"/>
        <v>6.6396590909090909</v>
      </c>
      <c r="U311" s="187">
        <v>758</v>
      </c>
      <c r="V311" s="187">
        <v>155079714</v>
      </c>
      <c r="W311" s="187">
        <v>560401</v>
      </c>
      <c r="X311" s="188">
        <f t="shared" si="25"/>
        <v>3.7495420454545449</v>
      </c>
      <c r="Y311" s="189">
        <v>759</v>
      </c>
      <c r="Z311" s="189">
        <v>155079714</v>
      </c>
      <c r="AA311" s="189">
        <v>560402</v>
      </c>
      <c r="AB311" s="357">
        <v>0</v>
      </c>
    </row>
    <row r="312" spans="1:36" x14ac:dyDescent="0.25">
      <c r="A312" s="146" t="s">
        <v>1152</v>
      </c>
      <c r="B312" s="190">
        <v>155079716</v>
      </c>
      <c r="C312" s="191">
        <v>0.71</v>
      </c>
      <c r="D312" s="192">
        <f>(C312+4.2+coefficient!$B$25)/0.9*1.19</f>
        <v>8.2109999999999985</v>
      </c>
      <c r="E312" s="193">
        <f>(C312+4.2+coefficient!$B$25)/0.95</f>
        <v>6.5368421052631582</v>
      </c>
      <c r="F312" s="178"/>
      <c r="G312" s="179">
        <v>311</v>
      </c>
      <c r="H312" s="180">
        <f>(C312+4.2+(coefficient!$B$23))/0.85*1.19</f>
        <v>9.6739999999999995</v>
      </c>
      <c r="I312" s="132">
        <v>294</v>
      </c>
      <c r="J312" s="132">
        <v>155079716</v>
      </c>
      <c r="K312" s="132">
        <v>45042</v>
      </c>
      <c r="L312" s="181">
        <f t="shared" si="21"/>
        <v>8.6495420454545453</v>
      </c>
      <c r="M312" s="135">
        <v>295</v>
      </c>
      <c r="N312" s="135">
        <v>155079716</v>
      </c>
      <c r="O312" s="135">
        <v>45045</v>
      </c>
      <c r="P312" s="182">
        <f>(C312+4.2+coefficient!$B$25)/0.88*1.19</f>
        <v>8.3976136363636353</v>
      </c>
      <c r="Q312" s="137">
        <v>296</v>
      </c>
      <c r="R312" s="137">
        <v>155079716</v>
      </c>
      <c r="S312" s="137">
        <v>45044</v>
      </c>
      <c r="T312" s="186">
        <f t="shared" si="22"/>
        <v>6.6396590909090909</v>
      </c>
      <c r="U312" s="187">
        <v>758</v>
      </c>
      <c r="V312" s="187">
        <v>155079716</v>
      </c>
      <c r="W312" s="187">
        <v>560405</v>
      </c>
      <c r="X312" s="188">
        <f t="shared" si="25"/>
        <v>3.7495420454545449</v>
      </c>
      <c r="Y312" s="189">
        <v>759</v>
      </c>
      <c r="Z312" s="189">
        <v>155079716</v>
      </c>
      <c r="AA312" s="189">
        <v>560406</v>
      </c>
      <c r="AB312" s="357">
        <v>0</v>
      </c>
      <c r="AE312">
        <v>2</v>
      </c>
      <c r="AF312">
        <v>8.23</v>
      </c>
      <c r="AG312">
        <v>0</v>
      </c>
      <c r="AH312">
        <v>2</v>
      </c>
      <c r="AI312">
        <v>7.99</v>
      </c>
      <c r="AJ312">
        <v>0</v>
      </c>
    </row>
    <row r="313" spans="1:36" s="5" customFormat="1" x14ac:dyDescent="0.25">
      <c r="A313" s="125" t="s">
        <v>1153</v>
      </c>
      <c r="B313" s="183">
        <v>161932950</v>
      </c>
      <c r="C313" s="184">
        <v>7.1</v>
      </c>
      <c r="D313" s="127">
        <f>(C313+4.2+coefficient!$B$19)/0.9*1.19</f>
        <v>30.807777777777776</v>
      </c>
      <c r="E313" s="128">
        <f>(C313+4.2+coefficient!$B$19)/0.95</f>
        <v>24.526315789473685</v>
      </c>
      <c r="F313" s="185"/>
      <c r="G313" s="179">
        <v>312</v>
      </c>
      <c r="H313" s="180">
        <f>(C313+4.2+(coefficient!$B$23))/0.85*1.19</f>
        <v>18.62</v>
      </c>
      <c r="I313" s="132">
        <v>294</v>
      </c>
      <c r="J313" s="132">
        <v>161932950</v>
      </c>
      <c r="K313" s="132">
        <v>151362</v>
      </c>
      <c r="L313" s="181">
        <f t="shared" si="21"/>
        <v>32.453193181818179</v>
      </c>
      <c r="M313" s="135">
        <v>295</v>
      </c>
      <c r="N313" s="135">
        <v>161932950</v>
      </c>
      <c r="O313" s="135">
        <v>151364</v>
      </c>
      <c r="P313" s="182">
        <f>(C313+4.2+coefficient!$B$19)/0.88*1.19</f>
        <v>31.507954545454542</v>
      </c>
      <c r="Q313" s="137">
        <v>296</v>
      </c>
      <c r="R313" s="137">
        <v>161932950</v>
      </c>
      <c r="S313" s="137">
        <v>151363</v>
      </c>
      <c r="T313" s="186">
        <f t="shared" si="22"/>
        <v>15.280681818181819</v>
      </c>
      <c r="U313" s="187">
        <v>758</v>
      </c>
      <c r="V313" s="187">
        <v>161932950</v>
      </c>
      <c r="W313" s="187">
        <v>560713</v>
      </c>
      <c r="X313" s="188">
        <f t="shared" si="25"/>
        <v>27.55319318181818</v>
      </c>
      <c r="Y313" s="189">
        <v>759</v>
      </c>
      <c r="Z313" s="189">
        <v>161932950</v>
      </c>
      <c r="AA313" s="189">
        <v>560714</v>
      </c>
      <c r="AB313" s="357"/>
      <c r="AC313"/>
      <c r="AD313"/>
      <c r="AE313"/>
      <c r="AF313"/>
      <c r="AG313"/>
      <c r="AH313"/>
      <c r="AI313"/>
      <c r="AJ313"/>
    </row>
    <row r="314" spans="1:36" s="5" customFormat="1" x14ac:dyDescent="0.25">
      <c r="A314" s="144" t="s">
        <v>1154</v>
      </c>
      <c r="B314" s="183">
        <v>155079685</v>
      </c>
      <c r="C314" s="184">
        <v>0.73</v>
      </c>
      <c r="D314" s="127">
        <f>(C314+4.2+coefficient!$B$25)/0.9*1.19</f>
        <v>8.2374444444444439</v>
      </c>
      <c r="E314" s="128">
        <f>(C314+4.2+coefficient!$B$25)/0.95</f>
        <v>6.5578947368421048</v>
      </c>
      <c r="F314" s="178"/>
      <c r="G314" s="179">
        <v>313</v>
      </c>
      <c r="H314" s="180">
        <f>(C314+4.2+(coefficient!$B$23))/0.85*1.19</f>
        <v>9.7019999999999982</v>
      </c>
      <c r="I314" s="132">
        <v>294</v>
      </c>
      <c r="J314" s="132">
        <v>155079685</v>
      </c>
      <c r="K314" s="132">
        <v>45056</v>
      </c>
      <c r="L314" s="181">
        <f t="shared" si="21"/>
        <v>8.6773988636363626</v>
      </c>
      <c r="M314" s="135">
        <v>295</v>
      </c>
      <c r="N314" s="135">
        <v>155079685</v>
      </c>
      <c r="O314" s="135">
        <v>45059</v>
      </c>
      <c r="P314" s="182">
        <f>(C314+4.2+coefficient!$B$25)/0.88*1.19</f>
        <v>8.4246590909090902</v>
      </c>
      <c r="Q314" s="137">
        <v>296</v>
      </c>
      <c r="R314" s="137">
        <v>155079685</v>
      </c>
      <c r="S314" s="137">
        <v>45058</v>
      </c>
      <c r="T314" s="186">
        <f t="shared" si="22"/>
        <v>6.6667045454545448</v>
      </c>
      <c r="U314" s="187">
        <v>758</v>
      </c>
      <c r="V314" s="187">
        <v>155079685</v>
      </c>
      <c r="W314" s="187">
        <v>560351</v>
      </c>
      <c r="X314" s="188">
        <f t="shared" si="25"/>
        <v>3.7773988636363622</v>
      </c>
      <c r="Y314" s="189">
        <v>759</v>
      </c>
      <c r="Z314" s="189">
        <v>155079685</v>
      </c>
      <c r="AA314" s="189">
        <v>560352</v>
      </c>
      <c r="AB314" s="357">
        <v>140</v>
      </c>
      <c r="AC314"/>
      <c r="AD314"/>
      <c r="AE314"/>
      <c r="AF314"/>
      <c r="AG314"/>
      <c r="AH314"/>
      <c r="AI314"/>
      <c r="AJ314"/>
    </row>
    <row r="315" spans="1:36" x14ac:dyDescent="0.25">
      <c r="A315" s="148" t="s">
        <v>1155</v>
      </c>
      <c r="B315" s="190">
        <v>155079696</v>
      </c>
      <c r="C315" s="191">
        <v>0.8</v>
      </c>
      <c r="D315" s="192">
        <f>(C315+4.2+coefficient!$B$25)/0.9*1.19</f>
        <v>8.33</v>
      </c>
      <c r="E315" s="193">
        <f>(C315+4.2+coefficient!$B$25)/0.95</f>
        <v>6.6315789473684212</v>
      </c>
      <c r="F315" s="185"/>
      <c r="G315" s="179">
        <v>314</v>
      </c>
      <c r="H315" s="180">
        <f>(C315+4.2+(coefficient!$B$23))/0.85*1.19</f>
        <v>9.8000000000000007</v>
      </c>
      <c r="I315" s="132">
        <v>294</v>
      </c>
      <c r="J315" s="132">
        <v>155079696</v>
      </c>
      <c r="K315" s="132">
        <v>45083</v>
      </c>
      <c r="L315" s="181">
        <f t="shared" si="21"/>
        <v>8.7748977272727284</v>
      </c>
      <c r="M315" s="135">
        <v>295</v>
      </c>
      <c r="N315" s="135">
        <v>155079696</v>
      </c>
      <c r="O315" s="135">
        <v>45086</v>
      </c>
      <c r="P315" s="182">
        <f>(C315+4.2+coefficient!$B$25)/0.88*1.19</f>
        <v>8.519318181818182</v>
      </c>
      <c r="Q315" s="137">
        <v>296</v>
      </c>
      <c r="R315" s="137">
        <v>155079696</v>
      </c>
      <c r="S315" s="137">
        <v>45085</v>
      </c>
      <c r="T315" s="186">
        <f t="shared" si="22"/>
        <v>6.7613636363636358</v>
      </c>
      <c r="U315" s="187">
        <v>758</v>
      </c>
      <c r="V315" s="187">
        <v>155079696</v>
      </c>
      <c r="W315" s="187">
        <v>560371</v>
      </c>
      <c r="X315" s="188">
        <f t="shared" si="25"/>
        <v>3.8748977272727281</v>
      </c>
      <c r="Y315" s="189">
        <v>759</v>
      </c>
      <c r="Z315" s="189">
        <v>155079696</v>
      </c>
      <c r="AA315" s="189">
        <v>560372</v>
      </c>
      <c r="AB315" s="357">
        <v>0</v>
      </c>
    </row>
    <row r="316" spans="1:36" x14ac:dyDescent="0.25">
      <c r="A316" s="144" t="s">
        <v>1156</v>
      </c>
      <c r="B316" s="183">
        <v>155079708</v>
      </c>
      <c r="C316" s="184">
        <v>0.78</v>
      </c>
      <c r="D316" s="127">
        <f>(C316+4.2+coefficient!$B$25)/0.9*1.19</f>
        <v>8.3035555555555547</v>
      </c>
      <c r="E316" s="128">
        <f>(C316+4.2+coefficient!$B$25)/0.95</f>
        <v>6.6105263157894747</v>
      </c>
      <c r="F316" s="178"/>
      <c r="G316" s="179">
        <v>315</v>
      </c>
      <c r="H316" s="180">
        <f>(C316+4.2+(coefficient!$B$23))/0.85*1.19</f>
        <v>9.7720000000000002</v>
      </c>
      <c r="I316" s="132">
        <v>294</v>
      </c>
      <c r="J316" s="132">
        <v>155079708</v>
      </c>
      <c r="K316" s="132">
        <v>45090</v>
      </c>
      <c r="L316" s="181">
        <f t="shared" si="21"/>
        <v>8.7470409090909094</v>
      </c>
      <c r="M316" s="135">
        <v>295</v>
      </c>
      <c r="N316" s="135">
        <v>155079708</v>
      </c>
      <c r="O316" s="135">
        <v>45093</v>
      </c>
      <c r="P316" s="182">
        <f>(C316+4.2+coefficient!$B$25)/0.88*1.19</f>
        <v>8.4922727272727272</v>
      </c>
      <c r="Q316" s="137">
        <v>296</v>
      </c>
      <c r="R316" s="137">
        <v>155079708</v>
      </c>
      <c r="S316" s="137">
        <v>45092</v>
      </c>
      <c r="T316" s="186">
        <f t="shared" si="22"/>
        <v>6.7343181818181819</v>
      </c>
      <c r="U316" s="187">
        <v>758</v>
      </c>
      <c r="V316" s="187">
        <v>155079708</v>
      </c>
      <c r="W316" s="187">
        <v>560391</v>
      </c>
      <c r="X316" s="188">
        <f t="shared" si="25"/>
        <v>3.847040909090909</v>
      </c>
      <c r="Y316" s="189">
        <v>759</v>
      </c>
      <c r="Z316" s="189">
        <v>155079708</v>
      </c>
      <c r="AA316" s="189">
        <v>560392</v>
      </c>
      <c r="AB316" s="357">
        <v>177</v>
      </c>
      <c r="AH316">
        <v>2</v>
      </c>
      <c r="AI316">
        <v>7.68</v>
      </c>
      <c r="AJ316">
        <v>0</v>
      </c>
    </row>
    <row r="317" spans="1:36" x14ac:dyDescent="0.25">
      <c r="A317" s="148" t="s">
        <v>1157</v>
      </c>
      <c r="B317" s="190">
        <v>155079712</v>
      </c>
      <c r="C317" s="191">
        <v>0.79</v>
      </c>
      <c r="D317" s="192">
        <f>(C317+4.2+coefficient!$B$25)/0.9*1.19</f>
        <v>8.3167777777777783</v>
      </c>
      <c r="E317" s="193">
        <f>(C317+4.2+coefficient!$B$25)/0.95</f>
        <v>6.621052631578948</v>
      </c>
      <c r="F317" s="185"/>
      <c r="G317" s="179">
        <v>316</v>
      </c>
      <c r="H317" s="180">
        <f>(C317+4.2+(coefficient!$B$23))/0.85*1.19</f>
        <v>9.7860000000000014</v>
      </c>
      <c r="I317" s="132">
        <v>294</v>
      </c>
      <c r="J317" s="132">
        <v>155079712</v>
      </c>
      <c r="K317" s="132">
        <v>45112</v>
      </c>
      <c r="L317" s="181">
        <f t="shared" si="21"/>
        <v>8.760969318181818</v>
      </c>
      <c r="M317" s="135">
        <v>295</v>
      </c>
      <c r="N317" s="135">
        <v>155079712</v>
      </c>
      <c r="O317" s="135">
        <v>45115</v>
      </c>
      <c r="P317" s="182">
        <f>(C317+4.2+coefficient!$B$25)/0.88*1.19</f>
        <v>8.5057954545454546</v>
      </c>
      <c r="Q317" s="137">
        <v>296</v>
      </c>
      <c r="R317" s="137">
        <v>155079712</v>
      </c>
      <c r="S317" s="137">
        <v>45114</v>
      </c>
      <c r="T317" s="186">
        <f t="shared" si="22"/>
        <v>6.7478409090909093</v>
      </c>
      <c r="U317" s="187">
        <v>758</v>
      </c>
      <c r="V317" s="187">
        <v>155079712</v>
      </c>
      <c r="W317" s="187">
        <v>560397</v>
      </c>
      <c r="X317" s="188">
        <f t="shared" si="25"/>
        <v>3.8609693181818177</v>
      </c>
      <c r="Y317" s="189">
        <v>759</v>
      </c>
      <c r="Z317" s="189">
        <v>155079712</v>
      </c>
      <c r="AA317" s="189">
        <v>560398</v>
      </c>
      <c r="AB317" s="357">
        <v>0</v>
      </c>
    </row>
    <row r="318" spans="1:36" x14ac:dyDescent="0.25">
      <c r="A318" s="144" t="s">
        <v>1158</v>
      </c>
      <c r="B318" s="183">
        <v>155079320</v>
      </c>
      <c r="C318" s="184">
        <v>0.71</v>
      </c>
      <c r="D318" s="127">
        <f>(C318+4.2+coefficient!$B$25)/0.9*1.19</f>
        <v>8.2109999999999985</v>
      </c>
      <c r="E318" s="128">
        <f>(C318+4.2+coefficient!$B$25)/0.95</f>
        <v>6.5368421052631582</v>
      </c>
      <c r="F318" s="178"/>
      <c r="G318" s="179">
        <v>317</v>
      </c>
      <c r="H318" s="180">
        <f>(C318+4.2+(coefficient!$B$23))/0.85*1.19</f>
        <v>9.6739999999999995</v>
      </c>
      <c r="I318" s="132">
        <v>294</v>
      </c>
      <c r="J318" s="132">
        <v>155079320</v>
      </c>
      <c r="K318" s="132">
        <v>45649</v>
      </c>
      <c r="L318" s="181">
        <f t="shared" si="21"/>
        <v>8.6495420454545453</v>
      </c>
      <c r="M318" s="135">
        <v>295</v>
      </c>
      <c r="N318" s="135">
        <v>155079320</v>
      </c>
      <c r="O318" s="135">
        <v>45652</v>
      </c>
      <c r="P318" s="182">
        <f>(C318+4.2+coefficient!$B$25)/0.88*1.19</f>
        <v>8.3976136363636353</v>
      </c>
      <c r="Q318" s="137">
        <v>296</v>
      </c>
      <c r="R318" s="137">
        <v>155079320</v>
      </c>
      <c r="S318" s="137">
        <v>45651</v>
      </c>
      <c r="T318" s="186">
        <f t="shared" si="22"/>
        <v>6.6396590909090909</v>
      </c>
      <c r="U318" s="187">
        <v>758</v>
      </c>
      <c r="V318" s="187">
        <v>155079320</v>
      </c>
      <c r="W318" s="187">
        <v>559857</v>
      </c>
      <c r="X318" s="188">
        <f t="shared" si="25"/>
        <v>3.7495420454545449</v>
      </c>
      <c r="Y318" s="189">
        <v>759</v>
      </c>
      <c r="Z318" s="189">
        <v>155079320</v>
      </c>
      <c r="AA318" s="189">
        <v>559858</v>
      </c>
      <c r="AB318" s="357">
        <v>94</v>
      </c>
      <c r="AE318">
        <v>5</v>
      </c>
      <c r="AF318">
        <v>2.93</v>
      </c>
      <c r="AG318">
        <v>4.9000000000000004</v>
      </c>
      <c r="AH318">
        <v>1</v>
      </c>
      <c r="AI318">
        <v>8.4</v>
      </c>
      <c r="AJ318">
        <v>0</v>
      </c>
    </row>
    <row r="319" spans="1:36" x14ac:dyDescent="0.25">
      <c r="A319" s="125" t="s">
        <v>1159</v>
      </c>
      <c r="B319" s="183">
        <v>155079688</v>
      </c>
      <c r="C319" s="184">
        <v>1.24</v>
      </c>
      <c r="D319" s="127">
        <f>(C319+4.2+coefficient!$B$25)/0.9*1.19</f>
        <v>8.9117777777777771</v>
      </c>
      <c r="E319" s="128">
        <f>(C319+4.2+coefficient!$B$25)/0.95</f>
        <v>7.0947368421052639</v>
      </c>
      <c r="F319" s="185"/>
      <c r="G319" s="179">
        <v>318</v>
      </c>
      <c r="H319" s="180">
        <f>(C319+4.2+(coefficient!$B$23))/0.85*1.19</f>
        <v>10.416</v>
      </c>
      <c r="I319" s="132">
        <v>294</v>
      </c>
      <c r="J319" s="132">
        <v>155079688</v>
      </c>
      <c r="K319" s="132">
        <v>45120</v>
      </c>
      <c r="L319" s="181">
        <f t="shared" si="21"/>
        <v>9.3877477272727266</v>
      </c>
      <c r="M319" s="135">
        <v>295</v>
      </c>
      <c r="N319" s="135">
        <v>155079688</v>
      </c>
      <c r="O319" s="135">
        <v>45123</v>
      </c>
      <c r="P319" s="182">
        <f>(C319+4.2+coefficient!$B$25)/0.88*1.19</f>
        <v>9.1143181818181809</v>
      </c>
      <c r="Q319" s="137">
        <v>296</v>
      </c>
      <c r="R319" s="137">
        <v>155079688</v>
      </c>
      <c r="S319" s="137">
        <v>45122</v>
      </c>
      <c r="T319" s="186">
        <f t="shared" si="22"/>
        <v>7.3563636363636373</v>
      </c>
      <c r="U319" s="187">
        <v>758</v>
      </c>
      <c r="V319" s="187">
        <v>155079688</v>
      </c>
      <c r="W319" s="187">
        <v>560357</v>
      </c>
      <c r="X319" s="188">
        <f t="shared" si="25"/>
        <v>4.4877477272727262</v>
      </c>
      <c r="Y319" s="189">
        <v>759</v>
      </c>
      <c r="Z319" s="189">
        <v>155079688</v>
      </c>
      <c r="AA319" s="189">
        <v>560358</v>
      </c>
      <c r="AB319" s="357">
        <v>225</v>
      </c>
      <c r="AE319">
        <v>2</v>
      </c>
      <c r="AF319">
        <v>3.76</v>
      </c>
      <c r="AG319">
        <v>4.9000000000000004</v>
      </c>
      <c r="AH319">
        <v>2</v>
      </c>
      <c r="AI319">
        <v>8.75</v>
      </c>
      <c r="AJ319">
        <v>0</v>
      </c>
    </row>
    <row r="320" spans="1:36" x14ac:dyDescent="0.25">
      <c r="A320" s="144" t="s">
        <v>1160</v>
      </c>
      <c r="B320" s="183">
        <v>155079698</v>
      </c>
      <c r="C320" s="184">
        <v>0.59</v>
      </c>
      <c r="D320" s="127">
        <f>(C320+4.2+coefficient!$B$25)/0.9*1.19</f>
        <v>8.0523333333333333</v>
      </c>
      <c r="E320" s="128">
        <f>(C320+4.2+coefficient!$B$25)/0.95</f>
        <v>6.4105263157894736</v>
      </c>
      <c r="F320" s="178"/>
      <c r="G320" s="179">
        <v>319</v>
      </c>
      <c r="H320" s="180">
        <f>(C320+4.2+(coefficient!$B$23))/0.85*1.19</f>
        <v>9.5060000000000002</v>
      </c>
      <c r="I320" s="132">
        <v>294</v>
      </c>
      <c r="J320" s="132">
        <v>155079698</v>
      </c>
      <c r="K320" s="132">
        <v>45125</v>
      </c>
      <c r="L320" s="181">
        <f t="shared" si="21"/>
        <v>8.4824011363636362</v>
      </c>
      <c r="M320" s="135">
        <v>295</v>
      </c>
      <c r="N320" s="135">
        <v>155079698</v>
      </c>
      <c r="O320" s="135">
        <v>45128</v>
      </c>
      <c r="P320" s="182">
        <f>(C320+4.2+coefficient!$B$25)/0.88*1.19</f>
        <v>8.2353409090909082</v>
      </c>
      <c r="Q320" s="137">
        <v>296</v>
      </c>
      <c r="R320" s="137">
        <v>155079698</v>
      </c>
      <c r="S320" s="137">
        <v>45127</v>
      </c>
      <c r="T320" s="186">
        <f t="shared" si="22"/>
        <v>6.4773863636363638</v>
      </c>
      <c r="U320" s="187">
        <v>758</v>
      </c>
      <c r="V320" s="187">
        <v>155079698</v>
      </c>
      <c r="W320" s="187">
        <v>560375</v>
      </c>
      <c r="X320" s="188">
        <f t="shared" si="25"/>
        <v>3.5824011363636359</v>
      </c>
      <c r="Y320" s="189">
        <v>759</v>
      </c>
      <c r="Z320" s="189">
        <v>155079698</v>
      </c>
      <c r="AA320" s="189">
        <v>560376</v>
      </c>
      <c r="AB320" s="357">
        <v>321</v>
      </c>
      <c r="AE320">
        <v>20</v>
      </c>
      <c r="AF320">
        <v>2.81</v>
      </c>
      <c r="AG320">
        <v>4.9000000000000004</v>
      </c>
      <c r="AH320">
        <v>10</v>
      </c>
      <c r="AI320">
        <v>2.97</v>
      </c>
      <c r="AJ320">
        <v>4.9000000000000004</v>
      </c>
    </row>
    <row r="321" spans="1:36" x14ac:dyDescent="0.25">
      <c r="A321" s="125" t="s">
        <v>1161</v>
      </c>
      <c r="B321" s="183">
        <v>155079709</v>
      </c>
      <c r="C321" s="184">
        <v>0.67</v>
      </c>
      <c r="D321" s="127">
        <f>(C321+4.2+coefficient!$B$25)/0.9*1.19</f>
        <v>8.1581111111111095</v>
      </c>
      <c r="E321" s="128">
        <f>(C321+4.2+coefficient!$B$25)/0.95</f>
        <v>6.4947368421052634</v>
      </c>
      <c r="F321" s="185"/>
      <c r="G321" s="179">
        <v>320</v>
      </c>
      <c r="H321" s="180">
        <f>(C321+4.2+(coefficient!$B$23))/0.85*1.19</f>
        <v>9.6179999999999986</v>
      </c>
      <c r="I321" s="132">
        <v>294</v>
      </c>
      <c r="J321" s="132">
        <v>155079709</v>
      </c>
      <c r="K321" s="132">
        <v>45129</v>
      </c>
      <c r="L321" s="181">
        <f t="shared" si="21"/>
        <v>8.5938284090909089</v>
      </c>
      <c r="M321" s="135">
        <v>295</v>
      </c>
      <c r="N321" s="135">
        <v>155079709</v>
      </c>
      <c r="O321" s="135">
        <v>45132</v>
      </c>
      <c r="P321" s="182">
        <f>(C321+4.2+coefficient!$B$25)/0.88*1.19</f>
        <v>8.3435227272727275</v>
      </c>
      <c r="Q321" s="137">
        <v>296</v>
      </c>
      <c r="R321" s="137">
        <v>155079709</v>
      </c>
      <c r="S321" s="137">
        <v>45131</v>
      </c>
      <c r="T321" s="186">
        <f t="shared" si="22"/>
        <v>6.5855681818181813</v>
      </c>
      <c r="U321" s="187">
        <v>758</v>
      </c>
      <c r="V321" s="187">
        <v>155079709</v>
      </c>
      <c r="W321" s="187">
        <v>560393</v>
      </c>
      <c r="X321" s="188">
        <f t="shared" si="25"/>
        <v>3.6938284090909086</v>
      </c>
      <c r="Y321" s="189">
        <v>759</v>
      </c>
      <c r="Z321" s="189">
        <v>155079709</v>
      </c>
      <c r="AA321" s="189">
        <v>560394</v>
      </c>
      <c r="AB321" s="357">
        <v>401</v>
      </c>
      <c r="AH321">
        <v>1</v>
      </c>
      <c r="AI321">
        <v>7.98</v>
      </c>
      <c r="AJ321">
        <v>0</v>
      </c>
    </row>
    <row r="322" spans="1:36" x14ac:dyDescent="0.25">
      <c r="A322" s="144" t="s">
        <v>1162</v>
      </c>
      <c r="B322" s="183">
        <v>155079713</v>
      </c>
      <c r="C322" s="184">
        <v>0.66</v>
      </c>
      <c r="D322" s="127">
        <f>(C322+4.2+coefficient!$B$25)/0.9*1.19</f>
        <v>8.1448888888888877</v>
      </c>
      <c r="E322" s="128">
        <f>(C322+4.2+coefficient!$B$25)/0.95</f>
        <v>6.4842105263157901</v>
      </c>
      <c r="F322" s="178"/>
      <c r="G322" s="179">
        <v>321</v>
      </c>
      <c r="H322" s="180">
        <f>(C322+4.2+(coefficient!$B$23))/0.85*1.19</f>
        <v>9.6039999999999992</v>
      </c>
      <c r="I322" s="132">
        <v>294</v>
      </c>
      <c r="J322" s="132">
        <v>155079713</v>
      </c>
      <c r="K322" s="132">
        <v>45133</v>
      </c>
      <c r="L322" s="181">
        <f t="shared" ref="L322:L385" si="26">P322*1.03</f>
        <v>8.5799000000000003</v>
      </c>
      <c r="M322" s="135">
        <v>295</v>
      </c>
      <c r="N322" s="135">
        <v>155079713</v>
      </c>
      <c r="O322" s="135">
        <v>45136</v>
      </c>
      <c r="P322" s="182">
        <f>(C322+4.2+coefficient!$B$25)/0.88*1.19</f>
        <v>8.33</v>
      </c>
      <c r="Q322" s="137">
        <v>296</v>
      </c>
      <c r="R322" s="137">
        <v>155079713</v>
      </c>
      <c r="S322" s="137">
        <v>45135</v>
      </c>
      <c r="T322" s="186">
        <f t="shared" ref="T322:T385" si="27">(C322+4.2)/0.88*1.19</f>
        <v>6.5720454545454547</v>
      </c>
      <c r="U322" s="187">
        <v>758</v>
      </c>
      <c r="V322" s="187">
        <v>155079713</v>
      </c>
      <c r="W322" s="187">
        <v>560399</v>
      </c>
      <c r="X322" s="188">
        <f t="shared" si="25"/>
        <v>3.6798999999999999</v>
      </c>
      <c r="Y322" s="189">
        <v>759</v>
      </c>
      <c r="Z322" s="189">
        <v>155079713</v>
      </c>
      <c r="AA322" s="189">
        <v>560400</v>
      </c>
      <c r="AB322" s="357">
        <v>146</v>
      </c>
    </row>
    <row r="323" spans="1:36" x14ac:dyDescent="0.25">
      <c r="A323" s="125" t="s">
        <v>1163</v>
      </c>
      <c r="B323" s="183">
        <v>155079715</v>
      </c>
      <c r="C323" s="184">
        <v>0.56999999999999995</v>
      </c>
      <c r="D323" s="127">
        <f>(C323+4.2+coefficient!$B$25)/0.9*1.19</f>
        <v>8.025888888888888</v>
      </c>
      <c r="E323" s="128">
        <f>(C323+4.2+coefficient!$B$25)/0.95</f>
        <v>6.3894736842105271</v>
      </c>
      <c r="F323" s="185"/>
      <c r="G323" s="179">
        <v>322</v>
      </c>
      <c r="H323" s="180">
        <f>(C323+4.2+(coefficient!$B$23))/0.85*1.19</f>
        <v>9.4780000000000015</v>
      </c>
      <c r="I323" s="132">
        <v>294</v>
      </c>
      <c r="J323" s="132">
        <v>155079715</v>
      </c>
      <c r="K323" s="132">
        <v>439730</v>
      </c>
      <c r="L323" s="181">
        <f t="shared" si="26"/>
        <v>8.454544318181819</v>
      </c>
      <c r="M323" s="135">
        <v>295</v>
      </c>
      <c r="N323" s="135">
        <v>155079715</v>
      </c>
      <c r="O323" s="135">
        <v>45894</v>
      </c>
      <c r="P323" s="182">
        <f>(C323+4.2+coefficient!$B$25)/0.88*1.19</f>
        <v>8.2082954545454552</v>
      </c>
      <c r="Q323" s="137">
        <v>296</v>
      </c>
      <c r="R323" s="137">
        <v>155079715</v>
      </c>
      <c r="S323" s="137">
        <v>439731</v>
      </c>
      <c r="T323" s="186">
        <f t="shared" si="27"/>
        <v>6.450340909090909</v>
      </c>
      <c r="U323" s="187">
        <v>758</v>
      </c>
      <c r="V323" s="187">
        <v>155079715</v>
      </c>
      <c r="W323" s="187">
        <v>560403</v>
      </c>
      <c r="X323" s="188">
        <f t="shared" si="25"/>
        <v>3.5545443181818186</v>
      </c>
      <c r="Y323" s="189">
        <v>759</v>
      </c>
      <c r="Z323" s="189">
        <v>155079715</v>
      </c>
      <c r="AA323" s="189">
        <v>560404</v>
      </c>
      <c r="AB323" s="357">
        <v>196</v>
      </c>
      <c r="AE323">
        <v>4</v>
      </c>
      <c r="AF323">
        <v>8.0399999999999991</v>
      </c>
      <c r="AG323">
        <v>0</v>
      </c>
      <c r="AH323">
        <v>17</v>
      </c>
      <c r="AI323">
        <v>8.2100000000000009</v>
      </c>
      <c r="AJ323">
        <v>0</v>
      </c>
    </row>
    <row r="324" spans="1:36" x14ac:dyDescent="0.25">
      <c r="A324" s="144" t="s">
        <v>1164</v>
      </c>
      <c r="B324" s="183">
        <v>165089514</v>
      </c>
      <c r="C324" s="184">
        <v>0.67</v>
      </c>
      <c r="D324" s="127">
        <f>(C324+4.2+coefficient!$B$25)/0.9*1.19</f>
        <v>8.1581111111111095</v>
      </c>
      <c r="E324" s="128">
        <f>(C324+4.2+coefficient!$B$25)/0.95</f>
        <v>6.4947368421052634</v>
      </c>
      <c r="F324" s="178"/>
      <c r="G324" s="179">
        <v>323</v>
      </c>
      <c r="H324" s="180">
        <f>(C324+4.2+(coefficient!$B$23))/0.85*1.19</f>
        <v>9.6179999999999986</v>
      </c>
      <c r="I324" s="132">
        <v>294</v>
      </c>
      <c r="J324" s="132">
        <v>165089514</v>
      </c>
      <c r="K324" s="132">
        <v>273904</v>
      </c>
      <c r="L324" s="181">
        <f t="shared" si="26"/>
        <v>8.5938284090909089</v>
      </c>
      <c r="M324" s="135">
        <v>295</v>
      </c>
      <c r="N324" s="135">
        <v>165089514</v>
      </c>
      <c r="O324" s="135">
        <v>273906</v>
      </c>
      <c r="P324" s="182">
        <f>(C324+4.2+coefficient!$B$25)/0.88*1.19</f>
        <v>8.3435227272727275</v>
      </c>
      <c r="Q324" s="137">
        <v>296</v>
      </c>
      <c r="R324" s="137">
        <v>165089514</v>
      </c>
      <c r="S324" s="137">
        <v>273905</v>
      </c>
      <c r="T324" s="186">
        <f t="shared" si="27"/>
        <v>6.5855681818181813</v>
      </c>
      <c r="U324" s="187">
        <v>758</v>
      </c>
      <c r="V324" s="187">
        <v>165089514</v>
      </c>
      <c r="W324" s="187">
        <v>570505</v>
      </c>
      <c r="X324" s="188">
        <f t="shared" si="25"/>
        <v>3.6938284090909086</v>
      </c>
      <c r="Y324" s="189">
        <v>759</v>
      </c>
      <c r="Z324" s="189">
        <v>165089514</v>
      </c>
      <c r="AA324" s="189">
        <v>570506</v>
      </c>
      <c r="AB324" s="357">
        <v>241</v>
      </c>
      <c r="AH324">
        <v>1</v>
      </c>
      <c r="AI324">
        <v>7.95</v>
      </c>
      <c r="AJ324">
        <v>0</v>
      </c>
    </row>
    <row r="325" spans="1:36" x14ac:dyDescent="0.25">
      <c r="A325" s="199" t="s">
        <v>1165</v>
      </c>
      <c r="B325" s="126">
        <v>155079675</v>
      </c>
      <c r="C325" s="195">
        <v>0.67</v>
      </c>
      <c r="D325" s="196">
        <f>(C325+4.2+coefficient!$B$25)/0.9*1.19</f>
        <v>8.1581111111111095</v>
      </c>
      <c r="E325" s="197">
        <f>(C325+4.2+coefficient!$B$25)/0.95</f>
        <v>6.4947368421052634</v>
      </c>
      <c r="F325" s="185"/>
      <c r="G325" s="179">
        <v>324</v>
      </c>
      <c r="H325" s="180">
        <f>(C325+4.2+(coefficient!$B$23))/0.85*1.19</f>
        <v>9.6179999999999986</v>
      </c>
      <c r="I325" s="132">
        <v>294</v>
      </c>
      <c r="J325" s="132">
        <v>155079675</v>
      </c>
      <c r="K325" s="132">
        <v>45137</v>
      </c>
      <c r="L325" s="181">
        <f t="shared" si="26"/>
        <v>8.5938284090909089</v>
      </c>
      <c r="M325" s="135">
        <v>295</v>
      </c>
      <c r="N325" s="135">
        <v>155079675</v>
      </c>
      <c r="O325" s="135">
        <v>45140</v>
      </c>
      <c r="P325" s="182">
        <f>(C325+4.2+coefficient!$B$25)/0.88*1.19</f>
        <v>8.3435227272727275</v>
      </c>
      <c r="Q325" s="137">
        <v>296</v>
      </c>
      <c r="R325" s="137">
        <v>155079675</v>
      </c>
      <c r="S325" s="137">
        <v>45139</v>
      </c>
      <c r="T325" s="186">
        <f t="shared" si="27"/>
        <v>6.5855681818181813</v>
      </c>
      <c r="U325" s="187">
        <v>758</v>
      </c>
      <c r="V325" s="187">
        <v>155079675</v>
      </c>
      <c r="W325" s="187">
        <v>560333</v>
      </c>
      <c r="X325" s="188">
        <f t="shared" si="25"/>
        <v>3.6938284090909086</v>
      </c>
      <c r="Y325" s="189">
        <v>759</v>
      </c>
      <c r="Z325" s="189">
        <v>155079675</v>
      </c>
      <c r="AA325" s="189">
        <v>560334</v>
      </c>
      <c r="AB325" s="357">
        <v>225</v>
      </c>
      <c r="AE325">
        <v>1</v>
      </c>
      <c r="AF325">
        <v>8.59</v>
      </c>
      <c r="AG325">
        <v>0</v>
      </c>
    </row>
    <row r="326" spans="1:36" x14ac:dyDescent="0.25">
      <c r="A326" s="125" t="s">
        <v>1166</v>
      </c>
      <c r="B326" s="183">
        <v>155079684</v>
      </c>
      <c r="C326" s="184">
        <v>0.67</v>
      </c>
      <c r="D326" s="127">
        <f>(C326+4.2+coefficient!$B$25)/0.9*1.19</f>
        <v>8.1581111111111095</v>
      </c>
      <c r="E326" s="128">
        <f>(C326+4.2+coefficient!$B$25)/0.95</f>
        <v>6.4947368421052634</v>
      </c>
      <c r="F326" s="185"/>
      <c r="G326" s="179">
        <v>325</v>
      </c>
      <c r="H326" s="180">
        <f>(C326+4.2+(coefficient!$B$23))/0.85*1.19</f>
        <v>9.6179999999999986</v>
      </c>
      <c r="I326" s="132">
        <v>294</v>
      </c>
      <c r="J326" s="132">
        <v>155079684</v>
      </c>
      <c r="K326" s="132">
        <v>45148</v>
      </c>
      <c r="L326" s="181">
        <f t="shared" si="26"/>
        <v>8.5938284090909089</v>
      </c>
      <c r="M326" s="135">
        <v>295</v>
      </c>
      <c r="N326" s="135">
        <v>155079684</v>
      </c>
      <c r="O326" s="135">
        <v>45151</v>
      </c>
      <c r="P326" s="182">
        <f>(C326+4.2+coefficient!$B$25)/0.88*1.19</f>
        <v>8.3435227272727275</v>
      </c>
      <c r="Q326" s="137">
        <v>296</v>
      </c>
      <c r="R326" s="137">
        <v>155079684</v>
      </c>
      <c r="S326" s="137">
        <v>45150</v>
      </c>
      <c r="T326" s="186">
        <f t="shared" si="27"/>
        <v>6.5855681818181813</v>
      </c>
      <c r="U326" s="187">
        <v>758</v>
      </c>
      <c r="V326" s="187">
        <v>155079684</v>
      </c>
      <c r="W326" s="187">
        <v>560349</v>
      </c>
      <c r="X326" s="188">
        <f t="shared" si="25"/>
        <v>3.6938284090909086</v>
      </c>
      <c r="Y326" s="189">
        <v>759</v>
      </c>
      <c r="Z326" s="189">
        <v>155079684</v>
      </c>
      <c r="AA326" s="189">
        <v>560350</v>
      </c>
      <c r="AB326" s="357">
        <v>52</v>
      </c>
      <c r="AE326">
        <v>4</v>
      </c>
      <c r="AF326">
        <v>2.4900000000000002</v>
      </c>
      <c r="AG326">
        <v>4.9000000000000004</v>
      </c>
      <c r="AH326">
        <v>9</v>
      </c>
      <c r="AI326">
        <v>8.34</v>
      </c>
      <c r="AJ326">
        <v>4.9000000000000004</v>
      </c>
    </row>
    <row r="327" spans="1:36" x14ac:dyDescent="0.25">
      <c r="A327" s="144" t="s">
        <v>1167</v>
      </c>
      <c r="B327" s="183">
        <v>155079695</v>
      </c>
      <c r="C327" s="184">
        <v>0.72</v>
      </c>
      <c r="D327" s="127">
        <f>(C327+4.2+coefficient!$B$25)/0.9*1.19</f>
        <v>8.2242222222222203</v>
      </c>
      <c r="E327" s="128">
        <f>(C327+4.2+coefficient!$B$25)/0.95</f>
        <v>6.5473684210526315</v>
      </c>
      <c r="F327" s="178"/>
      <c r="G327" s="179">
        <v>326</v>
      </c>
      <c r="H327" s="180">
        <f>(C327+4.2+(coefficient!$B$23))/0.85*1.19</f>
        <v>9.6879999999999988</v>
      </c>
      <c r="I327" s="132">
        <v>294</v>
      </c>
      <c r="J327" s="132">
        <v>155079695</v>
      </c>
      <c r="K327" s="132">
        <v>147471</v>
      </c>
      <c r="L327" s="181">
        <f t="shared" si="26"/>
        <v>8.6634704545454539</v>
      </c>
      <c r="M327" s="135">
        <v>295</v>
      </c>
      <c r="N327" s="135">
        <v>155079695</v>
      </c>
      <c r="O327" s="135">
        <v>45895</v>
      </c>
      <c r="P327" s="182">
        <f>(C327+4.2+coefficient!$B$25)/0.88*1.19</f>
        <v>8.4111363636363627</v>
      </c>
      <c r="Q327" s="137">
        <v>296</v>
      </c>
      <c r="R327" s="137">
        <v>155079695</v>
      </c>
      <c r="S327" s="137">
        <v>108459</v>
      </c>
      <c r="T327" s="186">
        <f t="shared" si="27"/>
        <v>6.6531818181818174</v>
      </c>
      <c r="U327" s="187">
        <v>758</v>
      </c>
      <c r="V327" s="187">
        <v>155079695</v>
      </c>
      <c r="W327" s="187">
        <v>560369</v>
      </c>
      <c r="X327" s="188">
        <f t="shared" si="25"/>
        <v>3.7634704545454536</v>
      </c>
      <c r="Y327" s="189">
        <v>759</v>
      </c>
      <c r="Z327" s="189">
        <v>155079695</v>
      </c>
      <c r="AA327" s="189">
        <v>560370</v>
      </c>
      <c r="AB327" s="357">
        <v>447</v>
      </c>
      <c r="AH327">
        <v>1</v>
      </c>
      <c r="AI327">
        <v>3.76</v>
      </c>
      <c r="AJ327">
        <v>4.9000000000000004</v>
      </c>
    </row>
    <row r="328" spans="1:36" x14ac:dyDescent="0.25">
      <c r="A328" s="125" t="s">
        <v>1168</v>
      </c>
      <c r="B328" s="183">
        <v>162580128</v>
      </c>
      <c r="C328" s="184">
        <v>7.1999999999999993</v>
      </c>
      <c r="D328" s="127">
        <f>(C328+4.2+coefficient!$B$19)/0.9*1.19</f>
        <v>30.939999999999994</v>
      </c>
      <c r="E328" s="128">
        <f>(C328+4.2+coefficient!$B$19)/0.95</f>
        <v>24.631578947368421</v>
      </c>
      <c r="F328" s="185"/>
      <c r="G328" s="179">
        <v>327</v>
      </c>
      <c r="H328" s="180">
        <f>(C328+4.2+(coefficient!$B$23))/0.85*1.19</f>
        <v>18.759999999999998</v>
      </c>
      <c r="I328" s="132">
        <v>294</v>
      </c>
      <c r="J328" s="132">
        <v>162580128</v>
      </c>
      <c r="K328" s="132">
        <v>157924</v>
      </c>
      <c r="L328" s="181">
        <f t="shared" si="26"/>
        <v>32.592477272727272</v>
      </c>
      <c r="M328" s="135">
        <v>295</v>
      </c>
      <c r="N328" s="135">
        <v>162580128</v>
      </c>
      <c r="O328" s="135">
        <v>157926</v>
      </c>
      <c r="P328" s="182">
        <f>(C328+4.2+coefficient!$B$19)/0.88*1.19</f>
        <v>31.643181818181816</v>
      </c>
      <c r="Q328" s="137">
        <v>296</v>
      </c>
      <c r="R328" s="137">
        <v>162580128</v>
      </c>
      <c r="S328" s="137">
        <v>157925</v>
      </c>
      <c r="T328" s="186">
        <f t="shared" si="27"/>
        <v>15.415909090909089</v>
      </c>
      <c r="U328" s="187">
        <v>758</v>
      </c>
      <c r="V328" s="187">
        <v>162580128</v>
      </c>
      <c r="W328" s="187">
        <v>562827</v>
      </c>
      <c r="X328" s="188">
        <f t="shared" si="25"/>
        <v>27.692477272727274</v>
      </c>
      <c r="Y328" s="189">
        <v>759</v>
      </c>
      <c r="Z328" s="189">
        <v>162580128</v>
      </c>
      <c r="AA328" s="189">
        <v>562828</v>
      </c>
      <c r="AB328" s="357"/>
    </row>
    <row r="329" spans="1:36" x14ac:dyDescent="0.25">
      <c r="A329" s="144" t="s">
        <v>1169</v>
      </c>
      <c r="B329" s="183">
        <v>161570162</v>
      </c>
      <c r="C329" s="184">
        <v>1.44</v>
      </c>
      <c r="D329" s="127">
        <f>(C329+4.2+(coefficient!$B$25*2))/0.9*1.19</f>
        <v>10.89511111111111</v>
      </c>
      <c r="E329" s="128">
        <f>(C329+4.2+(coefficient!$B$25*2))/0.95</f>
        <v>8.6736842105263161</v>
      </c>
      <c r="F329" s="178"/>
      <c r="G329" s="179">
        <v>328</v>
      </c>
      <c r="H329" s="180">
        <f>(C329+4.2+(coefficient!$B$23))/0.85*1.19</f>
        <v>10.696</v>
      </c>
      <c r="I329" s="132">
        <v>294</v>
      </c>
      <c r="J329" s="132">
        <v>161570162</v>
      </c>
      <c r="K329" s="132">
        <v>147633</v>
      </c>
      <c r="L329" s="181">
        <f t="shared" si="26"/>
        <v>11.477009090909091</v>
      </c>
      <c r="M329" s="135">
        <v>295</v>
      </c>
      <c r="N329" s="135">
        <v>161570162</v>
      </c>
      <c r="O329" s="135">
        <v>147635</v>
      </c>
      <c r="P329" s="182">
        <f>(C329+4.2+(coefficient!$B$25*2))/0.88*1.19</f>
        <v>11.142727272727273</v>
      </c>
      <c r="Q329" s="137">
        <v>296</v>
      </c>
      <c r="R329" s="137">
        <v>161570162</v>
      </c>
      <c r="S329" s="137">
        <v>147634</v>
      </c>
      <c r="T329" s="186">
        <f t="shared" si="27"/>
        <v>7.6268181818181828</v>
      </c>
      <c r="U329" s="187">
        <v>758</v>
      </c>
      <c r="V329" s="187">
        <v>161570162</v>
      </c>
      <c r="W329" s="187">
        <v>560699</v>
      </c>
      <c r="X329" s="188">
        <f t="shared" si="25"/>
        <v>6.5770090909090904</v>
      </c>
      <c r="Y329" s="189">
        <v>759</v>
      </c>
      <c r="Z329" s="189">
        <v>161570162</v>
      </c>
      <c r="AA329" s="189">
        <v>560700</v>
      </c>
      <c r="AB329" s="357"/>
    </row>
    <row r="330" spans="1:36" x14ac:dyDescent="0.25">
      <c r="A330" s="125" t="s">
        <v>1170</v>
      </c>
      <c r="B330" s="183">
        <v>155079707</v>
      </c>
      <c r="C330" s="184">
        <v>0.7</v>
      </c>
      <c r="D330" s="127">
        <f>(C330+4.2+coefficient!$B$25)/0.9*1.19</f>
        <v>8.1977777777777785</v>
      </c>
      <c r="E330" s="128">
        <f>(C330+4.2+coefficient!$B$25)/0.95</f>
        <v>6.526315789473685</v>
      </c>
      <c r="F330" s="185"/>
      <c r="G330" s="179">
        <v>329</v>
      </c>
      <c r="H330" s="180">
        <f>(C330+4.2+(coefficient!$B$23))/0.85*1.19</f>
        <v>9.6600000000000019</v>
      </c>
      <c r="I330" s="132">
        <v>294</v>
      </c>
      <c r="J330" s="132">
        <v>155079707</v>
      </c>
      <c r="K330" s="132">
        <v>45163</v>
      </c>
      <c r="L330" s="181">
        <f t="shared" si="26"/>
        <v>8.6356136363636367</v>
      </c>
      <c r="M330" s="135">
        <v>295</v>
      </c>
      <c r="N330" s="135">
        <v>155079707</v>
      </c>
      <c r="O330" s="135">
        <v>45166</v>
      </c>
      <c r="P330" s="182">
        <f>(C330+4.2+coefficient!$B$25)/0.88*1.19</f>
        <v>8.3840909090909097</v>
      </c>
      <c r="Q330" s="137">
        <v>296</v>
      </c>
      <c r="R330" s="137">
        <v>155079707</v>
      </c>
      <c r="S330" s="137">
        <v>45165</v>
      </c>
      <c r="T330" s="186">
        <f t="shared" si="27"/>
        <v>6.6261363636363635</v>
      </c>
      <c r="U330" s="187">
        <v>758</v>
      </c>
      <c r="V330" s="187">
        <v>155079707</v>
      </c>
      <c r="W330" s="187">
        <v>560389</v>
      </c>
      <c r="X330" s="188">
        <f t="shared" si="25"/>
        <v>3.7356136363636363</v>
      </c>
      <c r="Y330" s="189">
        <v>759</v>
      </c>
      <c r="Z330" s="189">
        <v>155079707</v>
      </c>
      <c r="AA330" s="189">
        <v>560390</v>
      </c>
      <c r="AB330" s="357">
        <v>135</v>
      </c>
      <c r="AE330">
        <v>1</v>
      </c>
      <c r="AF330">
        <v>8.64</v>
      </c>
      <c r="AG330">
        <v>0</v>
      </c>
      <c r="AH330">
        <v>5</v>
      </c>
      <c r="AI330">
        <v>8.01</v>
      </c>
      <c r="AJ330">
        <v>0</v>
      </c>
    </row>
    <row r="331" spans="1:36" x14ac:dyDescent="0.25">
      <c r="A331" s="144" t="s">
        <v>1171</v>
      </c>
      <c r="B331" s="183">
        <v>155079663</v>
      </c>
      <c r="C331" s="184">
        <v>0.87</v>
      </c>
      <c r="D331" s="127">
        <f>(C331+4.2+coefficient!$B$25)/0.9*1.19</f>
        <v>8.4225555555555545</v>
      </c>
      <c r="E331" s="128">
        <f>(C331+4.2+coefficient!$B$25)/0.95</f>
        <v>6.7052631578947377</v>
      </c>
      <c r="F331" s="178"/>
      <c r="G331" s="179">
        <v>330</v>
      </c>
      <c r="H331" s="180">
        <f>(C331+4.2+(coefficient!$B$23))/0.85*1.19</f>
        <v>9.8979999999999997</v>
      </c>
      <c r="I331" s="132">
        <v>294</v>
      </c>
      <c r="J331" s="132">
        <v>155079663</v>
      </c>
      <c r="K331" s="132">
        <v>45174</v>
      </c>
      <c r="L331" s="181">
        <f t="shared" si="26"/>
        <v>8.8723965909090907</v>
      </c>
      <c r="M331" s="135">
        <v>295</v>
      </c>
      <c r="N331" s="135">
        <v>155079663</v>
      </c>
      <c r="O331" s="135">
        <v>45177</v>
      </c>
      <c r="P331" s="182">
        <f>(C331+4.2+coefficient!$B$25)/0.88*1.19</f>
        <v>8.6139772727272721</v>
      </c>
      <c r="Q331" s="137">
        <v>296</v>
      </c>
      <c r="R331" s="137">
        <v>155079663</v>
      </c>
      <c r="S331" s="137">
        <v>45176</v>
      </c>
      <c r="T331" s="186">
        <f t="shared" si="27"/>
        <v>6.8560227272727277</v>
      </c>
      <c r="U331" s="187">
        <v>758</v>
      </c>
      <c r="V331" s="187">
        <v>155079663</v>
      </c>
      <c r="W331" s="187">
        <v>560311</v>
      </c>
      <c r="X331" s="188">
        <f t="shared" si="25"/>
        <v>3.9723965909090904</v>
      </c>
      <c r="Y331" s="189">
        <v>759</v>
      </c>
      <c r="Z331" s="189">
        <v>155079663</v>
      </c>
      <c r="AA331" s="189">
        <v>560312</v>
      </c>
      <c r="AB331" s="357">
        <v>405</v>
      </c>
      <c r="AE331">
        <v>0</v>
      </c>
      <c r="AF331">
        <v>0</v>
      </c>
      <c r="AG331">
        <v>0</v>
      </c>
    </row>
    <row r="332" spans="1:36" x14ac:dyDescent="0.25">
      <c r="A332" s="125" t="s">
        <v>1172</v>
      </c>
      <c r="B332" s="183">
        <v>155079672</v>
      </c>
      <c r="C332" s="184">
        <v>0.69</v>
      </c>
      <c r="D332" s="127">
        <f>(C332+4.2+coefficient!$B$25)/0.9*1.19</f>
        <v>8.1845555555555549</v>
      </c>
      <c r="E332" s="128">
        <f>(C332+4.2+coefficient!$B$25)/0.95</f>
        <v>6.5157894736842117</v>
      </c>
      <c r="F332" s="185"/>
      <c r="G332" s="179">
        <v>331</v>
      </c>
      <c r="H332" s="180">
        <f>(C332+4.2+(coefficient!$B$23))/0.85*1.19</f>
        <v>9.6460000000000008</v>
      </c>
      <c r="I332" s="132">
        <v>294</v>
      </c>
      <c r="J332" s="132">
        <v>155079672</v>
      </c>
      <c r="K332" s="132">
        <v>45185</v>
      </c>
      <c r="L332" s="181">
        <f t="shared" si="26"/>
        <v>8.621685227272728</v>
      </c>
      <c r="M332" s="135">
        <v>295</v>
      </c>
      <c r="N332" s="135">
        <v>155079672</v>
      </c>
      <c r="O332" s="135">
        <v>45188</v>
      </c>
      <c r="P332" s="182">
        <f>(C332+4.2+coefficient!$B$25)/0.88*1.19</f>
        <v>8.3705681818181823</v>
      </c>
      <c r="Q332" s="137">
        <v>296</v>
      </c>
      <c r="R332" s="137">
        <v>155079672</v>
      </c>
      <c r="S332" s="137">
        <v>45187</v>
      </c>
      <c r="T332" s="186">
        <f t="shared" si="27"/>
        <v>6.612613636363637</v>
      </c>
      <c r="U332" s="187">
        <v>758</v>
      </c>
      <c r="V332" s="187">
        <v>155079672</v>
      </c>
      <c r="W332" s="187">
        <v>560327</v>
      </c>
      <c r="X332" s="188">
        <f t="shared" si="25"/>
        <v>3.7216852272727277</v>
      </c>
      <c r="Y332" s="189">
        <v>759</v>
      </c>
      <c r="Z332" s="189">
        <v>155079672</v>
      </c>
      <c r="AA332" s="189">
        <v>560328</v>
      </c>
      <c r="AB332" s="357">
        <v>404</v>
      </c>
      <c r="AE332">
        <v>6</v>
      </c>
      <c r="AF332">
        <v>8.6199999999999992</v>
      </c>
      <c r="AG332">
        <v>4.9000000000000004</v>
      </c>
      <c r="AH332">
        <v>3</v>
      </c>
      <c r="AI332">
        <v>7.21</v>
      </c>
      <c r="AJ332">
        <v>0</v>
      </c>
    </row>
    <row r="333" spans="1:36" x14ac:dyDescent="0.25">
      <c r="A333" s="144" t="s">
        <v>1173</v>
      </c>
      <c r="B333" s="183">
        <v>167321424</v>
      </c>
      <c r="C333" s="184">
        <v>1.51</v>
      </c>
      <c r="D333" s="127">
        <f>(C333+4.2+coefficient!$B$25)/0.9*1.19</f>
        <v>9.2687777777777764</v>
      </c>
      <c r="E333" s="128">
        <f>(C333+4.2+coefficient!$B$25)/0.95</f>
        <v>7.3789473684210529</v>
      </c>
      <c r="F333" s="178"/>
      <c r="G333" s="179">
        <v>332</v>
      </c>
      <c r="H333" s="180">
        <f>(C333+4.2+(coefficient!$B$23))/0.85*1.19</f>
        <v>10.793999999999999</v>
      </c>
      <c r="I333" s="132">
        <v>294</v>
      </c>
      <c r="J333" s="132">
        <v>167321424</v>
      </c>
      <c r="K333" s="132">
        <v>444667</v>
      </c>
      <c r="L333" s="181">
        <f t="shared" si="26"/>
        <v>9.7638147727272724</v>
      </c>
      <c r="M333" s="135">
        <v>295</v>
      </c>
      <c r="N333" s="135">
        <v>167321424</v>
      </c>
      <c r="O333" s="135">
        <v>444669</v>
      </c>
      <c r="P333" s="182">
        <f>(C333+4.2+coefficient!$B$25)/0.88*1.19</f>
        <v>9.4794318181818173</v>
      </c>
      <c r="Q333" s="137">
        <v>296</v>
      </c>
      <c r="R333" s="137">
        <v>167321424</v>
      </c>
      <c r="S333" s="137">
        <v>444668</v>
      </c>
      <c r="T333" s="186">
        <f t="shared" si="27"/>
        <v>7.721477272727272</v>
      </c>
      <c r="U333" s="187">
        <v>758</v>
      </c>
      <c r="V333" s="187">
        <v>167321424</v>
      </c>
      <c r="W333" s="187">
        <v>598878</v>
      </c>
      <c r="X333" s="188">
        <f t="shared" si="25"/>
        <v>4.863814772727272</v>
      </c>
      <c r="Y333" s="189">
        <v>759</v>
      </c>
      <c r="Z333" s="189">
        <v>167321424</v>
      </c>
      <c r="AA333" s="189">
        <v>598879</v>
      </c>
      <c r="AB333" s="357">
        <v>21</v>
      </c>
      <c r="AH333">
        <v>4</v>
      </c>
      <c r="AI333">
        <v>9.07</v>
      </c>
      <c r="AJ333">
        <v>0</v>
      </c>
    </row>
    <row r="334" spans="1:36" x14ac:dyDescent="0.25">
      <c r="A334" s="125" t="s">
        <v>1174</v>
      </c>
      <c r="B334" s="183">
        <v>155079680</v>
      </c>
      <c r="C334" s="184">
        <v>1.1200000000000001</v>
      </c>
      <c r="D334" s="127">
        <f>(C334+4.2+coefficient!$B$25)/0.9*1.19</f>
        <v>8.7531111111111102</v>
      </c>
      <c r="E334" s="128">
        <f>(C334+4.2+coefficient!$B$25)/0.95</f>
        <v>6.9684210526315793</v>
      </c>
      <c r="F334" s="185"/>
      <c r="G334" s="179">
        <v>333</v>
      </c>
      <c r="H334" s="180">
        <f>(C334+4.2+(coefficient!$B$23))/0.85*1.19</f>
        <v>10.248000000000001</v>
      </c>
      <c r="I334" s="132">
        <v>294</v>
      </c>
      <c r="J334" s="132">
        <v>155079680</v>
      </c>
      <c r="K334" s="132">
        <v>45192</v>
      </c>
      <c r="L334" s="181">
        <f t="shared" si="26"/>
        <v>9.2206068181818175</v>
      </c>
      <c r="M334" s="135">
        <v>295</v>
      </c>
      <c r="N334" s="135">
        <v>155079680</v>
      </c>
      <c r="O334" s="135">
        <v>45195</v>
      </c>
      <c r="P334" s="182">
        <f>(C334+4.2+coefficient!$B$25)/0.88*1.19</f>
        <v>8.9520454545454538</v>
      </c>
      <c r="Q334" s="137">
        <v>296</v>
      </c>
      <c r="R334" s="137">
        <v>155079680</v>
      </c>
      <c r="S334" s="137">
        <v>45194</v>
      </c>
      <c r="T334" s="186">
        <f t="shared" si="27"/>
        <v>7.1940909090909093</v>
      </c>
      <c r="U334" s="187">
        <v>758</v>
      </c>
      <c r="V334" s="187">
        <v>155079680</v>
      </c>
      <c r="W334" s="187">
        <v>560341</v>
      </c>
      <c r="X334" s="188">
        <f t="shared" si="25"/>
        <v>4.3206068181818171</v>
      </c>
      <c r="Y334" s="189">
        <v>759</v>
      </c>
      <c r="Z334" s="189">
        <v>155079680</v>
      </c>
      <c r="AA334" s="189">
        <v>560342</v>
      </c>
      <c r="AB334" s="357">
        <v>279</v>
      </c>
      <c r="AE334">
        <v>2</v>
      </c>
      <c r="AF334">
        <v>3.56</v>
      </c>
      <c r="AG334">
        <v>4.9000000000000004</v>
      </c>
      <c r="AH334">
        <v>13</v>
      </c>
      <c r="AI334">
        <v>3.65</v>
      </c>
      <c r="AJ334">
        <v>4.9000000000000004</v>
      </c>
    </row>
    <row r="335" spans="1:36" x14ac:dyDescent="0.25">
      <c r="A335" s="144" t="s">
        <v>1175</v>
      </c>
      <c r="B335" s="183">
        <v>155079690</v>
      </c>
      <c r="C335" s="184">
        <v>0.68</v>
      </c>
      <c r="D335" s="127">
        <f>(C335+4.2+coefficient!$B$25)/0.9*1.19</f>
        <v>8.1713333333333331</v>
      </c>
      <c r="E335" s="128">
        <f>(C335+4.2+coefficient!$B$25)/0.95</f>
        <v>6.5052631578947366</v>
      </c>
      <c r="F335" s="178"/>
      <c r="G335" s="179">
        <v>334</v>
      </c>
      <c r="H335" s="180">
        <f>(C335+4.2+(coefficient!$B$23))/0.85*1.19</f>
        <v>9.6319999999999997</v>
      </c>
      <c r="I335" s="132">
        <v>294</v>
      </c>
      <c r="J335" s="132">
        <v>155079690</v>
      </c>
      <c r="K335" s="132">
        <v>45206</v>
      </c>
      <c r="L335" s="181">
        <f t="shared" si="26"/>
        <v>8.6077568181818176</v>
      </c>
      <c r="M335" s="135">
        <v>295</v>
      </c>
      <c r="N335" s="135">
        <v>155079690</v>
      </c>
      <c r="O335" s="135">
        <v>45209</v>
      </c>
      <c r="P335" s="182">
        <f>(C335+4.2+coefficient!$B$25)/0.88*1.19</f>
        <v>8.3570454545454531</v>
      </c>
      <c r="Q335" s="137">
        <v>296</v>
      </c>
      <c r="R335" s="137">
        <v>155079690</v>
      </c>
      <c r="S335" s="137">
        <v>45208</v>
      </c>
      <c r="T335" s="186">
        <f t="shared" si="27"/>
        <v>6.5990909090909078</v>
      </c>
      <c r="U335" s="187">
        <v>758</v>
      </c>
      <c r="V335" s="187">
        <v>155079690</v>
      </c>
      <c r="W335" s="187">
        <v>560361</v>
      </c>
      <c r="X335" s="188">
        <f t="shared" si="25"/>
        <v>3.7077568181818172</v>
      </c>
      <c r="Y335" s="189">
        <v>759</v>
      </c>
      <c r="Z335" s="189">
        <v>155079690</v>
      </c>
      <c r="AA335" s="189">
        <v>560362</v>
      </c>
      <c r="AB335" s="357">
        <v>167</v>
      </c>
      <c r="AH335">
        <v>2</v>
      </c>
      <c r="AI335">
        <v>8.36</v>
      </c>
      <c r="AJ335">
        <v>0</v>
      </c>
    </row>
    <row r="336" spans="1:36" x14ac:dyDescent="0.25">
      <c r="A336" s="125" t="s">
        <v>1176</v>
      </c>
      <c r="B336" s="183">
        <v>155079700</v>
      </c>
      <c r="C336" s="184">
        <v>0.93</v>
      </c>
      <c r="D336" s="127">
        <f>(C336+4.2+coefficient!$B$25)/0.9*1.19</f>
        <v>8.5018888888888871</v>
      </c>
      <c r="E336" s="128">
        <f>(C336+4.2+coefficient!$B$25)/0.95</f>
        <v>6.7684210526315791</v>
      </c>
      <c r="F336" s="185"/>
      <c r="G336" s="179">
        <v>335</v>
      </c>
      <c r="H336" s="180">
        <f>(C336+4.2+(coefficient!$B$23))/0.85*1.19</f>
        <v>9.9819999999999993</v>
      </c>
      <c r="I336" s="132">
        <v>294</v>
      </c>
      <c r="J336" s="132">
        <v>155079700</v>
      </c>
      <c r="K336" s="132">
        <v>45220</v>
      </c>
      <c r="L336" s="181">
        <f t="shared" si="26"/>
        <v>8.9559670454545461</v>
      </c>
      <c r="M336" s="135">
        <v>295</v>
      </c>
      <c r="N336" s="135">
        <v>155079700</v>
      </c>
      <c r="O336" s="135">
        <v>45223</v>
      </c>
      <c r="P336" s="182">
        <f>(C336+4.2+coefficient!$B$25)/0.88*1.19</f>
        <v>8.6951136363636365</v>
      </c>
      <c r="Q336" s="137">
        <v>296</v>
      </c>
      <c r="R336" s="137">
        <v>155079700</v>
      </c>
      <c r="S336" s="137">
        <v>45222</v>
      </c>
      <c r="T336" s="186">
        <f t="shared" si="27"/>
        <v>6.9371590909090903</v>
      </c>
      <c r="U336" s="187">
        <v>758</v>
      </c>
      <c r="V336" s="187">
        <v>155079700</v>
      </c>
      <c r="W336" s="187">
        <v>560379</v>
      </c>
      <c r="X336" s="188">
        <f t="shared" si="25"/>
        <v>4.0559670454545458</v>
      </c>
      <c r="Y336" s="189">
        <v>759</v>
      </c>
      <c r="Z336" s="189">
        <v>155079700</v>
      </c>
      <c r="AA336" s="189">
        <v>560380</v>
      </c>
      <c r="AB336" s="357">
        <v>179</v>
      </c>
      <c r="AH336">
        <v>10</v>
      </c>
      <c r="AI336">
        <v>3.39</v>
      </c>
      <c r="AJ336">
        <v>4.9000000000000004</v>
      </c>
    </row>
    <row r="337" spans="1:36" x14ac:dyDescent="0.25">
      <c r="A337" s="144" t="s">
        <v>1177</v>
      </c>
      <c r="B337" s="183">
        <v>155079662</v>
      </c>
      <c r="C337" s="184">
        <v>0.77</v>
      </c>
      <c r="D337" s="127">
        <f>(C337+4.2+coefficient!$B$25)/0.9*1.19</f>
        <v>8.2903333333333329</v>
      </c>
      <c r="E337" s="128">
        <f>(C337+4.2+coefficient!$B$25)/0.95</f>
        <v>6.6000000000000005</v>
      </c>
      <c r="F337" s="178"/>
      <c r="G337" s="179">
        <v>336</v>
      </c>
      <c r="H337" s="180">
        <f>(C337+4.2+(coefficient!$B$23))/0.85*1.19</f>
        <v>9.7580000000000009</v>
      </c>
      <c r="I337" s="132">
        <v>294</v>
      </c>
      <c r="J337" s="132">
        <v>155079662</v>
      </c>
      <c r="K337" s="132">
        <v>45224</v>
      </c>
      <c r="L337" s="181">
        <f t="shared" si="26"/>
        <v>8.7331125000000025</v>
      </c>
      <c r="M337" s="135">
        <v>295</v>
      </c>
      <c r="N337" s="135">
        <v>155079662</v>
      </c>
      <c r="O337" s="135">
        <v>45227</v>
      </c>
      <c r="P337" s="182">
        <f>(C337+4.2+coefficient!$B$25)/0.88*1.19</f>
        <v>8.4787500000000016</v>
      </c>
      <c r="Q337" s="137">
        <v>296</v>
      </c>
      <c r="R337" s="137">
        <v>155079662</v>
      </c>
      <c r="S337" s="137">
        <v>45226</v>
      </c>
      <c r="T337" s="186">
        <f t="shared" si="27"/>
        <v>6.7207954545454553</v>
      </c>
      <c r="U337" s="187">
        <v>758</v>
      </c>
      <c r="V337" s="187">
        <v>155079662</v>
      </c>
      <c r="W337" s="187">
        <v>560309</v>
      </c>
      <c r="X337" s="188">
        <f t="shared" si="25"/>
        <v>3.8331125000000021</v>
      </c>
      <c r="Y337" s="189">
        <v>759</v>
      </c>
      <c r="Z337" s="189">
        <v>155079662</v>
      </c>
      <c r="AA337" s="189">
        <v>560310</v>
      </c>
      <c r="AB337" s="357">
        <v>146</v>
      </c>
      <c r="AH337">
        <v>3</v>
      </c>
      <c r="AI337">
        <v>8.48</v>
      </c>
      <c r="AJ337">
        <v>0</v>
      </c>
    </row>
    <row r="338" spans="1:36" x14ac:dyDescent="0.25">
      <c r="A338" s="125" t="s">
        <v>1178</v>
      </c>
      <c r="B338" s="183">
        <v>155079671</v>
      </c>
      <c r="C338" s="184">
        <v>0.77</v>
      </c>
      <c r="D338" s="127">
        <f>(C338+4.2+coefficient!$B$25)/0.9*1.19</f>
        <v>8.2903333333333329</v>
      </c>
      <c r="E338" s="128">
        <f>(C338+4.2+coefficient!$B$25)/0.95</f>
        <v>6.6000000000000005</v>
      </c>
      <c r="F338" s="185"/>
      <c r="G338" s="179">
        <v>337</v>
      </c>
      <c r="H338" s="180">
        <f>(C338+4.2+(coefficient!$B$23))/0.85*1.19</f>
        <v>9.7580000000000009</v>
      </c>
      <c r="I338" s="132">
        <v>294</v>
      </c>
      <c r="J338" s="132">
        <v>155079671</v>
      </c>
      <c r="K338" s="132">
        <v>45241</v>
      </c>
      <c r="L338" s="181">
        <f t="shared" si="26"/>
        <v>8.7331125000000025</v>
      </c>
      <c r="M338" s="135">
        <v>295</v>
      </c>
      <c r="N338" s="135">
        <v>155079671</v>
      </c>
      <c r="O338" s="135">
        <v>45244</v>
      </c>
      <c r="P338" s="182">
        <f>(C338+4.2+coefficient!$B$25)/0.88*1.19</f>
        <v>8.4787500000000016</v>
      </c>
      <c r="Q338" s="137">
        <v>296</v>
      </c>
      <c r="R338" s="137">
        <v>155079671</v>
      </c>
      <c r="S338" s="137">
        <v>45243</v>
      </c>
      <c r="T338" s="186">
        <f t="shared" si="27"/>
        <v>6.7207954545454553</v>
      </c>
      <c r="U338" s="187">
        <v>758</v>
      </c>
      <c r="V338" s="187">
        <v>155079671</v>
      </c>
      <c r="W338" s="187">
        <v>560325</v>
      </c>
      <c r="X338" s="188">
        <f t="shared" si="25"/>
        <v>3.8331125000000021</v>
      </c>
      <c r="Y338" s="189">
        <v>759</v>
      </c>
      <c r="Z338" s="189">
        <v>155079671</v>
      </c>
      <c r="AA338" s="189">
        <v>560326</v>
      </c>
      <c r="AB338" s="357">
        <v>121</v>
      </c>
      <c r="AE338">
        <v>6</v>
      </c>
      <c r="AF338">
        <v>8.73</v>
      </c>
      <c r="AG338">
        <v>0</v>
      </c>
      <c r="AH338">
        <v>1</v>
      </c>
      <c r="AI338">
        <v>8.07</v>
      </c>
      <c r="AJ338">
        <v>0</v>
      </c>
    </row>
    <row r="339" spans="1:36" x14ac:dyDescent="0.25">
      <c r="A339" s="144" t="s">
        <v>1179</v>
      </c>
      <c r="B339" s="183">
        <v>155079678</v>
      </c>
      <c r="C339" s="184">
        <v>0.85</v>
      </c>
      <c r="D339" s="127">
        <f>(C339+4.2+coefficient!$B$25)/0.9*1.19</f>
        <v>8.3961111111111109</v>
      </c>
      <c r="E339" s="128">
        <f>(C339+4.2+coefficient!$B$25)/0.95</f>
        <v>6.6842105263157894</v>
      </c>
      <c r="F339" s="178"/>
      <c r="G339" s="179">
        <v>338</v>
      </c>
      <c r="H339" s="362">
        <v>10.75</v>
      </c>
      <c r="I339" s="132">
        <v>294</v>
      </c>
      <c r="J339" s="132">
        <v>155079678</v>
      </c>
      <c r="K339" s="132">
        <v>45248</v>
      </c>
      <c r="L339" s="181">
        <f t="shared" si="26"/>
        <v>8.8445397727272717</v>
      </c>
      <c r="M339" s="135">
        <v>295</v>
      </c>
      <c r="N339" s="135">
        <v>155079678</v>
      </c>
      <c r="O339" s="135">
        <v>45251</v>
      </c>
      <c r="P339" s="182">
        <f>(C339+4.2+coefficient!$B$25)/0.88*1.19</f>
        <v>8.5869318181818173</v>
      </c>
      <c r="Q339" s="137">
        <v>296</v>
      </c>
      <c r="R339" s="137">
        <v>155079678</v>
      </c>
      <c r="S339" s="137">
        <v>45250</v>
      </c>
      <c r="T339" s="186">
        <f t="shared" si="27"/>
        <v>6.828977272727272</v>
      </c>
      <c r="U339" s="187">
        <v>758</v>
      </c>
      <c r="V339" s="187">
        <v>155079678</v>
      </c>
      <c r="W339" s="187">
        <v>560337</v>
      </c>
      <c r="X339" s="188">
        <f>L339-1</f>
        <v>7.8445397727272717</v>
      </c>
      <c r="Y339" s="189">
        <v>759</v>
      </c>
      <c r="Z339" s="189">
        <v>155079678</v>
      </c>
      <c r="AA339" s="189">
        <v>560338</v>
      </c>
      <c r="AB339" s="357">
        <v>10</v>
      </c>
      <c r="AC339">
        <v>4</v>
      </c>
      <c r="AD339">
        <v>10.75</v>
      </c>
      <c r="AH339">
        <v>1</v>
      </c>
      <c r="AI339">
        <v>8.59</v>
      </c>
      <c r="AJ339">
        <v>0</v>
      </c>
    </row>
    <row r="340" spans="1:36" x14ac:dyDescent="0.25">
      <c r="A340" s="125" t="s">
        <v>1180</v>
      </c>
      <c r="B340" s="183">
        <v>155079686</v>
      </c>
      <c r="C340" s="184">
        <v>1.3</v>
      </c>
      <c r="D340" s="127">
        <f>(C340+4.2+coefficient!$B$25)/0.9*1.19</f>
        <v>8.9911111111111097</v>
      </c>
      <c r="E340" s="128">
        <f>(C340+4.2+coefficient!$B$25)/0.95</f>
        <v>7.1578947368421053</v>
      </c>
      <c r="F340" s="185"/>
      <c r="G340" s="179">
        <v>339</v>
      </c>
      <c r="H340" s="180">
        <f>(C340+4.2+(coefficient!$B$23))/0.85*1.19</f>
        <v>10.5</v>
      </c>
      <c r="I340" s="132">
        <v>294</v>
      </c>
      <c r="J340" s="132">
        <v>155079686</v>
      </c>
      <c r="K340" s="132">
        <v>45263</v>
      </c>
      <c r="L340" s="181">
        <f t="shared" si="26"/>
        <v>9.4713181818181802</v>
      </c>
      <c r="M340" s="135">
        <v>295</v>
      </c>
      <c r="N340" s="135">
        <v>155079686</v>
      </c>
      <c r="O340" s="135">
        <v>45266</v>
      </c>
      <c r="P340" s="182">
        <f>(C340+4.2+coefficient!$B$25)/0.88*1.19</f>
        <v>9.1954545454545435</v>
      </c>
      <c r="Q340" s="137">
        <v>296</v>
      </c>
      <c r="R340" s="137">
        <v>155079686</v>
      </c>
      <c r="S340" s="137">
        <v>45265</v>
      </c>
      <c r="T340" s="186">
        <f t="shared" si="27"/>
        <v>7.4375</v>
      </c>
      <c r="U340" s="187">
        <v>758</v>
      </c>
      <c r="V340" s="187">
        <v>155079686</v>
      </c>
      <c r="W340" s="187">
        <v>560353</v>
      </c>
      <c r="X340" s="188">
        <f t="shared" ref="X340:X357" si="28">L340-4.9</f>
        <v>4.5713181818181798</v>
      </c>
      <c r="Y340" s="189">
        <v>759</v>
      </c>
      <c r="Z340" s="189">
        <v>155079686</v>
      </c>
      <c r="AA340" s="189">
        <v>560354</v>
      </c>
      <c r="AB340" s="357">
        <v>193</v>
      </c>
      <c r="AE340">
        <v>8</v>
      </c>
      <c r="AF340">
        <v>9.3000000000000007</v>
      </c>
      <c r="AG340">
        <v>4.9000000000000004</v>
      </c>
      <c r="AH340">
        <v>6</v>
      </c>
      <c r="AI340">
        <v>9.0299999999999994</v>
      </c>
      <c r="AJ340">
        <v>0</v>
      </c>
    </row>
    <row r="341" spans="1:36" x14ac:dyDescent="0.25">
      <c r="A341" s="144" t="s">
        <v>1181</v>
      </c>
      <c r="B341" s="183">
        <v>155079697</v>
      </c>
      <c r="C341" s="184">
        <v>1.08</v>
      </c>
      <c r="D341" s="127">
        <f>(C341+4.2+coefficient!$B$25)/0.9*1.19</f>
        <v>8.7002222222222212</v>
      </c>
      <c r="E341" s="128">
        <f>(C341+4.2+coefficient!$B$25)/0.95</f>
        <v>6.9263157894736844</v>
      </c>
      <c r="F341" s="178"/>
      <c r="G341" s="179">
        <v>340</v>
      </c>
      <c r="H341" s="180">
        <f>(C341+4.2+(coefficient!$B$23))/0.85*1.19</f>
        <v>10.191999999999998</v>
      </c>
      <c r="I341" s="132">
        <v>294</v>
      </c>
      <c r="J341" s="132">
        <v>155079697</v>
      </c>
      <c r="K341" s="132">
        <v>45255</v>
      </c>
      <c r="L341" s="181">
        <f t="shared" si="26"/>
        <v>9.1648931818181829</v>
      </c>
      <c r="M341" s="135">
        <v>295</v>
      </c>
      <c r="N341" s="135">
        <v>155079697</v>
      </c>
      <c r="O341" s="135">
        <v>45258</v>
      </c>
      <c r="P341" s="182">
        <f>(C341+4.2+coefficient!$B$25)/0.88*1.19</f>
        <v>8.8979545454545459</v>
      </c>
      <c r="Q341" s="137">
        <v>296</v>
      </c>
      <c r="R341" s="137">
        <v>155079697</v>
      </c>
      <c r="S341" s="137">
        <v>45257</v>
      </c>
      <c r="T341" s="186">
        <f t="shared" si="27"/>
        <v>7.14</v>
      </c>
      <c r="U341" s="187">
        <v>758</v>
      </c>
      <c r="V341" s="187">
        <v>155079697</v>
      </c>
      <c r="W341" s="187">
        <v>560373</v>
      </c>
      <c r="X341" s="188">
        <f t="shared" si="28"/>
        <v>4.2648931818181826</v>
      </c>
      <c r="Y341" s="189">
        <v>759</v>
      </c>
      <c r="Z341" s="189">
        <v>155079697</v>
      </c>
      <c r="AA341" s="189">
        <v>560374</v>
      </c>
      <c r="AB341" s="357">
        <v>468</v>
      </c>
      <c r="AC341">
        <v>2</v>
      </c>
      <c r="AD341">
        <v>10.26</v>
      </c>
      <c r="AH341">
        <v>3</v>
      </c>
      <c r="AI341">
        <v>3.66</v>
      </c>
      <c r="AJ341">
        <v>4.9000000000000004</v>
      </c>
    </row>
    <row r="342" spans="1:36" x14ac:dyDescent="0.25">
      <c r="A342" s="125" t="s">
        <v>1182</v>
      </c>
      <c r="B342" s="183">
        <v>155079664</v>
      </c>
      <c r="C342" s="184">
        <v>0.69</v>
      </c>
      <c r="D342" s="127">
        <f>(C342+4.2+coefficient!$B$25)/0.9*1.19</f>
        <v>8.1845555555555549</v>
      </c>
      <c r="E342" s="128">
        <f>(C342+4.2+coefficient!$B$25)/0.95</f>
        <v>6.5157894736842117</v>
      </c>
      <c r="F342" s="185"/>
      <c r="G342" s="179">
        <v>341</v>
      </c>
      <c r="H342" s="180">
        <f>(C342+4.2+(coefficient!$B$23))/0.85*1.19</f>
        <v>9.6460000000000008</v>
      </c>
      <c r="I342" s="132">
        <v>294</v>
      </c>
      <c r="J342" s="132">
        <v>155079664</v>
      </c>
      <c r="K342" s="132">
        <v>45268</v>
      </c>
      <c r="L342" s="181">
        <f t="shared" si="26"/>
        <v>8.621685227272728</v>
      </c>
      <c r="M342" s="135">
        <v>295</v>
      </c>
      <c r="N342" s="135">
        <v>155079664</v>
      </c>
      <c r="O342" s="135">
        <v>45271</v>
      </c>
      <c r="P342" s="182">
        <f>(C342+4.2+coefficient!$B$25)/0.88*1.19</f>
        <v>8.3705681818181823</v>
      </c>
      <c r="Q342" s="137">
        <v>296</v>
      </c>
      <c r="R342" s="137">
        <v>155079664</v>
      </c>
      <c r="S342" s="137">
        <v>45270</v>
      </c>
      <c r="T342" s="186">
        <f t="shared" si="27"/>
        <v>6.612613636363637</v>
      </c>
      <c r="U342" s="187">
        <v>758</v>
      </c>
      <c r="V342" s="187">
        <v>155079664</v>
      </c>
      <c r="W342" s="187">
        <v>560313</v>
      </c>
      <c r="X342" s="188">
        <f t="shared" si="28"/>
        <v>3.7216852272727277</v>
      </c>
      <c r="Y342" s="189">
        <v>759</v>
      </c>
      <c r="Z342" s="189">
        <v>155079664</v>
      </c>
      <c r="AA342" s="189">
        <v>560314</v>
      </c>
      <c r="AB342" s="357">
        <v>95</v>
      </c>
      <c r="AE342">
        <v>4</v>
      </c>
      <c r="AF342">
        <v>8.6199999999999992</v>
      </c>
      <c r="AG342">
        <v>0</v>
      </c>
    </row>
    <row r="343" spans="1:36" x14ac:dyDescent="0.25">
      <c r="A343" s="144" t="s">
        <v>1183</v>
      </c>
      <c r="B343" s="183">
        <v>155079673</v>
      </c>
      <c r="C343" s="184">
        <v>0.86</v>
      </c>
      <c r="D343" s="127">
        <f>(C343+4.2+coefficient!$B$25)/0.9*1.19</f>
        <v>8.4093333333333327</v>
      </c>
      <c r="E343" s="128">
        <f>(C343+4.2+coefficient!$B$25)/0.95</f>
        <v>6.6947368421052635</v>
      </c>
      <c r="F343" s="178"/>
      <c r="G343" s="179">
        <v>342</v>
      </c>
      <c r="H343" s="180">
        <f>(C343+4.2+(coefficient!$B$23))/0.85*1.19</f>
        <v>9.8840000000000003</v>
      </c>
      <c r="I343" s="132">
        <v>294</v>
      </c>
      <c r="J343" s="132">
        <v>155079673</v>
      </c>
      <c r="K343" s="132">
        <v>45272</v>
      </c>
      <c r="L343" s="181">
        <f t="shared" si="26"/>
        <v>8.8584681818181821</v>
      </c>
      <c r="M343" s="135">
        <v>295</v>
      </c>
      <c r="N343" s="135">
        <v>155079673</v>
      </c>
      <c r="O343" s="135">
        <v>45275</v>
      </c>
      <c r="P343" s="182">
        <f>(C343+4.2+coefficient!$B$25)/0.88*1.19</f>
        <v>8.6004545454545447</v>
      </c>
      <c r="Q343" s="137">
        <v>296</v>
      </c>
      <c r="R343" s="137">
        <v>155079673</v>
      </c>
      <c r="S343" s="137">
        <v>45274</v>
      </c>
      <c r="T343" s="186">
        <f t="shared" si="27"/>
        <v>6.8425000000000011</v>
      </c>
      <c r="U343" s="187">
        <v>758</v>
      </c>
      <c r="V343" s="187">
        <v>155079673</v>
      </c>
      <c r="W343" s="187">
        <v>560329</v>
      </c>
      <c r="X343" s="188">
        <f t="shared" si="28"/>
        <v>3.9584681818181817</v>
      </c>
      <c r="Y343" s="189">
        <v>759</v>
      </c>
      <c r="Z343" s="189">
        <v>155079673</v>
      </c>
      <c r="AA343" s="189">
        <v>560330</v>
      </c>
      <c r="AB343" s="357">
        <v>209</v>
      </c>
    </row>
    <row r="344" spans="1:36" x14ac:dyDescent="0.25">
      <c r="A344" s="125" t="s">
        <v>1184</v>
      </c>
      <c r="B344" s="183">
        <v>155079682</v>
      </c>
      <c r="C344" s="184">
        <v>0.97</v>
      </c>
      <c r="D344" s="127">
        <f>(C344+4.2+coefficient!$B$25)/0.9*1.19</f>
        <v>8.554777777777776</v>
      </c>
      <c r="E344" s="128">
        <f>(C344+4.2+coefficient!$B$25)/0.95</f>
        <v>6.810526315789474</v>
      </c>
      <c r="F344" s="185"/>
      <c r="G344" s="179">
        <v>343</v>
      </c>
      <c r="H344" s="180">
        <f>(C344+4.2+(coefficient!$B$23))/0.85*1.19</f>
        <v>10.038</v>
      </c>
      <c r="I344" s="132">
        <v>294</v>
      </c>
      <c r="J344" s="132">
        <v>155079682</v>
      </c>
      <c r="K344" s="132">
        <v>45276</v>
      </c>
      <c r="L344" s="181">
        <f t="shared" si="26"/>
        <v>9.0116806818181807</v>
      </c>
      <c r="M344" s="135">
        <v>295</v>
      </c>
      <c r="N344" s="135">
        <v>155079682</v>
      </c>
      <c r="O344" s="135">
        <v>45279</v>
      </c>
      <c r="P344" s="182">
        <f>(C344+4.2+coefficient!$B$25)/0.88*1.19</f>
        <v>8.7492045454545444</v>
      </c>
      <c r="Q344" s="137">
        <v>296</v>
      </c>
      <c r="R344" s="137">
        <v>155079682</v>
      </c>
      <c r="S344" s="137">
        <v>45278</v>
      </c>
      <c r="T344" s="186">
        <f t="shared" si="27"/>
        <v>6.99125</v>
      </c>
      <c r="U344" s="187">
        <v>758</v>
      </c>
      <c r="V344" s="187">
        <v>155079682</v>
      </c>
      <c r="W344" s="187">
        <v>560345</v>
      </c>
      <c r="X344" s="188">
        <f t="shared" si="28"/>
        <v>4.1116806818181804</v>
      </c>
      <c r="Y344" s="189">
        <v>759</v>
      </c>
      <c r="Z344" s="189">
        <v>155079682</v>
      </c>
      <c r="AA344" s="189">
        <v>560346</v>
      </c>
      <c r="AB344" s="357">
        <v>165</v>
      </c>
      <c r="AE344">
        <v>1</v>
      </c>
      <c r="AF344">
        <v>8.59</v>
      </c>
      <c r="AG344">
        <v>0</v>
      </c>
    </row>
    <row r="345" spans="1:36" x14ac:dyDescent="0.25">
      <c r="A345" s="144" t="s">
        <v>1185</v>
      </c>
      <c r="B345" s="183">
        <v>155079692</v>
      </c>
      <c r="C345" s="184">
        <v>0.96</v>
      </c>
      <c r="D345" s="127">
        <f>(C345+4.2+coefficient!$B$25)/0.9*1.19</f>
        <v>8.5415555555555542</v>
      </c>
      <c r="E345" s="128">
        <f>(C345+4.2+coefficient!$B$25)/0.95</f>
        <v>6.8000000000000007</v>
      </c>
      <c r="F345" s="178"/>
      <c r="G345" s="179">
        <v>344</v>
      </c>
      <c r="H345" s="180">
        <f>(C345+4.2+(coefficient!$B$23))/0.85*1.19</f>
        <v>10.023999999999999</v>
      </c>
      <c r="I345" s="132">
        <v>294</v>
      </c>
      <c r="J345" s="132">
        <v>155079692</v>
      </c>
      <c r="K345" s="132">
        <v>45280</v>
      </c>
      <c r="L345" s="181">
        <f t="shared" si="26"/>
        <v>8.9977522727272721</v>
      </c>
      <c r="M345" s="135">
        <v>295</v>
      </c>
      <c r="N345" s="135">
        <v>155079692</v>
      </c>
      <c r="O345" s="135">
        <v>45283</v>
      </c>
      <c r="P345" s="182">
        <f>(C345+4.2+coefficient!$B$25)/0.88*1.19</f>
        <v>8.735681818181817</v>
      </c>
      <c r="Q345" s="137">
        <v>296</v>
      </c>
      <c r="R345" s="137">
        <v>155079692</v>
      </c>
      <c r="S345" s="137">
        <v>45282</v>
      </c>
      <c r="T345" s="186">
        <f t="shared" si="27"/>
        <v>6.9777272727272734</v>
      </c>
      <c r="U345" s="187">
        <v>758</v>
      </c>
      <c r="V345" s="187">
        <v>155079692</v>
      </c>
      <c r="W345" s="187">
        <v>560365</v>
      </c>
      <c r="X345" s="188">
        <f t="shared" si="28"/>
        <v>4.0977522727272717</v>
      </c>
      <c r="Y345" s="189">
        <v>759</v>
      </c>
      <c r="Z345" s="189">
        <v>155079692</v>
      </c>
      <c r="AA345" s="189">
        <v>560366</v>
      </c>
      <c r="AB345" s="357">
        <v>203</v>
      </c>
      <c r="AE345">
        <v>1</v>
      </c>
      <c r="AF345">
        <v>8.58</v>
      </c>
      <c r="AG345">
        <v>0</v>
      </c>
    </row>
    <row r="346" spans="1:36" x14ac:dyDescent="0.25">
      <c r="A346" s="125" t="s">
        <v>1186</v>
      </c>
      <c r="B346" s="183">
        <v>155079705</v>
      </c>
      <c r="C346" s="184">
        <v>0.96</v>
      </c>
      <c r="D346" s="127">
        <f>(C346+4.2+coefficient!$B$25)/0.9*1.19</f>
        <v>8.5415555555555542</v>
      </c>
      <c r="E346" s="128">
        <f>(C346+4.2+coefficient!$B$25)/0.95</f>
        <v>6.8000000000000007</v>
      </c>
      <c r="F346" s="185"/>
      <c r="G346" s="179">
        <v>345</v>
      </c>
      <c r="H346" s="180">
        <f>(C346+4.2+(coefficient!$B$23))/0.85*1.19</f>
        <v>10.023999999999999</v>
      </c>
      <c r="I346" s="132">
        <v>294</v>
      </c>
      <c r="J346" s="132">
        <v>155079705</v>
      </c>
      <c r="K346" s="132">
        <v>45286</v>
      </c>
      <c r="L346" s="181">
        <f t="shared" si="26"/>
        <v>8.9977522727272721</v>
      </c>
      <c r="M346" s="135">
        <v>295</v>
      </c>
      <c r="N346" s="135">
        <v>155079705</v>
      </c>
      <c r="O346" s="135">
        <v>45289</v>
      </c>
      <c r="P346" s="182">
        <f>(C346+4.2+coefficient!$B$25)/0.88*1.19</f>
        <v>8.735681818181817</v>
      </c>
      <c r="Q346" s="137">
        <v>296</v>
      </c>
      <c r="R346" s="137">
        <v>155079705</v>
      </c>
      <c r="S346" s="137">
        <v>45288</v>
      </c>
      <c r="T346" s="186">
        <f t="shared" si="27"/>
        <v>6.9777272727272734</v>
      </c>
      <c r="U346" s="187">
        <v>758</v>
      </c>
      <c r="V346" s="187">
        <v>155079705</v>
      </c>
      <c r="W346" s="187">
        <v>560385</v>
      </c>
      <c r="X346" s="188">
        <f t="shared" si="28"/>
        <v>4.0977522727272717</v>
      </c>
      <c r="Y346" s="189">
        <v>759</v>
      </c>
      <c r="Z346" s="189">
        <v>155079705</v>
      </c>
      <c r="AA346" s="189">
        <v>560386</v>
      </c>
      <c r="AB346" s="357">
        <v>190</v>
      </c>
      <c r="AE346">
        <v>2</v>
      </c>
      <c r="AF346">
        <v>3.36</v>
      </c>
      <c r="AG346">
        <v>4.9000000000000004</v>
      </c>
    </row>
    <row r="347" spans="1:36" x14ac:dyDescent="0.25">
      <c r="A347" s="144" t="s">
        <v>1187</v>
      </c>
      <c r="B347" s="183">
        <v>155079665</v>
      </c>
      <c r="C347" s="184">
        <v>1.04</v>
      </c>
      <c r="D347" s="127">
        <f>(C347+4.2+coefficient!$B$25)/0.9*1.19</f>
        <v>8.6473333333333322</v>
      </c>
      <c r="E347" s="128">
        <f>(C347+4.2+coefficient!$B$25)/0.95</f>
        <v>6.8842105263157896</v>
      </c>
      <c r="F347" s="178"/>
      <c r="G347" s="179">
        <v>346</v>
      </c>
      <c r="H347" s="180">
        <f>(C347+4.2+(coefficient!$B$23))/0.85*1.19</f>
        <v>10.135999999999999</v>
      </c>
      <c r="I347" s="132">
        <v>294</v>
      </c>
      <c r="J347" s="132">
        <v>155079665</v>
      </c>
      <c r="K347" s="132">
        <v>45331</v>
      </c>
      <c r="L347" s="181">
        <f t="shared" si="26"/>
        <v>9.1091795454545448</v>
      </c>
      <c r="M347" s="135">
        <v>295</v>
      </c>
      <c r="N347" s="135">
        <v>155079665</v>
      </c>
      <c r="O347" s="135">
        <v>45334</v>
      </c>
      <c r="P347" s="182">
        <f>(C347+4.2+coefficient!$B$25)/0.88*1.19</f>
        <v>8.8438636363636363</v>
      </c>
      <c r="Q347" s="137">
        <v>296</v>
      </c>
      <c r="R347" s="137">
        <v>155079665</v>
      </c>
      <c r="S347" s="137">
        <v>45333</v>
      </c>
      <c r="T347" s="186">
        <f t="shared" si="27"/>
        <v>7.0859090909090909</v>
      </c>
      <c r="U347" s="187">
        <v>758</v>
      </c>
      <c r="V347" s="187">
        <v>155079665</v>
      </c>
      <c r="W347" s="187">
        <v>560315</v>
      </c>
      <c r="X347" s="188">
        <f t="shared" si="28"/>
        <v>4.2091795454545444</v>
      </c>
      <c r="Y347" s="189">
        <v>759</v>
      </c>
      <c r="Z347" s="189">
        <v>155079665</v>
      </c>
      <c r="AA347" s="189">
        <v>560316</v>
      </c>
      <c r="AB347" s="357">
        <v>92</v>
      </c>
      <c r="AE347">
        <v>6</v>
      </c>
      <c r="AF347">
        <v>9.11</v>
      </c>
      <c r="AG347">
        <v>0</v>
      </c>
      <c r="AH347">
        <v>2</v>
      </c>
      <c r="AI347">
        <v>3.54</v>
      </c>
      <c r="AJ347">
        <v>4.9000000000000004</v>
      </c>
    </row>
    <row r="348" spans="1:36" x14ac:dyDescent="0.25">
      <c r="A348" s="125" t="s">
        <v>1188</v>
      </c>
      <c r="B348" s="183">
        <v>155079674</v>
      </c>
      <c r="C348" s="184">
        <v>1.22</v>
      </c>
      <c r="D348" s="127">
        <f>(C348+4.2+coefficient!$B$25)/0.9*1.19</f>
        <v>8.8853333333333318</v>
      </c>
      <c r="E348" s="128">
        <f>(C348+4.2+coefficient!$B$25)/0.95</f>
        <v>7.0736842105263156</v>
      </c>
      <c r="F348" s="185"/>
      <c r="G348" s="179">
        <v>347</v>
      </c>
      <c r="H348" s="180">
        <f>(C348+4.2+(coefficient!$B$23))/0.85*1.19</f>
        <v>10.388</v>
      </c>
      <c r="I348" s="132">
        <v>294</v>
      </c>
      <c r="J348" s="132">
        <v>155079674</v>
      </c>
      <c r="K348" s="132">
        <v>45335</v>
      </c>
      <c r="L348" s="181">
        <f t="shared" si="26"/>
        <v>9.3598909090909075</v>
      </c>
      <c r="M348" s="135">
        <v>295</v>
      </c>
      <c r="N348" s="135">
        <v>155079674</v>
      </c>
      <c r="O348" s="135">
        <v>45338</v>
      </c>
      <c r="P348" s="182">
        <f>(C348+4.2+coefficient!$B$25)/0.88*1.19</f>
        <v>9.0872727272727261</v>
      </c>
      <c r="Q348" s="137">
        <v>296</v>
      </c>
      <c r="R348" s="137">
        <v>155079674</v>
      </c>
      <c r="S348" s="137">
        <v>45337</v>
      </c>
      <c r="T348" s="186">
        <f t="shared" si="27"/>
        <v>7.3293181818181816</v>
      </c>
      <c r="U348" s="187">
        <v>758</v>
      </c>
      <c r="V348" s="187">
        <v>155079674</v>
      </c>
      <c r="W348" s="187">
        <v>560331</v>
      </c>
      <c r="X348" s="188">
        <f t="shared" si="28"/>
        <v>4.4598909090909071</v>
      </c>
      <c r="Y348" s="189">
        <v>759</v>
      </c>
      <c r="Z348" s="189">
        <v>155079674</v>
      </c>
      <c r="AA348" s="189">
        <v>560332</v>
      </c>
      <c r="AB348" s="357">
        <v>417</v>
      </c>
    </row>
    <row r="349" spans="1:36" x14ac:dyDescent="0.25">
      <c r="A349" s="144" t="s">
        <v>1189</v>
      </c>
      <c r="B349" s="183">
        <v>155079683</v>
      </c>
      <c r="C349" s="184">
        <v>1.1499999999999999</v>
      </c>
      <c r="D349" s="127">
        <f>(C349+4.2+coefficient!$B$25)/0.9*1.19</f>
        <v>8.7927777777777774</v>
      </c>
      <c r="E349" s="128">
        <f>(C349+4.2+coefficient!$B$25)/0.95</f>
        <v>7</v>
      </c>
      <c r="F349" s="178"/>
      <c r="G349" s="179">
        <v>348</v>
      </c>
      <c r="H349" s="180">
        <f>(C349+4.2+(coefficient!$B$23))/0.85*1.19</f>
        <v>10.29</v>
      </c>
      <c r="I349" s="132">
        <v>294</v>
      </c>
      <c r="J349" s="132">
        <v>155079683</v>
      </c>
      <c r="K349" s="132">
        <v>45339</v>
      </c>
      <c r="L349" s="181">
        <f t="shared" si="26"/>
        <v>9.2623920454545434</v>
      </c>
      <c r="M349" s="135">
        <v>295</v>
      </c>
      <c r="N349" s="135">
        <v>155079683</v>
      </c>
      <c r="O349" s="135">
        <v>45342</v>
      </c>
      <c r="P349" s="182">
        <f>(C349+4.2+coefficient!$B$25)/0.88*1.19</f>
        <v>8.9926136363636342</v>
      </c>
      <c r="Q349" s="137">
        <v>296</v>
      </c>
      <c r="R349" s="137">
        <v>155079683</v>
      </c>
      <c r="S349" s="137">
        <v>45341</v>
      </c>
      <c r="T349" s="186">
        <f t="shared" si="27"/>
        <v>7.2346590909090898</v>
      </c>
      <c r="U349" s="187">
        <v>758</v>
      </c>
      <c r="V349" s="187">
        <v>155079683</v>
      </c>
      <c r="W349" s="187">
        <v>560347</v>
      </c>
      <c r="X349" s="188">
        <f t="shared" si="28"/>
        <v>4.3623920454545431</v>
      </c>
      <c r="Y349" s="189">
        <v>759</v>
      </c>
      <c r="Z349" s="189">
        <v>155079683</v>
      </c>
      <c r="AA349" s="189">
        <v>560348</v>
      </c>
      <c r="AB349" s="357">
        <v>169</v>
      </c>
      <c r="AE349">
        <v>5</v>
      </c>
      <c r="AF349">
        <v>9.26</v>
      </c>
      <c r="AG349">
        <v>0</v>
      </c>
    </row>
    <row r="350" spans="1:36" x14ac:dyDescent="0.25">
      <c r="A350" s="125" t="s">
        <v>1190</v>
      </c>
      <c r="B350" s="183">
        <v>155079694</v>
      </c>
      <c r="C350" s="184">
        <v>1.1399999999999999</v>
      </c>
      <c r="D350" s="127">
        <f>(C350+4.2+coefficient!$B$25)/0.9*1.19</f>
        <v>8.7795555555555538</v>
      </c>
      <c r="E350" s="128">
        <f>(C350+4.2+coefficient!$B$25)/0.95</f>
        <v>6.9894736842105267</v>
      </c>
      <c r="F350" s="185"/>
      <c r="G350" s="179">
        <v>349</v>
      </c>
      <c r="H350" s="180">
        <f>(C350+4.2+(coefficient!$B$23))/0.85*1.19</f>
        <v>10.276</v>
      </c>
      <c r="I350" s="132">
        <v>294</v>
      </c>
      <c r="J350" s="132">
        <v>155079694</v>
      </c>
      <c r="K350" s="132">
        <v>45343</v>
      </c>
      <c r="L350" s="181">
        <f t="shared" si="26"/>
        <v>9.2484636363636366</v>
      </c>
      <c r="M350" s="135">
        <v>295</v>
      </c>
      <c r="N350" s="135">
        <v>155079694</v>
      </c>
      <c r="O350" s="135">
        <v>45346</v>
      </c>
      <c r="P350" s="182">
        <f>(C350+4.2+coefficient!$B$25)/0.88*1.19</f>
        <v>8.9790909090909086</v>
      </c>
      <c r="Q350" s="137">
        <v>296</v>
      </c>
      <c r="R350" s="137">
        <v>155079694</v>
      </c>
      <c r="S350" s="137">
        <v>45345</v>
      </c>
      <c r="T350" s="186">
        <f t="shared" si="27"/>
        <v>7.2211363636363632</v>
      </c>
      <c r="U350" s="187">
        <v>758</v>
      </c>
      <c r="V350" s="187">
        <v>155079694</v>
      </c>
      <c r="W350" s="187">
        <v>560367</v>
      </c>
      <c r="X350" s="188">
        <f t="shared" si="28"/>
        <v>4.3484636363636362</v>
      </c>
      <c r="Y350" s="189">
        <v>759</v>
      </c>
      <c r="Z350" s="189">
        <v>155079694</v>
      </c>
      <c r="AA350" s="189">
        <v>560368</v>
      </c>
      <c r="AB350" s="357">
        <v>186</v>
      </c>
    </row>
    <row r="351" spans="1:36" x14ac:dyDescent="0.25">
      <c r="A351" s="144" t="s">
        <v>1191</v>
      </c>
      <c r="B351" s="183">
        <v>155079706</v>
      </c>
      <c r="C351" s="184">
        <v>1.1499999999999999</v>
      </c>
      <c r="D351" s="127">
        <f>(C351+4.2+coefficient!$B$25)/0.9*1.19</f>
        <v>8.7927777777777774</v>
      </c>
      <c r="E351" s="128">
        <f>(C351+4.2+coefficient!$B$25)/0.95</f>
        <v>7</v>
      </c>
      <c r="F351" s="178"/>
      <c r="G351" s="179">
        <v>350</v>
      </c>
      <c r="H351" s="180">
        <f>(C351+4.2+(coefficient!$B$23))/0.85*1.19</f>
        <v>10.29</v>
      </c>
      <c r="I351" s="132">
        <v>294</v>
      </c>
      <c r="J351" s="132">
        <v>155079706</v>
      </c>
      <c r="K351" s="132">
        <v>45347</v>
      </c>
      <c r="L351" s="181">
        <f t="shared" si="26"/>
        <v>9.2623920454545434</v>
      </c>
      <c r="M351" s="135">
        <v>295</v>
      </c>
      <c r="N351" s="135">
        <v>155079706</v>
      </c>
      <c r="O351" s="135">
        <v>45350</v>
      </c>
      <c r="P351" s="182">
        <f>(C351+4.2+coefficient!$B$25)/0.88*1.19</f>
        <v>8.9926136363636342</v>
      </c>
      <c r="Q351" s="137">
        <v>296</v>
      </c>
      <c r="R351" s="137">
        <v>155079706</v>
      </c>
      <c r="S351" s="137">
        <v>45349</v>
      </c>
      <c r="T351" s="186">
        <f t="shared" si="27"/>
        <v>7.2346590909090898</v>
      </c>
      <c r="U351" s="187">
        <v>758</v>
      </c>
      <c r="V351" s="187">
        <v>155079706</v>
      </c>
      <c r="W351" s="187">
        <v>560387</v>
      </c>
      <c r="X351" s="188">
        <f t="shared" si="28"/>
        <v>4.3623920454545431</v>
      </c>
      <c r="Y351" s="189">
        <v>759</v>
      </c>
      <c r="Z351" s="189">
        <v>155079706</v>
      </c>
      <c r="AA351" s="189">
        <v>560388</v>
      </c>
      <c r="AB351" s="357">
        <v>132</v>
      </c>
      <c r="AE351">
        <v>4</v>
      </c>
      <c r="AF351">
        <v>8.75</v>
      </c>
      <c r="AG351">
        <v>4.9000000000000004</v>
      </c>
      <c r="AH351">
        <v>1</v>
      </c>
      <c r="AI351">
        <v>8.99</v>
      </c>
      <c r="AJ351">
        <v>0</v>
      </c>
    </row>
    <row r="352" spans="1:36" x14ac:dyDescent="0.25">
      <c r="A352" s="125" t="s">
        <v>1192</v>
      </c>
      <c r="B352" s="183">
        <v>155079667</v>
      </c>
      <c r="C352" s="184">
        <v>1.25</v>
      </c>
      <c r="D352" s="127">
        <f>(C352+4.2+coefficient!$B$25)/0.9*1.19</f>
        <v>8.9249999999999989</v>
      </c>
      <c r="E352" s="128">
        <f>(C352+4.2+coefficient!$B$25)/0.95</f>
        <v>7.1052631578947372</v>
      </c>
      <c r="F352" s="185"/>
      <c r="G352" s="179">
        <v>351</v>
      </c>
      <c r="H352" s="180">
        <f>(C352+4.2+(coefficient!$B$23))/0.85*1.19</f>
        <v>10.43</v>
      </c>
      <c r="I352" s="132">
        <v>294</v>
      </c>
      <c r="J352" s="132">
        <v>155079667</v>
      </c>
      <c r="K352" s="132">
        <v>45354</v>
      </c>
      <c r="L352" s="181">
        <f t="shared" si="26"/>
        <v>9.4016761363636352</v>
      </c>
      <c r="M352" s="135">
        <v>295</v>
      </c>
      <c r="N352" s="135">
        <v>155079667</v>
      </c>
      <c r="O352" s="135">
        <v>45357</v>
      </c>
      <c r="P352" s="182">
        <f>(C352+4.2+coefficient!$B$25)/0.88*1.19</f>
        <v>9.1278409090909083</v>
      </c>
      <c r="Q352" s="137">
        <v>296</v>
      </c>
      <c r="R352" s="137">
        <v>155079667</v>
      </c>
      <c r="S352" s="137">
        <v>45356</v>
      </c>
      <c r="T352" s="186">
        <f t="shared" si="27"/>
        <v>7.3698863636363638</v>
      </c>
      <c r="U352" s="187">
        <v>758</v>
      </c>
      <c r="V352" s="187">
        <v>155079667</v>
      </c>
      <c r="W352" s="187">
        <v>560317</v>
      </c>
      <c r="X352" s="188">
        <f t="shared" si="28"/>
        <v>4.5016761363636348</v>
      </c>
      <c r="Y352" s="189">
        <v>759</v>
      </c>
      <c r="Z352" s="189">
        <v>155079667</v>
      </c>
      <c r="AA352" s="189">
        <v>560318</v>
      </c>
      <c r="AB352" s="357">
        <v>361</v>
      </c>
      <c r="AE352">
        <v>4</v>
      </c>
      <c r="AF352">
        <v>8.89</v>
      </c>
      <c r="AG352">
        <v>4.9000000000000004</v>
      </c>
    </row>
    <row r="353" spans="1:36" x14ac:dyDescent="0.25">
      <c r="A353" s="146" t="s">
        <v>1193</v>
      </c>
      <c r="B353" s="190">
        <v>167328967</v>
      </c>
      <c r="C353" s="191">
        <v>1.25</v>
      </c>
      <c r="D353" s="192">
        <f>(C353+4.2+coefficient!$B$25)/0.9*1.19</f>
        <v>8.9249999999999989</v>
      </c>
      <c r="E353" s="193">
        <f>(C353+4.2+coefficient!$B$25)/0.95</f>
        <v>7.1052631578947372</v>
      </c>
      <c r="F353" s="178"/>
      <c r="G353" s="179">
        <v>352</v>
      </c>
      <c r="H353" s="180">
        <f>(C353+4.2+(coefficient!$B$23))/0.85*1.19</f>
        <v>10.43</v>
      </c>
      <c r="I353" s="132">
        <v>294</v>
      </c>
      <c r="J353" s="132">
        <v>167328967</v>
      </c>
      <c r="K353" s="132">
        <v>444836</v>
      </c>
      <c r="L353" s="181">
        <f t="shared" si="26"/>
        <v>9.4016761363636352</v>
      </c>
      <c r="M353" s="135">
        <v>295</v>
      </c>
      <c r="N353" s="135">
        <v>167328967</v>
      </c>
      <c r="O353" s="135">
        <v>444838</v>
      </c>
      <c r="P353" s="182">
        <f>(C353+4.2+coefficient!$B$25)/0.88*1.19</f>
        <v>9.1278409090909083</v>
      </c>
      <c r="Q353" s="137">
        <v>296</v>
      </c>
      <c r="R353" s="137">
        <v>167328967</v>
      </c>
      <c r="S353" s="137">
        <v>444837</v>
      </c>
      <c r="T353" s="186">
        <f t="shared" si="27"/>
        <v>7.3698863636363638</v>
      </c>
      <c r="U353" s="187">
        <v>758</v>
      </c>
      <c r="V353" s="187">
        <v>167328967</v>
      </c>
      <c r="W353" s="187">
        <v>598886</v>
      </c>
      <c r="X353" s="188">
        <f t="shared" si="28"/>
        <v>4.5016761363636348</v>
      </c>
      <c r="Y353" s="189">
        <v>759</v>
      </c>
      <c r="Z353" s="189">
        <v>167328967</v>
      </c>
      <c r="AA353" s="189">
        <v>598887</v>
      </c>
      <c r="AB353" s="357">
        <v>0</v>
      </c>
    </row>
    <row r="354" spans="1:36" x14ac:dyDescent="0.25">
      <c r="A354" s="148" t="s">
        <v>1194</v>
      </c>
      <c r="B354" s="190">
        <v>167329460</v>
      </c>
      <c r="C354" s="191">
        <v>2</v>
      </c>
      <c r="D354" s="192">
        <f>(C354+4.2+coefficient!$B$25)/0.9*1.19</f>
        <v>9.9166666666666661</v>
      </c>
      <c r="E354" s="193">
        <f>(C354+4.2+coefficient!$B$25)/0.95</f>
        <v>7.8947368421052637</v>
      </c>
      <c r="F354" s="185"/>
      <c r="G354" s="179">
        <v>353</v>
      </c>
      <c r="H354" s="180">
        <f>(C354+4.2+(coefficient!$B$23))/0.85*1.19</f>
        <v>11.479999999999999</v>
      </c>
      <c r="I354" s="132">
        <v>294</v>
      </c>
      <c r="J354" s="132">
        <v>167329460</v>
      </c>
      <c r="K354" s="132">
        <v>444842</v>
      </c>
      <c r="L354" s="181">
        <f t="shared" si="26"/>
        <v>10.446306818181819</v>
      </c>
      <c r="M354" s="135">
        <v>295</v>
      </c>
      <c r="N354" s="135">
        <v>167329460</v>
      </c>
      <c r="O354" s="135">
        <v>444844</v>
      </c>
      <c r="P354" s="182">
        <f>(C354+4.2+coefficient!$B$25)/0.88*1.19</f>
        <v>10.142045454545455</v>
      </c>
      <c r="Q354" s="137">
        <v>296</v>
      </c>
      <c r="R354" s="137">
        <v>167329460</v>
      </c>
      <c r="S354" s="137">
        <v>444843</v>
      </c>
      <c r="T354" s="186">
        <f t="shared" si="27"/>
        <v>8.3840909090909097</v>
      </c>
      <c r="U354" s="187">
        <v>758</v>
      </c>
      <c r="V354" s="187">
        <v>167329460</v>
      </c>
      <c r="W354" s="187">
        <v>598888</v>
      </c>
      <c r="X354" s="188">
        <f t="shared" si="28"/>
        <v>5.5463068181818187</v>
      </c>
      <c r="Y354" s="189">
        <v>759</v>
      </c>
      <c r="Z354" s="189">
        <v>167329460</v>
      </c>
      <c r="AA354" s="189">
        <v>598889</v>
      </c>
      <c r="AB354" s="357">
        <v>0</v>
      </c>
    </row>
    <row r="355" spans="1:36" x14ac:dyDescent="0.25">
      <c r="A355" s="144" t="s">
        <v>1195</v>
      </c>
      <c r="B355" s="183">
        <v>167324067</v>
      </c>
      <c r="C355" s="184">
        <v>1.03</v>
      </c>
      <c r="D355" s="127">
        <f>(C355+4.2+coefficient!$B$25)/0.9*1.19</f>
        <v>8.6341111111111104</v>
      </c>
      <c r="E355" s="128">
        <f>(C355+4.2+coefficient!$B$25)/0.95</f>
        <v>6.8736842105263163</v>
      </c>
      <c r="F355" s="178"/>
      <c r="G355" s="179">
        <v>354</v>
      </c>
      <c r="H355" s="180">
        <f>(C355+4.2+(coefficient!$B$23))/0.85*1.19</f>
        <v>10.122</v>
      </c>
      <c r="I355" s="132">
        <v>294</v>
      </c>
      <c r="J355" s="132">
        <v>167324067</v>
      </c>
      <c r="K355" s="132">
        <v>444719</v>
      </c>
      <c r="L355" s="181">
        <f t="shared" si="26"/>
        <v>9.0952511363636361</v>
      </c>
      <c r="M355" s="135">
        <v>295</v>
      </c>
      <c r="N355" s="135">
        <v>167324067</v>
      </c>
      <c r="O355" s="135">
        <v>444721</v>
      </c>
      <c r="P355" s="182">
        <f>(C355+4.2+coefficient!$B$25)/0.88*1.19</f>
        <v>8.8303409090909089</v>
      </c>
      <c r="Q355" s="137">
        <v>296</v>
      </c>
      <c r="R355" s="137">
        <v>167324067</v>
      </c>
      <c r="S355" s="137">
        <v>444720</v>
      </c>
      <c r="T355" s="186">
        <f t="shared" si="27"/>
        <v>7.0723863636363635</v>
      </c>
      <c r="U355" s="187">
        <v>758</v>
      </c>
      <c r="V355" s="187">
        <v>167324067</v>
      </c>
      <c r="W355" s="187">
        <v>598882</v>
      </c>
      <c r="X355" s="188">
        <f t="shared" si="28"/>
        <v>4.1952511363636358</v>
      </c>
      <c r="Y355" s="189">
        <v>759</v>
      </c>
      <c r="Z355" s="189">
        <v>167324067</v>
      </c>
      <c r="AA355" s="189">
        <v>598883</v>
      </c>
      <c r="AB355" s="357">
        <v>33</v>
      </c>
      <c r="AH355">
        <v>1</v>
      </c>
      <c r="AI355">
        <v>8.42</v>
      </c>
      <c r="AJ355">
        <v>0</v>
      </c>
    </row>
    <row r="356" spans="1:36" x14ac:dyDescent="0.25">
      <c r="A356" s="125" t="s">
        <v>1196</v>
      </c>
      <c r="B356" s="183">
        <v>161706501</v>
      </c>
      <c r="C356" s="184">
        <v>5.42</v>
      </c>
      <c r="D356" s="127">
        <f>(C356+4.2+coefficient!$B$21)/0.9*1.19</f>
        <v>21.975333333333335</v>
      </c>
      <c r="E356" s="128">
        <f>(C356+4.2+coefficient!$B$21)/0.95</f>
        <v>17.494736842105265</v>
      </c>
      <c r="F356" s="185" t="s">
        <v>516</v>
      </c>
      <c r="G356" s="179">
        <v>355</v>
      </c>
      <c r="H356" s="180">
        <f>(C356+4.2+(coefficient!$B$22))/0.85*1.19</f>
        <v>17.668000000000003</v>
      </c>
      <c r="I356" s="132">
        <v>294</v>
      </c>
      <c r="J356" s="132">
        <v>161706501</v>
      </c>
      <c r="K356" s="132">
        <v>150087</v>
      </c>
      <c r="L356" s="181">
        <f t="shared" si="26"/>
        <v>23.149015909090906</v>
      </c>
      <c r="M356" s="135">
        <v>295</v>
      </c>
      <c r="N356" s="135">
        <v>161706501</v>
      </c>
      <c r="O356" s="135">
        <v>150089</v>
      </c>
      <c r="P356" s="182">
        <f>(C356+4.2+coefficient!$B$21)/0.88*1.19</f>
        <v>22.474772727272725</v>
      </c>
      <c r="Q356" s="137">
        <v>296</v>
      </c>
      <c r="R356" s="137">
        <v>161706501</v>
      </c>
      <c r="S356" s="137">
        <v>150088</v>
      </c>
      <c r="T356" s="186">
        <f t="shared" si="27"/>
        <v>13.008863636363637</v>
      </c>
      <c r="U356" s="187">
        <v>758</v>
      </c>
      <c r="V356" s="187">
        <v>161706501</v>
      </c>
      <c r="W356" s="187">
        <v>560711</v>
      </c>
      <c r="X356" s="188">
        <f t="shared" si="28"/>
        <v>18.249015909090907</v>
      </c>
      <c r="Y356" s="189">
        <v>759</v>
      </c>
      <c r="Z356" s="189">
        <v>161706501</v>
      </c>
      <c r="AA356" s="189">
        <v>560712</v>
      </c>
      <c r="AB356" s="357">
        <v>108</v>
      </c>
      <c r="AH356">
        <v>2</v>
      </c>
      <c r="AI356">
        <v>19.8</v>
      </c>
      <c r="AJ356">
        <v>0</v>
      </c>
    </row>
    <row r="357" spans="1:36" x14ac:dyDescent="0.25">
      <c r="A357" s="146" t="s">
        <v>1197</v>
      </c>
      <c r="B357" s="190">
        <v>155078141</v>
      </c>
      <c r="C357" s="191">
        <v>3.82</v>
      </c>
      <c r="D357" s="192">
        <f>(C357+4.2+coefficient!$B$21)/0.9*1.19</f>
        <v>19.859777777777772</v>
      </c>
      <c r="E357" s="193">
        <f>(C357+4.2+coefficient!$B$21)/0.95</f>
        <v>15.810526315789474</v>
      </c>
      <c r="F357" s="178" t="s">
        <v>516</v>
      </c>
      <c r="G357" s="179">
        <v>356</v>
      </c>
      <c r="H357" s="180">
        <f>(C357+4.2+(coefficient!$B$22))/0.85*1.19</f>
        <v>15.427999999999999</v>
      </c>
      <c r="I357" s="132">
        <v>294</v>
      </c>
      <c r="J357" s="132">
        <v>155078141</v>
      </c>
      <c r="K357" s="132">
        <v>96480</v>
      </c>
      <c r="L357" s="181">
        <f t="shared" si="26"/>
        <v>20.920470454545452</v>
      </c>
      <c r="M357" s="135">
        <v>295</v>
      </c>
      <c r="N357" s="135">
        <v>155078141</v>
      </c>
      <c r="O357" s="135">
        <v>96482</v>
      </c>
      <c r="P357" s="182">
        <f>(C357+4.2+coefficient!$B$21)/0.88*1.19</f>
        <v>20.311136363636361</v>
      </c>
      <c r="Q357" s="137">
        <v>296</v>
      </c>
      <c r="R357" s="137">
        <v>155078141</v>
      </c>
      <c r="S357" s="137">
        <v>96481</v>
      </c>
      <c r="T357" s="186">
        <f t="shared" si="27"/>
        <v>10.845227272727271</v>
      </c>
      <c r="U357" s="187">
        <v>758</v>
      </c>
      <c r="V357" s="187">
        <v>155078141</v>
      </c>
      <c r="W357" s="187">
        <v>558197</v>
      </c>
      <c r="X357" s="188">
        <f t="shared" si="28"/>
        <v>16.020470454545453</v>
      </c>
      <c r="Y357" s="189">
        <v>759</v>
      </c>
      <c r="Z357" s="189">
        <v>155078141</v>
      </c>
      <c r="AA357" s="189">
        <v>558198</v>
      </c>
      <c r="AB357" s="357">
        <v>0</v>
      </c>
    </row>
    <row r="358" spans="1:36" x14ac:dyDescent="0.25">
      <c r="A358" s="148" t="s">
        <v>1198</v>
      </c>
      <c r="B358" s="190">
        <v>155079586</v>
      </c>
      <c r="C358" s="191">
        <v>4.91</v>
      </c>
      <c r="D358" s="192">
        <f>(C358+4.2+coefficient!$B$21)/0.9*1.19</f>
        <v>21.300999999999998</v>
      </c>
      <c r="E358" s="193">
        <f>(C358+4.2+coefficient!$B$21)/0.95</f>
        <v>16.957894736842107</v>
      </c>
      <c r="F358" s="185" t="s">
        <v>516</v>
      </c>
      <c r="G358" s="179">
        <v>357</v>
      </c>
      <c r="H358" s="180">
        <f>(C358+4.2+(coefficient!$B$22))/0.85*1.19</f>
        <v>16.953999999999997</v>
      </c>
      <c r="I358" s="132">
        <v>294</v>
      </c>
      <c r="J358" s="132">
        <v>155079586</v>
      </c>
      <c r="K358" s="132">
        <v>151431</v>
      </c>
      <c r="L358" s="181">
        <f t="shared" si="26"/>
        <v>22.438667045454544</v>
      </c>
      <c r="M358" s="135">
        <v>295</v>
      </c>
      <c r="N358" s="135">
        <v>155079586</v>
      </c>
      <c r="O358" s="135">
        <v>151433</v>
      </c>
      <c r="P358" s="182">
        <f>(C358+4.2+coefficient!$B$21)/0.88*1.19</f>
        <v>21.785113636363633</v>
      </c>
      <c r="Q358" s="137">
        <v>296</v>
      </c>
      <c r="R358" s="137">
        <v>155079586</v>
      </c>
      <c r="S358" s="137">
        <v>151432</v>
      </c>
      <c r="T358" s="186">
        <f t="shared" si="27"/>
        <v>12.319204545454545</v>
      </c>
      <c r="U358" s="187">
        <v>758</v>
      </c>
      <c r="V358" s="187">
        <v>155079586</v>
      </c>
      <c r="W358" s="187">
        <v>560197</v>
      </c>
      <c r="X358" s="188">
        <f>L358-2</f>
        <v>20.438667045454544</v>
      </c>
      <c r="Y358" s="189">
        <v>759</v>
      </c>
      <c r="Z358" s="189">
        <v>155079586</v>
      </c>
      <c r="AA358" s="189">
        <v>560198</v>
      </c>
      <c r="AB358" s="357">
        <v>19</v>
      </c>
    </row>
    <row r="359" spans="1:36" x14ac:dyDescent="0.25">
      <c r="A359" s="144" t="s">
        <v>1199</v>
      </c>
      <c r="B359" s="183">
        <v>155078142</v>
      </c>
      <c r="C359" s="184">
        <v>2.2000000000000002</v>
      </c>
      <c r="D359" s="127">
        <f>(C359+4.2+coefficient!$B$21)/0.9*1.19</f>
        <v>17.717777777777776</v>
      </c>
      <c r="E359" s="128">
        <f>(C359+4.2+coefficient!$B$21)/0.95</f>
        <v>14.105263157894738</v>
      </c>
      <c r="F359" s="178" t="s">
        <v>516</v>
      </c>
      <c r="G359" s="179">
        <v>358</v>
      </c>
      <c r="H359" s="180">
        <f>(C359+4.2+(coefficient!$B$22))/0.85*1.19</f>
        <v>13.160000000000002</v>
      </c>
      <c r="I359" s="132">
        <v>294</v>
      </c>
      <c r="J359" s="132">
        <v>155078142</v>
      </c>
      <c r="K359" s="132">
        <v>151441</v>
      </c>
      <c r="L359" s="181">
        <f t="shared" si="26"/>
        <v>18.664068181818184</v>
      </c>
      <c r="M359" s="135">
        <v>295</v>
      </c>
      <c r="N359" s="135">
        <v>155078142</v>
      </c>
      <c r="O359" s="135">
        <v>96484</v>
      </c>
      <c r="P359" s="182">
        <f>(C359+4.2+coefficient!$B$21)/0.88*1.19</f>
        <v>18.120454545454546</v>
      </c>
      <c r="Q359" s="137">
        <v>296</v>
      </c>
      <c r="R359" s="137">
        <v>155078142</v>
      </c>
      <c r="S359" s="137">
        <v>96483</v>
      </c>
      <c r="T359" s="186">
        <f t="shared" si="27"/>
        <v>8.6545454545454543</v>
      </c>
      <c r="U359" s="187">
        <v>758</v>
      </c>
      <c r="V359" s="187">
        <v>155078142</v>
      </c>
      <c r="W359" s="187">
        <v>558199</v>
      </c>
      <c r="X359" s="188">
        <f>L359-4.9</f>
        <v>13.764068181818184</v>
      </c>
      <c r="Y359" s="189">
        <v>759</v>
      </c>
      <c r="Z359" s="189">
        <v>155078142</v>
      </c>
      <c r="AA359" s="189">
        <v>558200</v>
      </c>
      <c r="AB359" s="357">
        <v>35</v>
      </c>
    </row>
    <row r="360" spans="1:36" x14ac:dyDescent="0.25">
      <c r="A360" s="125" t="s">
        <v>1200</v>
      </c>
      <c r="B360" s="183">
        <v>161963706</v>
      </c>
      <c r="C360" s="184">
        <v>3.12</v>
      </c>
      <c r="D360" s="127">
        <f>(C360+4.2+coefficient!$B$21)/0.9*1.19</f>
        <v>18.934222222222221</v>
      </c>
      <c r="E360" s="128">
        <f>(C360+4.2+coefficient!$B$21)/0.95</f>
        <v>15.073684210526316</v>
      </c>
      <c r="F360" s="185" t="s">
        <v>516</v>
      </c>
      <c r="G360" s="179">
        <v>359</v>
      </c>
      <c r="H360" s="180">
        <f>(C360+4.2+(coefficient!$B$22))/0.85*1.19</f>
        <v>14.448</v>
      </c>
      <c r="I360" s="132">
        <v>294</v>
      </c>
      <c r="J360" s="132">
        <v>161963706</v>
      </c>
      <c r="K360" s="132">
        <v>151489</v>
      </c>
      <c r="L360" s="181">
        <f t="shared" si="26"/>
        <v>19.945481818181818</v>
      </c>
      <c r="M360" s="135">
        <v>295</v>
      </c>
      <c r="N360" s="135">
        <v>161963706</v>
      </c>
      <c r="O360" s="135">
        <v>151491</v>
      </c>
      <c r="P360" s="182">
        <f>(C360+4.2+coefficient!$B$21)/0.88*1.19</f>
        <v>19.364545454545453</v>
      </c>
      <c r="Q360" s="137">
        <v>296</v>
      </c>
      <c r="R360" s="137">
        <v>161963706</v>
      </c>
      <c r="S360" s="137">
        <v>151490</v>
      </c>
      <c r="T360" s="186">
        <f t="shared" si="27"/>
        <v>9.8986363636363635</v>
      </c>
      <c r="U360" s="187">
        <v>758</v>
      </c>
      <c r="V360" s="187">
        <v>161963706</v>
      </c>
      <c r="W360" s="187">
        <v>560717</v>
      </c>
      <c r="X360" s="188">
        <f>L360-4.9</f>
        <v>15.045481818181818</v>
      </c>
      <c r="Y360" s="189">
        <v>759</v>
      </c>
      <c r="Z360" s="189">
        <v>161963706</v>
      </c>
      <c r="AA360" s="189">
        <v>560718</v>
      </c>
      <c r="AB360" s="357">
        <v>39</v>
      </c>
    </row>
    <row r="361" spans="1:36" x14ac:dyDescent="0.25">
      <c r="A361" s="146" t="s">
        <v>1201</v>
      </c>
      <c r="B361" s="190">
        <v>161965144</v>
      </c>
      <c r="C361" s="191">
        <v>5.49</v>
      </c>
      <c r="D361" s="192">
        <f>(C361+4.2+coefficient!$B$21)/0.9*1.19</f>
        <v>22.067888888888888</v>
      </c>
      <c r="E361" s="193">
        <f>(C361+4.2+coefficient!$B$21)/0.95</f>
        <v>17.568421052631582</v>
      </c>
      <c r="F361" s="178" t="s">
        <v>516</v>
      </c>
      <c r="G361" s="179">
        <v>360</v>
      </c>
      <c r="H361" s="180">
        <f>(C361+4.2+(coefficient!$B$22))/0.85*1.19</f>
        <v>17.766000000000002</v>
      </c>
      <c r="I361" s="132">
        <v>294</v>
      </c>
      <c r="J361" s="132">
        <v>161965144</v>
      </c>
      <c r="K361" s="132">
        <v>151507</v>
      </c>
      <c r="L361" s="181">
        <f t="shared" si="26"/>
        <v>23.246514772727274</v>
      </c>
      <c r="M361" s="135">
        <v>295</v>
      </c>
      <c r="N361" s="135">
        <v>161965144</v>
      </c>
      <c r="O361" s="135">
        <v>151509</v>
      </c>
      <c r="P361" s="182">
        <f>(C361+4.2+coefficient!$B$21)/0.88*1.19</f>
        <v>22.569431818181819</v>
      </c>
      <c r="Q361" s="137">
        <v>296</v>
      </c>
      <c r="R361" s="137">
        <v>161965144</v>
      </c>
      <c r="S361" s="137">
        <v>151508</v>
      </c>
      <c r="T361" s="186">
        <f t="shared" si="27"/>
        <v>13.103522727272729</v>
      </c>
      <c r="U361" s="187">
        <v>758</v>
      </c>
      <c r="V361" s="187">
        <v>161965144</v>
      </c>
      <c r="W361" s="187">
        <v>560719</v>
      </c>
      <c r="X361" s="188">
        <f>L361-2</f>
        <v>21.246514772727274</v>
      </c>
      <c r="Y361" s="189">
        <v>759</v>
      </c>
      <c r="Z361" s="189">
        <v>161965144</v>
      </c>
      <c r="AA361" s="189">
        <v>560720</v>
      </c>
      <c r="AB361" s="357">
        <v>19</v>
      </c>
    </row>
    <row r="362" spans="1:36" x14ac:dyDescent="0.25">
      <c r="A362" s="148" t="s">
        <v>1202</v>
      </c>
      <c r="B362" s="190">
        <v>155078625</v>
      </c>
      <c r="C362" s="191">
        <v>4.7</v>
      </c>
      <c r="D362" s="192">
        <f>(C362+4.2+coefficient!$B$21)/0.9*1.19</f>
        <v>21.023333333333333</v>
      </c>
      <c r="E362" s="193">
        <f>(C362+4.2+coefficient!$B$21)/0.95</f>
        <v>16.736842105263158</v>
      </c>
      <c r="F362" s="185" t="s">
        <v>516</v>
      </c>
      <c r="G362" s="179">
        <v>361</v>
      </c>
      <c r="H362" s="180">
        <f>(C362+4.2+(coefficient!$B$22))/0.85*1.19</f>
        <v>16.66</v>
      </c>
      <c r="I362" s="132">
        <v>294</v>
      </c>
      <c r="J362" s="132">
        <v>155078625</v>
      </c>
      <c r="K362" s="132">
        <v>150011</v>
      </c>
      <c r="L362" s="181">
        <f t="shared" si="26"/>
        <v>22.146170454545459</v>
      </c>
      <c r="M362" s="135">
        <v>295</v>
      </c>
      <c r="N362" s="135">
        <v>155078625</v>
      </c>
      <c r="O362" s="135">
        <v>150010</v>
      </c>
      <c r="P362" s="182">
        <f>(C362+4.2+coefficient!$B$21)/0.88*1.19</f>
        <v>21.501136363636366</v>
      </c>
      <c r="Q362" s="137">
        <v>296</v>
      </c>
      <c r="R362" s="137">
        <v>155078625</v>
      </c>
      <c r="S362" s="137">
        <v>150012</v>
      </c>
      <c r="T362" s="186">
        <f t="shared" si="27"/>
        <v>12.035227272727273</v>
      </c>
      <c r="U362" s="187">
        <v>758</v>
      </c>
      <c r="V362" s="187">
        <v>155078625</v>
      </c>
      <c r="W362" s="187">
        <v>558923</v>
      </c>
      <c r="X362" s="188">
        <f>L362-2</f>
        <v>20.146170454545459</v>
      </c>
      <c r="Y362" s="189">
        <v>759</v>
      </c>
      <c r="Z362" s="189">
        <v>155078625</v>
      </c>
      <c r="AA362" s="189">
        <v>558924</v>
      </c>
      <c r="AB362" s="357">
        <v>19</v>
      </c>
    </row>
    <row r="363" spans="1:36" x14ac:dyDescent="0.25">
      <c r="A363" s="144" t="s">
        <v>1203</v>
      </c>
      <c r="B363" s="183">
        <v>157903407</v>
      </c>
      <c r="C363" s="184">
        <v>3.6</v>
      </c>
      <c r="D363" s="127">
        <f>(C363+4.2+coefficient!$B$21)/0.9*1.19</f>
        <v>19.568888888888889</v>
      </c>
      <c r="E363" s="128">
        <f>(C363+4.2+coefficient!$B$21)/0.95</f>
        <v>15.578947368421055</v>
      </c>
      <c r="F363" s="178" t="s">
        <v>516</v>
      </c>
      <c r="G363" s="179">
        <v>362</v>
      </c>
      <c r="H363" s="180">
        <f>(C363+4.2+(coefficient!$B$22))/0.85*1.19</f>
        <v>15.120000000000001</v>
      </c>
      <c r="I363" s="132">
        <v>294</v>
      </c>
      <c r="J363" s="132">
        <v>157903407</v>
      </c>
      <c r="K363" s="132">
        <v>45984</v>
      </c>
      <c r="L363" s="181">
        <f t="shared" si="26"/>
        <v>20.614045454545458</v>
      </c>
      <c r="M363" s="135">
        <v>295</v>
      </c>
      <c r="N363" s="135">
        <v>157903407</v>
      </c>
      <c r="O363" s="135">
        <v>45987</v>
      </c>
      <c r="P363" s="182">
        <f>(C363+4.2+coefficient!$B$21)/0.88*1.19</f>
        <v>20.013636363636365</v>
      </c>
      <c r="Q363" s="137">
        <v>296</v>
      </c>
      <c r="R363" s="137">
        <v>157903407</v>
      </c>
      <c r="S363" s="137">
        <v>45986</v>
      </c>
      <c r="T363" s="186">
        <f t="shared" si="27"/>
        <v>10.547727272727274</v>
      </c>
      <c r="U363" s="187">
        <v>758</v>
      </c>
      <c r="V363" s="187">
        <v>157903407</v>
      </c>
      <c r="W363" s="187">
        <v>560535</v>
      </c>
      <c r="X363" s="188">
        <f>L363-4.9</f>
        <v>15.714045454545458</v>
      </c>
      <c r="Y363" s="189">
        <v>759</v>
      </c>
      <c r="Z363" s="189">
        <v>157903407</v>
      </c>
      <c r="AA363" s="189">
        <v>560536</v>
      </c>
      <c r="AB363" s="357">
        <v>108</v>
      </c>
    </row>
    <row r="364" spans="1:36" x14ac:dyDescent="0.25">
      <c r="A364" s="125" t="s">
        <v>1204</v>
      </c>
      <c r="B364" s="183">
        <v>160824987</v>
      </c>
      <c r="C364" s="184">
        <v>3.25</v>
      </c>
      <c r="D364" s="127">
        <f>(C364+4.2+coefficient!$B$21)/0.9*1.19</f>
        <v>19.106111111111108</v>
      </c>
      <c r="E364" s="128">
        <f>(C364+4.2+coefficient!$B$21)/0.95</f>
        <v>15.210526315789474</v>
      </c>
      <c r="F364" s="185" t="s">
        <v>516</v>
      </c>
      <c r="G364" s="179">
        <v>363</v>
      </c>
      <c r="H364" s="180">
        <f>(C364+4.2+(coefficient!$B$22))/0.85*1.19</f>
        <v>14.629999999999997</v>
      </c>
      <c r="I364" s="132">
        <v>294</v>
      </c>
      <c r="J364" s="132">
        <v>160824987</v>
      </c>
      <c r="K364" s="132">
        <v>103415</v>
      </c>
      <c r="L364" s="181">
        <f t="shared" si="26"/>
        <v>20.126551136363631</v>
      </c>
      <c r="M364" s="135">
        <v>295</v>
      </c>
      <c r="N364" s="135">
        <v>160824987</v>
      </c>
      <c r="O364" s="135">
        <v>103417</v>
      </c>
      <c r="P364" s="182">
        <f>(C364+4.2+coefficient!$B$21)/0.88*1.19</f>
        <v>19.540340909090904</v>
      </c>
      <c r="Q364" s="137">
        <v>296</v>
      </c>
      <c r="R364" s="137">
        <v>160824987</v>
      </c>
      <c r="S364" s="137">
        <v>103416</v>
      </c>
      <c r="T364" s="186">
        <f t="shared" si="27"/>
        <v>10.074431818181818</v>
      </c>
      <c r="U364" s="187">
        <v>758</v>
      </c>
      <c r="V364" s="187">
        <v>160824987</v>
      </c>
      <c r="W364" s="187">
        <v>560649</v>
      </c>
      <c r="X364" s="188">
        <f>L364-4.9</f>
        <v>15.22655113636363</v>
      </c>
      <c r="Y364" s="189">
        <v>759</v>
      </c>
      <c r="Z364" s="189">
        <v>160824987</v>
      </c>
      <c r="AA364" s="189">
        <v>560650</v>
      </c>
      <c r="AB364" s="357">
        <v>103</v>
      </c>
    </row>
    <row r="365" spans="1:36" x14ac:dyDescent="0.25">
      <c r="A365" s="144" t="s">
        <v>1205</v>
      </c>
      <c r="B365" s="183">
        <v>160876448</v>
      </c>
      <c r="C365" s="184">
        <v>3.59</v>
      </c>
      <c r="D365" s="127">
        <f>(C365+4.2+coefficient!$B$21)/0.9*1.19</f>
        <v>19.555666666666667</v>
      </c>
      <c r="E365" s="128">
        <f>(C365+4.2+coefficient!$B$21)/0.95</f>
        <v>15.568421052631578</v>
      </c>
      <c r="F365" s="178" t="s">
        <v>516</v>
      </c>
      <c r="G365" s="179">
        <v>364</v>
      </c>
      <c r="H365" s="180">
        <f>(C365+4.2+(coefficient!$B$22))/0.85*1.19</f>
        <v>15.105999999999998</v>
      </c>
      <c r="I365" s="132">
        <v>294</v>
      </c>
      <c r="J365" s="132">
        <v>160876448</v>
      </c>
      <c r="K365" s="132">
        <v>108240</v>
      </c>
      <c r="L365" s="181">
        <f t="shared" si="26"/>
        <v>20.600117045454542</v>
      </c>
      <c r="M365" s="135">
        <v>295</v>
      </c>
      <c r="N365" s="135">
        <v>160876448</v>
      </c>
      <c r="O365" s="135">
        <v>108242</v>
      </c>
      <c r="P365" s="182">
        <f>(C365+4.2+coefficient!$B$21)/0.88*1.19</f>
        <v>20.000113636363633</v>
      </c>
      <c r="Q365" s="137">
        <v>296</v>
      </c>
      <c r="R365" s="137">
        <v>160876448</v>
      </c>
      <c r="S365" s="137">
        <v>108241</v>
      </c>
      <c r="T365" s="186">
        <f t="shared" si="27"/>
        <v>10.534204545454545</v>
      </c>
      <c r="U365" s="187">
        <v>758</v>
      </c>
      <c r="V365" s="187">
        <v>160876448</v>
      </c>
      <c r="W365" s="187">
        <v>560651</v>
      </c>
      <c r="X365" s="188">
        <f>L365-4.9</f>
        <v>15.700117045454542</v>
      </c>
      <c r="Y365" s="189">
        <v>759</v>
      </c>
      <c r="Z365" s="189">
        <v>160876448</v>
      </c>
      <c r="AA365" s="189">
        <v>560652</v>
      </c>
      <c r="AB365" s="357">
        <v>17</v>
      </c>
    </row>
    <row r="366" spans="1:36" x14ac:dyDescent="0.25">
      <c r="A366" s="125" t="s">
        <v>1206</v>
      </c>
      <c r="B366" s="183">
        <v>162648335</v>
      </c>
      <c r="C366" s="184">
        <v>1.78</v>
      </c>
      <c r="D366" s="127">
        <f>(C366+4.2+coefficient!$B$21)/0.9*1.19</f>
        <v>17.162444444444443</v>
      </c>
      <c r="E366" s="128">
        <f>(C366+4.2+coefficient!$B$21)/0.95</f>
        <v>13.663157894736843</v>
      </c>
      <c r="F366" s="185" t="s">
        <v>516</v>
      </c>
      <c r="G366" s="179">
        <v>365</v>
      </c>
      <c r="H366" s="180">
        <f>(C366+4.2+(coefficient!$B$22))/0.85*1.19</f>
        <v>12.572000000000001</v>
      </c>
      <c r="I366" s="132">
        <v>294</v>
      </c>
      <c r="J366" s="132">
        <v>162648335</v>
      </c>
      <c r="K366" s="132">
        <v>163486</v>
      </c>
      <c r="L366" s="181">
        <f t="shared" si="26"/>
        <v>18.079075</v>
      </c>
      <c r="M366" s="135">
        <v>295</v>
      </c>
      <c r="N366" s="135">
        <v>162648335</v>
      </c>
      <c r="O366" s="135">
        <v>158468</v>
      </c>
      <c r="P366" s="182">
        <f>(C366+4.2+coefficient!$B$21)/0.88*1.19</f>
        <v>17.552499999999998</v>
      </c>
      <c r="Q366" s="137">
        <v>296</v>
      </c>
      <c r="R366" s="137">
        <v>162648335</v>
      </c>
      <c r="S366" s="137">
        <v>158467</v>
      </c>
      <c r="T366" s="186">
        <f t="shared" si="27"/>
        <v>8.0865909090909085</v>
      </c>
      <c r="U366" s="187">
        <v>758</v>
      </c>
      <c r="V366" s="187">
        <v>162648335</v>
      </c>
      <c r="W366" s="187">
        <v>562831</v>
      </c>
      <c r="X366" s="188">
        <f>L366-4.9</f>
        <v>13.179074999999999</v>
      </c>
      <c r="Y366" s="189">
        <v>759</v>
      </c>
      <c r="Z366" s="189">
        <v>162648335</v>
      </c>
      <c r="AA366" s="189">
        <v>562832</v>
      </c>
      <c r="AB366" s="357">
        <v>22</v>
      </c>
      <c r="AH366">
        <v>3</v>
      </c>
      <c r="AI366">
        <v>17.55</v>
      </c>
      <c r="AJ366">
        <v>0</v>
      </c>
    </row>
    <row r="367" spans="1:36" x14ac:dyDescent="0.25">
      <c r="A367" s="144" t="s">
        <v>1207</v>
      </c>
      <c r="B367" s="183">
        <v>163017553</v>
      </c>
      <c r="C367" s="184">
        <v>2.0099999999999998</v>
      </c>
      <c r="D367" s="127">
        <f>(C367+4.2+coefficient!$B$21)/0.9*1.19</f>
        <v>17.466555555555555</v>
      </c>
      <c r="E367" s="128">
        <f>(C367+4.2+coefficient!$B$21)/0.95</f>
        <v>13.905263157894739</v>
      </c>
      <c r="F367" s="178" t="s">
        <v>516</v>
      </c>
      <c r="G367" s="179">
        <v>366</v>
      </c>
      <c r="H367" s="180">
        <f>(C367+4.2+(coefficient!$B$22))/0.85*1.19</f>
        <v>12.894</v>
      </c>
      <c r="I367" s="132">
        <v>294</v>
      </c>
      <c r="J367" s="132">
        <v>163017553</v>
      </c>
      <c r="K367" s="132">
        <v>163489</v>
      </c>
      <c r="L367" s="181">
        <f t="shared" si="26"/>
        <v>18.399428409090909</v>
      </c>
      <c r="M367" s="135">
        <v>295</v>
      </c>
      <c r="N367" s="135">
        <v>163017553</v>
      </c>
      <c r="O367" s="135">
        <v>163488</v>
      </c>
      <c r="P367" s="182">
        <f>(C367+4.2+coefficient!$B$21)/0.88*1.19</f>
        <v>17.863522727272727</v>
      </c>
      <c r="Q367" s="137">
        <v>296</v>
      </c>
      <c r="R367" s="137">
        <v>163017553</v>
      </c>
      <c r="S367" s="137">
        <v>163487</v>
      </c>
      <c r="T367" s="186">
        <f t="shared" si="27"/>
        <v>8.3976136363636353</v>
      </c>
      <c r="U367" s="187">
        <v>758</v>
      </c>
      <c r="V367" s="187">
        <v>163017553</v>
      </c>
      <c r="W367" s="187">
        <v>562833</v>
      </c>
      <c r="X367" s="188">
        <f>L367-2</f>
        <v>16.399428409090909</v>
      </c>
      <c r="Y367" s="189">
        <v>759</v>
      </c>
      <c r="Z367" s="189">
        <v>163017553</v>
      </c>
      <c r="AA367" s="189">
        <v>562834</v>
      </c>
      <c r="AB367" s="357">
        <v>15</v>
      </c>
      <c r="AE367">
        <v>1</v>
      </c>
      <c r="AF367">
        <v>17.38</v>
      </c>
      <c r="AG367">
        <v>0</v>
      </c>
    </row>
    <row r="368" spans="1:36" x14ac:dyDescent="0.25">
      <c r="A368" s="125" t="s">
        <v>1208</v>
      </c>
      <c r="B368" s="183">
        <v>163017556</v>
      </c>
      <c r="C368" s="184">
        <v>2.69</v>
      </c>
      <c r="D368" s="127">
        <f>(C368+4.2+coefficient!$B$21)/0.9*1.19</f>
        <v>18.365666666666666</v>
      </c>
      <c r="E368" s="128">
        <f>(C368+4.2+coefficient!$B$21)/0.95</f>
        <v>14.621052631578948</v>
      </c>
      <c r="F368" s="185" t="s">
        <v>516</v>
      </c>
      <c r="G368" s="179">
        <v>367</v>
      </c>
      <c r="H368" s="180">
        <f>(C368+4.2+(coefficient!$B$22))/0.85*1.19</f>
        <v>13.846</v>
      </c>
      <c r="I368" s="132">
        <v>294</v>
      </c>
      <c r="J368" s="132">
        <v>163017556</v>
      </c>
      <c r="K368" s="132">
        <v>163498</v>
      </c>
      <c r="L368" s="181">
        <f t="shared" si="26"/>
        <v>19.346560227272729</v>
      </c>
      <c r="M368" s="135">
        <v>295</v>
      </c>
      <c r="N368" s="135">
        <v>163017556</v>
      </c>
      <c r="O368" s="135">
        <v>163497</v>
      </c>
      <c r="P368" s="182">
        <f>(C368+4.2+coefficient!$B$21)/0.88*1.19</f>
        <v>18.783068181818184</v>
      </c>
      <c r="Q368" s="137">
        <v>296</v>
      </c>
      <c r="R368" s="137">
        <v>163017556</v>
      </c>
      <c r="S368" s="137">
        <v>163496</v>
      </c>
      <c r="T368" s="186">
        <f t="shared" si="27"/>
        <v>9.3171590909090902</v>
      </c>
      <c r="U368" s="187">
        <v>758</v>
      </c>
      <c r="V368" s="187">
        <v>163017556</v>
      </c>
      <c r="W368" s="187">
        <v>562839</v>
      </c>
      <c r="X368" s="188">
        <f>L368-4.9</f>
        <v>14.446560227272728</v>
      </c>
      <c r="Y368" s="189">
        <v>759</v>
      </c>
      <c r="Z368" s="189">
        <v>163017556</v>
      </c>
      <c r="AA368" s="189">
        <v>562840</v>
      </c>
      <c r="AB368" s="357">
        <v>29</v>
      </c>
      <c r="AH368">
        <v>1</v>
      </c>
      <c r="AI368">
        <v>16.02</v>
      </c>
      <c r="AJ368">
        <v>0</v>
      </c>
    </row>
    <row r="369" spans="1:36" x14ac:dyDescent="0.25">
      <c r="A369" s="144" t="s">
        <v>1209</v>
      </c>
      <c r="B369" s="183">
        <v>163017557</v>
      </c>
      <c r="C369" s="184">
        <v>3.18</v>
      </c>
      <c r="D369" s="127">
        <f>(C369+4.2+coefficient!$B$21)/0.9*1.19</f>
        <v>19.013555555555556</v>
      </c>
      <c r="E369" s="128">
        <f>(C369+4.2+coefficient!$B$21)/0.95</f>
        <v>15.13684210526316</v>
      </c>
      <c r="F369" s="178" t="s">
        <v>516</v>
      </c>
      <c r="G369" s="179">
        <v>368</v>
      </c>
      <c r="H369" s="180">
        <f>(C369+4.2+(coefficient!$B$22))/0.85*1.19</f>
        <v>14.532</v>
      </c>
      <c r="I369" s="132">
        <v>294</v>
      </c>
      <c r="J369" s="132">
        <v>163017557</v>
      </c>
      <c r="K369" s="132">
        <v>163501</v>
      </c>
      <c r="L369" s="181">
        <f t="shared" si="26"/>
        <v>20.029052272727274</v>
      </c>
      <c r="M369" s="135">
        <v>295</v>
      </c>
      <c r="N369" s="135">
        <v>163017557</v>
      </c>
      <c r="O369" s="135">
        <v>163500</v>
      </c>
      <c r="P369" s="182">
        <f>(C369+4.2+coefficient!$B$21)/0.88*1.19</f>
        <v>19.445681818181818</v>
      </c>
      <c r="Q369" s="137">
        <v>296</v>
      </c>
      <c r="R369" s="137">
        <v>163017557</v>
      </c>
      <c r="S369" s="137">
        <v>163499</v>
      </c>
      <c r="T369" s="186">
        <f t="shared" si="27"/>
        <v>9.9797727272727279</v>
      </c>
      <c r="U369" s="187">
        <v>758</v>
      </c>
      <c r="V369" s="187">
        <v>163017557</v>
      </c>
      <c r="W369" s="187">
        <v>562841</v>
      </c>
      <c r="X369" s="188">
        <f>L369-4.9</f>
        <v>15.129052272727273</v>
      </c>
      <c r="Y369" s="189">
        <v>759</v>
      </c>
      <c r="Z369" s="189">
        <v>163017557</v>
      </c>
      <c r="AA369" s="189">
        <v>562842</v>
      </c>
      <c r="AB369" s="357">
        <v>8</v>
      </c>
    </row>
    <row r="370" spans="1:36" x14ac:dyDescent="0.25">
      <c r="A370" s="125" t="s">
        <v>1210</v>
      </c>
      <c r="B370" s="183">
        <v>163017560</v>
      </c>
      <c r="C370" s="184">
        <v>2</v>
      </c>
      <c r="D370" s="127">
        <f>(C370+4.2+coefficient!$B$21)/0.9*1.19</f>
        <v>17.453333333333333</v>
      </c>
      <c r="E370" s="128">
        <f>(C370+4.2+coefficient!$B$21)/0.95</f>
        <v>13.894736842105264</v>
      </c>
      <c r="F370" s="185" t="s">
        <v>516</v>
      </c>
      <c r="G370" s="179">
        <v>369</v>
      </c>
      <c r="H370" s="180">
        <f>(C370+4.2+(coefficient!$B$22))/0.85*1.19</f>
        <v>12.879999999999997</v>
      </c>
      <c r="I370" s="132">
        <v>294</v>
      </c>
      <c r="J370" s="132">
        <v>163017560</v>
      </c>
      <c r="K370" s="132">
        <v>163510</v>
      </c>
      <c r="L370" s="181">
        <f t="shared" si="26"/>
        <v>18.385499999999997</v>
      </c>
      <c r="M370" s="135">
        <v>295</v>
      </c>
      <c r="N370" s="135">
        <v>163017560</v>
      </c>
      <c r="O370" s="135">
        <v>163509</v>
      </c>
      <c r="P370" s="182">
        <f>(C370+4.2+coefficient!$B$21)/0.88*1.19</f>
        <v>17.849999999999998</v>
      </c>
      <c r="Q370" s="137">
        <v>296</v>
      </c>
      <c r="R370" s="137">
        <v>163017560</v>
      </c>
      <c r="S370" s="137">
        <v>163508</v>
      </c>
      <c r="T370" s="186">
        <f t="shared" si="27"/>
        <v>8.3840909090909097</v>
      </c>
      <c r="U370" s="187">
        <v>758</v>
      </c>
      <c r="V370" s="187">
        <v>163017560</v>
      </c>
      <c r="W370" s="187">
        <v>562847</v>
      </c>
      <c r="X370" s="188">
        <f>L370-1</f>
        <v>17.385499999999997</v>
      </c>
      <c r="Y370" s="189">
        <v>759</v>
      </c>
      <c r="Z370" s="189">
        <v>163017560</v>
      </c>
      <c r="AA370" s="189">
        <v>562848</v>
      </c>
      <c r="AB370" s="357">
        <v>4</v>
      </c>
    </row>
    <row r="371" spans="1:36" x14ac:dyDescent="0.25">
      <c r="A371" s="144" t="s">
        <v>1211</v>
      </c>
      <c r="B371" s="183">
        <v>163017561</v>
      </c>
      <c r="C371" s="184">
        <v>2.35</v>
      </c>
      <c r="D371" s="127">
        <f>(C371+4.2+coefficient!$B$21)/0.9*1.19</f>
        <v>17.91611111111111</v>
      </c>
      <c r="E371" s="128">
        <f>(C371+4.2+coefficient!$B$21)/0.95</f>
        <v>14.263157894736844</v>
      </c>
      <c r="F371" s="178" t="s">
        <v>516</v>
      </c>
      <c r="G371" s="179">
        <v>370</v>
      </c>
      <c r="H371" s="180">
        <f>(C371+4.2+(coefficient!$B$22))/0.85*1.19</f>
        <v>13.370000000000001</v>
      </c>
      <c r="I371" s="132">
        <v>294</v>
      </c>
      <c r="J371" s="132">
        <v>163017561</v>
      </c>
      <c r="K371" s="132">
        <v>163513</v>
      </c>
      <c r="L371" s="181">
        <f t="shared" si="26"/>
        <v>18.872994318181821</v>
      </c>
      <c r="M371" s="135">
        <v>295</v>
      </c>
      <c r="N371" s="135">
        <v>163017561</v>
      </c>
      <c r="O371" s="135">
        <v>163512</v>
      </c>
      <c r="P371" s="182">
        <f>(C371+4.2+coefficient!$B$21)/0.88*1.19</f>
        <v>18.323295454545455</v>
      </c>
      <c r="Q371" s="137">
        <v>296</v>
      </c>
      <c r="R371" s="137">
        <v>163017561</v>
      </c>
      <c r="S371" s="137">
        <v>163511</v>
      </c>
      <c r="T371" s="186">
        <f t="shared" si="27"/>
        <v>8.8573863636363637</v>
      </c>
      <c r="U371" s="187">
        <v>758</v>
      </c>
      <c r="V371" s="187">
        <v>163017561</v>
      </c>
      <c r="W371" s="187">
        <v>562849</v>
      </c>
      <c r="X371" s="188">
        <f>L371-1</f>
        <v>17.872994318181821</v>
      </c>
      <c r="Y371" s="189">
        <v>759</v>
      </c>
      <c r="Z371" s="189">
        <v>163017561</v>
      </c>
      <c r="AA371" s="189">
        <v>562850</v>
      </c>
      <c r="AB371" s="357">
        <v>4</v>
      </c>
    </row>
    <row r="372" spans="1:36" x14ac:dyDescent="0.25">
      <c r="A372" s="125" t="s">
        <v>1212</v>
      </c>
      <c r="B372" s="183">
        <v>163017564</v>
      </c>
      <c r="C372" s="184">
        <v>2.69</v>
      </c>
      <c r="D372" s="127">
        <f>(C372+4.2+coefficient!$B$21)/0.9*1.19</f>
        <v>18.365666666666666</v>
      </c>
      <c r="E372" s="128">
        <f>(C372+4.2+coefficient!$B$21)/0.95</f>
        <v>14.621052631578948</v>
      </c>
      <c r="F372" s="185" t="s">
        <v>516</v>
      </c>
      <c r="G372" s="179">
        <v>371</v>
      </c>
      <c r="H372" s="180">
        <f>(C372+4.2+(coefficient!$B$22))/0.85*1.19</f>
        <v>13.846</v>
      </c>
      <c r="I372" s="132">
        <v>294</v>
      </c>
      <c r="J372" s="132">
        <v>163017564</v>
      </c>
      <c r="K372" s="132">
        <v>163522</v>
      </c>
      <c r="L372" s="181">
        <f t="shared" si="26"/>
        <v>19.346560227272729</v>
      </c>
      <c r="M372" s="135">
        <v>295</v>
      </c>
      <c r="N372" s="135">
        <v>163017564</v>
      </c>
      <c r="O372" s="135">
        <v>163521</v>
      </c>
      <c r="P372" s="182">
        <f>(C372+4.2+coefficient!$B$21)/0.88*1.19</f>
        <v>18.783068181818184</v>
      </c>
      <c r="Q372" s="137">
        <v>296</v>
      </c>
      <c r="R372" s="137">
        <v>163017564</v>
      </c>
      <c r="S372" s="137">
        <v>163520</v>
      </c>
      <c r="T372" s="186">
        <f t="shared" si="27"/>
        <v>9.3171590909090902</v>
      </c>
      <c r="U372" s="187">
        <v>758</v>
      </c>
      <c r="V372" s="187">
        <v>163017564</v>
      </c>
      <c r="W372" s="187">
        <v>562855</v>
      </c>
      <c r="X372" s="188">
        <f>L372-2</f>
        <v>17.346560227272729</v>
      </c>
      <c r="Y372" s="189">
        <v>759</v>
      </c>
      <c r="Z372" s="189">
        <v>163017564</v>
      </c>
      <c r="AA372" s="189">
        <v>562856</v>
      </c>
      <c r="AB372" s="357">
        <v>3</v>
      </c>
    </row>
    <row r="373" spans="1:36" x14ac:dyDescent="0.25">
      <c r="A373" s="144" t="s">
        <v>1213</v>
      </c>
      <c r="B373" s="183">
        <v>163017565</v>
      </c>
      <c r="C373" s="184">
        <v>3.18</v>
      </c>
      <c r="D373" s="127">
        <f>(C373+4.2+coefficient!$B$21)/0.9*1.19</f>
        <v>19.013555555555556</v>
      </c>
      <c r="E373" s="128">
        <f>(C373+4.2+coefficient!$B$21)/0.95</f>
        <v>15.13684210526316</v>
      </c>
      <c r="F373" s="178" t="s">
        <v>516</v>
      </c>
      <c r="G373" s="179">
        <v>372</v>
      </c>
      <c r="H373" s="180">
        <f>(C373+4.2+(coefficient!$B$22))/0.85*1.19</f>
        <v>14.532</v>
      </c>
      <c r="I373" s="132">
        <v>294</v>
      </c>
      <c r="J373" s="132">
        <v>163017565</v>
      </c>
      <c r="K373" s="132">
        <v>163525</v>
      </c>
      <c r="L373" s="181">
        <f t="shared" si="26"/>
        <v>20.029052272727274</v>
      </c>
      <c r="M373" s="135">
        <v>295</v>
      </c>
      <c r="N373" s="135">
        <v>163017565</v>
      </c>
      <c r="O373" s="135">
        <v>163524</v>
      </c>
      <c r="P373" s="182">
        <f>(C373+4.2+coefficient!$B$21)/0.88*1.19</f>
        <v>19.445681818181818</v>
      </c>
      <c r="Q373" s="137">
        <v>296</v>
      </c>
      <c r="R373" s="137">
        <v>163017565</v>
      </c>
      <c r="S373" s="137">
        <v>163523</v>
      </c>
      <c r="T373" s="186">
        <f t="shared" si="27"/>
        <v>9.9797727272727279</v>
      </c>
      <c r="U373" s="187">
        <v>758</v>
      </c>
      <c r="V373" s="187">
        <v>163017565</v>
      </c>
      <c r="W373" s="187">
        <v>562857</v>
      </c>
      <c r="X373" s="188">
        <f>L373-1</f>
        <v>19.029052272727274</v>
      </c>
      <c r="Y373" s="189">
        <v>759</v>
      </c>
      <c r="Z373" s="189">
        <v>163017565</v>
      </c>
      <c r="AA373" s="189">
        <v>562858</v>
      </c>
      <c r="AB373" s="357">
        <v>6</v>
      </c>
    </row>
    <row r="374" spans="1:36" x14ac:dyDescent="0.25">
      <c r="A374" s="125" t="s">
        <v>1214</v>
      </c>
      <c r="B374" s="183">
        <v>163017568</v>
      </c>
      <c r="C374" s="184">
        <v>1.78</v>
      </c>
      <c r="D374" s="127">
        <f>(C374+4.2+coefficient!$B$21)/0.9*1.19</f>
        <v>17.162444444444443</v>
      </c>
      <c r="E374" s="128">
        <f>(C374+4.2+coefficient!$B$21)/0.95</f>
        <v>13.663157894736843</v>
      </c>
      <c r="F374" s="185" t="s">
        <v>516</v>
      </c>
      <c r="G374" s="179">
        <v>373</v>
      </c>
      <c r="H374" s="180">
        <f>(C374+4.2+(coefficient!$B$22))/0.85*1.19</f>
        <v>12.572000000000001</v>
      </c>
      <c r="I374" s="132">
        <v>294</v>
      </c>
      <c r="J374" s="132">
        <v>163017568</v>
      </c>
      <c r="K374" s="132">
        <v>163534</v>
      </c>
      <c r="L374" s="181">
        <f t="shared" si="26"/>
        <v>18.079075</v>
      </c>
      <c r="M374" s="135">
        <v>295</v>
      </c>
      <c r="N374" s="135">
        <v>163017568</v>
      </c>
      <c r="O374" s="135">
        <v>163533</v>
      </c>
      <c r="P374" s="182">
        <f>(C374+4.2+coefficient!$B$21)/0.88*1.19</f>
        <v>17.552499999999998</v>
      </c>
      <c r="Q374" s="137">
        <v>296</v>
      </c>
      <c r="R374" s="137">
        <v>163017568</v>
      </c>
      <c r="S374" s="137">
        <v>163532</v>
      </c>
      <c r="T374" s="186">
        <f t="shared" si="27"/>
        <v>8.0865909090909085</v>
      </c>
      <c r="U374" s="187">
        <v>758</v>
      </c>
      <c r="V374" s="187">
        <v>163017568</v>
      </c>
      <c r="W374" s="187">
        <v>562863</v>
      </c>
      <c r="X374" s="188">
        <f>L374-4.9</f>
        <v>13.179074999999999</v>
      </c>
      <c r="Y374" s="189">
        <v>759</v>
      </c>
      <c r="Z374" s="189">
        <v>163017568</v>
      </c>
      <c r="AA374" s="189">
        <v>562864</v>
      </c>
      <c r="AB374" s="357">
        <v>45</v>
      </c>
    </row>
    <row r="375" spans="1:36" x14ac:dyDescent="0.25">
      <c r="A375" s="144" t="s">
        <v>1215</v>
      </c>
      <c r="B375" s="183">
        <v>163017569</v>
      </c>
      <c r="C375" s="184">
        <v>2.5299999999999998</v>
      </c>
      <c r="D375" s="127">
        <f>(C375+4.2+coefficient!$B$21)/0.9*1.19</f>
        <v>18.15411111111111</v>
      </c>
      <c r="E375" s="128">
        <f>(C375+4.2+coefficient!$B$21)/0.95</f>
        <v>14.45263157894737</v>
      </c>
      <c r="F375" s="178" t="s">
        <v>516</v>
      </c>
      <c r="G375" s="179">
        <v>374</v>
      </c>
      <c r="H375" s="180">
        <f>(C375+4.2+(coefficient!$B$22))/0.85*1.19</f>
        <v>13.622</v>
      </c>
      <c r="I375" s="132">
        <v>294</v>
      </c>
      <c r="J375" s="132">
        <v>163017569</v>
      </c>
      <c r="K375" s="132">
        <v>163537</v>
      </c>
      <c r="L375" s="181">
        <f t="shared" si="26"/>
        <v>19.123705681818183</v>
      </c>
      <c r="M375" s="135">
        <v>295</v>
      </c>
      <c r="N375" s="135">
        <v>163017569</v>
      </c>
      <c r="O375" s="135">
        <v>163536</v>
      </c>
      <c r="P375" s="182">
        <f>(C375+4.2+coefficient!$B$21)/0.88*1.19</f>
        <v>18.566704545454545</v>
      </c>
      <c r="Q375" s="137">
        <v>296</v>
      </c>
      <c r="R375" s="137">
        <v>163017569</v>
      </c>
      <c r="S375" s="137">
        <v>163535</v>
      </c>
      <c r="T375" s="186">
        <f t="shared" si="27"/>
        <v>9.1007954545454552</v>
      </c>
      <c r="U375" s="187">
        <v>758</v>
      </c>
      <c r="V375" s="187">
        <v>163017569</v>
      </c>
      <c r="W375" s="187">
        <v>562865</v>
      </c>
      <c r="X375" s="188">
        <f>L375-1</f>
        <v>18.123705681818183</v>
      </c>
      <c r="Y375" s="189">
        <v>759</v>
      </c>
      <c r="Z375" s="189">
        <v>163017569</v>
      </c>
      <c r="AA375" s="189">
        <v>562866</v>
      </c>
      <c r="AB375" s="357">
        <v>2</v>
      </c>
    </row>
    <row r="376" spans="1:36" x14ac:dyDescent="0.25">
      <c r="A376" s="125" t="s">
        <v>1216</v>
      </c>
      <c r="B376" s="183">
        <v>163017570</v>
      </c>
      <c r="C376" s="184">
        <v>2.54</v>
      </c>
      <c r="D376" s="127">
        <f>(C376+4.2+coefficient!$B$21)/0.9*1.19</f>
        <v>18.167333333333332</v>
      </c>
      <c r="E376" s="128">
        <f>(C376+4.2+coefficient!$B$21)/0.95</f>
        <v>14.463157894736844</v>
      </c>
      <c r="F376" s="185" t="s">
        <v>516</v>
      </c>
      <c r="G376" s="179">
        <v>375</v>
      </c>
      <c r="H376" s="180">
        <f>(C376+4.2+(coefficient!$B$22))/0.85*1.19</f>
        <v>13.635999999999999</v>
      </c>
      <c r="I376" s="132">
        <v>294</v>
      </c>
      <c r="J376" s="132">
        <v>163017570</v>
      </c>
      <c r="K376" s="132">
        <v>163540</v>
      </c>
      <c r="L376" s="181">
        <f t="shared" si="26"/>
        <v>19.137634090909089</v>
      </c>
      <c r="M376" s="135">
        <v>295</v>
      </c>
      <c r="N376" s="135">
        <v>163017570</v>
      </c>
      <c r="O376" s="135">
        <v>163539</v>
      </c>
      <c r="P376" s="182">
        <f>(C376+4.2+coefficient!$B$21)/0.88*1.19</f>
        <v>18.580227272727271</v>
      </c>
      <c r="Q376" s="137">
        <v>296</v>
      </c>
      <c r="R376" s="137">
        <v>163017570</v>
      </c>
      <c r="S376" s="137">
        <v>163538</v>
      </c>
      <c r="T376" s="186">
        <f t="shared" si="27"/>
        <v>9.1143181818181809</v>
      </c>
      <c r="U376" s="187">
        <v>758</v>
      </c>
      <c r="V376" s="187">
        <v>163017570</v>
      </c>
      <c r="W376" s="187">
        <v>562867</v>
      </c>
      <c r="X376" s="188">
        <f>L376-4.9</f>
        <v>14.237634090909088</v>
      </c>
      <c r="Y376" s="189">
        <v>759</v>
      </c>
      <c r="Z376" s="189">
        <v>163017570</v>
      </c>
      <c r="AA376" s="189">
        <v>562868</v>
      </c>
      <c r="AB376" s="357">
        <v>36</v>
      </c>
    </row>
    <row r="377" spans="1:36" x14ac:dyDescent="0.25">
      <c r="A377" s="144" t="s">
        <v>1217</v>
      </c>
      <c r="B377" s="183">
        <v>163017573</v>
      </c>
      <c r="C377" s="184">
        <v>1.8</v>
      </c>
      <c r="D377" s="127">
        <f>(C377+4.2+coefficient!$B$21)/0.9*1.19</f>
        <v>17.18888888888889</v>
      </c>
      <c r="E377" s="128">
        <f>(C377+4.2+coefficient!$B$21)/0.95</f>
        <v>13.684210526315789</v>
      </c>
      <c r="F377" s="178" t="s">
        <v>516</v>
      </c>
      <c r="G377" s="179">
        <v>376</v>
      </c>
      <c r="H377" s="180">
        <f>(C377+4.2+(coefficient!$B$22))/0.85*1.19</f>
        <v>12.6</v>
      </c>
      <c r="I377" s="132">
        <v>294</v>
      </c>
      <c r="J377" s="132">
        <v>163017573</v>
      </c>
      <c r="K377" s="132">
        <v>163549</v>
      </c>
      <c r="L377" s="181">
        <f t="shared" si="26"/>
        <v>18.106931818181817</v>
      </c>
      <c r="M377" s="135">
        <v>295</v>
      </c>
      <c r="N377" s="135">
        <v>163017573</v>
      </c>
      <c r="O377" s="135">
        <v>163548</v>
      </c>
      <c r="P377" s="182">
        <f>(C377+4.2+coefficient!$B$21)/0.88*1.19</f>
        <v>17.579545454545453</v>
      </c>
      <c r="Q377" s="137">
        <v>296</v>
      </c>
      <c r="R377" s="137">
        <v>163017573</v>
      </c>
      <c r="S377" s="137">
        <v>163547</v>
      </c>
      <c r="T377" s="186">
        <f t="shared" si="27"/>
        <v>8.1136363636363633</v>
      </c>
      <c r="U377" s="187">
        <v>758</v>
      </c>
      <c r="V377" s="187">
        <v>163017573</v>
      </c>
      <c r="W377" s="187">
        <v>562873</v>
      </c>
      <c r="X377" s="188">
        <f>L377-4.9</f>
        <v>13.206931818181816</v>
      </c>
      <c r="Y377" s="189">
        <v>759</v>
      </c>
      <c r="Z377" s="189">
        <v>163017573</v>
      </c>
      <c r="AA377" s="189">
        <v>562874</v>
      </c>
      <c r="AB377" s="357">
        <v>60</v>
      </c>
    </row>
    <row r="378" spans="1:36" x14ac:dyDescent="0.25">
      <c r="A378" s="125" t="s">
        <v>1218</v>
      </c>
      <c r="B378" s="183">
        <v>165550724</v>
      </c>
      <c r="C378" s="184">
        <v>2.15</v>
      </c>
      <c r="D378" s="127">
        <f>(C378+4.2+coefficient!$B$21)/0.9*1.19</f>
        <v>17.651666666666664</v>
      </c>
      <c r="E378" s="128">
        <f>(C378+4.2+coefficient!$B$21)/0.95</f>
        <v>14.052631578947368</v>
      </c>
      <c r="F378" s="185" t="s">
        <v>516</v>
      </c>
      <c r="G378" s="179">
        <v>377</v>
      </c>
      <c r="H378" s="180">
        <f>(C378+4.2+(coefficient!$B$22))/0.85*1.19</f>
        <v>13.09</v>
      </c>
      <c r="I378" s="132">
        <v>294</v>
      </c>
      <c r="J378" s="132">
        <v>165550724</v>
      </c>
      <c r="K378" s="132">
        <v>416498</v>
      </c>
      <c r="L378" s="181">
        <f t="shared" si="26"/>
        <v>18.594426136363634</v>
      </c>
      <c r="M378" s="135">
        <v>295</v>
      </c>
      <c r="N378" s="135">
        <v>165550724</v>
      </c>
      <c r="O378" s="135">
        <v>416500</v>
      </c>
      <c r="P378" s="182">
        <f>(C378+4.2+coefficient!$B$21)/0.88*1.19</f>
        <v>18.052840909090907</v>
      </c>
      <c r="Q378" s="137">
        <v>296</v>
      </c>
      <c r="R378" s="137">
        <v>165550724</v>
      </c>
      <c r="S378" s="137">
        <v>416499</v>
      </c>
      <c r="T378" s="186">
        <f t="shared" si="27"/>
        <v>8.5869318181818173</v>
      </c>
      <c r="U378" s="187">
        <v>758</v>
      </c>
      <c r="V378" s="187">
        <v>165550724</v>
      </c>
      <c r="W378" s="187">
        <v>571363</v>
      </c>
      <c r="X378" s="188">
        <f>L378-4.9</f>
        <v>13.694426136363633</v>
      </c>
      <c r="Y378" s="189">
        <v>759</v>
      </c>
      <c r="Z378" s="189">
        <v>165550724</v>
      </c>
      <c r="AA378" s="189">
        <v>571364</v>
      </c>
      <c r="AB378" s="357">
        <v>45</v>
      </c>
    </row>
    <row r="379" spans="1:36" x14ac:dyDescent="0.25">
      <c r="A379" s="144" t="s">
        <v>1219</v>
      </c>
      <c r="B379" s="183">
        <v>163017575</v>
      </c>
      <c r="C379" s="184">
        <v>2.59</v>
      </c>
      <c r="D379" s="127">
        <f>(C379+4.2+coefficient!$B$21)/0.9*1.19</f>
        <v>18.233444444444441</v>
      </c>
      <c r="E379" s="128">
        <f>(C379+4.2+coefficient!$B$21)/0.95</f>
        <v>14.51578947368421</v>
      </c>
      <c r="F379" s="178" t="s">
        <v>516</v>
      </c>
      <c r="G379" s="179">
        <v>378</v>
      </c>
      <c r="H379" s="180">
        <f>(C379+4.2+(coefficient!$B$22))/0.85*1.19</f>
        <v>13.706</v>
      </c>
      <c r="I379" s="132">
        <v>294</v>
      </c>
      <c r="J379" s="132">
        <v>163017575</v>
      </c>
      <c r="K379" s="132">
        <v>163555</v>
      </c>
      <c r="L379" s="181">
        <f t="shared" si="26"/>
        <v>19.207276136363635</v>
      </c>
      <c r="M379" s="135">
        <v>295</v>
      </c>
      <c r="N379" s="135">
        <v>163017575</v>
      </c>
      <c r="O379" s="135">
        <v>163554</v>
      </c>
      <c r="P379" s="182">
        <f>(C379+4.2+coefficient!$B$21)/0.88*1.19</f>
        <v>18.647840909090906</v>
      </c>
      <c r="Q379" s="137">
        <v>296</v>
      </c>
      <c r="R379" s="137">
        <v>163017575</v>
      </c>
      <c r="S379" s="137">
        <v>163553</v>
      </c>
      <c r="T379" s="186">
        <f t="shared" si="27"/>
        <v>9.1819318181818179</v>
      </c>
      <c r="U379" s="187">
        <v>758</v>
      </c>
      <c r="V379" s="187">
        <v>163017575</v>
      </c>
      <c r="W379" s="187">
        <v>562877</v>
      </c>
      <c r="X379" s="188">
        <f>L379-1</f>
        <v>18.207276136363635</v>
      </c>
      <c r="Y379" s="189">
        <v>759</v>
      </c>
      <c r="Z379" s="189">
        <v>163017575</v>
      </c>
      <c r="AA379" s="189">
        <v>562878</v>
      </c>
      <c r="AB379" s="357">
        <v>2</v>
      </c>
    </row>
    <row r="380" spans="1:36" x14ac:dyDescent="0.25">
      <c r="A380" s="125" t="s">
        <v>1220</v>
      </c>
      <c r="B380" s="183">
        <v>163017576</v>
      </c>
      <c r="C380" s="184">
        <v>2.6</v>
      </c>
      <c r="D380" s="127">
        <f>(C380+4.2+coefficient!$B$21)/0.9*1.19</f>
        <v>18.246666666666666</v>
      </c>
      <c r="E380" s="128">
        <f>(C380+4.2+coefficient!$B$21)/0.95</f>
        <v>14.526315789473685</v>
      </c>
      <c r="F380" s="185" t="s">
        <v>516</v>
      </c>
      <c r="G380" s="179">
        <v>379</v>
      </c>
      <c r="H380" s="180">
        <f>(C380+4.2+(coefficient!$B$22))/0.85*1.19</f>
        <v>13.72</v>
      </c>
      <c r="I380" s="132">
        <v>294</v>
      </c>
      <c r="J380" s="132">
        <v>163017576</v>
      </c>
      <c r="K380" s="132">
        <v>163558</v>
      </c>
      <c r="L380" s="181">
        <f t="shared" si="26"/>
        <v>19.221204545454547</v>
      </c>
      <c r="M380" s="135">
        <v>295</v>
      </c>
      <c r="N380" s="135">
        <v>163017576</v>
      </c>
      <c r="O380" s="135">
        <v>163557</v>
      </c>
      <c r="P380" s="182">
        <f>(C380+4.2+coefficient!$B$21)/0.88*1.19</f>
        <v>18.661363636363639</v>
      </c>
      <c r="Q380" s="137">
        <v>296</v>
      </c>
      <c r="R380" s="137">
        <v>163017576</v>
      </c>
      <c r="S380" s="137">
        <v>163556</v>
      </c>
      <c r="T380" s="186">
        <f t="shared" si="27"/>
        <v>9.1954545454545471</v>
      </c>
      <c r="U380" s="187">
        <v>758</v>
      </c>
      <c r="V380" s="187">
        <v>163017576</v>
      </c>
      <c r="W380" s="187">
        <v>562879</v>
      </c>
      <c r="X380" s="188">
        <f>L380-4.9</f>
        <v>14.321204545454547</v>
      </c>
      <c r="Y380" s="189">
        <v>759</v>
      </c>
      <c r="Z380" s="189">
        <v>163017576</v>
      </c>
      <c r="AA380" s="189">
        <v>562880</v>
      </c>
      <c r="AB380" s="357">
        <v>36</v>
      </c>
    </row>
    <row r="381" spans="1:36" x14ac:dyDescent="0.25">
      <c r="A381" s="146" t="s">
        <v>1221</v>
      </c>
      <c r="B381" s="190">
        <v>163017579</v>
      </c>
      <c r="C381" s="191">
        <v>2.0699999999999998</v>
      </c>
      <c r="D381" s="192">
        <f>(C381+4.2+coefficient!$B$21)/0.9*1.19</f>
        <v>17.545888888888886</v>
      </c>
      <c r="E381" s="193">
        <f>(C381+4.2+coefficient!$B$21)/0.95</f>
        <v>13.968421052631578</v>
      </c>
      <c r="F381" s="178" t="s">
        <v>516</v>
      </c>
      <c r="G381" s="179">
        <v>380</v>
      </c>
      <c r="H381" s="180">
        <f>(C381+4.2+(coefficient!$B$22))/0.85*1.19</f>
        <v>12.978</v>
      </c>
      <c r="I381" s="132">
        <v>294</v>
      </c>
      <c r="J381" s="132">
        <v>163017579</v>
      </c>
      <c r="K381" s="132">
        <v>163567</v>
      </c>
      <c r="L381" s="181">
        <f t="shared" si="26"/>
        <v>18.482998863636361</v>
      </c>
      <c r="M381" s="135">
        <v>295</v>
      </c>
      <c r="N381" s="135">
        <v>163017579</v>
      </c>
      <c r="O381" s="135">
        <v>163566</v>
      </c>
      <c r="P381" s="182">
        <f>(C381+4.2+coefficient!$B$21)/0.88*1.19</f>
        <v>17.944659090909088</v>
      </c>
      <c r="Q381" s="137">
        <v>296</v>
      </c>
      <c r="R381" s="137">
        <v>163017579</v>
      </c>
      <c r="S381" s="137">
        <v>163565</v>
      </c>
      <c r="T381" s="186">
        <f t="shared" si="27"/>
        <v>8.478749999999998</v>
      </c>
      <c r="U381" s="187">
        <v>758</v>
      </c>
      <c r="V381" s="187">
        <v>163017579</v>
      </c>
      <c r="W381" s="187">
        <v>562885</v>
      </c>
      <c r="X381" s="188">
        <f>L381-1</f>
        <v>17.482998863636361</v>
      </c>
      <c r="Y381" s="189">
        <v>759</v>
      </c>
      <c r="Z381" s="189">
        <v>163017579</v>
      </c>
      <c r="AA381" s="189">
        <v>562886</v>
      </c>
      <c r="AB381" s="357">
        <v>3</v>
      </c>
    </row>
    <row r="382" spans="1:36" x14ac:dyDescent="0.25">
      <c r="A382" s="148" t="s">
        <v>1222</v>
      </c>
      <c r="B382" s="190">
        <v>163017580</v>
      </c>
      <c r="C382" s="191">
        <v>2.75</v>
      </c>
      <c r="D382" s="192">
        <f>(C382+4.2+coefficient!$B$21)/0.9*1.19</f>
        <v>18.444999999999997</v>
      </c>
      <c r="E382" s="193">
        <f>(C382+4.2+coefficient!$B$21)/0.95</f>
        <v>14.684210526315789</v>
      </c>
      <c r="F382" s="185" t="s">
        <v>516</v>
      </c>
      <c r="G382" s="179">
        <v>381</v>
      </c>
      <c r="H382" s="180">
        <f>(C382+4.2+(coefficient!$B$22))/0.85*1.19</f>
        <v>13.929999999999998</v>
      </c>
      <c r="I382" s="132">
        <v>294</v>
      </c>
      <c r="J382" s="132">
        <v>163017580</v>
      </c>
      <c r="K382" s="132">
        <v>163570</v>
      </c>
      <c r="L382" s="181">
        <f t="shared" si="26"/>
        <v>19.430130681818181</v>
      </c>
      <c r="M382" s="135">
        <v>295</v>
      </c>
      <c r="N382" s="135">
        <v>163017580</v>
      </c>
      <c r="O382" s="135">
        <v>163569</v>
      </c>
      <c r="P382" s="182">
        <f>(C382+4.2+coefficient!$B$21)/0.88*1.19</f>
        <v>18.864204545454545</v>
      </c>
      <c r="Q382" s="137">
        <v>296</v>
      </c>
      <c r="R382" s="137">
        <v>163017580</v>
      </c>
      <c r="S382" s="137">
        <v>163568</v>
      </c>
      <c r="T382" s="186">
        <f t="shared" si="27"/>
        <v>9.3982954545454547</v>
      </c>
      <c r="U382" s="187">
        <v>758</v>
      </c>
      <c r="V382" s="187">
        <v>163017580</v>
      </c>
      <c r="W382" s="187">
        <v>562887</v>
      </c>
      <c r="X382" s="188">
        <f>L382-1</f>
        <v>18.430130681818181</v>
      </c>
      <c r="Y382" s="189">
        <v>759</v>
      </c>
      <c r="Z382" s="189">
        <v>163017580</v>
      </c>
      <c r="AA382" s="189">
        <v>562888</v>
      </c>
      <c r="AB382" s="357">
        <v>3</v>
      </c>
    </row>
    <row r="383" spans="1:36" x14ac:dyDescent="0.25">
      <c r="A383" s="144" t="s">
        <v>1223</v>
      </c>
      <c r="B383" s="183">
        <v>163017589</v>
      </c>
      <c r="C383" s="184">
        <v>2.91</v>
      </c>
      <c r="D383" s="127">
        <f>(C383+4.2+coefficient!$B$21)/0.9*1.19</f>
        <v>18.656555555555553</v>
      </c>
      <c r="E383" s="128">
        <f>(C383+4.2+coefficient!$B$21)/0.95</f>
        <v>14.852631578947369</v>
      </c>
      <c r="F383" s="178" t="s">
        <v>516</v>
      </c>
      <c r="G383" s="179">
        <v>382</v>
      </c>
      <c r="H383" s="180">
        <f>(C383+4.2+(coefficient!$B$22))/0.85*1.19</f>
        <v>14.154</v>
      </c>
      <c r="I383" s="132">
        <v>294</v>
      </c>
      <c r="J383" s="132">
        <v>163017589</v>
      </c>
      <c r="K383" s="132">
        <v>163576</v>
      </c>
      <c r="L383" s="181">
        <f t="shared" si="26"/>
        <v>19.65298522727273</v>
      </c>
      <c r="M383" s="135">
        <v>295</v>
      </c>
      <c r="N383" s="135">
        <v>163017589</v>
      </c>
      <c r="O383" s="135">
        <v>163575</v>
      </c>
      <c r="P383" s="182">
        <f>(C383+4.2+coefficient!$B$21)/0.88*1.19</f>
        <v>19.080568181818183</v>
      </c>
      <c r="Q383" s="137">
        <v>296</v>
      </c>
      <c r="R383" s="137">
        <v>163017589</v>
      </c>
      <c r="S383" s="137">
        <v>163574</v>
      </c>
      <c r="T383" s="186">
        <f t="shared" si="27"/>
        <v>9.6146590909090914</v>
      </c>
      <c r="U383" s="187">
        <v>758</v>
      </c>
      <c r="V383" s="187">
        <v>163017589</v>
      </c>
      <c r="W383" s="187">
        <v>562891</v>
      </c>
      <c r="X383" s="188">
        <f>L383-4.9</f>
        <v>14.752985227272729</v>
      </c>
      <c r="Y383" s="189">
        <v>759</v>
      </c>
      <c r="Z383" s="189">
        <v>163017589</v>
      </c>
      <c r="AA383" s="189">
        <v>562892</v>
      </c>
      <c r="AB383" s="357">
        <v>68</v>
      </c>
      <c r="AH383">
        <v>1</v>
      </c>
      <c r="AI383">
        <v>15.88</v>
      </c>
      <c r="AJ383">
        <v>0</v>
      </c>
    </row>
    <row r="384" spans="1:36" x14ac:dyDescent="0.25">
      <c r="A384" s="125" t="s">
        <v>1224</v>
      </c>
      <c r="B384" s="183">
        <v>163017592</v>
      </c>
      <c r="C384" s="184">
        <v>2.21</v>
      </c>
      <c r="D384" s="127">
        <f>(C384+4.2+coefficient!$B$21)/0.9*1.19</f>
        <v>17.730999999999998</v>
      </c>
      <c r="E384" s="128">
        <f>(C384+4.2+coefficient!$B$21)/0.95</f>
        <v>14.115789473684211</v>
      </c>
      <c r="F384" s="185" t="s">
        <v>516</v>
      </c>
      <c r="G384" s="179">
        <v>383</v>
      </c>
      <c r="H384" s="180">
        <f>(C384+4.2+(coefficient!$B$22))/0.85*1.19</f>
        <v>13.173999999999999</v>
      </c>
      <c r="I384" s="132">
        <v>294</v>
      </c>
      <c r="J384" s="132">
        <v>163017592</v>
      </c>
      <c r="K384" s="132">
        <v>163585</v>
      </c>
      <c r="L384" s="181">
        <f t="shared" si="26"/>
        <v>18.677996590909089</v>
      </c>
      <c r="M384" s="135">
        <v>295</v>
      </c>
      <c r="N384" s="135">
        <v>163017592</v>
      </c>
      <c r="O384" s="135">
        <v>163584</v>
      </c>
      <c r="P384" s="182">
        <f>(C384+4.2+coefficient!$B$21)/0.88*1.19</f>
        <v>18.133977272727272</v>
      </c>
      <c r="Q384" s="137">
        <v>296</v>
      </c>
      <c r="R384" s="137">
        <v>163017592</v>
      </c>
      <c r="S384" s="137">
        <v>163583</v>
      </c>
      <c r="T384" s="186">
        <f t="shared" si="27"/>
        <v>8.6680681818181817</v>
      </c>
      <c r="U384" s="187">
        <v>758</v>
      </c>
      <c r="V384" s="187">
        <v>163017592</v>
      </c>
      <c r="W384" s="187">
        <v>562897</v>
      </c>
      <c r="X384" s="188">
        <f>L384-1</f>
        <v>17.677996590909089</v>
      </c>
      <c r="Y384" s="189">
        <v>759</v>
      </c>
      <c r="Z384" s="189">
        <v>163017592</v>
      </c>
      <c r="AA384" s="189">
        <v>562898</v>
      </c>
      <c r="AB384" s="357">
        <v>0</v>
      </c>
    </row>
    <row r="385" spans="1:36" x14ac:dyDescent="0.25">
      <c r="A385" s="144" t="s">
        <v>1225</v>
      </c>
      <c r="B385" s="183">
        <v>163017593</v>
      </c>
      <c r="C385" s="184">
        <v>2.87</v>
      </c>
      <c r="D385" s="127">
        <f>(C385+4.2+coefficient!$B$21)/0.9*1.19</f>
        <v>18.603666666666665</v>
      </c>
      <c r="E385" s="128">
        <f>(C385+4.2+coefficient!$B$21)/0.95</f>
        <v>14.810526315789474</v>
      </c>
      <c r="F385" s="178" t="s">
        <v>516</v>
      </c>
      <c r="G385" s="179">
        <v>384</v>
      </c>
      <c r="H385" s="180">
        <f>(C385+4.2+(coefficient!$B$22))/0.85*1.19</f>
        <v>14.098000000000001</v>
      </c>
      <c r="I385" s="132">
        <v>294</v>
      </c>
      <c r="J385" s="132">
        <v>163017593</v>
      </c>
      <c r="K385" s="132">
        <v>163588</v>
      </c>
      <c r="L385" s="181">
        <f t="shared" si="26"/>
        <v>19.597271590909088</v>
      </c>
      <c r="M385" s="135">
        <v>295</v>
      </c>
      <c r="N385" s="135">
        <v>163017593</v>
      </c>
      <c r="O385" s="135">
        <v>163587</v>
      </c>
      <c r="P385" s="182">
        <f>(C385+4.2+coefficient!$B$21)/0.88*1.19</f>
        <v>19.02647727272727</v>
      </c>
      <c r="Q385" s="137">
        <v>296</v>
      </c>
      <c r="R385" s="137">
        <v>163017593</v>
      </c>
      <c r="S385" s="137">
        <v>163586</v>
      </c>
      <c r="T385" s="186">
        <f t="shared" si="27"/>
        <v>9.5605681818181818</v>
      </c>
      <c r="U385" s="187">
        <v>758</v>
      </c>
      <c r="V385" s="187">
        <v>163017593</v>
      </c>
      <c r="W385" s="187">
        <v>562899</v>
      </c>
      <c r="X385" s="188">
        <f>L385-1</f>
        <v>18.597271590909088</v>
      </c>
      <c r="Y385" s="189">
        <v>759</v>
      </c>
      <c r="Z385" s="189">
        <v>163017593</v>
      </c>
      <c r="AA385" s="189">
        <v>562900</v>
      </c>
      <c r="AB385" s="357">
        <v>0</v>
      </c>
      <c r="AH385">
        <v>1</v>
      </c>
      <c r="AI385">
        <v>19.03</v>
      </c>
      <c r="AJ385">
        <v>0</v>
      </c>
    </row>
    <row r="386" spans="1:36" x14ac:dyDescent="0.25">
      <c r="A386" s="125" t="s">
        <v>1226</v>
      </c>
      <c r="B386" s="183">
        <v>163017599</v>
      </c>
      <c r="C386" s="184">
        <v>5.68</v>
      </c>
      <c r="D386" s="127">
        <f>(C386+4.2+coefficient!$B$21)/0.9*1.19</f>
        <v>22.319111111111106</v>
      </c>
      <c r="E386" s="128">
        <f>(C386+4.2+coefficient!$B$21)/0.95</f>
        <v>17.768421052631577</v>
      </c>
      <c r="F386" s="185" t="s">
        <v>516</v>
      </c>
      <c r="G386" s="179">
        <v>385</v>
      </c>
      <c r="H386" s="180">
        <f>(C386+4.2+(coefficient!$B$22))/0.85*1.19</f>
        <v>18.032</v>
      </c>
      <c r="I386" s="132">
        <v>294</v>
      </c>
      <c r="J386" s="132">
        <v>163017599</v>
      </c>
      <c r="K386" s="132">
        <v>163606</v>
      </c>
      <c r="L386" s="181">
        <f t="shared" ref="L386:L448" si="29">P386*1.03</f>
        <v>23.511154545454545</v>
      </c>
      <c r="M386" s="135">
        <v>295</v>
      </c>
      <c r="N386" s="135">
        <v>163017599</v>
      </c>
      <c r="O386" s="135">
        <v>163605</v>
      </c>
      <c r="P386" s="182">
        <f>(C386+4.2+coefficient!$B$21)/0.88*1.19</f>
        <v>22.826363636363634</v>
      </c>
      <c r="Q386" s="137">
        <v>296</v>
      </c>
      <c r="R386" s="137">
        <v>163017599</v>
      </c>
      <c r="S386" s="137">
        <v>163604</v>
      </c>
      <c r="T386" s="186">
        <f t="shared" ref="T386:T449" si="30">(C386+4.2)/0.88*1.19</f>
        <v>13.360454545454544</v>
      </c>
      <c r="U386" s="187">
        <v>758</v>
      </c>
      <c r="V386" s="187">
        <v>163017599</v>
      </c>
      <c r="W386" s="187">
        <v>562911</v>
      </c>
      <c r="X386" s="188">
        <f>L386-1</f>
        <v>22.511154545454545</v>
      </c>
      <c r="Y386" s="189">
        <v>759</v>
      </c>
      <c r="Z386" s="189">
        <v>163017599</v>
      </c>
      <c r="AA386" s="189">
        <v>562912</v>
      </c>
      <c r="AB386" s="357">
        <v>0</v>
      </c>
      <c r="AE386">
        <v>1</v>
      </c>
      <c r="AF386">
        <v>18.079999999999998</v>
      </c>
      <c r="AG386">
        <v>0</v>
      </c>
      <c r="AH386">
        <v>2</v>
      </c>
      <c r="AI386">
        <v>17.55</v>
      </c>
      <c r="AJ386">
        <v>0</v>
      </c>
    </row>
    <row r="387" spans="1:36" x14ac:dyDescent="0.25">
      <c r="A387" s="144" t="s">
        <v>1227</v>
      </c>
      <c r="B387" s="183">
        <v>163017600</v>
      </c>
      <c r="C387" s="184">
        <v>2.4900000000000002</v>
      </c>
      <c r="D387" s="127">
        <f>(C387+4.2+coefficient!$B$21)/0.9*1.19</f>
        <v>18.101222222222223</v>
      </c>
      <c r="E387" s="128">
        <f>(C387+4.2+coefficient!$B$21)/0.95</f>
        <v>14.410526315789475</v>
      </c>
      <c r="F387" s="178" t="s">
        <v>516</v>
      </c>
      <c r="G387" s="179">
        <v>386</v>
      </c>
      <c r="H387" s="180">
        <f>(C387+4.2+(coefficient!$B$22))/0.85*1.19</f>
        <v>13.566000000000003</v>
      </c>
      <c r="I387" s="132">
        <v>294</v>
      </c>
      <c r="J387" s="132">
        <v>163017600</v>
      </c>
      <c r="K387" s="132">
        <v>163609</v>
      </c>
      <c r="L387" s="181">
        <f t="shared" si="29"/>
        <v>19.067992045454549</v>
      </c>
      <c r="M387" s="135">
        <v>295</v>
      </c>
      <c r="N387" s="135">
        <v>163017600</v>
      </c>
      <c r="O387" s="135">
        <v>163608</v>
      </c>
      <c r="P387" s="182">
        <f>(C387+4.2+coefficient!$B$21)/0.88*1.19</f>
        <v>18.512613636363639</v>
      </c>
      <c r="Q387" s="137">
        <v>296</v>
      </c>
      <c r="R387" s="137">
        <v>163017600</v>
      </c>
      <c r="S387" s="137">
        <v>163607</v>
      </c>
      <c r="T387" s="186">
        <f t="shared" si="30"/>
        <v>9.0467045454545456</v>
      </c>
      <c r="U387" s="187">
        <v>758</v>
      </c>
      <c r="V387" s="187">
        <v>163017600</v>
      </c>
      <c r="W387" s="187">
        <v>562913</v>
      </c>
      <c r="X387" s="188">
        <f>L387-2</f>
        <v>17.067992045454549</v>
      </c>
      <c r="Y387" s="189">
        <v>759</v>
      </c>
      <c r="Z387" s="189">
        <v>163017600</v>
      </c>
      <c r="AA387" s="189">
        <v>562914</v>
      </c>
      <c r="AB387" s="357">
        <v>8</v>
      </c>
    </row>
    <row r="388" spans="1:36" x14ac:dyDescent="0.25">
      <c r="A388" s="125" t="s">
        <v>1228</v>
      </c>
      <c r="B388" s="183">
        <v>163017601</v>
      </c>
      <c r="C388" s="184">
        <v>2.83</v>
      </c>
      <c r="D388" s="127">
        <f>(C388+4.2+coefficient!$B$21)/0.9*1.19</f>
        <v>18.550777777777778</v>
      </c>
      <c r="E388" s="128">
        <f>(C388+4.2+coefficient!$B$21)/0.95</f>
        <v>14.768421052631581</v>
      </c>
      <c r="F388" s="185" t="s">
        <v>516</v>
      </c>
      <c r="G388" s="179">
        <v>387</v>
      </c>
      <c r="H388" s="180">
        <f>(C388+4.2+(coefficient!$B$22))/0.85*1.19</f>
        <v>14.042000000000002</v>
      </c>
      <c r="I388" s="132">
        <v>294</v>
      </c>
      <c r="J388" s="132">
        <v>163017601</v>
      </c>
      <c r="K388" s="132">
        <v>163612</v>
      </c>
      <c r="L388" s="181">
        <f t="shared" si="29"/>
        <v>19.541557954545457</v>
      </c>
      <c r="M388" s="135">
        <v>295</v>
      </c>
      <c r="N388" s="135">
        <v>163017601</v>
      </c>
      <c r="O388" s="135">
        <v>163611</v>
      </c>
      <c r="P388" s="182">
        <f>(C388+4.2+coefficient!$B$21)/0.88*1.19</f>
        <v>18.972386363636364</v>
      </c>
      <c r="Q388" s="137">
        <v>296</v>
      </c>
      <c r="R388" s="137">
        <v>163017601</v>
      </c>
      <c r="S388" s="137">
        <v>163610</v>
      </c>
      <c r="T388" s="186">
        <f t="shared" si="30"/>
        <v>9.5064772727272722</v>
      </c>
      <c r="U388" s="187">
        <v>758</v>
      </c>
      <c r="V388" s="187">
        <v>163017601</v>
      </c>
      <c r="W388" s="187">
        <v>562915</v>
      </c>
      <c r="X388" s="188">
        <f>L388-2</f>
        <v>17.541557954545457</v>
      </c>
      <c r="Y388" s="189">
        <v>759</v>
      </c>
      <c r="Z388" s="189">
        <v>163017601</v>
      </c>
      <c r="AA388" s="189">
        <v>562916</v>
      </c>
      <c r="AB388" s="357">
        <v>8</v>
      </c>
    </row>
    <row r="389" spans="1:36" x14ac:dyDescent="0.25">
      <c r="A389" s="144" t="s">
        <v>1229</v>
      </c>
      <c r="B389" s="183">
        <v>163017602</v>
      </c>
      <c r="C389" s="184">
        <v>2.72</v>
      </c>
      <c r="D389" s="127">
        <f>(C389+4.2+coefficient!$B$21)/0.9*1.19</f>
        <v>18.405333333333331</v>
      </c>
      <c r="E389" s="128">
        <f>(C389+4.2+coefficient!$B$21)/0.95</f>
        <v>14.65263157894737</v>
      </c>
      <c r="F389" s="178" t="s">
        <v>516</v>
      </c>
      <c r="G389" s="179">
        <v>388</v>
      </c>
      <c r="H389" s="180">
        <f>(C389+4.2+(coefficient!$B$22))/0.85*1.19</f>
        <v>13.887999999999998</v>
      </c>
      <c r="I389" s="132">
        <v>294</v>
      </c>
      <c r="J389" s="132">
        <v>163017602</v>
      </c>
      <c r="K389" s="132">
        <v>163615</v>
      </c>
      <c r="L389" s="181">
        <f t="shared" si="29"/>
        <v>19.388345454545455</v>
      </c>
      <c r="M389" s="135">
        <v>295</v>
      </c>
      <c r="N389" s="135">
        <v>163017602</v>
      </c>
      <c r="O389" s="135">
        <v>163614</v>
      </c>
      <c r="P389" s="182">
        <f>(C389+4.2+coefficient!$B$21)/0.88*1.19</f>
        <v>18.823636363636364</v>
      </c>
      <c r="Q389" s="137">
        <v>296</v>
      </c>
      <c r="R389" s="137">
        <v>163017602</v>
      </c>
      <c r="S389" s="137">
        <v>163613</v>
      </c>
      <c r="T389" s="186">
        <f t="shared" si="30"/>
        <v>9.3577272727272724</v>
      </c>
      <c r="U389" s="187">
        <v>758</v>
      </c>
      <c r="V389" s="187">
        <v>163017602</v>
      </c>
      <c r="W389" s="187">
        <v>562917</v>
      </c>
      <c r="X389" s="188">
        <f>L389-1</f>
        <v>18.388345454545455</v>
      </c>
      <c r="Y389" s="189">
        <v>759</v>
      </c>
      <c r="Z389" s="189">
        <v>163017602</v>
      </c>
      <c r="AA389" s="189">
        <v>562918</v>
      </c>
      <c r="AB389" s="357">
        <v>2</v>
      </c>
    </row>
    <row r="390" spans="1:36" x14ac:dyDescent="0.25">
      <c r="A390" s="125" t="s">
        <v>1230</v>
      </c>
      <c r="B390" s="183">
        <v>163017603</v>
      </c>
      <c r="C390" s="184">
        <v>2.73</v>
      </c>
      <c r="D390" s="127">
        <f>(C390+4.2+coefficient!$B$21)/0.9*1.19</f>
        <v>18.418555555555553</v>
      </c>
      <c r="E390" s="128">
        <f>(C390+4.2+coefficient!$B$21)/0.95</f>
        <v>14.663157894736843</v>
      </c>
      <c r="F390" s="185" t="s">
        <v>516</v>
      </c>
      <c r="G390" s="179">
        <v>389</v>
      </c>
      <c r="H390" s="180">
        <f>(C390+4.2+(coefficient!$B$22))/0.85*1.19</f>
        <v>13.901999999999999</v>
      </c>
      <c r="I390" s="132">
        <v>294</v>
      </c>
      <c r="J390" s="132">
        <v>163017603</v>
      </c>
      <c r="K390" s="132">
        <v>163618</v>
      </c>
      <c r="L390" s="181">
        <f t="shared" si="29"/>
        <v>19.402273863636363</v>
      </c>
      <c r="M390" s="135">
        <v>295</v>
      </c>
      <c r="N390" s="135">
        <v>163017603</v>
      </c>
      <c r="O390" s="135">
        <v>163617</v>
      </c>
      <c r="P390" s="182">
        <f>(C390+4.2+coefficient!$B$21)/0.88*1.19</f>
        <v>18.83715909090909</v>
      </c>
      <c r="Q390" s="137">
        <v>296</v>
      </c>
      <c r="R390" s="137">
        <v>163017603</v>
      </c>
      <c r="S390" s="137">
        <v>163616</v>
      </c>
      <c r="T390" s="186">
        <f t="shared" si="30"/>
        <v>9.3712499999999999</v>
      </c>
      <c r="U390" s="187">
        <v>758</v>
      </c>
      <c r="V390" s="187">
        <v>163017603</v>
      </c>
      <c r="W390" s="187">
        <v>562919</v>
      </c>
      <c r="X390" s="188">
        <f>L390-4.9</f>
        <v>14.502273863636363</v>
      </c>
      <c r="Y390" s="189">
        <v>759</v>
      </c>
      <c r="Z390" s="189">
        <v>163017603</v>
      </c>
      <c r="AA390" s="189">
        <v>562920</v>
      </c>
      <c r="AB390" s="357">
        <v>36</v>
      </c>
    </row>
    <row r="391" spans="1:36" x14ac:dyDescent="0.25">
      <c r="A391" s="144" t="s">
        <v>1231</v>
      </c>
      <c r="B391" s="183">
        <v>163017607</v>
      </c>
      <c r="C391" s="184">
        <v>2.12</v>
      </c>
      <c r="D391" s="127">
        <f>(C391+4.2+coefficient!$B$21)/0.9*1.19</f>
        <v>17.611999999999998</v>
      </c>
      <c r="E391" s="128">
        <f>(C391+4.2+coefficient!$B$21)/0.95</f>
        <v>14.021052631578948</v>
      </c>
      <c r="F391" s="178" t="s">
        <v>516</v>
      </c>
      <c r="G391" s="179">
        <v>390</v>
      </c>
      <c r="H391" s="180">
        <f>(C391+4.2+(coefficient!$B$22))/0.85*1.19</f>
        <v>13.048</v>
      </c>
      <c r="I391" s="132">
        <v>294</v>
      </c>
      <c r="J391" s="132">
        <v>163017607</v>
      </c>
      <c r="K391" s="132">
        <v>163630</v>
      </c>
      <c r="L391" s="181">
        <f t="shared" si="29"/>
        <v>18.552640909090908</v>
      </c>
      <c r="M391" s="135">
        <v>295</v>
      </c>
      <c r="N391" s="135">
        <v>163017607</v>
      </c>
      <c r="O391" s="135">
        <v>163629</v>
      </c>
      <c r="P391" s="182">
        <f>(C391+4.2+coefficient!$B$21)/0.88*1.19</f>
        <v>18.012272727272727</v>
      </c>
      <c r="Q391" s="137">
        <v>296</v>
      </c>
      <c r="R391" s="137">
        <v>163017607</v>
      </c>
      <c r="S391" s="137">
        <v>163628</v>
      </c>
      <c r="T391" s="186">
        <f t="shared" si="30"/>
        <v>8.5463636363636368</v>
      </c>
      <c r="U391" s="187">
        <v>758</v>
      </c>
      <c r="V391" s="187">
        <v>163017607</v>
      </c>
      <c r="W391" s="187">
        <v>562927</v>
      </c>
      <c r="X391" s="188">
        <f>L391-4.9</f>
        <v>13.652640909090907</v>
      </c>
      <c r="Y391" s="189">
        <v>759</v>
      </c>
      <c r="Z391" s="189">
        <v>163017607</v>
      </c>
      <c r="AA391" s="189">
        <v>562928</v>
      </c>
      <c r="AB391" s="357">
        <v>44</v>
      </c>
    </row>
    <row r="392" spans="1:36" x14ac:dyDescent="0.25">
      <c r="A392" s="125" t="s">
        <v>1232</v>
      </c>
      <c r="B392" s="183">
        <v>163017608</v>
      </c>
      <c r="C392" s="184">
        <v>2.62</v>
      </c>
      <c r="D392" s="127">
        <f>(C392+4.2+coefficient!$B$21)/0.9*1.19</f>
        <v>18.27311111111111</v>
      </c>
      <c r="E392" s="128">
        <f>(C392+4.2+coefficient!$B$21)/0.95</f>
        <v>14.547368421052633</v>
      </c>
      <c r="F392" s="185" t="s">
        <v>516</v>
      </c>
      <c r="G392" s="179">
        <v>391</v>
      </c>
      <c r="H392" s="180">
        <f>(C392+4.2+(coefficient!$B$22))/0.85*1.19</f>
        <v>13.747999999999999</v>
      </c>
      <c r="I392" s="132">
        <v>294</v>
      </c>
      <c r="J392" s="132">
        <v>163017608</v>
      </c>
      <c r="K392" s="132">
        <v>163633</v>
      </c>
      <c r="L392" s="181">
        <f t="shared" si="29"/>
        <v>19.249061363636365</v>
      </c>
      <c r="M392" s="135">
        <v>295</v>
      </c>
      <c r="N392" s="135">
        <v>163017608</v>
      </c>
      <c r="O392" s="135">
        <v>163632</v>
      </c>
      <c r="P392" s="182">
        <f>(C392+4.2+coefficient!$B$21)/0.88*1.19</f>
        <v>18.68840909090909</v>
      </c>
      <c r="Q392" s="137">
        <v>296</v>
      </c>
      <c r="R392" s="137">
        <v>163017608</v>
      </c>
      <c r="S392" s="137">
        <v>163631</v>
      </c>
      <c r="T392" s="186">
        <f t="shared" si="30"/>
        <v>9.2225000000000001</v>
      </c>
      <c r="U392" s="187">
        <v>758</v>
      </c>
      <c r="V392" s="187">
        <v>163017608</v>
      </c>
      <c r="W392" s="187">
        <v>562929</v>
      </c>
      <c r="X392" s="188">
        <f>L392-4.9</f>
        <v>14.349061363636364</v>
      </c>
      <c r="Y392" s="189">
        <v>759</v>
      </c>
      <c r="Z392" s="189">
        <v>163017608</v>
      </c>
      <c r="AA392" s="189">
        <v>562930</v>
      </c>
      <c r="AB392" s="357">
        <v>44</v>
      </c>
    </row>
    <row r="393" spans="1:36" x14ac:dyDescent="0.25">
      <c r="A393" s="144" t="s">
        <v>1233</v>
      </c>
      <c r="B393" s="183">
        <v>163017609</v>
      </c>
      <c r="C393" s="184">
        <v>2.2999999999999998</v>
      </c>
      <c r="D393" s="127">
        <f>(C393+4.2+coefficient!$B$21)/0.9*1.19</f>
        <v>17.849999999999998</v>
      </c>
      <c r="E393" s="128">
        <f>(C393+4.2+coefficient!$B$21)/0.95</f>
        <v>14.210526315789474</v>
      </c>
      <c r="F393" s="178" t="s">
        <v>516</v>
      </c>
      <c r="G393" s="179">
        <v>392</v>
      </c>
      <c r="H393" s="180">
        <f>(C393+4.2+(coefficient!$B$22))/0.85*1.19</f>
        <v>13.3</v>
      </c>
      <c r="I393" s="132">
        <v>294</v>
      </c>
      <c r="J393" s="132">
        <v>163017609</v>
      </c>
      <c r="K393" s="132">
        <v>163636</v>
      </c>
      <c r="L393" s="181">
        <f t="shared" si="29"/>
        <v>18.80335227272727</v>
      </c>
      <c r="M393" s="135">
        <v>295</v>
      </c>
      <c r="N393" s="135">
        <v>163017609</v>
      </c>
      <c r="O393" s="135">
        <v>163635</v>
      </c>
      <c r="P393" s="182">
        <f>(C393+4.2+coefficient!$B$21)/0.88*1.19</f>
        <v>18.255681818181817</v>
      </c>
      <c r="Q393" s="137">
        <v>296</v>
      </c>
      <c r="R393" s="137">
        <v>163017609</v>
      </c>
      <c r="S393" s="137">
        <v>163634</v>
      </c>
      <c r="T393" s="186">
        <f t="shared" si="30"/>
        <v>8.7897727272727266</v>
      </c>
      <c r="U393" s="187">
        <v>758</v>
      </c>
      <c r="V393" s="187">
        <v>163017609</v>
      </c>
      <c r="W393" s="187">
        <v>562931</v>
      </c>
      <c r="X393" s="188">
        <f>L393-2</f>
        <v>16.80335227272727</v>
      </c>
      <c r="Y393" s="189">
        <v>759</v>
      </c>
      <c r="Z393" s="189">
        <v>163017609</v>
      </c>
      <c r="AA393" s="189">
        <v>562932</v>
      </c>
      <c r="AB393" s="357">
        <v>32</v>
      </c>
      <c r="AH393">
        <v>1</v>
      </c>
      <c r="AI393">
        <v>15.42</v>
      </c>
      <c r="AJ393">
        <v>0</v>
      </c>
    </row>
    <row r="394" spans="1:36" x14ac:dyDescent="0.25">
      <c r="A394" s="125" t="s">
        <v>1234</v>
      </c>
      <c r="B394" s="183">
        <v>163017610</v>
      </c>
      <c r="C394" s="184">
        <v>2.87</v>
      </c>
      <c r="D394" s="127">
        <f>(C394+4.2+coefficient!$B$21)/0.9*1.19</f>
        <v>18.603666666666665</v>
      </c>
      <c r="E394" s="128">
        <f>(C394+4.2+coefficient!$B$21)/0.95</f>
        <v>14.810526315789474</v>
      </c>
      <c r="F394" s="185" t="s">
        <v>516</v>
      </c>
      <c r="G394" s="179">
        <v>393</v>
      </c>
      <c r="H394" s="180">
        <f>(C394+4.2+(coefficient!$B$22))/0.85*1.19</f>
        <v>14.098000000000001</v>
      </c>
      <c r="I394" s="132">
        <v>294</v>
      </c>
      <c r="J394" s="132">
        <v>163017610</v>
      </c>
      <c r="K394" s="132">
        <v>163639</v>
      </c>
      <c r="L394" s="181">
        <f t="shared" si="29"/>
        <v>19.597271590909088</v>
      </c>
      <c r="M394" s="135">
        <v>295</v>
      </c>
      <c r="N394" s="135">
        <v>163017610</v>
      </c>
      <c r="O394" s="135">
        <v>163638</v>
      </c>
      <c r="P394" s="182">
        <f>(C394+4.2+coefficient!$B$21)/0.88*1.19</f>
        <v>19.02647727272727</v>
      </c>
      <c r="Q394" s="137">
        <v>296</v>
      </c>
      <c r="R394" s="137">
        <v>163017610</v>
      </c>
      <c r="S394" s="137">
        <v>163637</v>
      </c>
      <c r="T394" s="186">
        <f t="shared" si="30"/>
        <v>9.5605681818181818</v>
      </c>
      <c r="U394" s="187">
        <v>758</v>
      </c>
      <c r="V394" s="187">
        <v>163017610</v>
      </c>
      <c r="W394" s="187">
        <v>562933</v>
      </c>
      <c r="X394" s="188">
        <f>L394-2</f>
        <v>17.597271590909088</v>
      </c>
      <c r="Y394" s="189">
        <v>759</v>
      </c>
      <c r="Z394" s="189">
        <v>163017610</v>
      </c>
      <c r="AA394" s="189">
        <v>562934</v>
      </c>
      <c r="AB394" s="357">
        <v>32</v>
      </c>
      <c r="AH394">
        <v>1</v>
      </c>
      <c r="AI394">
        <v>14.78</v>
      </c>
      <c r="AJ394">
        <v>0</v>
      </c>
    </row>
    <row r="395" spans="1:36" x14ac:dyDescent="0.25">
      <c r="A395" s="144" t="s">
        <v>1235</v>
      </c>
      <c r="B395" s="183">
        <v>163292217</v>
      </c>
      <c r="C395" s="184">
        <v>2.78</v>
      </c>
      <c r="D395" s="127">
        <f>(C395+4.2+coefficient!$B$21)/0.9*1.19</f>
        <v>18.484666666666666</v>
      </c>
      <c r="E395" s="128">
        <f>(C395+4.2+coefficient!$B$21)/0.95</f>
        <v>14.715789473684211</v>
      </c>
      <c r="F395" s="178" t="s">
        <v>516</v>
      </c>
      <c r="G395" s="179">
        <v>394</v>
      </c>
      <c r="H395" s="180">
        <f>(C395+4.2+(coefficient!$B$22))/0.85*1.19</f>
        <v>13.972000000000001</v>
      </c>
      <c r="I395" s="132">
        <v>294</v>
      </c>
      <c r="J395" s="132">
        <v>163292217</v>
      </c>
      <c r="K395" s="132">
        <v>175707</v>
      </c>
      <c r="L395" s="181">
        <f t="shared" si="29"/>
        <v>19.471915909090907</v>
      </c>
      <c r="M395" s="135">
        <v>295</v>
      </c>
      <c r="N395" s="135">
        <v>163292217</v>
      </c>
      <c r="O395" s="135">
        <v>175709</v>
      </c>
      <c r="P395" s="182">
        <f>(C395+4.2+coefficient!$B$21)/0.88*1.19</f>
        <v>18.904772727272725</v>
      </c>
      <c r="Q395" s="137">
        <v>296</v>
      </c>
      <c r="R395" s="137">
        <v>163292217</v>
      </c>
      <c r="S395" s="137">
        <v>175708</v>
      </c>
      <c r="T395" s="186">
        <f t="shared" si="30"/>
        <v>9.4388636363636369</v>
      </c>
      <c r="U395" s="187">
        <v>758</v>
      </c>
      <c r="V395" s="187">
        <v>163292217</v>
      </c>
      <c r="W395" s="187">
        <v>562935</v>
      </c>
      <c r="X395" s="188">
        <f>L395-2</f>
        <v>17.471915909090907</v>
      </c>
      <c r="Y395" s="189">
        <v>759</v>
      </c>
      <c r="Z395" s="189">
        <v>163292217</v>
      </c>
      <c r="AA395" s="189">
        <v>562936</v>
      </c>
      <c r="AB395" s="357">
        <v>9</v>
      </c>
    </row>
    <row r="396" spans="1:36" x14ac:dyDescent="0.25">
      <c r="A396" s="125" t="s">
        <v>1236</v>
      </c>
      <c r="B396" s="183">
        <v>163574320</v>
      </c>
      <c r="C396" s="184">
        <v>2.21</v>
      </c>
      <c r="D396" s="127">
        <f>(C396+4.2+coefficient!$B$21)/0.9*1.19</f>
        <v>17.730999999999998</v>
      </c>
      <c r="E396" s="128">
        <f>(C396+4.2+coefficient!$B$21)/0.95</f>
        <v>14.115789473684211</v>
      </c>
      <c r="F396" s="185" t="s">
        <v>516</v>
      </c>
      <c r="G396" s="179">
        <v>395</v>
      </c>
      <c r="H396" s="180">
        <f>(C396+4.2+(coefficient!$B$22))/0.85*1.19</f>
        <v>13.173999999999999</v>
      </c>
      <c r="I396" s="132">
        <v>294</v>
      </c>
      <c r="J396" s="132">
        <v>163574320</v>
      </c>
      <c r="K396" s="132">
        <v>177106</v>
      </c>
      <c r="L396" s="181">
        <f t="shared" si="29"/>
        <v>18.677996590909089</v>
      </c>
      <c r="M396" s="135">
        <v>295</v>
      </c>
      <c r="N396" s="135">
        <v>163574320</v>
      </c>
      <c r="O396" s="135">
        <v>177108</v>
      </c>
      <c r="P396" s="182">
        <f>(C396+4.2+coefficient!$B$21)/0.88*1.19</f>
        <v>18.133977272727272</v>
      </c>
      <c r="Q396" s="137">
        <v>296</v>
      </c>
      <c r="R396" s="137">
        <v>163574320</v>
      </c>
      <c r="S396" s="137">
        <v>177107</v>
      </c>
      <c r="T396" s="186">
        <f t="shared" si="30"/>
        <v>8.6680681818181817</v>
      </c>
      <c r="U396" s="187">
        <v>758</v>
      </c>
      <c r="V396" s="187">
        <v>163574320</v>
      </c>
      <c r="W396" s="187">
        <v>564833</v>
      </c>
      <c r="X396" s="188">
        <f>L396-4.9</f>
        <v>13.777996590909089</v>
      </c>
      <c r="Y396" s="189">
        <v>759</v>
      </c>
      <c r="Z396" s="189">
        <v>163574320</v>
      </c>
      <c r="AA396" s="189">
        <v>564834</v>
      </c>
      <c r="AB396" s="357">
        <v>60</v>
      </c>
    </row>
    <row r="397" spans="1:36" x14ac:dyDescent="0.25">
      <c r="A397" s="144" t="s">
        <v>1237</v>
      </c>
      <c r="B397" s="183">
        <v>163575749</v>
      </c>
      <c r="C397" s="184">
        <v>2.64</v>
      </c>
      <c r="D397" s="127">
        <f>(C397+4.2+coefficient!$B$21)/0.9*1.19</f>
        <v>18.299555555555553</v>
      </c>
      <c r="E397" s="128">
        <f>(C397+4.2+coefficient!$B$21)/0.95</f>
        <v>14.56842105263158</v>
      </c>
      <c r="F397" s="178" t="s">
        <v>516</v>
      </c>
      <c r="G397" s="179">
        <v>396</v>
      </c>
      <c r="H397" s="180">
        <f>(C397+4.2+(coefficient!$B$22))/0.85*1.19</f>
        <v>13.776</v>
      </c>
      <c r="I397" s="132">
        <v>294</v>
      </c>
      <c r="J397" s="132">
        <v>163575749</v>
      </c>
      <c r="K397" s="132">
        <v>177183</v>
      </c>
      <c r="L397" s="181">
        <f t="shared" si="29"/>
        <v>19.276918181818182</v>
      </c>
      <c r="M397" s="135">
        <v>295</v>
      </c>
      <c r="N397" s="135">
        <v>163575749</v>
      </c>
      <c r="O397" s="135">
        <v>177185</v>
      </c>
      <c r="P397" s="182">
        <f>(C397+4.2+coefficient!$B$21)/0.88*1.19</f>
        <v>18.715454545454545</v>
      </c>
      <c r="Q397" s="137">
        <v>296</v>
      </c>
      <c r="R397" s="137">
        <v>163575749</v>
      </c>
      <c r="S397" s="137">
        <v>177184</v>
      </c>
      <c r="T397" s="186">
        <f t="shared" si="30"/>
        <v>9.2495454545454532</v>
      </c>
      <c r="U397" s="187">
        <v>758</v>
      </c>
      <c r="V397" s="187">
        <v>163575749</v>
      </c>
      <c r="W397" s="187">
        <v>564835</v>
      </c>
      <c r="X397" s="188">
        <f>L397-4.9</f>
        <v>14.376918181818182</v>
      </c>
      <c r="Y397" s="189">
        <v>759</v>
      </c>
      <c r="Z397" s="189">
        <v>163575749</v>
      </c>
      <c r="AA397" s="189">
        <v>564836</v>
      </c>
      <c r="AB397" s="357">
        <v>93</v>
      </c>
    </row>
    <row r="398" spans="1:36" x14ac:dyDescent="0.25">
      <c r="A398" s="125" t="s">
        <v>1238</v>
      </c>
      <c r="B398" s="183">
        <v>163611416</v>
      </c>
      <c r="C398" s="184">
        <v>2.04</v>
      </c>
      <c r="D398" s="127">
        <f>(C398+4.2+coefficient!$B$21)/0.9*1.19</f>
        <v>17.50622222222222</v>
      </c>
      <c r="E398" s="128">
        <f>(C398+4.2+coefficient!$B$21)/0.95</f>
        <v>13.936842105263159</v>
      </c>
      <c r="F398" s="185" t="s">
        <v>516</v>
      </c>
      <c r="G398" s="179">
        <v>397</v>
      </c>
      <c r="H398" s="180">
        <f>(C398+4.2+(coefficient!$B$22))/0.85*1.19</f>
        <v>12.936</v>
      </c>
      <c r="I398" s="132">
        <v>294</v>
      </c>
      <c r="J398" s="132">
        <v>163611416</v>
      </c>
      <c r="K398" s="132">
        <v>178276</v>
      </c>
      <c r="L398" s="181">
        <f t="shared" si="29"/>
        <v>18.441213636363635</v>
      </c>
      <c r="M398" s="135">
        <v>295</v>
      </c>
      <c r="N398" s="135">
        <v>163611416</v>
      </c>
      <c r="O398" s="135">
        <v>178278</v>
      </c>
      <c r="P398" s="182">
        <f>(C398+4.2+coefficient!$B$21)/0.88*1.19</f>
        <v>17.904090909090908</v>
      </c>
      <c r="Q398" s="137">
        <v>296</v>
      </c>
      <c r="R398" s="137">
        <v>163611416</v>
      </c>
      <c r="S398" s="137">
        <v>178277</v>
      </c>
      <c r="T398" s="186">
        <f t="shared" si="30"/>
        <v>8.4381818181818176</v>
      </c>
      <c r="U398" s="187">
        <v>758</v>
      </c>
      <c r="V398" s="187">
        <v>163611416</v>
      </c>
      <c r="W398" s="187">
        <v>565499</v>
      </c>
      <c r="X398" s="188">
        <f>L398-4.9</f>
        <v>13.541213636363635</v>
      </c>
      <c r="Y398" s="189">
        <v>759</v>
      </c>
      <c r="Z398" s="189">
        <v>163611416</v>
      </c>
      <c r="AA398" s="189">
        <v>565500</v>
      </c>
      <c r="AB398" s="357">
        <v>50</v>
      </c>
    </row>
    <row r="399" spans="1:36" x14ac:dyDescent="0.25">
      <c r="A399" s="144" t="s">
        <v>1239</v>
      </c>
      <c r="B399" s="183">
        <v>163612846</v>
      </c>
      <c r="C399" s="184">
        <v>2.57</v>
      </c>
      <c r="D399" s="127">
        <f>(C399+4.2+coefficient!$B$21)/0.9*1.19</f>
        <v>18.206999999999997</v>
      </c>
      <c r="E399" s="128">
        <f>(C399+4.2+coefficient!$B$21)/0.95</f>
        <v>14.494736842105263</v>
      </c>
      <c r="F399" s="178" t="s">
        <v>516</v>
      </c>
      <c r="G399" s="179">
        <v>398</v>
      </c>
      <c r="H399" s="180">
        <f>(C399+4.2+(coefficient!$B$22))/0.85*1.19</f>
        <v>13.677999999999999</v>
      </c>
      <c r="I399" s="132">
        <v>294</v>
      </c>
      <c r="J399" s="132">
        <v>163612846</v>
      </c>
      <c r="K399" s="132">
        <v>178341</v>
      </c>
      <c r="L399" s="181">
        <f t="shared" si="29"/>
        <v>19.179419318181814</v>
      </c>
      <c r="M399" s="135">
        <v>295</v>
      </c>
      <c r="N399" s="135">
        <v>163612846</v>
      </c>
      <c r="O399" s="135">
        <v>178343</v>
      </c>
      <c r="P399" s="182">
        <f>(C399+4.2+coefficient!$B$21)/0.88*1.19</f>
        <v>18.620795454545451</v>
      </c>
      <c r="Q399" s="137">
        <v>296</v>
      </c>
      <c r="R399" s="137">
        <v>163612846</v>
      </c>
      <c r="S399" s="137">
        <v>178342</v>
      </c>
      <c r="T399" s="186">
        <f t="shared" si="30"/>
        <v>9.1548863636363631</v>
      </c>
      <c r="U399" s="187">
        <v>758</v>
      </c>
      <c r="V399" s="187">
        <v>163612846</v>
      </c>
      <c r="W399" s="187">
        <v>566171</v>
      </c>
      <c r="X399" s="188">
        <f>L399-4.9</f>
        <v>14.279419318181814</v>
      </c>
      <c r="Y399" s="189">
        <v>759</v>
      </c>
      <c r="Z399" s="189">
        <v>163612846</v>
      </c>
      <c r="AA399" s="189">
        <v>566172</v>
      </c>
      <c r="AB399" s="357">
        <v>46</v>
      </c>
    </row>
    <row r="400" spans="1:36" x14ac:dyDescent="0.25">
      <c r="A400" s="125" t="s">
        <v>1240</v>
      </c>
      <c r="B400" s="183">
        <v>163613192</v>
      </c>
      <c r="C400" s="184">
        <v>2.58</v>
      </c>
      <c r="D400" s="127">
        <f>(C400+4.2+coefficient!$B$21)/0.9*1.19</f>
        <v>18.220222222222223</v>
      </c>
      <c r="E400" s="128">
        <f>(C400+4.2+coefficient!$B$21)/0.95</f>
        <v>14.505263157894738</v>
      </c>
      <c r="F400" s="185" t="s">
        <v>516</v>
      </c>
      <c r="G400" s="179">
        <v>399</v>
      </c>
      <c r="H400" s="180">
        <f>(C400+4.2+(coefficient!$B$22))/0.85*1.19</f>
        <v>13.692000000000002</v>
      </c>
      <c r="I400" s="132">
        <v>294</v>
      </c>
      <c r="J400" s="132">
        <v>163613192</v>
      </c>
      <c r="K400" s="132">
        <v>178358</v>
      </c>
      <c r="L400" s="181">
        <f t="shared" si="29"/>
        <v>19.193347727272727</v>
      </c>
      <c r="M400" s="135">
        <v>295</v>
      </c>
      <c r="N400" s="135">
        <v>163613192</v>
      </c>
      <c r="O400" s="135">
        <v>178360</v>
      </c>
      <c r="P400" s="182">
        <f>(C400+4.2+coefficient!$B$21)/0.88*1.19</f>
        <v>18.63431818181818</v>
      </c>
      <c r="Q400" s="137">
        <v>296</v>
      </c>
      <c r="R400" s="137">
        <v>163613192</v>
      </c>
      <c r="S400" s="137">
        <v>178359</v>
      </c>
      <c r="T400" s="186">
        <f t="shared" si="30"/>
        <v>9.1684090909090905</v>
      </c>
      <c r="U400" s="187">
        <v>758</v>
      </c>
      <c r="V400" s="187">
        <v>163613192</v>
      </c>
      <c r="W400" s="187">
        <v>566173</v>
      </c>
      <c r="X400" s="188">
        <f>L400-1</f>
        <v>18.193347727272727</v>
      </c>
      <c r="Y400" s="189">
        <v>759</v>
      </c>
      <c r="Z400" s="189">
        <v>163613192</v>
      </c>
      <c r="AA400" s="189">
        <v>566174</v>
      </c>
      <c r="AB400" s="357">
        <v>2</v>
      </c>
    </row>
    <row r="401" spans="1:36" x14ac:dyDescent="0.25">
      <c r="A401" s="144" t="s">
        <v>1241</v>
      </c>
      <c r="B401" s="183">
        <v>163613284</v>
      </c>
      <c r="C401" s="184">
        <v>2.59</v>
      </c>
      <c r="D401" s="127">
        <f>(C401+4.2+coefficient!$B$21)/0.9*1.19</f>
        <v>18.233444444444441</v>
      </c>
      <c r="E401" s="128">
        <f>(C401+4.2+coefficient!$B$21)/0.95</f>
        <v>14.51578947368421</v>
      </c>
      <c r="F401" s="178" t="s">
        <v>516</v>
      </c>
      <c r="G401" s="179">
        <v>400</v>
      </c>
      <c r="H401" s="180">
        <f>(C401+4.2+(coefficient!$B$22))/0.85*1.19</f>
        <v>13.706</v>
      </c>
      <c r="I401" s="132">
        <v>294</v>
      </c>
      <c r="J401" s="132">
        <v>163613284</v>
      </c>
      <c r="K401" s="132">
        <v>178368</v>
      </c>
      <c r="L401" s="181">
        <f t="shared" si="29"/>
        <v>19.207276136363635</v>
      </c>
      <c r="M401" s="135">
        <v>295</v>
      </c>
      <c r="N401" s="135">
        <v>163613284</v>
      </c>
      <c r="O401" s="135">
        <v>178370</v>
      </c>
      <c r="P401" s="182">
        <f>(C401+4.2+coefficient!$B$21)/0.88*1.19</f>
        <v>18.647840909090906</v>
      </c>
      <c r="Q401" s="137">
        <v>296</v>
      </c>
      <c r="R401" s="137">
        <v>163613284</v>
      </c>
      <c r="S401" s="137">
        <v>178369</v>
      </c>
      <c r="T401" s="186">
        <f t="shared" si="30"/>
        <v>9.1819318181818179</v>
      </c>
      <c r="U401" s="187">
        <v>758</v>
      </c>
      <c r="V401" s="187">
        <v>163613284</v>
      </c>
      <c r="W401" s="187">
        <v>566175</v>
      </c>
      <c r="X401" s="188">
        <f>L401-4.9</f>
        <v>14.307276136363635</v>
      </c>
      <c r="Y401" s="189">
        <v>759</v>
      </c>
      <c r="Z401" s="189">
        <v>163613284</v>
      </c>
      <c r="AA401" s="189">
        <v>566176</v>
      </c>
      <c r="AB401" s="357">
        <v>36</v>
      </c>
      <c r="AE401">
        <v>1</v>
      </c>
      <c r="AF401">
        <v>14.99</v>
      </c>
      <c r="AG401">
        <v>0</v>
      </c>
      <c r="AH401">
        <v>1</v>
      </c>
      <c r="AI401">
        <v>14.55</v>
      </c>
      <c r="AJ401">
        <v>0</v>
      </c>
    </row>
    <row r="402" spans="1:36" x14ac:dyDescent="0.25">
      <c r="A402" s="125" t="s">
        <v>1242</v>
      </c>
      <c r="B402" s="183">
        <v>163616918</v>
      </c>
      <c r="C402" s="184">
        <v>2.31</v>
      </c>
      <c r="D402" s="127">
        <f>(C402+4.2+coefficient!$B$21)/0.9*1.19</f>
        <v>17.86322222222222</v>
      </c>
      <c r="E402" s="128">
        <f>(C402+4.2+coefficient!$B$21)/0.95</f>
        <v>14.221052631578948</v>
      </c>
      <c r="F402" s="185" t="s">
        <v>516</v>
      </c>
      <c r="G402" s="179">
        <v>401</v>
      </c>
      <c r="H402" s="180">
        <f>(C402+4.2+(coefficient!$B$22))/0.85*1.19</f>
        <v>13.313999999999998</v>
      </c>
      <c r="I402" s="132">
        <v>294</v>
      </c>
      <c r="J402" s="132">
        <v>163616918</v>
      </c>
      <c r="K402" s="132">
        <v>178500</v>
      </c>
      <c r="L402" s="181">
        <f t="shared" si="29"/>
        <v>18.817280681818179</v>
      </c>
      <c r="M402" s="135">
        <v>295</v>
      </c>
      <c r="N402" s="135">
        <v>163616918</v>
      </c>
      <c r="O402" s="135">
        <v>178502</v>
      </c>
      <c r="P402" s="182">
        <f>(C402+4.2+coefficient!$B$21)/0.88*1.19</f>
        <v>18.269204545454542</v>
      </c>
      <c r="Q402" s="137">
        <v>296</v>
      </c>
      <c r="R402" s="137">
        <v>163616918</v>
      </c>
      <c r="S402" s="137">
        <v>178501</v>
      </c>
      <c r="T402" s="186">
        <f t="shared" si="30"/>
        <v>8.803295454545454</v>
      </c>
      <c r="U402" s="187">
        <v>758</v>
      </c>
      <c r="V402" s="187">
        <v>163616918</v>
      </c>
      <c r="W402" s="187">
        <v>566177</v>
      </c>
      <c r="X402" s="188">
        <f>L402-4.9</f>
        <v>13.917280681818179</v>
      </c>
      <c r="Y402" s="189">
        <v>759</v>
      </c>
      <c r="Z402" s="189">
        <v>163616918</v>
      </c>
      <c r="AA402" s="189">
        <v>566178</v>
      </c>
      <c r="AB402" s="357">
        <v>27</v>
      </c>
    </row>
    <row r="403" spans="1:36" x14ac:dyDescent="0.25">
      <c r="A403" s="144" t="s">
        <v>1243</v>
      </c>
      <c r="B403" s="183">
        <v>163616972</v>
      </c>
      <c r="C403" s="184">
        <v>2.31</v>
      </c>
      <c r="D403" s="127">
        <f>(C403+4.2+coefficient!$B$21)/0.9*1.19</f>
        <v>17.86322222222222</v>
      </c>
      <c r="E403" s="128">
        <f>(C403+4.2+coefficient!$B$21)/0.95</f>
        <v>14.221052631578948</v>
      </c>
      <c r="F403" s="178" t="s">
        <v>516</v>
      </c>
      <c r="G403" s="179">
        <v>402</v>
      </c>
      <c r="H403" s="180">
        <f>(C403+4.2+(coefficient!$B$22))/0.85*1.19</f>
        <v>13.313999999999998</v>
      </c>
      <c r="I403" s="132">
        <v>294</v>
      </c>
      <c r="J403" s="132">
        <v>163616972</v>
      </c>
      <c r="K403" s="132">
        <v>178540</v>
      </c>
      <c r="L403" s="181">
        <f t="shared" si="29"/>
        <v>18.817280681818179</v>
      </c>
      <c r="M403" s="135">
        <v>295</v>
      </c>
      <c r="N403" s="135">
        <v>163616972</v>
      </c>
      <c r="O403" s="135">
        <v>178542</v>
      </c>
      <c r="P403" s="182">
        <f>(C403+4.2+coefficient!$B$21)/0.88*1.19</f>
        <v>18.269204545454542</v>
      </c>
      <c r="Q403" s="137">
        <v>296</v>
      </c>
      <c r="R403" s="137">
        <v>163616972</v>
      </c>
      <c r="S403" s="137">
        <v>178541</v>
      </c>
      <c r="T403" s="186">
        <f t="shared" si="30"/>
        <v>8.803295454545454</v>
      </c>
      <c r="U403" s="187">
        <v>758</v>
      </c>
      <c r="V403" s="187">
        <v>163616972</v>
      </c>
      <c r="W403" s="187">
        <v>566179</v>
      </c>
      <c r="X403" s="188">
        <f>L403-4.9</f>
        <v>13.917280681818179</v>
      </c>
      <c r="Y403" s="189">
        <v>759</v>
      </c>
      <c r="Z403" s="189">
        <v>163616972</v>
      </c>
      <c r="AA403" s="189">
        <v>566180</v>
      </c>
      <c r="AB403" s="357">
        <v>27</v>
      </c>
    </row>
    <row r="404" spans="1:36" x14ac:dyDescent="0.25">
      <c r="A404" s="148" t="s">
        <v>1244</v>
      </c>
      <c r="B404" s="190">
        <v>163617378</v>
      </c>
      <c r="C404" s="191">
        <v>2.4300000000000002</v>
      </c>
      <c r="D404" s="192">
        <f>(C404+4.2+coefficient!$B$21)/0.9*1.19</f>
        <v>18.021888888888888</v>
      </c>
      <c r="E404" s="193">
        <f>(C404+4.2+coefficient!$B$21)/0.95</f>
        <v>14.347368421052632</v>
      </c>
      <c r="F404" s="185" t="s">
        <v>516</v>
      </c>
      <c r="G404" s="179">
        <v>403</v>
      </c>
      <c r="H404" s="180">
        <f>(C404+4.2+(coefficient!$B$22))/0.85*1.19</f>
        <v>13.481999999999999</v>
      </c>
      <c r="I404" s="132">
        <v>294</v>
      </c>
      <c r="J404" s="132">
        <v>163617378</v>
      </c>
      <c r="K404" s="132">
        <v>178624</v>
      </c>
      <c r="L404" s="181">
        <f t="shared" si="29"/>
        <v>18.984421590909093</v>
      </c>
      <c r="M404" s="135">
        <v>295</v>
      </c>
      <c r="N404" s="135">
        <v>163617378</v>
      </c>
      <c r="O404" s="135">
        <v>178626</v>
      </c>
      <c r="P404" s="182">
        <f>(C404+4.2+coefficient!$B$21)/0.88*1.19</f>
        <v>18.431477272727275</v>
      </c>
      <c r="Q404" s="137">
        <v>296</v>
      </c>
      <c r="R404" s="137">
        <v>163617378</v>
      </c>
      <c r="S404" s="137">
        <v>178625</v>
      </c>
      <c r="T404" s="186">
        <f t="shared" si="30"/>
        <v>8.9655681818181829</v>
      </c>
      <c r="U404" s="187">
        <v>758</v>
      </c>
      <c r="V404" s="187">
        <v>163617378</v>
      </c>
      <c r="W404" s="187">
        <v>566181</v>
      </c>
      <c r="X404" s="188">
        <f>L404-4.9</f>
        <v>14.084421590909093</v>
      </c>
      <c r="Y404" s="189">
        <v>759</v>
      </c>
      <c r="Z404" s="189">
        <v>163617378</v>
      </c>
      <c r="AA404" s="189">
        <v>566182</v>
      </c>
      <c r="AB404" s="357">
        <v>0</v>
      </c>
    </row>
    <row r="405" spans="1:36" s="35" customFormat="1" ht="15.75" thickBot="1" x14ac:dyDescent="0.3">
      <c r="A405" s="144" t="s">
        <v>1245</v>
      </c>
      <c r="B405" s="183">
        <v>163617399</v>
      </c>
      <c r="C405" s="184">
        <v>1.9</v>
      </c>
      <c r="D405" s="127">
        <f>(C405+4.2+coefficient!$B$21)/0.9*1.19</f>
        <v>17.321111111111112</v>
      </c>
      <c r="E405" s="128">
        <f>(C405+4.2+coefficient!$B$21)/0.95</f>
        <v>13.789473684210527</v>
      </c>
      <c r="F405" s="178" t="s">
        <v>516</v>
      </c>
      <c r="G405" s="179">
        <v>404</v>
      </c>
      <c r="H405" s="180">
        <f>(C405+4.2+(coefficient!$B$22))/0.85*1.19</f>
        <v>12.739999999999998</v>
      </c>
      <c r="I405" s="132">
        <v>294</v>
      </c>
      <c r="J405" s="132">
        <v>163617399</v>
      </c>
      <c r="K405" s="132">
        <v>178627</v>
      </c>
      <c r="L405" s="181">
        <f t="shared" si="29"/>
        <v>18.24621590909091</v>
      </c>
      <c r="M405" s="135">
        <v>295</v>
      </c>
      <c r="N405" s="135">
        <v>163617399</v>
      </c>
      <c r="O405" s="135">
        <v>178629</v>
      </c>
      <c r="P405" s="182">
        <f>(C405+4.2+coefficient!$B$21)/0.88*1.19</f>
        <v>17.714772727272727</v>
      </c>
      <c r="Q405" s="137">
        <v>296</v>
      </c>
      <c r="R405" s="137">
        <v>163617399</v>
      </c>
      <c r="S405" s="137">
        <v>178628</v>
      </c>
      <c r="T405" s="186">
        <f t="shared" si="30"/>
        <v>8.2488636363636356</v>
      </c>
      <c r="U405" s="187">
        <v>758</v>
      </c>
      <c r="V405" s="187">
        <v>163617399</v>
      </c>
      <c r="W405" s="187">
        <v>566183</v>
      </c>
      <c r="X405" s="188">
        <f>L405-1</f>
        <v>17.24621590909091</v>
      </c>
      <c r="Y405" s="189">
        <v>759</v>
      </c>
      <c r="Z405" s="189">
        <v>163617399</v>
      </c>
      <c r="AA405" s="189">
        <v>566184</v>
      </c>
      <c r="AB405" s="357">
        <v>1</v>
      </c>
      <c r="AC405"/>
      <c r="AD405"/>
      <c r="AE405"/>
      <c r="AF405"/>
      <c r="AG405"/>
      <c r="AH405">
        <v>5</v>
      </c>
      <c r="AI405">
        <v>17.71</v>
      </c>
      <c r="AJ405">
        <v>0</v>
      </c>
    </row>
    <row r="406" spans="1:36" x14ac:dyDescent="0.25">
      <c r="A406" s="172" t="s">
        <v>1246</v>
      </c>
      <c r="B406" s="176">
        <v>165734515</v>
      </c>
      <c r="C406" s="177">
        <v>2.27</v>
      </c>
      <c r="D406" s="113">
        <f>(C406+4.2+coefficient!$B$21)/0.9*1.19</f>
        <v>17.810333333333332</v>
      </c>
      <c r="E406" s="114">
        <f>(C406+4.2+coefficient!$B$21)/0.95</f>
        <v>14.178947368421055</v>
      </c>
      <c r="F406" s="185" t="s">
        <v>516</v>
      </c>
      <c r="G406" s="179">
        <v>405</v>
      </c>
      <c r="H406" s="180">
        <f>(C406+4.2+(coefficient!$B$22))/0.85*1.19</f>
        <v>13.258000000000001</v>
      </c>
      <c r="I406" s="132">
        <v>294</v>
      </c>
      <c r="J406" s="132">
        <v>165734515</v>
      </c>
      <c r="K406" s="132">
        <v>420273</v>
      </c>
      <c r="L406" s="181">
        <f t="shared" si="29"/>
        <v>18.761567045454544</v>
      </c>
      <c r="M406" s="135">
        <v>295</v>
      </c>
      <c r="N406" s="135">
        <v>165734515</v>
      </c>
      <c r="O406" s="135">
        <v>420275</v>
      </c>
      <c r="P406" s="182">
        <f>(C406+4.2+coefficient!$B$21)/0.88*1.19</f>
        <v>18.215113636363636</v>
      </c>
      <c r="Q406" s="137">
        <v>296</v>
      </c>
      <c r="R406" s="137">
        <v>165734515</v>
      </c>
      <c r="S406" s="137">
        <v>420274</v>
      </c>
      <c r="T406" s="186">
        <f t="shared" si="30"/>
        <v>8.7492045454545462</v>
      </c>
      <c r="U406" s="187">
        <v>758</v>
      </c>
      <c r="V406" s="187">
        <v>165734515</v>
      </c>
      <c r="W406" s="187">
        <v>571485</v>
      </c>
      <c r="X406" s="188">
        <f>L406-4.9</f>
        <v>13.861567045454544</v>
      </c>
      <c r="Y406" s="189">
        <v>759</v>
      </c>
      <c r="Z406" s="189">
        <v>165734515</v>
      </c>
      <c r="AA406" s="189">
        <v>571486</v>
      </c>
      <c r="AB406" s="357">
        <v>48</v>
      </c>
      <c r="AE406">
        <v>1</v>
      </c>
      <c r="AF406">
        <v>18.27</v>
      </c>
      <c r="AG406">
        <v>0</v>
      </c>
      <c r="AH406">
        <v>1</v>
      </c>
      <c r="AI406">
        <v>17.739999999999998</v>
      </c>
      <c r="AJ406">
        <v>0</v>
      </c>
    </row>
    <row r="407" spans="1:36" x14ac:dyDescent="0.25">
      <c r="A407" s="144" t="s">
        <v>1247</v>
      </c>
      <c r="B407" s="183">
        <v>166510841</v>
      </c>
      <c r="C407" s="184">
        <v>2.54</v>
      </c>
      <c r="D407" s="127">
        <f>(C407+4.2+coefficient!$B$21)/0.9*1.19</f>
        <v>18.167333333333332</v>
      </c>
      <c r="E407" s="128">
        <f>(C407+4.2+coefficient!$B$21)/0.95</f>
        <v>14.463157894736844</v>
      </c>
      <c r="F407" s="178" t="s">
        <v>516</v>
      </c>
      <c r="G407" s="179">
        <v>406</v>
      </c>
      <c r="H407" s="180">
        <f>(C407+4.2+(coefficient!$B$22))/0.85*1.19</f>
        <v>13.635999999999999</v>
      </c>
      <c r="I407" s="132">
        <v>294</v>
      </c>
      <c r="J407" s="132">
        <v>166510841</v>
      </c>
      <c r="K407" s="132">
        <v>430031</v>
      </c>
      <c r="L407" s="181">
        <f t="shared" si="29"/>
        <v>19.137634090909089</v>
      </c>
      <c r="M407" s="135">
        <v>295</v>
      </c>
      <c r="N407" s="135">
        <v>166510841</v>
      </c>
      <c r="O407" s="135">
        <v>430033</v>
      </c>
      <c r="P407" s="182">
        <f>(C407+4.2+coefficient!$B$21)/0.88*1.19</f>
        <v>18.580227272727271</v>
      </c>
      <c r="Q407" s="137">
        <v>296</v>
      </c>
      <c r="R407" s="137">
        <v>166510841</v>
      </c>
      <c r="S407" s="137">
        <v>430032</v>
      </c>
      <c r="T407" s="186">
        <f t="shared" si="30"/>
        <v>9.1143181818181809</v>
      </c>
      <c r="U407" s="187">
        <v>758</v>
      </c>
      <c r="V407" s="187">
        <v>166510841</v>
      </c>
      <c r="W407" s="187">
        <v>581395</v>
      </c>
      <c r="X407" s="188">
        <f>L407-4.9</f>
        <v>14.237634090909088</v>
      </c>
      <c r="Y407" s="189">
        <v>759</v>
      </c>
      <c r="Z407" s="189">
        <v>166510841</v>
      </c>
      <c r="AA407" s="189">
        <v>581396</v>
      </c>
      <c r="AB407" s="357">
        <v>57</v>
      </c>
    </row>
    <row r="408" spans="1:36" x14ac:dyDescent="0.25">
      <c r="A408" s="125" t="s">
        <v>1248</v>
      </c>
      <c r="B408" s="183">
        <v>161704911</v>
      </c>
      <c r="C408" s="184">
        <v>6.38</v>
      </c>
      <c r="D408" s="127">
        <f>(C408+4.2+coefficient!$B$20)/0.9*1.19</f>
        <v>25.889111111111106</v>
      </c>
      <c r="E408" s="128">
        <f>(C408+4.2+coefficient!$B$20)/0.95</f>
        <v>20.610526315789471</v>
      </c>
      <c r="F408" s="185" t="s">
        <v>842</v>
      </c>
      <c r="G408" s="179">
        <v>407</v>
      </c>
      <c r="H408" s="180">
        <f>(C408+4.2+(coefficient!$B$22))/0.85*1.19</f>
        <v>19.012</v>
      </c>
      <c r="I408" s="132">
        <v>294</v>
      </c>
      <c r="J408" s="132">
        <v>161704911</v>
      </c>
      <c r="K408" s="132">
        <v>150077</v>
      </c>
      <c r="L408" s="181">
        <f t="shared" si="29"/>
        <v>27.271824999999996</v>
      </c>
      <c r="M408" s="135">
        <v>295</v>
      </c>
      <c r="N408" s="135">
        <v>161704911</v>
      </c>
      <c r="O408" s="135">
        <v>150079</v>
      </c>
      <c r="P408" s="182">
        <f>(C408+4.2+coefficient!$B$20)/0.88*1.19</f>
        <v>26.477499999999996</v>
      </c>
      <c r="Q408" s="137">
        <v>296</v>
      </c>
      <c r="R408" s="137">
        <v>161704911</v>
      </c>
      <c r="S408" s="137">
        <v>150078</v>
      </c>
      <c r="T408" s="186">
        <f t="shared" si="30"/>
        <v>14.307045454545454</v>
      </c>
      <c r="U408" s="187">
        <v>758</v>
      </c>
      <c r="V408" s="187">
        <v>161704911</v>
      </c>
      <c r="W408" s="187">
        <v>560709</v>
      </c>
      <c r="X408" s="188">
        <f>L408-4.9</f>
        <v>22.371824999999994</v>
      </c>
      <c r="Y408" s="189">
        <v>759</v>
      </c>
      <c r="Z408" s="189">
        <v>161704911</v>
      </c>
      <c r="AA408" s="189">
        <v>560710</v>
      </c>
      <c r="AB408" s="357">
        <v>108</v>
      </c>
    </row>
    <row r="409" spans="1:36" x14ac:dyDescent="0.25">
      <c r="A409" s="144" t="s">
        <v>1249</v>
      </c>
      <c r="B409" s="183">
        <v>163017574</v>
      </c>
      <c r="C409" s="184">
        <v>2.82</v>
      </c>
      <c r="D409" s="127">
        <f>(C409+4.2+coefficient!$B$20)/0.9*1.19</f>
        <v>21.181999999999999</v>
      </c>
      <c r="E409" s="128">
        <f>(C409+4.2+coefficient!$B$20)/0.95</f>
        <v>16.863157894736844</v>
      </c>
      <c r="F409" s="178" t="s">
        <v>842</v>
      </c>
      <c r="G409" s="179">
        <v>408</v>
      </c>
      <c r="H409" s="180">
        <f>(C409+4.2+(coefficient!$B$22))/0.85*1.19</f>
        <v>14.027999999999999</v>
      </c>
      <c r="I409" s="132">
        <v>294</v>
      </c>
      <c r="J409" s="132">
        <v>163017574</v>
      </c>
      <c r="K409" s="132">
        <v>163552</v>
      </c>
      <c r="L409" s="181">
        <f t="shared" si="29"/>
        <v>22.313311363636362</v>
      </c>
      <c r="M409" s="135">
        <v>295</v>
      </c>
      <c r="N409" s="135">
        <v>163017574</v>
      </c>
      <c r="O409" s="135">
        <v>163551</v>
      </c>
      <c r="P409" s="182">
        <f>(C409+4.2+coefficient!$B$20)/0.88*1.19</f>
        <v>21.663409090909088</v>
      </c>
      <c r="Q409" s="137">
        <v>296</v>
      </c>
      <c r="R409" s="137">
        <v>163017574</v>
      </c>
      <c r="S409" s="137">
        <v>163550</v>
      </c>
      <c r="T409" s="186">
        <f t="shared" si="30"/>
        <v>9.4929545454545448</v>
      </c>
      <c r="U409" s="187">
        <v>758</v>
      </c>
      <c r="V409" s="187">
        <v>163017574</v>
      </c>
      <c r="W409" s="187">
        <v>562875</v>
      </c>
      <c r="X409" s="188">
        <f>L409-4.9</f>
        <v>17.41331136363636</v>
      </c>
      <c r="Y409" s="189">
        <v>759</v>
      </c>
      <c r="Z409" s="189">
        <v>163017574</v>
      </c>
      <c r="AA409" s="189">
        <v>562876</v>
      </c>
      <c r="AB409" s="357">
        <v>45</v>
      </c>
      <c r="AE409">
        <v>1</v>
      </c>
      <c r="AF409">
        <v>22.31</v>
      </c>
      <c r="AG409">
        <v>0</v>
      </c>
      <c r="AH409">
        <v>1</v>
      </c>
      <c r="AI409">
        <v>18.97</v>
      </c>
      <c r="AJ409">
        <v>0</v>
      </c>
    </row>
    <row r="410" spans="1:36" x14ac:dyDescent="0.25">
      <c r="A410" s="125" t="s">
        <v>1250</v>
      </c>
      <c r="B410" s="183">
        <v>163017590</v>
      </c>
      <c r="C410" s="184">
        <v>3.23</v>
      </c>
      <c r="D410" s="127">
        <f>(C410+4.2+coefficient!$B$20)/0.9*1.19</f>
        <v>21.72411111111111</v>
      </c>
      <c r="E410" s="128">
        <f>(C410+4.2+coefficient!$B$20)/0.95</f>
        <v>17.294736842105262</v>
      </c>
      <c r="F410" s="185" t="s">
        <v>842</v>
      </c>
      <c r="G410" s="179">
        <v>409</v>
      </c>
      <c r="H410" s="180">
        <f>(C410+4.2+(coefficient!$B$22))/0.85*1.19</f>
        <v>14.602</v>
      </c>
      <c r="I410" s="132">
        <v>294</v>
      </c>
      <c r="J410" s="132">
        <v>163017590</v>
      </c>
      <c r="K410" s="132">
        <v>163579</v>
      </c>
      <c r="L410" s="181">
        <f t="shared" si="29"/>
        <v>22.884376136363638</v>
      </c>
      <c r="M410" s="135">
        <v>295</v>
      </c>
      <c r="N410" s="135">
        <v>163017590</v>
      </c>
      <c r="O410" s="135">
        <v>163578</v>
      </c>
      <c r="P410" s="182">
        <f>(C410+4.2+coefficient!$B$20)/0.88*1.19</f>
        <v>22.21784090909091</v>
      </c>
      <c r="Q410" s="137">
        <v>296</v>
      </c>
      <c r="R410" s="137">
        <v>163017590</v>
      </c>
      <c r="S410" s="137">
        <v>163577</v>
      </c>
      <c r="T410" s="186">
        <f t="shared" si="30"/>
        <v>10.047386363636363</v>
      </c>
      <c r="U410" s="187">
        <v>758</v>
      </c>
      <c r="V410" s="187">
        <v>163017590</v>
      </c>
      <c r="W410" s="187">
        <v>562893</v>
      </c>
      <c r="X410" s="188">
        <f>L410-1</f>
        <v>21.884376136363638</v>
      </c>
      <c r="Y410" s="189">
        <v>759</v>
      </c>
      <c r="Z410" s="189">
        <v>163017590</v>
      </c>
      <c r="AA410" s="189">
        <v>562894</v>
      </c>
      <c r="AB410" s="357">
        <v>0</v>
      </c>
    </row>
    <row r="411" spans="1:36" x14ac:dyDescent="0.25">
      <c r="A411" s="144" t="s">
        <v>1251</v>
      </c>
      <c r="B411" s="183">
        <v>163017591</v>
      </c>
      <c r="C411" s="184">
        <v>3.74</v>
      </c>
      <c r="D411" s="127">
        <f>(C411+4.2+coefficient!$B$20)/0.9*1.19</f>
        <v>22.398444444444443</v>
      </c>
      <c r="E411" s="128">
        <f>(C411+4.2+coefficient!$B$20)/0.95</f>
        <v>17.831578947368424</v>
      </c>
      <c r="F411" s="178" t="s">
        <v>842</v>
      </c>
      <c r="G411" s="179">
        <v>410</v>
      </c>
      <c r="H411" s="180">
        <f>(C411+4.2+(coefficient!$B$22))/0.85*1.19</f>
        <v>15.316000000000003</v>
      </c>
      <c r="I411" s="132">
        <v>294</v>
      </c>
      <c r="J411" s="132">
        <v>163017591</v>
      </c>
      <c r="K411" s="132">
        <v>163582</v>
      </c>
      <c r="L411" s="181">
        <f t="shared" si="29"/>
        <v>23.594725</v>
      </c>
      <c r="M411" s="135">
        <v>295</v>
      </c>
      <c r="N411" s="135">
        <v>163017591</v>
      </c>
      <c r="O411" s="135">
        <v>163581</v>
      </c>
      <c r="P411" s="182">
        <f>(C411+4.2+coefficient!$B$20)/0.88*1.19</f>
        <v>22.907499999999999</v>
      </c>
      <c r="Q411" s="137">
        <v>296</v>
      </c>
      <c r="R411" s="137">
        <v>163017591</v>
      </c>
      <c r="S411" s="137">
        <v>163580</v>
      </c>
      <c r="T411" s="186">
        <f t="shared" si="30"/>
        <v>10.737045454545456</v>
      </c>
      <c r="U411" s="187">
        <v>758</v>
      </c>
      <c r="V411" s="187">
        <v>163017591</v>
      </c>
      <c r="W411" s="187">
        <v>562895</v>
      </c>
      <c r="X411" s="188">
        <f>L411-1</f>
        <v>22.594725</v>
      </c>
      <c r="Y411" s="189">
        <v>759</v>
      </c>
      <c r="Z411" s="189">
        <v>163017591</v>
      </c>
      <c r="AA411" s="189">
        <v>562896</v>
      </c>
      <c r="AB411" s="357">
        <v>0</v>
      </c>
      <c r="AH411">
        <v>1</v>
      </c>
      <c r="AI411">
        <v>20.37</v>
      </c>
      <c r="AJ411">
        <v>0</v>
      </c>
    </row>
    <row r="412" spans="1:36" x14ac:dyDescent="0.25">
      <c r="A412" s="125" t="s">
        <v>1252</v>
      </c>
      <c r="B412" s="183">
        <v>163017606</v>
      </c>
      <c r="C412" s="184">
        <v>6.07</v>
      </c>
      <c r="D412" s="127">
        <f>(C412+4.2+coefficient!$B$20)/0.9*1.19</f>
        <v>25.479222222222223</v>
      </c>
      <c r="E412" s="128">
        <f>(C412+4.2+coefficient!$B$20)/0.95</f>
        <v>20.284210526315789</v>
      </c>
      <c r="F412" s="185" t="s">
        <v>842</v>
      </c>
      <c r="G412" s="179">
        <v>411</v>
      </c>
      <c r="H412" s="180">
        <f>(C412+4.2+(coefficient!$B$22))/0.85*1.19</f>
        <v>18.577999999999999</v>
      </c>
      <c r="I412" s="132">
        <v>294</v>
      </c>
      <c r="J412" s="132">
        <v>163017606</v>
      </c>
      <c r="K412" s="132">
        <v>163627</v>
      </c>
      <c r="L412" s="181">
        <f t="shared" si="29"/>
        <v>26.840044318181818</v>
      </c>
      <c r="M412" s="135">
        <v>295</v>
      </c>
      <c r="N412" s="135">
        <v>163017606</v>
      </c>
      <c r="O412" s="135">
        <v>163626</v>
      </c>
      <c r="P412" s="182">
        <f>(C412+4.2+coefficient!$B$20)/0.88*1.19</f>
        <v>26.058295454545455</v>
      </c>
      <c r="Q412" s="137">
        <v>296</v>
      </c>
      <c r="R412" s="137">
        <v>163017606</v>
      </c>
      <c r="S412" s="137">
        <v>163625</v>
      </c>
      <c r="T412" s="186">
        <f t="shared" si="30"/>
        <v>13.887840909090908</v>
      </c>
      <c r="U412" s="187">
        <v>758</v>
      </c>
      <c r="V412" s="187">
        <v>163017606</v>
      </c>
      <c r="W412" s="187">
        <v>562925</v>
      </c>
      <c r="X412" s="188">
        <f>L412-4.9</f>
        <v>21.940044318181819</v>
      </c>
      <c r="Y412" s="189">
        <v>759</v>
      </c>
      <c r="Z412" s="189">
        <v>163017606</v>
      </c>
      <c r="AA412" s="189">
        <v>562926</v>
      </c>
      <c r="AB412" s="357">
        <v>9</v>
      </c>
      <c r="AH412">
        <v>1</v>
      </c>
      <c r="AI412">
        <v>23.48</v>
      </c>
      <c r="AJ412">
        <v>0</v>
      </c>
    </row>
    <row r="413" spans="1:36" x14ac:dyDescent="0.25">
      <c r="A413" s="144" t="s">
        <v>1253</v>
      </c>
      <c r="B413" s="183">
        <v>163293585</v>
      </c>
      <c r="C413" s="184">
        <v>3.95</v>
      </c>
      <c r="D413" s="127">
        <f>(C413+4.2+coefficient!$B$20)/0.9*1.19</f>
        <v>22.676111111111108</v>
      </c>
      <c r="E413" s="128">
        <f>(C413+4.2+coefficient!$B$20)/0.95</f>
        <v>18.052631578947366</v>
      </c>
      <c r="F413" s="178" t="s">
        <v>842</v>
      </c>
      <c r="G413" s="179">
        <v>412</v>
      </c>
      <c r="H413" s="180">
        <f>(C413+4.2+(coefficient!$B$22))/0.85*1.19</f>
        <v>15.610000000000001</v>
      </c>
      <c r="I413" s="132">
        <v>294</v>
      </c>
      <c r="J413" s="132">
        <v>163293585</v>
      </c>
      <c r="K413" s="132">
        <v>175856</v>
      </c>
      <c r="L413" s="181">
        <f t="shared" si="29"/>
        <v>23.887221590909093</v>
      </c>
      <c r="M413" s="135">
        <v>295</v>
      </c>
      <c r="N413" s="135">
        <v>163293585</v>
      </c>
      <c r="O413" s="135">
        <v>175858</v>
      </c>
      <c r="P413" s="182">
        <f>(C413+4.2+coefficient!$B$20)/0.88*1.19</f>
        <v>23.191477272727273</v>
      </c>
      <c r="Q413" s="137">
        <v>296</v>
      </c>
      <c r="R413" s="137">
        <v>163293585</v>
      </c>
      <c r="S413" s="137">
        <v>175857</v>
      </c>
      <c r="T413" s="186">
        <f t="shared" si="30"/>
        <v>11.021022727272728</v>
      </c>
      <c r="U413" s="187">
        <v>758</v>
      </c>
      <c r="V413" s="187">
        <v>163293585</v>
      </c>
      <c r="W413" s="187">
        <v>562937</v>
      </c>
      <c r="X413" s="188">
        <f>L413-4.9</f>
        <v>18.987221590909094</v>
      </c>
      <c r="Y413" s="189">
        <v>759</v>
      </c>
      <c r="Z413" s="189">
        <v>163293585</v>
      </c>
      <c r="AA413" s="189">
        <v>562938</v>
      </c>
      <c r="AB413" s="357">
        <v>20</v>
      </c>
    </row>
    <row r="414" spans="1:36" x14ac:dyDescent="0.25">
      <c r="A414" s="125" t="s">
        <v>1254</v>
      </c>
      <c r="B414" s="183">
        <v>163335083</v>
      </c>
      <c r="C414" s="184">
        <v>4.84</v>
      </c>
      <c r="D414" s="127">
        <f>(C414+4.2+coefficient!$B$20)/0.9*1.19</f>
        <v>23.852888888888888</v>
      </c>
      <c r="E414" s="128">
        <f>(C414+4.2+coefficient!$B$20)/0.95</f>
        <v>18.989473684210527</v>
      </c>
      <c r="F414" s="185" t="s">
        <v>842</v>
      </c>
      <c r="G414" s="179">
        <v>413</v>
      </c>
      <c r="H414" s="180">
        <f>(C414+4.2+(coefficient!$B$22))/0.85*1.19</f>
        <v>16.855999999999998</v>
      </c>
      <c r="I414" s="132">
        <v>294</v>
      </c>
      <c r="J414" s="132">
        <v>163335083</v>
      </c>
      <c r="K414" s="132">
        <v>176053</v>
      </c>
      <c r="L414" s="181">
        <f t="shared" si="29"/>
        <v>25.126850000000001</v>
      </c>
      <c r="M414" s="135">
        <v>295</v>
      </c>
      <c r="N414" s="135">
        <v>163335083</v>
      </c>
      <c r="O414" s="135">
        <v>176055</v>
      </c>
      <c r="P414" s="182">
        <f>(C414+4.2+coefficient!$B$20)/0.88*1.19</f>
        <v>24.395</v>
      </c>
      <c r="Q414" s="137">
        <v>296</v>
      </c>
      <c r="R414" s="137">
        <v>163335083</v>
      </c>
      <c r="S414" s="137">
        <v>176054</v>
      </c>
      <c r="T414" s="186">
        <f t="shared" si="30"/>
        <v>12.224545454545453</v>
      </c>
      <c r="U414" s="187">
        <v>758</v>
      </c>
      <c r="V414" s="187">
        <v>163335083</v>
      </c>
      <c r="W414" s="187">
        <v>562945</v>
      </c>
      <c r="X414" s="188">
        <f>L414-4.9</f>
        <v>20.226849999999999</v>
      </c>
      <c r="Y414" s="189">
        <v>759</v>
      </c>
      <c r="Z414" s="189">
        <v>163335083</v>
      </c>
      <c r="AA414" s="189">
        <v>562946</v>
      </c>
      <c r="AB414" s="357">
        <v>73</v>
      </c>
    </row>
    <row r="415" spans="1:36" x14ac:dyDescent="0.25">
      <c r="A415" s="144" t="s">
        <v>1255</v>
      </c>
      <c r="B415" s="183">
        <v>163577952</v>
      </c>
      <c r="C415" s="184">
        <v>6.42</v>
      </c>
      <c r="D415" s="127">
        <f>(C415+4.2+coefficient!$B$20)/0.9*1.19</f>
        <v>25.942</v>
      </c>
      <c r="E415" s="128">
        <f>(C415+4.2+coefficient!$B$20)/0.95</f>
        <v>20.652631578947371</v>
      </c>
      <c r="F415" s="178" t="s">
        <v>842</v>
      </c>
      <c r="G415" s="179">
        <v>414</v>
      </c>
      <c r="H415" s="180">
        <f>(C415+4.2+(coefficient!$B$22))/0.85*1.19</f>
        <v>19.067999999999998</v>
      </c>
      <c r="I415" s="132">
        <v>294</v>
      </c>
      <c r="J415" s="132">
        <v>163577952</v>
      </c>
      <c r="K415" s="132">
        <v>177297</v>
      </c>
      <c r="L415" s="181">
        <f t="shared" si="29"/>
        <v>27.327538636363638</v>
      </c>
      <c r="M415" s="135">
        <v>295</v>
      </c>
      <c r="N415" s="135">
        <v>163577952</v>
      </c>
      <c r="O415" s="135">
        <v>177299</v>
      </c>
      <c r="P415" s="182">
        <f>(C415+4.2+coefficient!$B$20)/0.88*1.19</f>
        <v>26.531590909090909</v>
      </c>
      <c r="Q415" s="137">
        <v>296</v>
      </c>
      <c r="R415" s="137">
        <v>163577952</v>
      </c>
      <c r="S415" s="137">
        <v>177298</v>
      </c>
      <c r="T415" s="186">
        <f t="shared" si="30"/>
        <v>14.361136363636366</v>
      </c>
      <c r="U415" s="187">
        <v>758</v>
      </c>
      <c r="V415" s="187">
        <v>163577952</v>
      </c>
      <c r="W415" s="187">
        <v>564837</v>
      </c>
      <c r="X415" s="188">
        <f>L415-1</f>
        <v>26.327538636363638</v>
      </c>
      <c r="Y415" s="189">
        <v>759</v>
      </c>
      <c r="Z415" s="189">
        <v>163577952</v>
      </c>
      <c r="AA415" s="189">
        <v>564838</v>
      </c>
      <c r="AB415" s="357">
        <v>0</v>
      </c>
      <c r="AH415">
        <v>4</v>
      </c>
      <c r="AI415">
        <v>26.53</v>
      </c>
      <c r="AJ415">
        <v>0</v>
      </c>
    </row>
    <row r="416" spans="1:36" x14ac:dyDescent="0.25">
      <c r="A416" s="125" t="s">
        <v>1256</v>
      </c>
      <c r="B416" s="183">
        <v>163579704</v>
      </c>
      <c r="C416" s="184">
        <v>6.91</v>
      </c>
      <c r="D416" s="127">
        <f>(C416+4.2+coefficient!$B$20)/0.9*1.19</f>
        <v>26.58988888888889</v>
      </c>
      <c r="E416" s="128">
        <f>(C416+4.2+coefficient!$B$20)/0.95</f>
        <v>21.168421052631579</v>
      </c>
      <c r="F416" s="185" t="s">
        <v>842</v>
      </c>
      <c r="G416" s="179">
        <v>415</v>
      </c>
      <c r="H416" s="180">
        <f>(C416+4.2+(coefficient!$B$22))/0.85*1.19</f>
        <v>19.754000000000001</v>
      </c>
      <c r="I416" s="132">
        <v>294</v>
      </c>
      <c r="J416" s="132">
        <v>163579704</v>
      </c>
      <c r="K416" s="132">
        <v>177408</v>
      </c>
      <c r="L416" s="181">
        <f t="shared" si="29"/>
        <v>28.010030681818179</v>
      </c>
      <c r="M416" s="135">
        <v>295</v>
      </c>
      <c r="N416" s="135">
        <v>163579704</v>
      </c>
      <c r="O416" s="135">
        <v>177410</v>
      </c>
      <c r="P416" s="182">
        <f>(C416+4.2+coefficient!$B$20)/0.88*1.19</f>
        <v>27.194204545454543</v>
      </c>
      <c r="Q416" s="137">
        <v>296</v>
      </c>
      <c r="R416" s="137">
        <v>163579704</v>
      </c>
      <c r="S416" s="137">
        <v>177409</v>
      </c>
      <c r="T416" s="186">
        <f t="shared" si="30"/>
        <v>15.02375</v>
      </c>
      <c r="U416" s="187">
        <v>758</v>
      </c>
      <c r="V416" s="187">
        <v>163579704</v>
      </c>
      <c r="W416" s="187">
        <v>564839</v>
      </c>
      <c r="X416" s="188">
        <f>L416-1</f>
        <v>27.010030681818179</v>
      </c>
      <c r="Y416" s="189">
        <v>759</v>
      </c>
      <c r="Z416" s="189">
        <v>163579704</v>
      </c>
      <c r="AA416" s="189">
        <v>564840</v>
      </c>
      <c r="AB416" s="357">
        <v>0</v>
      </c>
      <c r="AE416">
        <v>1</v>
      </c>
      <c r="AF416">
        <v>25.78</v>
      </c>
      <c r="AG416">
        <v>0</v>
      </c>
    </row>
    <row r="417" spans="1:36" x14ac:dyDescent="0.25">
      <c r="A417" s="144" t="s">
        <v>1257</v>
      </c>
      <c r="B417" s="183">
        <v>165797497</v>
      </c>
      <c r="C417" s="184">
        <v>3.36</v>
      </c>
      <c r="D417" s="127">
        <f>(C417+4.2+coefficient!$B$20)/0.9*1.19</f>
        <v>21.896000000000001</v>
      </c>
      <c r="E417" s="128">
        <f>(C417+4.2+coefficient!$B$20)/0.95</f>
        <v>17.431578947368426</v>
      </c>
      <c r="F417" s="178" t="s">
        <v>842</v>
      </c>
      <c r="G417" s="179">
        <v>416</v>
      </c>
      <c r="H417" s="180">
        <f>(C417+4.2+(coefficient!$B$22))/0.85*1.19</f>
        <v>14.783999999999999</v>
      </c>
      <c r="I417" s="132">
        <v>294</v>
      </c>
      <c r="J417" s="132">
        <v>165797497</v>
      </c>
      <c r="K417" s="132">
        <v>421324</v>
      </c>
      <c r="L417" s="181">
        <f t="shared" si="29"/>
        <v>23.065445454545458</v>
      </c>
      <c r="M417" s="135">
        <v>295</v>
      </c>
      <c r="N417" s="135">
        <v>165797497</v>
      </c>
      <c r="O417" s="135">
        <v>421326</v>
      </c>
      <c r="P417" s="182">
        <f>(C417+4.2+coefficient!$B$20)/0.88*1.19</f>
        <v>22.393636363636364</v>
      </c>
      <c r="Q417" s="137">
        <v>296</v>
      </c>
      <c r="R417" s="137">
        <v>165797497</v>
      </c>
      <c r="S417" s="137">
        <v>421325</v>
      </c>
      <c r="T417" s="186">
        <f t="shared" si="30"/>
        <v>10.223181818181819</v>
      </c>
      <c r="U417" s="187">
        <v>758</v>
      </c>
      <c r="V417" s="187">
        <v>165797497</v>
      </c>
      <c r="W417" s="187">
        <v>571487</v>
      </c>
      <c r="X417" s="188">
        <f>L417-1</f>
        <v>22.065445454545458</v>
      </c>
      <c r="Y417" s="189">
        <v>759</v>
      </c>
      <c r="Z417" s="189">
        <v>165797497</v>
      </c>
      <c r="AA417" s="189">
        <v>571488</v>
      </c>
      <c r="AB417" s="357">
        <v>0</v>
      </c>
    </row>
    <row r="418" spans="1:36" x14ac:dyDescent="0.25">
      <c r="A418" s="125" t="s">
        <v>1258</v>
      </c>
      <c r="B418" s="183">
        <v>160783649</v>
      </c>
      <c r="C418" s="184">
        <v>4.47</v>
      </c>
      <c r="D418" s="127">
        <f>(C418+4.2+coefficient!$B$19)/0.9*1.19</f>
        <v>27.330333333333336</v>
      </c>
      <c r="E418" s="128">
        <f>(C418+4.2+coefficient!$B$19)/0.95</f>
        <v>21.757894736842108</v>
      </c>
      <c r="F418" s="185" t="s">
        <v>841</v>
      </c>
      <c r="G418" s="179">
        <v>417</v>
      </c>
      <c r="H418" s="180">
        <f>(C418+4.2+(coefficient!$B$22))/0.85*1.19</f>
        <v>16.338000000000001</v>
      </c>
      <c r="I418" s="132">
        <v>294</v>
      </c>
      <c r="J418" s="132">
        <v>160783649</v>
      </c>
      <c r="K418" s="132">
        <v>102528</v>
      </c>
      <c r="L418" s="181">
        <f t="shared" si="29"/>
        <v>28.790021590909092</v>
      </c>
      <c r="M418" s="135">
        <v>295</v>
      </c>
      <c r="N418" s="135">
        <v>160783649</v>
      </c>
      <c r="O418" s="135">
        <v>102530</v>
      </c>
      <c r="P418" s="182">
        <f>(C418+4.2+coefficient!$B$19)/0.88*1.19</f>
        <v>27.951477272727274</v>
      </c>
      <c r="Q418" s="137">
        <v>296</v>
      </c>
      <c r="R418" s="137">
        <v>160783649</v>
      </c>
      <c r="S418" s="137">
        <v>102529</v>
      </c>
      <c r="T418" s="186">
        <f t="shared" si="30"/>
        <v>11.724204545454544</v>
      </c>
      <c r="U418" s="187">
        <v>758</v>
      </c>
      <c r="V418" s="187">
        <v>160783649</v>
      </c>
      <c r="W418" s="187">
        <v>560647</v>
      </c>
      <c r="X418" s="188">
        <f>L418-2</f>
        <v>26.790021590909092</v>
      </c>
      <c r="Y418" s="189">
        <v>759</v>
      </c>
      <c r="Z418" s="189">
        <v>160783649</v>
      </c>
      <c r="AA418" s="189">
        <v>560648</v>
      </c>
      <c r="AB418" s="357">
        <v>8</v>
      </c>
    </row>
    <row r="419" spans="1:36" x14ac:dyDescent="0.25">
      <c r="A419" s="144" t="s">
        <v>1259</v>
      </c>
      <c r="B419" s="183">
        <v>163017554</v>
      </c>
      <c r="C419" s="184">
        <v>7.07</v>
      </c>
      <c r="D419" s="127">
        <f>(C419+4.2+coefficient!$B$19)/0.9*1.19</f>
        <v>30.768111111111107</v>
      </c>
      <c r="E419" s="128">
        <f>(C419+4.2+coefficient!$B$19)/0.95</f>
        <v>24.494736842105265</v>
      </c>
      <c r="F419" s="178" t="s">
        <v>841</v>
      </c>
      <c r="G419" s="179">
        <v>418</v>
      </c>
      <c r="H419" s="180">
        <f>(C419+4.2+(coefficient!$B$22))/0.85*1.19</f>
        <v>19.978000000000002</v>
      </c>
      <c r="I419" s="132">
        <v>294</v>
      </c>
      <c r="J419" s="132">
        <v>163017554</v>
      </c>
      <c r="K419" s="132">
        <v>163492</v>
      </c>
      <c r="L419" s="181">
        <f t="shared" si="29"/>
        <v>32.411407954545453</v>
      </c>
      <c r="M419" s="135">
        <v>295</v>
      </c>
      <c r="N419" s="135">
        <v>163017554</v>
      </c>
      <c r="O419" s="135">
        <v>163491</v>
      </c>
      <c r="P419" s="182">
        <f>(C419+4.2+coefficient!$B$19)/0.88*1.19</f>
        <v>31.467386363636361</v>
      </c>
      <c r="Q419" s="137">
        <v>296</v>
      </c>
      <c r="R419" s="137">
        <v>163017554</v>
      </c>
      <c r="S419" s="137">
        <v>163490</v>
      </c>
      <c r="T419" s="186">
        <f t="shared" si="30"/>
        <v>15.240113636363635</v>
      </c>
      <c r="U419" s="187">
        <v>758</v>
      </c>
      <c r="V419" s="187">
        <v>163017554</v>
      </c>
      <c r="W419" s="187">
        <v>562835</v>
      </c>
      <c r="X419" s="188">
        <f>L419-2</f>
        <v>30.411407954545453</v>
      </c>
      <c r="Y419" s="189">
        <v>759</v>
      </c>
      <c r="Z419" s="189">
        <v>163017554</v>
      </c>
      <c r="AA419" s="189">
        <v>562836</v>
      </c>
      <c r="AB419" s="357">
        <v>3</v>
      </c>
    </row>
    <row r="420" spans="1:36" x14ac:dyDescent="0.25">
      <c r="A420" s="125" t="s">
        <v>1260</v>
      </c>
      <c r="B420" s="183">
        <v>163017555</v>
      </c>
      <c r="C420" s="184">
        <v>7.56</v>
      </c>
      <c r="D420" s="127">
        <f>(C420+4.2+coefficient!$B$19)/0.9*1.19</f>
        <v>31.415999999999997</v>
      </c>
      <c r="E420" s="128">
        <f>(C420+4.2+coefficient!$B$19)/0.95</f>
        <v>25.010526315789473</v>
      </c>
      <c r="F420" s="185" t="s">
        <v>841</v>
      </c>
      <c r="G420" s="179">
        <v>419</v>
      </c>
      <c r="H420" s="180">
        <f>(C420+4.2+(coefficient!$B$22))/0.85*1.19</f>
        <v>20.663999999999998</v>
      </c>
      <c r="I420" s="132">
        <v>294</v>
      </c>
      <c r="J420" s="132">
        <v>163017555</v>
      </c>
      <c r="K420" s="132">
        <v>163495</v>
      </c>
      <c r="L420" s="181">
        <f t="shared" si="29"/>
        <v>33.093899999999998</v>
      </c>
      <c r="M420" s="135">
        <v>295</v>
      </c>
      <c r="N420" s="135">
        <v>163017555</v>
      </c>
      <c r="O420" s="135">
        <v>163494</v>
      </c>
      <c r="P420" s="182">
        <f>(C420+4.2+coefficient!$B$19)/0.88*1.19</f>
        <v>32.129999999999995</v>
      </c>
      <c r="Q420" s="137">
        <v>296</v>
      </c>
      <c r="R420" s="137">
        <v>163017555</v>
      </c>
      <c r="S420" s="137">
        <v>163493</v>
      </c>
      <c r="T420" s="186">
        <f t="shared" si="30"/>
        <v>15.902727272727272</v>
      </c>
      <c r="U420" s="187">
        <v>758</v>
      </c>
      <c r="V420" s="187">
        <v>163017555</v>
      </c>
      <c r="W420" s="187">
        <v>562837</v>
      </c>
      <c r="X420" s="188">
        <f t="shared" ref="X420:X425" si="31">L420-1</f>
        <v>32.093899999999998</v>
      </c>
      <c r="Y420" s="189">
        <v>759</v>
      </c>
      <c r="Z420" s="189">
        <v>163017555</v>
      </c>
      <c r="AA420" s="189">
        <v>562838</v>
      </c>
      <c r="AB420" s="357">
        <v>6</v>
      </c>
      <c r="AH420">
        <v>1</v>
      </c>
      <c r="AI420">
        <v>29.59</v>
      </c>
      <c r="AJ420">
        <v>0</v>
      </c>
    </row>
    <row r="421" spans="1:36" x14ac:dyDescent="0.25">
      <c r="A421" s="144" t="s">
        <v>1261</v>
      </c>
      <c r="B421" s="183">
        <v>163017558</v>
      </c>
      <c r="C421" s="184">
        <v>3.66</v>
      </c>
      <c r="D421" s="127">
        <f>(C421+4.2+coefficient!$B$19)/0.9*1.19</f>
        <v>26.259333333333331</v>
      </c>
      <c r="E421" s="128">
        <f>(C421+4.2+coefficient!$B$19)/0.95</f>
        <v>20.905263157894737</v>
      </c>
      <c r="F421" s="178" t="s">
        <v>841</v>
      </c>
      <c r="G421" s="179">
        <v>420</v>
      </c>
      <c r="H421" s="180">
        <f>(C421+4.2+(coefficient!$B$22))/0.85*1.19</f>
        <v>15.203999999999999</v>
      </c>
      <c r="I421" s="132">
        <v>294</v>
      </c>
      <c r="J421" s="132">
        <v>163017558</v>
      </c>
      <c r="K421" s="132">
        <v>163504</v>
      </c>
      <c r="L421" s="181">
        <f t="shared" si="29"/>
        <v>27.661820454545452</v>
      </c>
      <c r="M421" s="135">
        <v>295</v>
      </c>
      <c r="N421" s="135">
        <v>163017558</v>
      </c>
      <c r="O421" s="135">
        <v>163503</v>
      </c>
      <c r="P421" s="182">
        <f>(C421+4.2+coefficient!$B$19)/0.88*1.19</f>
        <v>26.856136363636359</v>
      </c>
      <c r="Q421" s="137">
        <v>296</v>
      </c>
      <c r="R421" s="137">
        <v>163017558</v>
      </c>
      <c r="S421" s="137">
        <v>163502</v>
      </c>
      <c r="T421" s="186">
        <f t="shared" si="30"/>
        <v>10.628863636363636</v>
      </c>
      <c r="U421" s="187">
        <v>758</v>
      </c>
      <c r="V421" s="187">
        <v>163017558</v>
      </c>
      <c r="W421" s="187">
        <v>562843</v>
      </c>
      <c r="X421" s="188">
        <f t="shared" si="31"/>
        <v>26.661820454545452</v>
      </c>
      <c r="Y421" s="189">
        <v>759</v>
      </c>
      <c r="Z421" s="189">
        <v>163017558</v>
      </c>
      <c r="AA421" s="189">
        <v>562844</v>
      </c>
      <c r="AB421" s="357">
        <v>0</v>
      </c>
    </row>
    <row r="422" spans="1:36" x14ac:dyDescent="0.25">
      <c r="A422" s="125" t="s">
        <v>1262</v>
      </c>
      <c r="B422" s="183">
        <v>163017559</v>
      </c>
      <c r="C422" s="184">
        <v>4.32</v>
      </c>
      <c r="D422" s="127">
        <f>(C422+4.2+coefficient!$B$19)/0.9*1.19</f>
        <v>27.131999999999998</v>
      </c>
      <c r="E422" s="128">
        <f>(C422+4.2+coefficient!$B$19)/0.95</f>
        <v>21.6</v>
      </c>
      <c r="F422" s="185" t="s">
        <v>841</v>
      </c>
      <c r="G422" s="179">
        <v>421</v>
      </c>
      <c r="H422" s="180">
        <f>(C422+4.2+(coefficient!$B$22))/0.85*1.19</f>
        <v>16.128</v>
      </c>
      <c r="I422" s="132">
        <v>294</v>
      </c>
      <c r="J422" s="132">
        <v>163017559</v>
      </c>
      <c r="K422" s="132">
        <v>163507</v>
      </c>
      <c r="L422" s="181">
        <f t="shared" si="29"/>
        <v>28.581095454545451</v>
      </c>
      <c r="M422" s="135">
        <v>295</v>
      </c>
      <c r="N422" s="135">
        <v>163017559</v>
      </c>
      <c r="O422" s="135">
        <v>163506</v>
      </c>
      <c r="P422" s="182">
        <f>(C422+4.2+coefficient!$B$19)/0.88*1.19</f>
        <v>27.748636363636361</v>
      </c>
      <c r="Q422" s="137">
        <v>296</v>
      </c>
      <c r="R422" s="137">
        <v>163017559</v>
      </c>
      <c r="S422" s="137">
        <v>163505</v>
      </c>
      <c r="T422" s="186">
        <f t="shared" si="30"/>
        <v>11.521363636363636</v>
      </c>
      <c r="U422" s="187">
        <v>758</v>
      </c>
      <c r="V422" s="187">
        <v>163017559</v>
      </c>
      <c r="W422" s="187">
        <v>562845</v>
      </c>
      <c r="X422" s="188">
        <f t="shared" si="31"/>
        <v>27.581095454545451</v>
      </c>
      <c r="Y422" s="189">
        <v>759</v>
      </c>
      <c r="Z422" s="189">
        <v>163017559</v>
      </c>
      <c r="AA422" s="189">
        <v>562846</v>
      </c>
      <c r="AB422" s="357">
        <v>0</v>
      </c>
    </row>
    <row r="423" spans="1:36" x14ac:dyDescent="0.25">
      <c r="A423" s="144" t="s">
        <v>1263</v>
      </c>
      <c r="B423" s="183">
        <v>163017562</v>
      </c>
      <c r="C423" s="184">
        <v>7.37</v>
      </c>
      <c r="D423" s="127">
        <f>(C423+4.2+coefficient!$B$19)/0.9*1.19</f>
        <v>31.164777777777779</v>
      </c>
      <c r="E423" s="128">
        <f>(C423+4.2+coefficient!$B$19)/0.95</f>
        <v>24.810526315789474</v>
      </c>
      <c r="F423" s="178" t="s">
        <v>841</v>
      </c>
      <c r="G423" s="179">
        <v>422</v>
      </c>
      <c r="H423" s="180">
        <f>(C423+4.2+(coefficient!$B$22))/0.85*1.19</f>
        <v>20.398</v>
      </c>
      <c r="I423" s="132">
        <v>294</v>
      </c>
      <c r="J423" s="132">
        <v>163017562</v>
      </c>
      <c r="K423" s="132">
        <v>163516</v>
      </c>
      <c r="L423" s="181">
        <f t="shared" si="29"/>
        <v>32.829260227272727</v>
      </c>
      <c r="M423" s="135">
        <v>295</v>
      </c>
      <c r="N423" s="135">
        <v>163017562</v>
      </c>
      <c r="O423" s="135">
        <v>163515</v>
      </c>
      <c r="P423" s="182">
        <f>(C423+4.2+coefficient!$B$19)/0.88*1.19</f>
        <v>31.87306818181818</v>
      </c>
      <c r="Q423" s="137">
        <v>296</v>
      </c>
      <c r="R423" s="137">
        <v>163017562</v>
      </c>
      <c r="S423" s="137">
        <v>163514</v>
      </c>
      <c r="T423" s="186">
        <f t="shared" si="30"/>
        <v>15.645795454545455</v>
      </c>
      <c r="U423" s="187">
        <v>758</v>
      </c>
      <c r="V423" s="187">
        <v>163017562</v>
      </c>
      <c r="W423" s="187">
        <v>562851</v>
      </c>
      <c r="X423" s="188">
        <f t="shared" si="31"/>
        <v>31.829260227272727</v>
      </c>
      <c r="Y423" s="189">
        <v>759</v>
      </c>
      <c r="Z423" s="189">
        <v>163017562</v>
      </c>
      <c r="AA423" s="189">
        <v>562852</v>
      </c>
      <c r="AB423" s="357">
        <v>3</v>
      </c>
    </row>
    <row r="424" spans="1:36" x14ac:dyDescent="0.25">
      <c r="A424" s="125" t="s">
        <v>1264</v>
      </c>
      <c r="B424" s="183">
        <v>163017563</v>
      </c>
      <c r="C424" s="184">
        <v>7.86</v>
      </c>
      <c r="D424" s="127">
        <f>(C424+4.2+coefficient!$B$19)/0.9*1.19</f>
        <v>31.812666666666665</v>
      </c>
      <c r="E424" s="128">
        <f>(C424+4.2+coefficient!$B$19)/0.95</f>
        <v>25.326315789473689</v>
      </c>
      <c r="F424" s="185" t="s">
        <v>841</v>
      </c>
      <c r="G424" s="179">
        <v>423</v>
      </c>
      <c r="H424" s="180">
        <f>(C424+4.2+(coefficient!$B$22))/0.85*1.19</f>
        <v>21.084</v>
      </c>
      <c r="I424" s="132">
        <v>294</v>
      </c>
      <c r="J424" s="132">
        <v>163017563</v>
      </c>
      <c r="K424" s="132">
        <v>163519</v>
      </c>
      <c r="L424" s="181">
        <f t="shared" si="29"/>
        <v>33.511752272727279</v>
      </c>
      <c r="M424" s="135">
        <v>295</v>
      </c>
      <c r="N424" s="135">
        <v>163017563</v>
      </c>
      <c r="O424" s="135">
        <v>163518</v>
      </c>
      <c r="P424" s="182">
        <f>(C424+4.2+coefficient!$B$19)/0.88*1.19</f>
        <v>32.535681818181821</v>
      </c>
      <c r="Q424" s="137">
        <v>296</v>
      </c>
      <c r="R424" s="137">
        <v>163017563</v>
      </c>
      <c r="S424" s="137">
        <v>163517</v>
      </c>
      <c r="T424" s="186">
        <f t="shared" si="30"/>
        <v>16.308409090909091</v>
      </c>
      <c r="U424" s="187">
        <v>758</v>
      </c>
      <c r="V424" s="187">
        <v>163017563</v>
      </c>
      <c r="W424" s="187">
        <v>562853</v>
      </c>
      <c r="X424" s="188">
        <f t="shared" si="31"/>
        <v>32.511752272727279</v>
      </c>
      <c r="Y424" s="189">
        <v>759</v>
      </c>
      <c r="Z424" s="189">
        <v>163017563</v>
      </c>
      <c r="AA424" s="189">
        <v>562854</v>
      </c>
      <c r="AB424" s="357">
        <v>6</v>
      </c>
    </row>
    <row r="425" spans="1:36" x14ac:dyDescent="0.25">
      <c r="A425" s="144" t="s">
        <v>1265</v>
      </c>
      <c r="B425" s="183">
        <v>163017566</v>
      </c>
      <c r="C425" s="184">
        <v>7.2</v>
      </c>
      <c r="D425" s="127">
        <f>(C425+4.2+coefficient!$B$19)/0.9*1.19</f>
        <v>30.939999999999994</v>
      </c>
      <c r="E425" s="128">
        <f>(C425+4.2+coefficient!$B$19)/0.95</f>
        <v>24.631578947368421</v>
      </c>
      <c r="F425" s="178" t="s">
        <v>841</v>
      </c>
      <c r="G425" s="179">
        <v>424</v>
      </c>
      <c r="H425" s="362">
        <v>29.82</v>
      </c>
      <c r="I425" s="132">
        <v>294</v>
      </c>
      <c r="J425" s="132">
        <v>163017566</v>
      </c>
      <c r="K425" s="132">
        <v>163528</v>
      </c>
      <c r="L425" s="181">
        <f t="shared" si="29"/>
        <v>32.592477272727272</v>
      </c>
      <c r="M425" s="135">
        <v>295</v>
      </c>
      <c r="N425" s="135">
        <v>163017566</v>
      </c>
      <c r="O425" s="135">
        <v>163527</v>
      </c>
      <c r="P425" s="182">
        <f>(C425+4.2+coefficient!$B$19)/0.88*1.19</f>
        <v>31.643181818181816</v>
      </c>
      <c r="Q425" s="137">
        <v>296</v>
      </c>
      <c r="R425" s="137">
        <v>163017566</v>
      </c>
      <c r="S425" s="137">
        <v>163526</v>
      </c>
      <c r="T425" s="186">
        <f t="shared" si="30"/>
        <v>15.415909090909091</v>
      </c>
      <c r="U425" s="187">
        <v>758</v>
      </c>
      <c r="V425" s="187">
        <v>163017566</v>
      </c>
      <c r="W425" s="187">
        <v>562859</v>
      </c>
      <c r="X425" s="188">
        <f t="shared" si="31"/>
        <v>31.592477272727272</v>
      </c>
      <c r="Y425" s="189">
        <v>759</v>
      </c>
      <c r="Z425" s="189">
        <v>163017566</v>
      </c>
      <c r="AA425" s="189">
        <v>562860</v>
      </c>
      <c r="AB425" s="357">
        <v>2</v>
      </c>
      <c r="AC425">
        <v>1</v>
      </c>
      <c r="AD425">
        <v>29.82</v>
      </c>
    </row>
    <row r="426" spans="1:36" x14ac:dyDescent="0.25">
      <c r="A426" s="125" t="s">
        <v>1266</v>
      </c>
      <c r="B426" s="183">
        <v>163017567</v>
      </c>
      <c r="C426" s="184">
        <v>7.21</v>
      </c>
      <c r="D426" s="127">
        <f>(C426+4.2+coefficient!$B$19)/0.9*1.19</f>
        <v>30.95322222222222</v>
      </c>
      <c r="E426" s="128">
        <f>(C426+4.2+coefficient!$B$19)/0.95</f>
        <v>24.642105263157895</v>
      </c>
      <c r="F426" s="185" t="s">
        <v>841</v>
      </c>
      <c r="G426" s="179">
        <v>425</v>
      </c>
      <c r="H426" s="180">
        <f>(C426+4.2+(coefficient!$B$22))/0.85*1.19</f>
        <v>20.173999999999999</v>
      </c>
      <c r="I426" s="132">
        <v>294</v>
      </c>
      <c r="J426" s="132">
        <v>163017567</v>
      </c>
      <c r="K426" s="132">
        <v>163531</v>
      </c>
      <c r="L426" s="181">
        <f t="shared" si="29"/>
        <v>32.606405681818181</v>
      </c>
      <c r="M426" s="135">
        <v>295</v>
      </c>
      <c r="N426" s="135">
        <v>163017567</v>
      </c>
      <c r="O426" s="135">
        <v>163530</v>
      </c>
      <c r="P426" s="182">
        <f>(C426+4.2+coefficient!$B$19)/0.88*1.19</f>
        <v>31.656704545454545</v>
      </c>
      <c r="Q426" s="137">
        <v>296</v>
      </c>
      <c r="R426" s="137">
        <v>163017567</v>
      </c>
      <c r="S426" s="137">
        <v>163529</v>
      </c>
      <c r="T426" s="186">
        <f t="shared" si="30"/>
        <v>15.429431818181818</v>
      </c>
      <c r="U426" s="187">
        <v>758</v>
      </c>
      <c r="V426" s="187">
        <v>163017567</v>
      </c>
      <c r="W426" s="187">
        <v>562861</v>
      </c>
      <c r="X426" s="188">
        <f>L426-2</f>
        <v>30.606405681818181</v>
      </c>
      <c r="Y426" s="189">
        <v>759</v>
      </c>
      <c r="Z426" s="189">
        <v>163017567</v>
      </c>
      <c r="AA426" s="189">
        <v>562862</v>
      </c>
      <c r="AB426" s="357">
        <v>18</v>
      </c>
    </row>
    <row r="427" spans="1:36" x14ac:dyDescent="0.25">
      <c r="A427" s="144" t="s">
        <v>1267</v>
      </c>
      <c r="B427" s="183">
        <v>163017571</v>
      </c>
      <c r="C427" s="184">
        <v>4.3600000000000003</v>
      </c>
      <c r="D427" s="127">
        <f>(C427+4.2+coefficient!$B$19)/0.9*1.19</f>
        <v>27.184888888888889</v>
      </c>
      <c r="E427" s="128">
        <f>(C427+4.2+coefficient!$B$19)/0.95</f>
        <v>21.642105263157898</v>
      </c>
      <c r="F427" s="178" t="s">
        <v>841</v>
      </c>
      <c r="G427" s="179">
        <v>426</v>
      </c>
      <c r="H427" s="180">
        <f>(C427+4.2+(coefficient!$B$22))/0.85*1.19</f>
        <v>16.184000000000001</v>
      </c>
      <c r="I427" s="132">
        <v>294</v>
      </c>
      <c r="J427" s="132">
        <v>163017571</v>
      </c>
      <c r="K427" s="132">
        <v>163543</v>
      </c>
      <c r="L427" s="181">
        <f t="shared" si="29"/>
        <v>28.636809090909093</v>
      </c>
      <c r="M427" s="135">
        <v>295</v>
      </c>
      <c r="N427" s="135">
        <v>163017571</v>
      </c>
      <c r="O427" s="135">
        <v>163542</v>
      </c>
      <c r="P427" s="182">
        <f>(C427+4.2+coefficient!$B$19)/0.88*1.19</f>
        <v>27.802727272727275</v>
      </c>
      <c r="Q427" s="137">
        <v>296</v>
      </c>
      <c r="R427" s="137">
        <v>163017571</v>
      </c>
      <c r="S427" s="137">
        <v>163541</v>
      </c>
      <c r="T427" s="186">
        <f t="shared" si="30"/>
        <v>11.575454545454546</v>
      </c>
      <c r="U427" s="187">
        <v>758</v>
      </c>
      <c r="V427" s="187">
        <v>163017571</v>
      </c>
      <c r="W427" s="187">
        <v>562869</v>
      </c>
      <c r="X427" s="188">
        <f>L427-1</f>
        <v>27.636809090909093</v>
      </c>
      <c r="Y427" s="189">
        <v>759</v>
      </c>
      <c r="Z427" s="189">
        <v>163017571</v>
      </c>
      <c r="AA427" s="189">
        <v>562870</v>
      </c>
      <c r="AB427" s="357">
        <v>2</v>
      </c>
      <c r="AH427">
        <v>1</v>
      </c>
      <c r="AI427">
        <v>27.8</v>
      </c>
      <c r="AJ427">
        <v>0</v>
      </c>
    </row>
    <row r="428" spans="1:36" x14ac:dyDescent="0.25">
      <c r="A428" s="125" t="s">
        <v>1268</v>
      </c>
      <c r="B428" s="183">
        <v>163017572</v>
      </c>
      <c r="C428" s="184">
        <v>4.37</v>
      </c>
      <c r="D428" s="127">
        <f>(C428+4.2+coefficient!$B$19)/0.9*1.19</f>
        <v>27.198111111111107</v>
      </c>
      <c r="E428" s="128">
        <f>(C428+4.2+coefficient!$B$19)/0.95</f>
        <v>21.652631578947371</v>
      </c>
      <c r="F428" s="185" t="s">
        <v>841</v>
      </c>
      <c r="G428" s="179">
        <v>427</v>
      </c>
      <c r="H428" s="180">
        <f>(C428+4.2+(coefficient!$B$22))/0.85*1.19</f>
        <v>16.198</v>
      </c>
      <c r="I428" s="132">
        <v>294</v>
      </c>
      <c r="J428" s="132">
        <v>163017572</v>
      </c>
      <c r="K428" s="132">
        <v>163546</v>
      </c>
      <c r="L428" s="181">
        <f t="shared" si="29"/>
        <v>28.650737500000002</v>
      </c>
      <c r="M428" s="135">
        <v>295</v>
      </c>
      <c r="N428" s="135">
        <v>163017572</v>
      </c>
      <c r="O428" s="135">
        <v>163545</v>
      </c>
      <c r="P428" s="182">
        <f>(C428+4.2+coefficient!$B$19)/0.88*1.19</f>
        <v>27.81625</v>
      </c>
      <c r="Q428" s="137">
        <v>296</v>
      </c>
      <c r="R428" s="137">
        <v>163017572</v>
      </c>
      <c r="S428" s="137">
        <v>163544</v>
      </c>
      <c r="T428" s="186">
        <f t="shared" si="30"/>
        <v>11.588977272727272</v>
      </c>
      <c r="U428" s="187">
        <v>758</v>
      </c>
      <c r="V428" s="187">
        <v>163017572</v>
      </c>
      <c r="W428" s="187">
        <v>562871</v>
      </c>
      <c r="X428" s="188">
        <f>L428-2</f>
        <v>26.650737500000002</v>
      </c>
      <c r="Y428" s="189">
        <v>759</v>
      </c>
      <c r="Z428" s="189">
        <v>163017572</v>
      </c>
      <c r="AA428" s="189">
        <v>562872</v>
      </c>
      <c r="AB428" s="357">
        <v>18</v>
      </c>
    </row>
    <row r="429" spans="1:36" x14ac:dyDescent="0.25">
      <c r="A429" s="144" t="s">
        <v>1269</v>
      </c>
      <c r="B429" s="183">
        <v>163017577</v>
      </c>
      <c r="C429" s="184">
        <v>3.67</v>
      </c>
      <c r="D429" s="127">
        <f>(C429+4.2+coefficient!$B$19)/0.9*1.19</f>
        <v>26.272555555555556</v>
      </c>
      <c r="E429" s="128">
        <f>(C429+4.2+coefficient!$B$19)/0.95</f>
        <v>20.915789473684214</v>
      </c>
      <c r="F429" s="178" t="s">
        <v>841</v>
      </c>
      <c r="G429" s="179">
        <v>428</v>
      </c>
      <c r="H429" s="180">
        <f>(C429+4.2+(coefficient!$B$22))/0.85*1.19</f>
        <v>15.218</v>
      </c>
      <c r="I429" s="132">
        <v>294</v>
      </c>
      <c r="J429" s="132">
        <v>163017577</v>
      </c>
      <c r="K429" s="132">
        <v>163561</v>
      </c>
      <c r="L429" s="181">
        <f t="shared" si="29"/>
        <v>27.675748863636365</v>
      </c>
      <c r="M429" s="135">
        <v>295</v>
      </c>
      <c r="N429" s="135">
        <v>163017577</v>
      </c>
      <c r="O429" s="135">
        <v>163560</v>
      </c>
      <c r="P429" s="182">
        <f>(C429+4.2+coefficient!$B$19)/0.88*1.19</f>
        <v>26.869659090909092</v>
      </c>
      <c r="Q429" s="137">
        <v>296</v>
      </c>
      <c r="R429" s="137">
        <v>163017577</v>
      </c>
      <c r="S429" s="137">
        <v>163559</v>
      </c>
      <c r="T429" s="186">
        <f t="shared" si="30"/>
        <v>10.642386363636364</v>
      </c>
      <c r="U429" s="187">
        <v>758</v>
      </c>
      <c r="V429" s="187">
        <v>163017577</v>
      </c>
      <c r="W429" s="187">
        <v>562881</v>
      </c>
      <c r="X429" s="188">
        <f>L429-4.9</f>
        <v>22.775748863636366</v>
      </c>
      <c r="Y429" s="189">
        <v>759</v>
      </c>
      <c r="Z429" s="189">
        <v>163017577</v>
      </c>
      <c r="AA429" s="189">
        <v>562882</v>
      </c>
      <c r="AB429" s="357">
        <v>60</v>
      </c>
    </row>
    <row r="430" spans="1:36" x14ac:dyDescent="0.25">
      <c r="A430" s="125" t="s">
        <v>1270</v>
      </c>
      <c r="B430" s="183">
        <v>163017578</v>
      </c>
      <c r="C430" s="184">
        <v>4.0999999999999996</v>
      </c>
      <c r="D430" s="127">
        <f>(C430+4.2+coefficient!$B$19)/0.9*1.19</f>
        <v>26.841111111111111</v>
      </c>
      <c r="E430" s="128">
        <f>(C430+4.2+coefficient!$B$19)/0.95</f>
        <v>21.368421052631582</v>
      </c>
      <c r="F430" s="185" t="s">
        <v>841</v>
      </c>
      <c r="G430" s="179">
        <v>429</v>
      </c>
      <c r="H430" s="180">
        <f>(C430+4.2+(coefficient!$B$22))/0.85*1.19</f>
        <v>15.82</v>
      </c>
      <c r="I430" s="132">
        <v>294</v>
      </c>
      <c r="J430" s="132">
        <v>163017578</v>
      </c>
      <c r="K430" s="132">
        <v>163564</v>
      </c>
      <c r="L430" s="181">
        <f t="shared" si="29"/>
        <v>28.274670454545458</v>
      </c>
      <c r="M430" s="135">
        <v>295</v>
      </c>
      <c r="N430" s="135">
        <v>163017578</v>
      </c>
      <c r="O430" s="135">
        <v>163563</v>
      </c>
      <c r="P430" s="182">
        <f>(C430+4.2+coefficient!$B$19)/0.88*1.19</f>
        <v>27.451136363636365</v>
      </c>
      <c r="Q430" s="137">
        <v>296</v>
      </c>
      <c r="R430" s="137">
        <v>163017578</v>
      </c>
      <c r="S430" s="137">
        <v>163562</v>
      </c>
      <c r="T430" s="186">
        <f t="shared" si="30"/>
        <v>11.223863636363637</v>
      </c>
      <c r="U430" s="187">
        <v>758</v>
      </c>
      <c r="V430" s="187">
        <v>163017578</v>
      </c>
      <c r="W430" s="187">
        <v>562883</v>
      </c>
      <c r="X430" s="188">
        <f>L430-4.9</f>
        <v>23.374670454545459</v>
      </c>
      <c r="Y430" s="189">
        <v>759</v>
      </c>
      <c r="Z430" s="189">
        <v>163017578</v>
      </c>
      <c r="AA430" s="189">
        <v>562884</v>
      </c>
      <c r="AB430" s="357">
        <v>93</v>
      </c>
    </row>
    <row r="431" spans="1:36" x14ac:dyDescent="0.25">
      <c r="A431" s="144" t="s">
        <v>1271</v>
      </c>
      <c r="B431" s="183">
        <v>163017588</v>
      </c>
      <c r="C431" s="184">
        <v>4.34</v>
      </c>
      <c r="D431" s="127">
        <f>(C431+4.2+coefficient!$B$19)/0.9*1.19</f>
        <v>27.158444444444442</v>
      </c>
      <c r="E431" s="128">
        <f>(C431+4.2+coefficient!$B$19)/0.95</f>
        <v>21.621052631578948</v>
      </c>
      <c r="F431" s="178" t="s">
        <v>841</v>
      </c>
      <c r="G431" s="179">
        <v>430</v>
      </c>
      <c r="H431" s="180">
        <f>(C431+4.2+(coefficient!$B$22))/0.85*1.19</f>
        <v>16.155999999999999</v>
      </c>
      <c r="I431" s="132">
        <v>294</v>
      </c>
      <c r="J431" s="132">
        <v>163017588</v>
      </c>
      <c r="K431" s="132">
        <v>163573</v>
      </c>
      <c r="L431" s="181">
        <f t="shared" si="29"/>
        <v>28.608952272727272</v>
      </c>
      <c r="M431" s="135">
        <v>295</v>
      </c>
      <c r="N431" s="135">
        <v>163017588</v>
      </c>
      <c r="O431" s="135">
        <v>163572</v>
      </c>
      <c r="P431" s="182">
        <f>(C431+4.2+coefficient!$B$19)/0.88*1.19</f>
        <v>27.775681818181816</v>
      </c>
      <c r="Q431" s="137">
        <v>296</v>
      </c>
      <c r="R431" s="137">
        <v>163017588</v>
      </c>
      <c r="S431" s="137">
        <v>163571</v>
      </c>
      <c r="T431" s="186">
        <f t="shared" si="30"/>
        <v>11.54840909090909</v>
      </c>
      <c r="U431" s="187">
        <v>758</v>
      </c>
      <c r="V431" s="187">
        <v>163017588</v>
      </c>
      <c r="W431" s="187">
        <v>562889</v>
      </c>
      <c r="X431" s="188">
        <f>L431-1</f>
        <v>27.608952272727272</v>
      </c>
      <c r="Y431" s="189">
        <v>759</v>
      </c>
      <c r="Z431" s="189">
        <v>163017588</v>
      </c>
      <c r="AA431" s="189">
        <v>562890</v>
      </c>
      <c r="AB431" s="357">
        <v>8</v>
      </c>
    </row>
    <row r="432" spans="1:36" x14ac:dyDescent="0.25">
      <c r="A432" s="125" t="s">
        <v>1272</v>
      </c>
      <c r="B432" s="183">
        <v>163017594</v>
      </c>
      <c r="C432" s="184">
        <v>5.14</v>
      </c>
      <c r="D432" s="127">
        <f>(C432+4.2+coefficient!$B$19)/0.9*1.19</f>
        <v>28.216222222222221</v>
      </c>
      <c r="E432" s="128">
        <f>(C432+4.2+coefficient!$B$19)/0.95</f>
        <v>22.463157894736842</v>
      </c>
      <c r="F432" s="185" t="s">
        <v>841</v>
      </c>
      <c r="G432" s="179">
        <v>431</v>
      </c>
      <c r="H432" s="180">
        <f>(C432+4.2+(coefficient!$B$22))/0.85*1.19</f>
        <v>17.276</v>
      </c>
      <c r="I432" s="132">
        <v>294</v>
      </c>
      <c r="J432" s="132">
        <v>163017594</v>
      </c>
      <c r="K432" s="132">
        <v>163591</v>
      </c>
      <c r="L432" s="181">
        <f t="shared" si="29"/>
        <v>29.723224999999999</v>
      </c>
      <c r="M432" s="135">
        <v>295</v>
      </c>
      <c r="N432" s="135">
        <v>163017594</v>
      </c>
      <c r="O432" s="135">
        <v>163590</v>
      </c>
      <c r="P432" s="182">
        <f>(C432+4.2+coefficient!$B$19)/0.88*1.19</f>
        <v>28.857499999999998</v>
      </c>
      <c r="Q432" s="137">
        <v>296</v>
      </c>
      <c r="R432" s="137">
        <v>163017594</v>
      </c>
      <c r="S432" s="137">
        <v>163589</v>
      </c>
      <c r="T432" s="186">
        <f t="shared" si="30"/>
        <v>12.630227272727272</v>
      </c>
      <c r="U432" s="187">
        <v>758</v>
      </c>
      <c r="V432" s="187">
        <v>163017594</v>
      </c>
      <c r="W432" s="187">
        <v>562901</v>
      </c>
      <c r="X432" s="188">
        <f>L432-2</f>
        <v>27.723224999999999</v>
      </c>
      <c r="Y432" s="189">
        <v>759</v>
      </c>
      <c r="Z432" s="189">
        <v>163017594</v>
      </c>
      <c r="AA432" s="189">
        <v>562902</v>
      </c>
      <c r="AB432" s="357">
        <v>3</v>
      </c>
    </row>
    <row r="433" spans="1:36" x14ac:dyDescent="0.25">
      <c r="A433" s="144" t="s">
        <v>1273</v>
      </c>
      <c r="B433" s="183">
        <v>163017595</v>
      </c>
      <c r="C433" s="184">
        <v>5.63</v>
      </c>
      <c r="D433" s="127">
        <f>(C433+4.2+coefficient!$B$19)/0.9*1.19</f>
        <v>28.864111111111107</v>
      </c>
      <c r="E433" s="128">
        <f>(C433+4.2+coefficient!$B$19)/0.95</f>
        <v>22.978947368421053</v>
      </c>
      <c r="F433" s="178" t="s">
        <v>841</v>
      </c>
      <c r="G433" s="179">
        <v>432</v>
      </c>
      <c r="H433" s="180">
        <f>(C433+4.2+(coefficient!$B$22))/0.85*1.19</f>
        <v>17.962</v>
      </c>
      <c r="I433" s="132">
        <v>294</v>
      </c>
      <c r="J433" s="132">
        <v>163017595</v>
      </c>
      <c r="K433" s="132">
        <v>163594</v>
      </c>
      <c r="L433" s="181">
        <f t="shared" si="29"/>
        <v>30.405717045454541</v>
      </c>
      <c r="M433" s="135">
        <v>295</v>
      </c>
      <c r="N433" s="135">
        <v>163017595</v>
      </c>
      <c r="O433" s="135">
        <v>163593</v>
      </c>
      <c r="P433" s="182">
        <f>(C433+4.2+coefficient!$B$19)/0.88*1.19</f>
        <v>29.520113636363632</v>
      </c>
      <c r="Q433" s="137">
        <v>296</v>
      </c>
      <c r="R433" s="137">
        <v>163017595</v>
      </c>
      <c r="S433" s="137">
        <v>163592</v>
      </c>
      <c r="T433" s="186">
        <f t="shared" si="30"/>
        <v>13.292840909090907</v>
      </c>
      <c r="U433" s="187">
        <v>758</v>
      </c>
      <c r="V433" s="187">
        <v>163017595</v>
      </c>
      <c r="W433" s="187">
        <v>562903</v>
      </c>
      <c r="X433" s="188">
        <f>L433-1</f>
        <v>29.405717045454541</v>
      </c>
      <c r="Y433" s="189">
        <v>759</v>
      </c>
      <c r="Z433" s="189">
        <v>163017595</v>
      </c>
      <c r="AA433" s="189">
        <v>562904</v>
      </c>
      <c r="AB433" s="357">
        <v>6</v>
      </c>
    </row>
    <row r="434" spans="1:36" x14ac:dyDescent="0.25">
      <c r="A434" s="125" t="s">
        <v>1274</v>
      </c>
      <c r="B434" s="183">
        <v>163017596</v>
      </c>
      <c r="C434" s="184">
        <v>4.09</v>
      </c>
      <c r="D434" s="127">
        <f>(C434+4.2+coefficient!$B$19)/0.9*1.19</f>
        <v>26.827888888888886</v>
      </c>
      <c r="E434" s="128">
        <f>(C434+4.2+coefficient!$B$19)/0.95</f>
        <v>21.357894736842105</v>
      </c>
      <c r="F434" s="185" t="s">
        <v>841</v>
      </c>
      <c r="G434" s="179">
        <v>433</v>
      </c>
      <c r="H434" s="180">
        <f>(C434+4.2+(coefficient!$B$22))/0.85*1.19</f>
        <v>15.805999999999997</v>
      </c>
      <c r="I434" s="132">
        <v>294</v>
      </c>
      <c r="J434" s="132">
        <v>163017596</v>
      </c>
      <c r="K434" s="132">
        <v>163597</v>
      </c>
      <c r="L434" s="181">
        <f t="shared" si="29"/>
        <v>28.260742045454542</v>
      </c>
      <c r="M434" s="135">
        <v>295</v>
      </c>
      <c r="N434" s="135">
        <v>163017596</v>
      </c>
      <c r="O434" s="135">
        <v>163596</v>
      </c>
      <c r="P434" s="182">
        <f>(C434+4.2+coefficient!$B$19)/0.88*1.19</f>
        <v>27.437613636363633</v>
      </c>
      <c r="Q434" s="137">
        <v>296</v>
      </c>
      <c r="R434" s="137">
        <v>163017596</v>
      </c>
      <c r="S434" s="137">
        <v>163595</v>
      </c>
      <c r="T434" s="186">
        <f t="shared" si="30"/>
        <v>11.210340909090908</v>
      </c>
      <c r="U434" s="187">
        <v>758</v>
      </c>
      <c r="V434" s="187">
        <v>163017596</v>
      </c>
      <c r="W434" s="187">
        <v>562905</v>
      </c>
      <c r="X434" s="188">
        <f>L434-1</f>
        <v>27.260742045454542</v>
      </c>
      <c r="Y434" s="189">
        <v>759</v>
      </c>
      <c r="Z434" s="189">
        <v>163017596</v>
      </c>
      <c r="AA434" s="189">
        <v>562906</v>
      </c>
      <c r="AB434" s="357">
        <v>2</v>
      </c>
    </row>
    <row r="435" spans="1:36" x14ac:dyDescent="0.25">
      <c r="A435" s="144" t="s">
        <v>1275</v>
      </c>
      <c r="B435" s="183">
        <v>163017597</v>
      </c>
      <c r="C435" s="184">
        <v>4.0999999999999996</v>
      </c>
      <c r="D435" s="127">
        <f>(C435+4.2+coefficient!$B$19)/0.9*1.19</f>
        <v>26.841111111111111</v>
      </c>
      <c r="E435" s="128">
        <f>(C435+4.2+coefficient!$B$19)/0.95</f>
        <v>21.368421052631582</v>
      </c>
      <c r="F435" s="178" t="s">
        <v>841</v>
      </c>
      <c r="G435" s="179">
        <v>434</v>
      </c>
      <c r="H435" s="180">
        <f>(C435+4.2+(coefficient!$B$22))/0.85*1.19</f>
        <v>15.82</v>
      </c>
      <c r="I435" s="132">
        <v>294</v>
      </c>
      <c r="J435" s="132">
        <v>163017597</v>
      </c>
      <c r="K435" s="132">
        <v>163600</v>
      </c>
      <c r="L435" s="181">
        <f t="shared" si="29"/>
        <v>28.274670454545458</v>
      </c>
      <c r="M435" s="135">
        <v>295</v>
      </c>
      <c r="N435" s="135">
        <v>163017597</v>
      </c>
      <c r="O435" s="135">
        <v>163599</v>
      </c>
      <c r="P435" s="182">
        <f>(C435+4.2+coefficient!$B$19)/0.88*1.19</f>
        <v>27.451136363636365</v>
      </c>
      <c r="Q435" s="137">
        <v>296</v>
      </c>
      <c r="R435" s="137">
        <v>163017597</v>
      </c>
      <c r="S435" s="137">
        <v>163598</v>
      </c>
      <c r="T435" s="186">
        <f t="shared" si="30"/>
        <v>11.223863636363637</v>
      </c>
      <c r="U435" s="187">
        <v>758</v>
      </c>
      <c r="V435" s="187">
        <v>163017597</v>
      </c>
      <c r="W435" s="187">
        <v>562907</v>
      </c>
      <c r="X435" s="188">
        <f>L435-4.9</f>
        <v>23.374670454545459</v>
      </c>
      <c r="Y435" s="189">
        <v>759</v>
      </c>
      <c r="Z435" s="189">
        <v>163017597</v>
      </c>
      <c r="AA435" s="189">
        <v>562908</v>
      </c>
      <c r="AB435" s="357">
        <v>36</v>
      </c>
    </row>
    <row r="436" spans="1:36" x14ac:dyDescent="0.25">
      <c r="A436" s="125" t="s">
        <v>1276</v>
      </c>
      <c r="B436" s="183">
        <v>163017598</v>
      </c>
      <c r="C436" s="184">
        <v>4.29</v>
      </c>
      <c r="D436" s="127">
        <f>(C436+4.2+coefficient!$B$19)/0.9*1.19</f>
        <v>27.092333333333336</v>
      </c>
      <c r="E436" s="128">
        <f>(C436+4.2+coefficient!$B$19)/0.95</f>
        <v>21.568421052631582</v>
      </c>
      <c r="F436" s="185" t="s">
        <v>841</v>
      </c>
      <c r="G436" s="179">
        <v>435</v>
      </c>
      <c r="H436" s="180">
        <f>(C436+4.2+(coefficient!$B$22))/0.85*1.19</f>
        <v>16.085999999999999</v>
      </c>
      <c r="I436" s="132">
        <v>294</v>
      </c>
      <c r="J436" s="132">
        <v>163017598</v>
      </c>
      <c r="K436" s="132">
        <v>163603</v>
      </c>
      <c r="L436" s="181">
        <f t="shared" si="29"/>
        <v>28.539310227272725</v>
      </c>
      <c r="M436" s="135">
        <v>295</v>
      </c>
      <c r="N436" s="135">
        <v>163017598</v>
      </c>
      <c r="O436" s="135">
        <v>163602</v>
      </c>
      <c r="P436" s="182">
        <f>(C436+4.2+coefficient!$B$19)/0.88*1.19</f>
        <v>27.708068181818181</v>
      </c>
      <c r="Q436" s="137">
        <v>296</v>
      </c>
      <c r="R436" s="137">
        <v>163017598</v>
      </c>
      <c r="S436" s="137">
        <v>163601</v>
      </c>
      <c r="T436" s="186">
        <f t="shared" si="30"/>
        <v>11.480795454545454</v>
      </c>
      <c r="U436" s="187">
        <v>758</v>
      </c>
      <c r="V436" s="187">
        <v>163017598</v>
      </c>
      <c r="W436" s="187">
        <v>562909</v>
      </c>
      <c r="X436" s="188">
        <f>L436-2</f>
        <v>26.539310227272725</v>
      </c>
      <c r="Y436" s="189">
        <v>759</v>
      </c>
      <c r="Z436" s="189">
        <v>163017598</v>
      </c>
      <c r="AA436" s="189">
        <v>562910</v>
      </c>
      <c r="AB436" s="357">
        <v>8</v>
      </c>
    </row>
    <row r="437" spans="1:36" s="5" customFormat="1" x14ac:dyDescent="0.25">
      <c r="A437" s="144" t="s">
        <v>1277</v>
      </c>
      <c r="B437" s="183">
        <v>163017604</v>
      </c>
      <c r="C437" s="184">
        <v>3.73</v>
      </c>
      <c r="D437" s="127">
        <f>(C437+4.2+coefficient!$B$19)/0.9*1.19</f>
        <v>26.351888888888887</v>
      </c>
      <c r="E437" s="128">
        <f>(C437+4.2+coefficient!$B$19)/0.95</f>
        <v>20.978947368421053</v>
      </c>
      <c r="F437" s="178" t="s">
        <v>841</v>
      </c>
      <c r="G437" s="179">
        <v>436</v>
      </c>
      <c r="H437" s="180">
        <f>(C437+4.2+(coefficient!$B$22))/0.85*1.19</f>
        <v>15.302</v>
      </c>
      <c r="I437" s="132">
        <v>294</v>
      </c>
      <c r="J437" s="132">
        <v>163017604</v>
      </c>
      <c r="K437" s="132">
        <v>163621</v>
      </c>
      <c r="L437" s="181">
        <f t="shared" si="29"/>
        <v>27.759319318181817</v>
      </c>
      <c r="M437" s="135">
        <v>295</v>
      </c>
      <c r="N437" s="135">
        <v>163017604</v>
      </c>
      <c r="O437" s="135">
        <v>163620</v>
      </c>
      <c r="P437" s="182">
        <f>(C437+4.2+coefficient!$B$19)/0.88*1.19</f>
        <v>26.950795454545453</v>
      </c>
      <c r="Q437" s="137">
        <v>296</v>
      </c>
      <c r="R437" s="137">
        <v>163017604</v>
      </c>
      <c r="S437" s="137">
        <v>163619</v>
      </c>
      <c r="T437" s="186">
        <f t="shared" si="30"/>
        <v>10.723522727272726</v>
      </c>
      <c r="U437" s="187">
        <v>758</v>
      </c>
      <c r="V437" s="187">
        <v>163017604</v>
      </c>
      <c r="W437" s="187">
        <v>562921</v>
      </c>
      <c r="X437" s="188">
        <f>L437-4.9</f>
        <v>22.859319318181818</v>
      </c>
      <c r="Y437" s="189">
        <v>759</v>
      </c>
      <c r="Z437" s="189">
        <v>163017604</v>
      </c>
      <c r="AA437" s="189">
        <v>562922</v>
      </c>
      <c r="AB437" s="357">
        <v>60</v>
      </c>
      <c r="AC437"/>
      <c r="AD437"/>
      <c r="AE437"/>
      <c r="AF437"/>
      <c r="AG437"/>
      <c r="AH437"/>
      <c r="AI437"/>
      <c r="AJ437"/>
    </row>
    <row r="438" spans="1:36" s="5" customFormat="1" x14ac:dyDescent="0.25">
      <c r="A438" s="125" t="s">
        <v>1278</v>
      </c>
      <c r="B438" s="183">
        <v>163017605</v>
      </c>
      <c r="C438" s="184">
        <v>4.16</v>
      </c>
      <c r="D438" s="127">
        <f>(C438+4.2+coefficient!$B$19)/0.9*1.19</f>
        <v>26.920444444444442</v>
      </c>
      <c r="E438" s="128">
        <f>(C438+4.2+coefficient!$B$19)/0.95</f>
        <v>21.431578947368422</v>
      </c>
      <c r="F438" s="185" t="s">
        <v>841</v>
      </c>
      <c r="G438" s="179">
        <v>437</v>
      </c>
      <c r="H438" s="180">
        <f>(C438+4.2+(coefficient!$B$22))/0.85*1.19</f>
        <v>15.904</v>
      </c>
      <c r="I438" s="132">
        <v>294</v>
      </c>
      <c r="J438" s="132">
        <v>163017605</v>
      </c>
      <c r="K438" s="132">
        <v>163624</v>
      </c>
      <c r="L438" s="181">
        <f t="shared" si="29"/>
        <v>28.35824090909091</v>
      </c>
      <c r="M438" s="135">
        <v>295</v>
      </c>
      <c r="N438" s="135">
        <v>163017605</v>
      </c>
      <c r="O438" s="135">
        <v>163623</v>
      </c>
      <c r="P438" s="182">
        <f>(C438+4.2+coefficient!$B$19)/0.88*1.19</f>
        <v>27.532272727272726</v>
      </c>
      <c r="Q438" s="137">
        <v>296</v>
      </c>
      <c r="R438" s="137">
        <v>163017605</v>
      </c>
      <c r="S438" s="137">
        <v>163622</v>
      </c>
      <c r="T438" s="186">
        <f t="shared" si="30"/>
        <v>11.305</v>
      </c>
      <c r="U438" s="187">
        <v>758</v>
      </c>
      <c r="V438" s="187">
        <v>163017605</v>
      </c>
      <c r="W438" s="187">
        <v>562923</v>
      </c>
      <c r="X438" s="188">
        <f>L438-4.9</f>
        <v>23.458240909090911</v>
      </c>
      <c r="Y438" s="189">
        <v>759</v>
      </c>
      <c r="Z438" s="189">
        <v>163017605</v>
      </c>
      <c r="AA438" s="189">
        <v>562924</v>
      </c>
      <c r="AB438" s="357">
        <v>93</v>
      </c>
      <c r="AC438"/>
      <c r="AD438"/>
      <c r="AE438"/>
      <c r="AF438"/>
      <c r="AG438"/>
      <c r="AH438"/>
      <c r="AI438"/>
      <c r="AJ438"/>
    </row>
    <row r="439" spans="1:36" x14ac:dyDescent="0.25">
      <c r="A439" s="144" t="s">
        <v>1279</v>
      </c>
      <c r="B439" s="183">
        <v>163296080</v>
      </c>
      <c r="C439" s="184">
        <v>4.5999999999999996</v>
      </c>
      <c r="D439" s="127">
        <f>(C439+4.2+coefficient!$B$19)/0.9*1.19</f>
        <v>27.502222222222219</v>
      </c>
      <c r="E439" s="128">
        <f>(C439+4.2+coefficient!$B$19)/0.95</f>
        <v>21.894736842105264</v>
      </c>
      <c r="F439" s="178" t="s">
        <v>841</v>
      </c>
      <c r="G439" s="179">
        <v>438</v>
      </c>
      <c r="H439" s="180">
        <f>(C439+4.2+(coefficient!$B$22))/0.85*1.19</f>
        <v>16.52</v>
      </c>
      <c r="I439" s="132">
        <v>294</v>
      </c>
      <c r="J439" s="132">
        <v>163296080</v>
      </c>
      <c r="K439" s="132">
        <v>175890</v>
      </c>
      <c r="L439" s="181">
        <f t="shared" si="29"/>
        <v>28.971090909090908</v>
      </c>
      <c r="M439" s="135">
        <v>295</v>
      </c>
      <c r="N439" s="135">
        <v>163296080</v>
      </c>
      <c r="O439" s="135">
        <v>175892</v>
      </c>
      <c r="P439" s="182">
        <f>(C439+4.2+coefficient!$B$19)/0.88*1.19</f>
        <v>28.127272727272725</v>
      </c>
      <c r="Q439" s="137">
        <v>296</v>
      </c>
      <c r="R439" s="137">
        <v>163296080</v>
      </c>
      <c r="S439" s="137">
        <v>175891</v>
      </c>
      <c r="T439" s="186">
        <f t="shared" si="30"/>
        <v>11.899999999999999</v>
      </c>
      <c r="U439" s="187">
        <v>758</v>
      </c>
      <c r="V439" s="187">
        <v>163296080</v>
      </c>
      <c r="W439" s="187">
        <v>562939</v>
      </c>
      <c r="X439" s="188">
        <f>L439-1</f>
        <v>27.971090909090908</v>
      </c>
      <c r="Y439" s="189">
        <v>759</v>
      </c>
      <c r="Z439" s="189">
        <v>163296080</v>
      </c>
      <c r="AA439" s="189">
        <v>562940</v>
      </c>
      <c r="AB439" s="357">
        <v>10</v>
      </c>
    </row>
    <row r="440" spans="1:36" x14ac:dyDescent="0.25">
      <c r="A440" s="125" t="s">
        <v>1280</v>
      </c>
      <c r="B440" s="183">
        <v>163296154</v>
      </c>
      <c r="C440" s="184">
        <v>4.1900000000000004</v>
      </c>
      <c r="D440" s="127">
        <f>(C440+4.2+coefficient!$B$19)/0.9*1.19</f>
        <v>26.960111111111111</v>
      </c>
      <c r="E440" s="128">
        <f>(C440+4.2+coefficient!$B$19)/0.95</f>
        <v>21.463157894736845</v>
      </c>
      <c r="F440" s="185" t="s">
        <v>841</v>
      </c>
      <c r="G440" s="179">
        <v>439</v>
      </c>
      <c r="H440" s="180">
        <f>(C440+4.2+(coefficient!$B$22))/0.85*1.19</f>
        <v>15.946</v>
      </c>
      <c r="I440" s="132">
        <v>294</v>
      </c>
      <c r="J440" s="132">
        <v>163296154</v>
      </c>
      <c r="K440" s="132">
        <v>175894</v>
      </c>
      <c r="L440" s="181">
        <f t="shared" si="29"/>
        <v>28.400026136363639</v>
      </c>
      <c r="M440" s="135">
        <v>295</v>
      </c>
      <c r="N440" s="135">
        <v>163296154</v>
      </c>
      <c r="O440" s="135">
        <v>175896</v>
      </c>
      <c r="P440" s="182">
        <f>(C440+4.2+coefficient!$B$19)/0.88*1.19</f>
        <v>27.57284090909091</v>
      </c>
      <c r="Q440" s="137">
        <v>296</v>
      </c>
      <c r="R440" s="137">
        <v>163296154</v>
      </c>
      <c r="S440" s="137">
        <v>175895</v>
      </c>
      <c r="T440" s="186">
        <f t="shared" si="30"/>
        <v>11.345568181818182</v>
      </c>
      <c r="U440" s="187">
        <v>758</v>
      </c>
      <c r="V440" s="187">
        <v>163296154</v>
      </c>
      <c r="W440" s="187">
        <v>562941</v>
      </c>
      <c r="X440" s="188">
        <f>L440-1</f>
        <v>27.400026136363639</v>
      </c>
      <c r="Y440" s="189">
        <v>759</v>
      </c>
      <c r="Z440" s="189">
        <v>163296154</v>
      </c>
      <c r="AA440" s="189">
        <v>562942</v>
      </c>
      <c r="AB440" s="357">
        <v>10</v>
      </c>
    </row>
    <row r="441" spans="1:36" x14ac:dyDescent="0.25">
      <c r="A441" s="144" t="s">
        <v>1281</v>
      </c>
      <c r="B441" s="183">
        <v>165797973</v>
      </c>
      <c r="C441" s="184">
        <v>3.94</v>
      </c>
      <c r="D441" s="127">
        <f>(C441+4.2+coefficient!$B$19)/0.9*1.19</f>
        <v>26.629555555555552</v>
      </c>
      <c r="E441" s="128">
        <f>(C441+4.2+coefficient!$B$19)/0.95</f>
        <v>21.200000000000003</v>
      </c>
      <c r="F441" s="178" t="s">
        <v>841</v>
      </c>
      <c r="G441" s="179">
        <v>440</v>
      </c>
      <c r="H441" s="180">
        <f>(C441+4.2+(coefficient!$B$22))/0.85*1.19</f>
        <v>15.596</v>
      </c>
      <c r="I441" s="132">
        <v>294</v>
      </c>
      <c r="J441" s="132">
        <v>165797973</v>
      </c>
      <c r="K441" s="132">
        <v>421327</v>
      </c>
      <c r="L441" s="181">
        <f t="shared" si="29"/>
        <v>28.051815909090909</v>
      </c>
      <c r="M441" s="135">
        <v>295</v>
      </c>
      <c r="N441" s="135">
        <v>165797973</v>
      </c>
      <c r="O441" s="135">
        <v>421329</v>
      </c>
      <c r="P441" s="182">
        <f>(C441+4.2+coefficient!$B$19)/0.88*1.19</f>
        <v>27.234772727272727</v>
      </c>
      <c r="Q441" s="137">
        <v>296</v>
      </c>
      <c r="R441" s="137">
        <v>165797973</v>
      </c>
      <c r="S441" s="137">
        <v>421328</v>
      </c>
      <c r="T441" s="186">
        <f t="shared" si="30"/>
        <v>11.0075</v>
      </c>
      <c r="U441" s="187">
        <v>758</v>
      </c>
      <c r="V441" s="187">
        <v>165797973</v>
      </c>
      <c r="W441" s="187">
        <v>571489</v>
      </c>
      <c r="X441" s="188">
        <f t="shared" ref="X441:X467" si="32">L441-4.9</f>
        <v>23.151815909090907</v>
      </c>
      <c r="Y441" s="189">
        <v>759</v>
      </c>
      <c r="Z441" s="189">
        <v>165797973</v>
      </c>
      <c r="AA441" s="189">
        <v>571490</v>
      </c>
      <c r="AB441" s="357">
        <v>56</v>
      </c>
    </row>
    <row r="442" spans="1:36" x14ac:dyDescent="0.25">
      <c r="A442" s="125" t="s">
        <v>1282</v>
      </c>
      <c r="B442" s="183">
        <v>165798106</v>
      </c>
      <c r="C442" s="184">
        <v>3.6</v>
      </c>
      <c r="D442" s="127">
        <f>(C442+4.2+coefficient!$B$19)/0.9*1.19</f>
        <v>26.18</v>
      </c>
      <c r="E442" s="128">
        <f>(C442+4.2+coefficient!$B$19)/0.95</f>
        <v>20.842105263157897</v>
      </c>
      <c r="F442" s="185" t="s">
        <v>841</v>
      </c>
      <c r="G442" s="179">
        <v>441</v>
      </c>
      <c r="H442" s="180">
        <f>(C442+4.2+(coefficient!$B$22))/0.85*1.19</f>
        <v>15.120000000000001</v>
      </c>
      <c r="I442" s="132">
        <v>294</v>
      </c>
      <c r="J442" s="132">
        <v>165798106</v>
      </c>
      <c r="K442" s="132">
        <v>421349</v>
      </c>
      <c r="L442" s="181">
        <f t="shared" si="29"/>
        <v>27.578250000000001</v>
      </c>
      <c r="M442" s="135">
        <v>295</v>
      </c>
      <c r="N442" s="135">
        <v>165798106</v>
      </c>
      <c r="O442" s="135">
        <v>421351</v>
      </c>
      <c r="P442" s="182">
        <f>(C442+4.2+coefficient!$B$19)/0.88*1.19</f>
        <v>26.774999999999999</v>
      </c>
      <c r="Q442" s="137">
        <v>296</v>
      </c>
      <c r="R442" s="137">
        <v>165798106</v>
      </c>
      <c r="S442" s="137">
        <v>421350</v>
      </c>
      <c r="T442" s="186">
        <f t="shared" si="30"/>
        <v>10.547727272727274</v>
      </c>
      <c r="U442" s="187">
        <v>758</v>
      </c>
      <c r="V442" s="187">
        <v>165798106</v>
      </c>
      <c r="W442" s="187">
        <v>571491</v>
      </c>
      <c r="X442" s="188">
        <f t="shared" si="32"/>
        <v>22.678249999999998</v>
      </c>
      <c r="Y442" s="189">
        <v>759</v>
      </c>
      <c r="Z442" s="189">
        <v>165798106</v>
      </c>
      <c r="AA442" s="189">
        <v>571492</v>
      </c>
      <c r="AB442" s="357">
        <v>67</v>
      </c>
    </row>
    <row r="443" spans="1:36" x14ac:dyDescent="0.25">
      <c r="A443" s="144" t="s">
        <v>1283</v>
      </c>
      <c r="B443" s="183">
        <v>165800225</v>
      </c>
      <c r="C443" s="184">
        <v>4.1900000000000004</v>
      </c>
      <c r="D443" s="127">
        <f>(C443+4.2+coefficient!$B$19)/0.9*1.19</f>
        <v>26.960111111111111</v>
      </c>
      <c r="E443" s="128">
        <f>(C443+4.2+coefficient!$B$19)/0.95</f>
        <v>21.463157894736845</v>
      </c>
      <c r="F443" s="178" t="s">
        <v>1284</v>
      </c>
      <c r="G443" s="179">
        <v>442</v>
      </c>
      <c r="H443" s="180">
        <f>(C443+4.2+(coefficient!$B$22))/0.85*1.19</f>
        <v>15.946</v>
      </c>
      <c r="I443" s="132">
        <v>294</v>
      </c>
      <c r="J443" s="132">
        <v>165800225</v>
      </c>
      <c r="K443" s="132">
        <v>421399</v>
      </c>
      <c r="L443" s="181">
        <f t="shared" si="29"/>
        <v>28.400026136363639</v>
      </c>
      <c r="M443" s="135">
        <v>295</v>
      </c>
      <c r="N443" s="135">
        <v>165800225</v>
      </c>
      <c r="O443" s="135">
        <v>421401</v>
      </c>
      <c r="P443" s="182">
        <f>(C443+4.2+coefficient!$B$19)/0.88*1.19</f>
        <v>27.57284090909091</v>
      </c>
      <c r="Q443" s="137">
        <v>296</v>
      </c>
      <c r="R443" s="137">
        <v>165800225</v>
      </c>
      <c r="S443" s="137">
        <v>421400</v>
      </c>
      <c r="T443" s="186">
        <f t="shared" si="30"/>
        <v>11.345568181818182</v>
      </c>
      <c r="U443" s="187">
        <v>758</v>
      </c>
      <c r="V443" s="187">
        <v>165800225</v>
      </c>
      <c r="W443" s="187">
        <v>571493</v>
      </c>
      <c r="X443" s="188">
        <f t="shared" si="32"/>
        <v>23.500026136363637</v>
      </c>
      <c r="Y443" s="189">
        <v>759</v>
      </c>
      <c r="Z443" s="189">
        <v>165800225</v>
      </c>
      <c r="AA443" s="189">
        <v>571494</v>
      </c>
      <c r="AB443" s="357">
        <v>43</v>
      </c>
    </row>
    <row r="444" spans="1:36" x14ac:dyDescent="0.25">
      <c r="A444" s="125" t="s">
        <v>1285</v>
      </c>
      <c r="B444" s="183">
        <v>155079517</v>
      </c>
      <c r="C444" s="184">
        <v>0.98</v>
      </c>
      <c r="D444" s="127">
        <f>(C444+4.2+coefficient!$B$25)/0.9*1.19</f>
        <v>8.5679999999999996</v>
      </c>
      <c r="E444" s="128">
        <f>(C444+4.2+coefficient!$B$25)/0.95</f>
        <v>6.8210526315789473</v>
      </c>
      <c r="F444" s="185"/>
      <c r="G444" s="179">
        <v>443</v>
      </c>
      <c r="H444" s="180">
        <f>(C444+4.2+(coefficient!$B$23))/0.85*1.19</f>
        <v>10.052</v>
      </c>
      <c r="I444" s="132">
        <v>294</v>
      </c>
      <c r="J444" s="132">
        <v>155079517</v>
      </c>
      <c r="K444" s="132">
        <v>151390</v>
      </c>
      <c r="L444" s="181">
        <f t="shared" si="29"/>
        <v>9.0256090909090894</v>
      </c>
      <c r="M444" s="135">
        <v>295</v>
      </c>
      <c r="N444" s="135">
        <v>155079517</v>
      </c>
      <c r="O444" s="135">
        <v>151392</v>
      </c>
      <c r="P444" s="182">
        <f>(C444+4.2+coefficient!$B$25)/0.88*1.19</f>
        <v>8.7627272727272718</v>
      </c>
      <c r="Q444" s="137">
        <v>296</v>
      </c>
      <c r="R444" s="137">
        <v>155079517</v>
      </c>
      <c r="S444" s="137">
        <v>151391</v>
      </c>
      <c r="T444" s="186">
        <f t="shared" si="30"/>
        <v>7.0047727272727265</v>
      </c>
      <c r="U444" s="187">
        <v>758</v>
      </c>
      <c r="V444" s="187">
        <v>155079517</v>
      </c>
      <c r="W444" s="187">
        <v>560079</v>
      </c>
      <c r="X444" s="188">
        <f t="shared" si="32"/>
        <v>4.125609090909089</v>
      </c>
      <c r="Y444" s="189">
        <v>759</v>
      </c>
      <c r="Z444" s="189">
        <v>155079517</v>
      </c>
      <c r="AA444" s="189">
        <v>560080</v>
      </c>
      <c r="AB444" s="357">
        <v>232</v>
      </c>
      <c r="AH444">
        <v>3</v>
      </c>
      <c r="AI444">
        <v>7.94</v>
      </c>
      <c r="AJ444">
        <v>4.9000000000000004</v>
      </c>
    </row>
    <row r="445" spans="1:36" x14ac:dyDescent="0.25">
      <c r="A445" s="144" t="s">
        <v>1286</v>
      </c>
      <c r="B445" s="183">
        <v>155079509</v>
      </c>
      <c r="C445" s="184">
        <v>1.17</v>
      </c>
      <c r="D445" s="127">
        <f>(C445+4.2+coefficient!$B$25)/0.9*1.19</f>
        <v>8.819222222222221</v>
      </c>
      <c r="E445" s="128">
        <f>(C445+4.2+coefficient!$B$25)/0.95</f>
        <v>7.0210526315789474</v>
      </c>
      <c r="F445" s="178"/>
      <c r="G445" s="179">
        <v>444</v>
      </c>
      <c r="H445" s="180">
        <f>(C445+4.2+(coefficient!$B$23))/0.85*1.19</f>
        <v>10.318000000000001</v>
      </c>
      <c r="I445" s="132">
        <v>294</v>
      </c>
      <c r="J445" s="132">
        <v>155079509</v>
      </c>
      <c r="K445" s="132">
        <v>151644</v>
      </c>
      <c r="L445" s="181">
        <f t="shared" si="29"/>
        <v>9.2902488636363643</v>
      </c>
      <c r="M445" s="135">
        <v>295</v>
      </c>
      <c r="N445" s="135">
        <v>155079509</v>
      </c>
      <c r="O445" s="135">
        <v>151646</v>
      </c>
      <c r="P445" s="182">
        <f>(C445+4.2+coefficient!$B$25)/0.88*1.19</f>
        <v>9.0196590909090908</v>
      </c>
      <c r="Q445" s="137">
        <v>296</v>
      </c>
      <c r="R445" s="137">
        <v>155079509</v>
      </c>
      <c r="S445" s="137">
        <v>151645</v>
      </c>
      <c r="T445" s="186">
        <f t="shared" si="30"/>
        <v>7.2617045454545455</v>
      </c>
      <c r="U445" s="187">
        <v>758</v>
      </c>
      <c r="V445" s="187">
        <v>155079509</v>
      </c>
      <c r="W445" s="187">
        <v>560065</v>
      </c>
      <c r="X445" s="188">
        <f t="shared" si="32"/>
        <v>4.3902488636363639</v>
      </c>
      <c r="Y445" s="189">
        <v>759</v>
      </c>
      <c r="Z445" s="189">
        <v>155079509</v>
      </c>
      <c r="AA445" s="189">
        <v>560066</v>
      </c>
      <c r="AB445" s="357">
        <v>289</v>
      </c>
      <c r="AE445">
        <v>2</v>
      </c>
      <c r="AF445">
        <v>8.98</v>
      </c>
      <c r="AG445">
        <v>0</v>
      </c>
    </row>
    <row r="446" spans="1:36" x14ac:dyDescent="0.25">
      <c r="A446" s="125" t="s">
        <v>1287</v>
      </c>
      <c r="B446" s="183">
        <v>155079324</v>
      </c>
      <c r="C446" s="184">
        <v>0.78</v>
      </c>
      <c r="D446" s="127">
        <f>(C446+4.2+coefficient!$B$25)/0.9*1.19</f>
        <v>8.3035555555555547</v>
      </c>
      <c r="E446" s="128">
        <f>(C446+4.2+coefficient!$B$25)/0.95</f>
        <v>6.6105263157894747</v>
      </c>
      <c r="F446" s="185"/>
      <c r="G446" s="179">
        <v>445</v>
      </c>
      <c r="H446" s="180">
        <f>(C446+4.2+(coefficient!$B$23))/0.85*1.19</f>
        <v>9.7720000000000002</v>
      </c>
      <c r="I446" s="132">
        <v>294</v>
      </c>
      <c r="J446" s="132">
        <v>155079324</v>
      </c>
      <c r="K446" s="132">
        <v>153923</v>
      </c>
      <c r="L446" s="181">
        <f t="shared" si="29"/>
        <v>8.7470409090909094</v>
      </c>
      <c r="M446" s="135">
        <v>295</v>
      </c>
      <c r="N446" s="135">
        <v>155079324</v>
      </c>
      <c r="O446" s="135">
        <v>153925</v>
      </c>
      <c r="P446" s="182">
        <f>(C446+4.2+coefficient!$B$25)/0.88*1.19</f>
        <v>8.4922727272727272</v>
      </c>
      <c r="Q446" s="137">
        <v>296</v>
      </c>
      <c r="R446" s="137">
        <v>155079324</v>
      </c>
      <c r="S446" s="137">
        <v>153924</v>
      </c>
      <c r="T446" s="186">
        <f t="shared" si="30"/>
        <v>6.7343181818181819</v>
      </c>
      <c r="U446" s="187">
        <v>758</v>
      </c>
      <c r="V446" s="187">
        <v>155079324</v>
      </c>
      <c r="W446" s="187">
        <v>559865</v>
      </c>
      <c r="X446" s="188">
        <f t="shared" si="32"/>
        <v>3.847040909090909</v>
      </c>
      <c r="Y446" s="189">
        <v>759</v>
      </c>
      <c r="Z446" s="189">
        <v>155079324</v>
      </c>
      <c r="AA446" s="189">
        <v>559866</v>
      </c>
      <c r="AB446" s="357">
        <v>243</v>
      </c>
      <c r="AE446">
        <v>3</v>
      </c>
      <c r="AF446">
        <v>8.34</v>
      </c>
      <c r="AG446">
        <v>0</v>
      </c>
      <c r="AH446">
        <v>4</v>
      </c>
      <c r="AI446">
        <v>8.1</v>
      </c>
      <c r="AJ446">
        <v>4.9000000000000004</v>
      </c>
    </row>
    <row r="447" spans="1:36" x14ac:dyDescent="0.25">
      <c r="A447" s="144" t="s">
        <v>1288</v>
      </c>
      <c r="B447" s="183">
        <v>155079325</v>
      </c>
      <c r="C447" s="184">
        <v>1.1299999999999999</v>
      </c>
      <c r="D447" s="127">
        <f>(C447+4.2+coefficient!$B$25)/0.9*1.19</f>
        <v>8.766333333333332</v>
      </c>
      <c r="E447" s="128">
        <f>(C447+4.2+coefficient!$B$25)/0.95</f>
        <v>6.9789473684210526</v>
      </c>
      <c r="F447" s="178"/>
      <c r="G447" s="179">
        <v>446</v>
      </c>
      <c r="H447" s="180">
        <f>(C447+4.2+(coefficient!$B$23))/0.85*1.19</f>
        <v>10.261999999999999</v>
      </c>
      <c r="I447" s="132">
        <v>294</v>
      </c>
      <c r="J447" s="132">
        <v>155079325</v>
      </c>
      <c r="K447" s="132">
        <v>153926</v>
      </c>
      <c r="L447" s="181">
        <f t="shared" si="29"/>
        <v>9.2345352272727261</v>
      </c>
      <c r="M447" s="135">
        <v>295</v>
      </c>
      <c r="N447" s="135">
        <v>155079325</v>
      </c>
      <c r="O447" s="135">
        <v>153928</v>
      </c>
      <c r="P447" s="182">
        <f>(C447+4.2+coefficient!$B$25)/0.88*1.19</f>
        <v>8.9655681818181812</v>
      </c>
      <c r="Q447" s="137">
        <v>296</v>
      </c>
      <c r="R447" s="137">
        <v>155079325</v>
      </c>
      <c r="S447" s="137">
        <v>153927</v>
      </c>
      <c r="T447" s="186">
        <f t="shared" si="30"/>
        <v>7.2076136363636358</v>
      </c>
      <c r="U447" s="187">
        <v>758</v>
      </c>
      <c r="V447" s="187">
        <v>155079325</v>
      </c>
      <c r="W447" s="187">
        <v>559867</v>
      </c>
      <c r="X447" s="188">
        <f t="shared" si="32"/>
        <v>4.3345352272727258</v>
      </c>
      <c r="Y447" s="189">
        <v>759</v>
      </c>
      <c r="Z447" s="189">
        <v>155079325</v>
      </c>
      <c r="AA447" s="189">
        <v>559868</v>
      </c>
      <c r="AB447" s="357">
        <v>262</v>
      </c>
    </row>
    <row r="448" spans="1:36" x14ac:dyDescent="0.25">
      <c r="A448" s="125" t="s">
        <v>1289</v>
      </c>
      <c r="B448" s="183">
        <v>155079519</v>
      </c>
      <c r="C448" s="184">
        <v>1.2</v>
      </c>
      <c r="D448" s="127">
        <f>(C448+4.2+coefficient!$B$25)/0.9*1.19</f>
        <v>8.8588888888888881</v>
      </c>
      <c r="E448" s="128">
        <f>(C448+4.2+coefficient!$B$25)/0.95</f>
        <v>7.052631578947369</v>
      </c>
      <c r="F448" s="185"/>
      <c r="G448" s="179">
        <v>447</v>
      </c>
      <c r="H448" s="180">
        <f>(C448+4.2+(coefficient!$B$23))/0.85*1.19</f>
        <v>10.360000000000001</v>
      </c>
      <c r="I448" s="132">
        <v>294</v>
      </c>
      <c r="J448" s="132">
        <v>155079519</v>
      </c>
      <c r="K448" s="132">
        <v>153929</v>
      </c>
      <c r="L448" s="181">
        <f t="shared" si="29"/>
        <v>9.332034090909092</v>
      </c>
      <c r="M448" s="135">
        <v>295</v>
      </c>
      <c r="N448" s="135">
        <v>155079519</v>
      </c>
      <c r="O448" s="135">
        <v>153931</v>
      </c>
      <c r="P448" s="182">
        <f>(C448+4.2+coefficient!$B$25)/0.88*1.19</f>
        <v>9.060227272727273</v>
      </c>
      <c r="Q448" s="137">
        <v>296</v>
      </c>
      <c r="R448" s="137">
        <v>155079519</v>
      </c>
      <c r="S448" s="137">
        <v>153930</v>
      </c>
      <c r="T448" s="186">
        <f t="shared" si="30"/>
        <v>7.3022727272727277</v>
      </c>
      <c r="U448" s="187">
        <v>758</v>
      </c>
      <c r="V448" s="187">
        <v>155079519</v>
      </c>
      <c r="W448" s="187">
        <v>560083</v>
      </c>
      <c r="X448" s="188">
        <f t="shared" si="32"/>
        <v>4.4320340909090916</v>
      </c>
      <c r="Y448" s="189">
        <v>759</v>
      </c>
      <c r="Z448" s="189">
        <v>155079519</v>
      </c>
      <c r="AA448" s="189">
        <v>560084</v>
      </c>
      <c r="AB448" s="357">
        <v>120</v>
      </c>
      <c r="AE448">
        <v>12</v>
      </c>
      <c r="AF448">
        <v>9.33</v>
      </c>
      <c r="AG448">
        <v>0</v>
      </c>
      <c r="AH448">
        <v>2</v>
      </c>
      <c r="AI448">
        <v>8.7200000000000006</v>
      </c>
      <c r="AJ448">
        <v>0</v>
      </c>
    </row>
    <row r="449" spans="1:36" s="11" customFormat="1" x14ac:dyDescent="0.25">
      <c r="A449" s="194" t="s">
        <v>1290</v>
      </c>
      <c r="B449" s="126">
        <v>155079512</v>
      </c>
      <c r="C449" s="195">
        <v>1.95</v>
      </c>
      <c r="D449" s="196">
        <f>(C449+4.2+coefficient!$B$25)/0.9*1.19</f>
        <v>9.8505555555555553</v>
      </c>
      <c r="E449" s="197">
        <f>(C449+4.2+coefficient!$B$25)/0.95</f>
        <v>7.8421052631578956</v>
      </c>
      <c r="F449" s="178"/>
      <c r="G449" s="179">
        <v>448</v>
      </c>
      <c r="H449" s="180">
        <f>(C449+4.2+(coefficient!$B$23))/0.85*1.19</f>
        <v>11.410000000000002</v>
      </c>
      <c r="I449" s="132">
        <v>294</v>
      </c>
      <c r="J449" s="132">
        <v>155079512</v>
      </c>
      <c r="K449" s="132">
        <v>154013</v>
      </c>
      <c r="L449" s="181">
        <v>11.07</v>
      </c>
      <c r="M449" s="135">
        <v>295</v>
      </c>
      <c r="N449" s="135">
        <v>155079512</v>
      </c>
      <c r="O449" s="135">
        <v>154015</v>
      </c>
      <c r="P449" s="182">
        <f>(C449+4.2+coefficient!$B$25)/0.88*1.19</f>
        <v>10.074431818181818</v>
      </c>
      <c r="Q449" s="137">
        <v>296</v>
      </c>
      <c r="R449" s="137">
        <v>155079512</v>
      </c>
      <c r="S449" s="137">
        <v>154014</v>
      </c>
      <c r="T449" s="186">
        <f t="shared" si="30"/>
        <v>8.3164772727272727</v>
      </c>
      <c r="U449" s="187">
        <v>758</v>
      </c>
      <c r="V449" s="187">
        <v>155079512</v>
      </c>
      <c r="W449" s="187">
        <v>560071</v>
      </c>
      <c r="X449" s="188">
        <f t="shared" si="32"/>
        <v>6.17</v>
      </c>
      <c r="Y449" s="189">
        <v>759</v>
      </c>
      <c r="Z449" s="189">
        <v>155079512</v>
      </c>
      <c r="AA449" s="189">
        <v>560072</v>
      </c>
      <c r="AB449" s="357">
        <v>80</v>
      </c>
      <c r="AC449"/>
      <c r="AD449"/>
      <c r="AE449">
        <v>2</v>
      </c>
      <c r="AF449">
        <v>11.07</v>
      </c>
      <c r="AG449">
        <v>0</v>
      </c>
      <c r="AH449"/>
      <c r="AI449"/>
      <c r="AJ449"/>
    </row>
    <row r="450" spans="1:36" x14ac:dyDescent="0.25">
      <c r="A450" s="144" t="s">
        <v>1291</v>
      </c>
      <c r="B450" s="183">
        <v>155079520</v>
      </c>
      <c r="C450" s="184">
        <v>1.1200000000000001</v>
      </c>
      <c r="D450" s="127">
        <f>(C450+4.2+coefficient!$B$25)/0.9*1.19</f>
        <v>8.7531111111111102</v>
      </c>
      <c r="E450" s="128">
        <f>(C450+4.2+coefficient!$B$25)/0.95</f>
        <v>6.9684210526315793</v>
      </c>
      <c r="F450" s="178"/>
      <c r="G450" s="179">
        <v>449</v>
      </c>
      <c r="H450" s="180">
        <f>(C450+4.2+(coefficient!$B$23))/0.85*1.19</f>
        <v>10.248000000000001</v>
      </c>
      <c r="I450" s="132">
        <v>294</v>
      </c>
      <c r="J450" s="132">
        <v>155079520</v>
      </c>
      <c r="K450" s="132">
        <v>154016</v>
      </c>
      <c r="L450" s="181">
        <f t="shared" ref="L450:L467" si="33">P450*1.03</f>
        <v>9.2206068181818175</v>
      </c>
      <c r="M450" s="135">
        <v>295</v>
      </c>
      <c r="N450" s="135">
        <v>155079520</v>
      </c>
      <c r="O450" s="135">
        <v>154018</v>
      </c>
      <c r="P450" s="182">
        <f>(C450+4.2+coefficient!$B$25)/0.88*1.19</f>
        <v>8.9520454545454538</v>
      </c>
      <c r="Q450" s="137">
        <v>296</v>
      </c>
      <c r="R450" s="137">
        <v>155079520</v>
      </c>
      <c r="S450" s="137">
        <v>154017</v>
      </c>
      <c r="T450" s="186">
        <f t="shared" ref="T450:T513" si="34">(C450+4.2)/0.88*1.19</f>
        <v>7.1940909090909093</v>
      </c>
      <c r="U450" s="187">
        <v>758</v>
      </c>
      <c r="V450" s="187">
        <v>155079520</v>
      </c>
      <c r="W450" s="187">
        <v>560085</v>
      </c>
      <c r="X450" s="188">
        <f t="shared" si="32"/>
        <v>4.3206068181818171</v>
      </c>
      <c r="Y450" s="189">
        <v>759</v>
      </c>
      <c r="Z450" s="189">
        <v>155079520</v>
      </c>
      <c r="AA450" s="189">
        <v>560086</v>
      </c>
      <c r="AB450" s="357">
        <v>103</v>
      </c>
      <c r="AE450">
        <v>10</v>
      </c>
      <c r="AF450">
        <v>9.6199999999999992</v>
      </c>
      <c r="AG450">
        <v>0</v>
      </c>
      <c r="AH450">
        <v>14</v>
      </c>
      <c r="AI450">
        <v>8.56</v>
      </c>
      <c r="AJ450">
        <v>12.64</v>
      </c>
    </row>
    <row r="451" spans="1:36" x14ac:dyDescent="0.25">
      <c r="A451" s="125" t="s">
        <v>1292</v>
      </c>
      <c r="B451" s="183">
        <v>155079522</v>
      </c>
      <c r="C451" s="184">
        <v>2.1</v>
      </c>
      <c r="D451" s="127">
        <f>(C451+4.2+coefficient!$B$25)/0.9*1.19</f>
        <v>10.048888888888889</v>
      </c>
      <c r="E451" s="128">
        <f>(C451+4.2+coefficient!$B$25)/0.95</f>
        <v>8.0000000000000018</v>
      </c>
      <c r="F451" s="185"/>
      <c r="G451" s="179">
        <v>450</v>
      </c>
      <c r="H451" s="180">
        <f>(C451+4.2+(coefficient!$B$23))/0.85*1.19</f>
        <v>11.620000000000001</v>
      </c>
      <c r="I451" s="132">
        <v>294</v>
      </c>
      <c r="J451" s="132">
        <v>155079522</v>
      </c>
      <c r="K451" s="132">
        <v>153975</v>
      </c>
      <c r="L451" s="181">
        <f t="shared" si="33"/>
        <v>10.585590909090909</v>
      </c>
      <c r="M451" s="135">
        <v>295</v>
      </c>
      <c r="N451" s="135">
        <v>155079522</v>
      </c>
      <c r="O451" s="135">
        <v>153977</v>
      </c>
      <c r="P451" s="182">
        <f>(C451+4.2+coefficient!$B$25)/0.88*1.19</f>
        <v>10.277272727272727</v>
      </c>
      <c r="Q451" s="137">
        <v>296</v>
      </c>
      <c r="R451" s="137">
        <v>155079522</v>
      </c>
      <c r="S451" s="137">
        <v>153976</v>
      </c>
      <c r="T451" s="186">
        <f t="shared" si="34"/>
        <v>8.519318181818182</v>
      </c>
      <c r="U451" s="187">
        <v>758</v>
      </c>
      <c r="V451" s="187">
        <v>155079522</v>
      </c>
      <c r="W451" s="187">
        <v>560089</v>
      </c>
      <c r="X451" s="188">
        <f t="shared" si="32"/>
        <v>5.6855909090909087</v>
      </c>
      <c r="Y451" s="189">
        <v>759</v>
      </c>
      <c r="Z451" s="189">
        <v>155079522</v>
      </c>
      <c r="AA451" s="189">
        <v>560090</v>
      </c>
      <c r="AB451" s="357">
        <v>61</v>
      </c>
      <c r="AE451">
        <v>3</v>
      </c>
      <c r="AF451">
        <v>10.17</v>
      </c>
      <c r="AG451">
        <v>0</v>
      </c>
      <c r="AH451">
        <v>8</v>
      </c>
      <c r="AI451">
        <v>4.97</v>
      </c>
      <c r="AJ451">
        <v>4.9000000000000004</v>
      </c>
    </row>
    <row r="452" spans="1:36" x14ac:dyDescent="0.25">
      <c r="A452" s="144" t="s">
        <v>1293</v>
      </c>
      <c r="B452" s="183">
        <v>155079518</v>
      </c>
      <c r="C452" s="184">
        <v>1.19</v>
      </c>
      <c r="D452" s="127">
        <f>(C452+4.2+coefficient!$B$25)/0.9*1.19</f>
        <v>8.8456666666666663</v>
      </c>
      <c r="E452" s="128">
        <f>(C452+4.2+coefficient!$B$25)/0.95</f>
        <v>7.0421052631578958</v>
      </c>
      <c r="F452" s="178"/>
      <c r="G452" s="179">
        <v>451</v>
      </c>
      <c r="H452" s="180">
        <f>(C452+4.2+(coefficient!$B$23))/0.85*1.19</f>
        <v>10.346</v>
      </c>
      <c r="I452" s="132">
        <v>294</v>
      </c>
      <c r="J452" s="132">
        <v>155079518</v>
      </c>
      <c r="K452" s="132">
        <v>154047</v>
      </c>
      <c r="L452" s="181">
        <f t="shared" si="33"/>
        <v>9.3181056818181816</v>
      </c>
      <c r="M452" s="135">
        <v>295</v>
      </c>
      <c r="N452" s="135">
        <v>155079518</v>
      </c>
      <c r="O452" s="135">
        <v>154049</v>
      </c>
      <c r="P452" s="182">
        <f>(C452+4.2+coefficient!$B$25)/0.88*1.19</f>
        <v>9.0467045454545456</v>
      </c>
      <c r="Q452" s="137">
        <v>296</v>
      </c>
      <c r="R452" s="137">
        <v>155079518</v>
      </c>
      <c r="S452" s="137">
        <v>154048</v>
      </c>
      <c r="T452" s="186">
        <f t="shared" si="34"/>
        <v>7.2887500000000012</v>
      </c>
      <c r="U452" s="187">
        <v>758</v>
      </c>
      <c r="V452" s="187">
        <v>155079518</v>
      </c>
      <c r="W452" s="187">
        <v>560081</v>
      </c>
      <c r="X452" s="188">
        <f t="shared" si="32"/>
        <v>4.4181056818181812</v>
      </c>
      <c r="Y452" s="189">
        <v>759</v>
      </c>
      <c r="Z452" s="189">
        <v>155079518</v>
      </c>
      <c r="AA452" s="189">
        <v>560082</v>
      </c>
      <c r="AB452" s="357">
        <v>233</v>
      </c>
    </row>
    <row r="453" spans="1:36" x14ac:dyDescent="0.25">
      <c r="A453" s="125" t="s">
        <v>1294</v>
      </c>
      <c r="B453" s="183">
        <v>155079326</v>
      </c>
      <c r="C453" s="184">
        <v>0.73</v>
      </c>
      <c r="D453" s="127">
        <f>(C453+4.2+coefficient!$B$25)/0.9*1.19</f>
        <v>8.2374444444444439</v>
      </c>
      <c r="E453" s="128">
        <f>(C453+4.2+coefficient!$B$25)/0.95</f>
        <v>6.5578947368421048</v>
      </c>
      <c r="F453" s="185"/>
      <c r="G453" s="179">
        <v>452</v>
      </c>
      <c r="H453" s="180">
        <f>(C453+4.2+(coefficient!$B$23))/0.85*1.19</f>
        <v>9.7019999999999982</v>
      </c>
      <c r="I453" s="132">
        <v>294</v>
      </c>
      <c r="J453" s="132">
        <v>155079326</v>
      </c>
      <c r="K453" s="132">
        <v>153973</v>
      </c>
      <c r="L453" s="181">
        <f t="shared" si="33"/>
        <v>8.6773988636363626</v>
      </c>
      <c r="M453" s="135">
        <v>295</v>
      </c>
      <c r="N453" s="135">
        <v>155079326</v>
      </c>
      <c r="O453" s="135">
        <v>153974</v>
      </c>
      <c r="P453" s="182">
        <f>(C453+4.2+coefficient!$B$25)/0.88*1.19</f>
        <v>8.4246590909090902</v>
      </c>
      <c r="Q453" s="137">
        <v>296</v>
      </c>
      <c r="R453" s="137">
        <v>155079326</v>
      </c>
      <c r="S453" s="137">
        <v>92273</v>
      </c>
      <c r="T453" s="186">
        <f t="shared" si="34"/>
        <v>6.6667045454545448</v>
      </c>
      <c r="U453" s="187">
        <v>758</v>
      </c>
      <c r="V453" s="187">
        <v>155079326</v>
      </c>
      <c r="W453" s="187">
        <v>559869</v>
      </c>
      <c r="X453" s="188">
        <f t="shared" si="32"/>
        <v>3.7773988636363622</v>
      </c>
      <c r="Y453" s="189">
        <v>759</v>
      </c>
      <c r="Z453" s="189">
        <v>155079326</v>
      </c>
      <c r="AA453" s="189">
        <v>559870</v>
      </c>
      <c r="AB453" s="357">
        <v>136</v>
      </c>
      <c r="AH453">
        <v>1</v>
      </c>
      <c r="AI453">
        <v>8.09</v>
      </c>
      <c r="AJ453">
        <v>0</v>
      </c>
    </row>
    <row r="454" spans="1:36" x14ac:dyDescent="0.25">
      <c r="A454" s="144" t="s">
        <v>1295</v>
      </c>
      <c r="B454" s="183">
        <v>155079510</v>
      </c>
      <c r="C454" s="184">
        <v>1.91</v>
      </c>
      <c r="D454" s="127">
        <f>(C454+4.2+coefficient!$B$25)/0.9*1.19</f>
        <v>9.7976666666666645</v>
      </c>
      <c r="E454" s="128">
        <f>(C454+4.2+coefficient!$B$25)/0.95</f>
        <v>7.8000000000000007</v>
      </c>
      <c r="F454" s="178"/>
      <c r="G454" s="179">
        <v>453</v>
      </c>
      <c r="H454" s="180">
        <f>(C454+4.2+(coefficient!$B$23))/0.85*1.19</f>
        <v>11.353999999999999</v>
      </c>
      <c r="I454" s="132">
        <v>294</v>
      </c>
      <c r="J454" s="132">
        <v>155079510</v>
      </c>
      <c r="K454" s="132">
        <v>153935</v>
      </c>
      <c r="L454" s="181">
        <f t="shared" si="33"/>
        <v>10.320951136363636</v>
      </c>
      <c r="M454" s="135">
        <v>295</v>
      </c>
      <c r="N454" s="135">
        <v>155079510</v>
      </c>
      <c r="O454" s="135">
        <v>153937</v>
      </c>
      <c r="P454" s="182">
        <f>(C454+4.2+coefficient!$B$25)/0.88*1.19</f>
        <v>10.020340909090908</v>
      </c>
      <c r="Q454" s="137">
        <v>296</v>
      </c>
      <c r="R454" s="137">
        <v>155079510</v>
      </c>
      <c r="S454" s="137">
        <v>153936</v>
      </c>
      <c r="T454" s="186">
        <f t="shared" si="34"/>
        <v>8.262386363636363</v>
      </c>
      <c r="U454" s="187">
        <v>758</v>
      </c>
      <c r="V454" s="187">
        <v>155079510</v>
      </c>
      <c r="W454" s="187">
        <v>560067</v>
      </c>
      <c r="X454" s="188">
        <f t="shared" si="32"/>
        <v>5.4209511363636356</v>
      </c>
      <c r="Y454" s="189">
        <v>759</v>
      </c>
      <c r="Z454" s="189">
        <v>155079510</v>
      </c>
      <c r="AA454" s="189">
        <v>560068</v>
      </c>
      <c r="AB454" s="357">
        <v>290</v>
      </c>
    </row>
    <row r="455" spans="1:36" x14ac:dyDescent="0.25">
      <c r="A455" s="125" t="s">
        <v>1296</v>
      </c>
      <c r="B455" s="183">
        <v>155079513</v>
      </c>
      <c r="C455" s="184">
        <v>0.73</v>
      </c>
      <c r="D455" s="127">
        <f>(C455+4.2+coefficient!$B$25)/0.9*1.19</f>
        <v>8.2374444444444439</v>
      </c>
      <c r="E455" s="128">
        <f>(C455+4.2+coefficient!$B$25)/0.95</f>
        <v>6.5578947368421048</v>
      </c>
      <c r="F455" s="185"/>
      <c r="G455" s="179">
        <v>454</v>
      </c>
      <c r="H455" s="180">
        <f>(C455+4.2+(coefficient!$B$23))/0.85*1.19</f>
        <v>9.7019999999999982</v>
      </c>
      <c r="I455" s="132">
        <v>294</v>
      </c>
      <c r="J455" s="132">
        <v>155079513</v>
      </c>
      <c r="K455" s="132">
        <v>153938</v>
      </c>
      <c r="L455" s="181">
        <f t="shared" si="33"/>
        <v>8.6773988636363626</v>
      </c>
      <c r="M455" s="135">
        <v>295</v>
      </c>
      <c r="N455" s="135">
        <v>155079513</v>
      </c>
      <c r="O455" s="135">
        <v>153940</v>
      </c>
      <c r="P455" s="182">
        <f>(C455+4.2+coefficient!$B$25)/0.88*1.19</f>
        <v>8.4246590909090902</v>
      </c>
      <c r="Q455" s="137">
        <v>296</v>
      </c>
      <c r="R455" s="137">
        <v>155079513</v>
      </c>
      <c r="S455" s="137">
        <v>153939</v>
      </c>
      <c r="T455" s="186">
        <f t="shared" si="34"/>
        <v>6.6667045454545448</v>
      </c>
      <c r="U455" s="187">
        <v>758</v>
      </c>
      <c r="V455" s="187">
        <v>155079513</v>
      </c>
      <c r="W455" s="187">
        <v>560073</v>
      </c>
      <c r="X455" s="188">
        <f t="shared" si="32"/>
        <v>3.7773988636363622</v>
      </c>
      <c r="Y455" s="189">
        <v>759</v>
      </c>
      <c r="Z455" s="189">
        <v>155079513</v>
      </c>
      <c r="AA455" s="189">
        <v>560074</v>
      </c>
      <c r="AB455" s="357">
        <v>242</v>
      </c>
    </row>
    <row r="456" spans="1:36" x14ac:dyDescent="0.25">
      <c r="A456" s="144" t="s">
        <v>1297</v>
      </c>
      <c r="B456" s="183">
        <v>155079327</v>
      </c>
      <c r="C456" s="184">
        <v>3.57</v>
      </c>
      <c r="D456" s="127">
        <f>(C456+4.2+coefficient!$B$25)/0.9*1.19</f>
        <v>11.992555555555555</v>
      </c>
      <c r="E456" s="128">
        <f>(C456+4.2+coefficient!$B$25)/0.95</f>
        <v>9.5473684210526315</v>
      </c>
      <c r="F456" s="178"/>
      <c r="G456" s="179">
        <v>455</v>
      </c>
      <c r="H456" s="180">
        <f>(C456+4.2+(coefficient!$B$23))/0.85*1.19</f>
        <v>13.677999999999999</v>
      </c>
      <c r="I456" s="132">
        <v>294</v>
      </c>
      <c r="J456" s="132">
        <v>155079327</v>
      </c>
      <c r="K456" s="132">
        <v>153942</v>
      </c>
      <c r="L456" s="181">
        <f t="shared" si="33"/>
        <v>12.633067045454544</v>
      </c>
      <c r="M456" s="135">
        <v>295</v>
      </c>
      <c r="N456" s="135">
        <v>155079327</v>
      </c>
      <c r="O456" s="135">
        <v>153944</v>
      </c>
      <c r="P456" s="182">
        <f>(C456+4.2+coefficient!$B$25)/0.88*1.19</f>
        <v>12.265113636363635</v>
      </c>
      <c r="Q456" s="137">
        <v>296</v>
      </c>
      <c r="R456" s="137">
        <v>155079327</v>
      </c>
      <c r="S456" s="137">
        <v>153943</v>
      </c>
      <c r="T456" s="186">
        <f t="shared" si="34"/>
        <v>10.50715909090909</v>
      </c>
      <c r="U456" s="187">
        <v>758</v>
      </c>
      <c r="V456" s="187">
        <v>155079327</v>
      </c>
      <c r="W456" s="187">
        <v>559871</v>
      </c>
      <c r="X456" s="188">
        <f t="shared" si="32"/>
        <v>7.7330670454545434</v>
      </c>
      <c r="Y456" s="189">
        <v>759</v>
      </c>
      <c r="Z456" s="189">
        <v>155079327</v>
      </c>
      <c r="AA456" s="189">
        <v>559872</v>
      </c>
      <c r="AB456" s="357">
        <v>216</v>
      </c>
      <c r="AE456">
        <v>2</v>
      </c>
      <c r="AF456">
        <v>12.63</v>
      </c>
      <c r="AG456">
        <v>0</v>
      </c>
      <c r="AH456">
        <v>2</v>
      </c>
      <c r="AI456">
        <v>6.99</v>
      </c>
      <c r="AJ456">
        <v>4.9000000000000004</v>
      </c>
    </row>
    <row r="457" spans="1:36" x14ac:dyDescent="0.25">
      <c r="A457" s="125" t="s">
        <v>1298</v>
      </c>
      <c r="B457" s="183">
        <v>155079515</v>
      </c>
      <c r="C457" s="184">
        <v>3.56</v>
      </c>
      <c r="D457" s="127">
        <f>(C457+4.2+coefficient!$B$25)/0.9*1.19</f>
        <v>11.979333333333333</v>
      </c>
      <c r="E457" s="128">
        <f>(C457+4.2+coefficient!$B$25)/0.95</f>
        <v>9.5368421052631582</v>
      </c>
      <c r="F457" s="185"/>
      <c r="G457" s="179">
        <v>456</v>
      </c>
      <c r="H457" s="362">
        <v>13.68</v>
      </c>
      <c r="I457" s="132">
        <v>294</v>
      </c>
      <c r="J457" s="132">
        <v>155079515</v>
      </c>
      <c r="K457" s="132">
        <v>153945</v>
      </c>
      <c r="L457" s="181">
        <f t="shared" si="33"/>
        <v>12.619138636363637</v>
      </c>
      <c r="M457" s="135">
        <v>295</v>
      </c>
      <c r="N457" s="135">
        <v>155079515</v>
      </c>
      <c r="O457" s="135">
        <v>153947</v>
      </c>
      <c r="P457" s="182">
        <f>(C457+4.2+coefficient!$B$25)/0.88*1.19</f>
        <v>12.251590909090909</v>
      </c>
      <c r="Q457" s="137">
        <v>296</v>
      </c>
      <c r="R457" s="137">
        <v>155079515</v>
      </c>
      <c r="S457" s="137">
        <v>153946</v>
      </c>
      <c r="T457" s="186">
        <f t="shared" si="34"/>
        <v>10.493636363636364</v>
      </c>
      <c r="U457" s="187">
        <v>758</v>
      </c>
      <c r="V457" s="187">
        <v>155079515</v>
      </c>
      <c r="W457" s="187">
        <v>560077</v>
      </c>
      <c r="X457" s="188">
        <f t="shared" si="32"/>
        <v>7.7191386363636365</v>
      </c>
      <c r="Y457" s="189">
        <v>759</v>
      </c>
      <c r="Z457" s="189">
        <v>155079515</v>
      </c>
      <c r="AA457" s="189">
        <v>560078</v>
      </c>
      <c r="AB457" s="357">
        <v>214</v>
      </c>
      <c r="AC457">
        <v>1</v>
      </c>
      <c r="AD457">
        <v>13.68</v>
      </c>
      <c r="AH457">
        <v>4</v>
      </c>
      <c r="AI457">
        <v>6.96</v>
      </c>
      <c r="AJ457">
        <v>4.9000000000000004</v>
      </c>
    </row>
    <row r="458" spans="1:36" x14ac:dyDescent="0.25">
      <c r="A458" s="144" t="s">
        <v>1299</v>
      </c>
      <c r="B458" s="183">
        <v>155079328</v>
      </c>
      <c r="C458" s="184">
        <v>3.57</v>
      </c>
      <c r="D458" s="127">
        <f>(C458+4.2+coefficient!$B$25)/0.9*1.19</f>
        <v>11.992555555555555</v>
      </c>
      <c r="E458" s="128">
        <f>(C458+4.2+coefficient!$B$25)/0.95</f>
        <v>9.5473684210526315</v>
      </c>
      <c r="F458" s="178"/>
      <c r="G458" s="179">
        <v>457</v>
      </c>
      <c r="H458" s="180">
        <f>(C458+4.2+(coefficient!$B$23))/0.85*1.19</f>
        <v>13.677999999999999</v>
      </c>
      <c r="I458" s="132">
        <v>294</v>
      </c>
      <c r="J458" s="132">
        <v>155079328</v>
      </c>
      <c r="K458" s="132">
        <v>153948</v>
      </c>
      <c r="L458" s="181">
        <f t="shared" si="33"/>
        <v>12.633067045454544</v>
      </c>
      <c r="M458" s="135">
        <v>295</v>
      </c>
      <c r="N458" s="135">
        <v>155079328</v>
      </c>
      <c r="O458" s="135">
        <v>153950</v>
      </c>
      <c r="P458" s="182">
        <f>(C458+4.2+coefficient!$B$25)/0.88*1.19</f>
        <v>12.265113636363635</v>
      </c>
      <c r="Q458" s="137">
        <v>296</v>
      </c>
      <c r="R458" s="137">
        <v>155079328</v>
      </c>
      <c r="S458" s="137">
        <v>153949</v>
      </c>
      <c r="T458" s="186">
        <f t="shared" si="34"/>
        <v>10.50715909090909</v>
      </c>
      <c r="U458" s="187">
        <v>758</v>
      </c>
      <c r="V458" s="187">
        <v>155079328</v>
      </c>
      <c r="W458" s="187">
        <v>559873</v>
      </c>
      <c r="X458" s="188">
        <f t="shared" si="32"/>
        <v>7.7330670454545434</v>
      </c>
      <c r="Y458" s="189">
        <v>759</v>
      </c>
      <c r="Z458" s="189">
        <v>155079328</v>
      </c>
      <c r="AA458" s="189">
        <v>559874</v>
      </c>
      <c r="AB458" s="357">
        <v>206</v>
      </c>
      <c r="AE458">
        <v>2</v>
      </c>
      <c r="AF458">
        <v>12.63</v>
      </c>
      <c r="AG458">
        <v>0</v>
      </c>
      <c r="AH458">
        <v>2</v>
      </c>
      <c r="AI458">
        <v>12.94</v>
      </c>
      <c r="AJ458">
        <v>0</v>
      </c>
    </row>
    <row r="459" spans="1:36" x14ac:dyDescent="0.25">
      <c r="A459" s="125" t="s">
        <v>1300</v>
      </c>
      <c r="B459" s="183">
        <v>155079511</v>
      </c>
      <c r="C459" s="184">
        <v>0.9</v>
      </c>
      <c r="D459" s="127">
        <f>(C459+4.2+coefficient!$B$25)/0.9*1.19</f>
        <v>8.4622222222222216</v>
      </c>
      <c r="E459" s="128">
        <f>(C459+4.2+coefficient!$B$25)/0.95</f>
        <v>6.7368421052631584</v>
      </c>
      <c r="F459" s="185"/>
      <c r="G459" s="179">
        <v>458</v>
      </c>
      <c r="H459" s="180">
        <f>(C459+4.2+(coefficient!$B$23))/0.85*1.19</f>
        <v>9.94</v>
      </c>
      <c r="I459" s="132">
        <v>294</v>
      </c>
      <c r="J459" s="132">
        <v>155079511</v>
      </c>
      <c r="K459" s="132">
        <v>102525</v>
      </c>
      <c r="L459" s="181">
        <f t="shared" si="33"/>
        <v>8.9141818181818184</v>
      </c>
      <c r="M459" s="135">
        <v>295</v>
      </c>
      <c r="N459" s="135">
        <v>155079511</v>
      </c>
      <c r="O459" s="135">
        <v>102527</v>
      </c>
      <c r="P459" s="182">
        <f>(C459+4.2+coefficient!$B$25)/0.88*1.19</f>
        <v>8.6545454545454543</v>
      </c>
      <c r="Q459" s="137">
        <v>296</v>
      </c>
      <c r="R459" s="137">
        <v>155079511</v>
      </c>
      <c r="S459" s="137">
        <v>102526</v>
      </c>
      <c r="T459" s="186">
        <f t="shared" si="34"/>
        <v>6.896590909090909</v>
      </c>
      <c r="U459" s="187">
        <v>758</v>
      </c>
      <c r="V459" s="187">
        <v>155079511</v>
      </c>
      <c r="W459" s="187">
        <v>560069</v>
      </c>
      <c r="X459" s="188">
        <f t="shared" si="32"/>
        <v>4.0141818181818181</v>
      </c>
      <c r="Y459" s="189">
        <v>759</v>
      </c>
      <c r="Z459" s="189">
        <v>155079511</v>
      </c>
      <c r="AA459" s="189">
        <v>560070</v>
      </c>
      <c r="AB459" s="357">
        <v>201</v>
      </c>
      <c r="AE459">
        <v>3</v>
      </c>
      <c r="AF459">
        <v>8.91</v>
      </c>
      <c r="AG459">
        <v>0</v>
      </c>
      <c r="AH459">
        <v>1</v>
      </c>
      <c r="AI459">
        <v>8.3699999999999992</v>
      </c>
      <c r="AJ459">
        <v>0</v>
      </c>
    </row>
    <row r="460" spans="1:36" x14ac:dyDescent="0.25">
      <c r="A460" s="144" t="s">
        <v>1301</v>
      </c>
      <c r="B460" s="183">
        <v>155079514</v>
      </c>
      <c r="C460" s="184">
        <v>0.87</v>
      </c>
      <c r="D460" s="127">
        <f>(C460+4.2+coefficient!$B$25)/0.9*1.19</f>
        <v>8.4225555555555545</v>
      </c>
      <c r="E460" s="128">
        <f>(C460+4.2+coefficient!$B$25)/0.95</f>
        <v>6.7052631578947377</v>
      </c>
      <c r="F460" s="178"/>
      <c r="G460" s="179">
        <v>459</v>
      </c>
      <c r="H460" s="180">
        <f>(C460+4.2+(coefficient!$B$23))/0.85*1.19</f>
        <v>9.8979999999999997</v>
      </c>
      <c r="I460" s="132">
        <v>294</v>
      </c>
      <c r="J460" s="132">
        <v>155079514</v>
      </c>
      <c r="K460" s="132">
        <v>153959</v>
      </c>
      <c r="L460" s="181">
        <f t="shared" si="33"/>
        <v>8.8723965909090907</v>
      </c>
      <c r="M460" s="135">
        <v>295</v>
      </c>
      <c r="N460" s="135">
        <v>155079514</v>
      </c>
      <c r="O460" s="135">
        <v>153961</v>
      </c>
      <c r="P460" s="182">
        <f>(C460+4.2+coefficient!$B$25)/0.88*1.19</f>
        <v>8.6139772727272721</v>
      </c>
      <c r="Q460" s="137">
        <v>296</v>
      </c>
      <c r="R460" s="137">
        <v>155079514</v>
      </c>
      <c r="S460" s="137">
        <v>153960</v>
      </c>
      <c r="T460" s="186">
        <f t="shared" si="34"/>
        <v>6.8560227272727277</v>
      </c>
      <c r="U460" s="187">
        <v>758</v>
      </c>
      <c r="V460" s="187">
        <v>155079514</v>
      </c>
      <c r="W460" s="187">
        <v>560075</v>
      </c>
      <c r="X460" s="188">
        <f t="shared" si="32"/>
        <v>3.9723965909090904</v>
      </c>
      <c r="Y460" s="189">
        <v>759</v>
      </c>
      <c r="Z460" s="189">
        <v>155079514</v>
      </c>
      <c r="AA460" s="189">
        <v>560076</v>
      </c>
      <c r="AB460" s="357">
        <v>168</v>
      </c>
      <c r="AC460">
        <v>1</v>
      </c>
      <c r="AD460">
        <v>9.9</v>
      </c>
    </row>
    <row r="461" spans="1:36" x14ac:dyDescent="0.25">
      <c r="A461" s="125" t="s">
        <v>1302</v>
      </c>
      <c r="B461" s="183">
        <v>155079521</v>
      </c>
      <c r="C461" s="184">
        <v>1.62</v>
      </c>
      <c r="D461" s="127">
        <f>(C461+4.2+coefficient!$B$25)/0.9*1.19</f>
        <v>9.4142222222222216</v>
      </c>
      <c r="E461" s="128">
        <f>(C461+4.2+coefficient!$B$25)/0.95</f>
        <v>7.4947368421052634</v>
      </c>
      <c r="F461" s="185"/>
      <c r="G461" s="179">
        <v>460</v>
      </c>
      <c r="H461" s="180">
        <f>(C461+4.2+(coefficient!$B$23))/0.85*1.19</f>
        <v>10.948</v>
      </c>
      <c r="I461" s="132">
        <v>294</v>
      </c>
      <c r="J461" s="132">
        <v>155079521</v>
      </c>
      <c r="K461" s="132">
        <v>153963</v>
      </c>
      <c r="L461" s="181">
        <f t="shared" si="33"/>
        <v>9.9170272727272728</v>
      </c>
      <c r="M461" s="135">
        <v>295</v>
      </c>
      <c r="N461" s="135">
        <v>155079521</v>
      </c>
      <c r="O461" s="135">
        <v>153965</v>
      </c>
      <c r="P461" s="182">
        <f>(C461+4.2+coefficient!$B$25)/0.88*1.19</f>
        <v>9.6281818181818188</v>
      </c>
      <c r="Q461" s="137">
        <v>296</v>
      </c>
      <c r="R461" s="137">
        <v>155079521</v>
      </c>
      <c r="S461" s="137">
        <v>153964</v>
      </c>
      <c r="T461" s="186">
        <f t="shared" si="34"/>
        <v>7.8702272727272726</v>
      </c>
      <c r="U461" s="187">
        <v>758</v>
      </c>
      <c r="V461" s="187">
        <v>155079521</v>
      </c>
      <c r="W461" s="187">
        <v>560087</v>
      </c>
      <c r="X461" s="188">
        <f t="shared" si="32"/>
        <v>5.0170272727272724</v>
      </c>
      <c r="Y461" s="189">
        <v>759</v>
      </c>
      <c r="Z461" s="189">
        <v>155079521</v>
      </c>
      <c r="AA461" s="189">
        <v>560088</v>
      </c>
      <c r="AB461" s="357">
        <v>261</v>
      </c>
    </row>
    <row r="462" spans="1:36" x14ac:dyDescent="0.25">
      <c r="A462" s="144" t="s">
        <v>1303</v>
      </c>
      <c r="B462" s="183">
        <v>155079323</v>
      </c>
      <c r="C462" s="184">
        <v>1.77</v>
      </c>
      <c r="D462" s="127">
        <f>(C462+4.2+coefficient!$B$25)/0.9*1.19</f>
        <v>9.612555555555554</v>
      </c>
      <c r="E462" s="128">
        <f>(C462+4.2+coefficient!$B$25)/0.95</f>
        <v>7.6526315789473696</v>
      </c>
      <c r="F462" s="178"/>
      <c r="G462" s="179">
        <v>461</v>
      </c>
      <c r="H462" s="180">
        <f>(C462+4.2+(coefficient!$B$23))/0.85*1.19</f>
        <v>11.157999999999999</v>
      </c>
      <c r="I462" s="132">
        <v>294</v>
      </c>
      <c r="J462" s="132">
        <v>155079323</v>
      </c>
      <c r="K462" s="132">
        <v>153968</v>
      </c>
      <c r="L462" s="181">
        <f t="shared" si="33"/>
        <v>10.125953409090908</v>
      </c>
      <c r="M462" s="135">
        <v>295</v>
      </c>
      <c r="N462" s="135">
        <v>155079323</v>
      </c>
      <c r="O462" s="135">
        <v>153970</v>
      </c>
      <c r="P462" s="182">
        <f>(C462+4.2+coefficient!$B$25)/0.88*1.19</f>
        <v>9.8310227272727264</v>
      </c>
      <c r="Q462" s="137">
        <v>296</v>
      </c>
      <c r="R462" s="137">
        <v>155079323</v>
      </c>
      <c r="S462" s="137">
        <v>153969</v>
      </c>
      <c r="T462" s="186">
        <f t="shared" si="34"/>
        <v>8.0730681818181829</v>
      </c>
      <c r="U462" s="187">
        <v>758</v>
      </c>
      <c r="V462" s="187">
        <v>155079323</v>
      </c>
      <c r="W462" s="187">
        <v>559863</v>
      </c>
      <c r="X462" s="188">
        <f t="shared" si="32"/>
        <v>5.2259534090909074</v>
      </c>
      <c r="Y462" s="189">
        <v>759</v>
      </c>
      <c r="Z462" s="189">
        <v>155079323</v>
      </c>
      <c r="AA462" s="189">
        <v>559864</v>
      </c>
      <c r="AB462" s="357">
        <v>198</v>
      </c>
      <c r="AE462">
        <v>4</v>
      </c>
      <c r="AF462">
        <v>9.42</v>
      </c>
      <c r="AG462">
        <v>0</v>
      </c>
    </row>
    <row r="463" spans="1:36" x14ac:dyDescent="0.25">
      <c r="A463" s="148" t="s">
        <v>1304</v>
      </c>
      <c r="B463" s="190">
        <v>167398232</v>
      </c>
      <c r="C463" s="191">
        <v>1.93</v>
      </c>
      <c r="D463" s="192">
        <f>(C463+4.2+coefficient!$B$25)/0.9*1.19</f>
        <v>9.8241111111111099</v>
      </c>
      <c r="E463" s="193">
        <f>(C463+4.2+coefficient!$B$25)/0.95</f>
        <v>7.8210526315789473</v>
      </c>
      <c r="F463" s="185"/>
      <c r="G463" s="179">
        <v>462</v>
      </c>
      <c r="H463" s="180">
        <f>(C463+4.2+(coefficient!$B$23))/0.85*1.19</f>
        <v>11.382</v>
      </c>
      <c r="I463" s="132">
        <v>294</v>
      </c>
      <c r="J463" s="132">
        <v>167398232</v>
      </c>
      <c r="K463" s="132">
        <v>445597</v>
      </c>
      <c r="L463" s="181">
        <f t="shared" si="33"/>
        <v>10.348807954545455</v>
      </c>
      <c r="M463" s="135">
        <v>295</v>
      </c>
      <c r="N463" s="135">
        <v>167398232</v>
      </c>
      <c r="O463" s="135">
        <v>445599</v>
      </c>
      <c r="P463" s="182">
        <f>(C463+4.2+coefficient!$B$25)/0.88*1.19</f>
        <v>10.047386363636363</v>
      </c>
      <c r="Q463" s="137">
        <v>296</v>
      </c>
      <c r="R463" s="137">
        <v>167398232</v>
      </c>
      <c r="S463" s="137">
        <v>445598</v>
      </c>
      <c r="T463" s="186">
        <f t="shared" si="34"/>
        <v>8.2894318181818178</v>
      </c>
      <c r="U463" s="187">
        <v>758</v>
      </c>
      <c r="V463" s="187">
        <v>167398232</v>
      </c>
      <c r="W463" s="187">
        <v>598890</v>
      </c>
      <c r="X463" s="188">
        <f t="shared" si="32"/>
        <v>5.4488079545454546</v>
      </c>
      <c r="Y463" s="189">
        <v>759</v>
      </c>
      <c r="Z463" s="189">
        <v>167398232</v>
      </c>
      <c r="AA463" s="189">
        <v>598891</v>
      </c>
      <c r="AB463" s="357">
        <v>0</v>
      </c>
    </row>
    <row r="464" spans="1:36" x14ac:dyDescent="0.25">
      <c r="A464" s="146" t="s">
        <v>1305</v>
      </c>
      <c r="B464" s="190">
        <v>167398278</v>
      </c>
      <c r="C464" s="191">
        <v>1.92</v>
      </c>
      <c r="D464" s="192">
        <f>(C464+4.2+coefficient!$B$25)/0.9*1.19</f>
        <v>9.8108888888888881</v>
      </c>
      <c r="E464" s="193">
        <f>(C464+4.2+coefficient!$B$25)/0.95</f>
        <v>7.810526315789474</v>
      </c>
      <c r="F464" s="178"/>
      <c r="G464" s="179">
        <v>463</v>
      </c>
      <c r="H464" s="180">
        <f>(C464+4.2+(coefficient!$B$23))/0.85*1.19</f>
        <v>11.368000000000002</v>
      </c>
      <c r="I464" s="132">
        <v>294</v>
      </c>
      <c r="J464" s="132">
        <v>167398278</v>
      </c>
      <c r="K464" s="132">
        <v>445600</v>
      </c>
      <c r="L464" s="181">
        <f t="shared" si="33"/>
        <v>10.334879545454545</v>
      </c>
      <c r="M464" s="135">
        <v>295</v>
      </c>
      <c r="N464" s="135">
        <v>167398278</v>
      </c>
      <c r="O464" s="135">
        <v>445602</v>
      </c>
      <c r="P464" s="182">
        <f>(C464+4.2+coefficient!$B$25)/0.88*1.19</f>
        <v>10.033863636363636</v>
      </c>
      <c r="Q464" s="137">
        <v>296</v>
      </c>
      <c r="R464" s="137">
        <v>167398278</v>
      </c>
      <c r="S464" s="137">
        <v>445601</v>
      </c>
      <c r="T464" s="186">
        <f t="shared" si="34"/>
        <v>8.2759090909090904</v>
      </c>
      <c r="U464" s="187">
        <v>758</v>
      </c>
      <c r="V464" s="187">
        <v>167398278</v>
      </c>
      <c r="W464" s="187">
        <v>598892</v>
      </c>
      <c r="X464" s="188">
        <f t="shared" si="32"/>
        <v>5.4348795454545442</v>
      </c>
      <c r="Y464" s="189">
        <v>759</v>
      </c>
      <c r="Z464" s="189">
        <v>167398278</v>
      </c>
      <c r="AA464" s="189">
        <v>598893</v>
      </c>
      <c r="AB464" s="357">
        <v>0</v>
      </c>
    </row>
    <row r="465" spans="1:36" s="1" customFormat="1" x14ac:dyDescent="0.25">
      <c r="A465" s="428" t="s">
        <v>1306</v>
      </c>
      <c r="B465" s="429">
        <v>166876347</v>
      </c>
      <c r="C465" s="430">
        <v>0.79</v>
      </c>
      <c r="D465" s="431">
        <f>(C465+4.2+coefficient!$B$25)/0.9*1.19</f>
        <v>8.3167777777777783</v>
      </c>
      <c r="E465" s="432">
        <f>(C465+4.2+coefficient!$B$25)/0.95</f>
        <v>6.621052631578948</v>
      </c>
      <c r="F465" s="433"/>
      <c r="G465" s="179">
        <v>464</v>
      </c>
      <c r="H465" s="434">
        <f>(C465+4.2+(coefficient!$B$23))/0.85*1.19</f>
        <v>9.7860000000000014</v>
      </c>
      <c r="I465" s="435">
        <v>294</v>
      </c>
      <c r="J465" s="435">
        <v>166876347</v>
      </c>
      <c r="K465" s="435">
        <v>439748</v>
      </c>
      <c r="L465" s="436">
        <f t="shared" si="33"/>
        <v>8.760969318181818</v>
      </c>
      <c r="M465" s="437">
        <v>295</v>
      </c>
      <c r="N465" s="437">
        <v>166876347</v>
      </c>
      <c r="O465" s="437">
        <v>439750</v>
      </c>
      <c r="P465" s="438">
        <f>(C465+4.2+coefficient!$B$25)/0.88*1.19</f>
        <v>8.5057954545454546</v>
      </c>
      <c r="Q465" s="439">
        <v>296</v>
      </c>
      <c r="R465" s="439">
        <v>166876347</v>
      </c>
      <c r="S465" s="439">
        <v>439749</v>
      </c>
      <c r="T465" s="440">
        <f t="shared" si="34"/>
        <v>6.7478409090909093</v>
      </c>
      <c r="U465" s="441">
        <v>758</v>
      </c>
      <c r="V465" s="441">
        <v>166876347</v>
      </c>
      <c r="W465" s="441">
        <v>598824</v>
      </c>
      <c r="X465" s="442">
        <f t="shared" si="32"/>
        <v>3.8609693181818177</v>
      </c>
      <c r="Y465" s="443">
        <v>759</v>
      </c>
      <c r="Z465" s="443">
        <v>166876347</v>
      </c>
      <c r="AA465" s="443">
        <v>598825</v>
      </c>
      <c r="AB465" s="444">
        <v>98</v>
      </c>
      <c r="AC465"/>
      <c r="AD465"/>
      <c r="AE465"/>
      <c r="AF465"/>
      <c r="AG465"/>
      <c r="AH465">
        <v>1</v>
      </c>
      <c r="AI465">
        <v>7.44</v>
      </c>
      <c r="AJ465">
        <v>0</v>
      </c>
    </row>
    <row r="466" spans="1:36" s="1" customFormat="1" x14ac:dyDescent="0.25">
      <c r="A466" s="445" t="s">
        <v>4215</v>
      </c>
      <c r="B466" s="429">
        <v>166877236</v>
      </c>
      <c r="C466" s="430">
        <v>0.79</v>
      </c>
      <c r="D466" s="431">
        <f>(C466+4.2+coefficient!$B$25)/0.9*1.19</f>
        <v>8.3167777777777783</v>
      </c>
      <c r="E466" s="432">
        <f>(C466+4.2+coefficient!$B$25)/0.95</f>
        <v>6.621052631578948</v>
      </c>
      <c r="F466" s="446"/>
      <c r="G466" s="179">
        <v>465</v>
      </c>
      <c r="H466" s="434">
        <f>(C466+4.2+(coefficient!$B$23))/0.85*1.19</f>
        <v>9.7860000000000014</v>
      </c>
      <c r="I466" s="435">
        <v>294</v>
      </c>
      <c r="J466" s="435">
        <v>166877236</v>
      </c>
      <c r="K466" s="435">
        <v>439758</v>
      </c>
      <c r="L466" s="436">
        <f t="shared" si="33"/>
        <v>8.760969318181818</v>
      </c>
      <c r="M466" s="437">
        <v>295</v>
      </c>
      <c r="N466" s="437">
        <v>166877236</v>
      </c>
      <c r="O466" s="437">
        <v>439760</v>
      </c>
      <c r="P466" s="438">
        <f>(C466+4.2+coefficient!$B$25)/0.88*1.19</f>
        <v>8.5057954545454546</v>
      </c>
      <c r="Q466" s="439">
        <v>296</v>
      </c>
      <c r="R466" s="439">
        <v>166877236</v>
      </c>
      <c r="S466" s="439">
        <v>439759</v>
      </c>
      <c r="T466" s="440">
        <f t="shared" si="34"/>
        <v>6.7478409090909093</v>
      </c>
      <c r="U466" s="441">
        <v>758</v>
      </c>
      <c r="V466" s="441">
        <v>166877236</v>
      </c>
      <c r="W466" s="441">
        <v>598830</v>
      </c>
      <c r="X466" s="442">
        <f t="shared" si="32"/>
        <v>3.8609693181818177</v>
      </c>
      <c r="Y466" s="443">
        <v>759</v>
      </c>
      <c r="Z466" s="443">
        <v>166877236</v>
      </c>
      <c r="AA466" s="443">
        <v>598831</v>
      </c>
      <c r="AB466" s="444"/>
      <c r="AC466"/>
      <c r="AD466"/>
      <c r="AE466"/>
      <c r="AF466"/>
      <c r="AG466"/>
      <c r="AH466"/>
      <c r="AI466"/>
      <c r="AJ466"/>
    </row>
    <row r="467" spans="1:36" x14ac:dyDescent="0.25">
      <c r="A467" s="148" t="s">
        <v>1307</v>
      </c>
      <c r="B467" s="190">
        <v>167398781</v>
      </c>
      <c r="C467" s="191">
        <v>5.61</v>
      </c>
      <c r="D467" s="192">
        <f>(C467+4.2+coefficient!$B$25)/0.9*1.19</f>
        <v>14.689888888888889</v>
      </c>
      <c r="E467" s="193">
        <f>(C467+4.2+coefficient!$B$25)/0.95</f>
        <v>11.694736842105264</v>
      </c>
      <c r="F467" s="185"/>
      <c r="G467" s="179">
        <v>466</v>
      </c>
      <c r="H467" s="180">
        <f>(C467+4.2+(coefficient!$B$23))/0.85*1.19</f>
        <v>16.533999999999999</v>
      </c>
      <c r="I467" s="132">
        <v>294</v>
      </c>
      <c r="J467" s="132">
        <v>167398781</v>
      </c>
      <c r="K467" s="132">
        <v>445726</v>
      </c>
      <c r="L467" s="181">
        <f t="shared" si="33"/>
        <v>15.474462500000001</v>
      </c>
      <c r="M467" s="135">
        <v>295</v>
      </c>
      <c r="N467" s="135">
        <v>167398781</v>
      </c>
      <c r="O467" s="135">
        <v>445728</v>
      </c>
      <c r="P467" s="182">
        <f>(C467+4.2+coefficient!$B$25)/0.88*1.19</f>
        <v>15.023750000000001</v>
      </c>
      <c r="Q467" s="137">
        <v>296</v>
      </c>
      <c r="R467" s="137">
        <v>167398781</v>
      </c>
      <c r="S467" s="137">
        <v>445727</v>
      </c>
      <c r="T467" s="186">
        <f t="shared" si="34"/>
        <v>13.265795454545454</v>
      </c>
      <c r="U467" s="187">
        <v>758</v>
      </c>
      <c r="V467" s="187">
        <v>167398781</v>
      </c>
      <c r="W467" s="187">
        <v>598894</v>
      </c>
      <c r="X467" s="188">
        <f t="shared" si="32"/>
        <v>10.574462500000001</v>
      </c>
      <c r="Y467" s="189">
        <v>759</v>
      </c>
      <c r="Z467" s="189">
        <v>167398781</v>
      </c>
      <c r="AA467" s="189">
        <v>598895</v>
      </c>
      <c r="AB467" s="357">
        <v>0</v>
      </c>
    </row>
    <row r="468" spans="1:36" x14ac:dyDescent="0.25">
      <c r="A468" s="144" t="s">
        <v>1308</v>
      </c>
      <c r="B468" s="183">
        <v>167451911</v>
      </c>
      <c r="C468" s="184">
        <v>1.89</v>
      </c>
      <c r="D468" s="127">
        <f>(C468+4.2+coefficient!$B$21-0.5)/0.9*1.19</f>
        <v>16.646777777777778</v>
      </c>
      <c r="E468" s="128">
        <f>(C468+4.2+coefficient!$B$21-0.5)/0.95</f>
        <v>13.252631578947369</v>
      </c>
      <c r="F468" s="178" t="s">
        <v>516</v>
      </c>
      <c r="G468" s="179">
        <v>467</v>
      </c>
      <c r="H468" s="180">
        <f>(C468+4.2+coefficient!$B$21)/0.85*1.19</f>
        <v>18.326000000000001</v>
      </c>
      <c r="I468" s="132">
        <v>294</v>
      </c>
      <c r="J468" s="132">
        <v>167451911</v>
      </c>
      <c r="K468" s="132">
        <v>448325</v>
      </c>
      <c r="L468" s="181">
        <f>(C468+4.2+coefficient!$B$21)/0.88*1.19</f>
        <v>17.701249999999998</v>
      </c>
      <c r="M468" s="135">
        <v>295</v>
      </c>
      <c r="N468" s="135">
        <v>167451911</v>
      </c>
      <c r="O468" s="135">
        <v>448326</v>
      </c>
      <c r="P468" s="182">
        <f>(C468+4.2+coefficient!$B$21-0.5)/0.88*1.19</f>
        <v>17.025113636363635</v>
      </c>
      <c r="Q468" s="137">
        <v>296</v>
      </c>
      <c r="R468" s="137">
        <v>167451911</v>
      </c>
      <c r="S468" s="137">
        <v>448327</v>
      </c>
      <c r="T468" s="186">
        <f t="shared" si="34"/>
        <v>8.2353409090909082</v>
      </c>
      <c r="U468" s="187">
        <v>758</v>
      </c>
      <c r="V468" s="187">
        <v>167451911</v>
      </c>
      <c r="W468" s="187">
        <v>598896</v>
      </c>
      <c r="X468" s="188">
        <f>L468-2</f>
        <v>15.701249999999998</v>
      </c>
      <c r="Y468" s="189">
        <v>759</v>
      </c>
      <c r="Z468" s="189">
        <v>167451911</v>
      </c>
      <c r="AA468" s="189">
        <v>598897</v>
      </c>
      <c r="AB468" s="357">
        <v>14</v>
      </c>
      <c r="AE468">
        <v>2</v>
      </c>
      <c r="AF468">
        <v>17.7</v>
      </c>
      <c r="AG468">
        <v>0</v>
      </c>
    </row>
    <row r="469" spans="1:36" x14ac:dyDescent="0.25">
      <c r="A469" s="148" t="s">
        <v>1309</v>
      </c>
      <c r="B469" s="190">
        <v>167451912</v>
      </c>
      <c r="C469" s="191">
        <v>2.42</v>
      </c>
      <c r="D469" s="192">
        <f>(C469+4.2+coefficient!$B$21-0.5)/0.9*1.19</f>
        <v>17.347555555555555</v>
      </c>
      <c r="E469" s="193">
        <f>(C469+4.2+coefficient!$B$21-0.5)/0.95</f>
        <v>13.810526315789476</v>
      </c>
      <c r="F469" s="185" t="s">
        <v>516</v>
      </c>
      <c r="G469" s="179">
        <v>468</v>
      </c>
      <c r="H469" s="180">
        <f>(C469+4.2+coefficient!$B$21)/0.85*1.19</f>
        <v>19.067999999999998</v>
      </c>
      <c r="I469" s="132">
        <v>294</v>
      </c>
      <c r="J469" s="132">
        <v>167451912</v>
      </c>
      <c r="K469" s="132">
        <v>448328</v>
      </c>
      <c r="L469" s="181">
        <f>(C469+4.2+coefficient!$B$21)/0.88*1.19</f>
        <v>18.417954545454545</v>
      </c>
      <c r="M469" s="135">
        <v>295</v>
      </c>
      <c r="N469" s="135">
        <v>167451912</v>
      </c>
      <c r="O469" s="135">
        <v>448329</v>
      </c>
      <c r="P469" s="182">
        <f>(C469+4.2+coefficient!$B$21-0.5)/0.88*1.19</f>
        <v>17.741818181818182</v>
      </c>
      <c r="Q469" s="137">
        <v>296</v>
      </c>
      <c r="R469" s="137">
        <v>167451912</v>
      </c>
      <c r="S469" s="137">
        <v>448330</v>
      </c>
      <c r="T469" s="186">
        <f t="shared" si="34"/>
        <v>8.9520454545454538</v>
      </c>
      <c r="U469" s="187">
        <v>758</v>
      </c>
      <c r="V469" s="187">
        <v>167451912</v>
      </c>
      <c r="W469" s="187">
        <v>598898</v>
      </c>
      <c r="X469" s="188">
        <f>L469-4.9</f>
        <v>13.517954545454545</v>
      </c>
      <c r="Y469" s="189">
        <v>759</v>
      </c>
      <c r="Z469" s="189">
        <v>167451912</v>
      </c>
      <c r="AA469" s="189">
        <v>598899</v>
      </c>
      <c r="AB469" s="357">
        <v>0</v>
      </c>
    </row>
    <row r="470" spans="1:36" x14ac:dyDescent="0.25">
      <c r="A470" s="144" t="s">
        <v>1310</v>
      </c>
      <c r="B470" s="183">
        <v>167451913</v>
      </c>
      <c r="C470" s="184">
        <v>2.0099999999999998</v>
      </c>
      <c r="D470" s="127">
        <f>(C470+4.2+coefficient!$B$21-0.5)/0.9*1.19</f>
        <v>16.805444444444444</v>
      </c>
      <c r="E470" s="128">
        <f>(C470+4.2+coefficient!$B$21-0.5)/0.95</f>
        <v>13.378947368421054</v>
      </c>
      <c r="F470" s="178" t="s">
        <v>516</v>
      </c>
      <c r="G470" s="179">
        <v>469</v>
      </c>
      <c r="H470" s="180">
        <f>(C470+4.2+coefficient!$B$21)/0.85*1.19</f>
        <v>18.494</v>
      </c>
      <c r="I470" s="132">
        <v>294</v>
      </c>
      <c r="J470" s="132">
        <v>167451913</v>
      </c>
      <c r="K470" s="132">
        <v>448331</v>
      </c>
      <c r="L470" s="181">
        <f>(C470+4.2+coefficient!$B$21)/0.88*1.19</f>
        <v>17.863522727272727</v>
      </c>
      <c r="M470" s="135">
        <v>295</v>
      </c>
      <c r="N470" s="135">
        <v>167451913</v>
      </c>
      <c r="O470" s="135">
        <v>448332</v>
      </c>
      <c r="P470" s="182">
        <f>(C470+4.2+coefficient!$B$21-0.5)/0.88*1.19</f>
        <v>17.187386363636364</v>
      </c>
      <c r="Q470" s="137">
        <v>296</v>
      </c>
      <c r="R470" s="137">
        <v>167451913</v>
      </c>
      <c r="S470" s="137">
        <v>448333</v>
      </c>
      <c r="T470" s="186">
        <f t="shared" si="34"/>
        <v>8.3976136363636353</v>
      </c>
      <c r="U470" s="187">
        <v>758</v>
      </c>
      <c r="V470" s="187">
        <v>167451913</v>
      </c>
      <c r="W470" s="187">
        <v>598900</v>
      </c>
      <c r="X470" s="188">
        <f>L470-4.9</f>
        <v>12.963522727272727</v>
      </c>
      <c r="Y470" s="189">
        <v>759</v>
      </c>
      <c r="Z470" s="189">
        <v>167451913</v>
      </c>
      <c r="AA470" s="189">
        <v>598901</v>
      </c>
      <c r="AB470" s="357">
        <v>56</v>
      </c>
    </row>
    <row r="471" spans="1:36" x14ac:dyDescent="0.25">
      <c r="A471" s="125" t="s">
        <v>1311</v>
      </c>
      <c r="B471" s="183">
        <v>167451914</v>
      </c>
      <c r="C471" s="184">
        <v>1.9</v>
      </c>
      <c r="D471" s="127">
        <f>(C471+4.2+coefficient!$B$21-0.5)/0.9*1.19</f>
        <v>16.66</v>
      </c>
      <c r="E471" s="128">
        <f>(C471+4.2+coefficient!$B$21-0.5)/0.95</f>
        <v>13.263157894736842</v>
      </c>
      <c r="F471" s="185" t="s">
        <v>516</v>
      </c>
      <c r="G471" s="179">
        <v>470</v>
      </c>
      <c r="H471" s="180">
        <f>(C471+4.2+coefficient!$B$21)/0.85*1.19</f>
        <v>18.34</v>
      </c>
      <c r="I471" s="132">
        <v>294</v>
      </c>
      <c r="J471" s="132">
        <v>167451914</v>
      </c>
      <c r="K471" s="132">
        <v>448334</v>
      </c>
      <c r="L471" s="181">
        <f>(C471+4.2+coefficient!$B$21)/0.88*1.19</f>
        <v>17.714772727272727</v>
      </c>
      <c r="M471" s="135">
        <v>295</v>
      </c>
      <c r="N471" s="135">
        <v>167451914</v>
      </c>
      <c r="O471" s="135">
        <v>448335</v>
      </c>
      <c r="P471" s="182">
        <f>(C471+4.2+coefficient!$B$21-0.5)/0.88*1.19</f>
        <v>17.038636363636364</v>
      </c>
      <c r="Q471" s="137">
        <v>296</v>
      </c>
      <c r="R471" s="137">
        <v>167451914</v>
      </c>
      <c r="S471" s="137">
        <v>448336</v>
      </c>
      <c r="T471" s="186">
        <f t="shared" si="34"/>
        <v>8.2488636363636356</v>
      </c>
      <c r="U471" s="187">
        <v>758</v>
      </c>
      <c r="V471" s="187">
        <v>167451914</v>
      </c>
      <c r="W471" s="187">
        <v>598902</v>
      </c>
      <c r="X471" s="188">
        <f>L471-4.9</f>
        <v>12.814772727272727</v>
      </c>
      <c r="Y471" s="189">
        <v>759</v>
      </c>
      <c r="Z471" s="189">
        <v>167451914</v>
      </c>
      <c r="AA471" s="189">
        <v>598903</v>
      </c>
      <c r="AB471" s="357">
        <v>16</v>
      </c>
    </row>
    <row r="472" spans="1:36" x14ac:dyDescent="0.25">
      <c r="A472" s="146" t="s">
        <v>1312</v>
      </c>
      <c r="B472" s="190">
        <v>167451915</v>
      </c>
      <c r="C472" s="191">
        <v>2.4300000000000002</v>
      </c>
      <c r="D472" s="192">
        <f>(C472+4.2+coefficient!$B$21-0.5)/0.9*1.19</f>
        <v>17.360777777777777</v>
      </c>
      <c r="E472" s="193">
        <f>(C472+4.2+coefficient!$B$21-0.5)/0.95</f>
        <v>13.821052631578949</v>
      </c>
      <c r="F472" s="178" t="s">
        <v>516</v>
      </c>
      <c r="G472" s="179">
        <v>471</v>
      </c>
      <c r="H472" s="180">
        <f>(C472+4.2+coefficient!$B$21)/0.85*1.19</f>
        <v>19.082000000000001</v>
      </c>
      <c r="I472" s="132">
        <v>294</v>
      </c>
      <c r="J472" s="132">
        <v>167451915</v>
      </c>
      <c r="K472" s="132">
        <v>448337</v>
      </c>
      <c r="L472" s="181">
        <f>(C472+4.2+coefficient!$B$21)/0.88*1.19</f>
        <v>18.431477272727275</v>
      </c>
      <c r="M472" s="135">
        <v>295</v>
      </c>
      <c r="N472" s="135">
        <v>167451915</v>
      </c>
      <c r="O472" s="135">
        <v>448338</v>
      </c>
      <c r="P472" s="182">
        <f>(C472+4.2+coefficient!$B$21-0.5)/0.88*1.19</f>
        <v>17.755340909090911</v>
      </c>
      <c r="Q472" s="137">
        <v>296</v>
      </c>
      <c r="R472" s="137">
        <v>167451915</v>
      </c>
      <c r="S472" s="137">
        <v>448339</v>
      </c>
      <c r="T472" s="186">
        <f t="shared" si="34"/>
        <v>8.9655681818181829</v>
      </c>
      <c r="U472" s="187">
        <v>758</v>
      </c>
      <c r="V472" s="187">
        <v>167451915</v>
      </c>
      <c r="W472" s="187">
        <v>598904</v>
      </c>
      <c r="X472" s="188">
        <f>L472-4.9</f>
        <v>13.531477272727274</v>
      </c>
      <c r="Y472" s="189">
        <v>759</v>
      </c>
      <c r="Z472" s="189">
        <v>167451915</v>
      </c>
      <c r="AA472" s="189">
        <v>598905</v>
      </c>
      <c r="AB472" s="357">
        <v>0</v>
      </c>
    </row>
    <row r="473" spans="1:36" x14ac:dyDescent="0.25">
      <c r="A473" s="125" t="s">
        <v>1313</v>
      </c>
      <c r="B473" s="183">
        <v>167451916</v>
      </c>
      <c r="C473" s="184">
        <v>1.9</v>
      </c>
      <c r="D473" s="127">
        <f>(C473+4.2+coefficient!$B$21-0.5)/0.9*1.19</f>
        <v>16.66</v>
      </c>
      <c r="E473" s="128">
        <f>(C473+4.2+coefficient!$B$21-0.5)/0.95</f>
        <v>13.263157894736842</v>
      </c>
      <c r="F473" s="185" t="s">
        <v>516</v>
      </c>
      <c r="G473" s="179">
        <v>472</v>
      </c>
      <c r="H473" s="180">
        <f>(C473+4.2+coefficient!$B$21)/0.85*1.19</f>
        <v>18.34</v>
      </c>
      <c r="I473" s="132">
        <v>294</v>
      </c>
      <c r="J473" s="132">
        <v>167451916</v>
      </c>
      <c r="K473" s="132">
        <v>448340</v>
      </c>
      <c r="L473" s="181">
        <f>(C473+4.2+coefficient!$B$21)/0.88*1.19</f>
        <v>17.714772727272727</v>
      </c>
      <c r="M473" s="135">
        <v>295</v>
      </c>
      <c r="N473" s="135">
        <v>167451916</v>
      </c>
      <c r="O473" s="135">
        <v>448341</v>
      </c>
      <c r="P473" s="182">
        <f>(C473+4.2+coefficient!$B$21-0.5)/0.88*1.19</f>
        <v>17.038636363636364</v>
      </c>
      <c r="Q473" s="137">
        <v>296</v>
      </c>
      <c r="R473" s="137">
        <v>167451916</v>
      </c>
      <c r="S473" s="137">
        <v>448342</v>
      </c>
      <c r="T473" s="186">
        <f t="shared" si="34"/>
        <v>8.2488636363636356</v>
      </c>
      <c r="U473" s="187">
        <v>758</v>
      </c>
      <c r="V473" s="187">
        <v>167451916</v>
      </c>
      <c r="W473" s="187">
        <v>598906</v>
      </c>
      <c r="X473" s="188">
        <f>L473-1</f>
        <v>16.714772727272727</v>
      </c>
      <c r="Y473" s="189">
        <v>759</v>
      </c>
      <c r="Z473" s="189">
        <v>167451916</v>
      </c>
      <c r="AA473" s="189">
        <v>598907</v>
      </c>
      <c r="AB473" s="357">
        <v>1</v>
      </c>
    </row>
    <row r="474" spans="1:36" x14ac:dyDescent="0.25">
      <c r="A474" s="146" t="s">
        <v>1314</v>
      </c>
      <c r="B474" s="190">
        <v>167451917</v>
      </c>
      <c r="C474" s="191">
        <v>2.4300000000000002</v>
      </c>
      <c r="D474" s="192">
        <f>(C474+4.2+coefficient!$B$21-0.5)/0.9*1.19</f>
        <v>17.360777777777777</v>
      </c>
      <c r="E474" s="193">
        <f>(C474+4.2+coefficient!$B$21-0.5)/0.95</f>
        <v>13.821052631578949</v>
      </c>
      <c r="F474" s="178" t="s">
        <v>516</v>
      </c>
      <c r="G474" s="179">
        <v>473</v>
      </c>
      <c r="H474" s="180">
        <f>(C474+4.2+coefficient!$B$21)/0.85*1.19</f>
        <v>19.082000000000001</v>
      </c>
      <c r="I474" s="132">
        <v>294</v>
      </c>
      <c r="J474" s="132">
        <v>167451917</v>
      </c>
      <c r="K474" s="132">
        <v>448343</v>
      </c>
      <c r="L474" s="181">
        <f>(C474+4.2+coefficient!$B$21)/0.88*1.19</f>
        <v>18.431477272727275</v>
      </c>
      <c r="M474" s="135">
        <v>295</v>
      </c>
      <c r="N474" s="135">
        <v>167451917</v>
      </c>
      <c r="O474" s="135">
        <v>448344</v>
      </c>
      <c r="P474" s="182">
        <f>(C474+4.2+coefficient!$B$21-0.5)/0.88*1.19</f>
        <v>17.755340909090911</v>
      </c>
      <c r="Q474" s="137">
        <v>296</v>
      </c>
      <c r="R474" s="137">
        <v>167451917</v>
      </c>
      <c r="S474" s="137">
        <v>448345</v>
      </c>
      <c r="T474" s="186">
        <f t="shared" si="34"/>
        <v>8.9655681818181829</v>
      </c>
      <c r="U474" s="187">
        <v>758</v>
      </c>
      <c r="V474" s="187">
        <v>167451917</v>
      </c>
      <c r="W474" s="187">
        <v>598908</v>
      </c>
      <c r="X474" s="188">
        <f>L474-4.9</f>
        <v>13.531477272727274</v>
      </c>
      <c r="Y474" s="189">
        <v>759</v>
      </c>
      <c r="Z474" s="189">
        <v>167451917</v>
      </c>
      <c r="AA474" s="189">
        <v>598909</v>
      </c>
      <c r="AB474" s="357">
        <v>0</v>
      </c>
    </row>
    <row r="475" spans="1:36" x14ac:dyDescent="0.25">
      <c r="A475" s="125" t="s">
        <v>1315</v>
      </c>
      <c r="B475" s="183">
        <v>167451918</v>
      </c>
      <c r="C475" s="184">
        <v>3.6</v>
      </c>
      <c r="D475" s="127">
        <f>(C475+4.2+coefficient!$B$21-0.5)/0.9*1.19</f>
        <v>18.907777777777778</v>
      </c>
      <c r="E475" s="128">
        <f>(C475+4.2+coefficient!$B$21-0.5)/0.95</f>
        <v>15.05263157894737</v>
      </c>
      <c r="F475" s="185" t="s">
        <v>516</v>
      </c>
      <c r="G475" s="179">
        <v>474</v>
      </c>
      <c r="H475" s="180">
        <f>(C475+4.2+coefficient!$B$21)/0.85*1.19</f>
        <v>20.720000000000002</v>
      </c>
      <c r="I475" s="132">
        <v>294</v>
      </c>
      <c r="J475" s="132">
        <v>167451918</v>
      </c>
      <c r="K475" s="132">
        <v>448346</v>
      </c>
      <c r="L475" s="181">
        <f>(C475+4.2+coefficient!$B$21)/0.88*1.19</f>
        <v>20.013636363636365</v>
      </c>
      <c r="M475" s="135">
        <v>295</v>
      </c>
      <c r="N475" s="135">
        <v>167451918</v>
      </c>
      <c r="O475" s="135">
        <v>448347</v>
      </c>
      <c r="P475" s="182">
        <f>(C475+4.2+coefficient!$B$21-0.5)/0.88*1.19</f>
        <v>19.337499999999999</v>
      </c>
      <c r="Q475" s="137">
        <v>296</v>
      </c>
      <c r="R475" s="137">
        <v>167451918</v>
      </c>
      <c r="S475" s="137">
        <v>448348</v>
      </c>
      <c r="T475" s="186">
        <f t="shared" si="34"/>
        <v>10.547727272727274</v>
      </c>
      <c r="U475" s="187">
        <v>758</v>
      </c>
      <c r="V475" s="187">
        <v>167451918</v>
      </c>
      <c r="W475" s="187">
        <v>598910</v>
      </c>
      <c r="X475" s="188">
        <f>L475-4.9</f>
        <v>15.113636363636365</v>
      </c>
      <c r="Y475" s="189">
        <v>759</v>
      </c>
      <c r="Z475" s="189">
        <v>167451918</v>
      </c>
      <c r="AA475" s="189">
        <v>598911</v>
      </c>
      <c r="AB475" s="357">
        <v>108</v>
      </c>
    </row>
    <row r="476" spans="1:36" x14ac:dyDescent="0.25">
      <c r="A476" s="144" t="s">
        <v>1316</v>
      </c>
      <c r="B476" s="183">
        <v>167451919</v>
      </c>
      <c r="C476" s="184">
        <v>3.18</v>
      </c>
      <c r="D476" s="127">
        <f>(C476+4.2+coefficient!$B$21-0.5)/0.9*1.19</f>
        <v>18.352444444444444</v>
      </c>
      <c r="E476" s="128">
        <f>(C476+4.2+coefficient!$B$21-0.5)/0.95</f>
        <v>14.610526315789475</v>
      </c>
      <c r="F476" s="178" t="s">
        <v>516</v>
      </c>
      <c r="G476" s="179">
        <v>475</v>
      </c>
      <c r="H476" s="180">
        <f>(C476+4.2+coefficient!$B$21)/0.85*1.19</f>
        <v>20.131999999999998</v>
      </c>
      <c r="I476" s="132">
        <v>294</v>
      </c>
      <c r="J476" s="132">
        <v>167451919</v>
      </c>
      <c r="K476" s="132">
        <v>448349</v>
      </c>
      <c r="L476" s="181">
        <f>(C476+4.2+coefficient!$B$21)/0.88*1.19</f>
        <v>19.445681818181818</v>
      </c>
      <c r="M476" s="135">
        <v>295</v>
      </c>
      <c r="N476" s="135">
        <v>167451919</v>
      </c>
      <c r="O476" s="135">
        <v>448350</v>
      </c>
      <c r="P476" s="182">
        <f>(C476+4.2+coefficient!$B$21-0.5)/0.88*1.19</f>
        <v>18.769545454545455</v>
      </c>
      <c r="Q476" s="137">
        <v>296</v>
      </c>
      <c r="R476" s="137">
        <v>167451919</v>
      </c>
      <c r="S476" s="137">
        <v>448351</v>
      </c>
      <c r="T476" s="186">
        <f t="shared" si="34"/>
        <v>9.9797727272727279</v>
      </c>
      <c r="U476" s="187">
        <v>758</v>
      </c>
      <c r="V476" s="187">
        <v>167451919</v>
      </c>
      <c r="W476" s="187">
        <v>598912</v>
      </c>
      <c r="X476" s="188">
        <f t="shared" ref="X476:X507" si="35">L476-1</f>
        <v>18.445681818181818</v>
      </c>
      <c r="Y476" s="189">
        <v>759</v>
      </c>
      <c r="Z476" s="189">
        <v>167451919</v>
      </c>
      <c r="AA476" s="189">
        <v>598913</v>
      </c>
      <c r="AB476" s="357">
        <v>2</v>
      </c>
    </row>
    <row r="477" spans="1:36" x14ac:dyDescent="0.25">
      <c r="A477" s="125" t="s">
        <v>1317</v>
      </c>
      <c r="B477" s="183">
        <v>167451920</v>
      </c>
      <c r="C477" s="184">
        <v>4.5999999999999996</v>
      </c>
      <c r="D477" s="127">
        <f>(C477+4.2+coefficient!$B$20-0.5)/0.9*1.19</f>
        <v>22.874444444444443</v>
      </c>
      <c r="E477" s="128">
        <f>(C477+4.2+coefficient!$B$20-0.5)/0.95</f>
        <v>18.210526315789476</v>
      </c>
      <c r="F477" s="185" t="s">
        <v>842</v>
      </c>
      <c r="G477" s="179">
        <v>476</v>
      </c>
      <c r="H477" s="180">
        <f>(C477+4.2+coefficient!$B$20)/0.85*1.19</f>
        <v>24.919999999999998</v>
      </c>
      <c r="I477" s="132">
        <v>294</v>
      </c>
      <c r="J477" s="132">
        <v>167451920</v>
      </c>
      <c r="K477" s="132">
        <v>448352</v>
      </c>
      <c r="L477" s="181">
        <f>(C477+4.2+coefficient!$B$20)/0.88*1.19</f>
        <v>24.070454545454545</v>
      </c>
      <c r="M477" s="135">
        <v>295</v>
      </c>
      <c r="N477" s="135">
        <v>167451920</v>
      </c>
      <c r="O477" s="135">
        <v>448353</v>
      </c>
      <c r="P477" s="182">
        <f>(C477+4.2+coefficient!$B$20-0.5)/0.88*1.19</f>
        <v>23.394318181818182</v>
      </c>
      <c r="Q477" s="137">
        <v>296</v>
      </c>
      <c r="R477" s="137">
        <v>167451920</v>
      </c>
      <c r="S477" s="137">
        <v>448354</v>
      </c>
      <c r="T477" s="186">
        <f t="shared" si="34"/>
        <v>11.899999999999999</v>
      </c>
      <c r="U477" s="187">
        <v>758</v>
      </c>
      <c r="V477" s="187">
        <v>167451920</v>
      </c>
      <c r="W477" s="187">
        <v>598914</v>
      </c>
      <c r="X477" s="188">
        <f t="shared" si="35"/>
        <v>23.070454545454545</v>
      </c>
      <c r="Y477" s="189">
        <v>759</v>
      </c>
      <c r="Z477" s="189">
        <v>167451920</v>
      </c>
      <c r="AA477" s="189">
        <v>598915</v>
      </c>
      <c r="AB477" s="357">
        <v>2</v>
      </c>
    </row>
    <row r="478" spans="1:36" x14ac:dyDescent="0.25">
      <c r="A478" s="144" t="s">
        <v>1318</v>
      </c>
      <c r="B478" s="183">
        <v>167451921</v>
      </c>
      <c r="C478" s="184">
        <v>4.05</v>
      </c>
      <c r="D478" s="127">
        <f>(C478+4.2+coefficient!$B$20-0.5)/0.9*1.19</f>
        <v>22.147222222222222</v>
      </c>
      <c r="E478" s="128">
        <f>(C478+4.2+coefficient!$B$20-0.5)/0.95</f>
        <v>17.631578947368421</v>
      </c>
      <c r="F478" s="178" t="s">
        <v>842</v>
      </c>
      <c r="G478" s="179">
        <v>477</v>
      </c>
      <c r="H478" s="180">
        <f>(C478+4.2+coefficient!$B$20)/0.85*1.19</f>
        <v>24.15</v>
      </c>
      <c r="I478" s="132">
        <v>294</v>
      </c>
      <c r="J478" s="132">
        <v>167451921</v>
      </c>
      <c r="K478" s="132">
        <v>448355</v>
      </c>
      <c r="L478" s="181">
        <f>(C478+4.2+coefficient!$B$20)/0.88*1.19</f>
        <v>23.326704545454543</v>
      </c>
      <c r="M478" s="135">
        <v>295</v>
      </c>
      <c r="N478" s="135">
        <v>167451921</v>
      </c>
      <c r="O478" s="135">
        <v>448356</v>
      </c>
      <c r="P478" s="182">
        <f>(C478+4.2+coefficient!$B$20-0.5)/0.88*1.19</f>
        <v>22.650568181818183</v>
      </c>
      <c r="Q478" s="137">
        <v>296</v>
      </c>
      <c r="R478" s="137">
        <v>167451921</v>
      </c>
      <c r="S478" s="137">
        <v>448357</v>
      </c>
      <c r="T478" s="186">
        <f t="shared" si="34"/>
        <v>11.15625</v>
      </c>
      <c r="U478" s="187">
        <v>758</v>
      </c>
      <c r="V478" s="187">
        <v>167451921</v>
      </c>
      <c r="W478" s="187">
        <v>598916</v>
      </c>
      <c r="X478" s="188">
        <f t="shared" si="35"/>
        <v>22.326704545454543</v>
      </c>
      <c r="Y478" s="189">
        <v>759</v>
      </c>
      <c r="Z478" s="189">
        <v>167451921</v>
      </c>
      <c r="AA478" s="189">
        <v>598917</v>
      </c>
      <c r="AB478" s="357">
        <v>2</v>
      </c>
    </row>
    <row r="479" spans="1:36" x14ac:dyDescent="0.25">
      <c r="A479" s="125" t="s">
        <v>1319</v>
      </c>
      <c r="B479" s="183">
        <v>167451922</v>
      </c>
      <c r="C479" s="184">
        <v>4.78</v>
      </c>
      <c r="D479" s="127">
        <f>(C479+4.2+coefficient!$B$19-0.5)/0.9*1.19</f>
        <v>27.079111111111111</v>
      </c>
      <c r="E479" s="128">
        <f>(C479+4.2+coefficient!$B$19-0.5)/0.95</f>
        <v>21.557894736842108</v>
      </c>
      <c r="F479" s="185" t="s">
        <v>841</v>
      </c>
      <c r="G479" s="179">
        <v>478</v>
      </c>
      <c r="H479" s="180">
        <f>(C479+4.2+coefficient!$B$19)/0.85*1.19</f>
        <v>29.372</v>
      </c>
      <c r="I479" s="132">
        <v>294</v>
      </c>
      <c r="J479" s="132">
        <v>167451922</v>
      </c>
      <c r="K479" s="132">
        <v>448358</v>
      </c>
      <c r="L479" s="181">
        <f>(C479+4.2+coefficient!$B$19)/0.88*1.19</f>
        <v>28.370681818181815</v>
      </c>
      <c r="M479" s="135">
        <v>295</v>
      </c>
      <c r="N479" s="135">
        <v>167451922</v>
      </c>
      <c r="O479" s="135">
        <v>448359</v>
      </c>
      <c r="P479" s="182">
        <f>(C479+4.2+coefficient!$B$19-0.5)/0.88*1.19</f>
        <v>27.694545454545455</v>
      </c>
      <c r="Q479" s="137">
        <v>296</v>
      </c>
      <c r="R479" s="137">
        <v>167451922</v>
      </c>
      <c r="S479" s="137">
        <v>448360</v>
      </c>
      <c r="T479" s="186">
        <f t="shared" si="34"/>
        <v>12.14340909090909</v>
      </c>
      <c r="U479" s="187">
        <v>758</v>
      </c>
      <c r="V479" s="187">
        <v>167451922</v>
      </c>
      <c r="W479" s="187">
        <v>598918</v>
      </c>
      <c r="X479" s="188">
        <f t="shared" si="35"/>
        <v>27.370681818181815</v>
      </c>
      <c r="Y479" s="189">
        <v>759</v>
      </c>
      <c r="Z479" s="189">
        <v>167451922</v>
      </c>
      <c r="AA479" s="189">
        <v>598919</v>
      </c>
      <c r="AB479" s="357">
        <v>2</v>
      </c>
    </row>
    <row r="480" spans="1:36" x14ac:dyDescent="0.25">
      <c r="A480" s="144" t="s">
        <v>1320</v>
      </c>
      <c r="B480" s="183">
        <v>167451923</v>
      </c>
      <c r="C480" s="184">
        <v>5.96</v>
      </c>
      <c r="D480" s="127">
        <f>(C480+4.2+coefficient!$B$19-0.5)/0.9*1.19</f>
        <v>28.639333333333333</v>
      </c>
      <c r="E480" s="128">
        <f>(C480+4.2+coefficient!$B$19-0.5)/0.95</f>
        <v>22.8</v>
      </c>
      <c r="F480" s="178" t="s">
        <v>841</v>
      </c>
      <c r="G480" s="179">
        <v>479</v>
      </c>
      <c r="H480" s="180">
        <f>(C480+4.2+coefficient!$B$19)/0.85*1.19</f>
        <v>31.023999999999997</v>
      </c>
      <c r="I480" s="132">
        <v>294</v>
      </c>
      <c r="J480" s="132">
        <v>167451923</v>
      </c>
      <c r="K480" s="132">
        <v>448361</v>
      </c>
      <c r="L480" s="181">
        <f>(C480+4.2+coefficient!$B$19)/0.88*1.19</f>
        <v>29.966363636363639</v>
      </c>
      <c r="M480" s="135">
        <v>295</v>
      </c>
      <c r="N480" s="135">
        <v>167451923</v>
      </c>
      <c r="O480" s="135">
        <v>448362</v>
      </c>
      <c r="P480" s="182">
        <f>(C480+4.2+coefficient!$B$19-0.5)/0.88*1.19</f>
        <v>29.290227272727272</v>
      </c>
      <c r="Q480" s="137">
        <v>296</v>
      </c>
      <c r="R480" s="137">
        <v>167451923</v>
      </c>
      <c r="S480" s="137">
        <v>448363</v>
      </c>
      <c r="T480" s="186">
        <f t="shared" si="34"/>
        <v>13.739090909090908</v>
      </c>
      <c r="U480" s="187">
        <v>758</v>
      </c>
      <c r="V480" s="187">
        <v>167451923</v>
      </c>
      <c r="W480" s="187">
        <v>598920</v>
      </c>
      <c r="X480" s="188">
        <f t="shared" si="35"/>
        <v>28.966363636363639</v>
      </c>
      <c r="Y480" s="189">
        <v>759</v>
      </c>
      <c r="Z480" s="189">
        <v>167451923</v>
      </c>
      <c r="AA480" s="189">
        <v>598921</v>
      </c>
      <c r="AB480" s="357">
        <v>2</v>
      </c>
    </row>
    <row r="481" spans="1:28" x14ac:dyDescent="0.25">
      <c r="A481" s="125" t="s">
        <v>1321</v>
      </c>
      <c r="B481" s="183">
        <v>167451924</v>
      </c>
      <c r="C481" s="184">
        <v>7.61</v>
      </c>
      <c r="D481" s="127">
        <f>(C481+4.2+coefficient!$B$19-0.5)/0.9*1.19</f>
        <v>30.821000000000002</v>
      </c>
      <c r="E481" s="128">
        <f>(C481+4.2+coefficient!$B$19-0.5)/0.95</f>
        <v>24.536842105263162</v>
      </c>
      <c r="F481" s="185" t="s">
        <v>841</v>
      </c>
      <c r="G481" s="179">
        <v>480</v>
      </c>
      <c r="H481" s="180">
        <f>(C481+4.2+coefficient!$B$19)/0.85*1.19</f>
        <v>33.334000000000003</v>
      </c>
      <c r="I481" s="132">
        <v>294</v>
      </c>
      <c r="J481" s="132">
        <v>167451924</v>
      </c>
      <c r="K481" s="132">
        <v>448364</v>
      </c>
      <c r="L481" s="181">
        <f>(C481+4.2+coefficient!$B$19)/0.88*1.19</f>
        <v>32.197613636363634</v>
      </c>
      <c r="M481" s="135">
        <v>295</v>
      </c>
      <c r="N481" s="135">
        <v>167451924</v>
      </c>
      <c r="O481" s="135">
        <v>448365</v>
      </c>
      <c r="P481" s="182">
        <f>(C481+4.2+coefficient!$B$19-0.5)/0.88*1.19</f>
        <v>31.521477272727275</v>
      </c>
      <c r="Q481" s="137">
        <v>296</v>
      </c>
      <c r="R481" s="137">
        <v>167451924</v>
      </c>
      <c r="S481" s="137">
        <v>448366</v>
      </c>
      <c r="T481" s="186">
        <f t="shared" si="34"/>
        <v>15.970340909090909</v>
      </c>
      <c r="U481" s="187">
        <v>758</v>
      </c>
      <c r="V481" s="187">
        <v>167451924</v>
      </c>
      <c r="W481" s="187">
        <v>598922</v>
      </c>
      <c r="X481" s="188">
        <f t="shared" si="35"/>
        <v>31.197613636363634</v>
      </c>
      <c r="Y481" s="189">
        <v>759</v>
      </c>
      <c r="Z481" s="189">
        <v>167451924</v>
      </c>
      <c r="AA481" s="189">
        <v>598923</v>
      </c>
      <c r="AB481" s="357">
        <v>2</v>
      </c>
    </row>
    <row r="482" spans="1:28" x14ac:dyDescent="0.25">
      <c r="A482" s="144" t="s">
        <v>1322</v>
      </c>
      <c r="B482" s="183">
        <v>167451925</v>
      </c>
      <c r="C482" s="184">
        <v>4.3</v>
      </c>
      <c r="D482" s="127">
        <f>(C482+4.2+coefficient!$B$20-0.5)/0.9*1.19</f>
        <v>22.477777777777778</v>
      </c>
      <c r="E482" s="128">
        <f>(C482+4.2+coefficient!$B$20-0.5)/0.95</f>
        <v>17.894736842105264</v>
      </c>
      <c r="F482" s="178" t="s">
        <v>842</v>
      </c>
      <c r="G482" s="179">
        <v>481</v>
      </c>
      <c r="H482" s="180">
        <f>(C482+4.2+coefficient!$B$20)/0.85*1.19</f>
        <v>24.5</v>
      </c>
      <c r="I482" s="132">
        <v>294</v>
      </c>
      <c r="J482" s="132">
        <v>167451925</v>
      </c>
      <c r="K482" s="132">
        <v>448367</v>
      </c>
      <c r="L482" s="181">
        <f>(C482+4.2+coefficient!$B$20)/0.88*1.19</f>
        <v>23.664772727272727</v>
      </c>
      <c r="M482" s="135">
        <v>295</v>
      </c>
      <c r="N482" s="135">
        <v>167451925</v>
      </c>
      <c r="O482" s="135">
        <v>448368</v>
      </c>
      <c r="P482" s="182">
        <f>(C482+4.2+coefficient!$B$20-0.5)/0.88*1.19</f>
        <v>22.98863636363636</v>
      </c>
      <c r="Q482" s="137">
        <v>296</v>
      </c>
      <c r="R482" s="137">
        <v>167451925</v>
      </c>
      <c r="S482" s="137">
        <v>448369</v>
      </c>
      <c r="T482" s="186">
        <f t="shared" si="34"/>
        <v>11.49431818181818</v>
      </c>
      <c r="U482" s="187">
        <v>758</v>
      </c>
      <c r="V482" s="187">
        <v>167451925</v>
      </c>
      <c r="W482" s="187">
        <v>598924</v>
      </c>
      <c r="X482" s="188">
        <f t="shared" si="35"/>
        <v>22.664772727272727</v>
      </c>
      <c r="Y482" s="189">
        <v>759</v>
      </c>
      <c r="Z482" s="189">
        <v>167451925</v>
      </c>
      <c r="AA482" s="189">
        <v>598925</v>
      </c>
      <c r="AB482" s="357">
        <v>2</v>
      </c>
    </row>
    <row r="483" spans="1:28" x14ac:dyDescent="0.25">
      <c r="A483" s="125" t="s">
        <v>1323</v>
      </c>
      <c r="B483" s="183">
        <v>167451926</v>
      </c>
      <c r="C483" s="184">
        <v>5.03</v>
      </c>
      <c r="D483" s="127">
        <f>(C483+4.2+coefficient!$B$19-0.5)/0.9*1.19</f>
        <v>27.409666666666666</v>
      </c>
      <c r="E483" s="128">
        <f>(C483+4.2+coefficient!$B$19-0.5)/0.95</f>
        <v>21.821052631578947</v>
      </c>
      <c r="F483" s="185" t="s">
        <v>841</v>
      </c>
      <c r="G483" s="179">
        <v>482</v>
      </c>
      <c r="H483" s="180">
        <f>(C483+4.2+coefficient!$B$19)/0.85*1.19</f>
        <v>29.721999999999998</v>
      </c>
      <c r="I483" s="132">
        <v>294</v>
      </c>
      <c r="J483" s="132">
        <v>167451926</v>
      </c>
      <c r="K483" s="132">
        <v>448370</v>
      </c>
      <c r="L483" s="181">
        <f>(C483+4.2+coefficient!$B$19)/0.88*1.19</f>
        <v>28.708749999999998</v>
      </c>
      <c r="M483" s="135">
        <v>295</v>
      </c>
      <c r="N483" s="135">
        <v>167451926</v>
      </c>
      <c r="O483" s="135">
        <v>448371</v>
      </c>
      <c r="P483" s="182">
        <f>(C483+4.2+coefficient!$B$19-0.5)/0.88*1.19</f>
        <v>28.032613636363639</v>
      </c>
      <c r="Q483" s="137">
        <v>296</v>
      </c>
      <c r="R483" s="137">
        <v>167451926</v>
      </c>
      <c r="S483" s="137">
        <v>448372</v>
      </c>
      <c r="T483" s="186">
        <f t="shared" si="34"/>
        <v>12.481477272727272</v>
      </c>
      <c r="U483" s="187">
        <v>758</v>
      </c>
      <c r="V483" s="187">
        <v>167451926</v>
      </c>
      <c r="W483" s="187">
        <v>598926</v>
      </c>
      <c r="X483" s="188">
        <f t="shared" si="35"/>
        <v>27.708749999999998</v>
      </c>
      <c r="Y483" s="189">
        <v>759</v>
      </c>
      <c r="Z483" s="189">
        <v>167451926</v>
      </c>
      <c r="AA483" s="189">
        <v>598927</v>
      </c>
      <c r="AB483" s="357">
        <v>2</v>
      </c>
    </row>
    <row r="484" spans="1:28" x14ac:dyDescent="0.25">
      <c r="A484" s="144" t="s">
        <v>1324</v>
      </c>
      <c r="B484" s="183">
        <v>167451927</v>
      </c>
      <c r="C484" s="184">
        <v>6.21</v>
      </c>
      <c r="D484" s="127">
        <f>(C484+4.2+coefficient!$B$19-0.5)/0.9*1.19</f>
        <v>28.969888888888889</v>
      </c>
      <c r="E484" s="128">
        <f>(C484+4.2+coefficient!$B$19-0.5)/0.95</f>
        <v>23.063157894736843</v>
      </c>
      <c r="F484" s="178" t="s">
        <v>841</v>
      </c>
      <c r="G484" s="179">
        <v>483</v>
      </c>
      <c r="H484" s="180">
        <f>(C484+4.2+coefficient!$B$19)/0.85*1.19</f>
        <v>31.374000000000002</v>
      </c>
      <c r="I484" s="132">
        <v>294</v>
      </c>
      <c r="J484" s="132">
        <v>167451927</v>
      </c>
      <c r="K484" s="132">
        <v>448373</v>
      </c>
      <c r="L484" s="181">
        <f>(C484+4.2+coefficient!$B$19)/0.88*1.19</f>
        <v>30.304431818181815</v>
      </c>
      <c r="M484" s="135">
        <v>295</v>
      </c>
      <c r="N484" s="135">
        <v>167451927</v>
      </c>
      <c r="O484" s="135">
        <v>448374</v>
      </c>
      <c r="P484" s="182">
        <f>(C484+4.2+coefficient!$B$19-0.5)/0.88*1.19</f>
        <v>29.628295454545455</v>
      </c>
      <c r="Q484" s="137">
        <v>296</v>
      </c>
      <c r="R484" s="137">
        <v>167451927</v>
      </c>
      <c r="S484" s="137">
        <v>448375</v>
      </c>
      <c r="T484" s="186">
        <f t="shared" si="34"/>
        <v>14.07715909090909</v>
      </c>
      <c r="U484" s="187">
        <v>758</v>
      </c>
      <c r="V484" s="187">
        <v>167451927</v>
      </c>
      <c r="W484" s="187">
        <v>598928</v>
      </c>
      <c r="X484" s="188">
        <f t="shared" si="35"/>
        <v>29.304431818181815</v>
      </c>
      <c r="Y484" s="189">
        <v>759</v>
      </c>
      <c r="Z484" s="189">
        <v>167451927</v>
      </c>
      <c r="AA484" s="189">
        <v>598929</v>
      </c>
      <c r="AB484" s="357">
        <v>2</v>
      </c>
    </row>
    <row r="485" spans="1:28" x14ac:dyDescent="0.25">
      <c r="A485" s="125" t="s">
        <v>1325</v>
      </c>
      <c r="B485" s="183">
        <v>167451928</v>
      </c>
      <c r="C485" s="184">
        <v>7.86</v>
      </c>
      <c r="D485" s="127">
        <f>(C485+4.2+coefficient!$B$19-0.5)/0.9*1.19</f>
        <v>31.151555555555557</v>
      </c>
      <c r="E485" s="128">
        <f>(C485+4.2+coefficient!$B$19-0.5)/0.95</f>
        <v>24.800000000000004</v>
      </c>
      <c r="F485" s="185" t="s">
        <v>841</v>
      </c>
      <c r="G485" s="179">
        <v>484</v>
      </c>
      <c r="H485" s="180">
        <f>(C485+4.2+coefficient!$B$19)/0.85*1.19</f>
        <v>33.684000000000005</v>
      </c>
      <c r="I485" s="132">
        <v>294</v>
      </c>
      <c r="J485" s="132">
        <v>167451928</v>
      </c>
      <c r="K485" s="132">
        <v>448376</v>
      </c>
      <c r="L485" s="181">
        <f>(C485+4.2+coefficient!$B$19)/0.88*1.19</f>
        <v>32.535681818181821</v>
      </c>
      <c r="M485" s="135">
        <v>295</v>
      </c>
      <c r="N485" s="135">
        <v>167451928</v>
      </c>
      <c r="O485" s="135">
        <v>448377</v>
      </c>
      <c r="P485" s="182">
        <f>(C485+4.2+coefficient!$B$19-0.5)/0.88*1.19</f>
        <v>31.859545454545458</v>
      </c>
      <c r="Q485" s="137">
        <v>296</v>
      </c>
      <c r="R485" s="137">
        <v>167451928</v>
      </c>
      <c r="S485" s="137">
        <v>448378</v>
      </c>
      <c r="T485" s="186">
        <f t="shared" si="34"/>
        <v>16.308409090909091</v>
      </c>
      <c r="U485" s="187">
        <v>758</v>
      </c>
      <c r="V485" s="187">
        <v>167451928</v>
      </c>
      <c r="W485" s="187">
        <v>598930</v>
      </c>
      <c r="X485" s="188">
        <f t="shared" si="35"/>
        <v>31.535681818181821</v>
      </c>
      <c r="Y485" s="189">
        <v>759</v>
      </c>
      <c r="Z485" s="189">
        <v>167451928</v>
      </c>
      <c r="AA485" s="189">
        <v>598931</v>
      </c>
      <c r="AB485" s="357">
        <v>2</v>
      </c>
    </row>
    <row r="486" spans="1:28" x14ac:dyDescent="0.25">
      <c r="A486" s="144" t="s">
        <v>1326</v>
      </c>
      <c r="B486" s="183">
        <v>167451929</v>
      </c>
      <c r="C486" s="184">
        <v>2.66</v>
      </c>
      <c r="D486" s="127">
        <f>(C486+4.2+coefficient!$B$21-0.5)/0.9*1.19</f>
        <v>17.664888888888886</v>
      </c>
      <c r="E486" s="128">
        <f>(C486+4.2+coefficient!$B$21-0.5)/0.95</f>
        <v>14.063157894736841</v>
      </c>
      <c r="F486" s="178" t="s">
        <v>516</v>
      </c>
      <c r="G486" s="179">
        <v>485</v>
      </c>
      <c r="H486" s="180">
        <f>(C486+4.2+coefficient!$B$21)/0.85*1.19</f>
        <v>19.403999999999996</v>
      </c>
      <c r="I486" s="132">
        <v>294</v>
      </c>
      <c r="J486" s="132">
        <v>167451929</v>
      </c>
      <c r="K486" s="132">
        <v>448379</v>
      </c>
      <c r="L486" s="181">
        <f>(C486+4.2+coefficient!$B$21)/0.88*1.19</f>
        <v>18.7425</v>
      </c>
      <c r="M486" s="135">
        <v>295</v>
      </c>
      <c r="N486" s="135">
        <v>167451929</v>
      </c>
      <c r="O486" s="135">
        <v>448380</v>
      </c>
      <c r="P486" s="182">
        <f>(C486+4.2+coefficient!$B$21-0.5)/0.88*1.19</f>
        <v>18.066363636363636</v>
      </c>
      <c r="Q486" s="137">
        <v>296</v>
      </c>
      <c r="R486" s="137">
        <v>167451929</v>
      </c>
      <c r="S486" s="137">
        <v>448381</v>
      </c>
      <c r="T486" s="186">
        <f t="shared" si="34"/>
        <v>9.2765909090909098</v>
      </c>
      <c r="U486" s="187">
        <v>758</v>
      </c>
      <c r="V486" s="187">
        <v>167451929</v>
      </c>
      <c r="W486" s="187">
        <v>598932</v>
      </c>
      <c r="X486" s="188">
        <f t="shared" si="35"/>
        <v>17.7425</v>
      </c>
      <c r="Y486" s="189">
        <v>759</v>
      </c>
      <c r="Z486" s="189">
        <v>167451929</v>
      </c>
      <c r="AA486" s="189">
        <v>598933</v>
      </c>
      <c r="AB486" s="357">
        <v>5</v>
      </c>
    </row>
    <row r="487" spans="1:28" x14ac:dyDescent="0.25">
      <c r="A487" s="125" t="s">
        <v>1327</v>
      </c>
      <c r="B487" s="183">
        <v>167451930</v>
      </c>
      <c r="C487" s="184">
        <v>4.08</v>
      </c>
      <c r="D487" s="127">
        <f>(C487+4.2+coefficient!$B$20-0.5)/0.9*1.19</f>
        <v>22.186888888888891</v>
      </c>
      <c r="E487" s="128">
        <f>(C487+4.2+coefficient!$B$20-0.5)/0.95</f>
        <v>17.663157894736845</v>
      </c>
      <c r="F487" s="185" t="s">
        <v>842</v>
      </c>
      <c r="G487" s="179">
        <v>486</v>
      </c>
      <c r="H487" s="180">
        <f>(C487+4.2+coefficient!$B$20)/0.85*1.19</f>
        <v>24.192</v>
      </c>
      <c r="I487" s="132">
        <v>294</v>
      </c>
      <c r="J487" s="132">
        <v>167451930</v>
      </c>
      <c r="K487" s="132">
        <v>448382</v>
      </c>
      <c r="L487" s="181">
        <f>(C487+4.2+coefficient!$B$20)/0.88*1.19</f>
        <v>23.367272727272727</v>
      </c>
      <c r="M487" s="135">
        <v>295</v>
      </c>
      <c r="N487" s="135">
        <v>167451930</v>
      </c>
      <c r="O487" s="135">
        <v>448383</v>
      </c>
      <c r="P487" s="182">
        <f>(C487+4.2+coefficient!$B$20-0.5)/0.88*1.19</f>
        <v>22.691136363636364</v>
      </c>
      <c r="Q487" s="137">
        <v>296</v>
      </c>
      <c r="R487" s="137">
        <v>167451930</v>
      </c>
      <c r="S487" s="137">
        <v>448384</v>
      </c>
      <c r="T487" s="186">
        <f t="shared" si="34"/>
        <v>11.196818181818182</v>
      </c>
      <c r="U487" s="187">
        <v>758</v>
      </c>
      <c r="V487" s="187">
        <v>167451930</v>
      </c>
      <c r="W487" s="187">
        <v>598934</v>
      </c>
      <c r="X487" s="188">
        <f t="shared" si="35"/>
        <v>22.367272727272727</v>
      </c>
      <c r="Y487" s="189">
        <v>759</v>
      </c>
      <c r="Z487" s="189">
        <v>167451930</v>
      </c>
      <c r="AA487" s="189">
        <v>598935</v>
      </c>
      <c r="AB487" s="357">
        <v>5</v>
      </c>
    </row>
    <row r="488" spans="1:28" x14ac:dyDescent="0.25">
      <c r="A488" s="144" t="s">
        <v>1328</v>
      </c>
      <c r="B488" s="183">
        <v>167451931</v>
      </c>
      <c r="C488" s="184">
        <v>3.53</v>
      </c>
      <c r="D488" s="127">
        <f>(C488+4.2+coefficient!$B$20-0.5)/0.9*1.19</f>
        <v>21.459666666666667</v>
      </c>
      <c r="E488" s="128">
        <f>(C488+4.2+coefficient!$B$20-0.5)/0.95</f>
        <v>17.08421052631579</v>
      </c>
      <c r="F488" s="178" t="s">
        <v>842</v>
      </c>
      <c r="G488" s="179">
        <v>487</v>
      </c>
      <c r="H488" s="180">
        <f>(C488+4.2+coefficient!$B$20)/0.85*1.19</f>
        <v>23.422000000000001</v>
      </c>
      <c r="I488" s="132">
        <v>294</v>
      </c>
      <c r="J488" s="132">
        <v>167451931</v>
      </c>
      <c r="K488" s="132">
        <v>448385</v>
      </c>
      <c r="L488" s="181">
        <f>(C488+4.2+coefficient!$B$20)/0.88*1.19</f>
        <v>22.623522727272725</v>
      </c>
      <c r="M488" s="135">
        <v>295</v>
      </c>
      <c r="N488" s="135">
        <v>167451931</v>
      </c>
      <c r="O488" s="135">
        <v>448386</v>
      </c>
      <c r="P488" s="182">
        <f>(C488+4.2+coefficient!$B$20-0.5)/0.88*1.19</f>
        <v>21.947386363636365</v>
      </c>
      <c r="Q488" s="137">
        <v>296</v>
      </c>
      <c r="R488" s="137">
        <v>167451931</v>
      </c>
      <c r="S488" s="137">
        <v>448387</v>
      </c>
      <c r="T488" s="186">
        <f t="shared" si="34"/>
        <v>10.453068181818182</v>
      </c>
      <c r="U488" s="187">
        <v>758</v>
      </c>
      <c r="V488" s="187">
        <v>167451931</v>
      </c>
      <c r="W488" s="187">
        <v>598936</v>
      </c>
      <c r="X488" s="188">
        <f t="shared" si="35"/>
        <v>21.623522727272725</v>
      </c>
      <c r="Y488" s="189">
        <v>759</v>
      </c>
      <c r="Z488" s="189">
        <v>167451931</v>
      </c>
      <c r="AA488" s="189">
        <v>598937</v>
      </c>
      <c r="AB488" s="357">
        <v>5</v>
      </c>
    </row>
    <row r="489" spans="1:28" x14ac:dyDescent="0.25">
      <c r="A489" s="125" t="s">
        <v>1329</v>
      </c>
      <c r="B489" s="183">
        <v>167451932</v>
      </c>
      <c r="C489" s="184">
        <v>4.26</v>
      </c>
      <c r="D489" s="127">
        <f>(C489+4.2+coefficient!$B$19-0.5)/0.9*1.19</f>
        <v>26.391555555555552</v>
      </c>
      <c r="E489" s="128">
        <f>(C489+4.2+coefficient!$B$19-0.5)/0.95</f>
        <v>21.010526315789477</v>
      </c>
      <c r="F489" s="185" t="s">
        <v>841</v>
      </c>
      <c r="G489" s="179">
        <v>488</v>
      </c>
      <c r="H489" s="180">
        <f>(C489+4.2+coefficient!$B$19)/0.85*1.19</f>
        <v>28.644000000000002</v>
      </c>
      <c r="I489" s="132">
        <v>294</v>
      </c>
      <c r="J489" s="132">
        <v>167451932</v>
      </c>
      <c r="K489" s="132">
        <v>448388</v>
      </c>
      <c r="L489" s="181">
        <f>(C489+4.2+coefficient!$B$19)/0.88*1.19</f>
        <v>27.6675</v>
      </c>
      <c r="M489" s="135">
        <v>295</v>
      </c>
      <c r="N489" s="135">
        <v>167451932</v>
      </c>
      <c r="O489" s="135">
        <v>448389</v>
      </c>
      <c r="P489" s="182">
        <f>(C489+4.2+coefficient!$B$19-0.5)/0.88*1.19</f>
        <v>26.991363636363637</v>
      </c>
      <c r="Q489" s="137">
        <v>296</v>
      </c>
      <c r="R489" s="137">
        <v>167451932</v>
      </c>
      <c r="S489" s="137">
        <v>448390</v>
      </c>
      <c r="T489" s="186">
        <f t="shared" si="34"/>
        <v>11.440227272727274</v>
      </c>
      <c r="U489" s="187">
        <v>758</v>
      </c>
      <c r="V489" s="187">
        <v>167451932</v>
      </c>
      <c r="W489" s="187">
        <v>598938</v>
      </c>
      <c r="X489" s="188">
        <f t="shared" si="35"/>
        <v>26.6675</v>
      </c>
      <c r="Y489" s="189">
        <v>759</v>
      </c>
      <c r="Z489" s="189">
        <v>167451932</v>
      </c>
      <c r="AA489" s="189">
        <v>598939</v>
      </c>
      <c r="AB489" s="357">
        <v>5</v>
      </c>
    </row>
    <row r="490" spans="1:28" x14ac:dyDescent="0.25">
      <c r="A490" s="144" t="s">
        <v>1330</v>
      </c>
      <c r="B490" s="183">
        <v>167451933</v>
      </c>
      <c r="C490" s="184">
        <v>3.78</v>
      </c>
      <c r="D490" s="127">
        <f>(C490+4.2+coefficient!$B$20-0.5)/0.9*1.19</f>
        <v>21.790222222222219</v>
      </c>
      <c r="E490" s="128">
        <f>(C490+4.2+coefficient!$B$20-0.5)/0.95</f>
        <v>17.347368421052632</v>
      </c>
      <c r="F490" s="178" t="s">
        <v>842</v>
      </c>
      <c r="G490" s="179">
        <v>489</v>
      </c>
      <c r="H490" s="180">
        <f>(C490+4.2+coefficient!$B$20)/0.85*1.19</f>
        <v>23.771999999999998</v>
      </c>
      <c r="I490" s="132">
        <v>294</v>
      </c>
      <c r="J490" s="132">
        <v>167451933</v>
      </c>
      <c r="K490" s="132">
        <v>448391</v>
      </c>
      <c r="L490" s="181">
        <f>(C490+4.2+coefficient!$B$20)/0.88*1.19</f>
        <v>22.961590909090908</v>
      </c>
      <c r="M490" s="135">
        <v>295</v>
      </c>
      <c r="N490" s="135">
        <v>167451933</v>
      </c>
      <c r="O490" s="135">
        <v>448392</v>
      </c>
      <c r="P490" s="182">
        <f>(C490+4.2+coefficient!$B$20-0.5)/0.88*1.19</f>
        <v>22.285454545454545</v>
      </c>
      <c r="Q490" s="137">
        <v>296</v>
      </c>
      <c r="R490" s="137">
        <v>167451933</v>
      </c>
      <c r="S490" s="137">
        <v>448393</v>
      </c>
      <c r="T490" s="186">
        <f t="shared" si="34"/>
        <v>10.791136363636364</v>
      </c>
      <c r="U490" s="187">
        <v>758</v>
      </c>
      <c r="V490" s="187">
        <v>167451933</v>
      </c>
      <c r="W490" s="187">
        <v>598940</v>
      </c>
      <c r="X490" s="188">
        <f t="shared" si="35"/>
        <v>21.961590909090908</v>
      </c>
      <c r="Y490" s="189">
        <v>759</v>
      </c>
      <c r="Z490" s="189">
        <v>167451933</v>
      </c>
      <c r="AA490" s="189">
        <v>598941</v>
      </c>
      <c r="AB490" s="357">
        <v>5</v>
      </c>
    </row>
    <row r="491" spans="1:28" x14ac:dyDescent="0.25">
      <c r="A491" s="125" t="s">
        <v>1331</v>
      </c>
      <c r="B491" s="183">
        <v>167451934</v>
      </c>
      <c r="C491" s="184">
        <v>4.51</v>
      </c>
      <c r="D491" s="127">
        <f>(C491+4.2+coefficient!$B$19-0.5)/0.9*1.19</f>
        <v>26.722111111111111</v>
      </c>
      <c r="E491" s="128">
        <f>(C491+4.2+coefficient!$B$19-0.5)/0.95</f>
        <v>21.273684210526319</v>
      </c>
      <c r="F491" s="185" t="s">
        <v>841</v>
      </c>
      <c r="G491" s="179">
        <v>490</v>
      </c>
      <c r="H491" s="180">
        <f>(C491+4.2+coefficient!$B$19)/0.85*1.19</f>
        <v>28.994</v>
      </c>
      <c r="I491" s="132">
        <v>294</v>
      </c>
      <c r="J491" s="132">
        <v>167451934</v>
      </c>
      <c r="K491" s="132">
        <v>448394</v>
      </c>
      <c r="L491" s="181">
        <f>(C491+4.2+coefficient!$B$19)/0.88*1.19</f>
        <v>28.00556818181818</v>
      </c>
      <c r="M491" s="135">
        <v>295</v>
      </c>
      <c r="N491" s="135">
        <v>167451934</v>
      </c>
      <c r="O491" s="135">
        <v>448395</v>
      </c>
      <c r="P491" s="182">
        <f>(C491+4.2+coefficient!$B$19-0.5)/0.88*1.19</f>
        <v>27.329431818181821</v>
      </c>
      <c r="Q491" s="137">
        <v>296</v>
      </c>
      <c r="R491" s="137">
        <v>167451934</v>
      </c>
      <c r="S491" s="137">
        <v>448396</v>
      </c>
      <c r="T491" s="186">
        <f t="shared" si="34"/>
        <v>11.778295454545455</v>
      </c>
      <c r="U491" s="187">
        <v>758</v>
      </c>
      <c r="V491" s="187">
        <v>167451934</v>
      </c>
      <c r="W491" s="187">
        <v>598942</v>
      </c>
      <c r="X491" s="188">
        <f t="shared" si="35"/>
        <v>27.00556818181818</v>
      </c>
      <c r="Y491" s="189">
        <v>759</v>
      </c>
      <c r="Z491" s="189">
        <v>167451934</v>
      </c>
      <c r="AA491" s="189">
        <v>598943</v>
      </c>
      <c r="AB491" s="357">
        <v>5</v>
      </c>
    </row>
    <row r="492" spans="1:28" x14ac:dyDescent="0.25">
      <c r="A492" s="144" t="s">
        <v>1332</v>
      </c>
      <c r="B492" s="183">
        <v>167451935</v>
      </c>
      <c r="C492" s="184">
        <v>3.62</v>
      </c>
      <c r="D492" s="127">
        <f>(C492+4.2+coefficient!$B$20-0.5)/0.9*1.19</f>
        <v>21.578666666666667</v>
      </c>
      <c r="E492" s="128">
        <f>(C492+4.2+coefficient!$B$20-0.5)/0.95</f>
        <v>17.178947368421053</v>
      </c>
      <c r="F492" s="178" t="s">
        <v>842</v>
      </c>
      <c r="G492" s="179">
        <v>491</v>
      </c>
      <c r="H492" s="180">
        <f>(C492+4.2+coefficient!$B$20)/0.85*1.19</f>
        <v>23.547999999999998</v>
      </c>
      <c r="I492" s="132">
        <v>294</v>
      </c>
      <c r="J492" s="132">
        <v>167451935</v>
      </c>
      <c r="K492" s="132">
        <v>448397</v>
      </c>
      <c r="L492" s="181">
        <f>(C492+4.2+coefficient!$B$20)/0.88*1.19</f>
        <v>22.74522727272727</v>
      </c>
      <c r="M492" s="135">
        <v>295</v>
      </c>
      <c r="N492" s="135">
        <v>167451935</v>
      </c>
      <c r="O492" s="135">
        <v>448398</v>
      </c>
      <c r="P492" s="182">
        <f>(C492+4.2+coefficient!$B$20-0.5)/0.88*1.19</f>
        <v>22.06909090909091</v>
      </c>
      <c r="Q492" s="137">
        <v>296</v>
      </c>
      <c r="R492" s="137">
        <v>167451935</v>
      </c>
      <c r="S492" s="137">
        <v>448399</v>
      </c>
      <c r="T492" s="186">
        <f t="shared" si="34"/>
        <v>10.574772727272727</v>
      </c>
      <c r="U492" s="187">
        <v>758</v>
      </c>
      <c r="V492" s="187">
        <v>167451935</v>
      </c>
      <c r="W492" s="187">
        <v>598944</v>
      </c>
      <c r="X492" s="188">
        <f t="shared" si="35"/>
        <v>21.74522727272727</v>
      </c>
      <c r="Y492" s="189">
        <v>759</v>
      </c>
      <c r="Z492" s="189">
        <v>167451935</v>
      </c>
      <c r="AA492" s="189">
        <v>598945</v>
      </c>
      <c r="AB492" s="357">
        <v>5</v>
      </c>
    </row>
    <row r="493" spans="1:28" x14ac:dyDescent="0.25">
      <c r="A493" s="125" t="s">
        <v>1333</v>
      </c>
      <c r="B493" s="183">
        <v>167451936</v>
      </c>
      <c r="C493" s="184">
        <v>3.19</v>
      </c>
      <c r="D493" s="127">
        <f>(C493+4.2+coefficient!$B$21-0.5)/0.9*1.19</f>
        <v>18.365666666666666</v>
      </c>
      <c r="E493" s="128">
        <f>(C493+4.2+coefficient!$B$21-0.5)/0.95</f>
        <v>14.621052631578948</v>
      </c>
      <c r="F493" s="185" t="s">
        <v>516</v>
      </c>
      <c r="G493" s="179">
        <v>492</v>
      </c>
      <c r="H493" s="180">
        <f>(C493+4.2+coefficient!$B$21)/0.85*1.19</f>
        <v>20.146000000000001</v>
      </c>
      <c r="I493" s="132">
        <v>294</v>
      </c>
      <c r="J493" s="132">
        <v>167451936</v>
      </c>
      <c r="K493" s="132">
        <v>448400</v>
      </c>
      <c r="L493" s="181">
        <f>(C493+4.2+coefficient!$B$21)/0.88*1.19</f>
        <v>19.459204545454543</v>
      </c>
      <c r="M493" s="135">
        <v>295</v>
      </c>
      <c r="N493" s="135">
        <v>167451936</v>
      </c>
      <c r="O493" s="135">
        <v>448401</v>
      </c>
      <c r="P493" s="182">
        <f>(C493+4.2+coefficient!$B$21-0.5)/0.88*1.19</f>
        <v>18.783068181818184</v>
      </c>
      <c r="Q493" s="137">
        <v>296</v>
      </c>
      <c r="R493" s="137">
        <v>167451936</v>
      </c>
      <c r="S493" s="137">
        <v>448402</v>
      </c>
      <c r="T493" s="186">
        <f t="shared" si="34"/>
        <v>9.9932954545454553</v>
      </c>
      <c r="U493" s="187">
        <v>758</v>
      </c>
      <c r="V493" s="187">
        <v>167451936</v>
      </c>
      <c r="W493" s="187">
        <v>598946</v>
      </c>
      <c r="X493" s="188">
        <f t="shared" si="35"/>
        <v>18.459204545454543</v>
      </c>
      <c r="Y493" s="189">
        <v>759</v>
      </c>
      <c r="Z493" s="189">
        <v>167451936</v>
      </c>
      <c r="AA493" s="189">
        <v>598947</v>
      </c>
      <c r="AB493" s="357">
        <v>5</v>
      </c>
    </row>
    <row r="494" spans="1:28" x14ac:dyDescent="0.25">
      <c r="A494" s="144" t="s">
        <v>1334</v>
      </c>
      <c r="B494" s="183">
        <v>167451937</v>
      </c>
      <c r="C494" s="184">
        <v>4.6100000000000003</v>
      </c>
      <c r="D494" s="127">
        <f>(C494+4.2+coefficient!$B$20-0.5)/0.9*1.19</f>
        <v>22.887666666666668</v>
      </c>
      <c r="E494" s="128">
        <f>(C494+4.2+coefficient!$B$20-0.5)/0.95</f>
        <v>18.221052631578949</v>
      </c>
      <c r="F494" s="178" t="s">
        <v>842</v>
      </c>
      <c r="G494" s="179">
        <v>493</v>
      </c>
      <c r="H494" s="180">
        <f>(C494+4.2+coefficient!$B$20)/0.85*1.19</f>
        <v>24.934000000000005</v>
      </c>
      <c r="I494" s="132">
        <v>294</v>
      </c>
      <c r="J494" s="132">
        <v>167451937</v>
      </c>
      <c r="K494" s="132">
        <v>448403</v>
      </c>
      <c r="L494" s="181">
        <f>(C494+4.2+coefficient!$B$20)/0.88*1.19</f>
        <v>24.083977272727275</v>
      </c>
      <c r="M494" s="135">
        <v>295</v>
      </c>
      <c r="N494" s="135">
        <v>167451937</v>
      </c>
      <c r="O494" s="135">
        <v>448404</v>
      </c>
      <c r="P494" s="182">
        <f>(C494+4.2+coefficient!$B$20-0.5)/0.88*1.19</f>
        <v>23.407840909090911</v>
      </c>
      <c r="Q494" s="137">
        <v>296</v>
      </c>
      <c r="R494" s="137">
        <v>167451937</v>
      </c>
      <c r="S494" s="137">
        <v>448405</v>
      </c>
      <c r="T494" s="186">
        <f t="shared" si="34"/>
        <v>11.913522727272728</v>
      </c>
      <c r="U494" s="187">
        <v>758</v>
      </c>
      <c r="V494" s="187">
        <v>167451937</v>
      </c>
      <c r="W494" s="187">
        <v>598948</v>
      </c>
      <c r="X494" s="188">
        <f t="shared" si="35"/>
        <v>23.083977272727275</v>
      </c>
      <c r="Y494" s="189">
        <v>759</v>
      </c>
      <c r="Z494" s="189">
        <v>167451937</v>
      </c>
      <c r="AA494" s="189">
        <v>598949</v>
      </c>
      <c r="AB494" s="357">
        <v>5</v>
      </c>
    </row>
    <row r="495" spans="1:28" x14ac:dyDescent="0.25">
      <c r="A495" s="125" t="s">
        <v>1335</v>
      </c>
      <c r="B495" s="183">
        <v>167451938</v>
      </c>
      <c r="C495" s="184">
        <v>4.0599999999999996</v>
      </c>
      <c r="D495" s="127">
        <f>(C495+4.2+coefficient!$B$20-0.5)/0.9*1.19</f>
        <v>22.16044444444444</v>
      </c>
      <c r="E495" s="128">
        <f>(C495+4.2+coefficient!$B$20-0.5)/0.95</f>
        <v>17.642105263157895</v>
      </c>
      <c r="F495" s="185" t="s">
        <v>842</v>
      </c>
      <c r="G495" s="179">
        <v>494</v>
      </c>
      <c r="H495" s="180">
        <f>(C495+4.2+coefficient!$B$20)/0.85*1.19</f>
        <v>24.163999999999998</v>
      </c>
      <c r="I495" s="132">
        <v>294</v>
      </c>
      <c r="J495" s="132">
        <v>167451938</v>
      </c>
      <c r="K495" s="132">
        <v>448406</v>
      </c>
      <c r="L495" s="181">
        <f>(C495+4.2+coefficient!$B$20)/0.88*1.19</f>
        <v>23.340227272727269</v>
      </c>
      <c r="M495" s="135">
        <v>295</v>
      </c>
      <c r="N495" s="135">
        <v>167451938</v>
      </c>
      <c r="O495" s="135">
        <v>448407</v>
      </c>
      <c r="P495" s="182">
        <f>(C495+4.2+coefficient!$B$20-0.5)/0.88*1.19</f>
        <v>22.664090909090906</v>
      </c>
      <c r="Q495" s="137">
        <v>296</v>
      </c>
      <c r="R495" s="137">
        <v>167451938</v>
      </c>
      <c r="S495" s="137">
        <v>448408</v>
      </c>
      <c r="T495" s="186">
        <f t="shared" si="34"/>
        <v>11.169772727272727</v>
      </c>
      <c r="U495" s="187">
        <v>758</v>
      </c>
      <c r="V495" s="187">
        <v>167451938</v>
      </c>
      <c r="W495" s="187">
        <v>598950</v>
      </c>
      <c r="X495" s="188">
        <f t="shared" si="35"/>
        <v>22.340227272727269</v>
      </c>
      <c r="Y495" s="189">
        <v>759</v>
      </c>
      <c r="Z495" s="189">
        <v>167451938</v>
      </c>
      <c r="AA495" s="189">
        <v>598951</v>
      </c>
      <c r="AB495" s="357">
        <v>5</v>
      </c>
    </row>
    <row r="496" spans="1:28" x14ac:dyDescent="0.25">
      <c r="A496" s="144" t="s">
        <v>1336</v>
      </c>
      <c r="B496" s="183">
        <v>167451939</v>
      </c>
      <c r="C496" s="184">
        <v>4.79</v>
      </c>
      <c r="D496" s="127">
        <f>(C496+4.2+coefficient!$B$19-0.5)/0.9*1.19</f>
        <v>27.092333333333336</v>
      </c>
      <c r="E496" s="128">
        <f>(C496+4.2+coefficient!$B$19-0.5)/0.95</f>
        <v>21.568421052631582</v>
      </c>
      <c r="F496" s="178" t="s">
        <v>841</v>
      </c>
      <c r="G496" s="179">
        <v>495</v>
      </c>
      <c r="H496" s="180">
        <f>(C496+4.2+coefficient!$B$19)/0.85*1.19</f>
        <v>29.386000000000003</v>
      </c>
      <c r="I496" s="132">
        <v>294</v>
      </c>
      <c r="J496" s="132">
        <v>167451939</v>
      </c>
      <c r="K496" s="132">
        <v>448409</v>
      </c>
      <c r="L496" s="181">
        <f>(C496+4.2+coefficient!$B$19)/0.88*1.19</f>
        <v>28.384204545454548</v>
      </c>
      <c r="M496" s="135">
        <v>295</v>
      </c>
      <c r="N496" s="135">
        <v>167451939</v>
      </c>
      <c r="O496" s="135">
        <v>448410</v>
      </c>
      <c r="P496" s="182">
        <f>(C496+4.2+coefficient!$B$19-0.5)/0.88*1.19</f>
        <v>27.708068181818181</v>
      </c>
      <c r="Q496" s="137">
        <v>296</v>
      </c>
      <c r="R496" s="137">
        <v>167451939</v>
      </c>
      <c r="S496" s="137">
        <v>448411</v>
      </c>
      <c r="T496" s="186">
        <f t="shared" si="34"/>
        <v>12.156931818181819</v>
      </c>
      <c r="U496" s="187">
        <v>758</v>
      </c>
      <c r="V496" s="187">
        <v>167451939</v>
      </c>
      <c r="W496" s="187">
        <v>598952</v>
      </c>
      <c r="X496" s="188">
        <f t="shared" si="35"/>
        <v>27.384204545454548</v>
      </c>
      <c r="Y496" s="189">
        <v>759</v>
      </c>
      <c r="Z496" s="189">
        <v>167451939</v>
      </c>
      <c r="AA496" s="189">
        <v>598953</v>
      </c>
      <c r="AB496" s="357">
        <v>5</v>
      </c>
    </row>
    <row r="497" spans="1:28" x14ac:dyDescent="0.25">
      <c r="A497" s="125" t="s">
        <v>1337</v>
      </c>
      <c r="B497" s="183">
        <v>167451940</v>
      </c>
      <c r="C497" s="184">
        <v>5.97</v>
      </c>
      <c r="D497" s="127">
        <f>(C497+4.2+coefficient!$B$19-0.5)/0.9*1.19</f>
        <v>28.652555555555555</v>
      </c>
      <c r="E497" s="128">
        <f>(C497+4.2+coefficient!$B$19-0.5)/0.95</f>
        <v>22.810526315789478</v>
      </c>
      <c r="F497" s="185" t="s">
        <v>841</v>
      </c>
      <c r="G497" s="179">
        <v>496</v>
      </c>
      <c r="H497" s="180">
        <f>(C497+4.2+coefficient!$B$19)/0.85*1.19</f>
        <v>31.038000000000004</v>
      </c>
      <c r="I497" s="132">
        <v>294</v>
      </c>
      <c r="J497" s="132">
        <v>167451940</v>
      </c>
      <c r="K497" s="132">
        <v>448412</v>
      </c>
      <c r="L497" s="181">
        <f>(C497+4.2+coefficient!$B$19)/0.88*1.19</f>
        <v>29.979886363636364</v>
      </c>
      <c r="M497" s="135">
        <v>295</v>
      </c>
      <c r="N497" s="135">
        <v>167451940</v>
      </c>
      <c r="O497" s="135">
        <v>448413</v>
      </c>
      <c r="P497" s="182">
        <f>(C497+4.2+coefficient!$B$19-0.5)/0.88*1.19</f>
        <v>29.303750000000004</v>
      </c>
      <c r="Q497" s="137">
        <v>296</v>
      </c>
      <c r="R497" s="137">
        <v>167451940</v>
      </c>
      <c r="S497" s="137">
        <v>448414</v>
      </c>
      <c r="T497" s="186">
        <f t="shared" si="34"/>
        <v>13.752613636363636</v>
      </c>
      <c r="U497" s="187">
        <v>758</v>
      </c>
      <c r="V497" s="187">
        <v>167451940</v>
      </c>
      <c r="W497" s="187">
        <v>598954</v>
      </c>
      <c r="X497" s="188">
        <f t="shared" si="35"/>
        <v>28.979886363636364</v>
      </c>
      <c r="Y497" s="189">
        <v>759</v>
      </c>
      <c r="Z497" s="189">
        <v>167451940</v>
      </c>
      <c r="AA497" s="189">
        <v>598955</v>
      </c>
      <c r="AB497" s="357">
        <v>5</v>
      </c>
    </row>
    <row r="498" spans="1:28" x14ac:dyDescent="0.25">
      <c r="A498" s="144" t="s">
        <v>1338</v>
      </c>
      <c r="B498" s="183">
        <v>167451941</v>
      </c>
      <c r="C498" s="184">
        <v>7.62</v>
      </c>
      <c r="D498" s="127">
        <f>(C498+4.2+coefficient!$B$19-0.5)/0.9*1.19</f>
        <v>30.83422222222222</v>
      </c>
      <c r="E498" s="128">
        <f>(C498+4.2+coefficient!$B$19-0.5)/0.95</f>
        <v>24.547368421052632</v>
      </c>
      <c r="F498" s="178" t="s">
        <v>841</v>
      </c>
      <c r="G498" s="179">
        <v>497</v>
      </c>
      <c r="H498" s="180">
        <f>(C498+4.2+coefficient!$B$19)/0.85*1.19</f>
        <v>33.347999999999999</v>
      </c>
      <c r="I498" s="132">
        <v>294</v>
      </c>
      <c r="J498" s="132">
        <v>167451941</v>
      </c>
      <c r="K498" s="132">
        <v>448415</v>
      </c>
      <c r="L498" s="181">
        <f>(C498+4.2+coefficient!$B$19)/0.88*1.19</f>
        <v>32.211136363636363</v>
      </c>
      <c r="M498" s="135">
        <v>295</v>
      </c>
      <c r="N498" s="135">
        <v>167451941</v>
      </c>
      <c r="O498" s="135">
        <v>448416</v>
      </c>
      <c r="P498" s="182">
        <f>(C498+4.2+coefficient!$B$19-0.5)/0.88*1.19</f>
        <v>31.535</v>
      </c>
      <c r="Q498" s="137">
        <v>296</v>
      </c>
      <c r="R498" s="137">
        <v>167451941</v>
      </c>
      <c r="S498" s="137">
        <v>448417</v>
      </c>
      <c r="T498" s="186">
        <f t="shared" si="34"/>
        <v>15.983863636363635</v>
      </c>
      <c r="U498" s="187">
        <v>758</v>
      </c>
      <c r="V498" s="187">
        <v>167451941</v>
      </c>
      <c r="W498" s="187">
        <v>598956</v>
      </c>
      <c r="X498" s="188">
        <f t="shared" si="35"/>
        <v>31.211136363636363</v>
      </c>
      <c r="Y498" s="189">
        <v>759</v>
      </c>
      <c r="Z498" s="189">
        <v>167451941</v>
      </c>
      <c r="AA498" s="189">
        <v>598957</v>
      </c>
      <c r="AB498" s="357">
        <v>5</v>
      </c>
    </row>
    <row r="499" spans="1:28" x14ac:dyDescent="0.25">
      <c r="A499" s="125" t="s">
        <v>1339</v>
      </c>
      <c r="B499" s="183">
        <v>167451942</v>
      </c>
      <c r="C499" s="184">
        <v>4.3099999999999996</v>
      </c>
      <c r="D499" s="127">
        <f>(C499+4.2+coefficient!$B$20-0.5)/0.9*1.19</f>
        <v>22.490999999999996</v>
      </c>
      <c r="E499" s="128">
        <f>(C499+4.2+coefficient!$B$20-0.5)/0.95</f>
        <v>17.905263157894737</v>
      </c>
      <c r="F499" s="185" t="s">
        <v>842</v>
      </c>
      <c r="G499" s="179">
        <v>498</v>
      </c>
      <c r="H499" s="180">
        <f>(C499+4.2+coefficient!$B$20)/0.85*1.19</f>
        <v>24.513999999999996</v>
      </c>
      <c r="I499" s="132">
        <v>294</v>
      </c>
      <c r="J499" s="132">
        <v>167451942</v>
      </c>
      <c r="K499" s="132">
        <v>448418</v>
      </c>
      <c r="L499" s="181">
        <f>(C499+4.2+coefficient!$B$20)/0.88*1.19</f>
        <v>23.678295454545449</v>
      </c>
      <c r="M499" s="135">
        <v>295</v>
      </c>
      <c r="N499" s="135">
        <v>167451942</v>
      </c>
      <c r="O499" s="135">
        <v>448419</v>
      </c>
      <c r="P499" s="182">
        <f>(C499+4.2+coefficient!$B$20-0.5)/0.88*1.19</f>
        <v>23.002159090909089</v>
      </c>
      <c r="Q499" s="137">
        <v>296</v>
      </c>
      <c r="R499" s="137">
        <v>167451942</v>
      </c>
      <c r="S499" s="137">
        <v>448420</v>
      </c>
      <c r="T499" s="186">
        <f t="shared" si="34"/>
        <v>11.507840909090907</v>
      </c>
      <c r="U499" s="187">
        <v>758</v>
      </c>
      <c r="V499" s="187">
        <v>167451942</v>
      </c>
      <c r="W499" s="187">
        <v>598958</v>
      </c>
      <c r="X499" s="188">
        <f t="shared" si="35"/>
        <v>22.678295454545449</v>
      </c>
      <c r="Y499" s="189">
        <v>759</v>
      </c>
      <c r="Z499" s="189">
        <v>167451942</v>
      </c>
      <c r="AA499" s="189">
        <v>598959</v>
      </c>
      <c r="AB499" s="357">
        <v>5</v>
      </c>
    </row>
    <row r="500" spans="1:28" x14ac:dyDescent="0.25">
      <c r="A500" s="144" t="s">
        <v>1340</v>
      </c>
      <c r="B500" s="183">
        <v>167451943</v>
      </c>
      <c r="C500" s="184">
        <v>5.04</v>
      </c>
      <c r="D500" s="127">
        <f>(C500+4.2+coefficient!$B$19-0.5)/0.9*1.19</f>
        <v>27.422888888888892</v>
      </c>
      <c r="E500" s="128">
        <f>(C500+4.2+coefficient!$B$19-0.5)/0.95</f>
        <v>21.831578947368424</v>
      </c>
      <c r="F500" s="178" t="s">
        <v>841</v>
      </c>
      <c r="G500" s="179">
        <v>499</v>
      </c>
      <c r="H500" s="180">
        <f>(C500+4.2+coefficient!$B$19)/0.85*1.19</f>
        <v>29.736000000000004</v>
      </c>
      <c r="I500" s="132">
        <v>294</v>
      </c>
      <c r="J500" s="132">
        <v>167451943</v>
      </c>
      <c r="K500" s="132">
        <v>448421</v>
      </c>
      <c r="L500" s="181">
        <f>(C500+4.2+coefficient!$B$19)/0.88*1.19</f>
        <v>28.722272727272731</v>
      </c>
      <c r="M500" s="135">
        <v>295</v>
      </c>
      <c r="N500" s="135">
        <v>167451943</v>
      </c>
      <c r="O500" s="135">
        <v>448422</v>
      </c>
      <c r="P500" s="182">
        <f>(C500+4.2+coefficient!$B$19-0.5)/0.88*1.19</f>
        <v>28.046136363636364</v>
      </c>
      <c r="Q500" s="137">
        <v>296</v>
      </c>
      <c r="R500" s="137">
        <v>167451943</v>
      </c>
      <c r="S500" s="137">
        <v>448423</v>
      </c>
      <c r="T500" s="186">
        <f t="shared" si="34"/>
        <v>12.494999999999999</v>
      </c>
      <c r="U500" s="187">
        <v>758</v>
      </c>
      <c r="V500" s="187">
        <v>167451943</v>
      </c>
      <c r="W500" s="187">
        <v>598960</v>
      </c>
      <c r="X500" s="188">
        <f t="shared" si="35"/>
        <v>27.722272727272731</v>
      </c>
      <c r="Y500" s="189">
        <v>759</v>
      </c>
      <c r="Z500" s="189">
        <v>167451943</v>
      </c>
      <c r="AA500" s="189">
        <v>598961</v>
      </c>
      <c r="AB500" s="357">
        <v>5</v>
      </c>
    </row>
    <row r="501" spans="1:28" x14ac:dyDescent="0.25">
      <c r="A501" s="125" t="s">
        <v>1341</v>
      </c>
      <c r="B501" s="183">
        <v>167451944</v>
      </c>
      <c r="C501" s="184">
        <v>6.22</v>
      </c>
      <c r="D501" s="127">
        <f>(C501+4.2+coefficient!$B$19-0.5)/0.9*1.19</f>
        <v>28.983111111111114</v>
      </c>
      <c r="E501" s="128">
        <f>(C501+4.2+coefficient!$B$19-0.5)/0.95</f>
        <v>23.07368421052632</v>
      </c>
      <c r="F501" s="185" t="s">
        <v>841</v>
      </c>
      <c r="G501" s="179">
        <v>500</v>
      </c>
      <c r="H501" s="180">
        <f>(C501+4.2+coefficient!$B$19)/0.85*1.19</f>
        <v>31.388000000000002</v>
      </c>
      <c r="I501" s="132">
        <v>294</v>
      </c>
      <c r="J501" s="132">
        <v>167451944</v>
      </c>
      <c r="K501" s="132">
        <v>448424</v>
      </c>
      <c r="L501" s="181">
        <f>(C501+4.2+coefficient!$B$19)/0.88*1.19</f>
        <v>30.317954545454548</v>
      </c>
      <c r="M501" s="135">
        <v>295</v>
      </c>
      <c r="N501" s="135">
        <v>167451944</v>
      </c>
      <c r="O501" s="135">
        <v>448425</v>
      </c>
      <c r="P501" s="182">
        <f>(C501+4.2+coefficient!$B$19-0.5)/0.88*1.19</f>
        <v>29.641818181818181</v>
      </c>
      <c r="Q501" s="137">
        <v>296</v>
      </c>
      <c r="R501" s="137">
        <v>167451944</v>
      </c>
      <c r="S501" s="137">
        <v>448426</v>
      </c>
      <c r="T501" s="186">
        <f t="shared" si="34"/>
        <v>14.090681818181816</v>
      </c>
      <c r="U501" s="187">
        <v>758</v>
      </c>
      <c r="V501" s="187">
        <v>167451944</v>
      </c>
      <c r="W501" s="187">
        <v>598962</v>
      </c>
      <c r="X501" s="188">
        <f t="shared" si="35"/>
        <v>29.317954545454548</v>
      </c>
      <c r="Y501" s="189">
        <v>759</v>
      </c>
      <c r="Z501" s="189">
        <v>167451944</v>
      </c>
      <c r="AA501" s="189">
        <v>598963</v>
      </c>
      <c r="AB501" s="357">
        <v>5</v>
      </c>
    </row>
    <row r="502" spans="1:28" x14ac:dyDescent="0.25">
      <c r="A502" s="144" t="s">
        <v>1342</v>
      </c>
      <c r="B502" s="183">
        <v>167451945</v>
      </c>
      <c r="C502" s="184">
        <v>7.87</v>
      </c>
      <c r="D502" s="127">
        <f>(C502+4.2+coefficient!$B$19-0.5)/0.9*1.19</f>
        <v>31.164777777777779</v>
      </c>
      <c r="E502" s="128">
        <f>(C502+4.2+coefficient!$B$19-0.5)/0.95</f>
        <v>24.810526315789474</v>
      </c>
      <c r="F502" s="178" t="s">
        <v>841</v>
      </c>
      <c r="G502" s="179">
        <v>501</v>
      </c>
      <c r="H502" s="180">
        <f>(C502+4.2+coefficient!$B$19)/0.85*1.19</f>
        <v>33.698</v>
      </c>
      <c r="I502" s="132">
        <v>294</v>
      </c>
      <c r="J502" s="132">
        <v>167451945</v>
      </c>
      <c r="K502" s="132">
        <v>448427</v>
      </c>
      <c r="L502" s="181">
        <f>(C502+4.2+coefficient!$B$19)/0.88*1.19</f>
        <v>32.549204545454543</v>
      </c>
      <c r="M502" s="135">
        <v>295</v>
      </c>
      <c r="N502" s="135">
        <v>167451945</v>
      </c>
      <c r="O502" s="135">
        <v>448428</v>
      </c>
      <c r="P502" s="182">
        <f>(C502+4.2+coefficient!$B$19-0.5)/0.88*1.19</f>
        <v>31.87306818181818</v>
      </c>
      <c r="Q502" s="137">
        <v>296</v>
      </c>
      <c r="R502" s="137">
        <v>167451945</v>
      </c>
      <c r="S502" s="137">
        <v>448429</v>
      </c>
      <c r="T502" s="186">
        <f t="shared" si="34"/>
        <v>16.321931818181817</v>
      </c>
      <c r="U502" s="187">
        <v>758</v>
      </c>
      <c r="V502" s="187">
        <v>167451945</v>
      </c>
      <c r="W502" s="187">
        <v>598964</v>
      </c>
      <c r="X502" s="188">
        <f t="shared" si="35"/>
        <v>31.549204545454543</v>
      </c>
      <c r="Y502" s="189">
        <v>759</v>
      </c>
      <c r="Z502" s="189">
        <v>167451945</v>
      </c>
      <c r="AA502" s="189">
        <v>598965</v>
      </c>
      <c r="AB502" s="357">
        <v>5</v>
      </c>
    </row>
    <row r="503" spans="1:28" x14ac:dyDescent="0.25">
      <c r="A503" s="125" t="s">
        <v>1343</v>
      </c>
      <c r="B503" s="183">
        <v>167451946</v>
      </c>
      <c r="C503" s="184">
        <v>3.21</v>
      </c>
      <c r="D503" s="127">
        <f>(C503+4.2+coefficient!$B$21-0.5)/0.9*1.19</f>
        <v>18.39211111111111</v>
      </c>
      <c r="E503" s="128">
        <f>(C503+4.2+coefficient!$B$21-0.5)/0.95</f>
        <v>14.642105263157896</v>
      </c>
      <c r="F503" s="185" t="s">
        <v>516</v>
      </c>
      <c r="G503" s="179">
        <v>502</v>
      </c>
      <c r="H503" s="180">
        <f>(C503+4.2+coefficient!$B$21)/0.85*1.19</f>
        <v>20.173999999999999</v>
      </c>
      <c r="I503" s="132">
        <v>294</v>
      </c>
      <c r="J503" s="132">
        <v>167451946</v>
      </c>
      <c r="K503" s="132">
        <v>448430</v>
      </c>
      <c r="L503" s="181">
        <f>(C503+4.2+coefficient!$B$21)/0.88*1.19</f>
        <v>19.486249999999998</v>
      </c>
      <c r="M503" s="135">
        <v>295</v>
      </c>
      <c r="N503" s="135">
        <v>167451946</v>
      </c>
      <c r="O503" s="135">
        <v>448431</v>
      </c>
      <c r="P503" s="182">
        <f>(C503+4.2+coefficient!$B$21-0.5)/0.88*1.19</f>
        <v>18.810113636363635</v>
      </c>
      <c r="Q503" s="137">
        <v>296</v>
      </c>
      <c r="R503" s="137">
        <v>167451946</v>
      </c>
      <c r="S503" s="137">
        <v>448432</v>
      </c>
      <c r="T503" s="186">
        <f t="shared" si="34"/>
        <v>10.020340909090908</v>
      </c>
      <c r="U503" s="187">
        <v>758</v>
      </c>
      <c r="V503" s="187">
        <v>167451946</v>
      </c>
      <c r="W503" s="187">
        <v>598966</v>
      </c>
      <c r="X503" s="188">
        <f t="shared" si="35"/>
        <v>18.486249999999998</v>
      </c>
      <c r="Y503" s="189">
        <v>759</v>
      </c>
      <c r="Z503" s="189">
        <v>167451946</v>
      </c>
      <c r="AA503" s="189">
        <v>598967</v>
      </c>
      <c r="AB503" s="357">
        <v>5</v>
      </c>
    </row>
    <row r="504" spans="1:28" x14ac:dyDescent="0.25">
      <c r="A504" s="144" t="s">
        <v>1344</v>
      </c>
      <c r="B504" s="183">
        <v>167451947</v>
      </c>
      <c r="C504" s="184">
        <v>4.63</v>
      </c>
      <c r="D504" s="127">
        <f>(C504+4.2+coefficient!$B$20-0.5)/0.9*1.19</f>
        <v>22.914111111111108</v>
      </c>
      <c r="E504" s="128">
        <f>(C504+4.2+coefficient!$B$20-0.5)/0.95</f>
        <v>18.242105263157892</v>
      </c>
      <c r="F504" s="178" t="s">
        <v>842</v>
      </c>
      <c r="G504" s="179">
        <v>503</v>
      </c>
      <c r="H504" s="180">
        <f>(C504+4.2+coefficient!$B$20)/0.85*1.19</f>
        <v>24.962</v>
      </c>
      <c r="I504" s="132">
        <v>294</v>
      </c>
      <c r="J504" s="132">
        <v>167451947</v>
      </c>
      <c r="K504" s="132">
        <v>448433</v>
      </c>
      <c r="L504" s="181">
        <f>(C504+4.2+coefficient!$B$20)/0.88*1.19</f>
        <v>24.111022727272722</v>
      </c>
      <c r="M504" s="135">
        <v>295</v>
      </c>
      <c r="N504" s="135">
        <v>167451947</v>
      </c>
      <c r="O504" s="135">
        <v>448434</v>
      </c>
      <c r="P504" s="182">
        <f>(C504+4.2+coefficient!$B$20-0.5)/0.88*1.19</f>
        <v>23.434886363636359</v>
      </c>
      <c r="Q504" s="137">
        <v>296</v>
      </c>
      <c r="R504" s="137">
        <v>167451947</v>
      </c>
      <c r="S504" s="137">
        <v>448435</v>
      </c>
      <c r="T504" s="186">
        <f t="shared" si="34"/>
        <v>11.940568181818181</v>
      </c>
      <c r="U504" s="187">
        <v>758</v>
      </c>
      <c r="V504" s="187">
        <v>167451947</v>
      </c>
      <c r="W504" s="187">
        <v>598968</v>
      </c>
      <c r="X504" s="188">
        <f t="shared" si="35"/>
        <v>23.111022727272722</v>
      </c>
      <c r="Y504" s="189">
        <v>759</v>
      </c>
      <c r="Z504" s="189">
        <v>167451947</v>
      </c>
      <c r="AA504" s="189">
        <v>598969</v>
      </c>
      <c r="AB504" s="357">
        <v>5</v>
      </c>
    </row>
    <row r="505" spans="1:28" x14ac:dyDescent="0.25">
      <c r="A505" s="125" t="s">
        <v>1345</v>
      </c>
      <c r="B505" s="183">
        <v>167451948</v>
      </c>
      <c r="C505" s="184">
        <v>4.08</v>
      </c>
      <c r="D505" s="127">
        <f>(C505+4.2+coefficient!$B$20-0.5)/0.9*1.19</f>
        <v>22.186888888888891</v>
      </c>
      <c r="E505" s="128">
        <f>(C505+4.2+coefficient!$B$20-0.5)/0.95</f>
        <v>17.663157894736845</v>
      </c>
      <c r="F505" s="185" t="s">
        <v>842</v>
      </c>
      <c r="G505" s="179">
        <v>504</v>
      </c>
      <c r="H505" s="180">
        <f>(C505+4.2+coefficient!$B$20)/0.85*1.19</f>
        <v>24.192</v>
      </c>
      <c r="I505" s="132">
        <v>294</v>
      </c>
      <c r="J505" s="132">
        <v>167451948</v>
      </c>
      <c r="K505" s="132">
        <v>448436</v>
      </c>
      <c r="L505" s="181">
        <f>(C505+4.2+coefficient!$B$20)/0.88*1.19</f>
        <v>23.367272727272727</v>
      </c>
      <c r="M505" s="135">
        <v>295</v>
      </c>
      <c r="N505" s="135">
        <v>167451948</v>
      </c>
      <c r="O505" s="135">
        <v>448437</v>
      </c>
      <c r="P505" s="182">
        <f>(C505+4.2+coefficient!$B$20-0.5)/0.88*1.19</f>
        <v>22.691136363636364</v>
      </c>
      <c r="Q505" s="137">
        <v>296</v>
      </c>
      <c r="R505" s="137">
        <v>167451948</v>
      </c>
      <c r="S505" s="137">
        <v>448438</v>
      </c>
      <c r="T505" s="186">
        <f t="shared" si="34"/>
        <v>11.196818181818182</v>
      </c>
      <c r="U505" s="187">
        <v>758</v>
      </c>
      <c r="V505" s="187">
        <v>167451948</v>
      </c>
      <c r="W505" s="187">
        <v>598970</v>
      </c>
      <c r="X505" s="188">
        <f t="shared" si="35"/>
        <v>22.367272727272727</v>
      </c>
      <c r="Y505" s="189">
        <v>759</v>
      </c>
      <c r="Z505" s="189">
        <v>167451948</v>
      </c>
      <c r="AA505" s="189">
        <v>598971</v>
      </c>
      <c r="AB505" s="357">
        <v>5</v>
      </c>
    </row>
    <row r="506" spans="1:28" x14ac:dyDescent="0.25">
      <c r="A506" s="144" t="s">
        <v>1346</v>
      </c>
      <c r="B506" s="183">
        <v>167451949</v>
      </c>
      <c r="C506" s="184">
        <v>4.8099999999999996</v>
      </c>
      <c r="D506" s="127">
        <f>(C506+4.2+coefficient!$B$19-0.5)/0.9*1.19</f>
        <v>27.118777777777776</v>
      </c>
      <c r="E506" s="128">
        <f>(C506+4.2+coefficient!$B$19-0.5)/0.95</f>
        <v>21.589473684210525</v>
      </c>
      <c r="F506" s="178" t="s">
        <v>841</v>
      </c>
      <c r="G506" s="179">
        <v>505</v>
      </c>
      <c r="H506" s="180">
        <f>(C506+4.2+coefficient!$B$19)/0.85*1.19</f>
        <v>29.413999999999994</v>
      </c>
      <c r="I506" s="132">
        <v>294</v>
      </c>
      <c r="J506" s="132">
        <v>167451949</v>
      </c>
      <c r="K506" s="132">
        <v>448439</v>
      </c>
      <c r="L506" s="181">
        <f>(C506+4.2+coefficient!$B$19)/0.88*1.19</f>
        <v>28.411249999999995</v>
      </c>
      <c r="M506" s="135">
        <v>295</v>
      </c>
      <c r="N506" s="135">
        <v>167451949</v>
      </c>
      <c r="O506" s="135">
        <v>448440</v>
      </c>
      <c r="P506" s="182">
        <f>(C506+4.2+coefficient!$B$19-0.5)/0.88*1.19</f>
        <v>27.735113636363632</v>
      </c>
      <c r="Q506" s="137">
        <v>296</v>
      </c>
      <c r="R506" s="137">
        <v>167451949</v>
      </c>
      <c r="S506" s="137">
        <v>448441</v>
      </c>
      <c r="T506" s="186">
        <f t="shared" si="34"/>
        <v>12.183977272727272</v>
      </c>
      <c r="U506" s="187">
        <v>758</v>
      </c>
      <c r="V506" s="187">
        <v>167451949</v>
      </c>
      <c r="W506" s="187">
        <v>598972</v>
      </c>
      <c r="X506" s="188">
        <f t="shared" si="35"/>
        <v>27.411249999999995</v>
      </c>
      <c r="Y506" s="189">
        <v>759</v>
      </c>
      <c r="Z506" s="189">
        <v>167451949</v>
      </c>
      <c r="AA506" s="189">
        <v>598973</v>
      </c>
      <c r="AB506" s="357">
        <v>5</v>
      </c>
    </row>
    <row r="507" spans="1:28" x14ac:dyDescent="0.25">
      <c r="A507" s="125" t="s">
        <v>1347</v>
      </c>
      <c r="B507" s="183">
        <v>167451950</v>
      </c>
      <c r="C507" s="184">
        <v>4.33</v>
      </c>
      <c r="D507" s="127">
        <f>(C507+4.2+coefficient!$B$20-0.5)/0.9*1.19</f>
        <v>22.517444444444447</v>
      </c>
      <c r="E507" s="128">
        <f>(C507+4.2+coefficient!$B$20-0.5)/0.95</f>
        <v>17.926315789473687</v>
      </c>
      <c r="F507" s="185" t="s">
        <v>842</v>
      </c>
      <c r="G507" s="179">
        <v>506</v>
      </c>
      <c r="H507" s="180">
        <f>(C507+4.2+coefficient!$B$20)/0.85*1.19</f>
        <v>24.542000000000002</v>
      </c>
      <c r="I507" s="132">
        <v>294</v>
      </c>
      <c r="J507" s="132">
        <v>167451950</v>
      </c>
      <c r="K507" s="132">
        <v>448442</v>
      </c>
      <c r="L507" s="181">
        <f>(C507+4.2+coefficient!$B$20)/0.88*1.19</f>
        <v>23.705340909090911</v>
      </c>
      <c r="M507" s="135">
        <v>295</v>
      </c>
      <c r="N507" s="135">
        <v>167451950</v>
      </c>
      <c r="O507" s="135">
        <v>448443</v>
      </c>
      <c r="P507" s="182">
        <f>(C507+4.2+coefficient!$B$20-0.5)/0.88*1.19</f>
        <v>23.029204545454547</v>
      </c>
      <c r="Q507" s="137">
        <v>296</v>
      </c>
      <c r="R507" s="137">
        <v>167451950</v>
      </c>
      <c r="S507" s="137">
        <v>448444</v>
      </c>
      <c r="T507" s="186">
        <f t="shared" si="34"/>
        <v>11.534886363636366</v>
      </c>
      <c r="U507" s="187">
        <v>758</v>
      </c>
      <c r="V507" s="187">
        <v>167451950</v>
      </c>
      <c r="W507" s="187">
        <v>598974</v>
      </c>
      <c r="X507" s="188">
        <f t="shared" si="35"/>
        <v>22.705340909090911</v>
      </c>
      <c r="Y507" s="189">
        <v>759</v>
      </c>
      <c r="Z507" s="189">
        <v>167451950</v>
      </c>
      <c r="AA507" s="189">
        <v>598975</v>
      </c>
      <c r="AB507" s="357">
        <v>5</v>
      </c>
    </row>
    <row r="508" spans="1:28" x14ac:dyDescent="0.25">
      <c r="A508" s="144" t="s">
        <v>1348</v>
      </c>
      <c r="B508" s="183">
        <v>167451951</v>
      </c>
      <c r="C508" s="184">
        <v>5.0599999999999996</v>
      </c>
      <c r="D508" s="127">
        <f>(C508+4.2+coefficient!$B$19-0.5)/0.9*1.19</f>
        <v>27.449333333333328</v>
      </c>
      <c r="E508" s="128">
        <f>(C508+4.2+coefficient!$B$19-0.5)/0.95</f>
        <v>21.852631578947367</v>
      </c>
      <c r="F508" s="178" t="s">
        <v>841</v>
      </c>
      <c r="G508" s="179">
        <v>507</v>
      </c>
      <c r="H508" s="180">
        <f>(C508+4.2+coefficient!$B$19)/0.85*1.19</f>
        <v>29.763999999999999</v>
      </c>
      <c r="I508" s="132">
        <v>294</v>
      </c>
      <c r="J508" s="132">
        <v>167451951</v>
      </c>
      <c r="K508" s="132">
        <v>448445</v>
      </c>
      <c r="L508" s="181">
        <f>(C508+4.2+coefficient!$B$19)/0.88*1.19</f>
        <v>28.749318181818179</v>
      </c>
      <c r="M508" s="135">
        <v>295</v>
      </c>
      <c r="N508" s="135">
        <v>167451951</v>
      </c>
      <c r="O508" s="135">
        <v>448446</v>
      </c>
      <c r="P508" s="182">
        <f>(C508+4.2+coefficient!$B$19-0.5)/0.88*1.19</f>
        <v>28.073181818181816</v>
      </c>
      <c r="Q508" s="137">
        <v>296</v>
      </c>
      <c r="R508" s="137">
        <v>167451951</v>
      </c>
      <c r="S508" s="137">
        <v>448447</v>
      </c>
      <c r="T508" s="186">
        <f t="shared" si="34"/>
        <v>12.522045454545452</v>
      </c>
      <c r="U508" s="187">
        <v>758</v>
      </c>
      <c r="V508" s="187">
        <v>167451951</v>
      </c>
      <c r="W508" s="187">
        <v>598976</v>
      </c>
      <c r="X508" s="188">
        <f t="shared" ref="X508:X526" si="36">L508-1</f>
        <v>27.749318181818179</v>
      </c>
      <c r="Y508" s="189">
        <v>759</v>
      </c>
      <c r="Z508" s="189">
        <v>167451951</v>
      </c>
      <c r="AA508" s="189">
        <v>598977</v>
      </c>
      <c r="AB508" s="357">
        <v>5</v>
      </c>
    </row>
    <row r="509" spans="1:28" x14ac:dyDescent="0.25">
      <c r="A509" s="125" t="s">
        <v>1349</v>
      </c>
      <c r="B509" s="183">
        <v>167451952</v>
      </c>
      <c r="C509" s="184">
        <v>4.17</v>
      </c>
      <c r="D509" s="127">
        <f>(C509+4.2+coefficient!$B$20-0.5)/0.9*1.19</f>
        <v>22.305888888888887</v>
      </c>
      <c r="E509" s="128">
        <f>(C509+4.2+coefficient!$B$20-0.5)/0.95</f>
        <v>17.757894736842108</v>
      </c>
      <c r="F509" s="185" t="s">
        <v>842</v>
      </c>
      <c r="G509" s="179">
        <v>508</v>
      </c>
      <c r="H509" s="180">
        <f>(C509+4.2+coefficient!$B$20)/0.85*1.19</f>
        <v>24.318000000000001</v>
      </c>
      <c r="I509" s="132">
        <v>294</v>
      </c>
      <c r="J509" s="132">
        <v>167451952</v>
      </c>
      <c r="K509" s="132">
        <v>448448</v>
      </c>
      <c r="L509" s="181">
        <f>(C509+4.2+coefficient!$B$20)/0.88*1.19</f>
        <v>23.488977272727272</v>
      </c>
      <c r="M509" s="135">
        <v>295</v>
      </c>
      <c r="N509" s="135">
        <v>167451952</v>
      </c>
      <c r="O509" s="135">
        <v>448449</v>
      </c>
      <c r="P509" s="182">
        <f>(C509+4.2+coefficient!$B$20-0.5)/0.88*1.19</f>
        <v>22.812840909090909</v>
      </c>
      <c r="Q509" s="137">
        <v>296</v>
      </c>
      <c r="R509" s="137">
        <v>167451952</v>
      </c>
      <c r="S509" s="137">
        <v>448450</v>
      </c>
      <c r="T509" s="186">
        <f t="shared" si="34"/>
        <v>11.318522727272727</v>
      </c>
      <c r="U509" s="187">
        <v>758</v>
      </c>
      <c r="V509" s="187">
        <v>167451952</v>
      </c>
      <c r="W509" s="187">
        <v>598978</v>
      </c>
      <c r="X509" s="188">
        <f t="shared" si="36"/>
        <v>22.488977272727272</v>
      </c>
      <c r="Y509" s="189">
        <v>759</v>
      </c>
      <c r="Z509" s="189">
        <v>167451952</v>
      </c>
      <c r="AA509" s="189">
        <v>598979</v>
      </c>
      <c r="AB509" s="357">
        <v>5</v>
      </c>
    </row>
    <row r="510" spans="1:28" x14ac:dyDescent="0.25">
      <c r="A510" s="144" t="s">
        <v>1350</v>
      </c>
      <c r="B510" s="183">
        <v>167451953</v>
      </c>
      <c r="C510" s="184">
        <v>3.09</v>
      </c>
      <c r="D510" s="127">
        <f>(C510+4.2+coefficient!$B$21-0.5)/0.9*1.19</f>
        <v>18.233444444444441</v>
      </c>
      <c r="E510" s="128">
        <f>(C510+4.2+coefficient!$B$21-0.5)/0.95</f>
        <v>14.51578947368421</v>
      </c>
      <c r="F510" s="178" t="s">
        <v>516</v>
      </c>
      <c r="G510" s="179">
        <v>509</v>
      </c>
      <c r="H510" s="180">
        <f>(C510+4.2+coefficient!$B$21)/0.85*1.19</f>
        <v>20.006</v>
      </c>
      <c r="I510" s="132">
        <v>294</v>
      </c>
      <c r="J510" s="132">
        <v>167451953</v>
      </c>
      <c r="K510" s="132">
        <v>448451</v>
      </c>
      <c r="L510" s="181">
        <f>(C510+4.2+coefficient!$B$21)/0.88*1.19</f>
        <v>19.323977272727273</v>
      </c>
      <c r="M510" s="135">
        <v>295</v>
      </c>
      <c r="N510" s="135">
        <v>167451953</v>
      </c>
      <c r="O510" s="135">
        <v>448452</v>
      </c>
      <c r="P510" s="182">
        <f>(C510+4.2+coefficient!$B$21-0.5)/0.88*1.19</f>
        <v>18.647840909090906</v>
      </c>
      <c r="Q510" s="137">
        <v>296</v>
      </c>
      <c r="R510" s="137">
        <v>167451953</v>
      </c>
      <c r="S510" s="137">
        <v>448453</v>
      </c>
      <c r="T510" s="186">
        <f t="shared" si="34"/>
        <v>9.8580681818181812</v>
      </c>
      <c r="U510" s="187">
        <v>758</v>
      </c>
      <c r="V510" s="187">
        <v>167451953</v>
      </c>
      <c r="W510" s="187">
        <v>598980</v>
      </c>
      <c r="X510" s="188">
        <f t="shared" si="36"/>
        <v>18.323977272727273</v>
      </c>
      <c r="Y510" s="189">
        <v>759</v>
      </c>
      <c r="Z510" s="189">
        <v>167451953</v>
      </c>
      <c r="AA510" s="189">
        <v>598981</v>
      </c>
      <c r="AB510" s="357">
        <v>5</v>
      </c>
    </row>
    <row r="511" spans="1:28" x14ac:dyDescent="0.25">
      <c r="A511" s="125" t="s">
        <v>1351</v>
      </c>
      <c r="B511" s="183">
        <v>167451954</v>
      </c>
      <c r="C511" s="184">
        <v>4.51</v>
      </c>
      <c r="D511" s="127">
        <f>(C511+4.2+coefficient!$B$20-0.5)/0.9*1.19</f>
        <v>22.755444444444446</v>
      </c>
      <c r="E511" s="128">
        <f>(C511+4.2+coefficient!$B$20-0.5)/0.95</f>
        <v>18.115789473684213</v>
      </c>
      <c r="F511" s="185" t="s">
        <v>842</v>
      </c>
      <c r="G511" s="179">
        <v>510</v>
      </c>
      <c r="H511" s="180">
        <f>(C511+4.2+coefficient!$B$20)/0.85*1.19</f>
        <v>24.794</v>
      </c>
      <c r="I511" s="132">
        <v>294</v>
      </c>
      <c r="J511" s="132">
        <v>167451954</v>
      </c>
      <c r="K511" s="132">
        <v>448454</v>
      </c>
      <c r="L511" s="181">
        <f>(C511+4.2+coefficient!$B$20)/0.88*1.19</f>
        <v>23.94875</v>
      </c>
      <c r="M511" s="135">
        <v>295</v>
      </c>
      <c r="N511" s="135">
        <v>167451954</v>
      </c>
      <c r="O511" s="135">
        <v>448455</v>
      </c>
      <c r="P511" s="182">
        <f>(C511+4.2+coefficient!$B$20-0.5)/0.88*1.19</f>
        <v>23.272613636363637</v>
      </c>
      <c r="Q511" s="137">
        <v>296</v>
      </c>
      <c r="R511" s="137">
        <v>167451954</v>
      </c>
      <c r="S511" s="137">
        <v>448456</v>
      </c>
      <c r="T511" s="186">
        <f t="shared" si="34"/>
        <v>11.778295454545455</v>
      </c>
      <c r="U511" s="187">
        <v>758</v>
      </c>
      <c r="V511" s="187">
        <v>167451954</v>
      </c>
      <c r="W511" s="187">
        <v>598982</v>
      </c>
      <c r="X511" s="188">
        <f t="shared" si="36"/>
        <v>22.94875</v>
      </c>
      <c r="Y511" s="189">
        <v>759</v>
      </c>
      <c r="Z511" s="189">
        <v>167451954</v>
      </c>
      <c r="AA511" s="189">
        <v>598983</v>
      </c>
      <c r="AB511" s="357">
        <v>5</v>
      </c>
    </row>
    <row r="512" spans="1:28" x14ac:dyDescent="0.25">
      <c r="A512" s="144" t="s">
        <v>1352</v>
      </c>
      <c r="B512" s="183">
        <v>167451955</v>
      </c>
      <c r="C512" s="184">
        <v>3.96</v>
      </c>
      <c r="D512" s="127">
        <f>(C512+4.2+coefficient!$B$20-0.5)/0.9*1.19</f>
        <v>22.028222222222219</v>
      </c>
      <c r="E512" s="128">
        <f>(C512+4.2+coefficient!$B$20-0.5)/0.95</f>
        <v>17.536842105263158</v>
      </c>
      <c r="F512" s="178" t="s">
        <v>842</v>
      </c>
      <c r="G512" s="179">
        <v>511</v>
      </c>
      <c r="H512" s="180">
        <f>(C512+4.2+coefficient!$B$20)/0.85*1.19</f>
        <v>24.023999999999997</v>
      </c>
      <c r="I512" s="132">
        <v>294</v>
      </c>
      <c r="J512" s="132">
        <v>167451955</v>
      </c>
      <c r="K512" s="132">
        <v>448457</v>
      </c>
      <c r="L512" s="181">
        <f>(C512+4.2+coefficient!$B$20)/0.88*1.19</f>
        <v>23.204999999999998</v>
      </c>
      <c r="M512" s="135">
        <v>295</v>
      </c>
      <c r="N512" s="135">
        <v>167451955</v>
      </c>
      <c r="O512" s="135">
        <v>448458</v>
      </c>
      <c r="P512" s="182">
        <f>(C512+4.2+coefficient!$B$20-0.5)/0.88*1.19</f>
        <v>22.528863636363639</v>
      </c>
      <c r="Q512" s="137">
        <v>296</v>
      </c>
      <c r="R512" s="137">
        <v>167451955</v>
      </c>
      <c r="S512" s="137">
        <v>448459</v>
      </c>
      <c r="T512" s="186">
        <f t="shared" si="34"/>
        <v>11.034545454545455</v>
      </c>
      <c r="U512" s="187">
        <v>758</v>
      </c>
      <c r="V512" s="187">
        <v>167451955</v>
      </c>
      <c r="W512" s="187">
        <v>598984</v>
      </c>
      <c r="X512" s="188">
        <f t="shared" si="36"/>
        <v>22.204999999999998</v>
      </c>
      <c r="Y512" s="189">
        <v>759</v>
      </c>
      <c r="Z512" s="189">
        <v>167451955</v>
      </c>
      <c r="AA512" s="189">
        <v>598985</v>
      </c>
      <c r="AB512" s="357">
        <v>5</v>
      </c>
    </row>
    <row r="513" spans="1:33" x14ac:dyDescent="0.25">
      <c r="A513" s="125" t="s">
        <v>1353</v>
      </c>
      <c r="B513" s="183">
        <v>167451956</v>
      </c>
      <c r="C513" s="184">
        <v>4.6900000000000004</v>
      </c>
      <c r="D513" s="127">
        <f>(C513+4.2+coefficient!$B$19-0.5)/0.9*1.19</f>
        <v>26.960111111111111</v>
      </c>
      <c r="E513" s="128">
        <f>(C513+4.2+coefficient!$B$19-0.5)/0.95</f>
        <v>21.463157894736845</v>
      </c>
      <c r="F513" s="185" t="s">
        <v>841</v>
      </c>
      <c r="G513" s="179">
        <v>512</v>
      </c>
      <c r="H513" s="180">
        <f>(C513+4.2+coefficient!$B$19)/0.85*1.19</f>
        <v>29.246000000000002</v>
      </c>
      <c r="I513" s="132">
        <v>294</v>
      </c>
      <c r="J513" s="132">
        <v>167451956</v>
      </c>
      <c r="K513" s="132">
        <v>448460</v>
      </c>
      <c r="L513" s="181">
        <f>(C513+4.2+coefficient!$B$19)/0.88*1.19</f>
        <v>28.24897727272727</v>
      </c>
      <c r="M513" s="135">
        <v>295</v>
      </c>
      <c r="N513" s="135">
        <v>167451956</v>
      </c>
      <c r="O513" s="135">
        <v>448461</v>
      </c>
      <c r="P513" s="182">
        <f>(C513+4.2+coefficient!$B$19-0.5)/0.88*1.19</f>
        <v>27.57284090909091</v>
      </c>
      <c r="Q513" s="137">
        <v>296</v>
      </c>
      <c r="R513" s="137">
        <v>167451956</v>
      </c>
      <c r="S513" s="137">
        <v>448462</v>
      </c>
      <c r="T513" s="186">
        <f t="shared" si="34"/>
        <v>12.021704545454547</v>
      </c>
      <c r="U513" s="187">
        <v>758</v>
      </c>
      <c r="V513" s="187">
        <v>167451956</v>
      </c>
      <c r="W513" s="187">
        <v>598986</v>
      </c>
      <c r="X513" s="188">
        <f t="shared" si="36"/>
        <v>27.24897727272727</v>
      </c>
      <c r="Y513" s="189">
        <v>759</v>
      </c>
      <c r="Z513" s="189">
        <v>167451956</v>
      </c>
      <c r="AA513" s="189">
        <v>598987</v>
      </c>
      <c r="AB513" s="357">
        <v>5</v>
      </c>
    </row>
    <row r="514" spans="1:33" x14ac:dyDescent="0.25">
      <c r="A514" s="144" t="s">
        <v>1354</v>
      </c>
      <c r="B514" s="183">
        <v>167451957</v>
      </c>
      <c r="C514" s="184">
        <v>4.21</v>
      </c>
      <c r="D514" s="127">
        <f>(C514+4.2+coefficient!$B$20-0.5)/0.9*1.19</f>
        <v>22.358777777777775</v>
      </c>
      <c r="E514" s="128">
        <f>(C514+4.2+coefficient!$B$20-0.5)/0.95</f>
        <v>17.8</v>
      </c>
      <c r="F514" s="178" t="s">
        <v>842</v>
      </c>
      <c r="G514" s="179">
        <v>513</v>
      </c>
      <c r="H514" s="180">
        <f>(C514+4.2+coefficient!$B$20)/0.85*1.19</f>
        <v>24.374000000000002</v>
      </c>
      <c r="I514" s="132">
        <v>294</v>
      </c>
      <c r="J514" s="132">
        <v>167451957</v>
      </c>
      <c r="K514" s="132">
        <v>448463</v>
      </c>
      <c r="L514" s="181">
        <f>(C514+4.2+coefficient!$B$20)/0.88*1.19</f>
        <v>23.543068181818182</v>
      </c>
      <c r="M514" s="135">
        <v>295</v>
      </c>
      <c r="N514" s="135">
        <v>167451957</v>
      </c>
      <c r="O514" s="135">
        <v>448464</v>
      </c>
      <c r="P514" s="182">
        <f>(C514+4.2+coefficient!$B$20-0.5)/0.88*1.19</f>
        <v>22.866931818181815</v>
      </c>
      <c r="Q514" s="137">
        <v>296</v>
      </c>
      <c r="R514" s="137">
        <v>167451957</v>
      </c>
      <c r="S514" s="137">
        <v>448465</v>
      </c>
      <c r="T514" s="186">
        <f t="shared" ref="T514:T577" si="37">(C514+4.2)/0.88*1.19</f>
        <v>11.372613636363635</v>
      </c>
      <c r="U514" s="187">
        <v>758</v>
      </c>
      <c r="V514" s="187">
        <v>167451957</v>
      </c>
      <c r="W514" s="187">
        <v>598988</v>
      </c>
      <c r="X514" s="188">
        <f t="shared" si="36"/>
        <v>22.543068181818182</v>
      </c>
      <c r="Y514" s="189">
        <v>759</v>
      </c>
      <c r="Z514" s="189">
        <v>167451957</v>
      </c>
      <c r="AA514" s="189">
        <v>598989</v>
      </c>
      <c r="AB514" s="357">
        <v>5</v>
      </c>
    </row>
    <row r="515" spans="1:33" x14ac:dyDescent="0.25">
      <c r="A515" s="125" t="s">
        <v>1355</v>
      </c>
      <c r="B515" s="183">
        <v>167451958</v>
      </c>
      <c r="C515" s="184">
        <v>4.9400000000000004</v>
      </c>
      <c r="D515" s="127">
        <f>(C515+4.2+coefficient!$B$19-0.5)/0.9*1.19</f>
        <v>27.290666666666667</v>
      </c>
      <c r="E515" s="128">
        <f>(C515+4.2+coefficient!$B$19-0.5)/0.95</f>
        <v>21.726315789473684</v>
      </c>
      <c r="F515" s="185" t="s">
        <v>841</v>
      </c>
      <c r="G515" s="179">
        <v>514</v>
      </c>
      <c r="H515" s="180">
        <f>(C515+4.2+coefficient!$B$19)/0.85*1.19</f>
        <v>29.596</v>
      </c>
      <c r="I515" s="132">
        <v>294</v>
      </c>
      <c r="J515" s="132">
        <v>167451958</v>
      </c>
      <c r="K515" s="132">
        <v>448466</v>
      </c>
      <c r="L515" s="181">
        <f>(C515+4.2+coefficient!$B$19)/0.88*1.19</f>
        <v>28.587045454545454</v>
      </c>
      <c r="M515" s="135">
        <v>295</v>
      </c>
      <c r="N515" s="135">
        <v>167451958</v>
      </c>
      <c r="O515" s="135">
        <v>448467</v>
      </c>
      <c r="P515" s="182">
        <f>(C515+4.2+coefficient!$B$19-0.5)/0.88*1.19</f>
        <v>27.910909090909094</v>
      </c>
      <c r="Q515" s="137">
        <v>296</v>
      </c>
      <c r="R515" s="137">
        <v>167451958</v>
      </c>
      <c r="S515" s="137">
        <v>448468</v>
      </c>
      <c r="T515" s="186">
        <f t="shared" si="37"/>
        <v>12.359772727272727</v>
      </c>
      <c r="U515" s="187">
        <v>758</v>
      </c>
      <c r="V515" s="187">
        <v>167451958</v>
      </c>
      <c r="W515" s="187">
        <v>598990</v>
      </c>
      <c r="X515" s="188">
        <f t="shared" si="36"/>
        <v>27.587045454545454</v>
      </c>
      <c r="Y515" s="189">
        <v>759</v>
      </c>
      <c r="Z515" s="189">
        <v>167451958</v>
      </c>
      <c r="AA515" s="189">
        <v>598991</v>
      </c>
      <c r="AB515" s="357">
        <v>5</v>
      </c>
    </row>
    <row r="516" spans="1:33" x14ac:dyDescent="0.25">
      <c r="A516" s="144" t="s">
        <v>1356</v>
      </c>
      <c r="B516" s="183">
        <v>167451959</v>
      </c>
      <c r="C516" s="184">
        <v>4.05</v>
      </c>
      <c r="D516" s="127">
        <f>(C516+4.2+coefficient!$B$20-0.5)/0.9*1.19</f>
        <v>22.147222222222222</v>
      </c>
      <c r="E516" s="128">
        <f>(C516+4.2+coefficient!$B$20-0.5)/0.95</f>
        <v>17.631578947368421</v>
      </c>
      <c r="F516" s="178" t="s">
        <v>842</v>
      </c>
      <c r="G516" s="179">
        <v>515</v>
      </c>
      <c r="H516" s="180">
        <f>(C516+4.2+coefficient!$B$20)/0.85*1.19</f>
        <v>24.15</v>
      </c>
      <c r="I516" s="132">
        <v>294</v>
      </c>
      <c r="J516" s="132">
        <v>167451959</v>
      </c>
      <c r="K516" s="132">
        <v>448469</v>
      </c>
      <c r="L516" s="181">
        <f>(C516+4.2+coefficient!$B$20)/0.88*1.19</f>
        <v>23.326704545454543</v>
      </c>
      <c r="M516" s="135">
        <v>295</v>
      </c>
      <c r="N516" s="135">
        <v>167451959</v>
      </c>
      <c r="O516" s="135">
        <v>448470</v>
      </c>
      <c r="P516" s="182">
        <f>(C516+4.2+coefficient!$B$20-0.5)/0.88*1.19</f>
        <v>22.650568181818183</v>
      </c>
      <c r="Q516" s="137">
        <v>296</v>
      </c>
      <c r="R516" s="137">
        <v>167451959</v>
      </c>
      <c r="S516" s="137">
        <v>448471</v>
      </c>
      <c r="T516" s="186">
        <f t="shared" si="37"/>
        <v>11.15625</v>
      </c>
      <c r="U516" s="187">
        <v>758</v>
      </c>
      <c r="V516" s="187">
        <v>167451959</v>
      </c>
      <c r="W516" s="187">
        <v>598992</v>
      </c>
      <c r="X516" s="188">
        <f t="shared" si="36"/>
        <v>22.326704545454543</v>
      </c>
      <c r="Y516" s="189">
        <v>759</v>
      </c>
      <c r="Z516" s="189">
        <v>167451959</v>
      </c>
      <c r="AA516" s="189">
        <v>598993</v>
      </c>
      <c r="AB516" s="357">
        <v>5</v>
      </c>
    </row>
    <row r="517" spans="1:33" x14ac:dyDescent="0.25">
      <c r="A517" s="125" t="s">
        <v>1357</v>
      </c>
      <c r="B517" s="183">
        <v>167451960</v>
      </c>
      <c r="C517" s="184">
        <v>3.03</v>
      </c>
      <c r="D517" s="127">
        <f>(C517+4.2+coefficient!$B$21-0.5)/0.9*1.19</f>
        <v>18.15411111111111</v>
      </c>
      <c r="E517" s="128">
        <f>(C517+4.2+coefficient!$B$21-0.5)/0.95</f>
        <v>14.45263157894737</v>
      </c>
      <c r="F517" s="185" t="s">
        <v>516</v>
      </c>
      <c r="G517" s="179">
        <v>516</v>
      </c>
      <c r="H517" s="180">
        <f>(C517+4.2+coefficient!$B$21)/0.85*1.19</f>
        <v>19.922000000000001</v>
      </c>
      <c r="I517" s="132">
        <v>294</v>
      </c>
      <c r="J517" s="132">
        <v>167451960</v>
      </c>
      <c r="K517" s="132">
        <v>448472</v>
      </c>
      <c r="L517" s="181">
        <f>(C517+4.2+coefficient!$B$21)/0.88*1.19</f>
        <v>19.242840909090908</v>
      </c>
      <c r="M517" s="135">
        <v>295</v>
      </c>
      <c r="N517" s="135">
        <v>167451960</v>
      </c>
      <c r="O517" s="135">
        <v>448473</v>
      </c>
      <c r="P517" s="182">
        <f>(C517+4.2+coefficient!$B$21-0.5)/0.88*1.19</f>
        <v>18.566704545454545</v>
      </c>
      <c r="Q517" s="137">
        <v>296</v>
      </c>
      <c r="R517" s="137">
        <v>167451960</v>
      </c>
      <c r="S517" s="137">
        <v>448474</v>
      </c>
      <c r="T517" s="186">
        <f t="shared" si="37"/>
        <v>9.7769318181818186</v>
      </c>
      <c r="U517" s="187">
        <v>758</v>
      </c>
      <c r="V517" s="187">
        <v>167451960</v>
      </c>
      <c r="W517" s="187">
        <v>598994</v>
      </c>
      <c r="X517" s="188">
        <f t="shared" si="36"/>
        <v>18.242840909090908</v>
      </c>
      <c r="Y517" s="189">
        <v>759</v>
      </c>
      <c r="Z517" s="189">
        <v>167451960</v>
      </c>
      <c r="AA517" s="189">
        <v>598995</v>
      </c>
      <c r="AB517" s="357">
        <v>2</v>
      </c>
    </row>
    <row r="518" spans="1:33" x14ac:dyDescent="0.25">
      <c r="A518" s="144" t="s">
        <v>1358</v>
      </c>
      <c r="B518" s="183">
        <v>167451961</v>
      </c>
      <c r="C518" s="184">
        <v>4.45</v>
      </c>
      <c r="D518" s="127">
        <f>(C518+4.2+coefficient!$B$20-0.5)/0.9*1.19</f>
        <v>22.676111111111108</v>
      </c>
      <c r="E518" s="128">
        <f>(C518+4.2+coefficient!$B$20-0.5)/0.95</f>
        <v>18.052631578947366</v>
      </c>
      <c r="F518" s="178" t="s">
        <v>842</v>
      </c>
      <c r="G518" s="179">
        <v>517</v>
      </c>
      <c r="H518" s="180">
        <f>(C518+4.2+coefficient!$B$20)/0.85*1.19</f>
        <v>24.709999999999997</v>
      </c>
      <c r="I518" s="132">
        <v>294</v>
      </c>
      <c r="J518" s="132">
        <v>167451961</v>
      </c>
      <c r="K518" s="132">
        <v>448475</v>
      </c>
      <c r="L518" s="181">
        <f>(C518+4.2+coefficient!$B$20)/0.88*1.19</f>
        <v>23.867613636363632</v>
      </c>
      <c r="M518" s="135">
        <v>295</v>
      </c>
      <c r="N518" s="135">
        <v>167451961</v>
      </c>
      <c r="O518" s="135">
        <v>448476</v>
      </c>
      <c r="P518" s="182">
        <f>(C518+4.2+coefficient!$B$20-0.5)/0.88*1.19</f>
        <v>23.191477272727273</v>
      </c>
      <c r="Q518" s="137">
        <v>296</v>
      </c>
      <c r="R518" s="137">
        <v>167451961</v>
      </c>
      <c r="S518" s="137">
        <v>448477</v>
      </c>
      <c r="T518" s="186">
        <f t="shared" si="37"/>
        <v>11.697159090909091</v>
      </c>
      <c r="U518" s="187">
        <v>758</v>
      </c>
      <c r="V518" s="187">
        <v>167451961</v>
      </c>
      <c r="W518" s="187">
        <v>598996</v>
      </c>
      <c r="X518" s="188">
        <f t="shared" si="36"/>
        <v>22.867613636363632</v>
      </c>
      <c r="Y518" s="189">
        <v>759</v>
      </c>
      <c r="Z518" s="189">
        <v>167451961</v>
      </c>
      <c r="AA518" s="189">
        <v>598997</v>
      </c>
      <c r="AB518" s="357">
        <v>2</v>
      </c>
      <c r="AE518">
        <v>1</v>
      </c>
      <c r="AF518">
        <v>22.52</v>
      </c>
      <c r="AG518">
        <v>16.78</v>
      </c>
    </row>
    <row r="519" spans="1:33" x14ac:dyDescent="0.25">
      <c r="A519" s="125" t="s">
        <v>1359</v>
      </c>
      <c r="B519" s="183">
        <v>167451962</v>
      </c>
      <c r="C519" s="184">
        <v>3.9</v>
      </c>
      <c r="D519" s="127">
        <f>(C519+4.2+coefficient!$B$20-0.5)/0.9*1.19</f>
        <v>21.948888888888892</v>
      </c>
      <c r="E519" s="128">
        <f>(C519+4.2+coefficient!$B$20-0.5)/0.95</f>
        <v>17.473684210526319</v>
      </c>
      <c r="F519" s="185" t="s">
        <v>842</v>
      </c>
      <c r="G519" s="179">
        <v>518</v>
      </c>
      <c r="H519" s="180">
        <f>(C519+4.2+coefficient!$B$20)/0.85*1.19</f>
        <v>23.94</v>
      </c>
      <c r="I519" s="132">
        <v>294</v>
      </c>
      <c r="J519" s="132">
        <v>167451962</v>
      </c>
      <c r="K519" s="132">
        <v>448478</v>
      </c>
      <c r="L519" s="181">
        <f>(C519+4.2+coefficient!$B$20)/0.88*1.19</f>
        <v>23.123863636363637</v>
      </c>
      <c r="M519" s="135">
        <v>295</v>
      </c>
      <c r="N519" s="135">
        <v>167451962</v>
      </c>
      <c r="O519" s="135">
        <v>448479</v>
      </c>
      <c r="P519" s="182">
        <f>(C519+4.2+coefficient!$B$20-0.5)/0.88*1.19</f>
        <v>22.447727272727274</v>
      </c>
      <c r="Q519" s="137">
        <v>296</v>
      </c>
      <c r="R519" s="137">
        <v>167451962</v>
      </c>
      <c r="S519" s="137">
        <v>448480</v>
      </c>
      <c r="T519" s="186">
        <f t="shared" si="37"/>
        <v>10.953409090909089</v>
      </c>
      <c r="U519" s="187">
        <v>758</v>
      </c>
      <c r="V519" s="187">
        <v>167451962</v>
      </c>
      <c r="W519" s="187">
        <v>598998</v>
      </c>
      <c r="X519" s="188">
        <f t="shared" si="36"/>
        <v>22.123863636363637</v>
      </c>
      <c r="Y519" s="189">
        <v>759</v>
      </c>
      <c r="Z519" s="189">
        <v>167451962</v>
      </c>
      <c r="AA519" s="189">
        <v>598999</v>
      </c>
      <c r="AB519" s="357">
        <v>2</v>
      </c>
    </row>
    <row r="520" spans="1:33" x14ac:dyDescent="0.25">
      <c r="A520" s="144" t="s">
        <v>1360</v>
      </c>
      <c r="B520" s="183">
        <v>167451963</v>
      </c>
      <c r="C520" s="184">
        <v>4.63</v>
      </c>
      <c r="D520" s="127">
        <f>(C520+4.2+coefficient!$B$19-0.5)/0.9*1.19</f>
        <v>26.880777777777773</v>
      </c>
      <c r="E520" s="128">
        <f>(C520+4.2+coefficient!$B$19-0.5)/0.95</f>
        <v>21.4</v>
      </c>
      <c r="F520" s="178" t="s">
        <v>841</v>
      </c>
      <c r="G520" s="179">
        <v>519</v>
      </c>
      <c r="H520" s="180">
        <f>(C520+4.2+coefficient!$B$19)/0.85*1.19</f>
        <v>29.161999999999995</v>
      </c>
      <c r="I520" s="132">
        <v>294</v>
      </c>
      <c r="J520" s="132">
        <v>167451963</v>
      </c>
      <c r="K520" s="132">
        <v>448481</v>
      </c>
      <c r="L520" s="181">
        <f>(C520+4.2+coefficient!$B$19)/0.88*1.19</f>
        <v>28.167840909090906</v>
      </c>
      <c r="M520" s="135">
        <v>295</v>
      </c>
      <c r="N520" s="135">
        <v>167451963</v>
      </c>
      <c r="O520" s="135">
        <v>448482</v>
      </c>
      <c r="P520" s="182">
        <f>(C520+4.2+coefficient!$B$19-0.5)/0.88*1.19</f>
        <v>27.491704545454542</v>
      </c>
      <c r="Q520" s="137">
        <v>296</v>
      </c>
      <c r="R520" s="137">
        <v>167451963</v>
      </c>
      <c r="S520" s="137">
        <v>448483</v>
      </c>
      <c r="T520" s="186">
        <f t="shared" si="37"/>
        <v>11.940568181818181</v>
      </c>
      <c r="U520" s="187">
        <v>758</v>
      </c>
      <c r="V520" s="187">
        <v>167451963</v>
      </c>
      <c r="W520" s="187">
        <v>599000</v>
      </c>
      <c r="X520" s="188">
        <f t="shared" si="36"/>
        <v>27.167840909090906</v>
      </c>
      <c r="Y520" s="189">
        <v>759</v>
      </c>
      <c r="Z520" s="189">
        <v>167451963</v>
      </c>
      <c r="AA520" s="189">
        <v>599001</v>
      </c>
      <c r="AB520" s="357">
        <v>2</v>
      </c>
    </row>
    <row r="521" spans="1:33" x14ac:dyDescent="0.25">
      <c r="A521" s="125" t="s">
        <v>1361</v>
      </c>
      <c r="B521" s="183">
        <v>167451964</v>
      </c>
      <c r="C521" s="184">
        <v>5.81</v>
      </c>
      <c r="D521" s="127">
        <f>(C521+4.2+coefficient!$B$19-0.5)/0.9*1.19</f>
        <v>28.440999999999995</v>
      </c>
      <c r="E521" s="128">
        <f>(C521+4.2+coefficient!$B$19-0.5)/0.95</f>
        <v>22.642105263157895</v>
      </c>
      <c r="F521" s="185" t="s">
        <v>841</v>
      </c>
      <c r="G521" s="179">
        <v>520</v>
      </c>
      <c r="H521" s="180">
        <f>(C521+4.2+coefficient!$B$19)/0.85*1.19</f>
        <v>30.813999999999997</v>
      </c>
      <c r="I521" s="132">
        <v>294</v>
      </c>
      <c r="J521" s="132">
        <v>167451964</v>
      </c>
      <c r="K521" s="132">
        <v>448484</v>
      </c>
      <c r="L521" s="181">
        <f>(C521+4.2+coefficient!$B$19)/0.88*1.19</f>
        <v>29.763522727272722</v>
      </c>
      <c r="M521" s="135">
        <v>295</v>
      </c>
      <c r="N521" s="135">
        <v>167451964</v>
      </c>
      <c r="O521" s="135">
        <v>448485</v>
      </c>
      <c r="P521" s="182">
        <f>(C521+4.2+coefficient!$B$19-0.5)/0.88*1.19</f>
        <v>29.087386363636359</v>
      </c>
      <c r="Q521" s="137">
        <v>296</v>
      </c>
      <c r="R521" s="137">
        <v>167451964</v>
      </c>
      <c r="S521" s="137">
        <v>448486</v>
      </c>
      <c r="T521" s="186">
        <f t="shared" si="37"/>
        <v>13.536249999999999</v>
      </c>
      <c r="U521" s="187">
        <v>758</v>
      </c>
      <c r="V521" s="187">
        <v>167451964</v>
      </c>
      <c r="W521" s="187">
        <v>599002</v>
      </c>
      <c r="X521" s="188">
        <f t="shared" si="36"/>
        <v>28.763522727272722</v>
      </c>
      <c r="Y521" s="189">
        <v>759</v>
      </c>
      <c r="Z521" s="189">
        <v>167451964</v>
      </c>
      <c r="AA521" s="189">
        <v>599003</v>
      </c>
      <c r="AB521" s="357">
        <v>2</v>
      </c>
    </row>
    <row r="522" spans="1:33" x14ac:dyDescent="0.25">
      <c r="A522" s="144" t="s">
        <v>1362</v>
      </c>
      <c r="B522" s="183">
        <v>167451965</v>
      </c>
      <c r="C522" s="184">
        <v>7.46</v>
      </c>
      <c r="D522" s="127">
        <f>(C522+4.2+coefficient!$B$19-0.5)/0.9*1.19</f>
        <v>30.622666666666667</v>
      </c>
      <c r="E522" s="128">
        <f>(C522+4.2+coefficient!$B$19-0.5)/0.95</f>
        <v>24.378947368421056</v>
      </c>
      <c r="F522" s="178" t="s">
        <v>841</v>
      </c>
      <c r="G522" s="179">
        <v>521</v>
      </c>
      <c r="H522" s="180">
        <f>(C522+4.2+coefficient!$B$19)/0.85*1.19</f>
        <v>33.124000000000002</v>
      </c>
      <c r="I522" s="132">
        <v>294</v>
      </c>
      <c r="J522" s="132">
        <v>167451965</v>
      </c>
      <c r="K522" s="132">
        <v>448487</v>
      </c>
      <c r="L522" s="181">
        <f>(C522+4.2+coefficient!$B$19)/0.88*1.19</f>
        <v>31.994772727272725</v>
      </c>
      <c r="M522" s="135">
        <v>295</v>
      </c>
      <c r="N522" s="135">
        <v>167451965</v>
      </c>
      <c r="O522" s="135">
        <v>448488</v>
      </c>
      <c r="P522" s="182">
        <f>(C522+4.2+coefficient!$B$19-0.5)/0.88*1.19</f>
        <v>31.318636363636362</v>
      </c>
      <c r="Q522" s="137">
        <v>296</v>
      </c>
      <c r="R522" s="137">
        <v>167451965</v>
      </c>
      <c r="S522" s="137">
        <v>448489</v>
      </c>
      <c r="T522" s="186">
        <f t="shared" si="37"/>
        <v>15.7675</v>
      </c>
      <c r="U522" s="187">
        <v>758</v>
      </c>
      <c r="V522" s="187">
        <v>167451965</v>
      </c>
      <c r="W522" s="187">
        <v>599004</v>
      </c>
      <c r="X522" s="188">
        <f t="shared" si="36"/>
        <v>30.994772727272725</v>
      </c>
      <c r="Y522" s="189">
        <v>759</v>
      </c>
      <c r="Z522" s="189">
        <v>167451965</v>
      </c>
      <c r="AA522" s="189">
        <v>599005</v>
      </c>
      <c r="AB522" s="357">
        <v>2</v>
      </c>
    </row>
    <row r="523" spans="1:33" x14ac:dyDescent="0.25">
      <c r="A523" s="125" t="s">
        <v>1363</v>
      </c>
      <c r="B523" s="183">
        <v>167451966</v>
      </c>
      <c r="C523" s="184">
        <v>4.1500000000000004</v>
      </c>
      <c r="D523" s="127">
        <f>(C523+4.2+coefficient!$B$20-0.5)/0.9*1.19</f>
        <v>22.279444444444447</v>
      </c>
      <c r="E523" s="128">
        <f>(C523+4.2+coefficient!$B$20-0.5)/0.95</f>
        <v>17.736842105263161</v>
      </c>
      <c r="F523" s="185" t="s">
        <v>842</v>
      </c>
      <c r="G523" s="179">
        <v>522</v>
      </c>
      <c r="H523" s="180">
        <f>(C523+4.2+coefficient!$B$20)/0.85*1.19</f>
        <v>24.290000000000003</v>
      </c>
      <c r="I523" s="132">
        <v>294</v>
      </c>
      <c r="J523" s="132">
        <v>167451966</v>
      </c>
      <c r="K523" s="132">
        <v>448490</v>
      </c>
      <c r="L523" s="181">
        <f>(C523+4.2+coefficient!$B$20)/0.88*1.19</f>
        <v>23.461931818181821</v>
      </c>
      <c r="M523" s="135">
        <v>295</v>
      </c>
      <c r="N523" s="135">
        <v>167451966</v>
      </c>
      <c r="O523" s="135">
        <v>448491</v>
      </c>
      <c r="P523" s="182">
        <f>(C523+4.2+coefficient!$B$20-0.5)/0.88*1.19</f>
        <v>22.785795454545454</v>
      </c>
      <c r="Q523" s="137">
        <v>296</v>
      </c>
      <c r="R523" s="137">
        <v>167451966</v>
      </c>
      <c r="S523" s="137">
        <v>448492</v>
      </c>
      <c r="T523" s="186">
        <f t="shared" si="37"/>
        <v>11.291477272727274</v>
      </c>
      <c r="U523" s="187">
        <v>758</v>
      </c>
      <c r="V523" s="187">
        <v>167451966</v>
      </c>
      <c r="W523" s="187">
        <v>599006</v>
      </c>
      <c r="X523" s="188">
        <f t="shared" si="36"/>
        <v>22.461931818181821</v>
      </c>
      <c r="Y523" s="189">
        <v>759</v>
      </c>
      <c r="Z523" s="189">
        <v>167451966</v>
      </c>
      <c r="AA523" s="189">
        <v>599007</v>
      </c>
      <c r="AB523" s="357">
        <v>2</v>
      </c>
    </row>
    <row r="524" spans="1:33" x14ac:dyDescent="0.25">
      <c r="A524" s="144" t="s">
        <v>1364</v>
      </c>
      <c r="B524" s="183">
        <v>167451967</v>
      </c>
      <c r="C524" s="184">
        <v>4.88</v>
      </c>
      <c r="D524" s="127">
        <f>(C524+4.2+coefficient!$B$19-0.5)/0.9*1.19</f>
        <v>27.211333333333329</v>
      </c>
      <c r="E524" s="128">
        <f>(C524+4.2+coefficient!$B$19-0.5)/0.95</f>
        <v>21.663157894736841</v>
      </c>
      <c r="F524" s="178" t="s">
        <v>841</v>
      </c>
      <c r="G524" s="179">
        <v>523</v>
      </c>
      <c r="H524" s="180">
        <f>(C524+4.2+coefficient!$B$19)/0.85*1.19</f>
        <v>29.511999999999997</v>
      </c>
      <c r="I524" s="132">
        <v>294</v>
      </c>
      <c r="J524" s="132">
        <v>167451967</v>
      </c>
      <c r="K524" s="132">
        <v>448493</v>
      </c>
      <c r="L524" s="181">
        <f>(C524+4.2+coefficient!$B$19)/0.88*1.19</f>
        <v>28.505909090909089</v>
      </c>
      <c r="M524" s="135">
        <v>295</v>
      </c>
      <c r="N524" s="135">
        <v>167451967</v>
      </c>
      <c r="O524" s="135">
        <v>448494</v>
      </c>
      <c r="P524" s="182">
        <f>(C524+4.2+coefficient!$B$19-0.5)/0.88*1.19</f>
        <v>27.829772727272722</v>
      </c>
      <c r="Q524" s="137">
        <v>296</v>
      </c>
      <c r="R524" s="137">
        <v>167451967</v>
      </c>
      <c r="S524" s="137">
        <v>448495</v>
      </c>
      <c r="T524" s="186">
        <f t="shared" si="37"/>
        <v>12.278636363636362</v>
      </c>
      <c r="U524" s="187">
        <v>758</v>
      </c>
      <c r="V524" s="187">
        <v>167451967</v>
      </c>
      <c r="W524" s="187">
        <v>599008</v>
      </c>
      <c r="X524" s="188">
        <f t="shared" si="36"/>
        <v>27.505909090909089</v>
      </c>
      <c r="Y524" s="189">
        <v>759</v>
      </c>
      <c r="Z524" s="189">
        <v>167451967</v>
      </c>
      <c r="AA524" s="189">
        <v>599009</v>
      </c>
      <c r="AB524" s="357">
        <v>2</v>
      </c>
    </row>
    <row r="525" spans="1:33" x14ac:dyDescent="0.25">
      <c r="A525" s="125" t="s">
        <v>1365</v>
      </c>
      <c r="B525" s="183">
        <v>167451968</v>
      </c>
      <c r="C525" s="184">
        <v>6.06</v>
      </c>
      <c r="D525" s="127">
        <f>(C525+4.2+coefficient!$B$19-0.5)/0.9*1.19</f>
        <v>28.771555555555548</v>
      </c>
      <c r="E525" s="128">
        <f>(C525+4.2+coefficient!$B$19-0.5)/0.95</f>
        <v>22.905263157894737</v>
      </c>
      <c r="F525" s="185" t="s">
        <v>841</v>
      </c>
      <c r="G525" s="179">
        <v>524</v>
      </c>
      <c r="H525" s="180">
        <f>(C525+4.2+coefficient!$B$19)/0.85*1.19</f>
        <v>31.163999999999998</v>
      </c>
      <c r="I525" s="132">
        <v>294</v>
      </c>
      <c r="J525" s="132">
        <v>167451968</v>
      </c>
      <c r="K525" s="132">
        <v>448496</v>
      </c>
      <c r="L525" s="181">
        <f>(C525+4.2+coefficient!$B$19)/0.88*1.19</f>
        <v>30.101590909090906</v>
      </c>
      <c r="M525" s="135">
        <v>295</v>
      </c>
      <c r="N525" s="135">
        <v>167451968</v>
      </c>
      <c r="O525" s="135">
        <v>448497</v>
      </c>
      <c r="P525" s="182">
        <f>(C525+4.2+coefficient!$B$19-0.5)/0.88*1.19</f>
        <v>29.425454545454542</v>
      </c>
      <c r="Q525" s="137">
        <v>296</v>
      </c>
      <c r="R525" s="137">
        <v>167451968</v>
      </c>
      <c r="S525" s="137">
        <v>448498</v>
      </c>
      <c r="T525" s="186">
        <f t="shared" si="37"/>
        <v>13.874318181818181</v>
      </c>
      <c r="U525" s="187">
        <v>758</v>
      </c>
      <c r="V525" s="187">
        <v>167451968</v>
      </c>
      <c r="W525" s="187">
        <v>599010</v>
      </c>
      <c r="X525" s="188">
        <f t="shared" si="36"/>
        <v>29.101590909090906</v>
      </c>
      <c r="Y525" s="189">
        <v>759</v>
      </c>
      <c r="Z525" s="189">
        <v>167451968</v>
      </c>
      <c r="AA525" s="189">
        <v>599011</v>
      </c>
      <c r="AB525" s="357">
        <v>2</v>
      </c>
    </row>
    <row r="526" spans="1:33" x14ac:dyDescent="0.25">
      <c r="A526" s="144" t="s">
        <v>1366</v>
      </c>
      <c r="B526" s="183">
        <v>167451969</v>
      </c>
      <c r="C526" s="184">
        <v>7.71</v>
      </c>
      <c r="D526" s="127">
        <f>(C526+4.2+coefficient!$B$19-0.5)/0.9*1.19</f>
        <v>30.95322222222222</v>
      </c>
      <c r="E526" s="128">
        <f>(C526+4.2+coefficient!$B$19-0.5)/0.95</f>
        <v>24.642105263157895</v>
      </c>
      <c r="F526" s="178" t="s">
        <v>841</v>
      </c>
      <c r="G526" s="179">
        <v>525</v>
      </c>
      <c r="H526" s="180">
        <f>(C526+4.2+coefficient!$B$19)/0.85*1.19</f>
        <v>33.473999999999997</v>
      </c>
      <c r="I526" s="132">
        <v>294</v>
      </c>
      <c r="J526" s="132">
        <v>167451969</v>
      </c>
      <c r="K526" s="132">
        <v>448499</v>
      </c>
      <c r="L526" s="181">
        <f>(C526+4.2+coefficient!$B$19)/0.88*1.19</f>
        <v>32.332840909090912</v>
      </c>
      <c r="M526" s="135">
        <v>295</v>
      </c>
      <c r="N526" s="135">
        <v>167451969</v>
      </c>
      <c r="O526" s="135">
        <v>448500</v>
      </c>
      <c r="P526" s="182">
        <f>(C526+4.2+coefficient!$B$19-0.5)/0.88*1.19</f>
        <v>31.656704545454545</v>
      </c>
      <c r="Q526" s="137">
        <v>296</v>
      </c>
      <c r="R526" s="137">
        <v>167451969</v>
      </c>
      <c r="S526" s="137">
        <v>448501</v>
      </c>
      <c r="T526" s="186">
        <f t="shared" si="37"/>
        <v>16.105568181818182</v>
      </c>
      <c r="U526" s="187">
        <v>758</v>
      </c>
      <c r="V526" s="187">
        <v>167451969</v>
      </c>
      <c r="W526" s="187">
        <v>599012</v>
      </c>
      <c r="X526" s="188">
        <f t="shared" si="36"/>
        <v>31.332840909090912</v>
      </c>
      <c r="Y526" s="189">
        <v>759</v>
      </c>
      <c r="Z526" s="189">
        <v>167451969</v>
      </c>
      <c r="AA526" s="189">
        <v>599013</v>
      </c>
      <c r="AB526" s="357">
        <v>2</v>
      </c>
    </row>
    <row r="527" spans="1:33" x14ac:dyDescent="0.25">
      <c r="A527" s="125" t="s">
        <v>1367</v>
      </c>
      <c r="B527" s="183">
        <v>167451970</v>
      </c>
      <c r="C527" s="184">
        <v>2.5099999999999998</v>
      </c>
      <c r="D527" s="127">
        <f>(C527+4.2+coefficient!$B$21-0.5)/0.9*1.19</f>
        <v>17.466555555555555</v>
      </c>
      <c r="E527" s="128">
        <f>(C527+4.2+coefficient!$B$21-0.5)/0.95</f>
        <v>13.905263157894739</v>
      </c>
      <c r="F527" s="185" t="s">
        <v>516</v>
      </c>
      <c r="G527" s="179">
        <v>526</v>
      </c>
      <c r="H527" s="180">
        <f>(C527+4.2+coefficient!$B$21)/0.85*1.19</f>
        <v>19.194000000000003</v>
      </c>
      <c r="I527" s="132">
        <v>294</v>
      </c>
      <c r="J527" s="132">
        <v>167451970</v>
      </c>
      <c r="K527" s="132">
        <v>448502</v>
      </c>
      <c r="L527" s="181">
        <f>(C527+4.2+coefficient!$B$21)/0.88*1.19</f>
        <v>18.53965909090909</v>
      </c>
      <c r="M527" s="135">
        <v>295</v>
      </c>
      <c r="N527" s="135">
        <v>167451970</v>
      </c>
      <c r="O527" s="135">
        <v>448503</v>
      </c>
      <c r="P527" s="182">
        <f>(C527+4.2+coefficient!$B$21-0.5)/0.88*1.19</f>
        <v>17.863522727272727</v>
      </c>
      <c r="Q527" s="137">
        <v>296</v>
      </c>
      <c r="R527" s="137">
        <v>167451970</v>
      </c>
      <c r="S527" s="137">
        <v>448504</v>
      </c>
      <c r="T527" s="186">
        <f t="shared" si="37"/>
        <v>9.0737500000000004</v>
      </c>
      <c r="U527" s="187">
        <v>758</v>
      </c>
      <c r="V527" s="187">
        <v>167451970</v>
      </c>
      <c r="W527" s="187">
        <v>599014</v>
      </c>
      <c r="X527" s="188">
        <f t="shared" ref="X527:X543" si="38">L527-4.9</f>
        <v>13.63965909090909</v>
      </c>
      <c r="Y527" s="189">
        <v>759</v>
      </c>
      <c r="Z527" s="189">
        <v>167451970</v>
      </c>
      <c r="AA527" s="189">
        <v>599015</v>
      </c>
      <c r="AB527" s="357">
        <v>60</v>
      </c>
    </row>
    <row r="528" spans="1:33" x14ac:dyDescent="0.25">
      <c r="A528" s="144" t="s">
        <v>1368</v>
      </c>
      <c r="B528" s="183">
        <v>167451971</v>
      </c>
      <c r="C528" s="184">
        <v>3.93</v>
      </c>
      <c r="D528" s="127">
        <f>(C528+4.2+coefficient!$B$20-0.5)/0.9*1.19</f>
        <v>21.988555555555561</v>
      </c>
      <c r="E528" s="128">
        <f>(C528+4.2+coefficient!$B$20-0.5)/0.95</f>
        <v>17.505263157894742</v>
      </c>
      <c r="F528" s="178" t="s">
        <v>842</v>
      </c>
      <c r="G528" s="179">
        <v>527</v>
      </c>
      <c r="H528" s="180">
        <f>(C528+4.2+coefficient!$B$20)/0.85*1.19</f>
        <v>23.982000000000003</v>
      </c>
      <c r="I528" s="132">
        <v>294</v>
      </c>
      <c r="J528" s="132">
        <v>167451971</v>
      </c>
      <c r="K528" s="132">
        <v>448505</v>
      </c>
      <c r="L528" s="181">
        <f>(C528+4.2+coefficient!$B$20)/0.88*1.19</f>
        <v>23.164431818181821</v>
      </c>
      <c r="M528" s="135">
        <v>295</v>
      </c>
      <c r="N528" s="135">
        <v>167451971</v>
      </c>
      <c r="O528" s="135">
        <v>448506</v>
      </c>
      <c r="P528" s="182">
        <f>(C528+4.2+coefficient!$B$20-0.5)/0.88*1.19</f>
        <v>22.488295454545458</v>
      </c>
      <c r="Q528" s="137">
        <v>296</v>
      </c>
      <c r="R528" s="137">
        <v>167451971</v>
      </c>
      <c r="S528" s="137">
        <v>448507</v>
      </c>
      <c r="T528" s="186">
        <f t="shared" si="37"/>
        <v>10.993977272727275</v>
      </c>
      <c r="U528" s="187">
        <v>758</v>
      </c>
      <c r="V528" s="187">
        <v>167451971</v>
      </c>
      <c r="W528" s="187">
        <v>599016</v>
      </c>
      <c r="X528" s="188">
        <f t="shared" si="38"/>
        <v>18.264431818181819</v>
      </c>
      <c r="Y528" s="189">
        <v>759</v>
      </c>
      <c r="Z528" s="189">
        <v>167451971</v>
      </c>
      <c r="AA528" s="189">
        <v>599017</v>
      </c>
      <c r="AB528" s="357">
        <v>56</v>
      </c>
    </row>
    <row r="529" spans="1:28" x14ac:dyDescent="0.25">
      <c r="A529" s="125" t="s">
        <v>1369</v>
      </c>
      <c r="B529" s="183">
        <v>167451972</v>
      </c>
      <c r="C529" s="184">
        <v>3.38</v>
      </c>
      <c r="D529" s="127">
        <f>(C529+4.2+coefficient!$B$20-0.5)/0.9*1.19</f>
        <v>21.261333333333329</v>
      </c>
      <c r="E529" s="128">
        <f>(C529+4.2+coefficient!$B$20-0.5)/0.95</f>
        <v>16.926315789473684</v>
      </c>
      <c r="F529" s="185" t="s">
        <v>842</v>
      </c>
      <c r="G529" s="179">
        <v>528</v>
      </c>
      <c r="H529" s="180">
        <f>(C529+4.2+coefficient!$B$20)/0.85*1.19</f>
        <v>23.211999999999996</v>
      </c>
      <c r="I529" s="132">
        <v>294</v>
      </c>
      <c r="J529" s="132">
        <v>167451972</v>
      </c>
      <c r="K529" s="132">
        <v>448508</v>
      </c>
      <c r="L529" s="181">
        <f>(C529+4.2+coefficient!$B$20)/0.88*1.19</f>
        <v>22.420681818181816</v>
      </c>
      <c r="M529" s="135">
        <v>295</v>
      </c>
      <c r="N529" s="135">
        <v>167451972</v>
      </c>
      <c r="O529" s="135">
        <v>448509</v>
      </c>
      <c r="P529" s="182">
        <f>(C529+4.2+coefficient!$B$20-0.5)/0.88*1.19</f>
        <v>21.744545454545449</v>
      </c>
      <c r="Q529" s="137">
        <v>296</v>
      </c>
      <c r="R529" s="137">
        <v>167451972</v>
      </c>
      <c r="S529" s="137">
        <v>448510</v>
      </c>
      <c r="T529" s="186">
        <f t="shared" si="37"/>
        <v>10.250227272727273</v>
      </c>
      <c r="U529" s="187">
        <v>758</v>
      </c>
      <c r="V529" s="187">
        <v>167451972</v>
      </c>
      <c r="W529" s="187">
        <v>599018</v>
      </c>
      <c r="X529" s="188">
        <f t="shared" si="38"/>
        <v>17.520681818181814</v>
      </c>
      <c r="Y529" s="189">
        <v>759</v>
      </c>
      <c r="Z529" s="189">
        <v>167451972</v>
      </c>
      <c r="AA529" s="189">
        <v>599019</v>
      </c>
      <c r="AB529" s="357">
        <v>60</v>
      </c>
    </row>
    <row r="530" spans="1:28" x14ac:dyDescent="0.25">
      <c r="A530" s="144" t="s">
        <v>1370</v>
      </c>
      <c r="B530" s="183">
        <v>167451973</v>
      </c>
      <c r="C530" s="184">
        <v>4.1100000000000003</v>
      </c>
      <c r="D530" s="127">
        <f>(C530+4.2+coefficient!$B$19-0.5)/0.9*1.19</f>
        <v>26.193222222222222</v>
      </c>
      <c r="E530" s="128">
        <f>(C530+4.2+coefficient!$B$19-0.5)/0.95</f>
        <v>20.852631578947371</v>
      </c>
      <c r="F530" s="178" t="s">
        <v>841</v>
      </c>
      <c r="G530" s="179">
        <v>529</v>
      </c>
      <c r="H530" s="180">
        <f>(C530+4.2+coefficient!$B$19)/0.85*1.19</f>
        <v>28.434000000000005</v>
      </c>
      <c r="I530" s="132">
        <v>294</v>
      </c>
      <c r="J530" s="132">
        <v>167451973</v>
      </c>
      <c r="K530" s="132">
        <v>448511</v>
      </c>
      <c r="L530" s="181">
        <f>(C530+4.2+coefficient!$B$19)/0.88*1.19</f>
        <v>27.464659090909091</v>
      </c>
      <c r="M530" s="135">
        <v>295</v>
      </c>
      <c r="N530" s="135">
        <v>167451973</v>
      </c>
      <c r="O530" s="135">
        <v>448512</v>
      </c>
      <c r="P530" s="182">
        <f>(C530+4.2+coefficient!$B$19-0.5)/0.88*1.19</f>
        <v>26.788522727272731</v>
      </c>
      <c r="Q530" s="137">
        <v>296</v>
      </c>
      <c r="R530" s="137">
        <v>167451973</v>
      </c>
      <c r="S530" s="137">
        <v>448513</v>
      </c>
      <c r="T530" s="186">
        <f t="shared" si="37"/>
        <v>11.237386363636363</v>
      </c>
      <c r="U530" s="187">
        <v>758</v>
      </c>
      <c r="V530" s="187">
        <v>167451973</v>
      </c>
      <c r="W530" s="187">
        <v>599020</v>
      </c>
      <c r="X530" s="188">
        <f t="shared" si="38"/>
        <v>22.564659090909089</v>
      </c>
      <c r="Y530" s="189">
        <v>759</v>
      </c>
      <c r="Z530" s="189">
        <v>167451973</v>
      </c>
      <c r="AA530" s="189">
        <v>599021</v>
      </c>
      <c r="AB530" s="357">
        <v>60</v>
      </c>
    </row>
    <row r="531" spans="1:28" x14ac:dyDescent="0.25">
      <c r="A531" s="125" t="s">
        <v>1371</v>
      </c>
      <c r="B531" s="183">
        <v>167451974</v>
      </c>
      <c r="C531" s="184">
        <v>3.63</v>
      </c>
      <c r="D531" s="127">
        <f>(C531+4.2+coefficient!$B$20-0.5)/0.9*1.19</f>
        <v>21.591888888888885</v>
      </c>
      <c r="E531" s="128">
        <f>(C531+4.2+coefficient!$B$20-0.5)/0.95</f>
        <v>17.189473684210526</v>
      </c>
      <c r="F531" s="185" t="s">
        <v>842</v>
      </c>
      <c r="G531" s="179">
        <v>530</v>
      </c>
      <c r="H531" s="180">
        <f>(C531+4.2+coefficient!$B$20)/0.85*1.19</f>
        <v>23.561999999999994</v>
      </c>
      <c r="I531" s="132">
        <v>294</v>
      </c>
      <c r="J531" s="132">
        <v>167451974</v>
      </c>
      <c r="K531" s="132">
        <v>448514</v>
      </c>
      <c r="L531" s="181">
        <f>(C531+4.2+coefficient!$B$20)/0.88*1.19</f>
        <v>22.758749999999996</v>
      </c>
      <c r="M531" s="135">
        <v>295</v>
      </c>
      <c r="N531" s="135">
        <v>167451974</v>
      </c>
      <c r="O531" s="135">
        <v>448515</v>
      </c>
      <c r="P531" s="182">
        <f>(C531+4.2+coefficient!$B$20-0.5)/0.88*1.19</f>
        <v>22.082613636363632</v>
      </c>
      <c r="Q531" s="137">
        <v>296</v>
      </c>
      <c r="R531" s="137">
        <v>167451974</v>
      </c>
      <c r="S531" s="137">
        <v>448516</v>
      </c>
      <c r="T531" s="186">
        <f t="shared" si="37"/>
        <v>10.588295454545454</v>
      </c>
      <c r="U531" s="187">
        <v>758</v>
      </c>
      <c r="V531" s="187">
        <v>167451974</v>
      </c>
      <c r="W531" s="187">
        <v>599022</v>
      </c>
      <c r="X531" s="188">
        <f t="shared" si="38"/>
        <v>17.858749999999993</v>
      </c>
      <c r="Y531" s="189">
        <v>759</v>
      </c>
      <c r="Z531" s="189">
        <v>167451974</v>
      </c>
      <c r="AA531" s="189">
        <v>599023</v>
      </c>
      <c r="AB531" s="357">
        <v>60</v>
      </c>
    </row>
    <row r="532" spans="1:28" x14ac:dyDescent="0.25">
      <c r="A532" s="144" t="s">
        <v>1372</v>
      </c>
      <c r="B532" s="183">
        <v>167451975</v>
      </c>
      <c r="C532" s="184">
        <v>4.3600000000000003</v>
      </c>
      <c r="D532" s="127">
        <f>(C532+4.2+coefficient!$B$19-0.5)/0.9*1.19</f>
        <v>26.523777777777781</v>
      </c>
      <c r="E532" s="128">
        <f>(C532+4.2+coefficient!$B$19-0.5)/0.95</f>
        <v>21.115789473684213</v>
      </c>
      <c r="F532" s="178" t="s">
        <v>841</v>
      </c>
      <c r="G532" s="179">
        <v>531</v>
      </c>
      <c r="H532" s="180">
        <f>(C532+4.2+coefficient!$B$19)/0.85*1.19</f>
        <v>28.784000000000002</v>
      </c>
      <c r="I532" s="132">
        <v>294</v>
      </c>
      <c r="J532" s="132">
        <v>167451975</v>
      </c>
      <c r="K532" s="132">
        <v>448517</v>
      </c>
      <c r="L532" s="181">
        <f>(C532+4.2+coefficient!$B$19)/0.88*1.19</f>
        <v>27.802727272727275</v>
      </c>
      <c r="M532" s="135">
        <v>295</v>
      </c>
      <c r="N532" s="135">
        <v>167451975</v>
      </c>
      <c r="O532" s="135">
        <v>448518</v>
      </c>
      <c r="P532" s="182">
        <f>(C532+4.2+coefficient!$B$19-0.5)/0.88*1.19</f>
        <v>27.126590909090908</v>
      </c>
      <c r="Q532" s="137">
        <v>296</v>
      </c>
      <c r="R532" s="137">
        <v>167451975</v>
      </c>
      <c r="S532" s="137">
        <v>448519</v>
      </c>
      <c r="T532" s="186">
        <f t="shared" si="37"/>
        <v>11.575454545454546</v>
      </c>
      <c r="U532" s="187">
        <v>758</v>
      </c>
      <c r="V532" s="187">
        <v>167451975</v>
      </c>
      <c r="W532" s="187">
        <v>599024</v>
      </c>
      <c r="X532" s="188">
        <f t="shared" si="38"/>
        <v>22.902727272727276</v>
      </c>
      <c r="Y532" s="189">
        <v>759</v>
      </c>
      <c r="Z532" s="189">
        <v>167451975</v>
      </c>
      <c r="AA532" s="189">
        <v>599025</v>
      </c>
      <c r="AB532" s="357">
        <v>60</v>
      </c>
    </row>
    <row r="533" spans="1:28" x14ac:dyDescent="0.25">
      <c r="A533" s="125" t="s">
        <v>1373</v>
      </c>
      <c r="B533" s="183">
        <v>167451976</v>
      </c>
      <c r="C533" s="184">
        <v>3.47</v>
      </c>
      <c r="D533" s="127">
        <f>(C533+4.2+coefficient!$B$20-0.5)/0.9*1.19</f>
        <v>21.380333333333336</v>
      </c>
      <c r="E533" s="128">
        <f>(C533+4.2+coefficient!$B$20-0.5)/0.95</f>
        <v>17.02105263157895</v>
      </c>
      <c r="F533" s="185" t="s">
        <v>842</v>
      </c>
      <c r="G533" s="179">
        <v>532</v>
      </c>
      <c r="H533" s="180">
        <f>(C533+4.2+coefficient!$B$20)/0.85*1.19</f>
        <v>23.338000000000001</v>
      </c>
      <c r="I533" s="132">
        <v>294</v>
      </c>
      <c r="J533" s="132">
        <v>167451976</v>
      </c>
      <c r="K533" s="132">
        <v>448520</v>
      </c>
      <c r="L533" s="181">
        <f>(C533+4.2+coefficient!$B$20)/0.88*1.19</f>
        <v>22.542386363636364</v>
      </c>
      <c r="M533" s="135">
        <v>295</v>
      </c>
      <c r="N533" s="135">
        <v>167451976</v>
      </c>
      <c r="O533" s="135">
        <v>448521</v>
      </c>
      <c r="P533" s="182">
        <f>(C533+4.2+coefficient!$B$20-0.5)/0.88*1.19</f>
        <v>21.866250000000004</v>
      </c>
      <c r="Q533" s="137">
        <v>296</v>
      </c>
      <c r="R533" s="137">
        <v>167451976</v>
      </c>
      <c r="S533" s="137">
        <v>448522</v>
      </c>
      <c r="T533" s="186">
        <f t="shared" si="37"/>
        <v>10.371931818181817</v>
      </c>
      <c r="U533" s="187">
        <v>758</v>
      </c>
      <c r="V533" s="187">
        <v>167451976</v>
      </c>
      <c r="W533" s="187">
        <v>599026</v>
      </c>
      <c r="X533" s="188">
        <f t="shared" si="38"/>
        <v>17.642386363636362</v>
      </c>
      <c r="Y533" s="189">
        <v>759</v>
      </c>
      <c r="Z533" s="189">
        <v>167451976</v>
      </c>
      <c r="AA533" s="189">
        <v>599027</v>
      </c>
      <c r="AB533" s="357">
        <v>60</v>
      </c>
    </row>
    <row r="534" spans="1:28" x14ac:dyDescent="0.25">
      <c r="A534" s="144" t="s">
        <v>1374</v>
      </c>
      <c r="B534" s="183">
        <v>167451977</v>
      </c>
      <c r="C534" s="184">
        <v>3.04</v>
      </c>
      <c r="D534" s="127">
        <f>(C534+4.2+coefficient!$B$21-0.5)/0.9*1.19</f>
        <v>18.167333333333332</v>
      </c>
      <c r="E534" s="128">
        <f>(C534+4.2+coefficient!$B$21-0.5)/0.95</f>
        <v>14.463157894736844</v>
      </c>
      <c r="F534" s="178" t="s">
        <v>516</v>
      </c>
      <c r="G534" s="179">
        <v>533</v>
      </c>
      <c r="H534" s="180">
        <f>(C534+4.2+coefficient!$B$21)/0.85*1.19</f>
        <v>19.936</v>
      </c>
      <c r="I534" s="132">
        <v>294</v>
      </c>
      <c r="J534" s="132">
        <v>167451977</v>
      </c>
      <c r="K534" s="132">
        <v>448523</v>
      </c>
      <c r="L534" s="181">
        <f>(C534+4.2+coefficient!$B$21)/0.88*1.19</f>
        <v>19.256363636363638</v>
      </c>
      <c r="M534" s="135">
        <v>295</v>
      </c>
      <c r="N534" s="135">
        <v>167451977</v>
      </c>
      <c r="O534" s="135">
        <v>448524</v>
      </c>
      <c r="P534" s="182">
        <f>(C534+4.2+coefficient!$B$21-0.5)/0.88*1.19</f>
        <v>18.580227272727271</v>
      </c>
      <c r="Q534" s="137">
        <v>296</v>
      </c>
      <c r="R534" s="137">
        <v>167451977</v>
      </c>
      <c r="S534" s="137">
        <v>448525</v>
      </c>
      <c r="T534" s="186">
        <f t="shared" si="37"/>
        <v>9.7904545454545442</v>
      </c>
      <c r="U534" s="187">
        <v>758</v>
      </c>
      <c r="V534" s="187">
        <v>167451977</v>
      </c>
      <c r="W534" s="187">
        <v>599028</v>
      </c>
      <c r="X534" s="188">
        <f t="shared" si="38"/>
        <v>14.356363636363637</v>
      </c>
      <c r="Y534" s="189">
        <v>759</v>
      </c>
      <c r="Z534" s="189">
        <v>167451977</v>
      </c>
      <c r="AA534" s="189">
        <v>599029</v>
      </c>
      <c r="AB534" s="357">
        <v>36</v>
      </c>
    </row>
    <row r="535" spans="1:28" x14ac:dyDescent="0.25">
      <c r="A535" s="125" t="s">
        <v>1375</v>
      </c>
      <c r="B535" s="183">
        <v>167451978</v>
      </c>
      <c r="C535" s="184">
        <v>4.46</v>
      </c>
      <c r="D535" s="127">
        <f>(C535+4.2+coefficient!$B$20-0.5)/0.9*1.19</f>
        <v>22.689333333333334</v>
      </c>
      <c r="E535" s="128">
        <f>(C535+4.2+coefficient!$B$20-0.5)/0.95</f>
        <v>18.063157894736843</v>
      </c>
      <c r="F535" s="185" t="s">
        <v>842</v>
      </c>
      <c r="G535" s="179">
        <v>534</v>
      </c>
      <c r="H535" s="180">
        <f>(C535+4.2+coefficient!$B$20)/0.85*1.19</f>
        <v>24.724</v>
      </c>
      <c r="I535" s="132">
        <v>294</v>
      </c>
      <c r="J535" s="132">
        <v>167451978</v>
      </c>
      <c r="K535" s="132">
        <v>448526</v>
      </c>
      <c r="L535" s="181">
        <f>(C535+4.2+coefficient!$B$20)/0.88*1.19</f>
        <v>23.881136363636362</v>
      </c>
      <c r="M535" s="135">
        <v>295</v>
      </c>
      <c r="N535" s="135">
        <v>167451978</v>
      </c>
      <c r="O535" s="135">
        <v>448527</v>
      </c>
      <c r="P535" s="182">
        <f>(C535+4.2+coefficient!$B$20-0.5)/0.88*1.19</f>
        <v>23.204999999999998</v>
      </c>
      <c r="Q535" s="137">
        <v>296</v>
      </c>
      <c r="R535" s="137">
        <v>167451978</v>
      </c>
      <c r="S535" s="137">
        <v>448528</v>
      </c>
      <c r="T535" s="186">
        <f t="shared" si="37"/>
        <v>11.710681818181818</v>
      </c>
      <c r="U535" s="187">
        <v>758</v>
      </c>
      <c r="V535" s="187">
        <v>167451978</v>
      </c>
      <c r="W535" s="187">
        <v>599030</v>
      </c>
      <c r="X535" s="188">
        <f t="shared" si="38"/>
        <v>18.981136363636359</v>
      </c>
      <c r="Y535" s="189">
        <v>759</v>
      </c>
      <c r="Z535" s="189">
        <v>167451978</v>
      </c>
      <c r="AA535" s="189">
        <v>599031</v>
      </c>
      <c r="AB535" s="357">
        <v>36</v>
      </c>
    </row>
    <row r="536" spans="1:28" x14ac:dyDescent="0.25">
      <c r="A536" s="144" t="s">
        <v>1376</v>
      </c>
      <c r="B536" s="183">
        <v>167451979</v>
      </c>
      <c r="C536" s="184">
        <v>3.91</v>
      </c>
      <c r="D536" s="127">
        <f>(C536+4.2+coefficient!$B$20-0.5)/0.9*1.19</f>
        <v>21.96211111111111</v>
      </c>
      <c r="E536" s="128">
        <f>(C536+4.2+coefficient!$B$20-0.5)/0.95</f>
        <v>17.484210526315788</v>
      </c>
      <c r="F536" s="178" t="s">
        <v>842</v>
      </c>
      <c r="G536" s="179">
        <v>535</v>
      </c>
      <c r="H536" s="180">
        <f>(C536+4.2+coefficient!$B$20)/0.85*1.19</f>
        <v>23.953999999999997</v>
      </c>
      <c r="I536" s="132">
        <v>294</v>
      </c>
      <c r="J536" s="132">
        <v>167451979</v>
      </c>
      <c r="K536" s="132">
        <v>448529</v>
      </c>
      <c r="L536" s="181">
        <f>(C536+4.2+coefficient!$B$20)/0.88*1.19</f>
        <v>23.137386363636359</v>
      </c>
      <c r="M536" s="135">
        <v>295</v>
      </c>
      <c r="N536" s="135">
        <v>167451979</v>
      </c>
      <c r="O536" s="135">
        <v>448530</v>
      </c>
      <c r="P536" s="182">
        <f>(C536+4.2+coefficient!$B$20-0.5)/0.88*1.19</f>
        <v>22.46125</v>
      </c>
      <c r="Q536" s="137">
        <v>296</v>
      </c>
      <c r="R536" s="137">
        <v>167451979</v>
      </c>
      <c r="S536" s="137">
        <v>448531</v>
      </c>
      <c r="T536" s="186">
        <f t="shared" si="37"/>
        <v>10.966931818181816</v>
      </c>
      <c r="U536" s="187">
        <v>758</v>
      </c>
      <c r="V536" s="187">
        <v>167451979</v>
      </c>
      <c r="W536" s="187">
        <v>599032</v>
      </c>
      <c r="X536" s="188">
        <f t="shared" si="38"/>
        <v>18.237386363636361</v>
      </c>
      <c r="Y536" s="189">
        <v>759</v>
      </c>
      <c r="Z536" s="189">
        <v>167451979</v>
      </c>
      <c r="AA536" s="189">
        <v>599033</v>
      </c>
      <c r="AB536" s="357">
        <v>36</v>
      </c>
    </row>
    <row r="537" spans="1:28" x14ac:dyDescent="0.25">
      <c r="A537" s="125" t="s">
        <v>1377</v>
      </c>
      <c r="B537" s="183">
        <v>167451980</v>
      </c>
      <c r="C537" s="184">
        <v>4.6399999999999997</v>
      </c>
      <c r="D537" s="127">
        <f>(C537+4.2+coefficient!$B$19-0.5)/0.9*1.19</f>
        <v>26.893999999999995</v>
      </c>
      <c r="E537" s="128">
        <f>(C537+4.2+coefficient!$B$19-0.5)/0.95</f>
        <v>21.410526315789475</v>
      </c>
      <c r="F537" s="185" t="s">
        <v>841</v>
      </c>
      <c r="G537" s="179">
        <v>536</v>
      </c>
      <c r="H537" s="180">
        <f>(C537+4.2+coefficient!$B$19)/0.85*1.19</f>
        <v>29.176000000000002</v>
      </c>
      <c r="I537" s="132">
        <v>294</v>
      </c>
      <c r="J537" s="132">
        <v>167451980</v>
      </c>
      <c r="K537" s="132">
        <v>448532</v>
      </c>
      <c r="L537" s="181">
        <f>(C537+4.2+coefficient!$B$19)/0.88*1.19</f>
        <v>28.181363636363631</v>
      </c>
      <c r="M537" s="135">
        <v>295</v>
      </c>
      <c r="N537" s="135">
        <v>167451980</v>
      </c>
      <c r="O537" s="135">
        <v>448533</v>
      </c>
      <c r="P537" s="182">
        <f>(C537+4.2+coefficient!$B$19-0.5)/0.88*1.19</f>
        <v>27.505227272727272</v>
      </c>
      <c r="Q537" s="137">
        <v>296</v>
      </c>
      <c r="R537" s="137">
        <v>167451980</v>
      </c>
      <c r="S537" s="137">
        <v>448534</v>
      </c>
      <c r="T537" s="186">
        <f t="shared" si="37"/>
        <v>11.954090909090908</v>
      </c>
      <c r="U537" s="187">
        <v>758</v>
      </c>
      <c r="V537" s="187">
        <v>167451980</v>
      </c>
      <c r="W537" s="187">
        <v>599034</v>
      </c>
      <c r="X537" s="188">
        <f t="shared" si="38"/>
        <v>23.281363636363629</v>
      </c>
      <c r="Y537" s="189">
        <v>759</v>
      </c>
      <c r="Z537" s="189">
        <v>167451980</v>
      </c>
      <c r="AA537" s="189">
        <v>599035</v>
      </c>
      <c r="AB537" s="357">
        <v>36</v>
      </c>
    </row>
    <row r="538" spans="1:28" x14ac:dyDescent="0.25">
      <c r="A538" s="144" t="s">
        <v>1378</v>
      </c>
      <c r="B538" s="183">
        <v>167451981</v>
      </c>
      <c r="C538" s="184">
        <v>5.82</v>
      </c>
      <c r="D538" s="127">
        <f>(C538+4.2+coefficient!$B$19-0.5)/0.9*1.19</f>
        <v>28.454222222222221</v>
      </c>
      <c r="E538" s="128">
        <f>(C538+4.2+coefficient!$B$19-0.5)/0.95</f>
        <v>22.652631578947368</v>
      </c>
      <c r="F538" s="178" t="s">
        <v>841</v>
      </c>
      <c r="G538" s="179">
        <v>537</v>
      </c>
      <c r="H538" s="180">
        <f>(C538+4.2+coefficient!$B$19)/0.85*1.19</f>
        <v>30.827999999999999</v>
      </c>
      <c r="I538" s="132">
        <v>294</v>
      </c>
      <c r="J538" s="132">
        <v>167451981</v>
      </c>
      <c r="K538" s="132">
        <v>448535</v>
      </c>
      <c r="L538" s="181">
        <f>(C538+4.2+coefficient!$B$19)/0.88*1.19</f>
        <v>29.777045454545455</v>
      </c>
      <c r="M538" s="135">
        <v>295</v>
      </c>
      <c r="N538" s="135">
        <v>167451981</v>
      </c>
      <c r="O538" s="135">
        <v>448536</v>
      </c>
      <c r="P538" s="182">
        <f>(C538+4.2+coefficient!$B$19-0.5)/0.88*1.19</f>
        <v>29.100909090909088</v>
      </c>
      <c r="Q538" s="137">
        <v>296</v>
      </c>
      <c r="R538" s="137">
        <v>167451981</v>
      </c>
      <c r="S538" s="137">
        <v>448537</v>
      </c>
      <c r="T538" s="186">
        <f t="shared" si="37"/>
        <v>13.549772727272726</v>
      </c>
      <c r="U538" s="187">
        <v>758</v>
      </c>
      <c r="V538" s="187">
        <v>167451981</v>
      </c>
      <c r="W538" s="187">
        <v>599036</v>
      </c>
      <c r="X538" s="188">
        <f t="shared" si="38"/>
        <v>24.877045454545453</v>
      </c>
      <c r="Y538" s="189">
        <v>759</v>
      </c>
      <c r="Z538" s="189">
        <v>167451981</v>
      </c>
      <c r="AA538" s="189">
        <v>599037</v>
      </c>
      <c r="AB538" s="357">
        <v>36</v>
      </c>
    </row>
    <row r="539" spans="1:28" x14ac:dyDescent="0.25">
      <c r="A539" s="125" t="s">
        <v>1379</v>
      </c>
      <c r="B539" s="183">
        <v>167451982</v>
      </c>
      <c r="C539" s="184">
        <v>7.47</v>
      </c>
      <c r="D539" s="127">
        <f>(C539+4.2+coefficient!$B$19-0.5)/0.9*1.19</f>
        <v>30.635888888888889</v>
      </c>
      <c r="E539" s="128">
        <f>(C539+4.2+coefficient!$B$19-0.5)/0.95</f>
        <v>24.389473684210529</v>
      </c>
      <c r="F539" s="185" t="s">
        <v>841</v>
      </c>
      <c r="G539" s="179">
        <v>538</v>
      </c>
      <c r="H539" s="180">
        <f>(C539+4.2+coefficient!$B$19)/0.85*1.19</f>
        <v>33.138000000000005</v>
      </c>
      <c r="I539" s="132">
        <v>294</v>
      </c>
      <c r="J539" s="132">
        <v>167451982</v>
      </c>
      <c r="K539" s="132">
        <v>448538</v>
      </c>
      <c r="L539" s="181">
        <f>(C539+4.2+coefficient!$B$19)/0.88*1.19</f>
        <v>32.008295454545454</v>
      </c>
      <c r="M539" s="135">
        <v>295</v>
      </c>
      <c r="N539" s="135">
        <v>167451982</v>
      </c>
      <c r="O539" s="135">
        <v>448539</v>
      </c>
      <c r="P539" s="182">
        <f>(C539+4.2+coefficient!$B$19-0.5)/0.88*1.19</f>
        <v>31.332159090909091</v>
      </c>
      <c r="Q539" s="137">
        <v>296</v>
      </c>
      <c r="R539" s="137">
        <v>167451982</v>
      </c>
      <c r="S539" s="137">
        <v>448540</v>
      </c>
      <c r="T539" s="186">
        <f t="shared" si="37"/>
        <v>15.781022727272727</v>
      </c>
      <c r="U539" s="187">
        <v>758</v>
      </c>
      <c r="V539" s="187">
        <v>167451982</v>
      </c>
      <c r="W539" s="187">
        <v>599038</v>
      </c>
      <c r="X539" s="188">
        <f t="shared" si="38"/>
        <v>27.108295454545456</v>
      </c>
      <c r="Y539" s="189">
        <v>759</v>
      </c>
      <c r="Z539" s="189">
        <v>167451982</v>
      </c>
      <c r="AA539" s="189">
        <v>599039</v>
      </c>
      <c r="AB539" s="357">
        <v>36</v>
      </c>
    </row>
    <row r="540" spans="1:28" x14ac:dyDescent="0.25">
      <c r="A540" s="144" t="s">
        <v>1380</v>
      </c>
      <c r="B540" s="183">
        <v>167451983</v>
      </c>
      <c r="C540" s="184">
        <v>4.16</v>
      </c>
      <c r="D540" s="127">
        <f>(C540+4.2+coefficient!$B$20-0.5)/0.9*1.19</f>
        <v>22.292666666666662</v>
      </c>
      <c r="E540" s="128">
        <f>(C540+4.2+coefficient!$B$20-0.5)/0.95</f>
        <v>17.747368421052631</v>
      </c>
      <c r="F540" s="178" t="s">
        <v>842</v>
      </c>
      <c r="G540" s="179">
        <v>539</v>
      </c>
      <c r="H540" s="180">
        <f>(C540+4.2+coefficient!$B$20)/0.85*1.19</f>
        <v>24.303999999999998</v>
      </c>
      <c r="I540" s="132">
        <v>294</v>
      </c>
      <c r="J540" s="132">
        <v>167451983</v>
      </c>
      <c r="K540" s="132">
        <v>448541</v>
      </c>
      <c r="L540" s="181">
        <f>(C540+4.2+coefficient!$B$20)/0.88*1.19</f>
        <v>23.475454545454543</v>
      </c>
      <c r="M540" s="135">
        <v>295</v>
      </c>
      <c r="N540" s="135">
        <v>167451983</v>
      </c>
      <c r="O540" s="135">
        <v>448542</v>
      </c>
      <c r="P540" s="182">
        <f>(C540+4.2+coefficient!$B$20-0.5)/0.88*1.19</f>
        <v>22.799318181818183</v>
      </c>
      <c r="Q540" s="137">
        <v>296</v>
      </c>
      <c r="R540" s="137">
        <v>167451983</v>
      </c>
      <c r="S540" s="137">
        <v>448543</v>
      </c>
      <c r="T540" s="186">
        <f t="shared" si="37"/>
        <v>11.305</v>
      </c>
      <c r="U540" s="187">
        <v>758</v>
      </c>
      <c r="V540" s="187">
        <v>167451983</v>
      </c>
      <c r="W540" s="187">
        <v>599040</v>
      </c>
      <c r="X540" s="188">
        <f t="shared" si="38"/>
        <v>18.575454545454541</v>
      </c>
      <c r="Y540" s="189">
        <v>759</v>
      </c>
      <c r="Z540" s="189">
        <v>167451983</v>
      </c>
      <c r="AA540" s="189">
        <v>599041</v>
      </c>
      <c r="AB540" s="357">
        <v>36</v>
      </c>
    </row>
    <row r="541" spans="1:28" x14ac:dyDescent="0.25">
      <c r="A541" s="125" t="s">
        <v>1381</v>
      </c>
      <c r="B541" s="183">
        <v>167451984</v>
      </c>
      <c r="C541" s="184">
        <v>4.8899999999999997</v>
      </c>
      <c r="D541" s="127">
        <f>(C541+4.2+coefficient!$B$19-0.5)/0.9*1.19</f>
        <v>27.224555555555554</v>
      </c>
      <c r="E541" s="128">
        <f>(C541+4.2+coefficient!$B$19-0.5)/0.95</f>
        <v>21.673684210526318</v>
      </c>
      <c r="F541" s="185" t="s">
        <v>841</v>
      </c>
      <c r="G541" s="179">
        <v>540</v>
      </c>
      <c r="H541" s="180">
        <f>(C541+4.2+coefficient!$B$19)/0.85*1.19</f>
        <v>29.526</v>
      </c>
      <c r="I541" s="132">
        <v>294</v>
      </c>
      <c r="J541" s="132">
        <v>167451984</v>
      </c>
      <c r="K541" s="132">
        <v>448544</v>
      </c>
      <c r="L541" s="181">
        <f>(C541+4.2+coefficient!$B$19)/0.88*1.19</f>
        <v>28.519431818181815</v>
      </c>
      <c r="M541" s="135">
        <v>295</v>
      </c>
      <c r="N541" s="135">
        <v>167451984</v>
      </c>
      <c r="O541" s="135">
        <v>448545</v>
      </c>
      <c r="P541" s="182">
        <f>(C541+4.2+coefficient!$B$19-0.5)/0.88*1.19</f>
        <v>27.843295454545455</v>
      </c>
      <c r="Q541" s="137">
        <v>296</v>
      </c>
      <c r="R541" s="137">
        <v>167451984</v>
      </c>
      <c r="S541" s="137">
        <v>448546</v>
      </c>
      <c r="T541" s="186">
        <f t="shared" si="37"/>
        <v>12.292159090909092</v>
      </c>
      <c r="U541" s="187">
        <v>758</v>
      </c>
      <c r="V541" s="187">
        <v>167451984</v>
      </c>
      <c r="W541" s="187">
        <v>599042</v>
      </c>
      <c r="X541" s="188">
        <f t="shared" si="38"/>
        <v>23.619431818181816</v>
      </c>
      <c r="Y541" s="189">
        <v>759</v>
      </c>
      <c r="Z541" s="189">
        <v>167451984</v>
      </c>
      <c r="AA541" s="189">
        <v>599043</v>
      </c>
      <c r="AB541" s="357">
        <v>36</v>
      </c>
    </row>
    <row r="542" spans="1:28" x14ac:dyDescent="0.25">
      <c r="A542" s="144" t="s">
        <v>1382</v>
      </c>
      <c r="B542" s="183">
        <v>167451985</v>
      </c>
      <c r="C542" s="184">
        <v>6.07</v>
      </c>
      <c r="D542" s="127">
        <f>(C542+4.2+coefficient!$B$19-0.5)/0.9*1.19</f>
        <v>28.784777777777773</v>
      </c>
      <c r="E542" s="128">
        <f>(C542+4.2+coefficient!$B$19-0.5)/0.95</f>
        <v>22.91578947368421</v>
      </c>
      <c r="F542" s="178" t="s">
        <v>841</v>
      </c>
      <c r="G542" s="179">
        <v>541</v>
      </c>
      <c r="H542" s="180">
        <f>(C542+4.2+coefficient!$B$19)/0.85*1.19</f>
        <v>31.177999999999997</v>
      </c>
      <c r="I542" s="132">
        <v>294</v>
      </c>
      <c r="J542" s="132">
        <v>167451985</v>
      </c>
      <c r="K542" s="132">
        <v>448547</v>
      </c>
      <c r="L542" s="181">
        <f>(C542+4.2+coefficient!$B$19)/0.88*1.19</f>
        <v>30.115113636363631</v>
      </c>
      <c r="M542" s="135">
        <v>295</v>
      </c>
      <c r="N542" s="135">
        <v>167451985</v>
      </c>
      <c r="O542" s="135">
        <v>448548</v>
      </c>
      <c r="P542" s="182">
        <f>(C542+4.2+coefficient!$B$19-0.5)/0.88*1.19</f>
        <v>29.438977272727271</v>
      </c>
      <c r="Q542" s="137">
        <v>296</v>
      </c>
      <c r="R542" s="137">
        <v>167451985</v>
      </c>
      <c r="S542" s="137">
        <v>448549</v>
      </c>
      <c r="T542" s="186">
        <f t="shared" si="37"/>
        <v>13.887840909090908</v>
      </c>
      <c r="U542" s="187">
        <v>758</v>
      </c>
      <c r="V542" s="187">
        <v>167451985</v>
      </c>
      <c r="W542" s="187">
        <v>599044</v>
      </c>
      <c r="X542" s="188">
        <f t="shared" si="38"/>
        <v>25.215113636363633</v>
      </c>
      <c r="Y542" s="189">
        <v>759</v>
      </c>
      <c r="Z542" s="189">
        <v>167451985</v>
      </c>
      <c r="AA542" s="189">
        <v>599045</v>
      </c>
      <c r="AB542" s="357">
        <v>36</v>
      </c>
    </row>
    <row r="543" spans="1:28" x14ac:dyDescent="0.25">
      <c r="A543" s="125" t="s">
        <v>1383</v>
      </c>
      <c r="B543" s="183">
        <v>167451986</v>
      </c>
      <c r="C543" s="184">
        <v>7.72</v>
      </c>
      <c r="D543" s="127">
        <f>(C543+4.2+coefficient!$B$19-0.5)/0.9*1.19</f>
        <v>30.966444444444441</v>
      </c>
      <c r="E543" s="128">
        <f>(C543+4.2+coefficient!$B$19-0.5)/0.95</f>
        <v>24.652631578947371</v>
      </c>
      <c r="F543" s="185" t="s">
        <v>841</v>
      </c>
      <c r="G543" s="179">
        <v>542</v>
      </c>
      <c r="H543" s="180">
        <f>(C543+4.2+coefficient!$B$19)/0.85*1.19</f>
        <v>33.488</v>
      </c>
      <c r="I543" s="132">
        <v>294</v>
      </c>
      <c r="J543" s="132">
        <v>167451986</v>
      </c>
      <c r="K543" s="132">
        <v>448550</v>
      </c>
      <c r="L543" s="181">
        <f>(C543+4.2+coefficient!$B$19)/0.88*1.19</f>
        <v>32.346363636363634</v>
      </c>
      <c r="M543" s="135">
        <v>295</v>
      </c>
      <c r="N543" s="135">
        <v>167451986</v>
      </c>
      <c r="O543" s="135">
        <v>448551</v>
      </c>
      <c r="P543" s="182">
        <f>(C543+4.2+coefficient!$B$19-0.5)/0.88*1.19</f>
        <v>31.670227272727274</v>
      </c>
      <c r="Q543" s="137">
        <v>296</v>
      </c>
      <c r="R543" s="137">
        <v>167451986</v>
      </c>
      <c r="S543" s="137">
        <v>448552</v>
      </c>
      <c r="T543" s="186">
        <f t="shared" si="37"/>
        <v>16.119090909090907</v>
      </c>
      <c r="U543" s="187">
        <v>758</v>
      </c>
      <c r="V543" s="187">
        <v>167451986</v>
      </c>
      <c r="W543" s="187">
        <v>599046</v>
      </c>
      <c r="X543" s="188">
        <f t="shared" si="38"/>
        <v>27.446363636363635</v>
      </c>
      <c r="Y543" s="189">
        <v>759</v>
      </c>
      <c r="Z543" s="189">
        <v>167451986</v>
      </c>
      <c r="AA543" s="189">
        <v>599047</v>
      </c>
      <c r="AB543" s="357">
        <v>36</v>
      </c>
    </row>
    <row r="544" spans="1:28" x14ac:dyDescent="0.25">
      <c r="A544" s="144" t="s">
        <v>1384</v>
      </c>
      <c r="B544" s="183">
        <v>167451987</v>
      </c>
      <c r="C544" s="184">
        <v>3.06</v>
      </c>
      <c r="D544" s="127">
        <f>(C544+4.2+coefficient!$B$21-0.5)/0.9*1.19</f>
        <v>18.193777777777775</v>
      </c>
      <c r="E544" s="128">
        <f>(C544+4.2+coefficient!$B$21-0.5)/0.95</f>
        <v>14.48421052631579</v>
      </c>
      <c r="F544" s="178" t="s">
        <v>516</v>
      </c>
      <c r="G544" s="179">
        <v>543</v>
      </c>
      <c r="H544" s="180">
        <f>(C544+4.2+coefficient!$B$21)/0.85*1.19</f>
        <v>19.963999999999999</v>
      </c>
      <c r="I544" s="132">
        <v>294</v>
      </c>
      <c r="J544" s="132">
        <v>167451987</v>
      </c>
      <c r="K544" s="132">
        <v>448553</v>
      </c>
      <c r="L544" s="181">
        <f>(C544+4.2+coefficient!$B$21)/0.88*1.19</f>
        <v>19.283409090909089</v>
      </c>
      <c r="M544" s="135">
        <v>295</v>
      </c>
      <c r="N544" s="135">
        <v>167451987</v>
      </c>
      <c r="O544" s="135">
        <v>448554</v>
      </c>
      <c r="P544" s="182">
        <f>(C544+4.2+coefficient!$B$21-0.5)/0.88*1.19</f>
        <v>18.607272727272726</v>
      </c>
      <c r="Q544" s="137">
        <v>296</v>
      </c>
      <c r="R544" s="137">
        <v>167451987</v>
      </c>
      <c r="S544" s="137">
        <v>448555</v>
      </c>
      <c r="T544" s="186">
        <f t="shared" si="37"/>
        <v>9.817499999999999</v>
      </c>
      <c r="U544" s="187">
        <v>758</v>
      </c>
      <c r="V544" s="187">
        <v>167451987</v>
      </c>
      <c r="W544" s="187">
        <v>599048</v>
      </c>
      <c r="X544" s="188">
        <f t="shared" ref="X544:X550" si="39">L544-2</f>
        <v>17.283409090909089</v>
      </c>
      <c r="Y544" s="189">
        <v>759</v>
      </c>
      <c r="Z544" s="189">
        <v>167451987</v>
      </c>
      <c r="AA544" s="189">
        <v>599049</v>
      </c>
      <c r="AB544" s="357">
        <v>8</v>
      </c>
    </row>
    <row r="545" spans="1:33" x14ac:dyDescent="0.25">
      <c r="A545" s="125" t="s">
        <v>1385</v>
      </c>
      <c r="B545" s="183">
        <v>167451988</v>
      </c>
      <c r="C545" s="184">
        <v>4.4800000000000004</v>
      </c>
      <c r="D545" s="127">
        <f>(C545+4.2+coefficient!$B$20-0.5)/0.9*1.19</f>
        <v>22.715777777777777</v>
      </c>
      <c r="E545" s="128">
        <f>(C545+4.2+coefficient!$B$20-0.5)/0.95</f>
        <v>18.08421052631579</v>
      </c>
      <c r="F545" s="185" t="s">
        <v>842</v>
      </c>
      <c r="G545" s="179">
        <v>544</v>
      </c>
      <c r="H545" s="180">
        <f>(C545+4.2+coefficient!$B$20)/0.85*1.19</f>
        <v>24.751999999999999</v>
      </c>
      <c r="I545" s="132">
        <v>294</v>
      </c>
      <c r="J545" s="132">
        <v>167451988</v>
      </c>
      <c r="K545" s="132">
        <v>448556</v>
      </c>
      <c r="L545" s="181">
        <f>(C545+4.2+coefficient!$B$20)/0.88*1.19</f>
        <v>23.908181818181816</v>
      </c>
      <c r="M545" s="135">
        <v>295</v>
      </c>
      <c r="N545" s="135">
        <v>167451988</v>
      </c>
      <c r="O545" s="135">
        <v>448557</v>
      </c>
      <c r="P545" s="182">
        <f>(C545+4.2+coefficient!$B$20-0.5)/0.88*1.19</f>
        <v>23.232045454545453</v>
      </c>
      <c r="Q545" s="137">
        <v>296</v>
      </c>
      <c r="R545" s="137">
        <v>167451988</v>
      </c>
      <c r="S545" s="137">
        <v>448558</v>
      </c>
      <c r="T545" s="186">
        <f t="shared" si="37"/>
        <v>11.737727272727271</v>
      </c>
      <c r="U545" s="187">
        <v>758</v>
      </c>
      <c r="V545" s="187">
        <v>167451988</v>
      </c>
      <c r="W545" s="187">
        <v>599050</v>
      </c>
      <c r="X545" s="188">
        <f t="shared" si="39"/>
        <v>21.908181818181816</v>
      </c>
      <c r="Y545" s="189">
        <v>759</v>
      </c>
      <c r="Z545" s="189">
        <v>167451988</v>
      </c>
      <c r="AA545" s="189">
        <v>599051</v>
      </c>
      <c r="AB545" s="357">
        <v>8</v>
      </c>
    </row>
    <row r="546" spans="1:33" x14ac:dyDescent="0.25">
      <c r="A546" s="144" t="s">
        <v>1386</v>
      </c>
      <c r="B546" s="183">
        <v>167451989</v>
      </c>
      <c r="C546" s="184">
        <v>3.93</v>
      </c>
      <c r="D546" s="127">
        <f>(C546+4.2+coefficient!$B$20-0.5)/0.9*1.19</f>
        <v>21.988555555555561</v>
      </c>
      <c r="E546" s="128">
        <f>(C546+4.2+coefficient!$B$20-0.5)/0.95</f>
        <v>17.505263157894742</v>
      </c>
      <c r="F546" s="178" t="s">
        <v>842</v>
      </c>
      <c r="G546" s="179">
        <v>545</v>
      </c>
      <c r="H546" s="180">
        <f>(C546+4.2+coefficient!$B$20)/0.85*1.19</f>
        <v>23.982000000000003</v>
      </c>
      <c r="I546" s="132">
        <v>294</v>
      </c>
      <c r="J546" s="132">
        <v>167451989</v>
      </c>
      <c r="K546" s="132">
        <v>448559</v>
      </c>
      <c r="L546" s="181">
        <f>(C546+4.2+coefficient!$B$20)/0.88*1.19</f>
        <v>23.164431818181821</v>
      </c>
      <c r="M546" s="135">
        <v>295</v>
      </c>
      <c r="N546" s="135">
        <v>167451989</v>
      </c>
      <c r="O546" s="135">
        <v>448560</v>
      </c>
      <c r="P546" s="182">
        <f>(C546+4.2+coefficient!$B$20-0.5)/0.88*1.19</f>
        <v>22.488295454545458</v>
      </c>
      <c r="Q546" s="137">
        <v>296</v>
      </c>
      <c r="R546" s="137">
        <v>167451989</v>
      </c>
      <c r="S546" s="137">
        <v>448561</v>
      </c>
      <c r="T546" s="186">
        <f t="shared" si="37"/>
        <v>10.993977272727275</v>
      </c>
      <c r="U546" s="187">
        <v>758</v>
      </c>
      <c r="V546" s="187">
        <v>167451989</v>
      </c>
      <c r="W546" s="187">
        <v>599052</v>
      </c>
      <c r="X546" s="188">
        <f t="shared" si="39"/>
        <v>21.164431818181821</v>
      </c>
      <c r="Y546" s="189">
        <v>759</v>
      </c>
      <c r="Z546" s="189">
        <v>167451989</v>
      </c>
      <c r="AA546" s="189">
        <v>599053</v>
      </c>
      <c r="AB546" s="357">
        <v>8</v>
      </c>
    </row>
    <row r="547" spans="1:33" x14ac:dyDescent="0.25">
      <c r="A547" s="125" t="s">
        <v>1387</v>
      </c>
      <c r="B547" s="183">
        <v>167451990</v>
      </c>
      <c r="C547" s="184">
        <v>4.66</v>
      </c>
      <c r="D547" s="127">
        <f>(C547+4.2+coefficient!$B$19-0.5)/0.9*1.19</f>
        <v>26.920444444444442</v>
      </c>
      <c r="E547" s="128">
        <f>(C547+4.2+coefficient!$B$19-0.5)/0.95</f>
        <v>21.431578947368422</v>
      </c>
      <c r="F547" s="185" t="s">
        <v>841</v>
      </c>
      <c r="G547" s="179">
        <v>546</v>
      </c>
      <c r="H547" s="180">
        <f>(C547+4.2+coefficient!$B$19)/0.85*1.19</f>
        <v>29.204000000000001</v>
      </c>
      <c r="I547" s="132">
        <v>294</v>
      </c>
      <c r="J547" s="132">
        <v>167451990</v>
      </c>
      <c r="K547" s="132">
        <v>448562</v>
      </c>
      <c r="L547" s="181">
        <f>(C547+4.2+coefficient!$B$19)/0.88*1.19</f>
        <v>28.20840909090909</v>
      </c>
      <c r="M547" s="135">
        <v>295</v>
      </c>
      <c r="N547" s="135">
        <v>167451990</v>
      </c>
      <c r="O547" s="135">
        <v>448563</v>
      </c>
      <c r="P547" s="182">
        <f>(C547+4.2+coefficient!$B$19-0.5)/0.88*1.19</f>
        <v>27.532272727272726</v>
      </c>
      <c r="Q547" s="137">
        <v>296</v>
      </c>
      <c r="R547" s="137">
        <v>167451990</v>
      </c>
      <c r="S547" s="137">
        <v>448564</v>
      </c>
      <c r="T547" s="186">
        <f t="shared" si="37"/>
        <v>11.981136363636363</v>
      </c>
      <c r="U547" s="187">
        <v>758</v>
      </c>
      <c r="V547" s="187">
        <v>167451990</v>
      </c>
      <c r="W547" s="187">
        <v>599054</v>
      </c>
      <c r="X547" s="188">
        <f t="shared" si="39"/>
        <v>26.20840909090909</v>
      </c>
      <c r="Y547" s="189">
        <v>759</v>
      </c>
      <c r="Z547" s="189">
        <v>167451990</v>
      </c>
      <c r="AA547" s="189">
        <v>599055</v>
      </c>
      <c r="AB547" s="357">
        <v>8</v>
      </c>
    </row>
    <row r="548" spans="1:33" x14ac:dyDescent="0.25">
      <c r="A548" s="144" t="s">
        <v>1388</v>
      </c>
      <c r="B548" s="183">
        <v>167451991</v>
      </c>
      <c r="C548" s="184">
        <v>4.18</v>
      </c>
      <c r="D548" s="127">
        <f>(C548+4.2+coefficient!$B$20-0.5)/0.9*1.19</f>
        <v>22.319111111111106</v>
      </c>
      <c r="E548" s="128">
        <f>(C548+4.2+coefficient!$B$20-0.5)/0.95</f>
        <v>17.768421052631577</v>
      </c>
      <c r="F548" s="178" t="s">
        <v>842</v>
      </c>
      <c r="G548" s="179">
        <v>547</v>
      </c>
      <c r="H548" s="180">
        <f>(C548+4.2+coefficient!$B$20)/0.85*1.19</f>
        <v>24.331999999999997</v>
      </c>
      <c r="I548" s="132">
        <v>294</v>
      </c>
      <c r="J548" s="132">
        <v>167451991</v>
      </c>
      <c r="K548" s="132">
        <v>448565</v>
      </c>
      <c r="L548" s="181">
        <f>(C548+4.2+coefficient!$B$20)/0.88*1.19</f>
        <v>23.502499999999998</v>
      </c>
      <c r="M548" s="135">
        <v>295</v>
      </c>
      <c r="N548" s="135">
        <v>167451991</v>
      </c>
      <c r="O548" s="135">
        <v>448566</v>
      </c>
      <c r="P548" s="182">
        <f>(C548+4.2+coefficient!$B$20-0.5)/0.88*1.19</f>
        <v>22.826363636363634</v>
      </c>
      <c r="Q548" s="137">
        <v>296</v>
      </c>
      <c r="R548" s="137">
        <v>167451991</v>
      </c>
      <c r="S548" s="137">
        <v>448567</v>
      </c>
      <c r="T548" s="186">
        <f t="shared" si="37"/>
        <v>11.332045454545453</v>
      </c>
      <c r="U548" s="187">
        <v>758</v>
      </c>
      <c r="V548" s="187">
        <v>167451991</v>
      </c>
      <c r="W548" s="187">
        <v>599056</v>
      </c>
      <c r="X548" s="188">
        <f t="shared" si="39"/>
        <v>21.502499999999998</v>
      </c>
      <c r="Y548" s="189">
        <v>759</v>
      </c>
      <c r="Z548" s="189">
        <v>167451991</v>
      </c>
      <c r="AA548" s="189">
        <v>599057</v>
      </c>
      <c r="AB548" s="357">
        <v>8</v>
      </c>
    </row>
    <row r="549" spans="1:33" x14ac:dyDescent="0.25">
      <c r="A549" s="125" t="s">
        <v>1389</v>
      </c>
      <c r="B549" s="183">
        <v>167451992</v>
      </c>
      <c r="C549" s="184">
        <v>4.91</v>
      </c>
      <c r="D549" s="127">
        <f>(C549+4.2+coefficient!$B$19-0.5)/0.9*1.19</f>
        <v>27.250999999999998</v>
      </c>
      <c r="E549" s="128">
        <f>(C549+4.2+coefficient!$B$19-0.5)/0.95</f>
        <v>21.694736842105264</v>
      </c>
      <c r="F549" s="185" t="s">
        <v>841</v>
      </c>
      <c r="G549" s="179">
        <v>548</v>
      </c>
      <c r="H549" s="180">
        <f>(C549+4.2+coefficient!$B$19)/0.85*1.19</f>
        <v>29.553999999999998</v>
      </c>
      <c r="I549" s="132">
        <v>294</v>
      </c>
      <c r="J549" s="132">
        <v>167451992</v>
      </c>
      <c r="K549" s="132">
        <v>448568</v>
      </c>
      <c r="L549" s="181">
        <f>(C549+4.2+coefficient!$B$19)/0.88*1.19</f>
        <v>28.54647727272727</v>
      </c>
      <c r="M549" s="135">
        <v>295</v>
      </c>
      <c r="N549" s="135">
        <v>167451992</v>
      </c>
      <c r="O549" s="135">
        <v>448569</v>
      </c>
      <c r="P549" s="182">
        <f>(C549+4.2+coefficient!$B$19-0.5)/0.88*1.19</f>
        <v>27.870340909090906</v>
      </c>
      <c r="Q549" s="137">
        <v>296</v>
      </c>
      <c r="R549" s="137">
        <v>167451992</v>
      </c>
      <c r="S549" s="137">
        <v>448570</v>
      </c>
      <c r="T549" s="186">
        <f t="shared" si="37"/>
        <v>12.319204545454545</v>
      </c>
      <c r="U549" s="187">
        <v>758</v>
      </c>
      <c r="V549" s="187">
        <v>167451992</v>
      </c>
      <c r="W549" s="187">
        <v>599058</v>
      </c>
      <c r="X549" s="188">
        <f t="shared" si="39"/>
        <v>26.54647727272727</v>
      </c>
      <c r="Y549" s="189">
        <v>759</v>
      </c>
      <c r="Z549" s="189">
        <v>167451992</v>
      </c>
      <c r="AA549" s="189">
        <v>599059</v>
      </c>
      <c r="AB549" s="357">
        <v>8</v>
      </c>
    </row>
    <row r="550" spans="1:33" x14ac:dyDescent="0.25">
      <c r="A550" s="144" t="s">
        <v>1390</v>
      </c>
      <c r="B550" s="183">
        <v>167451993</v>
      </c>
      <c r="C550" s="184">
        <v>4.0199999999999996</v>
      </c>
      <c r="D550" s="127">
        <f>(C550+4.2+coefficient!$B$20-0.5)/0.9*1.19</f>
        <v>22.107555555555553</v>
      </c>
      <c r="E550" s="128">
        <f>(C550+4.2+coefficient!$B$20-0.5)/0.95</f>
        <v>17.599999999999998</v>
      </c>
      <c r="F550" s="178" t="s">
        <v>842</v>
      </c>
      <c r="G550" s="179">
        <v>549</v>
      </c>
      <c r="H550" s="180">
        <f>(C550+4.2+coefficient!$B$20)/0.85*1.19</f>
        <v>24.107999999999997</v>
      </c>
      <c r="I550" s="132">
        <v>294</v>
      </c>
      <c r="J550" s="132">
        <v>167451993</v>
      </c>
      <c r="K550" s="132">
        <v>448571</v>
      </c>
      <c r="L550" s="181">
        <f>(C550+4.2+coefficient!$B$20)/0.88*1.19</f>
        <v>23.286136363636359</v>
      </c>
      <c r="M550" s="135">
        <v>295</v>
      </c>
      <c r="N550" s="135">
        <v>167451993</v>
      </c>
      <c r="O550" s="135">
        <v>448572</v>
      </c>
      <c r="P550" s="182">
        <f>(C550+4.2+coefficient!$B$20-0.5)/0.88*1.19</f>
        <v>22.61</v>
      </c>
      <c r="Q550" s="137">
        <v>296</v>
      </c>
      <c r="R550" s="137">
        <v>167451993</v>
      </c>
      <c r="S550" s="137">
        <v>448573</v>
      </c>
      <c r="T550" s="186">
        <f t="shared" si="37"/>
        <v>11.115681818181816</v>
      </c>
      <c r="U550" s="187">
        <v>758</v>
      </c>
      <c r="V550" s="187">
        <v>167451993</v>
      </c>
      <c r="W550" s="187">
        <v>599060</v>
      </c>
      <c r="X550" s="188">
        <f t="shared" si="39"/>
        <v>21.286136363636359</v>
      </c>
      <c r="Y550" s="189">
        <v>759</v>
      </c>
      <c r="Z550" s="189">
        <v>167451993</v>
      </c>
      <c r="AA550" s="189">
        <v>599061</v>
      </c>
      <c r="AB550" s="357">
        <v>8</v>
      </c>
    </row>
    <row r="551" spans="1:33" x14ac:dyDescent="0.25">
      <c r="A551" s="125" t="s">
        <v>1391</v>
      </c>
      <c r="B551" s="183">
        <v>167451994</v>
      </c>
      <c r="C551" s="184">
        <v>2.94</v>
      </c>
      <c r="D551" s="127">
        <f>(C551+4.2+coefficient!$B$21-0.5)/0.9*1.19</f>
        <v>18.03511111111111</v>
      </c>
      <c r="E551" s="128">
        <f>(C551+4.2+coefficient!$B$21-0.5)/0.95</f>
        <v>14.357894736842107</v>
      </c>
      <c r="F551" s="185" t="s">
        <v>516</v>
      </c>
      <c r="G551" s="179">
        <v>550</v>
      </c>
      <c r="H551" s="180">
        <f>(C551+4.2+coefficient!$B$21)/0.85*1.19</f>
        <v>19.795999999999999</v>
      </c>
      <c r="I551" s="132">
        <v>294</v>
      </c>
      <c r="J551" s="132">
        <v>167451994</v>
      </c>
      <c r="K551" s="132">
        <v>448574</v>
      </c>
      <c r="L551" s="181">
        <f>(C551+4.2+coefficient!$B$21)/0.88*1.19</f>
        <v>19.121136363636364</v>
      </c>
      <c r="M551" s="135">
        <v>295</v>
      </c>
      <c r="N551" s="135">
        <v>167451994</v>
      </c>
      <c r="O551" s="135">
        <v>448575</v>
      </c>
      <c r="P551" s="182">
        <f>(C551+4.2+coefficient!$B$21-0.5)/0.88*1.19</f>
        <v>18.445</v>
      </c>
      <c r="Q551" s="137">
        <v>296</v>
      </c>
      <c r="R551" s="137">
        <v>167451994</v>
      </c>
      <c r="S551" s="137">
        <v>448576</v>
      </c>
      <c r="T551" s="186">
        <f t="shared" si="37"/>
        <v>9.6552272727272737</v>
      </c>
      <c r="U551" s="187">
        <v>758</v>
      </c>
      <c r="V551" s="187">
        <v>167451994</v>
      </c>
      <c r="W551" s="187">
        <v>599062</v>
      </c>
      <c r="X551" s="188">
        <f t="shared" ref="X551:X558" si="40">L551-4.9</f>
        <v>14.221136363636363</v>
      </c>
      <c r="Y551" s="189">
        <v>759</v>
      </c>
      <c r="Z551" s="189">
        <v>167451994</v>
      </c>
      <c r="AA551" s="189">
        <v>599063</v>
      </c>
      <c r="AB551" s="357">
        <v>64</v>
      </c>
    </row>
    <row r="552" spans="1:33" x14ac:dyDescent="0.25">
      <c r="A552" s="144" t="s">
        <v>1392</v>
      </c>
      <c r="B552" s="183">
        <v>167451995</v>
      </c>
      <c r="C552" s="184">
        <v>4.3600000000000003</v>
      </c>
      <c r="D552" s="127">
        <f>(C552+4.2+coefficient!$B$20-0.5)/0.9*1.19</f>
        <v>22.557111111111116</v>
      </c>
      <c r="E552" s="128">
        <f>(C552+4.2+coefficient!$B$20-0.5)/0.95</f>
        <v>17.957894736842107</v>
      </c>
      <c r="F552" s="178" t="s">
        <v>842</v>
      </c>
      <c r="G552" s="179">
        <v>551</v>
      </c>
      <c r="H552" s="180">
        <f>(C552+4.2+coefficient!$B$20)/0.85*1.19</f>
        <v>24.584000000000003</v>
      </c>
      <c r="I552" s="132">
        <v>294</v>
      </c>
      <c r="J552" s="132">
        <v>167451995</v>
      </c>
      <c r="K552" s="132">
        <v>448577</v>
      </c>
      <c r="L552" s="181">
        <f>(C552+4.2+coefficient!$B$20)/0.88*1.19</f>
        <v>23.745909090909091</v>
      </c>
      <c r="M552" s="135">
        <v>295</v>
      </c>
      <c r="N552" s="135">
        <v>167451995</v>
      </c>
      <c r="O552" s="135">
        <v>448578</v>
      </c>
      <c r="P552" s="182">
        <f>(C552+4.2+coefficient!$B$20-0.5)/0.88*1.19</f>
        <v>23.069772727272731</v>
      </c>
      <c r="Q552" s="137">
        <v>296</v>
      </c>
      <c r="R552" s="137">
        <v>167451995</v>
      </c>
      <c r="S552" s="137">
        <v>448579</v>
      </c>
      <c r="T552" s="186">
        <f t="shared" si="37"/>
        <v>11.575454545454546</v>
      </c>
      <c r="U552" s="187">
        <v>758</v>
      </c>
      <c r="V552" s="187">
        <v>167451995</v>
      </c>
      <c r="W552" s="187">
        <v>599064</v>
      </c>
      <c r="X552" s="188">
        <f t="shared" si="40"/>
        <v>18.845909090909089</v>
      </c>
      <c r="Y552" s="189">
        <v>759</v>
      </c>
      <c r="Z552" s="189">
        <v>167451995</v>
      </c>
      <c r="AA552" s="189">
        <v>599065</v>
      </c>
      <c r="AB552" s="357">
        <v>56</v>
      </c>
    </row>
    <row r="553" spans="1:33" x14ac:dyDescent="0.25">
      <c r="A553" s="125" t="s">
        <v>1393</v>
      </c>
      <c r="B553" s="183">
        <v>167451996</v>
      </c>
      <c r="C553" s="184">
        <v>3.81</v>
      </c>
      <c r="D553" s="127">
        <f>(C553+4.2+coefficient!$B$20-0.5)/0.9*1.19</f>
        <v>21.829888888888885</v>
      </c>
      <c r="E553" s="128">
        <f>(C553+4.2+coefficient!$B$20-0.5)/0.95</f>
        <v>17.378947368421052</v>
      </c>
      <c r="F553" s="185" t="s">
        <v>842</v>
      </c>
      <c r="G553" s="179">
        <v>552</v>
      </c>
      <c r="H553" s="180">
        <f>(C553+4.2+coefficient!$B$20)/0.85*1.19</f>
        <v>23.814</v>
      </c>
      <c r="I553" s="132">
        <v>294</v>
      </c>
      <c r="J553" s="132">
        <v>167451996</v>
      </c>
      <c r="K553" s="132">
        <v>448580</v>
      </c>
      <c r="L553" s="181">
        <f>(C553+4.2+coefficient!$B$20)/0.88*1.19</f>
        <v>23.002159090909089</v>
      </c>
      <c r="M553" s="135">
        <v>295</v>
      </c>
      <c r="N553" s="135">
        <v>167451996</v>
      </c>
      <c r="O553" s="135">
        <v>448581</v>
      </c>
      <c r="P553" s="182">
        <f>(C553+4.2+coefficient!$B$20-0.5)/0.88*1.19</f>
        <v>22.326022727272722</v>
      </c>
      <c r="Q553" s="137">
        <v>296</v>
      </c>
      <c r="R553" s="137">
        <v>167451996</v>
      </c>
      <c r="S553" s="137">
        <v>448582</v>
      </c>
      <c r="T553" s="186">
        <f t="shared" si="37"/>
        <v>10.831704545454544</v>
      </c>
      <c r="U553" s="187">
        <v>758</v>
      </c>
      <c r="V553" s="187">
        <v>167451996</v>
      </c>
      <c r="W553" s="187">
        <v>599066</v>
      </c>
      <c r="X553" s="188">
        <f t="shared" si="40"/>
        <v>18.10215909090909</v>
      </c>
      <c r="Y553" s="189">
        <v>759</v>
      </c>
      <c r="Z553" s="189">
        <v>167451996</v>
      </c>
      <c r="AA553" s="189">
        <v>599067</v>
      </c>
      <c r="AB553" s="357">
        <v>64</v>
      </c>
    </row>
    <row r="554" spans="1:33" x14ac:dyDescent="0.25">
      <c r="A554" s="144" t="s">
        <v>1394</v>
      </c>
      <c r="B554" s="183">
        <v>167451997</v>
      </c>
      <c r="C554" s="184">
        <v>4.54</v>
      </c>
      <c r="D554" s="127">
        <f>(C554+4.2+coefficient!$B$19-0.5)/0.9*1.19</f>
        <v>26.76177777777778</v>
      </c>
      <c r="E554" s="128">
        <f>(C554+4.2+coefficient!$B$19-0.5)/0.95</f>
        <v>21.305263157894739</v>
      </c>
      <c r="F554" s="178" t="s">
        <v>841</v>
      </c>
      <c r="G554" s="179">
        <v>553</v>
      </c>
      <c r="H554" s="180">
        <f>(C554+4.2+coefficient!$B$19)/0.85*1.19</f>
        <v>29.036000000000001</v>
      </c>
      <c r="I554" s="132">
        <v>294</v>
      </c>
      <c r="J554" s="132">
        <v>167451997</v>
      </c>
      <c r="K554" s="132">
        <v>448583</v>
      </c>
      <c r="L554" s="181">
        <f>(C554+4.2+coefficient!$B$19)/0.88*1.19</f>
        <v>28.046136363636364</v>
      </c>
      <c r="M554" s="135">
        <v>295</v>
      </c>
      <c r="N554" s="135">
        <v>167451997</v>
      </c>
      <c r="O554" s="135">
        <v>448584</v>
      </c>
      <c r="P554" s="182">
        <f>(C554+4.2+coefficient!$B$19-0.5)/0.88*1.19</f>
        <v>27.370000000000005</v>
      </c>
      <c r="Q554" s="137">
        <v>296</v>
      </c>
      <c r="R554" s="137">
        <v>167451997</v>
      </c>
      <c r="S554" s="137">
        <v>448585</v>
      </c>
      <c r="T554" s="186">
        <f t="shared" si="37"/>
        <v>11.818863636363636</v>
      </c>
      <c r="U554" s="187">
        <v>758</v>
      </c>
      <c r="V554" s="187">
        <v>167451997</v>
      </c>
      <c r="W554" s="187">
        <v>599068</v>
      </c>
      <c r="X554" s="188">
        <f t="shared" si="40"/>
        <v>23.146136363636366</v>
      </c>
      <c r="Y554" s="189">
        <v>759</v>
      </c>
      <c r="Z554" s="189">
        <v>167451997</v>
      </c>
      <c r="AA554" s="189">
        <v>599069</v>
      </c>
      <c r="AB554" s="357">
        <v>64</v>
      </c>
    </row>
    <row r="555" spans="1:33" x14ac:dyDescent="0.25">
      <c r="A555" s="125" t="s">
        <v>1395</v>
      </c>
      <c r="B555" s="183">
        <v>167451998</v>
      </c>
      <c r="C555" s="184">
        <v>4.0599999999999996</v>
      </c>
      <c r="D555" s="127">
        <f>(C555+4.2+coefficient!$B$20-0.5)/0.9*1.19</f>
        <v>22.16044444444444</v>
      </c>
      <c r="E555" s="128">
        <f>(C555+4.2+coefficient!$B$20-0.5)/0.95</f>
        <v>17.642105263157895</v>
      </c>
      <c r="F555" s="185" t="s">
        <v>842</v>
      </c>
      <c r="G555" s="179">
        <v>554</v>
      </c>
      <c r="H555" s="180">
        <f>(C555+4.2+coefficient!$B$20)/0.85*1.19</f>
        <v>24.163999999999998</v>
      </c>
      <c r="I555" s="132">
        <v>294</v>
      </c>
      <c r="J555" s="132">
        <v>167451998</v>
      </c>
      <c r="K555" s="132">
        <v>448586</v>
      </c>
      <c r="L555" s="181">
        <f>(C555+4.2+coefficient!$B$20)/0.88*1.19</f>
        <v>23.340227272727269</v>
      </c>
      <c r="M555" s="135">
        <v>295</v>
      </c>
      <c r="N555" s="135">
        <v>167451998</v>
      </c>
      <c r="O555" s="135">
        <v>448587</v>
      </c>
      <c r="P555" s="182">
        <f>(C555+4.2+coefficient!$B$20-0.5)/0.88*1.19</f>
        <v>22.664090909090906</v>
      </c>
      <c r="Q555" s="137">
        <v>296</v>
      </c>
      <c r="R555" s="137">
        <v>167451998</v>
      </c>
      <c r="S555" s="137">
        <v>448588</v>
      </c>
      <c r="T555" s="186">
        <f t="shared" si="37"/>
        <v>11.169772727272727</v>
      </c>
      <c r="U555" s="187">
        <v>758</v>
      </c>
      <c r="V555" s="187">
        <v>167451998</v>
      </c>
      <c r="W555" s="187">
        <v>599070</v>
      </c>
      <c r="X555" s="188">
        <f t="shared" si="40"/>
        <v>18.44022727272727</v>
      </c>
      <c r="Y555" s="189">
        <v>759</v>
      </c>
      <c r="Z555" s="189">
        <v>167451998</v>
      </c>
      <c r="AA555" s="189">
        <v>599071</v>
      </c>
      <c r="AB555" s="357">
        <v>64</v>
      </c>
    </row>
    <row r="556" spans="1:33" x14ac:dyDescent="0.25">
      <c r="A556" s="144" t="s">
        <v>1396</v>
      </c>
      <c r="B556" s="183">
        <v>167451999</v>
      </c>
      <c r="C556" s="184">
        <v>4.79</v>
      </c>
      <c r="D556" s="127">
        <f>(C556+4.2+coefficient!$B$19-0.5)/0.9*1.19</f>
        <v>27.092333333333336</v>
      </c>
      <c r="E556" s="128">
        <f>(C556+4.2+coefficient!$B$19-0.5)/0.95</f>
        <v>21.568421052631582</v>
      </c>
      <c r="F556" s="178" t="s">
        <v>841</v>
      </c>
      <c r="G556" s="179">
        <v>555</v>
      </c>
      <c r="H556" s="180">
        <f>(C556+4.2+coefficient!$B$19)/0.85*1.19</f>
        <v>29.386000000000003</v>
      </c>
      <c r="I556" s="132">
        <v>294</v>
      </c>
      <c r="J556" s="132">
        <v>167451999</v>
      </c>
      <c r="K556" s="132">
        <v>448589</v>
      </c>
      <c r="L556" s="181">
        <f>(C556+4.2+coefficient!$B$19)/0.88*1.19</f>
        <v>28.384204545454548</v>
      </c>
      <c r="M556" s="135">
        <v>295</v>
      </c>
      <c r="N556" s="135">
        <v>167451999</v>
      </c>
      <c r="O556" s="135">
        <v>448590</v>
      </c>
      <c r="P556" s="182">
        <f>(C556+4.2+coefficient!$B$19-0.5)/0.88*1.19</f>
        <v>27.708068181818181</v>
      </c>
      <c r="Q556" s="137">
        <v>296</v>
      </c>
      <c r="R556" s="137">
        <v>167451999</v>
      </c>
      <c r="S556" s="137">
        <v>448591</v>
      </c>
      <c r="T556" s="186">
        <f t="shared" si="37"/>
        <v>12.156931818181819</v>
      </c>
      <c r="U556" s="187">
        <v>758</v>
      </c>
      <c r="V556" s="187">
        <v>167451999</v>
      </c>
      <c r="W556" s="187">
        <v>599072</v>
      </c>
      <c r="X556" s="188">
        <f t="shared" si="40"/>
        <v>23.484204545454546</v>
      </c>
      <c r="Y556" s="189">
        <v>759</v>
      </c>
      <c r="Z556" s="189">
        <v>167451999</v>
      </c>
      <c r="AA556" s="189">
        <v>599073</v>
      </c>
      <c r="AB556" s="357">
        <v>64</v>
      </c>
    </row>
    <row r="557" spans="1:33" x14ac:dyDescent="0.25">
      <c r="A557" s="125" t="s">
        <v>1397</v>
      </c>
      <c r="B557" s="183">
        <v>167452000</v>
      </c>
      <c r="C557" s="184">
        <v>3.9</v>
      </c>
      <c r="D557" s="127">
        <f>(C557+4.2+coefficient!$B$20-0.5)/0.9*1.19</f>
        <v>21.948888888888892</v>
      </c>
      <c r="E557" s="128">
        <f>(C557+4.2+coefficient!$B$20-0.5)/0.95</f>
        <v>17.473684210526319</v>
      </c>
      <c r="F557" s="185" t="s">
        <v>842</v>
      </c>
      <c r="G557" s="179">
        <v>556</v>
      </c>
      <c r="H557" s="180">
        <f>(C557+4.2+coefficient!$B$20)/0.85*1.19</f>
        <v>23.94</v>
      </c>
      <c r="I557" s="132">
        <v>294</v>
      </c>
      <c r="J557" s="132">
        <v>167452000</v>
      </c>
      <c r="K557" s="132">
        <v>448592</v>
      </c>
      <c r="L557" s="181">
        <f>(C557+4.2+coefficient!$B$20)/0.88*1.19</f>
        <v>23.123863636363637</v>
      </c>
      <c r="M557" s="135">
        <v>295</v>
      </c>
      <c r="N557" s="135">
        <v>167452000</v>
      </c>
      <c r="O557" s="135">
        <v>448593</v>
      </c>
      <c r="P557" s="182">
        <f>(C557+4.2+coefficient!$B$20-0.5)/0.88*1.19</f>
        <v>22.447727272727274</v>
      </c>
      <c r="Q557" s="137">
        <v>296</v>
      </c>
      <c r="R557" s="137">
        <v>167452000</v>
      </c>
      <c r="S557" s="137">
        <v>448594</v>
      </c>
      <c r="T557" s="186">
        <f t="shared" si="37"/>
        <v>10.953409090909089</v>
      </c>
      <c r="U557" s="187">
        <v>758</v>
      </c>
      <c r="V557" s="187">
        <v>167452000</v>
      </c>
      <c r="W557" s="187">
        <v>599074</v>
      </c>
      <c r="X557" s="188">
        <f t="shared" si="40"/>
        <v>18.223863636363639</v>
      </c>
      <c r="Y557" s="189">
        <v>759</v>
      </c>
      <c r="Z557" s="189">
        <v>167452000</v>
      </c>
      <c r="AA557" s="189">
        <v>599075</v>
      </c>
      <c r="AB557" s="357">
        <v>64</v>
      </c>
    </row>
    <row r="558" spans="1:33" x14ac:dyDescent="0.25">
      <c r="A558" s="144" t="s">
        <v>1398</v>
      </c>
      <c r="B558" s="183">
        <v>167452001</v>
      </c>
      <c r="C558" s="184">
        <v>3.13</v>
      </c>
      <c r="D558" s="127">
        <f>(C558+4.2+coefficient!$B$21-0.5)/0.9*1.19</f>
        <v>18.286333333333332</v>
      </c>
      <c r="E558" s="128">
        <f>(C558+4.2+coefficient!$B$21-0.5)/0.95</f>
        <v>14.557894736842107</v>
      </c>
      <c r="F558" s="178" t="s">
        <v>516</v>
      </c>
      <c r="G558" s="179">
        <v>557</v>
      </c>
      <c r="H558" s="180">
        <f>(C558+4.2+coefficient!$B$21)/0.85*1.19</f>
        <v>20.062000000000001</v>
      </c>
      <c r="I558" s="132">
        <v>294</v>
      </c>
      <c r="J558" s="132">
        <v>167452001</v>
      </c>
      <c r="K558" s="132">
        <v>448595</v>
      </c>
      <c r="L558" s="181">
        <f>(C558+4.2+coefficient!$B$21)/0.88*1.19</f>
        <v>19.378068181818183</v>
      </c>
      <c r="M558" s="135">
        <v>295</v>
      </c>
      <c r="N558" s="135">
        <v>167452001</v>
      </c>
      <c r="O558" s="135">
        <v>448596</v>
      </c>
      <c r="P558" s="182">
        <f>(C558+4.2+coefficient!$B$21-0.5)/0.88*1.19</f>
        <v>18.701931818181819</v>
      </c>
      <c r="Q558" s="137">
        <v>296</v>
      </c>
      <c r="R558" s="137">
        <v>167452001</v>
      </c>
      <c r="S558" s="137">
        <v>448597</v>
      </c>
      <c r="T558" s="186">
        <f t="shared" si="37"/>
        <v>9.9121590909090909</v>
      </c>
      <c r="U558" s="187">
        <v>758</v>
      </c>
      <c r="V558" s="187">
        <v>167452001</v>
      </c>
      <c r="W558" s="187">
        <v>599076</v>
      </c>
      <c r="X558" s="188">
        <f t="shared" si="40"/>
        <v>14.478068181818182</v>
      </c>
      <c r="Y558" s="189">
        <v>759</v>
      </c>
      <c r="Z558" s="189">
        <v>167452001</v>
      </c>
      <c r="AA558" s="189">
        <v>599077</v>
      </c>
      <c r="AB558" s="357">
        <v>24</v>
      </c>
    </row>
    <row r="559" spans="1:33" x14ac:dyDescent="0.25">
      <c r="A559" s="148" t="s">
        <v>1399</v>
      </c>
      <c r="B559" s="190">
        <v>167452002</v>
      </c>
      <c r="C559" s="191">
        <v>3.94</v>
      </c>
      <c r="D559" s="192">
        <f>(C559+4.2+coefficient!$B$20-0.5)/0.9*1.19</f>
        <v>22.001777777777779</v>
      </c>
      <c r="E559" s="193">
        <f>(C559+4.2+coefficient!$B$20-0.5)/0.95</f>
        <v>17.515789473684212</v>
      </c>
      <c r="F559" s="185" t="s">
        <v>842</v>
      </c>
      <c r="G559" s="179">
        <v>558</v>
      </c>
      <c r="H559" s="180">
        <f>(C559+4.2+coefficient!$B$20)/0.85*1.19</f>
        <v>23.996000000000002</v>
      </c>
      <c r="I559" s="132">
        <v>294</v>
      </c>
      <c r="J559" s="132">
        <v>167452002</v>
      </c>
      <c r="K559" s="132">
        <v>448598</v>
      </c>
      <c r="L559" s="181">
        <f>(C559+4.2+coefficient!$B$20)/0.88*1.19</f>
        <v>23.177954545454543</v>
      </c>
      <c r="M559" s="135">
        <v>295</v>
      </c>
      <c r="N559" s="135">
        <v>167452002</v>
      </c>
      <c r="O559" s="135">
        <v>448599</v>
      </c>
      <c r="P559" s="182">
        <f>(C559+4.2+coefficient!$B$20-0.5)/0.88*1.19</f>
        <v>22.501818181818184</v>
      </c>
      <c r="Q559" s="137">
        <v>296</v>
      </c>
      <c r="R559" s="137">
        <v>167452002</v>
      </c>
      <c r="S559" s="137">
        <v>448600</v>
      </c>
      <c r="T559" s="186">
        <f t="shared" si="37"/>
        <v>11.0075</v>
      </c>
      <c r="U559" s="187">
        <v>758</v>
      </c>
      <c r="V559" s="187">
        <v>167452002</v>
      </c>
      <c r="W559" s="187">
        <v>599078</v>
      </c>
      <c r="X559" s="188">
        <f>L559-2</f>
        <v>21.177954545454543</v>
      </c>
      <c r="Y559" s="189">
        <v>759</v>
      </c>
      <c r="Z559" s="189">
        <v>167452002</v>
      </c>
      <c r="AA559" s="189">
        <v>599079</v>
      </c>
      <c r="AB559" s="357">
        <v>24</v>
      </c>
      <c r="AE559">
        <v>1</v>
      </c>
      <c r="AF559">
        <v>20.55</v>
      </c>
      <c r="AG559">
        <v>0</v>
      </c>
    </row>
    <row r="560" spans="1:33" x14ac:dyDescent="0.25">
      <c r="A560" s="144" t="s">
        <v>1400</v>
      </c>
      <c r="B560" s="183">
        <v>167452003</v>
      </c>
      <c r="C560" s="184">
        <v>3.94</v>
      </c>
      <c r="D560" s="127">
        <f>(C560+4.2+coefficient!$B$20-0.5)/0.9*1.19</f>
        <v>22.001777777777779</v>
      </c>
      <c r="E560" s="128">
        <f>(C560+4.2+coefficient!$B$20-0.5)/0.95</f>
        <v>17.515789473684212</v>
      </c>
      <c r="F560" s="178" t="s">
        <v>842</v>
      </c>
      <c r="G560" s="179">
        <v>559</v>
      </c>
      <c r="H560" s="180">
        <f>(C560+4.2+coefficient!$B$20)/0.85*1.19</f>
        <v>23.996000000000002</v>
      </c>
      <c r="I560" s="132">
        <v>294</v>
      </c>
      <c r="J560" s="132">
        <v>167452003</v>
      </c>
      <c r="K560" s="132">
        <v>448601</v>
      </c>
      <c r="L560" s="181">
        <f>(C560+4.2+coefficient!$B$20)/0.88*1.19</f>
        <v>23.177954545454543</v>
      </c>
      <c r="M560" s="135">
        <v>295</v>
      </c>
      <c r="N560" s="135">
        <v>167452003</v>
      </c>
      <c r="O560" s="135">
        <v>448602</v>
      </c>
      <c r="P560" s="182">
        <f>(C560+4.2+coefficient!$B$20-0.5)/0.88*1.19</f>
        <v>22.501818181818184</v>
      </c>
      <c r="Q560" s="137">
        <v>296</v>
      </c>
      <c r="R560" s="137">
        <v>167452003</v>
      </c>
      <c r="S560" s="137">
        <v>448603</v>
      </c>
      <c r="T560" s="186">
        <f t="shared" si="37"/>
        <v>11.0075</v>
      </c>
      <c r="U560" s="187">
        <v>758</v>
      </c>
      <c r="V560" s="187">
        <v>167452003</v>
      </c>
      <c r="W560" s="187">
        <v>599080</v>
      </c>
      <c r="X560" s="188">
        <f>L560-4.9</f>
        <v>18.277954545454541</v>
      </c>
      <c r="Y560" s="189">
        <v>759</v>
      </c>
      <c r="Z560" s="189">
        <v>167452003</v>
      </c>
      <c r="AA560" s="189">
        <v>599081</v>
      </c>
      <c r="AB560" s="357">
        <v>24</v>
      </c>
    </row>
    <row r="561" spans="1:33" x14ac:dyDescent="0.25">
      <c r="A561" s="125" t="s">
        <v>1401</v>
      </c>
      <c r="B561" s="183">
        <v>167452004</v>
      </c>
      <c r="C561" s="184">
        <v>5.29</v>
      </c>
      <c r="D561" s="127">
        <f>(C561+4.2+coefficient!$B$21-0.5)/0.9*1.19</f>
        <v>21.142333333333337</v>
      </c>
      <c r="E561" s="128">
        <f>(C561+4.2+coefficient!$B$21-0.5)/0.95</f>
        <v>16.831578947368424</v>
      </c>
      <c r="F561" s="185" t="s">
        <v>516</v>
      </c>
      <c r="G561" s="179">
        <v>560</v>
      </c>
      <c r="H561" s="180">
        <f>(C561+4.2+coefficient!$B$21)/0.85*1.19</f>
        <v>23.086000000000002</v>
      </c>
      <c r="I561" s="132">
        <v>294</v>
      </c>
      <c r="J561" s="132">
        <v>167452004</v>
      </c>
      <c r="K561" s="132">
        <v>448604</v>
      </c>
      <c r="L561" s="181">
        <f>(C561+4.2+coefficient!$B$21)/0.88*1.19</f>
        <v>22.298977272727274</v>
      </c>
      <c r="M561" s="135">
        <v>295</v>
      </c>
      <c r="N561" s="135">
        <v>167452004</v>
      </c>
      <c r="O561" s="135">
        <v>448605</v>
      </c>
      <c r="P561" s="182">
        <f>(C561+4.2+coefficient!$B$21-0.5)/0.88*1.19</f>
        <v>21.622840909090911</v>
      </c>
      <c r="Q561" s="137">
        <v>296</v>
      </c>
      <c r="R561" s="137">
        <v>167452004</v>
      </c>
      <c r="S561" s="137">
        <v>448606</v>
      </c>
      <c r="T561" s="186">
        <f t="shared" si="37"/>
        <v>12.833068181818183</v>
      </c>
      <c r="U561" s="187">
        <v>758</v>
      </c>
      <c r="V561" s="187">
        <v>167452004</v>
      </c>
      <c r="W561" s="187">
        <v>599082</v>
      </c>
      <c r="X561" s="188">
        <f>L561-4.9</f>
        <v>17.398977272727272</v>
      </c>
      <c r="Y561" s="189">
        <v>759</v>
      </c>
      <c r="Z561" s="189">
        <v>167452004</v>
      </c>
      <c r="AA561" s="189">
        <v>599083</v>
      </c>
      <c r="AB561" s="357">
        <v>9</v>
      </c>
      <c r="AE561">
        <v>1</v>
      </c>
      <c r="AF561">
        <v>19.59</v>
      </c>
      <c r="AG561">
        <v>0</v>
      </c>
    </row>
    <row r="562" spans="1:33" x14ac:dyDescent="0.25">
      <c r="A562" s="146" t="s">
        <v>1402</v>
      </c>
      <c r="B562" s="190">
        <v>167452005</v>
      </c>
      <c r="C562" s="191">
        <v>6.1</v>
      </c>
      <c r="D562" s="192">
        <f>(C562+4.2+coefficient!$B$20-0.5)/0.9*1.19</f>
        <v>24.857777777777777</v>
      </c>
      <c r="E562" s="193">
        <f>(C562+4.2+coefficient!$B$20-0.5)/0.95</f>
        <v>19.789473684210527</v>
      </c>
      <c r="F562" s="178" t="s">
        <v>842</v>
      </c>
      <c r="G562" s="179">
        <v>561</v>
      </c>
      <c r="H562" s="180">
        <f>(C562+4.2+coefficient!$B$20)/0.85*1.19</f>
        <v>27.02</v>
      </c>
      <c r="I562" s="132">
        <v>294</v>
      </c>
      <c r="J562" s="132">
        <v>167452005</v>
      </c>
      <c r="K562" s="132">
        <v>448607</v>
      </c>
      <c r="L562" s="181">
        <f>(C562+4.2+coefficient!$B$20)/0.88*1.19</f>
        <v>26.098863636363639</v>
      </c>
      <c r="M562" s="135">
        <v>295</v>
      </c>
      <c r="N562" s="135">
        <v>167452005</v>
      </c>
      <c r="O562" s="135">
        <v>448608</v>
      </c>
      <c r="P562" s="182">
        <f>(C562+4.2+coefficient!$B$20-0.5)/0.88*1.19</f>
        <v>25.422727272727272</v>
      </c>
      <c r="Q562" s="137">
        <v>296</v>
      </c>
      <c r="R562" s="137">
        <v>167452005</v>
      </c>
      <c r="S562" s="137">
        <v>448609</v>
      </c>
      <c r="T562" s="186">
        <f t="shared" si="37"/>
        <v>13.92840909090909</v>
      </c>
      <c r="U562" s="187">
        <v>758</v>
      </c>
      <c r="V562" s="187">
        <v>167452005</v>
      </c>
      <c r="W562" s="187">
        <v>599084</v>
      </c>
      <c r="X562" s="188">
        <f>L562-2</f>
        <v>24.098863636363639</v>
      </c>
      <c r="Y562" s="189">
        <v>759</v>
      </c>
      <c r="Z562" s="189">
        <v>167452005</v>
      </c>
      <c r="AA562" s="189">
        <v>599085</v>
      </c>
      <c r="AB562" s="357">
        <v>9</v>
      </c>
    </row>
    <row r="563" spans="1:33" x14ac:dyDescent="0.25">
      <c r="A563" s="125" t="s">
        <v>1403</v>
      </c>
      <c r="B563" s="183">
        <v>167452006</v>
      </c>
      <c r="C563" s="184">
        <v>6.1</v>
      </c>
      <c r="D563" s="127">
        <f>(C563+4.2+coefficient!$B$20-0.5)/0.9*1.19</f>
        <v>24.857777777777777</v>
      </c>
      <c r="E563" s="128">
        <f>(C563+4.2+coefficient!$B$20-0.5)/0.95</f>
        <v>19.789473684210527</v>
      </c>
      <c r="F563" s="185" t="s">
        <v>842</v>
      </c>
      <c r="G563" s="179">
        <v>562</v>
      </c>
      <c r="H563" s="180">
        <f>(C563+4.2+coefficient!$B$20)/0.85*1.19</f>
        <v>27.02</v>
      </c>
      <c r="I563" s="132">
        <v>294</v>
      </c>
      <c r="J563" s="132">
        <v>167452006</v>
      </c>
      <c r="K563" s="132">
        <v>448610</v>
      </c>
      <c r="L563" s="181">
        <f>(C563+4.2+coefficient!$B$20)/0.88*1.19</f>
        <v>26.098863636363639</v>
      </c>
      <c r="M563" s="135">
        <v>295</v>
      </c>
      <c r="N563" s="135">
        <v>167452006</v>
      </c>
      <c r="O563" s="135">
        <v>448611</v>
      </c>
      <c r="P563" s="182">
        <f>(C563+4.2+coefficient!$B$20-0.5)/0.88*1.19</f>
        <v>25.422727272727272</v>
      </c>
      <c r="Q563" s="137">
        <v>296</v>
      </c>
      <c r="R563" s="137">
        <v>167452006</v>
      </c>
      <c r="S563" s="137">
        <v>448612</v>
      </c>
      <c r="T563" s="186">
        <f t="shared" si="37"/>
        <v>13.92840909090909</v>
      </c>
      <c r="U563" s="187">
        <v>758</v>
      </c>
      <c r="V563" s="187">
        <v>167452006</v>
      </c>
      <c r="W563" s="187">
        <v>599086</v>
      </c>
      <c r="X563" s="188">
        <f>L563-4.9</f>
        <v>21.19886363636364</v>
      </c>
      <c r="Y563" s="189">
        <v>759</v>
      </c>
      <c r="Z563" s="189">
        <v>167452006</v>
      </c>
      <c r="AA563" s="189">
        <v>599087</v>
      </c>
      <c r="AB563" s="357">
        <v>9</v>
      </c>
    </row>
    <row r="564" spans="1:33" x14ac:dyDescent="0.25">
      <c r="A564" s="144" t="s">
        <v>1404</v>
      </c>
      <c r="B564" s="183">
        <v>167452007</v>
      </c>
      <c r="C564" s="184">
        <v>3.62</v>
      </c>
      <c r="D564" s="127">
        <f>(C564+4.2+coefficient!$B$21-0.5)/0.9*1.19</f>
        <v>18.934222222222221</v>
      </c>
      <c r="E564" s="128">
        <f>(C564+4.2+coefficient!$B$21-0.5)/0.95</f>
        <v>15.073684210526316</v>
      </c>
      <c r="F564" s="178" t="s">
        <v>516</v>
      </c>
      <c r="G564" s="179">
        <v>563</v>
      </c>
      <c r="H564" s="180">
        <f>(C564+4.2+coefficient!$B$21)/0.85*1.19</f>
        <v>20.748000000000001</v>
      </c>
      <c r="I564" s="132">
        <v>294</v>
      </c>
      <c r="J564" s="132">
        <v>167452007</v>
      </c>
      <c r="K564" s="132">
        <v>448613</v>
      </c>
      <c r="L564" s="181">
        <f>(C564+4.2+coefficient!$B$21)/0.88*1.19</f>
        <v>20.040681818181817</v>
      </c>
      <c r="M564" s="135">
        <v>295</v>
      </c>
      <c r="N564" s="135">
        <v>167452007</v>
      </c>
      <c r="O564" s="135">
        <v>448614</v>
      </c>
      <c r="P564" s="182">
        <f>(C564+4.2+coefficient!$B$21-0.5)/0.88*1.19</f>
        <v>19.364545454545453</v>
      </c>
      <c r="Q564" s="137">
        <v>296</v>
      </c>
      <c r="R564" s="137">
        <v>167452007</v>
      </c>
      <c r="S564" s="137">
        <v>448615</v>
      </c>
      <c r="T564" s="186">
        <f t="shared" si="37"/>
        <v>10.574772727272727</v>
      </c>
      <c r="U564" s="187">
        <v>758</v>
      </c>
      <c r="V564" s="187">
        <v>167452007</v>
      </c>
      <c r="W564" s="187">
        <v>599088</v>
      </c>
      <c r="X564" s="188">
        <f>L564-4.9</f>
        <v>15.140681818181816</v>
      </c>
      <c r="Y564" s="189">
        <v>759</v>
      </c>
      <c r="Z564" s="189">
        <v>167452007</v>
      </c>
      <c r="AA564" s="189">
        <v>599089</v>
      </c>
      <c r="AB564" s="357">
        <v>43</v>
      </c>
    </row>
    <row r="565" spans="1:33" x14ac:dyDescent="0.25">
      <c r="A565" s="148" t="s">
        <v>1405</v>
      </c>
      <c r="B565" s="190">
        <v>167452008</v>
      </c>
      <c r="C565" s="191">
        <v>4.43</v>
      </c>
      <c r="D565" s="192">
        <f>(C565+4.2+coefficient!$B$20-0.5)/0.9*1.19</f>
        <v>22.649666666666665</v>
      </c>
      <c r="E565" s="193">
        <f>(C565+4.2+coefficient!$B$20-0.5)/0.95</f>
        <v>18.03157894736842</v>
      </c>
      <c r="F565" s="185" t="s">
        <v>842</v>
      </c>
      <c r="G565" s="179">
        <v>564</v>
      </c>
      <c r="H565" s="180">
        <f>(C565+4.2+coefficient!$B$20)/0.85*1.19</f>
        <v>24.681999999999999</v>
      </c>
      <c r="I565" s="132">
        <v>294</v>
      </c>
      <c r="J565" s="132">
        <v>167452008</v>
      </c>
      <c r="K565" s="132">
        <v>448616</v>
      </c>
      <c r="L565" s="181">
        <f>(C565+4.2+coefficient!$B$20)/0.88*1.19</f>
        <v>23.840568181818178</v>
      </c>
      <c r="M565" s="135">
        <v>295</v>
      </c>
      <c r="N565" s="135">
        <v>167452008</v>
      </c>
      <c r="O565" s="135">
        <v>448617</v>
      </c>
      <c r="P565" s="182">
        <f>(C565+4.2+coefficient!$B$20-0.5)/0.88*1.19</f>
        <v>23.164431818181814</v>
      </c>
      <c r="Q565" s="137">
        <v>296</v>
      </c>
      <c r="R565" s="137">
        <v>167452008</v>
      </c>
      <c r="S565" s="137">
        <v>448618</v>
      </c>
      <c r="T565" s="186">
        <f t="shared" si="37"/>
        <v>11.670113636363634</v>
      </c>
      <c r="U565" s="187">
        <v>758</v>
      </c>
      <c r="V565" s="187">
        <v>167452008</v>
      </c>
      <c r="W565" s="187">
        <v>599090</v>
      </c>
      <c r="X565" s="188">
        <f>L565-2</f>
        <v>21.840568181818178</v>
      </c>
      <c r="Y565" s="189">
        <v>759</v>
      </c>
      <c r="Z565" s="189">
        <v>167452008</v>
      </c>
      <c r="AA565" s="189">
        <v>599091</v>
      </c>
      <c r="AB565" s="357">
        <v>43</v>
      </c>
    </row>
    <row r="566" spans="1:33" x14ac:dyDescent="0.25">
      <c r="A566" s="144" t="s">
        <v>1406</v>
      </c>
      <c r="B566" s="183">
        <v>167452009</v>
      </c>
      <c r="C566" s="184">
        <v>4.43</v>
      </c>
      <c r="D566" s="127">
        <f>(C566+4.2+coefficient!$B$20-0.5)/0.9*1.19</f>
        <v>22.649666666666665</v>
      </c>
      <c r="E566" s="128">
        <f>(C566+4.2+coefficient!$B$20-0.5)/0.95</f>
        <v>18.03157894736842</v>
      </c>
      <c r="F566" s="178" t="s">
        <v>842</v>
      </c>
      <c r="G566" s="179">
        <v>565</v>
      </c>
      <c r="H566" s="180">
        <f>(C566+4.2+coefficient!$B$20)/0.85*1.19</f>
        <v>24.681999999999999</v>
      </c>
      <c r="I566" s="132">
        <v>294</v>
      </c>
      <c r="J566" s="132">
        <v>167452009</v>
      </c>
      <c r="K566" s="132">
        <v>448619</v>
      </c>
      <c r="L566" s="181">
        <f>(C566+4.2+coefficient!$B$20)/0.88*1.19</f>
        <v>23.840568181818178</v>
      </c>
      <c r="M566" s="135">
        <v>295</v>
      </c>
      <c r="N566" s="135">
        <v>167452009</v>
      </c>
      <c r="O566" s="135">
        <v>448620</v>
      </c>
      <c r="P566" s="182">
        <f>(C566+4.2+coefficient!$B$20-0.5)/0.88*1.19</f>
        <v>23.164431818181814</v>
      </c>
      <c r="Q566" s="137">
        <v>296</v>
      </c>
      <c r="R566" s="137">
        <v>167452009</v>
      </c>
      <c r="S566" s="137">
        <v>448621</v>
      </c>
      <c r="T566" s="186">
        <f t="shared" si="37"/>
        <v>11.670113636363634</v>
      </c>
      <c r="U566" s="187">
        <v>758</v>
      </c>
      <c r="V566" s="187">
        <v>167452009</v>
      </c>
      <c r="W566" s="187">
        <v>599092</v>
      </c>
      <c r="X566" s="188">
        <f>L566-4.9</f>
        <v>18.940568181818179</v>
      </c>
      <c r="Y566" s="189">
        <v>759</v>
      </c>
      <c r="Z566" s="189">
        <v>167452009</v>
      </c>
      <c r="AA566" s="189">
        <v>599093</v>
      </c>
      <c r="AB566" s="357">
        <v>43</v>
      </c>
    </row>
    <row r="567" spans="1:33" x14ac:dyDescent="0.25">
      <c r="A567" s="125" t="s">
        <v>1407</v>
      </c>
      <c r="B567" s="183">
        <v>167452010</v>
      </c>
      <c r="C567" s="184">
        <v>3.1</v>
      </c>
      <c r="D567" s="127">
        <f>(C567+4.2+coefficient!$B$21-0.5)/0.9*1.19</f>
        <v>18.246666666666666</v>
      </c>
      <c r="E567" s="128">
        <f>(C567+4.2+coefficient!$B$21-0.5)/0.95</f>
        <v>14.526315789473685</v>
      </c>
      <c r="F567" s="185" t="s">
        <v>516</v>
      </c>
      <c r="G567" s="179">
        <v>566</v>
      </c>
      <c r="H567" s="180">
        <f>(C567+4.2+coefficient!$B$21)/0.85*1.19</f>
        <v>20.02</v>
      </c>
      <c r="I567" s="132">
        <v>294</v>
      </c>
      <c r="J567" s="132">
        <v>167452010</v>
      </c>
      <c r="K567" s="132">
        <v>448622</v>
      </c>
      <c r="L567" s="181">
        <f>(C567+4.2+coefficient!$B$21)/0.88*1.19</f>
        <v>19.337499999999999</v>
      </c>
      <c r="M567" s="135">
        <v>295</v>
      </c>
      <c r="N567" s="135">
        <v>167452010</v>
      </c>
      <c r="O567" s="135">
        <v>448623</v>
      </c>
      <c r="P567" s="182">
        <f>(C567+4.2+coefficient!$B$21-0.5)/0.88*1.19</f>
        <v>18.661363636363639</v>
      </c>
      <c r="Q567" s="137">
        <v>296</v>
      </c>
      <c r="R567" s="137">
        <v>167452010</v>
      </c>
      <c r="S567" s="137">
        <v>448624</v>
      </c>
      <c r="T567" s="186">
        <f t="shared" si="37"/>
        <v>9.8715909090909104</v>
      </c>
      <c r="U567" s="187">
        <v>758</v>
      </c>
      <c r="V567" s="187">
        <v>167452010</v>
      </c>
      <c r="W567" s="187">
        <v>599094</v>
      </c>
      <c r="X567" s="188">
        <f>L567-4.9</f>
        <v>14.437499999999998</v>
      </c>
      <c r="Y567" s="189">
        <v>759</v>
      </c>
      <c r="Z567" s="189">
        <v>167452010</v>
      </c>
      <c r="AA567" s="189">
        <v>599095</v>
      </c>
      <c r="AB567" s="357">
        <v>24</v>
      </c>
    </row>
    <row r="568" spans="1:33" x14ac:dyDescent="0.25">
      <c r="A568" s="146" t="s">
        <v>1408</v>
      </c>
      <c r="B568" s="190">
        <v>167452011</v>
      </c>
      <c r="C568" s="191">
        <v>3.91</v>
      </c>
      <c r="D568" s="192">
        <f>(C568+4.2+coefficient!$B$20-0.5)/0.9*1.19</f>
        <v>21.96211111111111</v>
      </c>
      <c r="E568" s="193">
        <f>(C568+4.2+coefficient!$B$20-0.5)/0.95</f>
        <v>17.484210526315788</v>
      </c>
      <c r="F568" s="178" t="s">
        <v>842</v>
      </c>
      <c r="G568" s="179">
        <v>567</v>
      </c>
      <c r="H568" s="180">
        <f>(C568+4.2+coefficient!$B$20)/0.85*1.19</f>
        <v>23.953999999999997</v>
      </c>
      <c r="I568" s="132">
        <v>294</v>
      </c>
      <c r="J568" s="132">
        <v>167452011</v>
      </c>
      <c r="K568" s="132">
        <v>448625</v>
      </c>
      <c r="L568" s="181">
        <f>(C568+4.2+coefficient!$B$20)/0.88*1.19</f>
        <v>23.137386363636359</v>
      </c>
      <c r="M568" s="135">
        <v>295</v>
      </c>
      <c r="N568" s="135">
        <v>167452011</v>
      </c>
      <c r="O568" s="135">
        <v>448626</v>
      </c>
      <c r="P568" s="182">
        <f>(C568+4.2+coefficient!$B$20-0.5)/0.88*1.19</f>
        <v>22.46125</v>
      </c>
      <c r="Q568" s="137">
        <v>296</v>
      </c>
      <c r="R568" s="137">
        <v>167452011</v>
      </c>
      <c r="S568" s="137">
        <v>448627</v>
      </c>
      <c r="T568" s="186">
        <f t="shared" si="37"/>
        <v>10.966931818181816</v>
      </c>
      <c r="U568" s="187">
        <v>758</v>
      </c>
      <c r="V568" s="187">
        <v>167452011</v>
      </c>
      <c r="W568" s="187">
        <v>599096</v>
      </c>
      <c r="X568" s="188">
        <f>L568-2</f>
        <v>21.137386363636359</v>
      </c>
      <c r="Y568" s="189">
        <v>759</v>
      </c>
      <c r="Z568" s="189">
        <v>167452011</v>
      </c>
      <c r="AA568" s="189">
        <v>599097</v>
      </c>
      <c r="AB568" s="357">
        <v>24</v>
      </c>
    </row>
    <row r="569" spans="1:33" x14ac:dyDescent="0.25">
      <c r="A569" s="125" t="s">
        <v>1409</v>
      </c>
      <c r="B569" s="183">
        <v>167452012</v>
      </c>
      <c r="C569" s="184">
        <v>3.91</v>
      </c>
      <c r="D569" s="127">
        <f>(C569+4.2+coefficient!$B$20-0.5)/0.9*1.19</f>
        <v>21.96211111111111</v>
      </c>
      <c r="E569" s="128">
        <f>(C569+4.2+coefficient!$B$20-0.5)/0.95</f>
        <v>17.484210526315788</v>
      </c>
      <c r="F569" s="185" t="s">
        <v>842</v>
      </c>
      <c r="G569" s="179">
        <v>568</v>
      </c>
      <c r="H569" s="180">
        <f>(C569+4.2+coefficient!$B$20)/0.85*1.19</f>
        <v>23.953999999999997</v>
      </c>
      <c r="I569" s="132">
        <v>294</v>
      </c>
      <c r="J569" s="132">
        <v>167452012</v>
      </c>
      <c r="K569" s="132">
        <v>448628</v>
      </c>
      <c r="L569" s="181">
        <f>(C569+4.2+coefficient!$B$20)/0.88*1.19</f>
        <v>23.137386363636359</v>
      </c>
      <c r="M569" s="135">
        <v>295</v>
      </c>
      <c r="N569" s="135">
        <v>167452012</v>
      </c>
      <c r="O569" s="135">
        <v>448629</v>
      </c>
      <c r="P569" s="182">
        <f>(C569+4.2+coefficient!$B$20-0.5)/0.88*1.19</f>
        <v>22.46125</v>
      </c>
      <c r="Q569" s="137">
        <v>296</v>
      </c>
      <c r="R569" s="137">
        <v>167452012</v>
      </c>
      <c r="S569" s="137">
        <v>448630</v>
      </c>
      <c r="T569" s="186">
        <f t="shared" si="37"/>
        <v>10.966931818181816</v>
      </c>
      <c r="U569" s="187">
        <v>758</v>
      </c>
      <c r="V569" s="187">
        <v>167452012</v>
      </c>
      <c r="W569" s="187">
        <v>599098</v>
      </c>
      <c r="X569" s="188">
        <f>L569-4.9</f>
        <v>18.237386363636361</v>
      </c>
      <c r="Y569" s="189">
        <v>759</v>
      </c>
      <c r="Z569" s="189">
        <v>167452012</v>
      </c>
      <c r="AA569" s="189">
        <v>599099</v>
      </c>
      <c r="AB569" s="357">
        <v>24</v>
      </c>
    </row>
    <row r="570" spans="1:33" x14ac:dyDescent="0.25">
      <c r="A570" s="144" t="s">
        <v>1410</v>
      </c>
      <c r="B570" s="183">
        <v>167452013</v>
      </c>
      <c r="C570" s="184">
        <v>5.26</v>
      </c>
      <c r="D570" s="127">
        <f>(C570+4.2+coefficient!$B$21-0.5)/0.9*1.19</f>
        <v>21.102666666666668</v>
      </c>
      <c r="E570" s="128">
        <f>(C570+4.2+coefficient!$B$21-0.5)/0.95</f>
        <v>16.8</v>
      </c>
      <c r="F570" s="178" t="s">
        <v>516</v>
      </c>
      <c r="G570" s="179">
        <v>569</v>
      </c>
      <c r="H570" s="180">
        <f>(C570+4.2+coefficient!$B$21)/0.85*1.19</f>
        <v>23.044</v>
      </c>
      <c r="I570" s="132">
        <v>294</v>
      </c>
      <c r="J570" s="132">
        <v>167452013</v>
      </c>
      <c r="K570" s="132">
        <v>448631</v>
      </c>
      <c r="L570" s="181">
        <f>(C570+4.2+coefficient!$B$21)/0.88*1.19</f>
        <v>22.258409090909094</v>
      </c>
      <c r="M570" s="135">
        <v>295</v>
      </c>
      <c r="N570" s="135">
        <v>167452013</v>
      </c>
      <c r="O570" s="135">
        <v>448632</v>
      </c>
      <c r="P570" s="182">
        <f>(C570+4.2+coefficient!$B$21-0.5)/0.88*1.19</f>
        <v>21.582272727272727</v>
      </c>
      <c r="Q570" s="137">
        <v>296</v>
      </c>
      <c r="R570" s="137">
        <v>167452013</v>
      </c>
      <c r="S570" s="137">
        <v>448633</v>
      </c>
      <c r="T570" s="186">
        <f t="shared" si="37"/>
        <v>12.792500000000002</v>
      </c>
      <c r="U570" s="187">
        <v>758</v>
      </c>
      <c r="V570" s="187">
        <v>167452013</v>
      </c>
      <c r="W570" s="187">
        <v>599100</v>
      </c>
      <c r="X570" s="188">
        <f>L570-4.9</f>
        <v>17.358409090909092</v>
      </c>
      <c r="Y570" s="189">
        <v>759</v>
      </c>
      <c r="Z570" s="189">
        <v>167452013</v>
      </c>
      <c r="AA570" s="189">
        <v>599101</v>
      </c>
      <c r="AB570" s="357">
        <v>9</v>
      </c>
    </row>
    <row r="571" spans="1:33" x14ac:dyDescent="0.25">
      <c r="A571" s="148" t="s">
        <v>1411</v>
      </c>
      <c r="B571" s="190">
        <v>167452014</v>
      </c>
      <c r="C571" s="191">
        <v>6.07</v>
      </c>
      <c r="D571" s="192">
        <f>(C571+4.2+coefficient!$B$20-0.5)/0.9*1.19</f>
        <v>24.818111111111108</v>
      </c>
      <c r="E571" s="193">
        <f>(C571+4.2+coefficient!$B$20-0.5)/0.95</f>
        <v>19.757894736842104</v>
      </c>
      <c r="F571" s="185" t="s">
        <v>842</v>
      </c>
      <c r="G571" s="179">
        <v>570</v>
      </c>
      <c r="H571" s="180">
        <f>(C571+4.2+coefficient!$B$20)/0.85*1.19</f>
        <v>26.978000000000002</v>
      </c>
      <c r="I571" s="132">
        <v>294</v>
      </c>
      <c r="J571" s="132">
        <v>167452014</v>
      </c>
      <c r="K571" s="132">
        <v>448634</v>
      </c>
      <c r="L571" s="181">
        <f>(C571+4.2+coefficient!$B$20)/0.88*1.19</f>
        <v>26.058295454545455</v>
      </c>
      <c r="M571" s="135">
        <v>295</v>
      </c>
      <c r="N571" s="135">
        <v>167452014</v>
      </c>
      <c r="O571" s="135">
        <v>448635</v>
      </c>
      <c r="P571" s="182">
        <f>(C571+4.2+coefficient!$B$20-0.5)/0.88*1.19</f>
        <v>25.382159090909088</v>
      </c>
      <c r="Q571" s="137">
        <v>296</v>
      </c>
      <c r="R571" s="137">
        <v>167452014</v>
      </c>
      <c r="S571" s="137">
        <v>448636</v>
      </c>
      <c r="T571" s="186">
        <f t="shared" si="37"/>
        <v>13.887840909090908</v>
      </c>
      <c r="U571" s="187">
        <v>758</v>
      </c>
      <c r="V571" s="187">
        <v>167452014</v>
      </c>
      <c r="W571" s="187">
        <v>599102</v>
      </c>
      <c r="X571" s="188">
        <f>L571-2</f>
        <v>24.058295454545455</v>
      </c>
      <c r="Y571" s="189">
        <v>759</v>
      </c>
      <c r="Z571" s="189">
        <v>167452014</v>
      </c>
      <c r="AA571" s="189">
        <v>599103</v>
      </c>
      <c r="AB571" s="357">
        <v>9</v>
      </c>
    </row>
    <row r="572" spans="1:33" x14ac:dyDescent="0.25">
      <c r="A572" s="144" t="s">
        <v>1412</v>
      </c>
      <c r="B572" s="183">
        <v>167452015</v>
      </c>
      <c r="C572" s="184">
        <v>6.07</v>
      </c>
      <c r="D572" s="127">
        <f>(C572+4.2+coefficient!$B$20-0.5)/0.9*1.19</f>
        <v>24.818111111111108</v>
      </c>
      <c r="E572" s="128">
        <f>(C572+4.2+coefficient!$B$20-0.5)/0.95</f>
        <v>19.757894736842104</v>
      </c>
      <c r="F572" s="178" t="s">
        <v>842</v>
      </c>
      <c r="G572" s="179">
        <v>571</v>
      </c>
      <c r="H572" s="180">
        <f>(C572+4.2+coefficient!$B$20)/0.85*1.19</f>
        <v>26.978000000000002</v>
      </c>
      <c r="I572" s="132">
        <v>294</v>
      </c>
      <c r="J572" s="132">
        <v>167452015</v>
      </c>
      <c r="K572" s="132">
        <v>448637</v>
      </c>
      <c r="L572" s="181">
        <f>(C572+4.2+coefficient!$B$20)/0.88*1.19</f>
        <v>26.058295454545455</v>
      </c>
      <c r="M572" s="135">
        <v>295</v>
      </c>
      <c r="N572" s="135">
        <v>167452015</v>
      </c>
      <c r="O572" s="135">
        <v>448638</v>
      </c>
      <c r="P572" s="182">
        <f>(C572+4.2+coefficient!$B$20-0.5)/0.88*1.19</f>
        <v>25.382159090909088</v>
      </c>
      <c r="Q572" s="137">
        <v>296</v>
      </c>
      <c r="R572" s="137">
        <v>167452015</v>
      </c>
      <c r="S572" s="137">
        <v>448639</v>
      </c>
      <c r="T572" s="186">
        <f t="shared" si="37"/>
        <v>13.887840909090908</v>
      </c>
      <c r="U572" s="187">
        <v>758</v>
      </c>
      <c r="V572" s="187">
        <v>167452015</v>
      </c>
      <c r="W572" s="187">
        <v>599104</v>
      </c>
      <c r="X572" s="188">
        <f>L572-4.9</f>
        <v>21.158295454545453</v>
      </c>
      <c r="Y572" s="189">
        <v>759</v>
      </c>
      <c r="Z572" s="189">
        <v>167452015</v>
      </c>
      <c r="AA572" s="189">
        <v>599105</v>
      </c>
      <c r="AB572" s="357">
        <v>9</v>
      </c>
    </row>
    <row r="573" spans="1:33" x14ac:dyDescent="0.25">
      <c r="A573" s="125" t="s">
        <v>1413</v>
      </c>
      <c r="B573" s="183">
        <v>167452016</v>
      </c>
      <c r="C573" s="184">
        <v>3.59</v>
      </c>
      <c r="D573" s="127">
        <f>(C573+4.2+coefficient!$B$21-0.5)/0.9*1.19</f>
        <v>18.894555555555552</v>
      </c>
      <c r="E573" s="128">
        <f>(C573+4.2+coefficient!$B$21-0.5)/0.95</f>
        <v>15.042105263157895</v>
      </c>
      <c r="F573" s="185" t="s">
        <v>516</v>
      </c>
      <c r="G573" s="179">
        <v>572</v>
      </c>
      <c r="H573" s="180">
        <f>(C573+4.2+coefficient!$B$21)/0.85*1.19</f>
        <v>20.705999999999996</v>
      </c>
      <c r="I573" s="132">
        <v>294</v>
      </c>
      <c r="J573" s="132">
        <v>167452016</v>
      </c>
      <c r="K573" s="132">
        <v>448640</v>
      </c>
      <c r="L573" s="181">
        <f>(C573+4.2+coefficient!$B$21)/0.88*1.19</f>
        <v>20.000113636363633</v>
      </c>
      <c r="M573" s="135">
        <v>295</v>
      </c>
      <c r="N573" s="135">
        <v>167452016</v>
      </c>
      <c r="O573" s="135">
        <v>448641</v>
      </c>
      <c r="P573" s="182">
        <f>(C573+4.2+coefficient!$B$21-0.5)/0.88*1.19</f>
        <v>19.323977272727273</v>
      </c>
      <c r="Q573" s="137">
        <v>296</v>
      </c>
      <c r="R573" s="137">
        <v>167452016</v>
      </c>
      <c r="S573" s="137">
        <v>448642</v>
      </c>
      <c r="T573" s="186">
        <f t="shared" si="37"/>
        <v>10.534204545454545</v>
      </c>
      <c r="U573" s="187">
        <v>758</v>
      </c>
      <c r="V573" s="187">
        <v>167452016</v>
      </c>
      <c r="W573" s="187">
        <v>599106</v>
      </c>
      <c r="X573" s="188">
        <f>L573-4.9</f>
        <v>15.100113636363632</v>
      </c>
      <c r="Y573" s="189">
        <v>759</v>
      </c>
      <c r="Z573" s="189">
        <v>167452016</v>
      </c>
      <c r="AA573" s="189">
        <v>599107</v>
      </c>
      <c r="AB573" s="357">
        <v>43</v>
      </c>
    </row>
    <row r="574" spans="1:33" x14ac:dyDescent="0.25">
      <c r="A574" s="146" t="s">
        <v>1414</v>
      </c>
      <c r="B574" s="190">
        <v>167452017</v>
      </c>
      <c r="C574" s="191">
        <v>4.4000000000000004</v>
      </c>
      <c r="D574" s="192">
        <f>(C574+4.2+coefficient!$B$20-0.5)/0.9*1.19</f>
        <v>22.61</v>
      </c>
      <c r="E574" s="193">
        <f>(C574+4.2+coefficient!$B$20-0.5)/0.95</f>
        <v>18.000000000000004</v>
      </c>
      <c r="F574" s="178" t="s">
        <v>842</v>
      </c>
      <c r="G574" s="179">
        <v>573</v>
      </c>
      <c r="H574" s="180">
        <f>(C574+4.2+coefficient!$B$20)/0.85*1.19</f>
        <v>24.64</v>
      </c>
      <c r="I574" s="132">
        <v>294</v>
      </c>
      <c r="J574" s="132">
        <v>167452017</v>
      </c>
      <c r="K574" s="132">
        <v>448643</v>
      </c>
      <c r="L574" s="181">
        <f>(C574+4.2+coefficient!$B$20)/0.88*1.19</f>
        <v>23.799999999999997</v>
      </c>
      <c r="M574" s="135">
        <v>295</v>
      </c>
      <c r="N574" s="135">
        <v>167452017</v>
      </c>
      <c r="O574" s="135">
        <v>448644</v>
      </c>
      <c r="P574" s="182">
        <f>(C574+4.2+coefficient!$B$20-0.5)/0.88*1.19</f>
        <v>23.123863636363637</v>
      </c>
      <c r="Q574" s="137">
        <v>296</v>
      </c>
      <c r="R574" s="137">
        <v>167452017</v>
      </c>
      <c r="S574" s="137">
        <v>448645</v>
      </c>
      <c r="T574" s="186">
        <f t="shared" si="37"/>
        <v>11.629545454545458</v>
      </c>
      <c r="U574" s="187">
        <v>758</v>
      </c>
      <c r="V574" s="187">
        <v>167452017</v>
      </c>
      <c r="W574" s="187">
        <v>599108</v>
      </c>
      <c r="X574" s="188">
        <f>L574-2</f>
        <v>21.799999999999997</v>
      </c>
      <c r="Y574" s="189">
        <v>759</v>
      </c>
      <c r="Z574" s="189">
        <v>167452017</v>
      </c>
      <c r="AA574" s="189">
        <v>599109</v>
      </c>
      <c r="AB574" s="357">
        <v>43</v>
      </c>
    </row>
    <row r="575" spans="1:33" x14ac:dyDescent="0.25">
      <c r="A575" s="125" t="s">
        <v>1415</v>
      </c>
      <c r="B575" s="183">
        <v>167452018</v>
      </c>
      <c r="C575" s="184">
        <v>4.4000000000000004</v>
      </c>
      <c r="D575" s="127">
        <f>(C575+4.2+coefficient!$B$20-0.5)/0.9*1.19</f>
        <v>22.61</v>
      </c>
      <c r="E575" s="128">
        <f>(C575+4.2+coefficient!$B$20-0.5)/0.95</f>
        <v>18.000000000000004</v>
      </c>
      <c r="F575" s="185" t="s">
        <v>842</v>
      </c>
      <c r="G575" s="179">
        <v>574</v>
      </c>
      <c r="H575" s="180">
        <f>(C575+4.2+coefficient!$B$20)/0.85*1.19</f>
        <v>24.64</v>
      </c>
      <c r="I575" s="132">
        <v>294</v>
      </c>
      <c r="J575" s="132">
        <v>167452018</v>
      </c>
      <c r="K575" s="132">
        <v>448646</v>
      </c>
      <c r="L575" s="181">
        <f>(C575+4.2+coefficient!$B$20)/0.88*1.19</f>
        <v>23.799999999999997</v>
      </c>
      <c r="M575" s="135">
        <v>295</v>
      </c>
      <c r="N575" s="135">
        <v>167452018</v>
      </c>
      <c r="O575" s="135">
        <v>448647</v>
      </c>
      <c r="P575" s="182">
        <f>(C575+4.2+coefficient!$B$20-0.5)/0.88*1.19</f>
        <v>23.123863636363637</v>
      </c>
      <c r="Q575" s="137">
        <v>296</v>
      </c>
      <c r="R575" s="137">
        <v>167452018</v>
      </c>
      <c r="S575" s="137">
        <v>448648</v>
      </c>
      <c r="T575" s="186">
        <f t="shared" si="37"/>
        <v>11.629545454545458</v>
      </c>
      <c r="U575" s="187">
        <v>758</v>
      </c>
      <c r="V575" s="187">
        <v>167452018</v>
      </c>
      <c r="W575" s="187">
        <v>599110</v>
      </c>
      <c r="X575" s="188">
        <f>L575-4.9</f>
        <v>18.899999999999999</v>
      </c>
      <c r="Y575" s="189">
        <v>759</v>
      </c>
      <c r="Z575" s="189">
        <v>167452018</v>
      </c>
      <c r="AA575" s="189">
        <v>599111</v>
      </c>
      <c r="AB575" s="357">
        <v>43</v>
      </c>
    </row>
    <row r="576" spans="1:33" x14ac:dyDescent="0.25">
      <c r="A576" s="144" t="s">
        <v>1416</v>
      </c>
      <c r="B576" s="183">
        <v>167452019</v>
      </c>
      <c r="C576" s="184">
        <v>5.9</v>
      </c>
      <c r="D576" s="127">
        <f>(C576+4.2+coefficient!$B$21-0.5)/0.9*1.19</f>
        <v>21.948888888888892</v>
      </c>
      <c r="E576" s="128">
        <f>(C576+4.2+coefficient!$B$21-0.5)/0.95</f>
        <v>17.473684210526319</v>
      </c>
      <c r="F576" s="178" t="s">
        <v>516</v>
      </c>
      <c r="G576" s="179">
        <v>575</v>
      </c>
      <c r="H576" s="180">
        <f>(C576+4.2+coefficient!$B$21)/0.85*1.19</f>
        <v>23.94</v>
      </c>
      <c r="I576" s="132">
        <v>294</v>
      </c>
      <c r="J576" s="132">
        <v>167452019</v>
      </c>
      <c r="K576" s="132">
        <v>448649</v>
      </c>
      <c r="L576" s="181">
        <f>(C576+4.2+coefficient!$B$21)/0.88*1.19</f>
        <v>23.123863636363637</v>
      </c>
      <c r="M576" s="135">
        <v>295</v>
      </c>
      <c r="N576" s="135">
        <v>167452019</v>
      </c>
      <c r="O576" s="135">
        <v>448650</v>
      </c>
      <c r="P576" s="182">
        <f>(C576+4.2+coefficient!$B$21-0.5)/0.88*1.19</f>
        <v>22.447727272727274</v>
      </c>
      <c r="Q576" s="137">
        <v>296</v>
      </c>
      <c r="R576" s="137">
        <v>167452019</v>
      </c>
      <c r="S576" s="137">
        <v>448651</v>
      </c>
      <c r="T576" s="186">
        <f t="shared" si="37"/>
        <v>13.657954545454546</v>
      </c>
      <c r="U576" s="187">
        <v>758</v>
      </c>
      <c r="V576" s="187">
        <v>167452019</v>
      </c>
      <c r="W576" s="187">
        <v>599112</v>
      </c>
      <c r="X576" s="188">
        <f>L576-4.9</f>
        <v>18.223863636363639</v>
      </c>
      <c r="Y576" s="189">
        <v>759</v>
      </c>
      <c r="Z576" s="189">
        <v>167452019</v>
      </c>
      <c r="AA576" s="189">
        <v>599113</v>
      </c>
      <c r="AB576" s="357">
        <v>31</v>
      </c>
    </row>
    <row r="577" spans="1:28" x14ac:dyDescent="0.25">
      <c r="A577" s="148" t="s">
        <v>1417</v>
      </c>
      <c r="B577" s="190">
        <v>167452020</v>
      </c>
      <c r="C577" s="191">
        <v>6.71</v>
      </c>
      <c r="D577" s="192">
        <f>(C577+4.2+coefficient!$B$20-0.5)/0.9*1.19</f>
        <v>25.664333333333332</v>
      </c>
      <c r="E577" s="193">
        <f>(C577+4.2+coefficient!$B$20-0.5)/0.95</f>
        <v>20.431578947368422</v>
      </c>
      <c r="F577" s="185" t="s">
        <v>842</v>
      </c>
      <c r="G577" s="179">
        <v>576</v>
      </c>
      <c r="H577" s="180">
        <f>(C577+4.2+coefficient!$B$20)/0.85*1.19</f>
        <v>27.874000000000002</v>
      </c>
      <c r="I577" s="132">
        <v>294</v>
      </c>
      <c r="J577" s="132">
        <v>167452020</v>
      </c>
      <c r="K577" s="132">
        <v>448652</v>
      </c>
      <c r="L577" s="181">
        <f>(C577+4.2+coefficient!$B$20)/0.88*1.19</f>
        <v>26.923749999999998</v>
      </c>
      <c r="M577" s="135">
        <v>295</v>
      </c>
      <c r="N577" s="135">
        <v>167452020</v>
      </c>
      <c r="O577" s="135">
        <v>448653</v>
      </c>
      <c r="P577" s="182">
        <f>(C577+4.2+coefficient!$B$20-0.5)/0.88*1.19</f>
        <v>26.247613636363639</v>
      </c>
      <c r="Q577" s="137">
        <v>296</v>
      </c>
      <c r="R577" s="137">
        <v>167452020</v>
      </c>
      <c r="S577" s="137">
        <v>448654</v>
      </c>
      <c r="T577" s="186">
        <f t="shared" si="37"/>
        <v>14.753295454545455</v>
      </c>
      <c r="U577" s="187">
        <v>758</v>
      </c>
      <c r="V577" s="187">
        <v>167452020</v>
      </c>
      <c r="W577" s="187">
        <v>599114</v>
      </c>
      <c r="X577" s="188">
        <f>L577-2</f>
        <v>24.923749999999998</v>
      </c>
      <c r="Y577" s="189">
        <v>759</v>
      </c>
      <c r="Z577" s="189">
        <v>167452020</v>
      </c>
      <c r="AA577" s="189">
        <v>599115</v>
      </c>
      <c r="AB577" s="357">
        <v>31</v>
      </c>
    </row>
    <row r="578" spans="1:28" x14ac:dyDescent="0.25">
      <c r="A578" s="144" t="s">
        <v>1418</v>
      </c>
      <c r="B578" s="183">
        <v>167452021</v>
      </c>
      <c r="C578" s="184">
        <v>6.71</v>
      </c>
      <c r="D578" s="127">
        <f>(C578+4.2+coefficient!$B$20-0.5)/0.9*1.19</f>
        <v>25.664333333333332</v>
      </c>
      <c r="E578" s="128">
        <f>(C578+4.2+coefficient!$B$20-0.5)/0.95</f>
        <v>20.431578947368422</v>
      </c>
      <c r="F578" s="178" t="s">
        <v>842</v>
      </c>
      <c r="G578" s="179">
        <v>577</v>
      </c>
      <c r="H578" s="180">
        <f>(C578+4.2+coefficient!$B$20)/0.85*1.19</f>
        <v>27.874000000000002</v>
      </c>
      <c r="I578" s="132">
        <v>294</v>
      </c>
      <c r="J578" s="132">
        <v>167452021</v>
      </c>
      <c r="K578" s="132">
        <v>448655</v>
      </c>
      <c r="L578" s="181">
        <f>(C578+4.2+coefficient!$B$20)/0.88*1.19</f>
        <v>26.923749999999998</v>
      </c>
      <c r="M578" s="135">
        <v>295</v>
      </c>
      <c r="N578" s="135">
        <v>167452021</v>
      </c>
      <c r="O578" s="135">
        <v>448656</v>
      </c>
      <c r="P578" s="182">
        <f>(C578+4.2+coefficient!$B$20-0.5)/0.88*1.19</f>
        <v>26.247613636363639</v>
      </c>
      <c r="Q578" s="137">
        <v>296</v>
      </c>
      <c r="R578" s="137">
        <v>167452021</v>
      </c>
      <c r="S578" s="137">
        <v>448657</v>
      </c>
      <c r="T578" s="186">
        <f t="shared" ref="T578:T641" si="41">(C578+4.2)/0.88*1.19</f>
        <v>14.753295454545455</v>
      </c>
      <c r="U578" s="187">
        <v>758</v>
      </c>
      <c r="V578" s="187">
        <v>167452021</v>
      </c>
      <c r="W578" s="187">
        <v>599116</v>
      </c>
      <c r="X578" s="188">
        <f t="shared" ref="X578:X588" si="42">L578-4.9</f>
        <v>22.02375</v>
      </c>
      <c r="Y578" s="189">
        <v>759</v>
      </c>
      <c r="Z578" s="189">
        <v>167452021</v>
      </c>
      <c r="AA578" s="189">
        <v>599117</v>
      </c>
      <c r="AB578" s="357">
        <v>31</v>
      </c>
    </row>
    <row r="579" spans="1:28" x14ac:dyDescent="0.25">
      <c r="A579" s="125" t="s">
        <v>1419</v>
      </c>
      <c r="B579" s="183">
        <v>167452022</v>
      </c>
      <c r="C579" s="184">
        <v>6.61</v>
      </c>
      <c r="D579" s="127">
        <f>(C579+4.2+coefficient!$B$20-0.5)/0.9*1.19</f>
        <v>25.532111111111114</v>
      </c>
      <c r="E579" s="128">
        <f>(C579+4.2+coefficient!$B$20-0.5)/0.95</f>
        <v>20.326315789473689</v>
      </c>
      <c r="F579" s="185" t="s">
        <v>842</v>
      </c>
      <c r="G579" s="179">
        <v>578</v>
      </c>
      <c r="H579" s="180">
        <f>(C579+4.2+coefficient!$B$20)/0.85*1.19</f>
        <v>27.734000000000002</v>
      </c>
      <c r="I579" s="132">
        <v>294</v>
      </c>
      <c r="J579" s="132">
        <v>167452022</v>
      </c>
      <c r="K579" s="132">
        <v>448658</v>
      </c>
      <c r="L579" s="181">
        <f>(C579+4.2+coefficient!$B$20)/0.88*1.19</f>
        <v>26.788522727272731</v>
      </c>
      <c r="M579" s="135">
        <v>295</v>
      </c>
      <c r="N579" s="135">
        <v>167452022</v>
      </c>
      <c r="O579" s="135">
        <v>448659</v>
      </c>
      <c r="P579" s="182">
        <f>(C579+4.2+coefficient!$B$20-0.5)/0.88*1.19</f>
        <v>26.112386363636364</v>
      </c>
      <c r="Q579" s="137">
        <v>296</v>
      </c>
      <c r="R579" s="137">
        <v>167452022</v>
      </c>
      <c r="S579" s="137">
        <v>448660</v>
      </c>
      <c r="T579" s="186">
        <f t="shared" si="41"/>
        <v>14.618068181818183</v>
      </c>
      <c r="U579" s="187">
        <v>758</v>
      </c>
      <c r="V579" s="187">
        <v>167452022</v>
      </c>
      <c r="W579" s="187">
        <v>599118</v>
      </c>
      <c r="X579" s="188">
        <f t="shared" si="42"/>
        <v>21.888522727272729</v>
      </c>
      <c r="Y579" s="189">
        <v>759</v>
      </c>
      <c r="Z579" s="189">
        <v>167452022</v>
      </c>
      <c r="AA579" s="189">
        <v>599119</v>
      </c>
      <c r="AB579" s="357">
        <v>0</v>
      </c>
    </row>
    <row r="580" spans="1:28" x14ac:dyDescent="0.25">
      <c r="A580" s="144" t="s">
        <v>1420</v>
      </c>
      <c r="B580" s="183">
        <v>167452023</v>
      </c>
      <c r="C580" s="184">
        <v>3.83</v>
      </c>
      <c r="D580" s="127">
        <f>(C580+4.2+coefficient!$B$21-0.5)/0.9*1.19</f>
        <v>19.21188888888889</v>
      </c>
      <c r="E580" s="128">
        <f>(C580+4.2+coefficient!$B$21-0.5)/0.95</f>
        <v>15.294736842105266</v>
      </c>
      <c r="F580" s="178" t="s">
        <v>516</v>
      </c>
      <c r="G580" s="179">
        <v>579</v>
      </c>
      <c r="H580" s="180">
        <f>(C580+4.2+coefficient!$B$21)/0.85*1.19</f>
        <v>21.042000000000002</v>
      </c>
      <c r="I580" s="132">
        <v>294</v>
      </c>
      <c r="J580" s="132">
        <v>167452023</v>
      </c>
      <c r="K580" s="132">
        <v>448661</v>
      </c>
      <c r="L580" s="181">
        <f>(C580+4.2+coefficient!$B$21)/0.88*1.19</f>
        <v>20.324659090909094</v>
      </c>
      <c r="M580" s="135">
        <v>295</v>
      </c>
      <c r="N580" s="135">
        <v>167452023</v>
      </c>
      <c r="O580" s="135">
        <v>448662</v>
      </c>
      <c r="P580" s="182">
        <f>(C580+4.2+coefficient!$B$21-0.5)/0.88*1.19</f>
        <v>19.648522727272727</v>
      </c>
      <c r="Q580" s="137">
        <v>296</v>
      </c>
      <c r="R580" s="137">
        <v>167452023</v>
      </c>
      <c r="S580" s="137">
        <v>448663</v>
      </c>
      <c r="T580" s="186">
        <f t="shared" si="41"/>
        <v>10.858750000000002</v>
      </c>
      <c r="U580" s="187">
        <v>758</v>
      </c>
      <c r="V580" s="187">
        <v>167452023</v>
      </c>
      <c r="W580" s="187">
        <v>599120</v>
      </c>
      <c r="X580" s="188">
        <f t="shared" si="42"/>
        <v>15.424659090909094</v>
      </c>
      <c r="Y580" s="189">
        <v>759</v>
      </c>
      <c r="Z580" s="189">
        <v>167452023</v>
      </c>
      <c r="AA580" s="189">
        <v>599121</v>
      </c>
      <c r="AB580" s="357">
        <v>25</v>
      </c>
    </row>
    <row r="581" spans="1:28" x14ac:dyDescent="0.25">
      <c r="A581" s="125" t="s">
        <v>1421</v>
      </c>
      <c r="B581" s="183">
        <v>167452024</v>
      </c>
      <c r="C581" s="184">
        <v>4.54</v>
      </c>
      <c r="D581" s="127">
        <f>(C581+4.2+coefficient!$B$20-0.5)/0.9*1.19</f>
        <v>22.795111111111115</v>
      </c>
      <c r="E581" s="128">
        <f>(C581+4.2+coefficient!$B$20-0.5)/0.95</f>
        <v>18.147368421052633</v>
      </c>
      <c r="F581" s="185" t="s">
        <v>842</v>
      </c>
      <c r="G581" s="179">
        <v>580</v>
      </c>
      <c r="H581" s="180">
        <f>(C581+4.2+coefficient!$B$20)/0.85*1.19</f>
        <v>24.836000000000002</v>
      </c>
      <c r="I581" s="132">
        <v>294</v>
      </c>
      <c r="J581" s="132">
        <v>167452024</v>
      </c>
      <c r="K581" s="132">
        <v>448664</v>
      </c>
      <c r="L581" s="181">
        <f>(C581+4.2+coefficient!$B$20)/0.88*1.19</f>
        <v>23.989318181818181</v>
      </c>
      <c r="M581" s="135">
        <v>295</v>
      </c>
      <c r="N581" s="135">
        <v>167452024</v>
      </c>
      <c r="O581" s="135">
        <v>448665</v>
      </c>
      <c r="P581" s="182">
        <f>(C581+4.2+coefficient!$B$20-0.5)/0.88*1.19</f>
        <v>23.313181818181821</v>
      </c>
      <c r="Q581" s="137">
        <v>296</v>
      </c>
      <c r="R581" s="137">
        <v>167452024</v>
      </c>
      <c r="S581" s="137">
        <v>448666</v>
      </c>
      <c r="T581" s="186">
        <f t="shared" si="41"/>
        <v>11.818863636363636</v>
      </c>
      <c r="U581" s="187">
        <v>758</v>
      </c>
      <c r="V581" s="187">
        <v>167452024</v>
      </c>
      <c r="W581" s="187">
        <v>599122</v>
      </c>
      <c r="X581" s="188">
        <f t="shared" si="42"/>
        <v>19.089318181818179</v>
      </c>
      <c r="Y581" s="189">
        <v>759</v>
      </c>
      <c r="Z581" s="189">
        <v>167452024</v>
      </c>
      <c r="AA581" s="189">
        <v>599123</v>
      </c>
      <c r="AB581" s="357">
        <v>0</v>
      </c>
    </row>
    <row r="582" spans="1:28" x14ac:dyDescent="0.25">
      <c r="A582" s="144" t="s">
        <v>1422</v>
      </c>
      <c r="B582" s="183">
        <v>167452025</v>
      </c>
      <c r="C582" s="184">
        <v>3.98</v>
      </c>
      <c r="D582" s="127">
        <f>(C582+4.2+coefficient!$B$21-0.5)/0.9*1.19</f>
        <v>19.41022222222222</v>
      </c>
      <c r="E582" s="128">
        <f>(C582+4.2+coefficient!$B$21-0.5)/0.95</f>
        <v>15.452631578947368</v>
      </c>
      <c r="F582" s="178" t="s">
        <v>516</v>
      </c>
      <c r="G582" s="179">
        <v>581</v>
      </c>
      <c r="H582" s="180">
        <f>(C582+4.2+coefficient!$B$21)/0.85*1.19</f>
        <v>21.251999999999999</v>
      </c>
      <c r="I582" s="132">
        <v>294</v>
      </c>
      <c r="J582" s="132">
        <v>167452025</v>
      </c>
      <c r="K582" s="132">
        <v>448667</v>
      </c>
      <c r="L582" s="181">
        <f>(C582+4.2+coefficient!$B$21)/0.88*1.19</f>
        <v>20.5275</v>
      </c>
      <c r="M582" s="135">
        <v>295</v>
      </c>
      <c r="N582" s="135">
        <v>167452025</v>
      </c>
      <c r="O582" s="135">
        <v>448668</v>
      </c>
      <c r="P582" s="182">
        <f>(C582+4.2+coefficient!$B$21-0.5)/0.88*1.19</f>
        <v>19.851363636363633</v>
      </c>
      <c r="Q582" s="137">
        <v>296</v>
      </c>
      <c r="R582" s="137">
        <v>167452025</v>
      </c>
      <c r="S582" s="137">
        <v>448669</v>
      </c>
      <c r="T582" s="186">
        <f t="shared" si="41"/>
        <v>11.061590909090908</v>
      </c>
      <c r="U582" s="187">
        <v>758</v>
      </c>
      <c r="V582" s="187">
        <v>167452025</v>
      </c>
      <c r="W582" s="187">
        <v>599124</v>
      </c>
      <c r="X582" s="188">
        <f t="shared" si="42"/>
        <v>15.6275</v>
      </c>
      <c r="Y582" s="189">
        <v>759</v>
      </c>
      <c r="Z582" s="189">
        <v>167452025</v>
      </c>
      <c r="AA582" s="189">
        <v>599125</v>
      </c>
      <c r="AB582" s="357">
        <v>120</v>
      </c>
    </row>
    <row r="583" spans="1:28" x14ac:dyDescent="0.25">
      <c r="A583" s="148" t="s">
        <v>1423</v>
      </c>
      <c r="B583" s="190">
        <v>167452026</v>
      </c>
      <c r="C583" s="191">
        <v>4.79</v>
      </c>
      <c r="D583" s="192">
        <f>(C583+4.2+coefficient!$B$20-0.5)/0.9*1.19</f>
        <v>23.125666666666667</v>
      </c>
      <c r="E583" s="193">
        <f>(C583+4.2+coefficient!$B$20-0.5)/0.95</f>
        <v>18.410526315789475</v>
      </c>
      <c r="F583" s="185" t="s">
        <v>842</v>
      </c>
      <c r="G583" s="179">
        <v>582</v>
      </c>
      <c r="H583" s="180">
        <f>(C583+4.2+coefficient!$B$20)/0.85*1.19</f>
        <v>25.186000000000003</v>
      </c>
      <c r="I583" s="132">
        <v>294</v>
      </c>
      <c r="J583" s="132">
        <v>167452026</v>
      </c>
      <c r="K583" s="132">
        <v>448670</v>
      </c>
      <c r="L583" s="181">
        <f>(C583+4.2+coefficient!$B$20)/0.88*1.19</f>
        <v>24.327386363636364</v>
      </c>
      <c r="M583" s="135">
        <v>295</v>
      </c>
      <c r="N583" s="135">
        <v>167452026</v>
      </c>
      <c r="O583" s="135">
        <v>448671</v>
      </c>
      <c r="P583" s="182">
        <f>(C583+4.2+coefficient!$B$20-0.5)/0.88*1.19</f>
        <v>23.651250000000005</v>
      </c>
      <c r="Q583" s="137">
        <v>296</v>
      </c>
      <c r="R583" s="137">
        <v>167452026</v>
      </c>
      <c r="S583" s="137">
        <v>448672</v>
      </c>
      <c r="T583" s="186">
        <f t="shared" si="41"/>
        <v>12.156931818181819</v>
      </c>
      <c r="U583" s="187">
        <v>758</v>
      </c>
      <c r="V583" s="187">
        <v>167452026</v>
      </c>
      <c r="W583" s="187">
        <v>599126</v>
      </c>
      <c r="X583" s="188">
        <f t="shared" si="42"/>
        <v>19.427386363636366</v>
      </c>
      <c r="Y583" s="189">
        <v>759</v>
      </c>
      <c r="Z583" s="189">
        <v>167452026</v>
      </c>
      <c r="AA583" s="189">
        <v>599127</v>
      </c>
      <c r="AB583" s="357">
        <v>73</v>
      </c>
    </row>
    <row r="584" spans="1:28" x14ac:dyDescent="0.25">
      <c r="A584" s="144" t="s">
        <v>1424</v>
      </c>
      <c r="B584" s="183">
        <v>167452027</v>
      </c>
      <c r="C584" s="184">
        <v>4.79</v>
      </c>
      <c r="D584" s="127">
        <f>(C584+4.2+coefficient!$B$20-0.5)/0.9*1.19</f>
        <v>23.125666666666667</v>
      </c>
      <c r="E584" s="128">
        <f>(C584+4.2+coefficient!$B$20-0.5)/0.95</f>
        <v>18.410526315789475</v>
      </c>
      <c r="F584" s="178" t="s">
        <v>842</v>
      </c>
      <c r="G584" s="179">
        <v>583</v>
      </c>
      <c r="H584" s="180">
        <f>(C584+4.2+coefficient!$B$20)/0.85*1.19</f>
        <v>25.186000000000003</v>
      </c>
      <c r="I584" s="132">
        <v>294</v>
      </c>
      <c r="J584" s="132">
        <v>167452027</v>
      </c>
      <c r="K584" s="132">
        <v>448673</v>
      </c>
      <c r="L584" s="181">
        <f>(C584+4.2+coefficient!$B$20)/0.88*1.19</f>
        <v>24.327386363636364</v>
      </c>
      <c r="M584" s="135">
        <v>295</v>
      </c>
      <c r="N584" s="135">
        <v>167452027</v>
      </c>
      <c r="O584" s="135">
        <v>448674</v>
      </c>
      <c r="P584" s="182">
        <f>(C584+4.2+coefficient!$B$20-0.5)/0.88*1.19</f>
        <v>23.651250000000005</v>
      </c>
      <c r="Q584" s="137">
        <v>296</v>
      </c>
      <c r="R584" s="137">
        <v>167452027</v>
      </c>
      <c r="S584" s="137">
        <v>448675</v>
      </c>
      <c r="T584" s="186">
        <f t="shared" si="41"/>
        <v>12.156931818181819</v>
      </c>
      <c r="U584" s="187">
        <v>758</v>
      </c>
      <c r="V584" s="187">
        <v>167452027</v>
      </c>
      <c r="W584" s="187">
        <v>599128</v>
      </c>
      <c r="X584" s="188">
        <f t="shared" si="42"/>
        <v>19.427386363636366</v>
      </c>
      <c r="Y584" s="189">
        <v>759</v>
      </c>
      <c r="Z584" s="189">
        <v>167452027</v>
      </c>
      <c r="AA584" s="189">
        <v>599129</v>
      </c>
      <c r="AB584" s="357">
        <v>73</v>
      </c>
    </row>
    <row r="585" spans="1:28" x14ac:dyDescent="0.25">
      <c r="A585" s="125" t="s">
        <v>1425</v>
      </c>
      <c r="B585" s="183">
        <v>167452028</v>
      </c>
      <c r="C585" s="184">
        <v>4.6900000000000004</v>
      </c>
      <c r="D585" s="127">
        <f>(C585+4.2+coefficient!$B$20-0.5)/0.9*1.19</f>
        <v>22.993444444444446</v>
      </c>
      <c r="E585" s="128">
        <f>(C585+4.2+coefficient!$B$20-0.5)/0.95</f>
        <v>18.305263157894739</v>
      </c>
      <c r="F585" s="185" t="s">
        <v>842</v>
      </c>
      <c r="G585" s="179">
        <v>584</v>
      </c>
      <c r="H585" s="180">
        <f>(C585+4.2+coefficient!$B$20)/0.85*1.19</f>
        <v>25.045999999999999</v>
      </c>
      <c r="I585" s="132">
        <v>294</v>
      </c>
      <c r="J585" s="132">
        <v>167452028</v>
      </c>
      <c r="K585" s="132">
        <v>448676</v>
      </c>
      <c r="L585" s="181">
        <f>(C585+4.2+coefficient!$B$20)/0.88*1.19</f>
        <v>24.192159090909094</v>
      </c>
      <c r="M585" s="135">
        <v>295</v>
      </c>
      <c r="N585" s="135">
        <v>167452028</v>
      </c>
      <c r="O585" s="135">
        <v>448677</v>
      </c>
      <c r="P585" s="182">
        <f>(C585+4.2+coefficient!$B$20-0.5)/0.88*1.19</f>
        <v>23.516022727272727</v>
      </c>
      <c r="Q585" s="137">
        <v>296</v>
      </c>
      <c r="R585" s="137">
        <v>167452028</v>
      </c>
      <c r="S585" s="137">
        <v>448678</v>
      </c>
      <c r="T585" s="186">
        <f t="shared" si="41"/>
        <v>12.021704545454547</v>
      </c>
      <c r="U585" s="187">
        <v>758</v>
      </c>
      <c r="V585" s="187">
        <v>167452028</v>
      </c>
      <c r="W585" s="187">
        <v>599130</v>
      </c>
      <c r="X585" s="188">
        <f t="shared" si="42"/>
        <v>19.292159090909095</v>
      </c>
      <c r="Y585" s="189">
        <v>759</v>
      </c>
      <c r="Z585" s="189">
        <v>167452028</v>
      </c>
      <c r="AA585" s="189">
        <v>599131</v>
      </c>
      <c r="AB585" s="357">
        <v>0</v>
      </c>
    </row>
    <row r="586" spans="1:28" x14ac:dyDescent="0.25">
      <c r="A586" s="144" t="s">
        <v>1426</v>
      </c>
      <c r="B586" s="183">
        <v>167452029</v>
      </c>
      <c r="C586" s="184">
        <v>9.41</v>
      </c>
      <c r="D586" s="127">
        <f>(C586+4.2+coefficient!$B$21-0.5)/0.9*1.19</f>
        <v>26.58988888888889</v>
      </c>
      <c r="E586" s="128">
        <f>(C586+4.2+coefficient!$B$21-0.5)/0.95</f>
        <v>21.168421052631579</v>
      </c>
      <c r="F586" s="178" t="s">
        <v>516</v>
      </c>
      <c r="G586" s="179">
        <v>585</v>
      </c>
      <c r="H586" s="180">
        <f>(C586+4.2+coefficient!$B$21)/0.85*1.19</f>
        <v>28.853999999999999</v>
      </c>
      <c r="I586" s="132">
        <v>294</v>
      </c>
      <c r="J586" s="132">
        <v>167452029</v>
      </c>
      <c r="K586" s="132">
        <v>448679</v>
      </c>
      <c r="L586" s="181">
        <f>(C586+4.2+coefficient!$B$21)/0.88*1.19</f>
        <v>27.870340909090906</v>
      </c>
      <c r="M586" s="135">
        <v>295</v>
      </c>
      <c r="N586" s="135">
        <v>167452029</v>
      </c>
      <c r="O586" s="135">
        <v>448680</v>
      </c>
      <c r="P586" s="182">
        <f>(C586+4.2+coefficient!$B$21-0.5)/0.88*1.19</f>
        <v>27.194204545454543</v>
      </c>
      <c r="Q586" s="137">
        <v>296</v>
      </c>
      <c r="R586" s="137">
        <v>167452029</v>
      </c>
      <c r="S586" s="137">
        <v>448681</v>
      </c>
      <c r="T586" s="186">
        <f t="shared" si="41"/>
        <v>18.404431818181816</v>
      </c>
      <c r="U586" s="187">
        <v>758</v>
      </c>
      <c r="V586" s="187">
        <v>167452029</v>
      </c>
      <c r="W586" s="187">
        <v>599132</v>
      </c>
      <c r="X586" s="188">
        <f t="shared" si="42"/>
        <v>22.970340909090908</v>
      </c>
      <c r="Y586" s="189">
        <v>759</v>
      </c>
      <c r="Z586" s="189">
        <v>167452029</v>
      </c>
      <c r="AA586" s="189">
        <v>599133</v>
      </c>
      <c r="AB586" s="357">
        <v>27</v>
      </c>
    </row>
    <row r="587" spans="1:28" x14ac:dyDescent="0.25">
      <c r="A587" s="125" t="s">
        <v>1427</v>
      </c>
      <c r="B587" s="183">
        <v>167452030</v>
      </c>
      <c r="C587" s="184">
        <v>10.119999999999999</v>
      </c>
      <c r="D587" s="127">
        <f>(C587+4.2+coefficient!$B$20-0.5)/0.9*1.19</f>
        <v>30.173111111111108</v>
      </c>
      <c r="E587" s="128">
        <f>(C587+4.2+coefficient!$B$20-0.5)/0.95</f>
        <v>24.02105263157895</v>
      </c>
      <c r="F587" s="185" t="s">
        <v>842</v>
      </c>
      <c r="G587" s="179">
        <v>586</v>
      </c>
      <c r="H587" s="180">
        <f>(C587+4.2+coefficient!$B$20)/0.85*1.19</f>
        <v>32.648000000000003</v>
      </c>
      <c r="I587" s="132">
        <v>294</v>
      </c>
      <c r="J587" s="132">
        <v>167452030</v>
      </c>
      <c r="K587" s="132">
        <v>448682</v>
      </c>
      <c r="L587" s="181">
        <f>(C587+4.2+coefficient!$B$20)/0.88*1.19</f>
        <v>31.535</v>
      </c>
      <c r="M587" s="135">
        <v>295</v>
      </c>
      <c r="N587" s="135">
        <v>167452030</v>
      </c>
      <c r="O587" s="135">
        <v>448683</v>
      </c>
      <c r="P587" s="182">
        <f>(C587+4.2+coefficient!$B$20-0.5)/0.88*1.19</f>
        <v>30.858863636363637</v>
      </c>
      <c r="Q587" s="137">
        <v>296</v>
      </c>
      <c r="R587" s="137">
        <v>167452030</v>
      </c>
      <c r="S587" s="137">
        <v>448684</v>
      </c>
      <c r="T587" s="186">
        <f t="shared" si="41"/>
        <v>19.364545454545453</v>
      </c>
      <c r="U587" s="187">
        <v>758</v>
      </c>
      <c r="V587" s="187">
        <v>167452030</v>
      </c>
      <c r="W587" s="187">
        <v>599134</v>
      </c>
      <c r="X587" s="188">
        <f t="shared" si="42"/>
        <v>26.634999999999998</v>
      </c>
      <c r="Y587" s="189">
        <v>759</v>
      </c>
      <c r="Z587" s="189">
        <v>167452030</v>
      </c>
      <c r="AA587" s="189">
        <v>599135</v>
      </c>
      <c r="AB587" s="357">
        <v>0</v>
      </c>
    </row>
    <row r="588" spans="1:28" x14ac:dyDescent="0.25">
      <c r="A588" s="144" t="s">
        <v>1428</v>
      </c>
      <c r="B588" s="183">
        <v>167452031</v>
      </c>
      <c r="C588" s="184">
        <v>3.98</v>
      </c>
      <c r="D588" s="127">
        <f>(C588+4.2+coefficient!$B$21-0.5)/0.9*1.19</f>
        <v>19.41022222222222</v>
      </c>
      <c r="E588" s="128">
        <f>(C588+4.2+coefficient!$B$21-0.5)/0.95</f>
        <v>15.452631578947368</v>
      </c>
      <c r="F588" s="178" t="s">
        <v>516</v>
      </c>
      <c r="G588" s="179">
        <v>587</v>
      </c>
      <c r="H588" s="180">
        <f>(C588+4.2+coefficient!$B$21)/0.85*1.19</f>
        <v>21.251999999999999</v>
      </c>
      <c r="I588" s="132">
        <v>294</v>
      </c>
      <c r="J588" s="132">
        <v>167452031</v>
      </c>
      <c r="K588" s="132">
        <v>448685</v>
      </c>
      <c r="L588" s="181">
        <f>(C588+4.2+coefficient!$B$21)/0.88*1.19</f>
        <v>20.5275</v>
      </c>
      <c r="M588" s="135">
        <v>295</v>
      </c>
      <c r="N588" s="135">
        <v>167452031</v>
      </c>
      <c r="O588" s="135">
        <v>448686</v>
      </c>
      <c r="P588" s="182">
        <f>(C588+4.2+coefficient!$B$21-0.5)/0.88*1.19</f>
        <v>19.851363636363633</v>
      </c>
      <c r="Q588" s="137">
        <v>296</v>
      </c>
      <c r="R588" s="137">
        <v>167452031</v>
      </c>
      <c r="S588" s="137">
        <v>448687</v>
      </c>
      <c r="T588" s="186">
        <f t="shared" si="41"/>
        <v>11.061590909090908</v>
      </c>
      <c r="U588" s="187">
        <v>758</v>
      </c>
      <c r="V588" s="187">
        <v>167452031</v>
      </c>
      <c r="W588" s="187">
        <v>599136</v>
      </c>
      <c r="X588" s="188">
        <f t="shared" si="42"/>
        <v>15.6275</v>
      </c>
      <c r="Y588" s="189">
        <v>759</v>
      </c>
      <c r="Z588" s="189">
        <v>167452031</v>
      </c>
      <c r="AA588" s="189">
        <v>599137</v>
      </c>
      <c r="AB588" s="357">
        <v>120</v>
      </c>
    </row>
    <row r="589" spans="1:28" x14ac:dyDescent="0.25">
      <c r="A589" s="148" t="s">
        <v>1429</v>
      </c>
      <c r="B589" s="190">
        <v>167452032</v>
      </c>
      <c r="C589" s="191">
        <v>4.79</v>
      </c>
      <c r="D589" s="192">
        <f>(C589+4.2+coefficient!$B$20-0.5)/0.9*1.19</f>
        <v>23.125666666666667</v>
      </c>
      <c r="E589" s="193">
        <f>(C589+4.2+coefficient!$B$20-0.5)/0.95</f>
        <v>18.410526315789475</v>
      </c>
      <c r="F589" s="185" t="s">
        <v>842</v>
      </c>
      <c r="G589" s="179">
        <v>588</v>
      </c>
      <c r="H589" s="180">
        <f>(C589+4.2+coefficient!$B$20)/0.85*1.19</f>
        <v>25.186000000000003</v>
      </c>
      <c r="I589" s="132">
        <v>294</v>
      </c>
      <c r="J589" s="132">
        <v>167452032</v>
      </c>
      <c r="K589" s="132">
        <v>448688</v>
      </c>
      <c r="L589" s="181">
        <f>(C589+4.2+coefficient!$B$20)/0.88*1.19</f>
        <v>24.327386363636364</v>
      </c>
      <c r="M589" s="135">
        <v>295</v>
      </c>
      <c r="N589" s="135">
        <v>167452032</v>
      </c>
      <c r="O589" s="135">
        <v>448689</v>
      </c>
      <c r="P589" s="182">
        <f>(C589+4.2+coefficient!$B$20-0.5)/0.88*1.19</f>
        <v>23.651250000000005</v>
      </c>
      <c r="Q589" s="137">
        <v>296</v>
      </c>
      <c r="R589" s="137">
        <v>167452032</v>
      </c>
      <c r="S589" s="137">
        <v>448690</v>
      </c>
      <c r="T589" s="186">
        <f t="shared" si="41"/>
        <v>12.156931818181819</v>
      </c>
      <c r="U589" s="187">
        <v>758</v>
      </c>
      <c r="V589" s="187">
        <v>167452032</v>
      </c>
      <c r="W589" s="187">
        <v>599138</v>
      </c>
      <c r="X589" s="188">
        <f>L589-2</f>
        <v>22.327386363636364</v>
      </c>
      <c r="Y589" s="189">
        <v>759</v>
      </c>
      <c r="Z589" s="189">
        <v>167452032</v>
      </c>
      <c r="AA589" s="189">
        <v>599139</v>
      </c>
      <c r="AB589" s="357">
        <v>73</v>
      </c>
    </row>
    <row r="590" spans="1:28" x14ac:dyDescent="0.25">
      <c r="A590" s="144" t="s">
        <v>1430</v>
      </c>
      <c r="B590" s="183">
        <v>167452033</v>
      </c>
      <c r="C590" s="184">
        <v>4.79</v>
      </c>
      <c r="D590" s="127">
        <f>(C590+4.2+coefficient!$B$20-0.5)/0.9*1.19</f>
        <v>23.125666666666667</v>
      </c>
      <c r="E590" s="128">
        <f>(C590+4.2+coefficient!$B$20-0.5)/0.95</f>
        <v>18.410526315789475</v>
      </c>
      <c r="F590" s="178" t="s">
        <v>842</v>
      </c>
      <c r="G590" s="179">
        <v>589</v>
      </c>
      <c r="H590" s="180">
        <f>(C590+4.2+coefficient!$B$20)/0.85*1.19</f>
        <v>25.186000000000003</v>
      </c>
      <c r="I590" s="132">
        <v>294</v>
      </c>
      <c r="J590" s="132">
        <v>167452033</v>
      </c>
      <c r="K590" s="132">
        <v>448691</v>
      </c>
      <c r="L590" s="181">
        <f>(C590+4.2+coefficient!$B$20)/0.88*1.19</f>
        <v>24.327386363636364</v>
      </c>
      <c r="M590" s="135">
        <v>295</v>
      </c>
      <c r="N590" s="135">
        <v>167452033</v>
      </c>
      <c r="O590" s="135">
        <v>448692</v>
      </c>
      <c r="P590" s="182">
        <f>(C590+4.2+coefficient!$B$20-0.5)/0.88*1.19</f>
        <v>23.651250000000005</v>
      </c>
      <c r="Q590" s="137">
        <v>296</v>
      </c>
      <c r="R590" s="137">
        <v>167452033</v>
      </c>
      <c r="S590" s="137">
        <v>448693</v>
      </c>
      <c r="T590" s="186">
        <f t="shared" si="41"/>
        <v>12.156931818181819</v>
      </c>
      <c r="U590" s="187">
        <v>758</v>
      </c>
      <c r="V590" s="187">
        <v>167452033</v>
      </c>
      <c r="W590" s="187">
        <v>599140</v>
      </c>
      <c r="X590" s="188">
        <f>L590-4.9</f>
        <v>19.427386363636366</v>
      </c>
      <c r="Y590" s="189">
        <v>759</v>
      </c>
      <c r="Z590" s="189">
        <v>167452033</v>
      </c>
      <c r="AA590" s="189">
        <v>599141</v>
      </c>
      <c r="AB590" s="357">
        <v>73</v>
      </c>
    </row>
    <row r="591" spans="1:28" x14ac:dyDescent="0.25">
      <c r="A591" s="125" t="s">
        <v>1431</v>
      </c>
      <c r="B591" s="183">
        <v>167452034</v>
      </c>
      <c r="C591" s="184">
        <v>4.6900000000000004</v>
      </c>
      <c r="D591" s="127">
        <f>(C591+4.2+coefficient!$B$20-0.5)/0.9*1.19</f>
        <v>22.993444444444446</v>
      </c>
      <c r="E591" s="128">
        <f>(C591+4.2+coefficient!$B$20-0.5)/0.95</f>
        <v>18.305263157894739</v>
      </c>
      <c r="F591" s="185" t="s">
        <v>842</v>
      </c>
      <c r="G591" s="179">
        <v>590</v>
      </c>
      <c r="H591" s="180">
        <f>(C591+4.2+coefficient!$B$20)/0.85*1.19</f>
        <v>25.045999999999999</v>
      </c>
      <c r="I591" s="132">
        <v>294</v>
      </c>
      <c r="J591" s="132">
        <v>167452034</v>
      </c>
      <c r="K591" s="132">
        <v>448694</v>
      </c>
      <c r="L591" s="181">
        <f>(C591+4.2+coefficient!$B$20)/0.88*1.19</f>
        <v>24.192159090909094</v>
      </c>
      <c r="M591" s="135">
        <v>295</v>
      </c>
      <c r="N591" s="135">
        <v>167452034</v>
      </c>
      <c r="O591" s="135">
        <v>448695</v>
      </c>
      <c r="P591" s="182">
        <f>(C591+4.2+coefficient!$B$20-0.5)/0.88*1.19</f>
        <v>23.516022727272727</v>
      </c>
      <c r="Q591" s="137">
        <v>296</v>
      </c>
      <c r="R591" s="137">
        <v>167452034</v>
      </c>
      <c r="S591" s="137">
        <v>448696</v>
      </c>
      <c r="T591" s="186">
        <f t="shared" si="41"/>
        <v>12.021704545454547</v>
      </c>
      <c r="U591" s="187">
        <v>758</v>
      </c>
      <c r="V591" s="187">
        <v>167452034</v>
      </c>
      <c r="W591" s="187">
        <v>599142</v>
      </c>
      <c r="X591" s="188">
        <f>L591-4.9</f>
        <v>19.292159090909095</v>
      </c>
      <c r="Y591" s="189">
        <v>759</v>
      </c>
      <c r="Z591" s="189">
        <v>167452034</v>
      </c>
      <c r="AA591" s="189">
        <v>599143</v>
      </c>
      <c r="AB591" s="357">
        <v>0</v>
      </c>
    </row>
    <row r="592" spans="1:28" x14ac:dyDescent="0.25">
      <c r="A592" s="144" t="s">
        <v>1432</v>
      </c>
      <c r="B592" s="183">
        <v>167452035</v>
      </c>
      <c r="C592" s="184">
        <v>5.95</v>
      </c>
      <c r="D592" s="127">
        <f>(C592+4.2+coefficient!$B$21-0.5)/0.9*1.19</f>
        <v>22.014999999999993</v>
      </c>
      <c r="E592" s="128">
        <f>(C592+4.2+coefficient!$B$21-0.5)/0.95</f>
        <v>17.526315789473685</v>
      </c>
      <c r="F592" s="178" t="s">
        <v>516</v>
      </c>
      <c r="G592" s="179">
        <v>591</v>
      </c>
      <c r="H592" s="180">
        <f>(C592+4.2+coefficient!$B$21)/0.85*1.19</f>
        <v>24.009999999999998</v>
      </c>
      <c r="I592" s="132">
        <v>294</v>
      </c>
      <c r="J592" s="132">
        <v>167452035</v>
      </c>
      <c r="K592" s="132">
        <v>448697</v>
      </c>
      <c r="L592" s="181">
        <f>(C592+4.2+coefficient!$B$21)/0.88*1.19</f>
        <v>23.191477272727273</v>
      </c>
      <c r="M592" s="135">
        <v>295</v>
      </c>
      <c r="N592" s="135">
        <v>167452035</v>
      </c>
      <c r="O592" s="135">
        <v>448698</v>
      </c>
      <c r="P592" s="182">
        <f>(C592+4.2+coefficient!$B$21-0.5)/0.88*1.19</f>
        <v>22.515340909090906</v>
      </c>
      <c r="Q592" s="137">
        <v>296</v>
      </c>
      <c r="R592" s="137">
        <v>167452035</v>
      </c>
      <c r="S592" s="137">
        <v>448699</v>
      </c>
      <c r="T592" s="186">
        <f t="shared" si="41"/>
        <v>13.725568181818183</v>
      </c>
      <c r="U592" s="187">
        <v>758</v>
      </c>
      <c r="V592" s="187">
        <v>167452035</v>
      </c>
      <c r="W592" s="187">
        <v>599144</v>
      </c>
      <c r="X592" s="188">
        <f>L592-4.9</f>
        <v>18.291477272727271</v>
      </c>
      <c r="Y592" s="189">
        <v>759</v>
      </c>
      <c r="Z592" s="189">
        <v>167452035</v>
      </c>
      <c r="AA592" s="189">
        <v>599145</v>
      </c>
      <c r="AB592" s="357">
        <v>31</v>
      </c>
    </row>
    <row r="593" spans="1:28" x14ac:dyDescent="0.25">
      <c r="A593" s="148" t="s">
        <v>1433</v>
      </c>
      <c r="B593" s="190">
        <v>167452036</v>
      </c>
      <c r="C593" s="191">
        <v>6.76</v>
      </c>
      <c r="D593" s="192">
        <f>(C593+4.2+coefficient!$B$20-0.5)/0.9*1.19</f>
        <v>25.730444444444444</v>
      </c>
      <c r="E593" s="193">
        <f>(C593+4.2+coefficient!$B$20-0.5)/0.95</f>
        <v>20.484210526315792</v>
      </c>
      <c r="F593" s="185" t="s">
        <v>842</v>
      </c>
      <c r="G593" s="179">
        <v>592</v>
      </c>
      <c r="H593" s="180">
        <f>(C593+4.2+coefficient!$B$20)/0.85*1.19</f>
        <v>27.944000000000003</v>
      </c>
      <c r="I593" s="132">
        <v>294</v>
      </c>
      <c r="J593" s="132">
        <v>167452036</v>
      </c>
      <c r="K593" s="132">
        <v>448700</v>
      </c>
      <c r="L593" s="181">
        <f>(C593+4.2+coefficient!$B$20)/0.88*1.19</f>
        <v>26.991363636363637</v>
      </c>
      <c r="M593" s="135">
        <v>295</v>
      </c>
      <c r="N593" s="135">
        <v>167452036</v>
      </c>
      <c r="O593" s="135">
        <v>448701</v>
      </c>
      <c r="P593" s="182">
        <f>(C593+4.2+coefficient!$B$20-0.5)/0.88*1.19</f>
        <v>26.31522727272727</v>
      </c>
      <c r="Q593" s="137">
        <v>296</v>
      </c>
      <c r="R593" s="137">
        <v>167452036</v>
      </c>
      <c r="S593" s="137">
        <v>448702</v>
      </c>
      <c r="T593" s="186">
        <f t="shared" si="41"/>
        <v>14.82090909090909</v>
      </c>
      <c r="U593" s="187">
        <v>758</v>
      </c>
      <c r="V593" s="187">
        <v>167452036</v>
      </c>
      <c r="W593" s="187">
        <v>599146</v>
      </c>
      <c r="X593" s="188">
        <f>L593-2</f>
        <v>24.991363636363637</v>
      </c>
      <c r="Y593" s="189">
        <v>759</v>
      </c>
      <c r="Z593" s="189">
        <v>167452036</v>
      </c>
      <c r="AA593" s="189">
        <v>599147</v>
      </c>
      <c r="AB593" s="357">
        <v>31</v>
      </c>
    </row>
    <row r="594" spans="1:28" x14ac:dyDescent="0.25">
      <c r="A594" s="144" t="s">
        <v>1434</v>
      </c>
      <c r="B594" s="183">
        <v>167452037</v>
      </c>
      <c r="C594" s="184">
        <v>6.76</v>
      </c>
      <c r="D594" s="127">
        <f>(C594+4.2+coefficient!$B$20-0.5)/0.9*1.19</f>
        <v>25.730444444444444</v>
      </c>
      <c r="E594" s="128">
        <f>(C594+4.2+coefficient!$B$20-0.5)/0.95</f>
        <v>20.484210526315792</v>
      </c>
      <c r="F594" s="178" t="s">
        <v>842</v>
      </c>
      <c r="G594" s="179">
        <v>593</v>
      </c>
      <c r="H594" s="180">
        <f>(C594+4.2+coefficient!$B$20)/0.85*1.19</f>
        <v>27.944000000000003</v>
      </c>
      <c r="I594" s="132">
        <v>294</v>
      </c>
      <c r="J594" s="132">
        <v>167452037</v>
      </c>
      <c r="K594" s="132">
        <v>448703</v>
      </c>
      <c r="L594" s="181">
        <f>(C594+4.2+coefficient!$B$20)/0.88*1.19</f>
        <v>26.991363636363637</v>
      </c>
      <c r="M594" s="135">
        <v>295</v>
      </c>
      <c r="N594" s="135">
        <v>167452037</v>
      </c>
      <c r="O594" s="135">
        <v>448704</v>
      </c>
      <c r="P594" s="182">
        <f>(C594+4.2+coefficient!$B$20-0.5)/0.88*1.19</f>
        <v>26.31522727272727</v>
      </c>
      <c r="Q594" s="137">
        <v>296</v>
      </c>
      <c r="R594" s="137">
        <v>167452037</v>
      </c>
      <c r="S594" s="137">
        <v>448705</v>
      </c>
      <c r="T594" s="186">
        <f t="shared" si="41"/>
        <v>14.82090909090909</v>
      </c>
      <c r="U594" s="187">
        <v>758</v>
      </c>
      <c r="V594" s="187">
        <v>167452037</v>
      </c>
      <c r="W594" s="187">
        <v>599148</v>
      </c>
      <c r="X594" s="188">
        <f t="shared" ref="X594:X604" si="43">L594-4.9</f>
        <v>22.091363636363639</v>
      </c>
      <c r="Y594" s="189">
        <v>759</v>
      </c>
      <c r="Z594" s="189">
        <v>167452037</v>
      </c>
      <c r="AA594" s="189">
        <v>599149</v>
      </c>
      <c r="AB594" s="357">
        <v>31</v>
      </c>
    </row>
    <row r="595" spans="1:28" x14ac:dyDescent="0.25">
      <c r="A595" s="125" t="s">
        <v>1435</v>
      </c>
      <c r="B595" s="183">
        <v>167452038</v>
      </c>
      <c r="C595" s="184">
        <v>6.66</v>
      </c>
      <c r="D595" s="127">
        <f>(C595+4.2+coefficient!$B$20-0.5)/0.9*1.19</f>
        <v>25.598222222222219</v>
      </c>
      <c r="E595" s="128">
        <f>(C595+4.2+coefficient!$B$20-0.5)/0.95</f>
        <v>20.378947368421052</v>
      </c>
      <c r="F595" s="185" t="s">
        <v>842</v>
      </c>
      <c r="G595" s="179">
        <v>594</v>
      </c>
      <c r="H595" s="180">
        <f>(C595+4.2+coefficient!$B$20)/0.85*1.19</f>
        <v>27.803999999999998</v>
      </c>
      <c r="I595" s="132">
        <v>294</v>
      </c>
      <c r="J595" s="132">
        <v>167452038</v>
      </c>
      <c r="K595" s="132">
        <v>448706</v>
      </c>
      <c r="L595" s="181">
        <f>(C595+4.2+coefficient!$B$20)/0.88*1.19</f>
        <v>26.856136363636359</v>
      </c>
      <c r="M595" s="135">
        <v>295</v>
      </c>
      <c r="N595" s="135">
        <v>167452038</v>
      </c>
      <c r="O595" s="135">
        <v>448707</v>
      </c>
      <c r="P595" s="182">
        <f>(C595+4.2+coefficient!$B$20-0.5)/0.88*1.19</f>
        <v>26.18</v>
      </c>
      <c r="Q595" s="137">
        <v>296</v>
      </c>
      <c r="R595" s="137">
        <v>167452038</v>
      </c>
      <c r="S595" s="137">
        <v>448708</v>
      </c>
      <c r="T595" s="186">
        <f t="shared" si="41"/>
        <v>14.685681818181816</v>
      </c>
      <c r="U595" s="187">
        <v>758</v>
      </c>
      <c r="V595" s="187">
        <v>167452038</v>
      </c>
      <c r="W595" s="187">
        <v>599150</v>
      </c>
      <c r="X595" s="188">
        <f t="shared" si="43"/>
        <v>21.956136363636361</v>
      </c>
      <c r="Y595" s="189">
        <v>759</v>
      </c>
      <c r="Z595" s="189">
        <v>167452038</v>
      </c>
      <c r="AA595" s="189">
        <v>599151</v>
      </c>
      <c r="AB595" s="357">
        <v>0</v>
      </c>
    </row>
    <row r="596" spans="1:28" x14ac:dyDescent="0.25">
      <c r="A596" s="144" t="s">
        <v>1436</v>
      </c>
      <c r="B596" s="183">
        <v>167452039</v>
      </c>
      <c r="C596" s="184">
        <v>3.88</v>
      </c>
      <c r="D596" s="127">
        <f>(C596+4.2+coefficient!$B$21-0.5)/0.9*1.19</f>
        <v>19.277999999999999</v>
      </c>
      <c r="E596" s="128">
        <f>(C596+4.2+coefficient!$B$21-0.5)/0.95</f>
        <v>15.347368421052632</v>
      </c>
      <c r="F596" s="178" t="s">
        <v>516</v>
      </c>
      <c r="G596" s="179">
        <v>595</v>
      </c>
      <c r="H596" s="180">
        <f>(C596+4.2+coefficient!$B$21)/0.85*1.19</f>
        <v>21.112000000000002</v>
      </c>
      <c r="I596" s="132">
        <v>294</v>
      </c>
      <c r="J596" s="132">
        <v>167452039</v>
      </c>
      <c r="K596" s="132">
        <v>448709</v>
      </c>
      <c r="L596" s="181">
        <f>(C596+4.2+coefficient!$B$21)/0.88*1.19</f>
        <v>20.392272727272726</v>
      </c>
      <c r="M596" s="135">
        <v>295</v>
      </c>
      <c r="N596" s="135">
        <v>167452039</v>
      </c>
      <c r="O596" s="135">
        <v>448710</v>
      </c>
      <c r="P596" s="182">
        <f>(C596+4.2+coefficient!$B$21-0.5)/0.88*1.19</f>
        <v>19.716136363636362</v>
      </c>
      <c r="Q596" s="137">
        <v>296</v>
      </c>
      <c r="R596" s="137">
        <v>167452039</v>
      </c>
      <c r="S596" s="137">
        <v>448711</v>
      </c>
      <c r="T596" s="186">
        <f t="shared" si="41"/>
        <v>10.926363636363636</v>
      </c>
      <c r="U596" s="187">
        <v>758</v>
      </c>
      <c r="V596" s="187">
        <v>167452039</v>
      </c>
      <c r="W596" s="187">
        <v>599152</v>
      </c>
      <c r="X596" s="188">
        <f t="shared" si="43"/>
        <v>15.492272727272725</v>
      </c>
      <c r="Y596" s="189">
        <v>759</v>
      </c>
      <c r="Z596" s="189">
        <v>167452039</v>
      </c>
      <c r="AA596" s="189">
        <v>599153</v>
      </c>
      <c r="AB596" s="357">
        <v>25</v>
      </c>
    </row>
    <row r="597" spans="1:28" x14ac:dyDescent="0.25">
      <c r="A597" s="125" t="s">
        <v>1437</v>
      </c>
      <c r="B597" s="183">
        <v>167452040</v>
      </c>
      <c r="C597" s="184">
        <v>4.59</v>
      </c>
      <c r="D597" s="127">
        <f>(C597+4.2+coefficient!$B$20-0.5)/0.9*1.19</f>
        <v>22.861222222222217</v>
      </c>
      <c r="E597" s="128">
        <f>(C597+4.2+coefficient!$B$20-0.5)/0.95</f>
        <v>18.2</v>
      </c>
      <c r="F597" s="185" t="s">
        <v>842</v>
      </c>
      <c r="G597" s="179">
        <v>596</v>
      </c>
      <c r="H597" s="180">
        <f>(C597+4.2+coefficient!$B$20)/0.85*1.19</f>
        <v>24.905999999999999</v>
      </c>
      <c r="I597" s="132">
        <v>294</v>
      </c>
      <c r="J597" s="132">
        <v>167452040</v>
      </c>
      <c r="K597" s="132">
        <v>448712</v>
      </c>
      <c r="L597" s="181">
        <f>(C597+4.2+coefficient!$B$20)/0.88*1.19</f>
        <v>24.056931818181816</v>
      </c>
      <c r="M597" s="135">
        <v>295</v>
      </c>
      <c r="N597" s="135">
        <v>167452040</v>
      </c>
      <c r="O597" s="135">
        <v>448713</v>
      </c>
      <c r="P597" s="182">
        <f>(C597+4.2+coefficient!$B$20-0.5)/0.88*1.19</f>
        <v>23.380795454545453</v>
      </c>
      <c r="Q597" s="137">
        <v>296</v>
      </c>
      <c r="R597" s="137">
        <v>167452040</v>
      </c>
      <c r="S597" s="137">
        <v>448714</v>
      </c>
      <c r="T597" s="186">
        <f t="shared" si="41"/>
        <v>11.886477272727271</v>
      </c>
      <c r="U597" s="187">
        <v>758</v>
      </c>
      <c r="V597" s="187">
        <v>167452040</v>
      </c>
      <c r="W597" s="187">
        <v>599154</v>
      </c>
      <c r="X597" s="188">
        <f t="shared" si="43"/>
        <v>19.156931818181818</v>
      </c>
      <c r="Y597" s="189">
        <v>759</v>
      </c>
      <c r="Z597" s="189">
        <v>167452040</v>
      </c>
      <c r="AA597" s="189">
        <v>599155</v>
      </c>
      <c r="AB597" s="357">
        <v>0</v>
      </c>
    </row>
    <row r="598" spans="1:28" x14ac:dyDescent="0.25">
      <c r="A598" s="144" t="s">
        <v>1438</v>
      </c>
      <c r="B598" s="183">
        <v>167452041</v>
      </c>
      <c r="C598" s="184">
        <v>4.03</v>
      </c>
      <c r="D598" s="127">
        <f>(C598+4.2+coefficient!$B$21-0.5)/0.9*1.19</f>
        <v>19.476333333333333</v>
      </c>
      <c r="E598" s="128">
        <f>(C598+4.2+coefficient!$B$21-0.5)/0.95</f>
        <v>15.505263157894738</v>
      </c>
      <c r="F598" s="178" t="s">
        <v>516</v>
      </c>
      <c r="G598" s="179">
        <v>597</v>
      </c>
      <c r="H598" s="180">
        <f>(C598+4.2+coefficient!$B$21)/0.85*1.19</f>
        <v>21.321999999999999</v>
      </c>
      <c r="I598" s="132">
        <v>294</v>
      </c>
      <c r="J598" s="132">
        <v>167452041</v>
      </c>
      <c r="K598" s="132">
        <v>448715</v>
      </c>
      <c r="L598" s="181">
        <f>(C598+4.2+coefficient!$B$21)/0.88*1.19</f>
        <v>20.595113636363639</v>
      </c>
      <c r="M598" s="135">
        <v>295</v>
      </c>
      <c r="N598" s="135">
        <v>167452041</v>
      </c>
      <c r="O598" s="135">
        <v>448716</v>
      </c>
      <c r="P598" s="182">
        <f>(C598+4.2+coefficient!$B$21-0.5)/0.88*1.19</f>
        <v>19.918977272727272</v>
      </c>
      <c r="Q598" s="137">
        <v>296</v>
      </c>
      <c r="R598" s="137">
        <v>167452041</v>
      </c>
      <c r="S598" s="137">
        <v>448717</v>
      </c>
      <c r="T598" s="186">
        <f t="shared" si="41"/>
        <v>11.129204545454547</v>
      </c>
      <c r="U598" s="187">
        <v>758</v>
      </c>
      <c r="V598" s="187">
        <v>167452041</v>
      </c>
      <c r="W598" s="187">
        <v>599156</v>
      </c>
      <c r="X598" s="188">
        <f t="shared" si="43"/>
        <v>15.695113636363638</v>
      </c>
      <c r="Y598" s="189">
        <v>759</v>
      </c>
      <c r="Z598" s="189">
        <v>167452041</v>
      </c>
      <c r="AA598" s="189">
        <v>599157</v>
      </c>
      <c r="AB598" s="357">
        <v>120</v>
      </c>
    </row>
    <row r="599" spans="1:28" x14ac:dyDescent="0.25">
      <c r="A599" s="148" t="s">
        <v>1439</v>
      </c>
      <c r="B599" s="190">
        <v>167452042</v>
      </c>
      <c r="C599" s="191">
        <v>4.84</v>
      </c>
      <c r="D599" s="192">
        <f>(C599+4.2+coefficient!$B$20-0.5)/0.9*1.19</f>
        <v>23.191777777777773</v>
      </c>
      <c r="E599" s="193">
        <f>(C599+4.2+coefficient!$B$20-0.5)/0.95</f>
        <v>18.463157894736842</v>
      </c>
      <c r="F599" s="185" t="s">
        <v>842</v>
      </c>
      <c r="G599" s="179">
        <v>598</v>
      </c>
      <c r="H599" s="180">
        <f>(C599+4.2+coefficient!$B$20)/0.85*1.19</f>
        <v>25.255999999999997</v>
      </c>
      <c r="I599" s="132">
        <v>294</v>
      </c>
      <c r="J599" s="132">
        <v>167452042</v>
      </c>
      <c r="K599" s="132">
        <v>448718</v>
      </c>
      <c r="L599" s="181">
        <f>(C599+4.2+coefficient!$B$20)/0.88*1.19</f>
        <v>24.395</v>
      </c>
      <c r="M599" s="135">
        <v>295</v>
      </c>
      <c r="N599" s="135">
        <v>167452042</v>
      </c>
      <c r="O599" s="135">
        <v>448719</v>
      </c>
      <c r="P599" s="182">
        <f>(C599+4.2+coefficient!$B$20-0.5)/0.88*1.19</f>
        <v>23.718863636363633</v>
      </c>
      <c r="Q599" s="137">
        <v>296</v>
      </c>
      <c r="R599" s="137">
        <v>167452042</v>
      </c>
      <c r="S599" s="137">
        <v>448720</v>
      </c>
      <c r="T599" s="186">
        <f t="shared" si="41"/>
        <v>12.224545454545453</v>
      </c>
      <c r="U599" s="187">
        <v>758</v>
      </c>
      <c r="V599" s="187">
        <v>167452042</v>
      </c>
      <c r="W599" s="187">
        <v>599158</v>
      </c>
      <c r="X599" s="188">
        <f t="shared" si="43"/>
        <v>19.494999999999997</v>
      </c>
      <c r="Y599" s="189">
        <v>759</v>
      </c>
      <c r="Z599" s="189">
        <v>167452042</v>
      </c>
      <c r="AA599" s="189">
        <v>599159</v>
      </c>
      <c r="AB599" s="357">
        <v>73</v>
      </c>
    </row>
    <row r="600" spans="1:28" x14ac:dyDescent="0.25">
      <c r="A600" s="144" t="s">
        <v>1440</v>
      </c>
      <c r="B600" s="183">
        <v>167452043</v>
      </c>
      <c r="C600" s="184">
        <v>4.84</v>
      </c>
      <c r="D600" s="127">
        <f>(C600+4.2+coefficient!$B$20-0.5)/0.9*1.19</f>
        <v>23.191777777777773</v>
      </c>
      <c r="E600" s="128">
        <f>(C600+4.2+coefficient!$B$20-0.5)/0.95</f>
        <v>18.463157894736842</v>
      </c>
      <c r="F600" s="178" t="s">
        <v>842</v>
      </c>
      <c r="G600" s="179">
        <v>599</v>
      </c>
      <c r="H600" s="180">
        <f>(C600+4.2+coefficient!$B$20)/0.85*1.19</f>
        <v>25.255999999999997</v>
      </c>
      <c r="I600" s="132">
        <v>294</v>
      </c>
      <c r="J600" s="132">
        <v>167452043</v>
      </c>
      <c r="K600" s="132">
        <v>448721</v>
      </c>
      <c r="L600" s="181">
        <f>(C600+4.2+coefficient!$B$20)/0.88*1.19</f>
        <v>24.395</v>
      </c>
      <c r="M600" s="135">
        <v>295</v>
      </c>
      <c r="N600" s="135">
        <v>167452043</v>
      </c>
      <c r="O600" s="135">
        <v>448722</v>
      </c>
      <c r="P600" s="182">
        <f>(C600+4.2+coefficient!$B$20-0.5)/0.88*1.19</f>
        <v>23.718863636363633</v>
      </c>
      <c r="Q600" s="137">
        <v>296</v>
      </c>
      <c r="R600" s="137">
        <v>167452043</v>
      </c>
      <c r="S600" s="137">
        <v>448723</v>
      </c>
      <c r="T600" s="186">
        <f t="shared" si="41"/>
        <v>12.224545454545453</v>
      </c>
      <c r="U600" s="187">
        <v>758</v>
      </c>
      <c r="V600" s="187">
        <v>167452043</v>
      </c>
      <c r="W600" s="187">
        <v>599160</v>
      </c>
      <c r="X600" s="188">
        <f t="shared" si="43"/>
        <v>19.494999999999997</v>
      </c>
      <c r="Y600" s="189">
        <v>759</v>
      </c>
      <c r="Z600" s="189">
        <v>167452043</v>
      </c>
      <c r="AA600" s="189">
        <v>599161</v>
      </c>
      <c r="AB600" s="357">
        <v>73</v>
      </c>
    </row>
    <row r="601" spans="1:28" x14ac:dyDescent="0.25">
      <c r="A601" s="125" t="s">
        <v>1441</v>
      </c>
      <c r="B601" s="183">
        <v>167452044</v>
      </c>
      <c r="C601" s="184">
        <v>4.74</v>
      </c>
      <c r="D601" s="127">
        <f>(C601+4.2+coefficient!$B$20-0.5)/0.9*1.19</f>
        <v>23.059555555555558</v>
      </c>
      <c r="E601" s="128">
        <f>(C601+4.2+coefficient!$B$20-0.5)/0.95</f>
        <v>18.357894736842109</v>
      </c>
      <c r="F601" s="185" t="s">
        <v>842</v>
      </c>
      <c r="G601" s="179">
        <v>600</v>
      </c>
      <c r="H601" s="180">
        <f>(C601+4.2+coefficient!$B$20)/0.85*1.19</f>
        <v>25.116000000000003</v>
      </c>
      <c r="I601" s="132">
        <v>294</v>
      </c>
      <c r="J601" s="132">
        <v>167452044</v>
      </c>
      <c r="K601" s="132">
        <v>448724</v>
      </c>
      <c r="L601" s="181">
        <f>(C601+4.2+coefficient!$B$20)/0.88*1.19</f>
        <v>24.259772727272725</v>
      </c>
      <c r="M601" s="135">
        <v>295</v>
      </c>
      <c r="N601" s="135">
        <v>167452044</v>
      </c>
      <c r="O601" s="135">
        <v>448725</v>
      </c>
      <c r="P601" s="182">
        <f>(C601+4.2+coefficient!$B$20-0.5)/0.88*1.19</f>
        <v>23.583636363636366</v>
      </c>
      <c r="Q601" s="137">
        <v>296</v>
      </c>
      <c r="R601" s="137">
        <v>167452044</v>
      </c>
      <c r="S601" s="137">
        <v>448726</v>
      </c>
      <c r="T601" s="186">
        <f t="shared" si="41"/>
        <v>12.089318181818182</v>
      </c>
      <c r="U601" s="187">
        <v>758</v>
      </c>
      <c r="V601" s="187">
        <v>167452044</v>
      </c>
      <c r="W601" s="187">
        <v>599162</v>
      </c>
      <c r="X601" s="188">
        <f t="shared" si="43"/>
        <v>19.359772727272727</v>
      </c>
      <c r="Y601" s="189">
        <v>759</v>
      </c>
      <c r="Z601" s="189">
        <v>167452044</v>
      </c>
      <c r="AA601" s="189">
        <v>599163</v>
      </c>
      <c r="AB601" s="357">
        <v>0</v>
      </c>
    </row>
    <row r="602" spans="1:28" x14ac:dyDescent="0.25">
      <c r="A602" s="144" t="s">
        <v>1442</v>
      </c>
      <c r="B602" s="183">
        <v>167452045</v>
      </c>
      <c r="C602" s="184">
        <v>9.4600000000000009</v>
      </c>
      <c r="D602" s="127">
        <f>(C602+4.2+coefficient!$B$21-0.5)/0.9*1.19</f>
        <v>26.655999999999999</v>
      </c>
      <c r="E602" s="128">
        <f>(C602+4.2+coefficient!$B$21-0.5)/0.95</f>
        <v>21.221052631578949</v>
      </c>
      <c r="F602" s="178" t="s">
        <v>516</v>
      </c>
      <c r="G602" s="179">
        <v>601</v>
      </c>
      <c r="H602" s="180">
        <f>(C602+4.2+coefficient!$B$21)/0.85*1.19</f>
        <v>28.924000000000003</v>
      </c>
      <c r="I602" s="132">
        <v>294</v>
      </c>
      <c r="J602" s="132">
        <v>167452045</v>
      </c>
      <c r="K602" s="132">
        <v>448727</v>
      </c>
      <c r="L602" s="181">
        <f>(C602+4.2+coefficient!$B$21)/0.88*1.19</f>
        <v>27.937954545454545</v>
      </c>
      <c r="M602" s="135">
        <v>295</v>
      </c>
      <c r="N602" s="135">
        <v>167452045</v>
      </c>
      <c r="O602" s="135">
        <v>448728</v>
      </c>
      <c r="P602" s="182">
        <f>(C602+4.2+coefficient!$B$21-0.5)/0.88*1.19</f>
        <v>27.261818181818182</v>
      </c>
      <c r="Q602" s="137">
        <v>296</v>
      </c>
      <c r="R602" s="137">
        <v>167452045</v>
      </c>
      <c r="S602" s="137">
        <v>448729</v>
      </c>
      <c r="T602" s="186">
        <f t="shared" si="41"/>
        <v>18.472045454545455</v>
      </c>
      <c r="U602" s="187">
        <v>758</v>
      </c>
      <c r="V602" s="187">
        <v>167452045</v>
      </c>
      <c r="W602" s="187">
        <v>599164</v>
      </c>
      <c r="X602" s="188">
        <f t="shared" si="43"/>
        <v>23.037954545454546</v>
      </c>
      <c r="Y602" s="189">
        <v>759</v>
      </c>
      <c r="Z602" s="189">
        <v>167452045</v>
      </c>
      <c r="AA602" s="189">
        <v>599165</v>
      </c>
      <c r="AB602" s="357">
        <v>27</v>
      </c>
    </row>
    <row r="603" spans="1:28" x14ac:dyDescent="0.25">
      <c r="A603" s="125" t="s">
        <v>1443</v>
      </c>
      <c r="B603" s="183">
        <v>167452046</v>
      </c>
      <c r="C603" s="184">
        <v>10.17</v>
      </c>
      <c r="D603" s="127">
        <f>(C603+4.2+coefficient!$B$20-0.5)/0.9*1.19</f>
        <v>30.239222222222221</v>
      </c>
      <c r="E603" s="128">
        <f>(C603+4.2+coefficient!$B$20-0.5)/0.95</f>
        <v>24.073684210526316</v>
      </c>
      <c r="F603" s="185" t="s">
        <v>842</v>
      </c>
      <c r="G603" s="179">
        <v>602</v>
      </c>
      <c r="H603" s="180">
        <f>(C603+4.2+coefficient!$B$20)/0.85*1.19</f>
        <v>32.718000000000004</v>
      </c>
      <c r="I603" s="132">
        <v>294</v>
      </c>
      <c r="J603" s="132">
        <v>167452046</v>
      </c>
      <c r="K603" s="132">
        <v>448730</v>
      </c>
      <c r="L603" s="181">
        <f>(C603+4.2+coefficient!$B$20)/0.88*1.19</f>
        <v>31.602613636363635</v>
      </c>
      <c r="M603" s="135">
        <v>295</v>
      </c>
      <c r="N603" s="135">
        <v>167452046</v>
      </c>
      <c r="O603" s="135">
        <v>448731</v>
      </c>
      <c r="P603" s="182">
        <f>(C603+4.2+coefficient!$B$20-0.5)/0.88*1.19</f>
        <v>30.926477272727272</v>
      </c>
      <c r="Q603" s="137">
        <v>296</v>
      </c>
      <c r="R603" s="137">
        <v>167452046</v>
      </c>
      <c r="S603" s="137">
        <v>448732</v>
      </c>
      <c r="T603" s="186">
        <f t="shared" si="41"/>
        <v>19.432159090909092</v>
      </c>
      <c r="U603" s="187">
        <v>758</v>
      </c>
      <c r="V603" s="187">
        <v>167452046</v>
      </c>
      <c r="W603" s="187">
        <v>599166</v>
      </c>
      <c r="X603" s="188">
        <f t="shared" si="43"/>
        <v>26.702613636363637</v>
      </c>
      <c r="Y603" s="189">
        <v>759</v>
      </c>
      <c r="Z603" s="189">
        <v>167452046</v>
      </c>
      <c r="AA603" s="189">
        <v>599167</v>
      </c>
      <c r="AB603" s="357">
        <v>0</v>
      </c>
    </row>
    <row r="604" spans="1:28" x14ac:dyDescent="0.25">
      <c r="A604" s="144" t="s">
        <v>1444</v>
      </c>
      <c r="B604" s="183">
        <v>167452047</v>
      </c>
      <c r="C604" s="184">
        <v>4.03</v>
      </c>
      <c r="D604" s="127">
        <f>(C604+4.2+coefficient!$B$21-0.5)/0.9*1.19</f>
        <v>19.476333333333333</v>
      </c>
      <c r="E604" s="128">
        <f>(C604+4.2+coefficient!$B$21-0.5)/0.95</f>
        <v>15.505263157894738</v>
      </c>
      <c r="F604" s="178" t="s">
        <v>516</v>
      </c>
      <c r="G604" s="179">
        <v>603</v>
      </c>
      <c r="H604" s="180">
        <f>(C604+4.2+coefficient!$B$21)/0.85*1.19</f>
        <v>21.321999999999999</v>
      </c>
      <c r="I604" s="132">
        <v>294</v>
      </c>
      <c r="J604" s="132">
        <v>167452047</v>
      </c>
      <c r="K604" s="132">
        <v>448733</v>
      </c>
      <c r="L604" s="181">
        <f>(C604+4.2+coefficient!$B$21)/0.88*1.19</f>
        <v>20.595113636363639</v>
      </c>
      <c r="M604" s="135">
        <v>295</v>
      </c>
      <c r="N604" s="135">
        <v>167452047</v>
      </c>
      <c r="O604" s="135">
        <v>448734</v>
      </c>
      <c r="P604" s="182">
        <f>(C604+4.2+coefficient!$B$21-0.5)/0.88*1.19</f>
        <v>19.918977272727272</v>
      </c>
      <c r="Q604" s="137">
        <v>296</v>
      </c>
      <c r="R604" s="137">
        <v>167452047</v>
      </c>
      <c r="S604" s="137">
        <v>448735</v>
      </c>
      <c r="T604" s="186">
        <f t="shared" si="41"/>
        <v>11.129204545454547</v>
      </c>
      <c r="U604" s="187">
        <v>758</v>
      </c>
      <c r="V604" s="187">
        <v>167452047</v>
      </c>
      <c r="W604" s="187">
        <v>599168</v>
      </c>
      <c r="X604" s="188">
        <f t="shared" si="43"/>
        <v>15.695113636363638</v>
      </c>
      <c r="Y604" s="189">
        <v>759</v>
      </c>
      <c r="Z604" s="189">
        <v>167452047</v>
      </c>
      <c r="AA604" s="189">
        <v>599169</v>
      </c>
      <c r="AB604" s="357">
        <v>120</v>
      </c>
    </row>
    <row r="605" spans="1:28" x14ac:dyDescent="0.25">
      <c r="A605" s="148" t="s">
        <v>1445</v>
      </c>
      <c r="B605" s="190">
        <v>167452048</v>
      </c>
      <c r="C605" s="191">
        <v>4.84</v>
      </c>
      <c r="D605" s="192">
        <f>(C605+4.2+coefficient!$B$20-0.5)/0.9*1.19</f>
        <v>23.191777777777773</v>
      </c>
      <c r="E605" s="193">
        <f>(C605+4.2+coefficient!$B$20-0.5)/0.95</f>
        <v>18.463157894736842</v>
      </c>
      <c r="F605" s="185" t="s">
        <v>842</v>
      </c>
      <c r="G605" s="179">
        <v>604</v>
      </c>
      <c r="H605" s="180">
        <f>(C605+4.2+coefficient!$B$20)/0.85*1.19</f>
        <v>25.255999999999997</v>
      </c>
      <c r="I605" s="132">
        <v>294</v>
      </c>
      <c r="J605" s="132">
        <v>167452048</v>
      </c>
      <c r="K605" s="132">
        <v>448736</v>
      </c>
      <c r="L605" s="181">
        <f>(C605+4.2+coefficient!$B$20)/0.88*1.19</f>
        <v>24.395</v>
      </c>
      <c r="M605" s="135">
        <v>295</v>
      </c>
      <c r="N605" s="135">
        <v>167452048</v>
      </c>
      <c r="O605" s="135">
        <v>448737</v>
      </c>
      <c r="P605" s="182">
        <f>(C605+4.2+coefficient!$B$20-0.5)/0.88*1.19</f>
        <v>23.718863636363633</v>
      </c>
      <c r="Q605" s="137">
        <v>296</v>
      </c>
      <c r="R605" s="137">
        <v>167452048</v>
      </c>
      <c r="S605" s="137">
        <v>448738</v>
      </c>
      <c r="T605" s="186">
        <f t="shared" si="41"/>
        <v>12.224545454545453</v>
      </c>
      <c r="U605" s="187">
        <v>758</v>
      </c>
      <c r="V605" s="187">
        <v>167452048</v>
      </c>
      <c r="W605" s="187">
        <v>599170</v>
      </c>
      <c r="X605" s="188">
        <f>L605-2</f>
        <v>22.395</v>
      </c>
      <c r="Y605" s="189">
        <v>759</v>
      </c>
      <c r="Z605" s="189">
        <v>167452048</v>
      </c>
      <c r="AA605" s="189">
        <v>599171</v>
      </c>
      <c r="AB605" s="357">
        <v>73</v>
      </c>
    </row>
    <row r="606" spans="1:28" x14ac:dyDescent="0.25">
      <c r="A606" s="144" t="s">
        <v>1446</v>
      </c>
      <c r="B606" s="183">
        <v>167452049</v>
      </c>
      <c r="C606" s="184">
        <v>4.84</v>
      </c>
      <c r="D606" s="127">
        <f>(C606+4.2+coefficient!$B$20-0.5)/0.9*1.19</f>
        <v>23.191777777777773</v>
      </c>
      <c r="E606" s="128">
        <f>(C606+4.2+coefficient!$B$20-0.5)/0.95</f>
        <v>18.463157894736842</v>
      </c>
      <c r="F606" s="178" t="s">
        <v>842</v>
      </c>
      <c r="G606" s="179">
        <v>605</v>
      </c>
      <c r="H606" s="180">
        <f>(C606+4.2+coefficient!$B$20)/0.85*1.19</f>
        <v>25.255999999999997</v>
      </c>
      <c r="I606" s="132">
        <v>294</v>
      </c>
      <c r="J606" s="132">
        <v>167452049</v>
      </c>
      <c r="K606" s="132">
        <v>448739</v>
      </c>
      <c r="L606" s="181">
        <f>(C606+4.2+coefficient!$B$20)/0.88*1.19</f>
        <v>24.395</v>
      </c>
      <c r="M606" s="135">
        <v>295</v>
      </c>
      <c r="N606" s="135">
        <v>167452049</v>
      </c>
      <c r="O606" s="135">
        <v>448740</v>
      </c>
      <c r="P606" s="182">
        <f>(C606+4.2+coefficient!$B$20-0.5)/0.88*1.19</f>
        <v>23.718863636363633</v>
      </c>
      <c r="Q606" s="137">
        <v>296</v>
      </c>
      <c r="R606" s="137">
        <v>167452049</v>
      </c>
      <c r="S606" s="137">
        <v>448741</v>
      </c>
      <c r="T606" s="186">
        <f t="shared" si="41"/>
        <v>12.224545454545453</v>
      </c>
      <c r="U606" s="187">
        <v>758</v>
      </c>
      <c r="V606" s="187">
        <v>167452049</v>
      </c>
      <c r="W606" s="187">
        <v>599172</v>
      </c>
      <c r="X606" s="188">
        <f>L606-4.9</f>
        <v>19.494999999999997</v>
      </c>
      <c r="Y606" s="189">
        <v>759</v>
      </c>
      <c r="Z606" s="189">
        <v>167452049</v>
      </c>
      <c r="AA606" s="189">
        <v>599173</v>
      </c>
      <c r="AB606" s="357">
        <v>73</v>
      </c>
    </row>
    <row r="607" spans="1:28" x14ac:dyDescent="0.25">
      <c r="A607" s="125" t="s">
        <v>1447</v>
      </c>
      <c r="B607" s="183">
        <v>167452050</v>
      </c>
      <c r="C607" s="184">
        <v>4.74</v>
      </c>
      <c r="D607" s="127">
        <f>(C607+4.2+coefficient!$B$20-0.5)/0.9*1.19</f>
        <v>23.059555555555558</v>
      </c>
      <c r="E607" s="128">
        <f>(C607+4.2+coefficient!$B$20-0.5)/0.95</f>
        <v>18.357894736842109</v>
      </c>
      <c r="F607" s="185" t="s">
        <v>842</v>
      </c>
      <c r="G607" s="179">
        <v>606</v>
      </c>
      <c r="H607" s="180">
        <f>(C607+4.2+coefficient!$B$20)/0.85*1.19</f>
        <v>25.116000000000003</v>
      </c>
      <c r="I607" s="132">
        <v>294</v>
      </c>
      <c r="J607" s="132">
        <v>167452050</v>
      </c>
      <c r="K607" s="132">
        <v>448742</v>
      </c>
      <c r="L607" s="181">
        <f>(C607+4.2+coefficient!$B$20)/0.88*1.19</f>
        <v>24.259772727272725</v>
      </c>
      <c r="M607" s="135">
        <v>295</v>
      </c>
      <c r="N607" s="135">
        <v>167452050</v>
      </c>
      <c r="O607" s="135">
        <v>448743</v>
      </c>
      <c r="P607" s="182">
        <f>(C607+4.2+coefficient!$B$20-0.5)/0.88*1.19</f>
        <v>23.583636363636366</v>
      </c>
      <c r="Q607" s="137">
        <v>296</v>
      </c>
      <c r="R607" s="137">
        <v>167452050</v>
      </c>
      <c r="S607" s="137">
        <v>448744</v>
      </c>
      <c r="T607" s="186">
        <f t="shared" si="41"/>
        <v>12.089318181818182</v>
      </c>
      <c r="U607" s="187">
        <v>758</v>
      </c>
      <c r="V607" s="187">
        <v>167452050</v>
      </c>
      <c r="W607" s="187">
        <v>599174</v>
      </c>
      <c r="X607" s="188">
        <f>L607-4.9</f>
        <v>19.359772727272727</v>
      </c>
      <c r="Y607" s="189">
        <v>759</v>
      </c>
      <c r="Z607" s="189">
        <v>167452050</v>
      </c>
      <c r="AA607" s="189">
        <v>599175</v>
      </c>
      <c r="AB607" s="357">
        <v>0</v>
      </c>
    </row>
    <row r="608" spans="1:28" x14ac:dyDescent="0.25">
      <c r="A608" s="144" t="s">
        <v>1448</v>
      </c>
      <c r="B608" s="183">
        <v>167452051</v>
      </c>
      <c r="C608" s="184">
        <v>5.98</v>
      </c>
      <c r="D608" s="127">
        <f>(C608+4.2+coefficient!$B$21-0.5)/0.9*1.19</f>
        <v>22.054666666666662</v>
      </c>
      <c r="E608" s="128">
        <f>(C608+4.2+coefficient!$B$21-0.5)/0.95</f>
        <v>17.557894736842105</v>
      </c>
      <c r="F608" s="178" t="s">
        <v>516</v>
      </c>
      <c r="G608" s="179">
        <v>607</v>
      </c>
      <c r="H608" s="180">
        <f>(C608+4.2+coefficient!$B$21)/0.85*1.19</f>
        <v>24.052</v>
      </c>
      <c r="I608" s="132">
        <v>294</v>
      </c>
      <c r="J608" s="132">
        <v>167452051</v>
      </c>
      <c r="K608" s="132">
        <v>448745</v>
      </c>
      <c r="L608" s="181">
        <f>(C608+4.2+coefficient!$B$21)/0.88*1.19</f>
        <v>23.232045454545453</v>
      </c>
      <c r="M608" s="135">
        <v>295</v>
      </c>
      <c r="N608" s="135">
        <v>167452051</v>
      </c>
      <c r="O608" s="135">
        <v>448746</v>
      </c>
      <c r="P608" s="182">
        <f>(C608+4.2+coefficient!$B$21-0.5)/0.88*1.19</f>
        <v>22.55590909090909</v>
      </c>
      <c r="Q608" s="137">
        <v>296</v>
      </c>
      <c r="R608" s="137">
        <v>167452051</v>
      </c>
      <c r="S608" s="137">
        <v>448747</v>
      </c>
      <c r="T608" s="186">
        <f t="shared" si="41"/>
        <v>13.766136363636363</v>
      </c>
      <c r="U608" s="187">
        <v>758</v>
      </c>
      <c r="V608" s="187">
        <v>167452051</v>
      </c>
      <c r="W608" s="187">
        <v>599176</v>
      </c>
      <c r="X608" s="188">
        <f>L608-4.9</f>
        <v>18.332045454545451</v>
      </c>
      <c r="Y608" s="189">
        <v>759</v>
      </c>
      <c r="Z608" s="189">
        <v>167452051</v>
      </c>
      <c r="AA608" s="189">
        <v>599177</v>
      </c>
      <c r="AB608" s="357">
        <v>31</v>
      </c>
    </row>
    <row r="609" spans="1:28" x14ac:dyDescent="0.25">
      <c r="A609" s="148" t="s">
        <v>1449</v>
      </c>
      <c r="B609" s="190">
        <v>167452052</v>
      </c>
      <c r="C609" s="191">
        <v>6.79</v>
      </c>
      <c r="D609" s="192">
        <f>(C609+4.2+coefficient!$B$20-0.5)/0.9*1.19</f>
        <v>25.770111111111113</v>
      </c>
      <c r="E609" s="193">
        <f>(C609+4.2+coefficient!$B$20-0.5)/0.95</f>
        <v>20.515789473684215</v>
      </c>
      <c r="F609" s="185" t="s">
        <v>842</v>
      </c>
      <c r="G609" s="179">
        <v>608</v>
      </c>
      <c r="H609" s="180">
        <f>(C609+4.2+coefficient!$B$20)/0.85*1.19</f>
        <v>27.986000000000001</v>
      </c>
      <c r="I609" s="132">
        <v>294</v>
      </c>
      <c r="J609" s="132">
        <v>167452052</v>
      </c>
      <c r="K609" s="132">
        <v>448748</v>
      </c>
      <c r="L609" s="181">
        <f>(C609+4.2+coefficient!$B$20)/0.88*1.19</f>
        <v>27.031931818181821</v>
      </c>
      <c r="M609" s="135">
        <v>295</v>
      </c>
      <c r="N609" s="135">
        <v>167452052</v>
      </c>
      <c r="O609" s="135">
        <v>448749</v>
      </c>
      <c r="P609" s="182">
        <f>(C609+4.2+coefficient!$B$20-0.5)/0.88*1.19</f>
        <v>26.355795454545454</v>
      </c>
      <c r="Q609" s="137">
        <v>296</v>
      </c>
      <c r="R609" s="137">
        <v>167452052</v>
      </c>
      <c r="S609" s="137">
        <v>448750</v>
      </c>
      <c r="T609" s="186">
        <f t="shared" si="41"/>
        <v>14.861477272727271</v>
      </c>
      <c r="U609" s="187">
        <v>758</v>
      </c>
      <c r="V609" s="187">
        <v>167452052</v>
      </c>
      <c r="W609" s="187">
        <v>599178</v>
      </c>
      <c r="X609" s="188">
        <f>L609-2</f>
        <v>25.031931818181821</v>
      </c>
      <c r="Y609" s="189">
        <v>759</v>
      </c>
      <c r="Z609" s="189">
        <v>167452052</v>
      </c>
      <c r="AA609" s="189">
        <v>599179</v>
      </c>
      <c r="AB609" s="357">
        <v>31</v>
      </c>
    </row>
    <row r="610" spans="1:28" x14ac:dyDescent="0.25">
      <c r="A610" s="144" t="s">
        <v>1450</v>
      </c>
      <c r="B610" s="183">
        <v>167452053</v>
      </c>
      <c r="C610" s="184">
        <v>6.79</v>
      </c>
      <c r="D610" s="127">
        <f>(C610+4.2+coefficient!$B$20-0.5)/0.9*1.19</f>
        <v>25.770111111111113</v>
      </c>
      <c r="E610" s="128">
        <f>(C610+4.2+coefficient!$B$20-0.5)/0.95</f>
        <v>20.515789473684215</v>
      </c>
      <c r="F610" s="178" t="s">
        <v>842</v>
      </c>
      <c r="G610" s="179">
        <v>609</v>
      </c>
      <c r="H610" s="180">
        <f>(C610+4.2+coefficient!$B$20)/0.85*1.19</f>
        <v>27.986000000000001</v>
      </c>
      <c r="I610" s="132">
        <v>294</v>
      </c>
      <c r="J610" s="132">
        <v>167452053</v>
      </c>
      <c r="K610" s="132">
        <v>448751</v>
      </c>
      <c r="L610" s="181">
        <f>(C610+4.2+coefficient!$B$20)/0.88*1.19</f>
        <v>27.031931818181821</v>
      </c>
      <c r="M610" s="135">
        <v>295</v>
      </c>
      <c r="N610" s="135">
        <v>167452053</v>
      </c>
      <c r="O610" s="135">
        <v>448752</v>
      </c>
      <c r="P610" s="182">
        <f>(C610+4.2+coefficient!$B$20-0.5)/0.88*1.19</f>
        <v>26.355795454545454</v>
      </c>
      <c r="Q610" s="137">
        <v>296</v>
      </c>
      <c r="R610" s="137">
        <v>167452053</v>
      </c>
      <c r="S610" s="137">
        <v>448753</v>
      </c>
      <c r="T610" s="186">
        <f t="shared" si="41"/>
        <v>14.861477272727271</v>
      </c>
      <c r="U610" s="187">
        <v>758</v>
      </c>
      <c r="V610" s="187">
        <v>167452053</v>
      </c>
      <c r="W610" s="187">
        <v>599180</v>
      </c>
      <c r="X610" s="188">
        <f t="shared" ref="X610:X620" si="44">L610-4.9</f>
        <v>22.131931818181819</v>
      </c>
      <c r="Y610" s="189">
        <v>759</v>
      </c>
      <c r="Z610" s="189">
        <v>167452053</v>
      </c>
      <c r="AA610" s="189">
        <v>599181</v>
      </c>
      <c r="AB610" s="357">
        <v>31</v>
      </c>
    </row>
    <row r="611" spans="1:28" x14ac:dyDescent="0.25">
      <c r="A611" s="125" t="s">
        <v>1451</v>
      </c>
      <c r="B611" s="183">
        <v>167452054</v>
      </c>
      <c r="C611" s="184">
        <v>6.69</v>
      </c>
      <c r="D611" s="127">
        <f>(C611+4.2+coefficient!$B$20-0.5)/0.9*1.19</f>
        <v>25.637888888888888</v>
      </c>
      <c r="E611" s="128">
        <f>(C611+4.2+coefficient!$B$20-0.5)/0.95</f>
        <v>20.410526315789475</v>
      </c>
      <c r="F611" s="185" t="s">
        <v>842</v>
      </c>
      <c r="G611" s="179">
        <v>610</v>
      </c>
      <c r="H611" s="180">
        <f>(C611+4.2+coefficient!$B$20)/0.85*1.19</f>
        <v>27.846</v>
      </c>
      <c r="I611" s="132">
        <v>294</v>
      </c>
      <c r="J611" s="132">
        <v>167452054</v>
      </c>
      <c r="K611" s="132">
        <v>448754</v>
      </c>
      <c r="L611" s="181">
        <f>(C611+4.2+coefficient!$B$20)/0.88*1.19</f>
        <v>26.896704545454543</v>
      </c>
      <c r="M611" s="135">
        <v>295</v>
      </c>
      <c r="N611" s="135">
        <v>167452054</v>
      </c>
      <c r="O611" s="135">
        <v>448755</v>
      </c>
      <c r="P611" s="182">
        <f>(C611+4.2+coefficient!$B$20-0.5)/0.88*1.19</f>
        <v>26.22056818181818</v>
      </c>
      <c r="Q611" s="137">
        <v>296</v>
      </c>
      <c r="R611" s="137">
        <v>167452054</v>
      </c>
      <c r="S611" s="137">
        <v>448756</v>
      </c>
      <c r="T611" s="186">
        <f t="shared" si="41"/>
        <v>14.726249999999999</v>
      </c>
      <c r="U611" s="187">
        <v>758</v>
      </c>
      <c r="V611" s="187">
        <v>167452054</v>
      </c>
      <c r="W611" s="187">
        <v>599182</v>
      </c>
      <c r="X611" s="188">
        <f t="shared" si="44"/>
        <v>21.996704545454541</v>
      </c>
      <c r="Y611" s="189">
        <v>759</v>
      </c>
      <c r="Z611" s="189">
        <v>167452054</v>
      </c>
      <c r="AA611" s="189">
        <v>599183</v>
      </c>
      <c r="AB611" s="357">
        <v>0</v>
      </c>
    </row>
    <row r="612" spans="1:28" x14ac:dyDescent="0.25">
      <c r="A612" s="144" t="s">
        <v>1452</v>
      </c>
      <c r="B612" s="183">
        <v>167452055</v>
      </c>
      <c r="C612" s="184">
        <v>3.91</v>
      </c>
      <c r="D612" s="127">
        <f>(C612+4.2+coefficient!$B$21-0.5)/0.9*1.19</f>
        <v>19.317666666666664</v>
      </c>
      <c r="E612" s="128">
        <f>(C612+4.2+coefficient!$B$21-0.5)/0.95</f>
        <v>15.378947368421052</v>
      </c>
      <c r="F612" s="178" t="s">
        <v>516</v>
      </c>
      <c r="G612" s="179">
        <v>611</v>
      </c>
      <c r="H612" s="180">
        <f>(C612+4.2+coefficient!$B$21)/0.85*1.19</f>
        <v>21.154</v>
      </c>
      <c r="I612" s="132">
        <v>294</v>
      </c>
      <c r="J612" s="132">
        <v>167452055</v>
      </c>
      <c r="K612" s="132">
        <v>448757</v>
      </c>
      <c r="L612" s="181">
        <f>(C612+4.2+coefficient!$B$21)/0.88*1.19</f>
        <v>20.432840909090906</v>
      </c>
      <c r="M612" s="135">
        <v>295</v>
      </c>
      <c r="N612" s="135">
        <v>167452055</v>
      </c>
      <c r="O612" s="135">
        <v>448758</v>
      </c>
      <c r="P612" s="182">
        <f>(C612+4.2+coefficient!$B$21-0.5)/0.88*1.19</f>
        <v>19.756704545454543</v>
      </c>
      <c r="Q612" s="137">
        <v>296</v>
      </c>
      <c r="R612" s="137">
        <v>167452055</v>
      </c>
      <c r="S612" s="137">
        <v>448759</v>
      </c>
      <c r="T612" s="186">
        <f t="shared" si="41"/>
        <v>10.966931818181816</v>
      </c>
      <c r="U612" s="187">
        <v>758</v>
      </c>
      <c r="V612" s="187">
        <v>167452055</v>
      </c>
      <c r="W612" s="187">
        <v>599184</v>
      </c>
      <c r="X612" s="188">
        <f t="shared" si="44"/>
        <v>15.532840909090906</v>
      </c>
      <c r="Y612" s="189">
        <v>759</v>
      </c>
      <c r="Z612" s="189">
        <v>167452055</v>
      </c>
      <c r="AA612" s="189">
        <v>599185</v>
      </c>
      <c r="AB612" s="357">
        <v>25</v>
      </c>
    </row>
    <row r="613" spans="1:28" x14ac:dyDescent="0.25">
      <c r="A613" s="125" t="s">
        <v>1453</v>
      </c>
      <c r="B613" s="183">
        <v>167452056</v>
      </c>
      <c r="C613" s="184">
        <v>4.62</v>
      </c>
      <c r="D613" s="127">
        <f>(C613+4.2+coefficient!$B$20-0.5)/0.9*1.19</f>
        <v>22.900888888888886</v>
      </c>
      <c r="E613" s="128">
        <f>(C613+4.2+coefficient!$B$20-0.5)/0.95</f>
        <v>18.231578947368423</v>
      </c>
      <c r="F613" s="185" t="s">
        <v>842</v>
      </c>
      <c r="G613" s="179">
        <v>612</v>
      </c>
      <c r="H613" s="180">
        <f>(C613+4.2+coefficient!$B$20)/0.85*1.19</f>
        <v>24.948</v>
      </c>
      <c r="I613" s="132">
        <v>294</v>
      </c>
      <c r="J613" s="132">
        <v>167452056</v>
      </c>
      <c r="K613" s="132">
        <v>448760</v>
      </c>
      <c r="L613" s="181">
        <f>(C613+4.2+coefficient!$B$20)/0.88*1.19</f>
        <v>24.0975</v>
      </c>
      <c r="M613" s="135">
        <v>295</v>
      </c>
      <c r="N613" s="135">
        <v>167452056</v>
      </c>
      <c r="O613" s="135">
        <v>448761</v>
      </c>
      <c r="P613" s="182">
        <f>(C613+4.2+coefficient!$B$20-0.5)/0.88*1.19</f>
        <v>23.421363636363637</v>
      </c>
      <c r="Q613" s="137">
        <v>296</v>
      </c>
      <c r="R613" s="137">
        <v>167452056</v>
      </c>
      <c r="S613" s="137">
        <v>448762</v>
      </c>
      <c r="T613" s="186">
        <f t="shared" si="41"/>
        <v>11.927045454545455</v>
      </c>
      <c r="U613" s="187">
        <v>758</v>
      </c>
      <c r="V613" s="187">
        <v>167452056</v>
      </c>
      <c r="W613" s="187">
        <v>599186</v>
      </c>
      <c r="X613" s="188">
        <f t="shared" si="44"/>
        <v>19.197499999999998</v>
      </c>
      <c r="Y613" s="189">
        <v>759</v>
      </c>
      <c r="Z613" s="189">
        <v>167452056</v>
      </c>
      <c r="AA613" s="189">
        <v>599187</v>
      </c>
      <c r="AB613" s="357">
        <v>0</v>
      </c>
    </row>
    <row r="614" spans="1:28" x14ac:dyDescent="0.25">
      <c r="A614" s="144" t="s">
        <v>1454</v>
      </c>
      <c r="B614" s="183">
        <v>167452057</v>
      </c>
      <c r="C614" s="184">
        <v>4.0599999999999996</v>
      </c>
      <c r="D614" s="127">
        <f>(C614+4.2+coefficient!$B$21-0.5)/0.9*1.19</f>
        <v>19.515999999999998</v>
      </c>
      <c r="E614" s="128">
        <f>(C614+4.2+coefficient!$B$21-0.5)/0.95</f>
        <v>15.536842105263158</v>
      </c>
      <c r="F614" s="178" t="s">
        <v>516</v>
      </c>
      <c r="G614" s="179">
        <v>613</v>
      </c>
      <c r="H614" s="180">
        <f>(C614+4.2+coefficient!$B$21)/0.85*1.19</f>
        <v>21.364000000000001</v>
      </c>
      <c r="I614" s="132">
        <v>294</v>
      </c>
      <c r="J614" s="132">
        <v>167452057</v>
      </c>
      <c r="K614" s="132">
        <v>448763</v>
      </c>
      <c r="L614" s="181">
        <f>(C614+4.2+coefficient!$B$21)/0.88*1.19</f>
        <v>20.635681818181816</v>
      </c>
      <c r="M614" s="135">
        <v>295</v>
      </c>
      <c r="N614" s="135">
        <v>167452057</v>
      </c>
      <c r="O614" s="135">
        <v>448764</v>
      </c>
      <c r="P614" s="182">
        <f>(C614+4.2+coefficient!$B$21-0.5)/0.88*1.19</f>
        <v>19.959545454545456</v>
      </c>
      <c r="Q614" s="137">
        <v>296</v>
      </c>
      <c r="R614" s="137">
        <v>167452057</v>
      </c>
      <c r="S614" s="137">
        <v>448765</v>
      </c>
      <c r="T614" s="186">
        <f t="shared" si="41"/>
        <v>11.169772727272727</v>
      </c>
      <c r="U614" s="187">
        <v>758</v>
      </c>
      <c r="V614" s="187">
        <v>167452057</v>
      </c>
      <c r="W614" s="187">
        <v>599188</v>
      </c>
      <c r="X614" s="188">
        <f t="shared" si="44"/>
        <v>15.735681818181815</v>
      </c>
      <c r="Y614" s="189">
        <v>759</v>
      </c>
      <c r="Z614" s="189">
        <v>167452057</v>
      </c>
      <c r="AA614" s="189">
        <v>599189</v>
      </c>
      <c r="AB614" s="357">
        <v>120</v>
      </c>
    </row>
    <row r="615" spans="1:28" x14ac:dyDescent="0.25">
      <c r="A615" s="148" t="s">
        <v>1455</v>
      </c>
      <c r="B615" s="190">
        <v>167452058</v>
      </c>
      <c r="C615" s="191">
        <v>4.87</v>
      </c>
      <c r="D615" s="192">
        <f>(C615+4.2+coefficient!$B$20-0.5)/0.9*1.19</f>
        <v>23.231444444444442</v>
      </c>
      <c r="E615" s="193">
        <f>(C615+4.2+coefficient!$B$20-0.5)/0.95</f>
        <v>18.494736842105265</v>
      </c>
      <c r="F615" s="185" t="s">
        <v>842</v>
      </c>
      <c r="G615" s="179">
        <v>614</v>
      </c>
      <c r="H615" s="180">
        <f>(C615+4.2+coefficient!$B$20)/0.85*1.19</f>
        <v>25.298000000000002</v>
      </c>
      <c r="I615" s="132">
        <v>294</v>
      </c>
      <c r="J615" s="132">
        <v>167452058</v>
      </c>
      <c r="K615" s="132">
        <v>448766</v>
      </c>
      <c r="L615" s="181">
        <f>(C615+4.2+coefficient!$B$20)/0.88*1.19</f>
        <v>24.435568181818184</v>
      </c>
      <c r="M615" s="135">
        <v>295</v>
      </c>
      <c r="N615" s="135">
        <v>167452058</v>
      </c>
      <c r="O615" s="135">
        <v>448767</v>
      </c>
      <c r="P615" s="182">
        <f>(C615+4.2+coefficient!$B$20-0.5)/0.88*1.19</f>
        <v>23.759431818181817</v>
      </c>
      <c r="Q615" s="137">
        <v>296</v>
      </c>
      <c r="R615" s="137">
        <v>167452058</v>
      </c>
      <c r="S615" s="137">
        <v>448768</v>
      </c>
      <c r="T615" s="186">
        <f t="shared" si="41"/>
        <v>12.265113636363635</v>
      </c>
      <c r="U615" s="187">
        <v>758</v>
      </c>
      <c r="V615" s="187">
        <v>167452058</v>
      </c>
      <c r="W615" s="187">
        <v>599190</v>
      </c>
      <c r="X615" s="188">
        <f t="shared" si="44"/>
        <v>19.535568181818185</v>
      </c>
      <c r="Y615" s="189">
        <v>759</v>
      </c>
      <c r="Z615" s="189">
        <v>167452058</v>
      </c>
      <c r="AA615" s="189">
        <v>599191</v>
      </c>
      <c r="AB615" s="357">
        <v>73</v>
      </c>
    </row>
    <row r="616" spans="1:28" x14ac:dyDescent="0.25">
      <c r="A616" s="144" t="s">
        <v>1456</v>
      </c>
      <c r="B616" s="183">
        <v>167452059</v>
      </c>
      <c r="C616" s="184">
        <v>4.87</v>
      </c>
      <c r="D616" s="127">
        <f>(C616+4.2+coefficient!$B$20-0.5)/0.9*1.19</f>
        <v>23.231444444444442</v>
      </c>
      <c r="E616" s="128">
        <f>(C616+4.2+coefficient!$B$20-0.5)/0.95</f>
        <v>18.494736842105265</v>
      </c>
      <c r="F616" s="178" t="s">
        <v>842</v>
      </c>
      <c r="G616" s="179">
        <v>615</v>
      </c>
      <c r="H616" s="180">
        <f>(C616+4.2+coefficient!$B$20)/0.85*1.19</f>
        <v>25.298000000000002</v>
      </c>
      <c r="I616" s="132">
        <v>294</v>
      </c>
      <c r="J616" s="132">
        <v>167452059</v>
      </c>
      <c r="K616" s="132">
        <v>448769</v>
      </c>
      <c r="L616" s="181">
        <f>(C616+4.2+coefficient!$B$20)/0.88*1.19</f>
        <v>24.435568181818184</v>
      </c>
      <c r="M616" s="135">
        <v>295</v>
      </c>
      <c r="N616" s="135">
        <v>167452059</v>
      </c>
      <c r="O616" s="135">
        <v>448770</v>
      </c>
      <c r="P616" s="182">
        <f>(C616+4.2+coefficient!$B$20-0.5)/0.88*1.19</f>
        <v>23.759431818181817</v>
      </c>
      <c r="Q616" s="137">
        <v>296</v>
      </c>
      <c r="R616" s="137">
        <v>167452059</v>
      </c>
      <c r="S616" s="137">
        <v>448771</v>
      </c>
      <c r="T616" s="186">
        <f t="shared" si="41"/>
        <v>12.265113636363635</v>
      </c>
      <c r="U616" s="187">
        <v>758</v>
      </c>
      <c r="V616" s="187">
        <v>167452059</v>
      </c>
      <c r="W616" s="187">
        <v>599192</v>
      </c>
      <c r="X616" s="188">
        <f t="shared" si="44"/>
        <v>19.535568181818185</v>
      </c>
      <c r="Y616" s="189">
        <v>759</v>
      </c>
      <c r="Z616" s="189">
        <v>167452059</v>
      </c>
      <c r="AA616" s="189">
        <v>599193</v>
      </c>
      <c r="AB616" s="357">
        <v>73</v>
      </c>
    </row>
    <row r="617" spans="1:28" x14ac:dyDescent="0.25">
      <c r="A617" s="125" t="s">
        <v>1457</v>
      </c>
      <c r="B617" s="183">
        <v>167452060</v>
      </c>
      <c r="C617" s="184">
        <v>4.7699999999999996</v>
      </c>
      <c r="D617" s="127">
        <f>(C617+4.2+coefficient!$B$20-0.5)/0.9*1.19</f>
        <v>23.099222222222217</v>
      </c>
      <c r="E617" s="128">
        <f>(C617+4.2+coefficient!$B$20-0.5)/0.95</f>
        <v>18.389473684210525</v>
      </c>
      <c r="F617" s="185" t="s">
        <v>842</v>
      </c>
      <c r="G617" s="179">
        <v>616</v>
      </c>
      <c r="H617" s="180">
        <f>(C617+4.2+coefficient!$B$20)/0.85*1.19</f>
        <v>25.157999999999998</v>
      </c>
      <c r="I617" s="132">
        <v>294</v>
      </c>
      <c r="J617" s="132">
        <v>167452060</v>
      </c>
      <c r="K617" s="132">
        <v>448772</v>
      </c>
      <c r="L617" s="181">
        <f>(C617+4.2+coefficient!$B$20)/0.88*1.19</f>
        <v>24.300340909090906</v>
      </c>
      <c r="M617" s="135">
        <v>295</v>
      </c>
      <c r="N617" s="135">
        <v>167452060</v>
      </c>
      <c r="O617" s="135">
        <v>448773</v>
      </c>
      <c r="P617" s="182">
        <f>(C617+4.2+coefficient!$B$20-0.5)/0.88*1.19</f>
        <v>23.624204545454543</v>
      </c>
      <c r="Q617" s="137">
        <v>296</v>
      </c>
      <c r="R617" s="137">
        <v>167452060</v>
      </c>
      <c r="S617" s="137">
        <v>448774</v>
      </c>
      <c r="T617" s="186">
        <f t="shared" si="41"/>
        <v>12.129886363636361</v>
      </c>
      <c r="U617" s="187">
        <v>758</v>
      </c>
      <c r="V617" s="187">
        <v>167452060</v>
      </c>
      <c r="W617" s="187">
        <v>599194</v>
      </c>
      <c r="X617" s="188">
        <f t="shared" si="44"/>
        <v>19.400340909090907</v>
      </c>
      <c r="Y617" s="189">
        <v>759</v>
      </c>
      <c r="Z617" s="189">
        <v>167452060</v>
      </c>
      <c r="AA617" s="189">
        <v>599195</v>
      </c>
      <c r="AB617" s="357">
        <v>0</v>
      </c>
    </row>
    <row r="618" spans="1:28" x14ac:dyDescent="0.25">
      <c r="A618" s="144" t="s">
        <v>1458</v>
      </c>
      <c r="B618" s="183">
        <v>167452061</v>
      </c>
      <c r="C618" s="184">
        <v>9.49</v>
      </c>
      <c r="D618" s="127">
        <f>(C618+4.2+coefficient!$B$21-0.5)/0.9*1.19</f>
        <v>26.695666666666664</v>
      </c>
      <c r="E618" s="128">
        <f>(C618+4.2+coefficient!$B$21-0.5)/0.95</f>
        <v>21.252631578947369</v>
      </c>
      <c r="F618" s="178" t="s">
        <v>516</v>
      </c>
      <c r="G618" s="179">
        <v>617</v>
      </c>
      <c r="H618" s="180">
        <f>(C618+4.2+coefficient!$B$21)/0.85*1.19</f>
        <v>28.966000000000001</v>
      </c>
      <c r="I618" s="132">
        <v>294</v>
      </c>
      <c r="J618" s="132">
        <v>167452061</v>
      </c>
      <c r="K618" s="132">
        <v>448775</v>
      </c>
      <c r="L618" s="181">
        <f>(C618+4.2+coefficient!$B$21)/0.88*1.19</f>
        <v>27.978522727272725</v>
      </c>
      <c r="M618" s="135">
        <v>295</v>
      </c>
      <c r="N618" s="135">
        <v>167452061</v>
      </c>
      <c r="O618" s="135">
        <v>448776</v>
      </c>
      <c r="P618" s="182">
        <f>(C618+4.2+coefficient!$B$21-0.5)/0.88*1.19</f>
        <v>27.302386363636366</v>
      </c>
      <c r="Q618" s="137">
        <v>296</v>
      </c>
      <c r="R618" s="137">
        <v>167452061</v>
      </c>
      <c r="S618" s="137">
        <v>448777</v>
      </c>
      <c r="T618" s="186">
        <f t="shared" si="41"/>
        <v>18.512613636363639</v>
      </c>
      <c r="U618" s="187">
        <v>758</v>
      </c>
      <c r="V618" s="187">
        <v>167452061</v>
      </c>
      <c r="W618" s="187">
        <v>599196</v>
      </c>
      <c r="X618" s="188">
        <f t="shared" si="44"/>
        <v>23.078522727272727</v>
      </c>
      <c r="Y618" s="189">
        <v>759</v>
      </c>
      <c r="Z618" s="189">
        <v>167452061</v>
      </c>
      <c r="AA618" s="189">
        <v>599197</v>
      </c>
      <c r="AB618" s="357">
        <v>27</v>
      </c>
    </row>
    <row r="619" spans="1:28" x14ac:dyDescent="0.25">
      <c r="A619" s="125" t="s">
        <v>1459</v>
      </c>
      <c r="B619" s="183">
        <v>167452062</v>
      </c>
      <c r="C619" s="184">
        <v>10.199999999999999</v>
      </c>
      <c r="D619" s="127">
        <f>(C619+4.2+coefficient!$B$20-0.5)/0.9*1.19</f>
        <v>30.278888888888886</v>
      </c>
      <c r="E619" s="128">
        <f>(C619+4.2+coefficient!$B$20-0.5)/0.95</f>
        <v>24.105263157894736</v>
      </c>
      <c r="F619" s="185" t="s">
        <v>842</v>
      </c>
      <c r="G619" s="179">
        <v>618</v>
      </c>
      <c r="H619" s="180">
        <f>(C619+4.2+coefficient!$B$20)/0.85*1.19</f>
        <v>32.76</v>
      </c>
      <c r="I619" s="132">
        <v>294</v>
      </c>
      <c r="J619" s="132">
        <v>167452062</v>
      </c>
      <c r="K619" s="132">
        <v>448778</v>
      </c>
      <c r="L619" s="181">
        <f>(C619+4.2+coefficient!$B$20)/0.88*1.19</f>
        <v>31.643181818181816</v>
      </c>
      <c r="M619" s="135">
        <v>295</v>
      </c>
      <c r="N619" s="135">
        <v>167452062</v>
      </c>
      <c r="O619" s="135">
        <v>448779</v>
      </c>
      <c r="P619" s="182">
        <f>(C619+4.2+coefficient!$B$20-0.5)/0.88*1.19</f>
        <v>30.967045454545449</v>
      </c>
      <c r="Q619" s="137">
        <v>296</v>
      </c>
      <c r="R619" s="137">
        <v>167452062</v>
      </c>
      <c r="S619" s="137">
        <v>448780</v>
      </c>
      <c r="T619" s="186">
        <f t="shared" si="41"/>
        <v>19.472727272727273</v>
      </c>
      <c r="U619" s="187">
        <v>758</v>
      </c>
      <c r="V619" s="187">
        <v>167452062</v>
      </c>
      <c r="W619" s="187">
        <v>599198</v>
      </c>
      <c r="X619" s="188">
        <f t="shared" si="44"/>
        <v>26.743181818181817</v>
      </c>
      <c r="Y619" s="189">
        <v>759</v>
      </c>
      <c r="Z619" s="189">
        <v>167452062</v>
      </c>
      <c r="AA619" s="189">
        <v>599199</v>
      </c>
      <c r="AB619" s="357">
        <v>0</v>
      </c>
    </row>
    <row r="620" spans="1:28" x14ac:dyDescent="0.25">
      <c r="A620" s="144" t="s">
        <v>1460</v>
      </c>
      <c r="B620" s="183">
        <v>167452063</v>
      </c>
      <c r="C620" s="184">
        <v>4.0599999999999996</v>
      </c>
      <c r="D620" s="127">
        <f>(C620+4.2+coefficient!$B$21-0.5)/0.9*1.19</f>
        <v>19.515999999999998</v>
      </c>
      <c r="E620" s="128">
        <f>(C620+4.2+coefficient!$B$21-0.5)/0.95</f>
        <v>15.536842105263158</v>
      </c>
      <c r="F620" s="178" t="s">
        <v>516</v>
      </c>
      <c r="G620" s="179">
        <v>619</v>
      </c>
      <c r="H620" s="180">
        <f>(C620+4.2+coefficient!$B$21)/0.85*1.19</f>
        <v>21.364000000000001</v>
      </c>
      <c r="I620" s="132">
        <v>294</v>
      </c>
      <c r="J620" s="132">
        <v>167452063</v>
      </c>
      <c r="K620" s="132">
        <v>448781</v>
      </c>
      <c r="L620" s="181">
        <f>(C620+4.2+coefficient!$B$21)/0.88*1.19</f>
        <v>20.635681818181816</v>
      </c>
      <c r="M620" s="135">
        <v>295</v>
      </c>
      <c r="N620" s="135">
        <v>167452063</v>
      </c>
      <c r="O620" s="135">
        <v>448782</v>
      </c>
      <c r="P620" s="182">
        <f>(C620+4.2+coefficient!$B$21-0.5)/0.88*1.19</f>
        <v>19.959545454545456</v>
      </c>
      <c r="Q620" s="137">
        <v>296</v>
      </c>
      <c r="R620" s="137">
        <v>167452063</v>
      </c>
      <c r="S620" s="137">
        <v>448783</v>
      </c>
      <c r="T620" s="186">
        <f t="shared" si="41"/>
        <v>11.169772727272727</v>
      </c>
      <c r="U620" s="187">
        <v>758</v>
      </c>
      <c r="V620" s="187">
        <v>167452063</v>
      </c>
      <c r="W620" s="187">
        <v>599200</v>
      </c>
      <c r="X620" s="188">
        <f t="shared" si="44"/>
        <v>15.735681818181815</v>
      </c>
      <c r="Y620" s="189">
        <v>759</v>
      </c>
      <c r="Z620" s="189">
        <v>167452063</v>
      </c>
      <c r="AA620" s="189">
        <v>599201</v>
      </c>
      <c r="AB620" s="357">
        <v>120</v>
      </c>
    </row>
    <row r="621" spans="1:28" x14ac:dyDescent="0.25">
      <c r="A621" s="148" t="s">
        <v>1461</v>
      </c>
      <c r="B621" s="190">
        <v>167452064</v>
      </c>
      <c r="C621" s="191">
        <v>4.87</v>
      </c>
      <c r="D621" s="192">
        <f>(C621+4.2+coefficient!$B$20-0.5)/0.9*1.19</f>
        <v>23.231444444444442</v>
      </c>
      <c r="E621" s="193">
        <f>(C621+4.2+coefficient!$B$20-0.5)/0.95</f>
        <v>18.494736842105265</v>
      </c>
      <c r="F621" s="185" t="s">
        <v>842</v>
      </c>
      <c r="G621" s="179">
        <v>620</v>
      </c>
      <c r="H621" s="180">
        <f>(C621+4.2+coefficient!$B$20)/0.85*1.19</f>
        <v>25.298000000000002</v>
      </c>
      <c r="I621" s="132">
        <v>294</v>
      </c>
      <c r="J621" s="132">
        <v>167452064</v>
      </c>
      <c r="K621" s="132">
        <v>448784</v>
      </c>
      <c r="L621" s="181">
        <f>(C621+4.2+coefficient!$B$20)/0.88*1.19</f>
        <v>24.435568181818184</v>
      </c>
      <c r="M621" s="135">
        <v>295</v>
      </c>
      <c r="N621" s="135">
        <v>167452064</v>
      </c>
      <c r="O621" s="135">
        <v>448785</v>
      </c>
      <c r="P621" s="182">
        <f>(C621+4.2+coefficient!$B$20-0.5)/0.88*1.19</f>
        <v>23.759431818181817</v>
      </c>
      <c r="Q621" s="137">
        <v>296</v>
      </c>
      <c r="R621" s="137">
        <v>167452064</v>
      </c>
      <c r="S621" s="137">
        <v>448786</v>
      </c>
      <c r="T621" s="186">
        <f t="shared" si="41"/>
        <v>12.265113636363635</v>
      </c>
      <c r="U621" s="187">
        <v>758</v>
      </c>
      <c r="V621" s="187">
        <v>167452064</v>
      </c>
      <c r="W621" s="187">
        <v>599202</v>
      </c>
      <c r="X621" s="188">
        <f>L621-2</f>
        <v>22.435568181818184</v>
      </c>
      <c r="Y621" s="189">
        <v>759</v>
      </c>
      <c r="Z621" s="189">
        <v>167452064</v>
      </c>
      <c r="AA621" s="189">
        <v>599203</v>
      </c>
      <c r="AB621" s="357">
        <v>73</v>
      </c>
    </row>
    <row r="622" spans="1:28" x14ac:dyDescent="0.25">
      <c r="A622" s="144" t="s">
        <v>1462</v>
      </c>
      <c r="B622" s="183">
        <v>167452065</v>
      </c>
      <c r="C622" s="184">
        <v>4.87</v>
      </c>
      <c r="D622" s="127">
        <f>(C622+4.2+coefficient!$B$20-0.5)/0.9*1.19</f>
        <v>23.231444444444442</v>
      </c>
      <c r="E622" s="128">
        <f>(C622+4.2+coefficient!$B$20-0.5)/0.95</f>
        <v>18.494736842105265</v>
      </c>
      <c r="F622" s="178" t="s">
        <v>842</v>
      </c>
      <c r="G622" s="179">
        <v>621</v>
      </c>
      <c r="H622" s="180">
        <f>(C622+4.2+coefficient!$B$20)/0.85*1.19</f>
        <v>25.298000000000002</v>
      </c>
      <c r="I622" s="132">
        <v>294</v>
      </c>
      <c r="J622" s="132">
        <v>167452065</v>
      </c>
      <c r="K622" s="132">
        <v>448787</v>
      </c>
      <c r="L622" s="181">
        <f>(C622+4.2+coefficient!$B$20)/0.88*1.19</f>
        <v>24.435568181818184</v>
      </c>
      <c r="M622" s="135">
        <v>295</v>
      </c>
      <c r="N622" s="135">
        <v>167452065</v>
      </c>
      <c r="O622" s="135">
        <v>448788</v>
      </c>
      <c r="P622" s="182">
        <f>(C622+4.2+coefficient!$B$20-0.5)/0.88*1.19</f>
        <v>23.759431818181817</v>
      </c>
      <c r="Q622" s="137">
        <v>296</v>
      </c>
      <c r="R622" s="137">
        <v>167452065</v>
      </c>
      <c r="S622" s="137">
        <v>448789</v>
      </c>
      <c r="T622" s="186">
        <f t="shared" si="41"/>
        <v>12.265113636363635</v>
      </c>
      <c r="U622" s="187">
        <v>758</v>
      </c>
      <c r="V622" s="187">
        <v>167452065</v>
      </c>
      <c r="W622" s="187">
        <v>599204</v>
      </c>
      <c r="X622" s="188">
        <f>L622-4.9</f>
        <v>19.535568181818185</v>
      </c>
      <c r="Y622" s="189">
        <v>759</v>
      </c>
      <c r="Z622" s="189">
        <v>167452065</v>
      </c>
      <c r="AA622" s="189">
        <v>599205</v>
      </c>
      <c r="AB622" s="357">
        <v>73</v>
      </c>
    </row>
    <row r="623" spans="1:28" x14ac:dyDescent="0.25">
      <c r="A623" s="125" t="s">
        <v>1463</v>
      </c>
      <c r="B623" s="183">
        <v>167452066</v>
      </c>
      <c r="C623" s="184">
        <v>4.7699999999999996</v>
      </c>
      <c r="D623" s="127">
        <f>(C623+4.2+coefficient!$B$20-0.5)/0.9*1.19</f>
        <v>23.099222222222217</v>
      </c>
      <c r="E623" s="128">
        <f>(C623+4.2+coefficient!$B$20-0.5)/0.95</f>
        <v>18.389473684210525</v>
      </c>
      <c r="F623" s="185" t="s">
        <v>842</v>
      </c>
      <c r="G623" s="179">
        <v>622</v>
      </c>
      <c r="H623" s="180">
        <f>(C623+4.2+coefficient!$B$20)/0.85*1.19</f>
        <v>25.157999999999998</v>
      </c>
      <c r="I623" s="132">
        <v>294</v>
      </c>
      <c r="J623" s="132">
        <v>167452066</v>
      </c>
      <c r="K623" s="132">
        <v>448790</v>
      </c>
      <c r="L623" s="181">
        <f>(C623+4.2+coefficient!$B$20)/0.88*1.19</f>
        <v>24.300340909090906</v>
      </c>
      <c r="M623" s="135">
        <v>295</v>
      </c>
      <c r="N623" s="135">
        <v>167452066</v>
      </c>
      <c r="O623" s="135">
        <v>448791</v>
      </c>
      <c r="P623" s="182">
        <f>(C623+4.2+coefficient!$B$20-0.5)/0.88*1.19</f>
        <v>23.624204545454543</v>
      </c>
      <c r="Q623" s="137">
        <v>296</v>
      </c>
      <c r="R623" s="137">
        <v>167452066</v>
      </c>
      <c r="S623" s="137">
        <v>448792</v>
      </c>
      <c r="T623" s="186">
        <f t="shared" si="41"/>
        <v>12.129886363636361</v>
      </c>
      <c r="U623" s="187">
        <v>758</v>
      </c>
      <c r="V623" s="187">
        <v>167452066</v>
      </c>
      <c r="W623" s="187">
        <v>599206</v>
      </c>
      <c r="X623" s="188">
        <f>L623-4.9</f>
        <v>19.400340909090907</v>
      </c>
      <c r="Y623" s="189">
        <v>759</v>
      </c>
      <c r="Z623" s="189">
        <v>167452066</v>
      </c>
      <c r="AA623" s="189">
        <v>599207</v>
      </c>
      <c r="AB623" s="357">
        <v>0</v>
      </c>
    </row>
    <row r="624" spans="1:28" x14ac:dyDescent="0.25">
      <c r="A624" s="144" t="s">
        <v>1464</v>
      </c>
      <c r="B624" s="183">
        <v>167452067</v>
      </c>
      <c r="C624" s="184">
        <v>2.84</v>
      </c>
      <c r="D624" s="127">
        <f>(C624+4.2+coefficient!$B$21-0.5)/0.9*1.19</f>
        <v>17.902888888888885</v>
      </c>
      <c r="E624" s="128">
        <f>(C624+4.2+coefficient!$B$21-0.5)/0.95</f>
        <v>14.252631578947367</v>
      </c>
      <c r="F624" s="178" t="s">
        <v>516</v>
      </c>
      <c r="G624" s="179">
        <v>623</v>
      </c>
      <c r="H624" s="180">
        <f>(C624+4.2+coefficient!$B$21)/0.85*1.19</f>
        <v>19.655999999999995</v>
      </c>
      <c r="I624" s="132">
        <v>294</v>
      </c>
      <c r="J624" s="132">
        <v>167452067</v>
      </c>
      <c r="K624" s="132">
        <v>448793</v>
      </c>
      <c r="L624" s="181">
        <f>(C624+4.2+coefficient!$B$21)/0.88*1.19</f>
        <v>18.98590909090909</v>
      </c>
      <c r="M624" s="135">
        <v>295</v>
      </c>
      <c r="N624" s="135">
        <v>167452067</v>
      </c>
      <c r="O624" s="135">
        <v>448794</v>
      </c>
      <c r="P624" s="182">
        <f>(C624+4.2+coefficient!$B$21-0.5)/0.88*1.19</f>
        <v>18.309772727272726</v>
      </c>
      <c r="Q624" s="137">
        <v>296</v>
      </c>
      <c r="R624" s="137">
        <v>167452067</v>
      </c>
      <c r="S624" s="137">
        <v>448795</v>
      </c>
      <c r="T624" s="186">
        <f t="shared" si="41"/>
        <v>9.52</v>
      </c>
      <c r="U624" s="187">
        <v>758</v>
      </c>
      <c r="V624" s="187">
        <v>167452067</v>
      </c>
      <c r="W624" s="187">
        <v>599208</v>
      </c>
      <c r="X624" s="188">
        <f>L624-2</f>
        <v>16.98590909090909</v>
      </c>
      <c r="Y624" s="189">
        <v>759</v>
      </c>
      <c r="Z624" s="189">
        <v>167452067</v>
      </c>
      <c r="AA624" s="189">
        <v>599209</v>
      </c>
      <c r="AB624" s="357">
        <v>19</v>
      </c>
    </row>
    <row r="625" spans="1:33" x14ac:dyDescent="0.25">
      <c r="A625" s="125" t="s">
        <v>1465</v>
      </c>
      <c r="B625" s="183">
        <v>167452068</v>
      </c>
      <c r="C625" s="184">
        <v>2.88</v>
      </c>
      <c r="D625" s="127">
        <f>(C625+4.2+coefficient!$B$21-0.5)/0.9*1.19</f>
        <v>17.955777777777776</v>
      </c>
      <c r="E625" s="128">
        <f>(C625+4.2+coefficient!$B$21-0.5)/0.95</f>
        <v>14.294736842105264</v>
      </c>
      <c r="F625" s="185" t="s">
        <v>516</v>
      </c>
      <c r="G625" s="179">
        <v>624</v>
      </c>
      <c r="H625" s="180">
        <f>(C625+4.2+coefficient!$B$21)/0.85*1.19</f>
        <v>19.712</v>
      </c>
      <c r="I625" s="132">
        <v>294</v>
      </c>
      <c r="J625" s="132">
        <v>167452068</v>
      </c>
      <c r="K625" s="132">
        <v>448796</v>
      </c>
      <c r="L625" s="181">
        <f>(C625+4.2+coefficient!$B$21)/0.88*1.19</f>
        <v>19.04</v>
      </c>
      <c r="M625" s="135">
        <v>295</v>
      </c>
      <c r="N625" s="135">
        <v>167452068</v>
      </c>
      <c r="O625" s="135">
        <v>448797</v>
      </c>
      <c r="P625" s="182">
        <f>(C625+4.2+coefficient!$B$21-0.5)/0.88*1.19</f>
        <v>18.363863636363636</v>
      </c>
      <c r="Q625" s="137">
        <v>296</v>
      </c>
      <c r="R625" s="137">
        <v>167452068</v>
      </c>
      <c r="S625" s="137">
        <v>448798</v>
      </c>
      <c r="T625" s="186">
        <f t="shared" si="41"/>
        <v>9.5740909090909074</v>
      </c>
      <c r="U625" s="187">
        <v>758</v>
      </c>
      <c r="V625" s="187">
        <v>167452068</v>
      </c>
      <c r="W625" s="187">
        <v>599210</v>
      </c>
      <c r="X625" s="188">
        <f>L625-2</f>
        <v>17.04</v>
      </c>
      <c r="Y625" s="189">
        <v>759</v>
      </c>
      <c r="Z625" s="189">
        <v>167452068</v>
      </c>
      <c r="AA625" s="189">
        <v>599211</v>
      </c>
      <c r="AB625" s="357">
        <v>19</v>
      </c>
    </row>
    <row r="626" spans="1:33" x14ac:dyDescent="0.25">
      <c r="A626" s="144" t="s">
        <v>1466</v>
      </c>
      <c r="B626" s="183">
        <v>167452069</v>
      </c>
      <c r="C626" s="184">
        <v>3.66</v>
      </c>
      <c r="D626" s="127">
        <f>(C626+4.2+coefficient!$B$21-0.5)/0.9*1.19</f>
        <v>18.987111111111108</v>
      </c>
      <c r="E626" s="128">
        <f>(C626+4.2+coefficient!$B$21-0.5)/0.95</f>
        <v>15.115789473684211</v>
      </c>
      <c r="F626" s="178" t="s">
        <v>516</v>
      </c>
      <c r="G626" s="179">
        <v>625</v>
      </c>
      <c r="H626" s="180">
        <f>(C626+4.2+coefficient!$B$21)/0.85*1.19</f>
        <v>20.803999999999998</v>
      </c>
      <c r="I626" s="132">
        <v>294</v>
      </c>
      <c r="J626" s="132">
        <v>167452069</v>
      </c>
      <c r="K626" s="132">
        <v>448799</v>
      </c>
      <c r="L626" s="181">
        <f>(C626+4.2+coefficient!$B$21)/0.88*1.19</f>
        <v>20.094772727272726</v>
      </c>
      <c r="M626" s="135">
        <v>295</v>
      </c>
      <c r="N626" s="135">
        <v>167452069</v>
      </c>
      <c r="O626" s="135">
        <v>448800</v>
      </c>
      <c r="P626" s="182">
        <f>(C626+4.2+coefficient!$B$21-0.5)/0.88*1.19</f>
        <v>19.418636363636359</v>
      </c>
      <c r="Q626" s="137">
        <v>296</v>
      </c>
      <c r="R626" s="137">
        <v>167452069</v>
      </c>
      <c r="S626" s="137">
        <v>448801</v>
      </c>
      <c r="T626" s="186">
        <f t="shared" si="41"/>
        <v>10.628863636363636</v>
      </c>
      <c r="U626" s="187">
        <v>758</v>
      </c>
      <c r="V626" s="187">
        <v>167452069</v>
      </c>
      <c r="W626" s="187">
        <v>599212</v>
      </c>
      <c r="X626" s="188">
        <f>L626-2</f>
        <v>18.094772727272726</v>
      </c>
      <c r="Y626" s="189">
        <v>759</v>
      </c>
      <c r="Z626" s="189">
        <v>167452069</v>
      </c>
      <c r="AA626" s="189">
        <v>599213</v>
      </c>
      <c r="AB626" s="357">
        <v>19</v>
      </c>
    </row>
    <row r="627" spans="1:33" x14ac:dyDescent="0.25">
      <c r="A627" s="148" t="s">
        <v>1467</v>
      </c>
      <c r="B627" s="190">
        <v>167452070</v>
      </c>
      <c r="C627" s="191">
        <v>5.09</v>
      </c>
      <c r="D627" s="192">
        <f>(C627+4.2+coefficient!$B$21-0.5)/0.9*1.19</f>
        <v>20.877888888888886</v>
      </c>
      <c r="E627" s="193">
        <f>(C627+4.2+coefficient!$B$21-0.5)/0.95</f>
        <v>16.621052631578948</v>
      </c>
      <c r="F627" s="185" t="s">
        <v>516</v>
      </c>
      <c r="G627" s="179">
        <v>626</v>
      </c>
      <c r="H627" s="180">
        <f>(C627+4.2+coefficient!$B$21)/0.85*1.19</f>
        <v>22.805999999999997</v>
      </c>
      <c r="I627" s="132">
        <v>294</v>
      </c>
      <c r="J627" s="132">
        <v>167452070</v>
      </c>
      <c r="K627" s="132">
        <v>448802</v>
      </c>
      <c r="L627" s="181">
        <f>(C627+4.2+coefficient!$B$21)/0.88*1.19</f>
        <v>22.028522727272726</v>
      </c>
      <c r="M627" s="135">
        <v>295</v>
      </c>
      <c r="N627" s="135">
        <v>167452070</v>
      </c>
      <c r="O627" s="135">
        <v>448803</v>
      </c>
      <c r="P627" s="182">
        <f>(C627+4.2+coefficient!$B$21-0.5)/0.88*1.19</f>
        <v>21.352386363636359</v>
      </c>
      <c r="Q627" s="137">
        <v>296</v>
      </c>
      <c r="R627" s="137">
        <v>167452070</v>
      </c>
      <c r="S627" s="137">
        <v>448804</v>
      </c>
      <c r="T627" s="186">
        <f t="shared" si="41"/>
        <v>12.562613636363636</v>
      </c>
      <c r="U627" s="187">
        <v>758</v>
      </c>
      <c r="V627" s="187">
        <v>167452070</v>
      </c>
      <c r="W627" s="187">
        <v>599214</v>
      </c>
      <c r="X627" s="188">
        <f>L627-4.9</f>
        <v>17.128522727272724</v>
      </c>
      <c r="Y627" s="189">
        <v>759</v>
      </c>
      <c r="Z627" s="189">
        <v>167452070</v>
      </c>
      <c r="AA627" s="189">
        <v>599215</v>
      </c>
      <c r="AB627" s="357">
        <v>0</v>
      </c>
    </row>
    <row r="628" spans="1:33" x14ac:dyDescent="0.25">
      <c r="A628" s="144" t="s">
        <v>1468</v>
      </c>
      <c r="B628" s="183">
        <v>167452071</v>
      </c>
      <c r="C628" s="184">
        <v>5.09</v>
      </c>
      <c r="D628" s="127">
        <f>(C628+4.2+coefficient!$B$21-0.5)/0.9*1.19</f>
        <v>20.877888888888886</v>
      </c>
      <c r="E628" s="128">
        <f>(C628+4.2+coefficient!$B$21-0.5)/0.95</f>
        <v>16.621052631578948</v>
      </c>
      <c r="F628" s="178" t="s">
        <v>516</v>
      </c>
      <c r="G628" s="179">
        <v>627</v>
      </c>
      <c r="H628" s="180">
        <f>(C628+4.2+coefficient!$B$21)/0.85*1.19</f>
        <v>22.805999999999997</v>
      </c>
      <c r="I628" s="132">
        <v>294</v>
      </c>
      <c r="J628" s="132">
        <v>167452071</v>
      </c>
      <c r="K628" s="132">
        <v>448805</v>
      </c>
      <c r="L628" s="181">
        <f>(C628+4.2+coefficient!$B$21)/0.88*1.19</f>
        <v>22.028522727272726</v>
      </c>
      <c r="M628" s="135">
        <v>295</v>
      </c>
      <c r="N628" s="135">
        <v>167452071</v>
      </c>
      <c r="O628" s="135">
        <v>448806</v>
      </c>
      <c r="P628" s="182">
        <f>(C628+4.2+coefficient!$B$21-0.5)/0.88*1.19</f>
        <v>21.352386363636359</v>
      </c>
      <c r="Q628" s="137">
        <v>296</v>
      </c>
      <c r="R628" s="137">
        <v>167452071</v>
      </c>
      <c r="S628" s="137">
        <v>448807</v>
      </c>
      <c r="T628" s="186">
        <f t="shared" si="41"/>
        <v>12.562613636363636</v>
      </c>
      <c r="U628" s="187">
        <v>758</v>
      </c>
      <c r="V628" s="187">
        <v>167452071</v>
      </c>
      <c r="W628" s="187">
        <v>599216</v>
      </c>
      <c r="X628" s="188">
        <f>L628-2</f>
        <v>20.028522727272726</v>
      </c>
      <c r="Y628" s="189">
        <v>759</v>
      </c>
      <c r="Z628" s="189">
        <v>167452071</v>
      </c>
      <c r="AA628" s="189">
        <v>599217</v>
      </c>
      <c r="AB628" s="357">
        <v>2</v>
      </c>
      <c r="AE628">
        <v>1</v>
      </c>
      <c r="AF628">
        <v>19.32</v>
      </c>
      <c r="AG628">
        <v>0</v>
      </c>
    </row>
    <row r="629" spans="1:33" x14ac:dyDescent="0.25">
      <c r="A629" s="148" t="s">
        <v>1469</v>
      </c>
      <c r="B629" s="190">
        <v>167452072</v>
      </c>
      <c r="C629" s="191">
        <v>5.32</v>
      </c>
      <c r="D629" s="192">
        <f>(C629+4.2+coefficient!$B$21-0.5)/0.9*1.19</f>
        <v>21.181999999999999</v>
      </c>
      <c r="E629" s="193">
        <f>(C629+4.2+coefficient!$B$21-0.5)/0.95</f>
        <v>16.863157894736844</v>
      </c>
      <c r="F629" s="185" t="s">
        <v>516</v>
      </c>
      <c r="G629" s="179">
        <v>628</v>
      </c>
      <c r="H629" s="180">
        <f>(C629+4.2+coefficient!$B$21)/0.85*1.19</f>
        <v>23.127999999999997</v>
      </c>
      <c r="I629" s="132">
        <v>294</v>
      </c>
      <c r="J629" s="132">
        <v>167452072</v>
      </c>
      <c r="K629" s="132">
        <v>448808</v>
      </c>
      <c r="L629" s="181">
        <f>(C629+4.2+coefficient!$B$21)/0.88*1.19</f>
        <v>22.339545454545455</v>
      </c>
      <c r="M629" s="135">
        <v>295</v>
      </c>
      <c r="N629" s="135">
        <v>167452072</v>
      </c>
      <c r="O629" s="135">
        <v>448809</v>
      </c>
      <c r="P629" s="182">
        <f>(C629+4.2+coefficient!$B$21-0.5)/0.88*1.19</f>
        <v>21.663409090909088</v>
      </c>
      <c r="Q629" s="137">
        <v>296</v>
      </c>
      <c r="R629" s="137">
        <v>167452072</v>
      </c>
      <c r="S629" s="137">
        <v>448810</v>
      </c>
      <c r="T629" s="186">
        <f t="shared" si="41"/>
        <v>12.873636363636363</v>
      </c>
      <c r="U629" s="187">
        <v>758</v>
      </c>
      <c r="V629" s="187">
        <v>167452072</v>
      </c>
      <c r="W629" s="187">
        <v>599218</v>
      </c>
      <c r="X629" s="188">
        <f>L629-4.9</f>
        <v>17.439545454545453</v>
      </c>
      <c r="Y629" s="189">
        <v>759</v>
      </c>
      <c r="Z629" s="189">
        <v>167452072</v>
      </c>
      <c r="AA629" s="189">
        <v>599219</v>
      </c>
      <c r="AB629" s="357">
        <v>0</v>
      </c>
    </row>
    <row r="630" spans="1:33" x14ac:dyDescent="0.25">
      <c r="A630" s="144" t="s">
        <v>1470</v>
      </c>
      <c r="B630" s="183">
        <v>167452073</v>
      </c>
      <c r="C630" s="184">
        <v>5.32</v>
      </c>
      <c r="D630" s="127">
        <f>(C630+4.2+coefficient!$B$21-0.5)/0.9*1.19</f>
        <v>21.181999999999999</v>
      </c>
      <c r="E630" s="128">
        <f>(C630+4.2+coefficient!$B$21-0.5)/0.95</f>
        <v>16.863157894736844</v>
      </c>
      <c r="F630" s="178" t="s">
        <v>516</v>
      </c>
      <c r="G630" s="179">
        <v>629</v>
      </c>
      <c r="H630" s="180">
        <f>(C630+4.2+coefficient!$B$21)/0.85*1.19</f>
        <v>23.127999999999997</v>
      </c>
      <c r="I630" s="132">
        <v>294</v>
      </c>
      <c r="J630" s="132">
        <v>167452073</v>
      </c>
      <c r="K630" s="132">
        <v>448811</v>
      </c>
      <c r="L630" s="181">
        <f>(C630+4.2+coefficient!$B$21)/0.88*1.19</f>
        <v>22.339545454545455</v>
      </c>
      <c r="M630" s="135">
        <v>295</v>
      </c>
      <c r="N630" s="135">
        <v>167452073</v>
      </c>
      <c r="O630" s="135">
        <v>448812</v>
      </c>
      <c r="P630" s="182">
        <f>(C630+4.2+coefficient!$B$21-0.5)/0.88*1.19</f>
        <v>21.663409090909088</v>
      </c>
      <c r="Q630" s="137">
        <v>296</v>
      </c>
      <c r="R630" s="137">
        <v>167452073</v>
      </c>
      <c r="S630" s="137">
        <v>448813</v>
      </c>
      <c r="T630" s="186">
        <f t="shared" si="41"/>
        <v>12.873636363636363</v>
      </c>
      <c r="U630" s="187">
        <v>758</v>
      </c>
      <c r="V630" s="187">
        <v>167452073</v>
      </c>
      <c r="W630" s="187">
        <v>599220</v>
      </c>
      <c r="X630" s="188">
        <f>L630-2</f>
        <v>20.339545454545455</v>
      </c>
      <c r="Y630" s="189">
        <v>759</v>
      </c>
      <c r="Z630" s="189">
        <v>167452073</v>
      </c>
      <c r="AA630" s="189">
        <v>599221</v>
      </c>
      <c r="AB630" s="357">
        <v>2</v>
      </c>
    </row>
    <row r="631" spans="1:33" x14ac:dyDescent="0.25">
      <c r="A631" s="125" t="s">
        <v>1471</v>
      </c>
      <c r="B631" s="183">
        <v>167452074</v>
      </c>
      <c r="C631" s="184">
        <v>2.91</v>
      </c>
      <c r="D631" s="127">
        <f>(C631+4.2+coefficient!$B$21-0.5)/0.9*1.19</f>
        <v>17.995444444444445</v>
      </c>
      <c r="E631" s="128">
        <f>(C631+4.2+coefficient!$B$21-0.5)/0.95</f>
        <v>14.326315789473684</v>
      </c>
      <c r="F631" s="185" t="s">
        <v>516</v>
      </c>
      <c r="G631" s="179">
        <v>630</v>
      </c>
      <c r="H631" s="180">
        <f>(C631+4.2+coefficient!$B$21)/0.85*1.19</f>
        <v>19.754000000000001</v>
      </c>
      <c r="I631" s="132">
        <v>294</v>
      </c>
      <c r="J631" s="132">
        <v>167452074</v>
      </c>
      <c r="K631" s="132">
        <v>448814</v>
      </c>
      <c r="L631" s="181">
        <f>(C631+4.2+coefficient!$B$21)/0.88*1.19</f>
        <v>19.080568181818183</v>
      </c>
      <c r="M631" s="135">
        <v>295</v>
      </c>
      <c r="N631" s="135">
        <v>167452074</v>
      </c>
      <c r="O631" s="135">
        <v>448815</v>
      </c>
      <c r="P631" s="182">
        <f>(C631+4.2+coefficient!$B$21-0.5)/0.88*1.19</f>
        <v>18.404431818181816</v>
      </c>
      <c r="Q631" s="137">
        <v>296</v>
      </c>
      <c r="R631" s="137">
        <v>167452074</v>
      </c>
      <c r="S631" s="137">
        <v>448816</v>
      </c>
      <c r="T631" s="186">
        <f t="shared" si="41"/>
        <v>9.6146590909090914</v>
      </c>
      <c r="U631" s="187">
        <v>758</v>
      </c>
      <c r="V631" s="187">
        <v>167452074</v>
      </c>
      <c r="W631" s="187">
        <v>599222</v>
      </c>
      <c r="X631" s="188">
        <f>L631-4.9</f>
        <v>14.180568181818183</v>
      </c>
      <c r="Y631" s="189">
        <v>759</v>
      </c>
      <c r="Z631" s="189">
        <v>167452074</v>
      </c>
      <c r="AA631" s="189">
        <v>599223</v>
      </c>
      <c r="AB631" s="357">
        <v>68</v>
      </c>
    </row>
    <row r="632" spans="1:33" x14ac:dyDescent="0.25">
      <c r="A632" s="144" t="s">
        <v>1472</v>
      </c>
      <c r="B632" s="183">
        <v>167452075</v>
      </c>
      <c r="C632" s="184">
        <v>4.0599999999999996</v>
      </c>
      <c r="D632" s="127">
        <f>(C632+4.2+coefficient!$B$20-0.5)/0.9*1.19</f>
        <v>22.16044444444444</v>
      </c>
      <c r="E632" s="128">
        <f>(C632+4.2+coefficient!$B$20-0.5)/0.95</f>
        <v>17.642105263157895</v>
      </c>
      <c r="F632" s="178" t="s">
        <v>842</v>
      </c>
      <c r="G632" s="179">
        <v>631</v>
      </c>
      <c r="H632" s="180">
        <f>(C632+4.2+coefficient!$B$20)/0.85*1.19</f>
        <v>24.163999999999998</v>
      </c>
      <c r="I632" s="132">
        <v>294</v>
      </c>
      <c r="J632" s="132">
        <v>167452075</v>
      </c>
      <c r="K632" s="132">
        <v>448817</v>
      </c>
      <c r="L632" s="181">
        <f>(C632+4.2+coefficient!$B$20)/0.88*1.19</f>
        <v>23.340227272727269</v>
      </c>
      <c r="M632" s="135">
        <v>295</v>
      </c>
      <c r="N632" s="135">
        <v>167452075</v>
      </c>
      <c r="O632" s="135">
        <v>448818</v>
      </c>
      <c r="P632" s="182">
        <f>(C632+4.2+coefficient!$B$20-0.5)/0.88*1.19</f>
        <v>22.664090909090906</v>
      </c>
      <c r="Q632" s="137">
        <v>296</v>
      </c>
      <c r="R632" s="137">
        <v>167452075</v>
      </c>
      <c r="S632" s="137">
        <v>448819</v>
      </c>
      <c r="T632" s="186">
        <f t="shared" si="41"/>
        <v>11.169772727272727</v>
      </c>
      <c r="U632" s="187">
        <v>758</v>
      </c>
      <c r="V632" s="187">
        <v>167452075</v>
      </c>
      <c r="W632" s="187">
        <v>599224</v>
      </c>
      <c r="X632" s="188">
        <f>L632-4.9</f>
        <v>18.44022727272727</v>
      </c>
      <c r="Y632" s="189">
        <v>759</v>
      </c>
      <c r="Z632" s="189">
        <v>167452075</v>
      </c>
      <c r="AA632" s="189">
        <v>599225</v>
      </c>
      <c r="AB632" s="357">
        <v>43</v>
      </c>
      <c r="AE632">
        <v>1</v>
      </c>
      <c r="AF632">
        <v>20.64</v>
      </c>
      <c r="AG632">
        <v>0</v>
      </c>
    </row>
    <row r="633" spans="1:33" x14ac:dyDescent="0.25">
      <c r="A633" s="148" t="s">
        <v>1473</v>
      </c>
      <c r="B633" s="190">
        <v>167452076</v>
      </c>
      <c r="C633" s="191">
        <v>9.67</v>
      </c>
      <c r="D633" s="192">
        <f>(C633+4.2+coefficient!$B$19-0.5)/0.9*1.19</f>
        <v>33.544777777777774</v>
      </c>
      <c r="E633" s="193">
        <f>(C633+4.2+coefficient!$B$19-0.5)/0.95</f>
        <v>26.705263157894738</v>
      </c>
      <c r="F633" s="185" t="s">
        <v>841</v>
      </c>
      <c r="G633" s="179">
        <v>632</v>
      </c>
      <c r="H633" s="180">
        <f>(C633+4.2+coefficient!$B$19)/0.85*1.19</f>
        <v>36.218000000000004</v>
      </c>
      <c r="I633" s="132">
        <v>294</v>
      </c>
      <c r="J633" s="132">
        <v>167452076</v>
      </c>
      <c r="K633" s="132">
        <v>448820</v>
      </c>
      <c r="L633" s="181">
        <f>(C633+4.2+coefficient!$B$19)/0.88*1.19</f>
        <v>34.983295454545456</v>
      </c>
      <c r="M633" s="135">
        <v>295</v>
      </c>
      <c r="N633" s="135">
        <v>167452076</v>
      </c>
      <c r="O633" s="135">
        <v>448821</v>
      </c>
      <c r="P633" s="182">
        <f>(C633+4.2+coefficient!$B$19-0.5)/0.88*1.19</f>
        <v>34.307159090909089</v>
      </c>
      <c r="Q633" s="137">
        <v>296</v>
      </c>
      <c r="R633" s="137">
        <v>167452076</v>
      </c>
      <c r="S633" s="137">
        <v>448822</v>
      </c>
      <c r="T633" s="186">
        <f t="shared" si="41"/>
        <v>18.756022727272725</v>
      </c>
      <c r="U633" s="187">
        <v>758</v>
      </c>
      <c r="V633" s="187">
        <v>167452076</v>
      </c>
      <c r="W633" s="187">
        <v>599226</v>
      </c>
      <c r="X633" s="188">
        <f>L633-4.9</f>
        <v>30.083295454545457</v>
      </c>
      <c r="Y633" s="189">
        <v>759</v>
      </c>
      <c r="Z633" s="189">
        <v>167452076</v>
      </c>
      <c r="AA633" s="189">
        <v>599227</v>
      </c>
      <c r="AB633" s="357">
        <v>0</v>
      </c>
    </row>
    <row r="634" spans="1:33" x14ac:dyDescent="0.25">
      <c r="A634" s="144" t="s">
        <v>1474</v>
      </c>
      <c r="B634" s="183">
        <v>167452077</v>
      </c>
      <c r="C634" s="184">
        <v>5.34</v>
      </c>
      <c r="D634" s="127">
        <f>(C634+4.2+coefficient!$B$21-0.5)/0.9*1.19</f>
        <v>21.208444444444439</v>
      </c>
      <c r="E634" s="128">
        <f>(C634+4.2+coefficient!$B$21-0.5)/0.95</f>
        <v>16.88421052631579</v>
      </c>
      <c r="F634" s="178" t="s">
        <v>516</v>
      </c>
      <c r="G634" s="179">
        <v>633</v>
      </c>
      <c r="H634" s="180">
        <f>(C634+4.2+coefficient!$B$21)/0.85*1.19</f>
        <v>23.155999999999995</v>
      </c>
      <c r="I634" s="132">
        <v>294</v>
      </c>
      <c r="J634" s="132">
        <v>167452077</v>
      </c>
      <c r="K634" s="132">
        <v>448823</v>
      </c>
      <c r="L634" s="181">
        <f>(C634+4.2+coefficient!$B$21)/0.88*1.19</f>
        <v>22.366590909090906</v>
      </c>
      <c r="M634" s="135">
        <v>295</v>
      </c>
      <c r="N634" s="135">
        <v>167452077</v>
      </c>
      <c r="O634" s="135">
        <v>448824</v>
      </c>
      <c r="P634" s="182">
        <f>(C634+4.2+coefficient!$B$21-0.5)/0.88*1.19</f>
        <v>21.690454545454543</v>
      </c>
      <c r="Q634" s="137">
        <v>296</v>
      </c>
      <c r="R634" s="137">
        <v>167452077</v>
      </c>
      <c r="S634" s="137">
        <v>448825</v>
      </c>
      <c r="T634" s="186">
        <f t="shared" si="41"/>
        <v>12.900681818181816</v>
      </c>
      <c r="U634" s="187">
        <v>758</v>
      </c>
      <c r="V634" s="187">
        <v>167452077</v>
      </c>
      <c r="W634" s="187">
        <v>599228</v>
      </c>
      <c r="X634" s="188">
        <f>L634-1</f>
        <v>21.366590909090906</v>
      </c>
      <c r="Y634" s="189">
        <v>759</v>
      </c>
      <c r="Z634" s="189">
        <v>167452077</v>
      </c>
      <c r="AA634" s="189">
        <v>599229</v>
      </c>
      <c r="AB634" s="357">
        <v>2</v>
      </c>
    </row>
    <row r="635" spans="1:33" x14ac:dyDescent="0.25">
      <c r="A635" s="125" t="s">
        <v>1475</v>
      </c>
      <c r="B635" s="183">
        <v>167452078</v>
      </c>
      <c r="C635" s="184">
        <v>3.42</v>
      </c>
      <c r="D635" s="127">
        <f>(C635+4.2+coefficient!$B$21-0.5)/0.9*1.19</f>
        <v>18.669777777777778</v>
      </c>
      <c r="E635" s="128">
        <f>(C635+4.2+coefficient!$B$21-0.5)/0.95</f>
        <v>14.863157894736844</v>
      </c>
      <c r="F635" s="185" t="s">
        <v>516</v>
      </c>
      <c r="G635" s="179">
        <v>634</v>
      </c>
      <c r="H635" s="180">
        <f>(C635+4.2+coefficient!$B$21)/0.85*1.19</f>
        <v>20.468000000000004</v>
      </c>
      <c r="I635" s="132">
        <v>294</v>
      </c>
      <c r="J635" s="132">
        <v>167452078</v>
      </c>
      <c r="K635" s="132">
        <v>448826</v>
      </c>
      <c r="L635" s="181">
        <f>(C635+4.2+coefficient!$B$21)/0.88*1.19</f>
        <v>19.770227272727272</v>
      </c>
      <c r="M635" s="135">
        <v>295</v>
      </c>
      <c r="N635" s="135">
        <v>167452078</v>
      </c>
      <c r="O635" s="135">
        <v>448827</v>
      </c>
      <c r="P635" s="182">
        <f>(C635+4.2+coefficient!$B$21-0.5)/0.88*1.19</f>
        <v>19.094090909090909</v>
      </c>
      <c r="Q635" s="137">
        <v>296</v>
      </c>
      <c r="R635" s="137">
        <v>167452078</v>
      </c>
      <c r="S635" s="137">
        <v>448828</v>
      </c>
      <c r="T635" s="186">
        <f t="shared" si="41"/>
        <v>10.30431818181818</v>
      </c>
      <c r="U635" s="187">
        <v>758</v>
      </c>
      <c r="V635" s="187">
        <v>167452078</v>
      </c>
      <c r="W635" s="187">
        <v>599230</v>
      </c>
      <c r="X635" s="188">
        <f>L635-4.9</f>
        <v>14.870227272727272</v>
      </c>
      <c r="Y635" s="189">
        <v>759</v>
      </c>
      <c r="Z635" s="189">
        <v>167452078</v>
      </c>
      <c r="AA635" s="189">
        <v>599231</v>
      </c>
      <c r="AB635" s="357">
        <v>2</v>
      </c>
    </row>
    <row r="636" spans="1:33" x14ac:dyDescent="0.25">
      <c r="A636" s="144" t="s">
        <v>1476</v>
      </c>
      <c r="B636" s="183">
        <v>167452079</v>
      </c>
      <c r="C636" s="184">
        <v>2.93</v>
      </c>
      <c r="D636" s="127">
        <f>(C636+4.2+coefficient!$B$21-0.5)/0.9*1.19</f>
        <v>18.021888888888888</v>
      </c>
      <c r="E636" s="128">
        <f>(C636+4.2+coefficient!$B$21-0.5)/0.95</f>
        <v>14.347368421052632</v>
      </c>
      <c r="F636" s="178" t="s">
        <v>516</v>
      </c>
      <c r="G636" s="179">
        <v>635</v>
      </c>
      <c r="H636" s="180">
        <f>(C636+4.2+coefficient!$B$21)/0.85*1.19</f>
        <v>19.782</v>
      </c>
      <c r="I636" s="132">
        <v>294</v>
      </c>
      <c r="J636" s="132">
        <v>167452079</v>
      </c>
      <c r="K636" s="132">
        <v>448829</v>
      </c>
      <c r="L636" s="181">
        <f>(C636+4.2+coefficient!$B$21)/0.88*1.19</f>
        <v>19.107613636363638</v>
      </c>
      <c r="M636" s="135">
        <v>295</v>
      </c>
      <c r="N636" s="135">
        <v>167452079</v>
      </c>
      <c r="O636" s="135">
        <v>448830</v>
      </c>
      <c r="P636" s="182">
        <f>(C636+4.2+coefficient!$B$21-0.5)/0.88*1.19</f>
        <v>18.431477272727275</v>
      </c>
      <c r="Q636" s="137">
        <v>296</v>
      </c>
      <c r="R636" s="137">
        <v>167452079</v>
      </c>
      <c r="S636" s="137">
        <v>448831</v>
      </c>
      <c r="T636" s="186">
        <f t="shared" si="41"/>
        <v>9.6417045454545462</v>
      </c>
      <c r="U636" s="187">
        <v>758</v>
      </c>
      <c r="V636" s="187">
        <v>167452079</v>
      </c>
      <c r="W636" s="187">
        <v>599232</v>
      </c>
      <c r="X636" s="188">
        <f>L636-1</f>
        <v>18.107613636363638</v>
      </c>
      <c r="Y636" s="189">
        <v>759</v>
      </c>
      <c r="Z636" s="189">
        <v>167452079</v>
      </c>
      <c r="AA636" s="189">
        <v>599233</v>
      </c>
      <c r="AB636" s="357">
        <v>2</v>
      </c>
      <c r="AE636">
        <v>7</v>
      </c>
      <c r="AF636">
        <v>19.11</v>
      </c>
      <c r="AG636">
        <v>0</v>
      </c>
    </row>
    <row r="637" spans="1:33" x14ac:dyDescent="0.25">
      <c r="A637" s="125" t="s">
        <v>1477</v>
      </c>
      <c r="B637" s="183">
        <v>167452080</v>
      </c>
      <c r="C637" s="184">
        <v>5.09</v>
      </c>
      <c r="D637" s="127">
        <f>(C637+4.2+coefficient!$B$21-0.5)/0.9*1.19</f>
        <v>20.877888888888886</v>
      </c>
      <c r="E637" s="128">
        <f>(C637+4.2+coefficient!$B$21-0.5)/0.95</f>
        <v>16.621052631578948</v>
      </c>
      <c r="F637" s="185" t="s">
        <v>516</v>
      </c>
      <c r="G637" s="179">
        <v>636</v>
      </c>
      <c r="H637" s="180">
        <f>(C637+4.2+coefficient!$B$21)/0.85*1.19</f>
        <v>22.805999999999997</v>
      </c>
      <c r="I637" s="132">
        <v>294</v>
      </c>
      <c r="J637" s="132">
        <v>167452080</v>
      </c>
      <c r="K637" s="132">
        <v>448832</v>
      </c>
      <c r="L637" s="181">
        <f>(C637+4.2+coefficient!$B$21)/0.88*1.19</f>
        <v>22.028522727272726</v>
      </c>
      <c r="M637" s="135">
        <v>295</v>
      </c>
      <c r="N637" s="135">
        <v>167452080</v>
      </c>
      <c r="O637" s="135">
        <v>448833</v>
      </c>
      <c r="P637" s="182">
        <f>(C637+4.2+coefficient!$B$21-0.5)/0.88*1.19</f>
        <v>21.352386363636359</v>
      </c>
      <c r="Q637" s="137">
        <v>296</v>
      </c>
      <c r="R637" s="137">
        <v>167452080</v>
      </c>
      <c r="S637" s="137">
        <v>448834</v>
      </c>
      <c r="T637" s="186">
        <f t="shared" si="41"/>
        <v>12.562613636363636</v>
      </c>
      <c r="U637" s="187">
        <v>758</v>
      </c>
      <c r="V637" s="187">
        <v>167452080</v>
      </c>
      <c r="W637" s="187">
        <v>599234</v>
      </c>
      <c r="X637" s="188">
        <f>L637-1</f>
        <v>21.028522727272726</v>
      </c>
      <c r="Y637" s="189">
        <v>759</v>
      </c>
      <c r="Z637" s="189">
        <v>167452080</v>
      </c>
      <c r="AA637" s="189">
        <v>599235</v>
      </c>
      <c r="AB637" s="357">
        <v>2</v>
      </c>
    </row>
    <row r="638" spans="1:33" x14ac:dyDescent="0.25">
      <c r="A638" s="144" t="s">
        <v>1478</v>
      </c>
      <c r="B638" s="183">
        <v>167452081</v>
      </c>
      <c r="C638" s="184">
        <v>3.42</v>
      </c>
      <c r="D638" s="127">
        <f>(C638+4.2+coefficient!$B$21-0.5)/0.9*1.19</f>
        <v>18.669777777777778</v>
      </c>
      <c r="E638" s="128">
        <f>(C638+4.2+coefficient!$B$21-0.5)/0.95</f>
        <v>14.863157894736844</v>
      </c>
      <c r="F638" s="178" t="s">
        <v>516</v>
      </c>
      <c r="G638" s="179">
        <v>637</v>
      </c>
      <c r="H638" s="180">
        <f>(C638+4.2+coefficient!$B$21)/0.85*1.19</f>
        <v>20.468000000000004</v>
      </c>
      <c r="I638" s="132">
        <v>294</v>
      </c>
      <c r="J638" s="132">
        <v>167452081</v>
      </c>
      <c r="K638" s="132">
        <v>448835</v>
      </c>
      <c r="L638" s="181">
        <f>(C638+4.2+coefficient!$B$21)/0.88*1.19</f>
        <v>19.770227272727272</v>
      </c>
      <c r="M638" s="135">
        <v>295</v>
      </c>
      <c r="N638" s="135">
        <v>167452081</v>
      </c>
      <c r="O638" s="135">
        <v>448836</v>
      </c>
      <c r="P638" s="182">
        <f>(C638+4.2+coefficient!$B$21-0.5)/0.88*1.19</f>
        <v>19.094090909090909</v>
      </c>
      <c r="Q638" s="137">
        <v>296</v>
      </c>
      <c r="R638" s="137">
        <v>167452081</v>
      </c>
      <c r="S638" s="137">
        <v>448837</v>
      </c>
      <c r="T638" s="186">
        <f t="shared" si="41"/>
        <v>10.30431818181818</v>
      </c>
      <c r="U638" s="187">
        <v>758</v>
      </c>
      <c r="V638" s="187">
        <v>167452081</v>
      </c>
      <c r="W638" s="187">
        <v>599236</v>
      </c>
      <c r="X638" s="188">
        <f>L638-1</f>
        <v>18.770227272727272</v>
      </c>
      <c r="Y638" s="189">
        <v>759</v>
      </c>
      <c r="Z638" s="189">
        <v>167452081</v>
      </c>
      <c r="AA638" s="189">
        <v>599237</v>
      </c>
      <c r="AB638" s="357">
        <v>2</v>
      </c>
    </row>
    <row r="639" spans="1:33" x14ac:dyDescent="0.25">
      <c r="A639" s="125" t="s">
        <v>1479</v>
      </c>
      <c r="B639" s="183">
        <v>167452082</v>
      </c>
      <c r="C639" s="184">
        <v>3.42</v>
      </c>
      <c r="D639" s="127">
        <f>(C639+4.2+coefficient!$B$21-0.5)/0.9*1.19</f>
        <v>18.669777777777778</v>
      </c>
      <c r="E639" s="128">
        <f>(C639+4.2+coefficient!$B$21-0.5)/0.95</f>
        <v>14.863157894736844</v>
      </c>
      <c r="F639" s="185" t="s">
        <v>516</v>
      </c>
      <c r="G639" s="179">
        <v>638</v>
      </c>
      <c r="H639" s="180">
        <f>(C639+4.2+coefficient!$B$21)/0.85*1.19</f>
        <v>20.468000000000004</v>
      </c>
      <c r="I639" s="132">
        <v>294</v>
      </c>
      <c r="J639" s="132">
        <v>167452082</v>
      </c>
      <c r="K639" s="132">
        <v>448838</v>
      </c>
      <c r="L639" s="181">
        <f>(C639+4.2+coefficient!$B$21)/0.88*1.19</f>
        <v>19.770227272727272</v>
      </c>
      <c r="M639" s="135">
        <v>295</v>
      </c>
      <c r="N639" s="135">
        <v>167452082</v>
      </c>
      <c r="O639" s="135">
        <v>448839</v>
      </c>
      <c r="P639" s="182">
        <f>(C639+4.2+coefficient!$B$21-0.5)/0.88*1.19</f>
        <v>19.094090909090909</v>
      </c>
      <c r="Q639" s="137">
        <v>296</v>
      </c>
      <c r="R639" s="137">
        <v>167452082</v>
      </c>
      <c r="S639" s="137">
        <v>448840</v>
      </c>
      <c r="T639" s="186">
        <f t="shared" si="41"/>
        <v>10.30431818181818</v>
      </c>
      <c r="U639" s="187">
        <v>758</v>
      </c>
      <c r="V639" s="187">
        <v>167452082</v>
      </c>
      <c r="W639" s="187">
        <v>599238</v>
      </c>
      <c r="X639" s="188">
        <f>L639-1</f>
        <v>18.770227272727272</v>
      </c>
      <c r="Y639" s="189">
        <v>759</v>
      </c>
      <c r="Z639" s="189">
        <v>167452082</v>
      </c>
      <c r="AA639" s="189">
        <v>599239</v>
      </c>
      <c r="AB639" s="357">
        <v>2</v>
      </c>
    </row>
    <row r="640" spans="1:33" x14ac:dyDescent="0.25">
      <c r="A640" s="144" t="s">
        <v>1480</v>
      </c>
      <c r="B640" s="183">
        <v>167452083</v>
      </c>
      <c r="C640" s="184">
        <v>3.57</v>
      </c>
      <c r="D640" s="127">
        <f>(C640+4.2+coefficient!$B$21-0.5)/0.9*1.19</f>
        <v>18.868111111111109</v>
      </c>
      <c r="E640" s="128">
        <f>(C640+4.2+coefficient!$B$21-0.5)/0.95</f>
        <v>15.021052631578948</v>
      </c>
      <c r="F640" s="178" t="s">
        <v>516</v>
      </c>
      <c r="G640" s="179">
        <v>639</v>
      </c>
      <c r="H640" s="180">
        <f>(C640+4.2+coefficient!$B$21)/0.85*1.19</f>
        <v>20.677999999999997</v>
      </c>
      <c r="I640" s="132">
        <v>294</v>
      </c>
      <c r="J640" s="132">
        <v>167452083</v>
      </c>
      <c r="K640" s="132">
        <v>448841</v>
      </c>
      <c r="L640" s="181">
        <f>(C640+4.2+coefficient!$B$21)/0.88*1.19</f>
        <v>19.973068181818181</v>
      </c>
      <c r="M640" s="135">
        <v>295</v>
      </c>
      <c r="N640" s="135">
        <v>167452083</v>
      </c>
      <c r="O640" s="135">
        <v>448842</v>
      </c>
      <c r="P640" s="182">
        <f>(C640+4.2+coefficient!$B$21-0.5)/0.88*1.19</f>
        <v>19.296931818181815</v>
      </c>
      <c r="Q640" s="137">
        <v>296</v>
      </c>
      <c r="R640" s="137">
        <v>167452083</v>
      </c>
      <c r="S640" s="137">
        <v>448843</v>
      </c>
      <c r="T640" s="186">
        <f t="shared" si="41"/>
        <v>10.50715909090909</v>
      </c>
      <c r="U640" s="187">
        <v>758</v>
      </c>
      <c r="V640" s="187">
        <v>167452083</v>
      </c>
      <c r="W640" s="187">
        <v>599240</v>
      </c>
      <c r="X640" s="188">
        <f>L640-1</f>
        <v>18.973068181818181</v>
      </c>
      <c r="Y640" s="189">
        <v>759</v>
      </c>
      <c r="Z640" s="189">
        <v>167452083</v>
      </c>
      <c r="AA640" s="189">
        <v>599241</v>
      </c>
      <c r="AB640" s="357">
        <v>2</v>
      </c>
      <c r="AE640">
        <v>2</v>
      </c>
      <c r="AF640">
        <v>19.97</v>
      </c>
      <c r="AG640">
        <v>0</v>
      </c>
    </row>
    <row r="641" spans="1:33" x14ac:dyDescent="0.25">
      <c r="A641" s="125" t="s">
        <v>1481</v>
      </c>
      <c r="B641" s="183">
        <v>167452084</v>
      </c>
      <c r="C641" s="184">
        <v>2.95</v>
      </c>
      <c r="D641" s="127">
        <f>(C641+4.2+coefficient!$B$21-0.5)/0.9*1.19</f>
        <v>18.048333333333332</v>
      </c>
      <c r="E641" s="128">
        <f>(C641+4.2+coefficient!$B$21-0.5)/0.95</f>
        <v>14.368421052631581</v>
      </c>
      <c r="F641" s="185" t="s">
        <v>516</v>
      </c>
      <c r="G641" s="179">
        <v>640</v>
      </c>
      <c r="H641" s="180">
        <f>(C641+4.2+coefficient!$B$21)/0.85*1.19</f>
        <v>19.810000000000002</v>
      </c>
      <c r="I641" s="132">
        <v>294</v>
      </c>
      <c r="J641" s="132">
        <v>167452084</v>
      </c>
      <c r="K641" s="132">
        <v>448844</v>
      </c>
      <c r="L641" s="181">
        <f>(C641+4.2+coefficient!$B$21)/0.88*1.19</f>
        <v>19.134659090909089</v>
      </c>
      <c r="M641" s="135">
        <v>295</v>
      </c>
      <c r="N641" s="135">
        <v>167452084</v>
      </c>
      <c r="O641" s="135">
        <v>448845</v>
      </c>
      <c r="P641" s="182">
        <f>(C641+4.2+coefficient!$B$21-0.5)/0.88*1.19</f>
        <v>18.458522727272726</v>
      </c>
      <c r="Q641" s="137">
        <v>296</v>
      </c>
      <c r="R641" s="137">
        <v>167452084</v>
      </c>
      <c r="S641" s="137">
        <v>448846</v>
      </c>
      <c r="T641" s="186">
        <f t="shared" si="41"/>
        <v>9.6687499999999993</v>
      </c>
      <c r="U641" s="187">
        <v>758</v>
      </c>
      <c r="V641" s="187">
        <v>167452084</v>
      </c>
      <c r="W641" s="187">
        <v>599242</v>
      </c>
      <c r="X641" s="188">
        <f>L641-2</f>
        <v>17.134659090909089</v>
      </c>
      <c r="Y641" s="189">
        <v>759</v>
      </c>
      <c r="Z641" s="189">
        <v>167452084</v>
      </c>
      <c r="AA641" s="189">
        <v>599243</v>
      </c>
      <c r="AB641" s="357">
        <v>3</v>
      </c>
    </row>
    <row r="642" spans="1:33" x14ac:dyDescent="0.25">
      <c r="A642" s="146" t="s">
        <v>1482</v>
      </c>
      <c r="B642" s="190">
        <v>167452085</v>
      </c>
      <c r="C642" s="191">
        <v>3.95</v>
      </c>
      <c r="D642" s="192">
        <f>(C642+4.2+coefficient!$B$20-0.5)/0.9*1.19</f>
        <v>22.014999999999993</v>
      </c>
      <c r="E642" s="193">
        <f>(C642+4.2+coefficient!$B$20-0.5)/0.95</f>
        <v>17.526315789473685</v>
      </c>
      <c r="F642" s="178" t="s">
        <v>842</v>
      </c>
      <c r="G642" s="179">
        <v>641</v>
      </c>
      <c r="H642" s="180">
        <f>(C642+4.2+coefficient!$B$20)/0.85*1.19</f>
        <v>24.009999999999998</v>
      </c>
      <c r="I642" s="132">
        <v>294</v>
      </c>
      <c r="J642" s="132">
        <v>167452085</v>
      </c>
      <c r="K642" s="132">
        <v>448847</v>
      </c>
      <c r="L642" s="181">
        <f>(C642+4.2+coefficient!$B$20)/0.88*1.19</f>
        <v>23.191477272727273</v>
      </c>
      <c r="M642" s="135">
        <v>295</v>
      </c>
      <c r="N642" s="135">
        <v>167452085</v>
      </c>
      <c r="O642" s="135">
        <v>448848</v>
      </c>
      <c r="P642" s="182">
        <f>(C642+4.2+coefficient!$B$20-0.5)/0.88*1.19</f>
        <v>22.515340909090906</v>
      </c>
      <c r="Q642" s="137">
        <v>296</v>
      </c>
      <c r="R642" s="137">
        <v>167452085</v>
      </c>
      <c r="S642" s="137">
        <v>448849</v>
      </c>
      <c r="T642" s="186">
        <f t="shared" ref="T642:T705" si="45">(C642+4.2)/0.88*1.19</f>
        <v>11.021022727272728</v>
      </c>
      <c r="U642" s="187">
        <v>758</v>
      </c>
      <c r="V642" s="187">
        <v>167452085</v>
      </c>
      <c r="W642" s="187">
        <v>599244</v>
      </c>
      <c r="X642" s="188">
        <f>L642-4.9</f>
        <v>18.291477272727271</v>
      </c>
      <c r="Y642" s="189">
        <v>759</v>
      </c>
      <c r="Z642" s="189">
        <v>167452085</v>
      </c>
      <c r="AA642" s="189">
        <v>599245</v>
      </c>
      <c r="AB642" s="357">
        <v>0</v>
      </c>
    </row>
    <row r="643" spans="1:33" x14ac:dyDescent="0.25">
      <c r="A643" s="148" t="s">
        <v>1483</v>
      </c>
      <c r="B643" s="190">
        <v>167452086</v>
      </c>
      <c r="C643" s="191">
        <v>4.68</v>
      </c>
      <c r="D643" s="192">
        <f>(C643+4.2+coefficient!$B$19-0.5)/0.9*1.19</f>
        <v>26.946888888888886</v>
      </c>
      <c r="E643" s="193">
        <f>(C643+4.2+coefficient!$B$19-0.5)/0.95</f>
        <v>21.452631578947368</v>
      </c>
      <c r="F643" s="185" t="s">
        <v>841</v>
      </c>
      <c r="G643" s="179">
        <v>642</v>
      </c>
      <c r="H643" s="180">
        <f>(C643+4.2+coefficient!$B$19)/0.85*1.19</f>
        <v>29.231999999999996</v>
      </c>
      <c r="I643" s="132">
        <v>294</v>
      </c>
      <c r="J643" s="132">
        <v>167452086</v>
      </c>
      <c r="K643" s="132">
        <v>448850</v>
      </c>
      <c r="L643" s="181">
        <f>(C643+4.2+coefficient!$B$19)/0.88*1.19</f>
        <v>28.235454545454544</v>
      </c>
      <c r="M643" s="135">
        <v>295</v>
      </c>
      <c r="N643" s="135">
        <v>167452086</v>
      </c>
      <c r="O643" s="135">
        <v>448851</v>
      </c>
      <c r="P643" s="182">
        <f>(C643+4.2+coefficient!$B$19-0.5)/0.88*1.19</f>
        <v>27.559318181818178</v>
      </c>
      <c r="Q643" s="137">
        <v>296</v>
      </c>
      <c r="R643" s="137">
        <v>167452086</v>
      </c>
      <c r="S643" s="137">
        <v>448852</v>
      </c>
      <c r="T643" s="186">
        <f t="shared" si="45"/>
        <v>12.008181818181816</v>
      </c>
      <c r="U643" s="187">
        <v>758</v>
      </c>
      <c r="V643" s="187">
        <v>167452086</v>
      </c>
      <c r="W643" s="187">
        <v>599246</v>
      </c>
      <c r="X643" s="188">
        <f>L643-4.9</f>
        <v>23.335454545454546</v>
      </c>
      <c r="Y643" s="189">
        <v>759</v>
      </c>
      <c r="Z643" s="189">
        <v>167452086</v>
      </c>
      <c r="AA643" s="189">
        <v>599247</v>
      </c>
      <c r="AB643" s="357">
        <v>0</v>
      </c>
    </row>
    <row r="644" spans="1:33" x14ac:dyDescent="0.25">
      <c r="A644" s="146" t="s">
        <v>1484</v>
      </c>
      <c r="B644" s="190">
        <v>167452087</v>
      </c>
      <c r="C644" s="191">
        <v>7.52</v>
      </c>
      <c r="D644" s="192">
        <f>(C644+4.2+coefficient!$B$19-0.5)/0.9*1.19</f>
        <v>30.701999999999995</v>
      </c>
      <c r="E644" s="193">
        <f>(C644+4.2+coefficient!$B$19-0.5)/0.95</f>
        <v>24.442105263157895</v>
      </c>
      <c r="F644" s="178" t="s">
        <v>841</v>
      </c>
      <c r="G644" s="179">
        <v>643</v>
      </c>
      <c r="H644" s="180">
        <f>(C644+4.2+coefficient!$B$19)/0.85*1.19</f>
        <v>33.207999999999998</v>
      </c>
      <c r="I644" s="132">
        <v>294</v>
      </c>
      <c r="J644" s="132">
        <v>167452087</v>
      </c>
      <c r="K644" s="132">
        <v>448853</v>
      </c>
      <c r="L644" s="181">
        <f>(C644+4.2+coefficient!$B$19)/0.88*1.19</f>
        <v>32.075909090909086</v>
      </c>
      <c r="M644" s="135">
        <v>295</v>
      </c>
      <c r="N644" s="135">
        <v>167452087</v>
      </c>
      <c r="O644" s="135">
        <v>448854</v>
      </c>
      <c r="P644" s="182">
        <f>(C644+4.2+coefficient!$B$19-0.5)/0.88*1.19</f>
        <v>31.399772727272726</v>
      </c>
      <c r="Q644" s="137">
        <v>296</v>
      </c>
      <c r="R644" s="137">
        <v>167452087</v>
      </c>
      <c r="S644" s="137">
        <v>448855</v>
      </c>
      <c r="T644" s="186">
        <f t="shared" si="45"/>
        <v>15.848636363636361</v>
      </c>
      <c r="U644" s="187">
        <v>758</v>
      </c>
      <c r="V644" s="187">
        <v>167452087</v>
      </c>
      <c r="W644" s="187">
        <v>599248</v>
      </c>
      <c r="X644" s="188">
        <f>L644-4.9</f>
        <v>27.175909090909087</v>
      </c>
      <c r="Y644" s="189">
        <v>759</v>
      </c>
      <c r="Z644" s="189">
        <v>167452087</v>
      </c>
      <c r="AA644" s="189">
        <v>599249</v>
      </c>
      <c r="AB644" s="357">
        <v>0</v>
      </c>
    </row>
    <row r="645" spans="1:33" x14ac:dyDescent="0.25">
      <c r="A645" s="125" t="s">
        <v>1485</v>
      </c>
      <c r="B645" s="183">
        <v>167452088</v>
      </c>
      <c r="C645" s="184">
        <v>4.37</v>
      </c>
      <c r="D645" s="127">
        <f>(C645+4.2+coefficient!$B$20-0.5)/0.9*1.19</f>
        <v>22.57033333333333</v>
      </c>
      <c r="E645" s="128">
        <f>(C645+4.2+coefficient!$B$20-0.5)/0.95</f>
        <v>17.96842105263158</v>
      </c>
      <c r="F645" s="185" t="s">
        <v>842</v>
      </c>
      <c r="G645" s="179">
        <v>644</v>
      </c>
      <c r="H645" s="180">
        <f>(C645+4.2+coefficient!$B$20)/0.85*1.19</f>
        <v>24.597999999999999</v>
      </c>
      <c r="I645" s="132">
        <v>294</v>
      </c>
      <c r="J645" s="132">
        <v>167452088</v>
      </c>
      <c r="K645" s="132">
        <v>448856</v>
      </c>
      <c r="L645" s="181">
        <f>(C645+4.2+coefficient!$B$20)/0.88*1.19</f>
        <v>23.759431818181817</v>
      </c>
      <c r="M645" s="135">
        <v>295</v>
      </c>
      <c r="N645" s="135">
        <v>167452088</v>
      </c>
      <c r="O645" s="135">
        <v>448857</v>
      </c>
      <c r="P645" s="182">
        <f>(C645+4.2+coefficient!$B$20-0.5)/0.88*1.19</f>
        <v>23.083295454545453</v>
      </c>
      <c r="Q645" s="137">
        <v>296</v>
      </c>
      <c r="R645" s="137">
        <v>167452088</v>
      </c>
      <c r="S645" s="137">
        <v>448858</v>
      </c>
      <c r="T645" s="186">
        <f t="shared" si="45"/>
        <v>11.588977272727272</v>
      </c>
      <c r="U645" s="187">
        <v>758</v>
      </c>
      <c r="V645" s="187">
        <v>167452088</v>
      </c>
      <c r="W645" s="187">
        <v>599250</v>
      </c>
      <c r="X645" s="188">
        <f t="shared" ref="X645:X654" si="46">L645-2</f>
        <v>21.759431818181817</v>
      </c>
      <c r="Y645" s="189">
        <v>759</v>
      </c>
      <c r="Z645" s="189">
        <v>167452088</v>
      </c>
      <c r="AA645" s="189">
        <v>599251</v>
      </c>
      <c r="AB645" s="357">
        <v>3</v>
      </c>
    </row>
    <row r="646" spans="1:33" x14ac:dyDescent="0.25">
      <c r="A646" s="144" t="s">
        <v>1486</v>
      </c>
      <c r="B646" s="183">
        <v>167452089</v>
      </c>
      <c r="C646" s="184">
        <v>6.32</v>
      </c>
      <c r="D646" s="127">
        <f>(C646+4.2+coefficient!$B$19-0.5)/0.9*1.19</f>
        <v>29.115333333333329</v>
      </c>
      <c r="E646" s="128">
        <f>(C646+4.2+coefficient!$B$19-0.5)/0.95</f>
        <v>23.178947368421053</v>
      </c>
      <c r="F646" s="178" t="s">
        <v>841</v>
      </c>
      <c r="G646" s="179">
        <v>645</v>
      </c>
      <c r="H646" s="180">
        <f>(C646+4.2+coefficient!$B$19)/0.85*1.19</f>
        <v>31.528000000000002</v>
      </c>
      <c r="I646" s="132">
        <v>294</v>
      </c>
      <c r="J646" s="132">
        <v>167452089</v>
      </c>
      <c r="K646" s="132">
        <v>448859</v>
      </c>
      <c r="L646" s="181">
        <f>(C646+4.2+coefficient!$B$19)/0.88*1.19</f>
        <v>30.453181818181815</v>
      </c>
      <c r="M646" s="135">
        <v>295</v>
      </c>
      <c r="N646" s="135">
        <v>167452089</v>
      </c>
      <c r="O646" s="135">
        <v>448860</v>
      </c>
      <c r="P646" s="182">
        <f>(C646+4.2+coefficient!$B$19-0.5)/0.88*1.19</f>
        <v>29.777045454545455</v>
      </c>
      <c r="Q646" s="137">
        <v>296</v>
      </c>
      <c r="R646" s="137">
        <v>167452089</v>
      </c>
      <c r="S646" s="137">
        <v>448861</v>
      </c>
      <c r="T646" s="186">
        <f t="shared" si="45"/>
        <v>14.225909090909088</v>
      </c>
      <c r="U646" s="187">
        <v>758</v>
      </c>
      <c r="V646" s="187">
        <v>167452089</v>
      </c>
      <c r="W646" s="187">
        <v>599252</v>
      </c>
      <c r="X646" s="188">
        <f t="shared" si="46"/>
        <v>28.453181818181815</v>
      </c>
      <c r="Y646" s="189">
        <v>759</v>
      </c>
      <c r="Z646" s="189">
        <v>167452089</v>
      </c>
      <c r="AA646" s="189">
        <v>599253</v>
      </c>
      <c r="AB646" s="357">
        <v>3</v>
      </c>
    </row>
    <row r="647" spans="1:33" x14ac:dyDescent="0.25">
      <c r="A647" s="125" t="s">
        <v>1487</v>
      </c>
      <c r="B647" s="183">
        <v>167452090</v>
      </c>
      <c r="C647" s="184">
        <v>5.49</v>
      </c>
      <c r="D647" s="127">
        <f>(C647+4.2+coefficient!$B$19-0.5)/0.9*1.19</f>
        <v>28.017888888888887</v>
      </c>
      <c r="E647" s="128">
        <f>(C647+4.2+coefficient!$B$19-0.5)/0.95</f>
        <v>22.305263157894739</v>
      </c>
      <c r="F647" s="185" t="s">
        <v>841</v>
      </c>
      <c r="G647" s="179">
        <v>646</v>
      </c>
      <c r="H647" s="180">
        <f>(C647+4.2+coefficient!$B$19)/0.85*1.19</f>
        <v>30.366</v>
      </c>
      <c r="I647" s="132">
        <v>294</v>
      </c>
      <c r="J647" s="132">
        <v>167452090</v>
      </c>
      <c r="K647" s="132">
        <v>448862</v>
      </c>
      <c r="L647" s="181">
        <f>(C647+4.2+coefficient!$B$19)/0.88*1.19</f>
        <v>29.330795454545456</v>
      </c>
      <c r="M647" s="135">
        <v>295</v>
      </c>
      <c r="N647" s="135">
        <v>167452090</v>
      </c>
      <c r="O647" s="135">
        <v>448863</v>
      </c>
      <c r="P647" s="182">
        <f>(C647+4.2+coefficient!$B$19-0.5)/0.88*1.19</f>
        <v>28.654659090909092</v>
      </c>
      <c r="Q647" s="137">
        <v>296</v>
      </c>
      <c r="R647" s="137">
        <v>167452090</v>
      </c>
      <c r="S647" s="137">
        <v>448864</v>
      </c>
      <c r="T647" s="186">
        <f t="shared" si="45"/>
        <v>13.103522727272729</v>
      </c>
      <c r="U647" s="187">
        <v>758</v>
      </c>
      <c r="V647" s="187">
        <v>167452090</v>
      </c>
      <c r="W647" s="187">
        <v>599254</v>
      </c>
      <c r="X647" s="188">
        <f t="shared" si="46"/>
        <v>27.330795454545456</v>
      </c>
      <c r="Y647" s="189">
        <v>759</v>
      </c>
      <c r="Z647" s="189">
        <v>167452090</v>
      </c>
      <c r="AA647" s="189">
        <v>599255</v>
      </c>
      <c r="AB647" s="357">
        <v>3</v>
      </c>
    </row>
    <row r="648" spans="1:33" x14ac:dyDescent="0.25">
      <c r="A648" s="144" t="s">
        <v>1488</v>
      </c>
      <c r="B648" s="183">
        <v>167452091</v>
      </c>
      <c r="C648" s="184">
        <v>6.47</v>
      </c>
      <c r="D648" s="127">
        <f>(C648+4.2+coefficient!$B$19-0.5)/0.9*1.19</f>
        <v>29.313666666666666</v>
      </c>
      <c r="E648" s="128">
        <f>(C648+4.2+coefficient!$B$19-0.5)/0.95</f>
        <v>23.336842105263162</v>
      </c>
      <c r="F648" s="178" t="s">
        <v>841</v>
      </c>
      <c r="G648" s="179">
        <v>647</v>
      </c>
      <c r="H648" s="180">
        <f>(C648+4.2+coefficient!$B$19)/0.85*1.19</f>
        <v>31.738</v>
      </c>
      <c r="I648" s="132">
        <v>294</v>
      </c>
      <c r="J648" s="132">
        <v>167452091</v>
      </c>
      <c r="K648" s="132">
        <v>448865</v>
      </c>
      <c r="L648" s="181">
        <f>(C648+4.2+coefficient!$B$19)/0.88*1.19</f>
        <v>30.656022727272727</v>
      </c>
      <c r="M648" s="135">
        <v>295</v>
      </c>
      <c r="N648" s="135">
        <v>167452091</v>
      </c>
      <c r="O648" s="135">
        <v>448866</v>
      </c>
      <c r="P648" s="182">
        <f>(C648+4.2+coefficient!$B$19-0.5)/0.88*1.19</f>
        <v>29.979886363636364</v>
      </c>
      <c r="Q648" s="137">
        <v>296</v>
      </c>
      <c r="R648" s="137">
        <v>167452091</v>
      </c>
      <c r="S648" s="137">
        <v>448867</v>
      </c>
      <c r="T648" s="186">
        <f t="shared" si="45"/>
        <v>14.428749999999999</v>
      </c>
      <c r="U648" s="187">
        <v>758</v>
      </c>
      <c r="V648" s="187">
        <v>167452091</v>
      </c>
      <c r="W648" s="187">
        <v>599256</v>
      </c>
      <c r="X648" s="188">
        <f t="shared" si="46"/>
        <v>28.656022727272727</v>
      </c>
      <c r="Y648" s="189">
        <v>759</v>
      </c>
      <c r="Z648" s="189">
        <v>167452091</v>
      </c>
      <c r="AA648" s="189">
        <v>599257</v>
      </c>
      <c r="AB648" s="357">
        <v>3</v>
      </c>
      <c r="AE648">
        <v>1</v>
      </c>
      <c r="AF648">
        <v>27.1</v>
      </c>
      <c r="AG648">
        <v>0</v>
      </c>
    </row>
    <row r="649" spans="1:33" x14ac:dyDescent="0.25">
      <c r="A649" s="125" t="s">
        <v>1489</v>
      </c>
      <c r="B649" s="183">
        <v>167452092</v>
      </c>
      <c r="C649" s="184">
        <v>3.82</v>
      </c>
      <c r="D649" s="127">
        <f>(C649+4.2+coefficient!$B$20-0.5)/0.9*1.19</f>
        <v>21.84311111111111</v>
      </c>
      <c r="E649" s="128">
        <f>(C649+4.2+coefficient!$B$20-0.5)/0.95</f>
        <v>17.389473684210525</v>
      </c>
      <c r="F649" s="185" t="s">
        <v>842</v>
      </c>
      <c r="G649" s="179">
        <v>648</v>
      </c>
      <c r="H649" s="180">
        <f>(C649+4.2+coefficient!$B$20)/0.85*1.19</f>
        <v>23.827999999999999</v>
      </c>
      <c r="I649" s="132">
        <v>294</v>
      </c>
      <c r="J649" s="132">
        <v>167452092</v>
      </c>
      <c r="K649" s="132">
        <v>448868</v>
      </c>
      <c r="L649" s="181">
        <f>(C649+4.2+coefficient!$B$20)/0.88*1.19</f>
        <v>23.015681818181815</v>
      </c>
      <c r="M649" s="135">
        <v>295</v>
      </c>
      <c r="N649" s="135">
        <v>167452092</v>
      </c>
      <c r="O649" s="135">
        <v>448869</v>
      </c>
      <c r="P649" s="182">
        <f>(C649+4.2+coefficient!$B$20-0.5)/0.88*1.19</f>
        <v>22.339545454545455</v>
      </c>
      <c r="Q649" s="137">
        <v>296</v>
      </c>
      <c r="R649" s="137">
        <v>167452092</v>
      </c>
      <c r="S649" s="137">
        <v>448870</v>
      </c>
      <c r="T649" s="186">
        <f t="shared" si="45"/>
        <v>10.845227272727271</v>
      </c>
      <c r="U649" s="187">
        <v>758</v>
      </c>
      <c r="V649" s="187">
        <v>167452092</v>
      </c>
      <c r="W649" s="187">
        <v>599258</v>
      </c>
      <c r="X649" s="188">
        <f t="shared" si="46"/>
        <v>21.015681818181815</v>
      </c>
      <c r="Y649" s="189">
        <v>759</v>
      </c>
      <c r="Z649" s="189">
        <v>167452092</v>
      </c>
      <c r="AA649" s="189">
        <v>599259</v>
      </c>
      <c r="AB649" s="357">
        <v>3</v>
      </c>
    </row>
    <row r="650" spans="1:33" x14ac:dyDescent="0.25">
      <c r="A650" s="144" t="s">
        <v>1490</v>
      </c>
      <c r="B650" s="183">
        <v>167452093</v>
      </c>
      <c r="C650" s="184">
        <v>7.39</v>
      </c>
      <c r="D650" s="127">
        <f>(C650+4.2+coefficient!$B$19-0.5)/0.9*1.19</f>
        <v>30.530111111111108</v>
      </c>
      <c r="E650" s="128">
        <f>(C650+4.2+coefficient!$B$19-0.5)/0.95</f>
        <v>24.305263157894739</v>
      </c>
      <c r="F650" s="178" t="s">
        <v>841</v>
      </c>
      <c r="G650" s="179">
        <v>649</v>
      </c>
      <c r="H650" s="180">
        <f>(C650+4.2+coefficient!$B$19)/0.85*1.19</f>
        <v>33.025999999999996</v>
      </c>
      <c r="I650" s="132">
        <v>294</v>
      </c>
      <c r="J650" s="132">
        <v>167452093</v>
      </c>
      <c r="K650" s="132">
        <v>448871</v>
      </c>
      <c r="L650" s="181">
        <f>(C650+4.2+coefficient!$B$19)/0.88*1.19</f>
        <v>31.900113636363631</v>
      </c>
      <c r="M650" s="135">
        <v>295</v>
      </c>
      <c r="N650" s="135">
        <v>167452093</v>
      </c>
      <c r="O650" s="135">
        <v>448872</v>
      </c>
      <c r="P650" s="182">
        <f>(C650+4.2+coefficient!$B$19-0.5)/0.88*1.19</f>
        <v>31.223977272727272</v>
      </c>
      <c r="Q650" s="137">
        <v>296</v>
      </c>
      <c r="R650" s="137">
        <v>167452093</v>
      </c>
      <c r="S650" s="137">
        <v>448873</v>
      </c>
      <c r="T650" s="186">
        <f t="shared" si="45"/>
        <v>15.672840909090908</v>
      </c>
      <c r="U650" s="187">
        <v>758</v>
      </c>
      <c r="V650" s="187">
        <v>167452093</v>
      </c>
      <c r="W650" s="187">
        <v>599260</v>
      </c>
      <c r="X650" s="188">
        <f t="shared" si="46"/>
        <v>29.900113636363631</v>
      </c>
      <c r="Y650" s="189">
        <v>759</v>
      </c>
      <c r="Z650" s="189">
        <v>167452093</v>
      </c>
      <c r="AA650" s="189">
        <v>599261</v>
      </c>
      <c r="AB650" s="357">
        <v>3</v>
      </c>
    </row>
    <row r="651" spans="1:33" x14ac:dyDescent="0.25">
      <c r="A651" s="125" t="s">
        <v>1491</v>
      </c>
      <c r="B651" s="183">
        <v>167452094</v>
      </c>
      <c r="C651" s="184">
        <v>4.46</v>
      </c>
      <c r="D651" s="127">
        <f>(C651+4.2+coefficient!$B$20-0.5)/0.9*1.19</f>
        <v>22.689333333333334</v>
      </c>
      <c r="E651" s="128">
        <f>(C651+4.2+coefficient!$B$20-0.5)/0.95</f>
        <v>18.063157894736843</v>
      </c>
      <c r="F651" s="185" t="s">
        <v>842</v>
      </c>
      <c r="G651" s="179">
        <v>650</v>
      </c>
      <c r="H651" s="180">
        <f>(C651+4.2+coefficient!$B$20)/0.85*1.19</f>
        <v>24.724</v>
      </c>
      <c r="I651" s="132">
        <v>294</v>
      </c>
      <c r="J651" s="132">
        <v>167452094</v>
      </c>
      <c r="K651" s="132">
        <v>448874</v>
      </c>
      <c r="L651" s="181">
        <f>(C651+4.2+coefficient!$B$20)/0.88*1.19</f>
        <v>23.881136363636362</v>
      </c>
      <c r="M651" s="135">
        <v>295</v>
      </c>
      <c r="N651" s="135">
        <v>167452094</v>
      </c>
      <c r="O651" s="135">
        <v>448875</v>
      </c>
      <c r="P651" s="182">
        <f>(C651+4.2+coefficient!$B$20-0.5)/0.88*1.19</f>
        <v>23.204999999999998</v>
      </c>
      <c r="Q651" s="137">
        <v>296</v>
      </c>
      <c r="R651" s="137">
        <v>167452094</v>
      </c>
      <c r="S651" s="137">
        <v>448876</v>
      </c>
      <c r="T651" s="186">
        <f t="shared" si="45"/>
        <v>11.710681818181818</v>
      </c>
      <c r="U651" s="187">
        <v>758</v>
      </c>
      <c r="V651" s="187">
        <v>167452094</v>
      </c>
      <c r="W651" s="187">
        <v>599262</v>
      </c>
      <c r="X651" s="188">
        <f t="shared" si="46"/>
        <v>21.881136363636362</v>
      </c>
      <c r="Y651" s="189">
        <v>759</v>
      </c>
      <c r="Z651" s="189">
        <v>167452094</v>
      </c>
      <c r="AA651" s="189">
        <v>599263</v>
      </c>
      <c r="AB651" s="357">
        <v>3</v>
      </c>
      <c r="AE651">
        <v>1</v>
      </c>
      <c r="AF651">
        <v>21.18</v>
      </c>
      <c r="AG651">
        <v>0</v>
      </c>
    </row>
    <row r="652" spans="1:33" x14ac:dyDescent="0.25">
      <c r="A652" s="144" t="s">
        <v>1492</v>
      </c>
      <c r="B652" s="183">
        <v>167452095</v>
      </c>
      <c r="C652" s="184">
        <v>8.0299999999999994</v>
      </c>
      <c r="D652" s="127">
        <f>(C652+4.2+coefficient!$B$19-0.5)/0.9*1.19</f>
        <v>31.376333333333331</v>
      </c>
      <c r="E652" s="128">
        <f>(C652+4.2+coefficient!$B$19-0.5)/0.95</f>
        <v>24.978947368421053</v>
      </c>
      <c r="F652" s="178" t="s">
        <v>841</v>
      </c>
      <c r="G652" s="179">
        <v>651</v>
      </c>
      <c r="H652" s="180">
        <f>(C652+4.2+coefficient!$B$19)/0.85*1.19</f>
        <v>33.921999999999997</v>
      </c>
      <c r="I652" s="132">
        <v>294</v>
      </c>
      <c r="J652" s="132">
        <v>167452095</v>
      </c>
      <c r="K652" s="132">
        <v>448877</v>
      </c>
      <c r="L652" s="181">
        <f>(C652+4.2+coefficient!$B$19)/0.88*1.19</f>
        <v>32.765568181818182</v>
      </c>
      <c r="M652" s="135">
        <v>295</v>
      </c>
      <c r="N652" s="135">
        <v>167452095</v>
      </c>
      <c r="O652" s="135">
        <v>448878</v>
      </c>
      <c r="P652" s="182">
        <f>(C652+4.2+coefficient!$B$19-0.5)/0.88*1.19</f>
        <v>32.089431818181815</v>
      </c>
      <c r="Q652" s="137">
        <v>296</v>
      </c>
      <c r="R652" s="137">
        <v>167452095</v>
      </c>
      <c r="S652" s="137">
        <v>448879</v>
      </c>
      <c r="T652" s="186">
        <f t="shared" si="45"/>
        <v>16.538295454545455</v>
      </c>
      <c r="U652" s="187">
        <v>758</v>
      </c>
      <c r="V652" s="187">
        <v>167452095</v>
      </c>
      <c r="W652" s="187">
        <v>599264</v>
      </c>
      <c r="X652" s="188">
        <f t="shared" si="46"/>
        <v>30.765568181818182</v>
      </c>
      <c r="Y652" s="189">
        <v>759</v>
      </c>
      <c r="Z652" s="189">
        <v>167452095</v>
      </c>
      <c r="AA652" s="189">
        <v>599265</v>
      </c>
      <c r="AB652" s="357">
        <v>3</v>
      </c>
    </row>
    <row r="653" spans="1:33" x14ac:dyDescent="0.25">
      <c r="A653" s="125" t="s">
        <v>1493</v>
      </c>
      <c r="B653" s="183">
        <v>167452096</v>
      </c>
      <c r="C653" s="184">
        <v>4.07</v>
      </c>
      <c r="D653" s="127">
        <f>(C653+4.2+coefficient!$B$20-0.5)/0.9*1.19</f>
        <v>22.173666666666666</v>
      </c>
      <c r="E653" s="128">
        <f>(C653+4.2+coefficient!$B$20-0.5)/0.95</f>
        <v>17.652631578947368</v>
      </c>
      <c r="F653" s="185" t="s">
        <v>842</v>
      </c>
      <c r="G653" s="179">
        <v>652</v>
      </c>
      <c r="H653" s="180">
        <f>(C653+4.2+coefficient!$B$20)/0.85*1.19</f>
        <v>24.177999999999997</v>
      </c>
      <c r="I653" s="132">
        <v>294</v>
      </c>
      <c r="J653" s="132">
        <v>167452096</v>
      </c>
      <c r="K653" s="132">
        <v>448880</v>
      </c>
      <c r="L653" s="181">
        <f>(C653+4.2+coefficient!$B$20)/0.88*1.19</f>
        <v>23.353749999999998</v>
      </c>
      <c r="M653" s="135">
        <v>295</v>
      </c>
      <c r="N653" s="135">
        <v>167452096</v>
      </c>
      <c r="O653" s="135">
        <v>448881</v>
      </c>
      <c r="P653" s="182">
        <f>(C653+4.2+coefficient!$B$20-0.5)/0.88*1.19</f>
        <v>22.677613636363635</v>
      </c>
      <c r="Q653" s="137">
        <v>296</v>
      </c>
      <c r="R653" s="137">
        <v>167452096</v>
      </c>
      <c r="S653" s="137">
        <v>448882</v>
      </c>
      <c r="T653" s="186">
        <f t="shared" si="45"/>
        <v>11.183295454545453</v>
      </c>
      <c r="U653" s="187">
        <v>758</v>
      </c>
      <c r="V653" s="187">
        <v>167452096</v>
      </c>
      <c r="W653" s="187">
        <v>599266</v>
      </c>
      <c r="X653" s="188">
        <f t="shared" si="46"/>
        <v>21.353749999999998</v>
      </c>
      <c r="Y653" s="189">
        <v>759</v>
      </c>
      <c r="Z653" s="189">
        <v>167452096</v>
      </c>
      <c r="AA653" s="189">
        <v>599267</v>
      </c>
      <c r="AB653" s="357">
        <v>3</v>
      </c>
      <c r="AE653">
        <v>1</v>
      </c>
      <c r="AF653">
        <v>22</v>
      </c>
      <c r="AG653">
        <v>0</v>
      </c>
    </row>
    <row r="654" spans="1:33" x14ac:dyDescent="0.25">
      <c r="A654" s="144" t="s">
        <v>1494</v>
      </c>
      <c r="B654" s="183">
        <v>167452097</v>
      </c>
      <c r="C654" s="184">
        <v>7.64</v>
      </c>
      <c r="D654" s="127">
        <f>(C654+4.2+coefficient!$B$19-0.5)/0.9*1.19</f>
        <v>30.860666666666667</v>
      </c>
      <c r="E654" s="128">
        <f>(C654+4.2+coefficient!$B$19-0.5)/0.95</f>
        <v>24.568421052631582</v>
      </c>
      <c r="F654" s="178" t="s">
        <v>841</v>
      </c>
      <c r="G654" s="179">
        <v>653</v>
      </c>
      <c r="H654" s="180">
        <f>(C654+4.2+coefficient!$B$19)/0.85*1.19</f>
        <v>33.375999999999998</v>
      </c>
      <c r="I654" s="132">
        <v>294</v>
      </c>
      <c r="J654" s="132">
        <v>167452097</v>
      </c>
      <c r="K654" s="132">
        <v>448883</v>
      </c>
      <c r="L654" s="181">
        <f>(C654+4.2+coefficient!$B$19)/0.88*1.19</f>
        <v>32.238181818181815</v>
      </c>
      <c r="M654" s="135">
        <v>295</v>
      </c>
      <c r="N654" s="135">
        <v>167452097</v>
      </c>
      <c r="O654" s="135">
        <v>448884</v>
      </c>
      <c r="P654" s="182">
        <f>(C654+4.2+coefficient!$B$19-0.5)/0.88*1.19</f>
        <v>31.562045454545455</v>
      </c>
      <c r="Q654" s="137">
        <v>296</v>
      </c>
      <c r="R654" s="137">
        <v>167452097</v>
      </c>
      <c r="S654" s="137">
        <v>448885</v>
      </c>
      <c r="T654" s="186">
        <f t="shared" si="45"/>
        <v>16.010909090909092</v>
      </c>
      <c r="U654" s="187">
        <v>758</v>
      </c>
      <c r="V654" s="187">
        <v>167452097</v>
      </c>
      <c r="W654" s="187">
        <v>599268</v>
      </c>
      <c r="X654" s="188">
        <f t="shared" si="46"/>
        <v>30.238181818181815</v>
      </c>
      <c r="Y654" s="189">
        <v>759</v>
      </c>
      <c r="Z654" s="189">
        <v>167452097</v>
      </c>
      <c r="AA654" s="189">
        <v>599269</v>
      </c>
      <c r="AB654" s="357">
        <v>3</v>
      </c>
    </row>
    <row r="655" spans="1:33" x14ac:dyDescent="0.25">
      <c r="A655" s="125" t="s">
        <v>1495</v>
      </c>
      <c r="B655" s="183">
        <v>167452098</v>
      </c>
      <c r="C655" s="184">
        <v>3.8</v>
      </c>
      <c r="D655" s="127">
        <f>(C655+4.2+coefficient!$B$20-0.5)/0.9*1.19</f>
        <v>21.816666666666663</v>
      </c>
      <c r="E655" s="128">
        <f>(C655+4.2+coefficient!$B$20-0.5)/0.95</f>
        <v>17.368421052631579</v>
      </c>
      <c r="F655" s="185" t="s">
        <v>842</v>
      </c>
      <c r="G655" s="179">
        <v>654</v>
      </c>
      <c r="H655" s="180">
        <f>(C655+4.2+coefficient!$B$20)/0.85*1.19</f>
        <v>23.799999999999997</v>
      </c>
      <c r="I655" s="132">
        <v>294</v>
      </c>
      <c r="J655" s="132">
        <v>167452098</v>
      </c>
      <c r="K655" s="132">
        <v>448886</v>
      </c>
      <c r="L655" s="181">
        <f>(C655+4.2+coefficient!$B$20)/0.88*1.19</f>
        <v>22.98863636363636</v>
      </c>
      <c r="M655" s="135">
        <v>295</v>
      </c>
      <c r="N655" s="135">
        <v>167452098</v>
      </c>
      <c r="O655" s="135">
        <v>448887</v>
      </c>
      <c r="P655" s="182">
        <f>(C655+4.2+coefficient!$B$20-0.5)/0.88*1.19</f>
        <v>22.3125</v>
      </c>
      <c r="Q655" s="137">
        <v>296</v>
      </c>
      <c r="R655" s="137">
        <v>167452098</v>
      </c>
      <c r="S655" s="137">
        <v>448888</v>
      </c>
      <c r="T655" s="186">
        <f t="shared" si="45"/>
        <v>10.818181818181818</v>
      </c>
      <c r="U655" s="187">
        <v>758</v>
      </c>
      <c r="V655" s="187">
        <v>167452098</v>
      </c>
      <c r="W655" s="187">
        <v>599270</v>
      </c>
      <c r="X655" s="188">
        <f>L655-1</f>
        <v>21.98863636363636</v>
      </c>
      <c r="Y655" s="189">
        <v>759</v>
      </c>
      <c r="Z655" s="189">
        <v>167452098</v>
      </c>
      <c r="AA655" s="189">
        <v>599271</v>
      </c>
      <c r="AB655" s="357">
        <v>3</v>
      </c>
      <c r="AC655">
        <v>2</v>
      </c>
      <c r="AD655">
        <v>21.07</v>
      </c>
      <c r="AE655">
        <v>1</v>
      </c>
      <c r="AF655">
        <v>20.28</v>
      </c>
      <c r="AG655">
        <v>0</v>
      </c>
    </row>
    <row r="656" spans="1:33" x14ac:dyDescent="0.25">
      <c r="A656" s="144" t="s">
        <v>1496</v>
      </c>
      <c r="B656" s="183">
        <v>167452099</v>
      </c>
      <c r="C656" s="184">
        <v>5.71</v>
      </c>
      <c r="D656" s="127">
        <f>(C656+4.2+coefficient!$B$19-0.5)/0.9*1.19</f>
        <v>28.308777777777774</v>
      </c>
      <c r="E656" s="128">
        <f>(C656+4.2+coefficient!$B$19-0.5)/0.95</f>
        <v>22.536842105263158</v>
      </c>
      <c r="F656" s="178" t="s">
        <v>841</v>
      </c>
      <c r="G656" s="179">
        <v>655</v>
      </c>
      <c r="H656" s="180">
        <f>(C656+4.2+coefficient!$B$19)/0.85*1.19</f>
        <v>30.673999999999999</v>
      </c>
      <c r="I656" s="132">
        <v>294</v>
      </c>
      <c r="J656" s="132">
        <v>167452099</v>
      </c>
      <c r="K656" s="132">
        <v>448889</v>
      </c>
      <c r="L656" s="181">
        <f>(C656+4.2+coefficient!$B$19)/0.88*1.19</f>
        <v>29.628295454545455</v>
      </c>
      <c r="M656" s="135">
        <v>295</v>
      </c>
      <c r="N656" s="135">
        <v>167452099</v>
      </c>
      <c r="O656" s="135">
        <v>448890</v>
      </c>
      <c r="P656" s="182">
        <f>(C656+4.2+coefficient!$B$19-0.5)/0.88*1.19</f>
        <v>28.952159090909088</v>
      </c>
      <c r="Q656" s="137">
        <v>296</v>
      </c>
      <c r="R656" s="137">
        <v>167452099</v>
      </c>
      <c r="S656" s="137">
        <v>448891</v>
      </c>
      <c r="T656" s="186">
        <f t="shared" si="45"/>
        <v>13.401022727272727</v>
      </c>
      <c r="U656" s="187">
        <v>758</v>
      </c>
      <c r="V656" s="187">
        <v>167452099</v>
      </c>
      <c r="W656" s="187">
        <v>599272</v>
      </c>
      <c r="X656" s="188">
        <f>L656-1</f>
        <v>28.628295454545455</v>
      </c>
      <c r="Y656" s="189">
        <v>759</v>
      </c>
      <c r="Z656" s="189">
        <v>167452099</v>
      </c>
      <c r="AA656" s="189">
        <v>599273</v>
      </c>
      <c r="AB656" s="357">
        <v>3</v>
      </c>
    </row>
    <row r="657" spans="1:33" x14ac:dyDescent="0.25">
      <c r="A657" s="125" t="s">
        <v>1497</v>
      </c>
      <c r="B657" s="183">
        <v>167452100</v>
      </c>
      <c r="C657" s="184">
        <v>7.37</v>
      </c>
      <c r="D657" s="127">
        <f>(C657+4.2+coefficient!$B$19-0.5)/0.9*1.19</f>
        <v>30.503666666666664</v>
      </c>
      <c r="E657" s="128">
        <f>(C657+4.2+coefficient!$B$19-0.5)/0.95</f>
        <v>24.284210526315793</v>
      </c>
      <c r="F657" s="185" t="s">
        <v>841</v>
      </c>
      <c r="G657" s="179">
        <v>656</v>
      </c>
      <c r="H657" s="180">
        <f>(C657+4.2+coefficient!$B$19)/0.85*1.19</f>
        <v>32.997999999999998</v>
      </c>
      <c r="I657" s="132">
        <v>294</v>
      </c>
      <c r="J657" s="132">
        <v>167452100</v>
      </c>
      <c r="K657" s="132">
        <v>448892</v>
      </c>
      <c r="L657" s="181">
        <f>(C657+4.2+coefficient!$B$19)/0.88*1.19</f>
        <v>31.87306818181818</v>
      </c>
      <c r="M657" s="135">
        <v>295</v>
      </c>
      <c r="N657" s="135">
        <v>167452100</v>
      </c>
      <c r="O657" s="135">
        <v>448893</v>
      </c>
      <c r="P657" s="182">
        <f>(C657+4.2+coefficient!$B$19-0.5)/0.88*1.19</f>
        <v>31.196931818181817</v>
      </c>
      <c r="Q657" s="137">
        <v>296</v>
      </c>
      <c r="R657" s="137">
        <v>167452100</v>
      </c>
      <c r="S657" s="137">
        <v>448894</v>
      </c>
      <c r="T657" s="186">
        <f t="shared" si="45"/>
        <v>15.645795454545455</v>
      </c>
      <c r="U657" s="187">
        <v>758</v>
      </c>
      <c r="V657" s="187">
        <v>167452100</v>
      </c>
      <c r="W657" s="187">
        <v>599274</v>
      </c>
      <c r="X657" s="188">
        <f>L657-1</f>
        <v>30.87306818181818</v>
      </c>
      <c r="Y657" s="189">
        <v>759</v>
      </c>
      <c r="Z657" s="189">
        <v>167452100</v>
      </c>
      <c r="AA657" s="189">
        <v>599275</v>
      </c>
      <c r="AB657" s="357">
        <v>3</v>
      </c>
    </row>
    <row r="658" spans="1:33" x14ac:dyDescent="0.25">
      <c r="A658" s="144" t="s">
        <v>1498</v>
      </c>
      <c r="B658" s="183">
        <v>167452101</v>
      </c>
      <c r="C658" s="184">
        <v>3.44</v>
      </c>
      <c r="D658" s="127">
        <f>(C658+4.2+coefficient!$B$21-0.5)/0.9*1.19</f>
        <v>18.696222222222222</v>
      </c>
      <c r="E658" s="128">
        <f>(C658+4.2+coefficient!$B$21-0.5)/0.95</f>
        <v>14.88421052631579</v>
      </c>
      <c r="F658" s="178" t="s">
        <v>516</v>
      </c>
      <c r="G658" s="179">
        <v>657</v>
      </c>
      <c r="H658" s="180">
        <f>(C658+4.2+coefficient!$B$21)/0.85*1.19</f>
        <v>20.496000000000002</v>
      </c>
      <c r="I658" s="132">
        <v>294</v>
      </c>
      <c r="J658" s="132">
        <v>167452101</v>
      </c>
      <c r="K658" s="132">
        <v>448895</v>
      </c>
      <c r="L658" s="181">
        <f>(C658+4.2+coefficient!$B$21)/0.88*1.19</f>
        <v>19.797272727272727</v>
      </c>
      <c r="M658" s="135">
        <v>295</v>
      </c>
      <c r="N658" s="135">
        <v>167452101</v>
      </c>
      <c r="O658" s="135">
        <v>448896</v>
      </c>
      <c r="P658" s="182">
        <f>(C658+4.2+coefficient!$B$21-0.5)/0.88*1.19</f>
        <v>19.121136363636364</v>
      </c>
      <c r="Q658" s="137">
        <v>296</v>
      </c>
      <c r="R658" s="137">
        <v>167452101</v>
      </c>
      <c r="S658" s="137">
        <v>448897</v>
      </c>
      <c r="T658" s="186">
        <f t="shared" si="45"/>
        <v>10.331363636363635</v>
      </c>
      <c r="U658" s="187">
        <v>758</v>
      </c>
      <c r="V658" s="187">
        <v>167452101</v>
      </c>
      <c r="W658" s="187">
        <v>599276</v>
      </c>
      <c r="X658" s="188">
        <f>L658-1</f>
        <v>18.797272727272727</v>
      </c>
      <c r="Y658" s="189">
        <v>759</v>
      </c>
      <c r="Z658" s="189">
        <v>167452101</v>
      </c>
      <c r="AA658" s="189">
        <v>599277</v>
      </c>
      <c r="AB658" s="357">
        <v>6</v>
      </c>
    </row>
    <row r="659" spans="1:33" x14ac:dyDescent="0.25">
      <c r="A659" s="148" t="s">
        <v>1499</v>
      </c>
      <c r="B659" s="190">
        <v>167452102</v>
      </c>
      <c r="C659" s="191">
        <v>4.4400000000000004</v>
      </c>
      <c r="D659" s="192">
        <f>(C659+4.2+coefficient!$B$20-0.5)/0.9*1.19</f>
        <v>22.662888888888887</v>
      </c>
      <c r="E659" s="193">
        <f>(C659+4.2+coefficient!$B$20-0.5)/0.95</f>
        <v>18.042105263157897</v>
      </c>
      <c r="F659" s="185" t="s">
        <v>842</v>
      </c>
      <c r="G659" s="179">
        <v>658</v>
      </c>
      <c r="H659" s="180">
        <f>(C659+4.2+coefficient!$B$20)/0.85*1.19</f>
        <v>24.696000000000002</v>
      </c>
      <c r="I659" s="132">
        <v>294</v>
      </c>
      <c r="J659" s="132">
        <v>167452102</v>
      </c>
      <c r="K659" s="132">
        <v>448898</v>
      </c>
      <c r="L659" s="181">
        <f>(C659+4.2+coefficient!$B$20)/0.88*1.19</f>
        <v>23.85409090909091</v>
      </c>
      <c r="M659" s="135">
        <v>295</v>
      </c>
      <c r="N659" s="135">
        <v>167452102</v>
      </c>
      <c r="O659" s="135">
        <v>448899</v>
      </c>
      <c r="P659" s="182">
        <f>(C659+4.2+coefficient!$B$20-0.5)/0.88*1.19</f>
        <v>23.177954545454543</v>
      </c>
      <c r="Q659" s="137">
        <v>296</v>
      </c>
      <c r="R659" s="137">
        <v>167452102</v>
      </c>
      <c r="S659" s="137">
        <v>448900</v>
      </c>
      <c r="T659" s="186">
        <f t="shared" si="45"/>
        <v>11.683636363636364</v>
      </c>
      <c r="U659" s="187">
        <v>758</v>
      </c>
      <c r="V659" s="187">
        <v>167452102</v>
      </c>
      <c r="W659" s="187">
        <v>599278</v>
      </c>
      <c r="X659" s="188">
        <f>L659-4.9</f>
        <v>18.954090909090908</v>
      </c>
      <c r="Y659" s="189">
        <v>759</v>
      </c>
      <c r="Z659" s="189">
        <v>167452102</v>
      </c>
      <c r="AA659" s="189">
        <v>599279</v>
      </c>
      <c r="AB659" s="357">
        <v>0</v>
      </c>
    </row>
    <row r="660" spans="1:33" x14ac:dyDescent="0.25">
      <c r="A660" s="146" t="s">
        <v>1500</v>
      </c>
      <c r="B660" s="190">
        <v>167452103</v>
      </c>
      <c r="C660" s="191">
        <v>5.17</v>
      </c>
      <c r="D660" s="192">
        <f>(C660+4.2+coefficient!$B$19-0.5)/0.9*1.19</f>
        <v>27.594777777777779</v>
      </c>
      <c r="E660" s="193">
        <f>(C660+4.2+coefficient!$B$19-0.5)/0.95</f>
        <v>21.96842105263158</v>
      </c>
      <c r="F660" s="178" t="s">
        <v>841</v>
      </c>
      <c r="G660" s="179">
        <v>659</v>
      </c>
      <c r="H660" s="180">
        <f>(C660+4.2+coefficient!$B$19)/0.85*1.19</f>
        <v>29.918000000000003</v>
      </c>
      <c r="I660" s="132">
        <v>294</v>
      </c>
      <c r="J660" s="132">
        <v>167452103</v>
      </c>
      <c r="K660" s="132">
        <v>448901</v>
      </c>
      <c r="L660" s="181">
        <f>(C660+4.2+coefficient!$B$19)/0.88*1.19</f>
        <v>28.898068181818182</v>
      </c>
      <c r="M660" s="135">
        <v>295</v>
      </c>
      <c r="N660" s="135">
        <v>167452103</v>
      </c>
      <c r="O660" s="135">
        <v>448902</v>
      </c>
      <c r="P660" s="182">
        <f>(C660+4.2+coefficient!$B$19-0.5)/0.88*1.19</f>
        <v>28.221931818181819</v>
      </c>
      <c r="Q660" s="137">
        <v>296</v>
      </c>
      <c r="R660" s="137">
        <v>167452103</v>
      </c>
      <c r="S660" s="137">
        <v>448903</v>
      </c>
      <c r="T660" s="186">
        <f t="shared" si="45"/>
        <v>12.670795454545456</v>
      </c>
      <c r="U660" s="187">
        <v>758</v>
      </c>
      <c r="V660" s="187">
        <v>167452103</v>
      </c>
      <c r="W660" s="187">
        <v>599280</v>
      </c>
      <c r="X660" s="188">
        <f>L660-4.9</f>
        <v>23.998068181818184</v>
      </c>
      <c r="Y660" s="189">
        <v>759</v>
      </c>
      <c r="Z660" s="189">
        <v>167452103</v>
      </c>
      <c r="AA660" s="189">
        <v>599281</v>
      </c>
      <c r="AB660" s="357">
        <v>0</v>
      </c>
    </row>
    <row r="661" spans="1:33" x14ac:dyDescent="0.25">
      <c r="A661" s="148" t="s">
        <v>1501</v>
      </c>
      <c r="B661" s="190">
        <v>167452104</v>
      </c>
      <c r="C661" s="191">
        <v>8.01</v>
      </c>
      <c r="D661" s="192">
        <f>(C661+4.2+coefficient!$B$19-0.5)/0.9*1.19</f>
        <v>31.349888888888888</v>
      </c>
      <c r="E661" s="193">
        <f>(C661+4.2+coefficient!$B$19-0.5)/0.95</f>
        <v>24.957894736842107</v>
      </c>
      <c r="F661" s="185" t="s">
        <v>841</v>
      </c>
      <c r="G661" s="179">
        <v>660</v>
      </c>
      <c r="H661" s="180">
        <f>(C661+4.2+coefficient!$B$19)/0.85*1.19</f>
        <v>33.893999999999998</v>
      </c>
      <c r="I661" s="132">
        <v>294</v>
      </c>
      <c r="J661" s="132">
        <v>167452104</v>
      </c>
      <c r="K661" s="132">
        <v>448904</v>
      </c>
      <c r="L661" s="181">
        <f>(C661+4.2+coefficient!$B$19)/0.88*1.19</f>
        <v>32.738522727272724</v>
      </c>
      <c r="M661" s="135">
        <v>295</v>
      </c>
      <c r="N661" s="135">
        <v>167452104</v>
      </c>
      <c r="O661" s="135">
        <v>448905</v>
      </c>
      <c r="P661" s="182">
        <f>(C661+4.2+coefficient!$B$19-0.5)/0.88*1.19</f>
        <v>32.062386363636364</v>
      </c>
      <c r="Q661" s="137">
        <v>296</v>
      </c>
      <c r="R661" s="137">
        <v>167452104</v>
      </c>
      <c r="S661" s="137">
        <v>448906</v>
      </c>
      <c r="T661" s="186">
        <f t="shared" si="45"/>
        <v>16.51125</v>
      </c>
      <c r="U661" s="187">
        <v>758</v>
      </c>
      <c r="V661" s="187">
        <v>167452104</v>
      </c>
      <c r="W661" s="187">
        <v>599282</v>
      </c>
      <c r="X661" s="188">
        <f>L661-4.9</f>
        <v>27.838522727272725</v>
      </c>
      <c r="Y661" s="189">
        <v>759</v>
      </c>
      <c r="Z661" s="189">
        <v>167452104</v>
      </c>
      <c r="AA661" s="189">
        <v>599283</v>
      </c>
      <c r="AB661" s="357">
        <v>0</v>
      </c>
    </row>
    <row r="662" spans="1:33" x14ac:dyDescent="0.25">
      <c r="A662" s="144" t="s">
        <v>1502</v>
      </c>
      <c r="B662" s="183">
        <v>167452105</v>
      </c>
      <c r="C662" s="184">
        <v>4.8600000000000003</v>
      </c>
      <c r="D662" s="127">
        <f>(C662+4.2+coefficient!$B$20-0.5)/0.9*1.19</f>
        <v>23.218222222222224</v>
      </c>
      <c r="E662" s="128">
        <f>(C662+4.2+coefficient!$B$20-0.5)/0.95</f>
        <v>18.484210526315792</v>
      </c>
      <c r="F662" s="178" t="s">
        <v>842</v>
      </c>
      <c r="G662" s="179">
        <v>661</v>
      </c>
      <c r="H662" s="180">
        <f>(C662+4.2+coefficient!$B$20)/0.85*1.19</f>
        <v>25.284000000000002</v>
      </c>
      <c r="I662" s="132">
        <v>294</v>
      </c>
      <c r="J662" s="132">
        <v>167452105</v>
      </c>
      <c r="K662" s="132">
        <v>448907</v>
      </c>
      <c r="L662" s="181">
        <f>(C662+4.2+coefficient!$B$20)/0.88*1.19</f>
        <v>24.422045454545458</v>
      </c>
      <c r="M662" s="135">
        <v>295</v>
      </c>
      <c r="N662" s="135">
        <v>167452105</v>
      </c>
      <c r="O662" s="135">
        <v>448908</v>
      </c>
      <c r="P662" s="182">
        <f>(C662+4.2+coefficient!$B$20-0.5)/0.88*1.19</f>
        <v>23.745909090909091</v>
      </c>
      <c r="Q662" s="137">
        <v>296</v>
      </c>
      <c r="R662" s="137">
        <v>167452105</v>
      </c>
      <c r="S662" s="137">
        <v>448909</v>
      </c>
      <c r="T662" s="186">
        <f t="shared" si="45"/>
        <v>12.251590909090909</v>
      </c>
      <c r="U662" s="187">
        <v>758</v>
      </c>
      <c r="V662" s="187">
        <v>167452105</v>
      </c>
      <c r="W662" s="187">
        <v>599284</v>
      </c>
      <c r="X662" s="188">
        <f t="shared" ref="X662:X675" si="47">L662-1</f>
        <v>23.422045454545458</v>
      </c>
      <c r="Y662" s="189">
        <v>759</v>
      </c>
      <c r="Z662" s="189">
        <v>167452105</v>
      </c>
      <c r="AA662" s="189">
        <v>599285</v>
      </c>
      <c r="AB662" s="357">
        <v>6</v>
      </c>
    </row>
    <row r="663" spans="1:33" x14ac:dyDescent="0.25">
      <c r="A663" s="125" t="s">
        <v>1503</v>
      </c>
      <c r="B663" s="183">
        <v>167452106</v>
      </c>
      <c r="C663" s="184">
        <v>6.81</v>
      </c>
      <c r="D663" s="127">
        <f>(C663+4.2+coefficient!$B$19-0.5)/0.9*1.19</f>
        <v>29.763222222222218</v>
      </c>
      <c r="E663" s="128">
        <f>(C663+4.2+coefficient!$B$19-0.5)/0.95</f>
        <v>23.694736842105261</v>
      </c>
      <c r="F663" s="185" t="s">
        <v>841</v>
      </c>
      <c r="G663" s="179">
        <v>662</v>
      </c>
      <c r="H663" s="180">
        <f>(C663+4.2+coefficient!$B$19)/0.85*1.19</f>
        <v>32.213999999999999</v>
      </c>
      <c r="I663" s="132">
        <v>294</v>
      </c>
      <c r="J663" s="132">
        <v>167452106</v>
      </c>
      <c r="K663" s="132">
        <v>448910</v>
      </c>
      <c r="L663" s="181">
        <f>(C663+4.2+coefficient!$B$19)/0.88*1.19</f>
        <v>31.115795454545449</v>
      </c>
      <c r="M663" s="135">
        <v>295</v>
      </c>
      <c r="N663" s="135">
        <v>167452106</v>
      </c>
      <c r="O663" s="135">
        <v>448911</v>
      </c>
      <c r="P663" s="182">
        <f>(C663+4.2+coefficient!$B$19-0.5)/0.88*1.19</f>
        <v>30.439659090909089</v>
      </c>
      <c r="Q663" s="137">
        <v>296</v>
      </c>
      <c r="R663" s="137">
        <v>167452106</v>
      </c>
      <c r="S663" s="137">
        <v>448912</v>
      </c>
      <c r="T663" s="186">
        <f t="shared" si="45"/>
        <v>14.888522727272727</v>
      </c>
      <c r="U663" s="187">
        <v>758</v>
      </c>
      <c r="V663" s="187">
        <v>167452106</v>
      </c>
      <c r="W663" s="187">
        <v>599286</v>
      </c>
      <c r="X663" s="188">
        <f t="shared" si="47"/>
        <v>30.115795454545449</v>
      </c>
      <c r="Y663" s="189">
        <v>759</v>
      </c>
      <c r="Z663" s="189">
        <v>167452106</v>
      </c>
      <c r="AA663" s="189">
        <v>599287</v>
      </c>
      <c r="AB663" s="357">
        <v>6</v>
      </c>
      <c r="AE663">
        <v>1</v>
      </c>
      <c r="AF663">
        <v>28.41</v>
      </c>
      <c r="AG663">
        <v>0</v>
      </c>
    </row>
    <row r="664" spans="1:33" x14ac:dyDescent="0.25">
      <c r="A664" s="144" t="s">
        <v>1504</v>
      </c>
      <c r="B664" s="183">
        <v>167452107</v>
      </c>
      <c r="C664" s="184">
        <v>5.98</v>
      </c>
      <c r="D664" s="127">
        <f>(C664+4.2+coefficient!$B$19-0.5)/0.9*1.19</f>
        <v>28.665777777777777</v>
      </c>
      <c r="E664" s="128">
        <f>(C664+4.2+coefficient!$B$19-0.5)/0.95</f>
        <v>22.821052631578947</v>
      </c>
      <c r="F664" s="178" t="s">
        <v>841</v>
      </c>
      <c r="G664" s="179">
        <v>663</v>
      </c>
      <c r="H664" s="180">
        <f>(C664+4.2+coefficient!$B$19)/0.85*1.19</f>
        <v>31.052</v>
      </c>
      <c r="I664" s="132">
        <v>294</v>
      </c>
      <c r="J664" s="132">
        <v>167452107</v>
      </c>
      <c r="K664" s="132">
        <v>448913</v>
      </c>
      <c r="L664" s="181">
        <f>(C664+4.2+coefficient!$B$19)/0.88*1.19</f>
        <v>29.99340909090909</v>
      </c>
      <c r="M664" s="135">
        <v>295</v>
      </c>
      <c r="N664" s="135">
        <v>167452107</v>
      </c>
      <c r="O664" s="135">
        <v>448914</v>
      </c>
      <c r="P664" s="182">
        <f>(C664+4.2+coefficient!$B$19-0.5)/0.88*1.19</f>
        <v>29.317272727272726</v>
      </c>
      <c r="Q664" s="137">
        <v>296</v>
      </c>
      <c r="R664" s="137">
        <v>167452107</v>
      </c>
      <c r="S664" s="137">
        <v>448915</v>
      </c>
      <c r="T664" s="186">
        <f t="shared" si="45"/>
        <v>13.766136363636363</v>
      </c>
      <c r="U664" s="187">
        <v>758</v>
      </c>
      <c r="V664" s="187">
        <v>167452107</v>
      </c>
      <c r="W664" s="187">
        <v>599288</v>
      </c>
      <c r="X664" s="188">
        <f t="shared" si="47"/>
        <v>28.99340909090909</v>
      </c>
      <c r="Y664" s="189">
        <v>759</v>
      </c>
      <c r="Z664" s="189">
        <v>167452107</v>
      </c>
      <c r="AA664" s="189">
        <v>599289</v>
      </c>
      <c r="AB664" s="357">
        <v>6</v>
      </c>
    </row>
    <row r="665" spans="1:33" x14ac:dyDescent="0.25">
      <c r="A665" s="125" t="s">
        <v>1505</v>
      </c>
      <c r="B665" s="183">
        <v>167452108</v>
      </c>
      <c r="C665" s="184">
        <v>6.96</v>
      </c>
      <c r="D665" s="127">
        <f>(C665+4.2+coefficient!$B$19-0.5)/0.9*1.19</f>
        <v>29.961555555555552</v>
      </c>
      <c r="E665" s="128">
        <f>(C665+4.2+coefficient!$B$19-0.5)/0.95</f>
        <v>23.852631578947371</v>
      </c>
      <c r="F665" s="185" t="s">
        <v>841</v>
      </c>
      <c r="G665" s="179">
        <v>664</v>
      </c>
      <c r="H665" s="180">
        <f>(C665+4.2+coefficient!$B$19)/0.85*1.19</f>
        <v>32.423999999999999</v>
      </c>
      <c r="I665" s="132">
        <v>294</v>
      </c>
      <c r="J665" s="132">
        <v>167452108</v>
      </c>
      <c r="K665" s="132">
        <v>448916</v>
      </c>
      <c r="L665" s="181">
        <f>(C665+4.2+coefficient!$B$19)/0.88*1.19</f>
        <v>31.318636363636362</v>
      </c>
      <c r="M665" s="135">
        <v>295</v>
      </c>
      <c r="N665" s="135">
        <v>167452108</v>
      </c>
      <c r="O665" s="135">
        <v>448917</v>
      </c>
      <c r="P665" s="182">
        <f>(C665+4.2+coefficient!$B$19-0.5)/0.88*1.19</f>
        <v>30.642499999999998</v>
      </c>
      <c r="Q665" s="137">
        <v>296</v>
      </c>
      <c r="R665" s="137">
        <v>167452108</v>
      </c>
      <c r="S665" s="137">
        <v>448918</v>
      </c>
      <c r="T665" s="186">
        <f t="shared" si="45"/>
        <v>15.091363636363635</v>
      </c>
      <c r="U665" s="187">
        <v>758</v>
      </c>
      <c r="V665" s="187">
        <v>167452108</v>
      </c>
      <c r="W665" s="187">
        <v>599290</v>
      </c>
      <c r="X665" s="188">
        <f t="shared" si="47"/>
        <v>30.318636363636362</v>
      </c>
      <c r="Y665" s="189">
        <v>759</v>
      </c>
      <c r="Z665" s="189">
        <v>167452108</v>
      </c>
      <c r="AA665" s="189">
        <v>599291</v>
      </c>
      <c r="AB665" s="357">
        <v>6</v>
      </c>
    </row>
    <row r="666" spans="1:33" x14ac:dyDescent="0.25">
      <c r="A666" s="144" t="s">
        <v>1506</v>
      </c>
      <c r="B666" s="183">
        <v>167452109</v>
      </c>
      <c r="C666" s="184">
        <v>4.3099999999999996</v>
      </c>
      <c r="D666" s="127">
        <f>(C666+4.2+coefficient!$B$20-0.5)/0.9*1.19</f>
        <v>22.490999999999996</v>
      </c>
      <c r="E666" s="128">
        <f>(C666+4.2+coefficient!$B$20-0.5)/0.95</f>
        <v>17.905263157894737</v>
      </c>
      <c r="F666" s="178" t="s">
        <v>842</v>
      </c>
      <c r="G666" s="179">
        <v>665</v>
      </c>
      <c r="H666" s="180">
        <f>(C666+4.2+coefficient!$B$20)/0.85*1.19</f>
        <v>24.513999999999996</v>
      </c>
      <c r="I666" s="132">
        <v>294</v>
      </c>
      <c r="J666" s="132">
        <v>167452109</v>
      </c>
      <c r="K666" s="132">
        <v>448919</v>
      </c>
      <c r="L666" s="181">
        <f>(C666+4.2+coefficient!$B$20)/0.88*1.19</f>
        <v>23.678295454545449</v>
      </c>
      <c r="M666" s="135">
        <v>295</v>
      </c>
      <c r="N666" s="135">
        <v>167452109</v>
      </c>
      <c r="O666" s="135">
        <v>448920</v>
      </c>
      <c r="P666" s="182">
        <f>(C666+4.2+coefficient!$B$20-0.5)/0.88*1.19</f>
        <v>23.002159090909089</v>
      </c>
      <c r="Q666" s="137">
        <v>296</v>
      </c>
      <c r="R666" s="137">
        <v>167452109</v>
      </c>
      <c r="S666" s="137">
        <v>448921</v>
      </c>
      <c r="T666" s="186">
        <f t="shared" si="45"/>
        <v>11.507840909090907</v>
      </c>
      <c r="U666" s="187">
        <v>758</v>
      </c>
      <c r="V666" s="187">
        <v>167452109</v>
      </c>
      <c r="W666" s="187">
        <v>599292</v>
      </c>
      <c r="X666" s="188">
        <f t="shared" si="47"/>
        <v>22.678295454545449</v>
      </c>
      <c r="Y666" s="189">
        <v>759</v>
      </c>
      <c r="Z666" s="189">
        <v>167452109</v>
      </c>
      <c r="AA666" s="189">
        <v>599293</v>
      </c>
      <c r="AB666" s="357">
        <v>6</v>
      </c>
    </row>
    <row r="667" spans="1:33" x14ac:dyDescent="0.25">
      <c r="A667" s="125" t="s">
        <v>1507</v>
      </c>
      <c r="B667" s="183">
        <v>167452110</v>
      </c>
      <c r="C667" s="184">
        <v>7.88</v>
      </c>
      <c r="D667" s="127">
        <f>(C667+4.2+coefficient!$B$19-0.5)/0.9*1.19</f>
        <v>31.177999999999994</v>
      </c>
      <c r="E667" s="128">
        <f>(C667+4.2+coefficient!$B$19-0.5)/0.95</f>
        <v>24.821052631578947</v>
      </c>
      <c r="F667" s="185" t="s">
        <v>841</v>
      </c>
      <c r="G667" s="179">
        <v>666</v>
      </c>
      <c r="H667" s="180">
        <f>(C667+4.2+coefficient!$B$19)/0.85*1.19</f>
        <v>33.711999999999996</v>
      </c>
      <c r="I667" s="132">
        <v>294</v>
      </c>
      <c r="J667" s="132">
        <v>167452110</v>
      </c>
      <c r="K667" s="132">
        <v>448922</v>
      </c>
      <c r="L667" s="181">
        <f>(C667+4.2+coefficient!$B$19)/0.88*1.19</f>
        <v>32.562727272727273</v>
      </c>
      <c r="M667" s="135">
        <v>295</v>
      </c>
      <c r="N667" s="135">
        <v>167452110</v>
      </c>
      <c r="O667" s="135">
        <v>448923</v>
      </c>
      <c r="P667" s="182">
        <f>(C667+4.2+coefficient!$B$19-0.5)/0.88*1.19</f>
        <v>31.886590909090906</v>
      </c>
      <c r="Q667" s="137">
        <v>296</v>
      </c>
      <c r="R667" s="137">
        <v>167452110</v>
      </c>
      <c r="S667" s="137">
        <v>448924</v>
      </c>
      <c r="T667" s="186">
        <f t="shared" si="45"/>
        <v>16.335454545454542</v>
      </c>
      <c r="U667" s="187">
        <v>758</v>
      </c>
      <c r="V667" s="187">
        <v>167452110</v>
      </c>
      <c r="W667" s="187">
        <v>599294</v>
      </c>
      <c r="X667" s="188">
        <f t="shared" si="47"/>
        <v>31.562727272727273</v>
      </c>
      <c r="Y667" s="189">
        <v>759</v>
      </c>
      <c r="Z667" s="189">
        <v>167452110</v>
      </c>
      <c r="AA667" s="189">
        <v>599295</v>
      </c>
      <c r="AB667" s="357">
        <v>6</v>
      </c>
    </row>
    <row r="668" spans="1:33" x14ac:dyDescent="0.25">
      <c r="A668" s="144" t="s">
        <v>1508</v>
      </c>
      <c r="B668" s="183">
        <v>167452111</v>
      </c>
      <c r="C668" s="184">
        <v>4.95</v>
      </c>
      <c r="D668" s="127">
        <f>(C668+4.2+coefficient!$B$20-0.5)/0.9*1.19</f>
        <v>23.33722222222222</v>
      </c>
      <c r="E668" s="128">
        <f>(C668+4.2+coefficient!$B$20-0.5)/0.95</f>
        <v>18.578947368421051</v>
      </c>
      <c r="F668" s="178" t="s">
        <v>842</v>
      </c>
      <c r="G668" s="179">
        <v>667</v>
      </c>
      <c r="H668" s="180">
        <f>(C668+4.2+coefficient!$B$20)/0.85*1.19</f>
        <v>25.409999999999997</v>
      </c>
      <c r="I668" s="132">
        <v>294</v>
      </c>
      <c r="J668" s="132">
        <v>167452111</v>
      </c>
      <c r="K668" s="132">
        <v>448925</v>
      </c>
      <c r="L668" s="181">
        <f>(C668+4.2+coefficient!$B$20)/0.88*1.19</f>
        <v>24.543749999999999</v>
      </c>
      <c r="M668" s="135">
        <v>295</v>
      </c>
      <c r="N668" s="135">
        <v>167452111</v>
      </c>
      <c r="O668" s="135">
        <v>448926</v>
      </c>
      <c r="P668" s="182">
        <f>(C668+4.2+coefficient!$B$20-0.5)/0.88*1.19</f>
        <v>23.867613636363632</v>
      </c>
      <c r="Q668" s="137">
        <v>296</v>
      </c>
      <c r="R668" s="137">
        <v>167452111</v>
      </c>
      <c r="S668" s="137">
        <v>448927</v>
      </c>
      <c r="T668" s="186">
        <f t="shared" si="45"/>
        <v>12.373295454545454</v>
      </c>
      <c r="U668" s="187">
        <v>758</v>
      </c>
      <c r="V668" s="187">
        <v>167452111</v>
      </c>
      <c r="W668" s="187">
        <v>599296</v>
      </c>
      <c r="X668" s="188">
        <f t="shared" si="47"/>
        <v>23.543749999999999</v>
      </c>
      <c r="Y668" s="189">
        <v>759</v>
      </c>
      <c r="Z668" s="189">
        <v>167452111</v>
      </c>
      <c r="AA668" s="189">
        <v>599297</v>
      </c>
      <c r="AB668" s="357">
        <v>6</v>
      </c>
      <c r="AE668">
        <v>2</v>
      </c>
      <c r="AF668">
        <v>21.84</v>
      </c>
      <c r="AG668">
        <v>0</v>
      </c>
    </row>
    <row r="669" spans="1:33" x14ac:dyDescent="0.25">
      <c r="A669" s="125" t="s">
        <v>1509</v>
      </c>
      <c r="B669" s="183">
        <v>167452112</v>
      </c>
      <c r="C669" s="184">
        <v>8.52</v>
      </c>
      <c r="D669" s="127">
        <f>(C669+4.2+coefficient!$B$19-0.5)/0.9*1.19</f>
        <v>32.024222222222214</v>
      </c>
      <c r="E669" s="128">
        <f>(C669+4.2+coefficient!$B$19-0.5)/0.95</f>
        <v>25.494736842105262</v>
      </c>
      <c r="F669" s="185" t="s">
        <v>841</v>
      </c>
      <c r="G669" s="179">
        <v>668</v>
      </c>
      <c r="H669" s="180">
        <f>(C669+4.2+coefficient!$B$19)/0.85*1.19</f>
        <v>34.607999999999997</v>
      </c>
      <c r="I669" s="132">
        <v>294</v>
      </c>
      <c r="J669" s="132">
        <v>167452112</v>
      </c>
      <c r="K669" s="132">
        <v>448928</v>
      </c>
      <c r="L669" s="181">
        <f>(C669+4.2+coefficient!$B$19)/0.88*1.19</f>
        <v>33.428181818181812</v>
      </c>
      <c r="M669" s="135">
        <v>295</v>
      </c>
      <c r="N669" s="135">
        <v>167452112</v>
      </c>
      <c r="O669" s="135">
        <v>448929</v>
      </c>
      <c r="P669" s="182">
        <f>(C669+4.2+coefficient!$B$19-0.5)/0.88*1.19</f>
        <v>32.752045454545453</v>
      </c>
      <c r="Q669" s="137">
        <v>296</v>
      </c>
      <c r="R669" s="137">
        <v>167452112</v>
      </c>
      <c r="S669" s="137">
        <v>448930</v>
      </c>
      <c r="T669" s="186">
        <f t="shared" si="45"/>
        <v>17.200909090909089</v>
      </c>
      <c r="U669" s="187">
        <v>758</v>
      </c>
      <c r="V669" s="187">
        <v>167452112</v>
      </c>
      <c r="W669" s="187">
        <v>599298</v>
      </c>
      <c r="X669" s="188">
        <f t="shared" si="47"/>
        <v>32.428181818181812</v>
      </c>
      <c r="Y669" s="189">
        <v>759</v>
      </c>
      <c r="Z669" s="189">
        <v>167452112</v>
      </c>
      <c r="AA669" s="189">
        <v>599299</v>
      </c>
      <c r="AB669" s="357">
        <v>6</v>
      </c>
    </row>
    <row r="670" spans="1:33" x14ac:dyDescent="0.25">
      <c r="A670" s="144" t="s">
        <v>1510</v>
      </c>
      <c r="B670" s="183">
        <v>167452113</v>
      </c>
      <c r="C670" s="184">
        <v>4.5599999999999996</v>
      </c>
      <c r="D670" s="127">
        <f>(C670+4.2+coefficient!$B$20-0.5)/0.9*1.19</f>
        <v>22.821555555555548</v>
      </c>
      <c r="E670" s="128">
        <f>(C670+4.2+coefficient!$B$20-0.5)/0.95</f>
        <v>18.168421052631579</v>
      </c>
      <c r="F670" s="178" t="s">
        <v>842</v>
      </c>
      <c r="G670" s="179">
        <v>669</v>
      </c>
      <c r="H670" s="180">
        <f>(C670+4.2+coefficient!$B$20)/0.85*1.19</f>
        <v>24.863999999999994</v>
      </c>
      <c r="I670" s="132">
        <v>294</v>
      </c>
      <c r="J670" s="132">
        <v>167452113</v>
      </c>
      <c r="K670" s="132">
        <v>448931</v>
      </c>
      <c r="L670" s="181">
        <f>(C670+4.2+coefficient!$B$20)/0.88*1.19</f>
        <v>24.016363636363632</v>
      </c>
      <c r="M670" s="135">
        <v>295</v>
      </c>
      <c r="N670" s="135">
        <v>167452113</v>
      </c>
      <c r="O670" s="135">
        <v>448932</v>
      </c>
      <c r="P670" s="182">
        <f>(C670+4.2+coefficient!$B$20-0.5)/0.88*1.19</f>
        <v>23.340227272727269</v>
      </c>
      <c r="Q670" s="137">
        <v>296</v>
      </c>
      <c r="R670" s="137">
        <v>167452113</v>
      </c>
      <c r="S670" s="137">
        <v>448933</v>
      </c>
      <c r="T670" s="186">
        <f t="shared" si="45"/>
        <v>11.845909090909091</v>
      </c>
      <c r="U670" s="187">
        <v>758</v>
      </c>
      <c r="V670" s="187">
        <v>167452113</v>
      </c>
      <c r="W670" s="187">
        <v>599300</v>
      </c>
      <c r="X670" s="188">
        <f t="shared" si="47"/>
        <v>23.016363636363632</v>
      </c>
      <c r="Y670" s="189">
        <v>759</v>
      </c>
      <c r="Z670" s="189">
        <v>167452113</v>
      </c>
      <c r="AA670" s="189">
        <v>599301</v>
      </c>
      <c r="AB670" s="357">
        <v>6</v>
      </c>
    </row>
    <row r="671" spans="1:33" x14ac:dyDescent="0.25">
      <c r="A671" s="125" t="s">
        <v>1511</v>
      </c>
      <c r="B671" s="183">
        <v>167452114</v>
      </c>
      <c r="C671" s="184">
        <v>8.1300000000000008</v>
      </c>
      <c r="D671" s="127">
        <f>(C671+4.2+coefficient!$B$19-0.5)/0.9*1.19</f>
        <v>31.508555555555553</v>
      </c>
      <c r="E671" s="128">
        <f>(C671+4.2+coefficient!$B$19-0.5)/0.95</f>
        <v>25.084210526315793</v>
      </c>
      <c r="F671" s="185" t="s">
        <v>841</v>
      </c>
      <c r="G671" s="179">
        <v>670</v>
      </c>
      <c r="H671" s="180">
        <f>(C671+4.2+coefficient!$B$19)/0.85*1.19</f>
        <v>34.061999999999998</v>
      </c>
      <c r="I671" s="132">
        <v>294</v>
      </c>
      <c r="J671" s="132">
        <v>167452114</v>
      </c>
      <c r="K671" s="132">
        <v>448934</v>
      </c>
      <c r="L671" s="181">
        <f>(C671+4.2+coefficient!$B$19)/0.88*1.19</f>
        <v>32.900795454545452</v>
      </c>
      <c r="M671" s="135">
        <v>295</v>
      </c>
      <c r="N671" s="135">
        <v>167452114</v>
      </c>
      <c r="O671" s="135">
        <v>448935</v>
      </c>
      <c r="P671" s="182">
        <f>(C671+4.2+coefficient!$B$19-0.5)/0.88*1.19</f>
        <v>32.224659090909093</v>
      </c>
      <c r="Q671" s="137">
        <v>296</v>
      </c>
      <c r="R671" s="137">
        <v>167452114</v>
      </c>
      <c r="S671" s="137">
        <v>448936</v>
      </c>
      <c r="T671" s="186">
        <f t="shared" si="45"/>
        <v>16.673522727272729</v>
      </c>
      <c r="U671" s="187">
        <v>758</v>
      </c>
      <c r="V671" s="187">
        <v>167452114</v>
      </c>
      <c r="W671" s="187">
        <v>599302</v>
      </c>
      <c r="X671" s="188">
        <f t="shared" si="47"/>
        <v>31.900795454545452</v>
      </c>
      <c r="Y671" s="189">
        <v>759</v>
      </c>
      <c r="Z671" s="189">
        <v>167452114</v>
      </c>
      <c r="AA671" s="189">
        <v>599303</v>
      </c>
      <c r="AB671" s="357">
        <v>6</v>
      </c>
    </row>
    <row r="672" spans="1:33" x14ac:dyDescent="0.25">
      <c r="A672" s="144" t="s">
        <v>1512</v>
      </c>
      <c r="B672" s="183">
        <v>167452115</v>
      </c>
      <c r="C672" s="184">
        <v>4.29</v>
      </c>
      <c r="D672" s="127">
        <f>(C672+4.2+coefficient!$B$20-0.5)/0.9*1.19</f>
        <v>22.464555555555556</v>
      </c>
      <c r="E672" s="128">
        <f>(C672+4.2+coefficient!$B$20-0.5)/0.95</f>
        <v>17.884210526315794</v>
      </c>
      <c r="F672" s="178" t="s">
        <v>842</v>
      </c>
      <c r="G672" s="179">
        <v>671</v>
      </c>
      <c r="H672" s="180">
        <f>(C672+4.2+coefficient!$B$20)/0.85*1.19</f>
        <v>24.486000000000001</v>
      </c>
      <c r="I672" s="132">
        <v>294</v>
      </c>
      <c r="J672" s="132">
        <v>167452115</v>
      </c>
      <c r="K672" s="132">
        <v>448937</v>
      </c>
      <c r="L672" s="181">
        <f>(C672+4.2+coefficient!$B$20)/0.88*1.19</f>
        <v>23.651250000000005</v>
      </c>
      <c r="M672" s="135">
        <v>295</v>
      </c>
      <c r="N672" s="135">
        <v>167452115</v>
      </c>
      <c r="O672" s="135">
        <v>448938</v>
      </c>
      <c r="P672" s="182">
        <f>(C672+4.2+coefficient!$B$20-0.5)/0.88*1.19</f>
        <v>22.975113636363638</v>
      </c>
      <c r="Q672" s="137">
        <v>296</v>
      </c>
      <c r="R672" s="137">
        <v>167452115</v>
      </c>
      <c r="S672" s="137">
        <v>448939</v>
      </c>
      <c r="T672" s="186">
        <f t="shared" si="45"/>
        <v>11.480795454545454</v>
      </c>
      <c r="U672" s="187">
        <v>758</v>
      </c>
      <c r="V672" s="187">
        <v>167452115</v>
      </c>
      <c r="W672" s="187">
        <v>599304</v>
      </c>
      <c r="X672" s="188">
        <f t="shared" si="47"/>
        <v>22.651250000000005</v>
      </c>
      <c r="Y672" s="189">
        <v>759</v>
      </c>
      <c r="Z672" s="189">
        <v>167452115</v>
      </c>
      <c r="AA672" s="189">
        <v>599305</v>
      </c>
      <c r="AB672" s="357">
        <v>6</v>
      </c>
    </row>
    <row r="673" spans="1:33" x14ac:dyDescent="0.25">
      <c r="A673" s="125" t="s">
        <v>1513</v>
      </c>
      <c r="B673" s="183">
        <v>167452116</v>
      </c>
      <c r="C673" s="184">
        <v>6.2</v>
      </c>
      <c r="D673" s="127">
        <f>(C673+4.2+coefficient!$B$19-0.5)/0.9*1.19</f>
        <v>28.956666666666663</v>
      </c>
      <c r="E673" s="128">
        <f>(C673+4.2+coefficient!$B$19-0.5)/0.95</f>
        <v>23.052631578947366</v>
      </c>
      <c r="F673" s="185" t="s">
        <v>841</v>
      </c>
      <c r="G673" s="179">
        <v>672</v>
      </c>
      <c r="H673" s="180">
        <f>(C673+4.2+coefficient!$B$19)/0.85*1.19</f>
        <v>31.359999999999996</v>
      </c>
      <c r="I673" s="132">
        <v>294</v>
      </c>
      <c r="J673" s="132">
        <v>167452116</v>
      </c>
      <c r="K673" s="132">
        <v>448940</v>
      </c>
      <c r="L673" s="181">
        <f>(C673+4.2+coefficient!$B$19)/0.88*1.19</f>
        <v>30.290909090909089</v>
      </c>
      <c r="M673" s="135">
        <v>295</v>
      </c>
      <c r="N673" s="135">
        <v>167452116</v>
      </c>
      <c r="O673" s="135">
        <v>448941</v>
      </c>
      <c r="P673" s="182">
        <f>(C673+4.2+coefficient!$B$19-0.5)/0.88*1.19</f>
        <v>29.614772727272722</v>
      </c>
      <c r="Q673" s="137">
        <v>296</v>
      </c>
      <c r="R673" s="137">
        <v>167452116</v>
      </c>
      <c r="S673" s="137">
        <v>448942</v>
      </c>
      <c r="T673" s="186">
        <f t="shared" si="45"/>
        <v>14.063636363636363</v>
      </c>
      <c r="U673" s="187">
        <v>758</v>
      </c>
      <c r="V673" s="187">
        <v>167452116</v>
      </c>
      <c r="W673" s="187">
        <v>599306</v>
      </c>
      <c r="X673" s="188">
        <f t="shared" si="47"/>
        <v>29.290909090909089</v>
      </c>
      <c r="Y673" s="189">
        <v>759</v>
      </c>
      <c r="Z673" s="189">
        <v>167452116</v>
      </c>
      <c r="AA673" s="189">
        <v>599307</v>
      </c>
      <c r="AB673" s="357">
        <v>6</v>
      </c>
    </row>
    <row r="674" spans="1:33" x14ac:dyDescent="0.25">
      <c r="A674" s="144" t="s">
        <v>1514</v>
      </c>
      <c r="B674" s="183">
        <v>167452117</v>
      </c>
      <c r="C674" s="184">
        <v>7.86</v>
      </c>
      <c r="D674" s="127">
        <f>(C674+4.2+coefficient!$B$19-0.5)/0.9*1.19</f>
        <v>31.151555555555557</v>
      </c>
      <c r="E674" s="128">
        <f>(C674+4.2+coefficient!$B$19-0.5)/0.95</f>
        <v>24.800000000000004</v>
      </c>
      <c r="F674" s="178" t="s">
        <v>841</v>
      </c>
      <c r="G674" s="179">
        <v>673</v>
      </c>
      <c r="H674" s="180">
        <f>(C674+4.2+coefficient!$B$19)/0.85*1.19</f>
        <v>33.684000000000005</v>
      </c>
      <c r="I674" s="132">
        <v>294</v>
      </c>
      <c r="J674" s="132">
        <v>167452117</v>
      </c>
      <c r="K674" s="132">
        <v>448943</v>
      </c>
      <c r="L674" s="181">
        <f>(C674+4.2+coefficient!$B$19)/0.88*1.19</f>
        <v>32.535681818181821</v>
      </c>
      <c r="M674" s="135">
        <v>295</v>
      </c>
      <c r="N674" s="135">
        <v>167452117</v>
      </c>
      <c r="O674" s="135">
        <v>448944</v>
      </c>
      <c r="P674" s="182">
        <f>(C674+4.2+coefficient!$B$19-0.5)/0.88*1.19</f>
        <v>31.859545454545458</v>
      </c>
      <c r="Q674" s="137">
        <v>296</v>
      </c>
      <c r="R674" s="137">
        <v>167452117</v>
      </c>
      <c r="S674" s="137">
        <v>448945</v>
      </c>
      <c r="T674" s="186">
        <f t="shared" si="45"/>
        <v>16.308409090909091</v>
      </c>
      <c r="U674" s="187">
        <v>758</v>
      </c>
      <c r="V674" s="187">
        <v>167452117</v>
      </c>
      <c r="W674" s="187">
        <v>599308</v>
      </c>
      <c r="X674" s="188">
        <f t="shared" si="47"/>
        <v>31.535681818181821</v>
      </c>
      <c r="Y674" s="189">
        <v>759</v>
      </c>
      <c r="Z674" s="189">
        <v>167452117</v>
      </c>
      <c r="AA674" s="189">
        <v>599309</v>
      </c>
      <c r="AB674" s="357">
        <v>6</v>
      </c>
    </row>
    <row r="675" spans="1:33" x14ac:dyDescent="0.25">
      <c r="A675" s="125" t="s">
        <v>1515</v>
      </c>
      <c r="B675" s="183">
        <v>167452118</v>
      </c>
      <c r="C675" s="184">
        <v>2.85</v>
      </c>
      <c r="D675" s="127">
        <f>(C675+4.2+coefficient!$B$21-0.5)/0.9*1.19</f>
        <v>17.91611111111111</v>
      </c>
      <c r="E675" s="128">
        <f>(C675+4.2+coefficient!$B$21-0.5)/0.95</f>
        <v>14.263157894736844</v>
      </c>
      <c r="F675" s="185" t="s">
        <v>516</v>
      </c>
      <c r="G675" s="179">
        <v>674</v>
      </c>
      <c r="H675" s="180">
        <f>(C675+4.2+coefficient!$B$21)/0.85*1.19</f>
        <v>19.670000000000002</v>
      </c>
      <c r="I675" s="132">
        <v>294</v>
      </c>
      <c r="J675" s="132">
        <v>167452118</v>
      </c>
      <c r="K675" s="132">
        <v>448946</v>
      </c>
      <c r="L675" s="181">
        <f>(C675+4.2+coefficient!$B$21)/0.88*1.19</f>
        <v>18.999431818181819</v>
      </c>
      <c r="M675" s="135">
        <v>295</v>
      </c>
      <c r="N675" s="135">
        <v>167452118</v>
      </c>
      <c r="O675" s="135">
        <v>448947</v>
      </c>
      <c r="P675" s="182">
        <f>(C675+4.2+coefficient!$B$21-0.5)/0.88*1.19</f>
        <v>18.323295454545455</v>
      </c>
      <c r="Q675" s="137">
        <v>296</v>
      </c>
      <c r="R675" s="137">
        <v>167452118</v>
      </c>
      <c r="S675" s="137">
        <v>448948</v>
      </c>
      <c r="T675" s="186">
        <f t="shared" si="45"/>
        <v>9.533522727272727</v>
      </c>
      <c r="U675" s="187">
        <v>758</v>
      </c>
      <c r="V675" s="187">
        <v>167452118</v>
      </c>
      <c r="W675" s="187">
        <v>599310</v>
      </c>
      <c r="X675" s="188">
        <f t="shared" si="47"/>
        <v>17.999431818181819</v>
      </c>
      <c r="Y675" s="189">
        <v>759</v>
      </c>
      <c r="Z675" s="189">
        <v>167452118</v>
      </c>
      <c r="AA675" s="189">
        <v>599311</v>
      </c>
      <c r="AB675" s="357">
        <v>0</v>
      </c>
    </row>
    <row r="676" spans="1:33" x14ac:dyDescent="0.25">
      <c r="A676" s="146" t="s">
        <v>1516</v>
      </c>
      <c r="B676" s="190">
        <v>167452119</v>
      </c>
      <c r="C676" s="191">
        <v>3.85</v>
      </c>
      <c r="D676" s="192">
        <f>(C676+4.2+coefficient!$B$20-0.5)/0.9*1.19</f>
        <v>21.882777777777779</v>
      </c>
      <c r="E676" s="193">
        <f>(C676+4.2+coefficient!$B$20-0.5)/0.95</f>
        <v>17.421052631578949</v>
      </c>
      <c r="F676" s="178" t="s">
        <v>842</v>
      </c>
      <c r="G676" s="179">
        <v>675</v>
      </c>
      <c r="H676" s="180">
        <f>(C676+4.2+coefficient!$B$20)/0.85*1.19</f>
        <v>23.869999999999997</v>
      </c>
      <c r="I676" s="132">
        <v>294</v>
      </c>
      <c r="J676" s="132">
        <v>167452119</v>
      </c>
      <c r="K676" s="132">
        <v>448949</v>
      </c>
      <c r="L676" s="181">
        <f>(C676+4.2+coefficient!$B$20)/0.88*1.19</f>
        <v>23.056249999999999</v>
      </c>
      <c r="M676" s="135">
        <v>295</v>
      </c>
      <c r="N676" s="135">
        <v>167452119</v>
      </c>
      <c r="O676" s="135">
        <v>448950</v>
      </c>
      <c r="P676" s="182">
        <f>(C676+4.2+coefficient!$B$20-0.5)/0.88*1.19</f>
        <v>22.380113636363639</v>
      </c>
      <c r="Q676" s="137">
        <v>296</v>
      </c>
      <c r="R676" s="137">
        <v>167452119</v>
      </c>
      <c r="S676" s="137">
        <v>448951</v>
      </c>
      <c r="T676" s="186">
        <f t="shared" si="45"/>
        <v>10.885795454545455</v>
      </c>
      <c r="U676" s="187">
        <v>758</v>
      </c>
      <c r="V676" s="187">
        <v>167452119</v>
      </c>
      <c r="W676" s="187">
        <v>599312</v>
      </c>
      <c r="X676" s="188">
        <f>L676-4.9</f>
        <v>18.15625</v>
      </c>
      <c r="Y676" s="189">
        <v>759</v>
      </c>
      <c r="Z676" s="189">
        <v>167452119</v>
      </c>
      <c r="AA676" s="189">
        <v>599313</v>
      </c>
      <c r="AB676" s="357">
        <v>0</v>
      </c>
    </row>
    <row r="677" spans="1:33" x14ac:dyDescent="0.25">
      <c r="A677" s="148" t="s">
        <v>1517</v>
      </c>
      <c r="B677" s="190">
        <v>167452120</v>
      </c>
      <c r="C677" s="191">
        <v>4.58</v>
      </c>
      <c r="D677" s="192">
        <f>(C677+4.2+coefficient!$B$19-0.5)/0.9*1.19</f>
        <v>26.814666666666668</v>
      </c>
      <c r="E677" s="193">
        <f>(C677+4.2+coefficient!$B$19-0.5)/0.95</f>
        <v>21.347368421052632</v>
      </c>
      <c r="F677" s="185" t="s">
        <v>841</v>
      </c>
      <c r="G677" s="179">
        <v>676</v>
      </c>
      <c r="H677" s="180">
        <f>(C677+4.2+coefficient!$B$19)/0.85*1.19</f>
        <v>29.092000000000002</v>
      </c>
      <c r="I677" s="132">
        <v>294</v>
      </c>
      <c r="J677" s="132">
        <v>167452120</v>
      </c>
      <c r="K677" s="132">
        <v>448952</v>
      </c>
      <c r="L677" s="181">
        <f>(C677+4.2+coefficient!$B$19)/0.88*1.19</f>
        <v>28.10022727272727</v>
      </c>
      <c r="M677" s="135">
        <v>295</v>
      </c>
      <c r="N677" s="135">
        <v>167452120</v>
      </c>
      <c r="O677" s="135">
        <v>448953</v>
      </c>
      <c r="P677" s="182">
        <f>(C677+4.2+coefficient!$B$19-0.5)/0.88*1.19</f>
        <v>27.424090909090911</v>
      </c>
      <c r="Q677" s="137">
        <v>296</v>
      </c>
      <c r="R677" s="137">
        <v>167452120</v>
      </c>
      <c r="S677" s="137">
        <v>448954</v>
      </c>
      <c r="T677" s="186">
        <f t="shared" si="45"/>
        <v>11.872954545454546</v>
      </c>
      <c r="U677" s="187">
        <v>758</v>
      </c>
      <c r="V677" s="187">
        <v>167452120</v>
      </c>
      <c r="W677" s="187">
        <v>599314</v>
      </c>
      <c r="X677" s="188">
        <f>L677-4.9</f>
        <v>23.200227272727268</v>
      </c>
      <c r="Y677" s="189">
        <v>759</v>
      </c>
      <c r="Z677" s="189">
        <v>167452120</v>
      </c>
      <c r="AA677" s="189">
        <v>599315</v>
      </c>
      <c r="AB677" s="357">
        <v>0</v>
      </c>
    </row>
    <row r="678" spans="1:33" x14ac:dyDescent="0.25">
      <c r="A678" s="146" t="s">
        <v>1518</v>
      </c>
      <c r="B678" s="190">
        <v>167452121</v>
      </c>
      <c r="C678" s="191">
        <v>7.42</v>
      </c>
      <c r="D678" s="192">
        <f>(C678+4.2+coefficient!$B$19-0.5)/0.9*1.19</f>
        <v>30.569777777777777</v>
      </c>
      <c r="E678" s="193">
        <f>(C678+4.2+coefficient!$B$19-0.5)/0.95</f>
        <v>24.336842105263159</v>
      </c>
      <c r="F678" s="178" t="s">
        <v>841</v>
      </c>
      <c r="G678" s="179">
        <v>677</v>
      </c>
      <c r="H678" s="180">
        <f>(C678+4.2+coefficient!$B$19)/0.85*1.19</f>
        <v>33.067999999999998</v>
      </c>
      <c r="I678" s="132">
        <v>294</v>
      </c>
      <c r="J678" s="132">
        <v>167452121</v>
      </c>
      <c r="K678" s="132">
        <v>448955</v>
      </c>
      <c r="L678" s="181">
        <f>(C678+4.2+coefficient!$B$19)/0.88*1.19</f>
        <v>31.940681818181819</v>
      </c>
      <c r="M678" s="135">
        <v>295</v>
      </c>
      <c r="N678" s="135">
        <v>167452121</v>
      </c>
      <c r="O678" s="135">
        <v>448956</v>
      </c>
      <c r="P678" s="182">
        <f>(C678+4.2+coefficient!$B$19-0.5)/0.88*1.19</f>
        <v>31.264545454545456</v>
      </c>
      <c r="Q678" s="137">
        <v>296</v>
      </c>
      <c r="R678" s="137">
        <v>167452121</v>
      </c>
      <c r="S678" s="137">
        <v>448957</v>
      </c>
      <c r="T678" s="186">
        <f t="shared" si="45"/>
        <v>15.71340909090909</v>
      </c>
      <c r="U678" s="187">
        <v>758</v>
      </c>
      <c r="V678" s="187">
        <v>167452121</v>
      </c>
      <c r="W678" s="187">
        <v>599316</v>
      </c>
      <c r="X678" s="188">
        <f>L678-4.9</f>
        <v>27.040681818181817</v>
      </c>
      <c r="Y678" s="189">
        <v>759</v>
      </c>
      <c r="Z678" s="189">
        <v>167452121</v>
      </c>
      <c r="AA678" s="189">
        <v>599317</v>
      </c>
      <c r="AB678" s="357">
        <v>0</v>
      </c>
    </row>
    <row r="679" spans="1:33" x14ac:dyDescent="0.25">
      <c r="A679" s="125" t="s">
        <v>1519</v>
      </c>
      <c r="B679" s="183">
        <v>167452122</v>
      </c>
      <c r="C679" s="184">
        <v>4.2699999999999996</v>
      </c>
      <c r="D679" s="127">
        <f>(C679+4.2+coefficient!$B$20-0.5)/0.9*1.19</f>
        <v>22.438111111111109</v>
      </c>
      <c r="E679" s="128">
        <f>(C679+4.2+coefficient!$B$20-0.5)/0.95</f>
        <v>17.86315789473684</v>
      </c>
      <c r="F679" s="185" t="s">
        <v>842</v>
      </c>
      <c r="G679" s="179">
        <v>678</v>
      </c>
      <c r="H679" s="180">
        <f>(C679+4.2+coefficient!$B$20)/0.85*1.19</f>
        <v>24.457999999999995</v>
      </c>
      <c r="I679" s="132">
        <v>294</v>
      </c>
      <c r="J679" s="132">
        <v>167452122</v>
      </c>
      <c r="K679" s="132">
        <v>448958</v>
      </c>
      <c r="L679" s="181">
        <f>(C679+4.2+coefficient!$B$20)/0.88*1.19</f>
        <v>23.624204545454543</v>
      </c>
      <c r="M679" s="135">
        <v>295</v>
      </c>
      <c r="N679" s="135">
        <v>167452122</v>
      </c>
      <c r="O679" s="135">
        <v>448959</v>
      </c>
      <c r="P679" s="182">
        <f>(C679+4.2+coefficient!$B$20-0.5)/0.88*1.19</f>
        <v>22.948068181818179</v>
      </c>
      <c r="Q679" s="137">
        <v>296</v>
      </c>
      <c r="R679" s="137">
        <v>167452122</v>
      </c>
      <c r="S679" s="137">
        <v>448960</v>
      </c>
      <c r="T679" s="186">
        <f t="shared" si="45"/>
        <v>11.453749999999998</v>
      </c>
      <c r="U679" s="187">
        <v>758</v>
      </c>
      <c r="V679" s="187">
        <v>167452122</v>
      </c>
      <c r="W679" s="187">
        <v>599318</v>
      </c>
      <c r="X679" s="188">
        <f t="shared" ref="X679:X692" si="48">L679-1</f>
        <v>22.624204545454543</v>
      </c>
      <c r="Y679" s="189">
        <v>759</v>
      </c>
      <c r="Z679" s="189">
        <v>167452122</v>
      </c>
      <c r="AA679" s="189">
        <v>599319</v>
      </c>
      <c r="AB679" s="357">
        <v>0</v>
      </c>
    </row>
    <row r="680" spans="1:33" x14ac:dyDescent="0.25">
      <c r="A680" s="144" t="s">
        <v>1520</v>
      </c>
      <c r="B680" s="183">
        <v>167452123</v>
      </c>
      <c r="C680" s="184">
        <v>6.22</v>
      </c>
      <c r="D680" s="127">
        <f>(C680+4.2+coefficient!$B$19-0.5)/0.9*1.19</f>
        <v>28.983111111111114</v>
      </c>
      <c r="E680" s="128">
        <f>(C680+4.2+coefficient!$B$19-0.5)/0.95</f>
        <v>23.07368421052632</v>
      </c>
      <c r="F680" s="178" t="s">
        <v>841</v>
      </c>
      <c r="G680" s="179">
        <v>679</v>
      </c>
      <c r="H680" s="180">
        <f>(C680+4.2+coefficient!$B$19)/0.85*1.19</f>
        <v>31.388000000000002</v>
      </c>
      <c r="I680" s="132">
        <v>294</v>
      </c>
      <c r="J680" s="132">
        <v>167452123</v>
      </c>
      <c r="K680" s="132">
        <v>448961</v>
      </c>
      <c r="L680" s="181">
        <f>(C680+4.2+coefficient!$B$19)/0.88*1.19</f>
        <v>30.317954545454548</v>
      </c>
      <c r="M680" s="135">
        <v>295</v>
      </c>
      <c r="N680" s="135">
        <v>167452123</v>
      </c>
      <c r="O680" s="135">
        <v>448962</v>
      </c>
      <c r="P680" s="182">
        <f>(C680+4.2+coefficient!$B$19-0.5)/0.88*1.19</f>
        <v>29.641818181818181</v>
      </c>
      <c r="Q680" s="137">
        <v>296</v>
      </c>
      <c r="R680" s="137">
        <v>167452123</v>
      </c>
      <c r="S680" s="137">
        <v>448963</v>
      </c>
      <c r="T680" s="186">
        <f t="shared" si="45"/>
        <v>14.090681818181816</v>
      </c>
      <c r="U680" s="187">
        <v>758</v>
      </c>
      <c r="V680" s="187">
        <v>167452123</v>
      </c>
      <c r="W680" s="187">
        <v>599320</v>
      </c>
      <c r="X680" s="188">
        <f t="shared" si="48"/>
        <v>29.317954545454548</v>
      </c>
      <c r="Y680" s="189">
        <v>759</v>
      </c>
      <c r="Z680" s="189">
        <v>167452123</v>
      </c>
      <c r="AA680" s="189">
        <v>599321</v>
      </c>
      <c r="AB680" s="357">
        <v>0</v>
      </c>
    </row>
    <row r="681" spans="1:33" x14ac:dyDescent="0.25">
      <c r="A681" s="125" t="s">
        <v>1521</v>
      </c>
      <c r="B681" s="183">
        <v>167452124</v>
      </c>
      <c r="C681" s="184">
        <v>5.39</v>
      </c>
      <c r="D681" s="127">
        <f>(C681+4.2+coefficient!$B$19-0.5)/0.9*1.19</f>
        <v>27.885666666666665</v>
      </c>
      <c r="E681" s="128">
        <f>(C681+4.2+coefficient!$B$19-0.5)/0.95</f>
        <v>22.2</v>
      </c>
      <c r="F681" s="185" t="s">
        <v>841</v>
      </c>
      <c r="G681" s="179">
        <v>680</v>
      </c>
      <c r="H681" s="180">
        <f>(C681+4.2+coefficient!$B$19)/0.85*1.19</f>
        <v>30.226000000000003</v>
      </c>
      <c r="I681" s="132">
        <v>294</v>
      </c>
      <c r="J681" s="132">
        <v>167452124</v>
      </c>
      <c r="K681" s="132">
        <v>448964</v>
      </c>
      <c r="L681" s="181">
        <f>(C681+4.2+coefficient!$B$19)/0.88*1.19</f>
        <v>29.195568181818182</v>
      </c>
      <c r="M681" s="135">
        <v>295</v>
      </c>
      <c r="N681" s="135">
        <v>167452124</v>
      </c>
      <c r="O681" s="135">
        <v>448965</v>
      </c>
      <c r="P681" s="182">
        <f>(C681+4.2+coefficient!$B$19-0.5)/0.88*1.19</f>
        <v>28.519431818181815</v>
      </c>
      <c r="Q681" s="137">
        <v>296</v>
      </c>
      <c r="R681" s="137">
        <v>167452124</v>
      </c>
      <c r="S681" s="137">
        <v>448966</v>
      </c>
      <c r="T681" s="186">
        <f t="shared" si="45"/>
        <v>12.968295454545455</v>
      </c>
      <c r="U681" s="187">
        <v>758</v>
      </c>
      <c r="V681" s="187">
        <v>167452124</v>
      </c>
      <c r="W681" s="187">
        <v>599322</v>
      </c>
      <c r="X681" s="188">
        <f t="shared" si="48"/>
        <v>28.195568181818182</v>
      </c>
      <c r="Y681" s="189">
        <v>759</v>
      </c>
      <c r="Z681" s="189">
        <v>167452124</v>
      </c>
      <c r="AA681" s="189">
        <v>599323</v>
      </c>
      <c r="AB681" s="357">
        <v>0</v>
      </c>
    </row>
    <row r="682" spans="1:33" x14ac:dyDescent="0.25">
      <c r="A682" s="144" t="s">
        <v>1522</v>
      </c>
      <c r="B682" s="183">
        <v>167452125</v>
      </c>
      <c r="C682" s="184">
        <v>6.37</v>
      </c>
      <c r="D682" s="127">
        <f>(C682+4.2+coefficient!$B$19-0.5)/0.9*1.19</f>
        <v>29.181444444444445</v>
      </c>
      <c r="E682" s="128">
        <f>(C682+4.2+coefficient!$B$19-0.5)/0.95</f>
        <v>23.231578947368423</v>
      </c>
      <c r="F682" s="178" t="s">
        <v>841</v>
      </c>
      <c r="G682" s="179">
        <v>681</v>
      </c>
      <c r="H682" s="180">
        <f>(C682+4.2+coefficient!$B$19)/0.85*1.19</f>
        <v>31.597999999999999</v>
      </c>
      <c r="I682" s="132">
        <v>294</v>
      </c>
      <c r="J682" s="132">
        <v>167452125</v>
      </c>
      <c r="K682" s="132">
        <v>448967</v>
      </c>
      <c r="L682" s="181">
        <f>(C682+4.2+coefficient!$B$19)/0.88*1.19</f>
        <v>30.520795454545453</v>
      </c>
      <c r="M682" s="135">
        <v>295</v>
      </c>
      <c r="N682" s="135">
        <v>167452125</v>
      </c>
      <c r="O682" s="135">
        <v>448968</v>
      </c>
      <c r="P682" s="182">
        <f>(C682+4.2+coefficient!$B$19-0.5)/0.88*1.19</f>
        <v>29.844659090909087</v>
      </c>
      <c r="Q682" s="137">
        <v>296</v>
      </c>
      <c r="R682" s="137">
        <v>167452125</v>
      </c>
      <c r="S682" s="137">
        <v>448969</v>
      </c>
      <c r="T682" s="186">
        <f t="shared" si="45"/>
        <v>14.293522727272727</v>
      </c>
      <c r="U682" s="187">
        <v>758</v>
      </c>
      <c r="V682" s="187">
        <v>167452125</v>
      </c>
      <c r="W682" s="187">
        <v>599324</v>
      </c>
      <c r="X682" s="188">
        <f t="shared" si="48"/>
        <v>29.520795454545453</v>
      </c>
      <c r="Y682" s="189">
        <v>759</v>
      </c>
      <c r="Z682" s="189">
        <v>167452125</v>
      </c>
      <c r="AA682" s="189">
        <v>599325</v>
      </c>
      <c r="AB682" s="357">
        <v>0</v>
      </c>
    </row>
    <row r="683" spans="1:33" x14ac:dyDescent="0.25">
      <c r="A683" s="125" t="s">
        <v>1523</v>
      </c>
      <c r="B683" s="183">
        <v>167452126</v>
      </c>
      <c r="C683" s="184">
        <v>3.72</v>
      </c>
      <c r="D683" s="127">
        <f>(C683+4.2+coefficient!$B$20-0.5)/0.9*1.19</f>
        <v>21.710888888888892</v>
      </c>
      <c r="E683" s="128">
        <f>(C683+4.2+coefficient!$B$20-0.5)/0.95</f>
        <v>17.284210526315793</v>
      </c>
      <c r="F683" s="185" t="s">
        <v>842</v>
      </c>
      <c r="G683" s="179">
        <v>682</v>
      </c>
      <c r="H683" s="180">
        <f>(C683+4.2+coefficient!$B$20)/0.85*1.19</f>
        <v>23.688000000000002</v>
      </c>
      <c r="I683" s="132">
        <v>294</v>
      </c>
      <c r="J683" s="132">
        <v>167452126</v>
      </c>
      <c r="K683" s="132">
        <v>448970</v>
      </c>
      <c r="L683" s="181">
        <f>(C683+4.2+coefficient!$B$20)/0.88*1.19</f>
        <v>22.880454545454548</v>
      </c>
      <c r="M683" s="135">
        <v>295</v>
      </c>
      <c r="N683" s="135">
        <v>167452126</v>
      </c>
      <c r="O683" s="135">
        <v>448971</v>
      </c>
      <c r="P683" s="182">
        <f>(C683+4.2+coefficient!$B$20-0.5)/0.88*1.19</f>
        <v>22.204318181818181</v>
      </c>
      <c r="Q683" s="137">
        <v>296</v>
      </c>
      <c r="R683" s="137">
        <v>167452126</v>
      </c>
      <c r="S683" s="137">
        <v>448972</v>
      </c>
      <c r="T683" s="186">
        <f t="shared" si="45"/>
        <v>10.709999999999999</v>
      </c>
      <c r="U683" s="187">
        <v>758</v>
      </c>
      <c r="V683" s="187">
        <v>167452126</v>
      </c>
      <c r="W683" s="187">
        <v>599326</v>
      </c>
      <c r="X683" s="188">
        <f t="shared" si="48"/>
        <v>21.880454545454548</v>
      </c>
      <c r="Y683" s="189">
        <v>759</v>
      </c>
      <c r="Z683" s="189">
        <v>167452126</v>
      </c>
      <c r="AA683" s="189">
        <v>599327</v>
      </c>
      <c r="AB683" s="357">
        <v>0</v>
      </c>
    </row>
    <row r="684" spans="1:33" x14ac:dyDescent="0.25">
      <c r="A684" s="144" t="s">
        <v>1524</v>
      </c>
      <c r="B684" s="183">
        <v>167452127</v>
      </c>
      <c r="C684" s="184">
        <v>7.29</v>
      </c>
      <c r="D684" s="127">
        <f>(C684+4.2+coefficient!$B$19-0.5)/0.9*1.19</f>
        <v>30.397888888888886</v>
      </c>
      <c r="E684" s="128">
        <f>(C684+4.2+coefficient!$B$19-0.5)/0.95</f>
        <v>24.200000000000003</v>
      </c>
      <c r="F684" s="178" t="s">
        <v>841</v>
      </c>
      <c r="G684" s="179">
        <v>683</v>
      </c>
      <c r="H684" s="180">
        <f>(C684+4.2+coefficient!$B$19)/0.85*1.19</f>
        <v>32.886000000000003</v>
      </c>
      <c r="I684" s="132">
        <v>294</v>
      </c>
      <c r="J684" s="132">
        <v>167452127</v>
      </c>
      <c r="K684" s="132">
        <v>448973</v>
      </c>
      <c r="L684" s="181">
        <f>(C684+4.2+coefficient!$B$19)/0.88*1.19</f>
        <v>31.764886363636364</v>
      </c>
      <c r="M684" s="135">
        <v>295</v>
      </c>
      <c r="N684" s="135">
        <v>167452127</v>
      </c>
      <c r="O684" s="135">
        <v>448974</v>
      </c>
      <c r="P684" s="182">
        <f>(C684+4.2+coefficient!$B$19-0.5)/0.88*1.19</f>
        <v>31.088750000000005</v>
      </c>
      <c r="Q684" s="137">
        <v>296</v>
      </c>
      <c r="R684" s="137">
        <v>167452127</v>
      </c>
      <c r="S684" s="137">
        <v>448975</v>
      </c>
      <c r="T684" s="186">
        <f t="shared" si="45"/>
        <v>15.537613636363636</v>
      </c>
      <c r="U684" s="187">
        <v>758</v>
      </c>
      <c r="V684" s="187">
        <v>167452127</v>
      </c>
      <c r="W684" s="187">
        <v>599328</v>
      </c>
      <c r="X684" s="188">
        <f t="shared" si="48"/>
        <v>30.764886363636364</v>
      </c>
      <c r="Y684" s="189">
        <v>759</v>
      </c>
      <c r="Z684" s="189">
        <v>167452127</v>
      </c>
      <c r="AA684" s="189">
        <v>599329</v>
      </c>
      <c r="AB684" s="357">
        <v>0</v>
      </c>
      <c r="AE684">
        <v>1</v>
      </c>
      <c r="AF684">
        <v>31.76</v>
      </c>
      <c r="AG684">
        <v>0</v>
      </c>
    </row>
    <row r="685" spans="1:33" x14ac:dyDescent="0.25">
      <c r="A685" s="125" t="s">
        <v>1525</v>
      </c>
      <c r="B685" s="183">
        <v>167452128</v>
      </c>
      <c r="C685" s="184">
        <v>4.3600000000000003</v>
      </c>
      <c r="D685" s="127">
        <f>(C685+4.2+coefficient!$B$20-0.5)/0.9*1.19</f>
        <v>22.557111111111116</v>
      </c>
      <c r="E685" s="128">
        <f>(C685+4.2+coefficient!$B$20-0.5)/0.95</f>
        <v>17.957894736842107</v>
      </c>
      <c r="F685" s="185" t="s">
        <v>842</v>
      </c>
      <c r="G685" s="179">
        <v>684</v>
      </c>
      <c r="H685" s="180">
        <f>(C685+4.2+coefficient!$B$20)/0.85*1.19</f>
        <v>24.584000000000003</v>
      </c>
      <c r="I685" s="132">
        <v>294</v>
      </c>
      <c r="J685" s="132">
        <v>167452128</v>
      </c>
      <c r="K685" s="132">
        <v>448976</v>
      </c>
      <c r="L685" s="181">
        <f>(C685+4.2+coefficient!$B$20)/0.88*1.19</f>
        <v>23.745909090909091</v>
      </c>
      <c r="M685" s="135">
        <v>295</v>
      </c>
      <c r="N685" s="135">
        <v>167452128</v>
      </c>
      <c r="O685" s="135">
        <v>448977</v>
      </c>
      <c r="P685" s="182">
        <f>(C685+4.2+coefficient!$B$20-0.5)/0.88*1.19</f>
        <v>23.069772727272731</v>
      </c>
      <c r="Q685" s="137">
        <v>296</v>
      </c>
      <c r="R685" s="137">
        <v>167452128</v>
      </c>
      <c r="S685" s="137">
        <v>448978</v>
      </c>
      <c r="T685" s="186">
        <f t="shared" si="45"/>
        <v>11.575454545454546</v>
      </c>
      <c r="U685" s="187">
        <v>758</v>
      </c>
      <c r="V685" s="187">
        <v>167452128</v>
      </c>
      <c r="W685" s="187">
        <v>599330</v>
      </c>
      <c r="X685" s="188">
        <f t="shared" si="48"/>
        <v>22.745909090909091</v>
      </c>
      <c r="Y685" s="189">
        <v>759</v>
      </c>
      <c r="Z685" s="189">
        <v>167452128</v>
      </c>
      <c r="AA685" s="189">
        <v>599331</v>
      </c>
      <c r="AB685" s="357">
        <v>0</v>
      </c>
      <c r="AE685">
        <v>3</v>
      </c>
      <c r="AF685">
        <v>21.04</v>
      </c>
      <c r="AG685">
        <v>0</v>
      </c>
    </row>
    <row r="686" spans="1:33" x14ac:dyDescent="0.25">
      <c r="A686" s="144" t="s">
        <v>1526</v>
      </c>
      <c r="B686" s="183">
        <v>167452129</v>
      </c>
      <c r="C686" s="184">
        <v>7.93</v>
      </c>
      <c r="D686" s="127">
        <f>(C686+4.2+coefficient!$B$19-0.5)/0.9*1.19</f>
        <v>31.244111111111106</v>
      </c>
      <c r="E686" s="128">
        <f>(C686+4.2+coefficient!$B$19-0.5)/0.95</f>
        <v>24.873684210526317</v>
      </c>
      <c r="F686" s="178" t="s">
        <v>841</v>
      </c>
      <c r="G686" s="179">
        <v>685</v>
      </c>
      <c r="H686" s="180">
        <f>(C686+4.2+coefficient!$B$19)/0.85*1.19</f>
        <v>33.781999999999996</v>
      </c>
      <c r="I686" s="132">
        <v>294</v>
      </c>
      <c r="J686" s="132">
        <v>167452129</v>
      </c>
      <c r="K686" s="132">
        <v>448979</v>
      </c>
      <c r="L686" s="181">
        <f>(C686+4.2+coefficient!$B$19)/0.88*1.19</f>
        <v>32.630340909090904</v>
      </c>
      <c r="M686" s="135">
        <v>295</v>
      </c>
      <c r="N686" s="135">
        <v>167452129</v>
      </c>
      <c r="O686" s="135">
        <v>448980</v>
      </c>
      <c r="P686" s="182">
        <f>(C686+4.2+coefficient!$B$19-0.5)/0.88*1.19</f>
        <v>31.954204545454544</v>
      </c>
      <c r="Q686" s="137">
        <v>296</v>
      </c>
      <c r="R686" s="137">
        <v>167452129</v>
      </c>
      <c r="S686" s="137">
        <v>448981</v>
      </c>
      <c r="T686" s="186">
        <f t="shared" si="45"/>
        <v>16.403068181818181</v>
      </c>
      <c r="U686" s="187">
        <v>758</v>
      </c>
      <c r="V686" s="187">
        <v>167452129</v>
      </c>
      <c r="W686" s="187">
        <v>599332</v>
      </c>
      <c r="X686" s="188">
        <f t="shared" si="48"/>
        <v>31.630340909090904</v>
      </c>
      <c r="Y686" s="189">
        <v>759</v>
      </c>
      <c r="Z686" s="189">
        <v>167452129</v>
      </c>
      <c r="AA686" s="189">
        <v>599333</v>
      </c>
      <c r="AB686" s="357">
        <v>0</v>
      </c>
      <c r="AE686">
        <v>1</v>
      </c>
      <c r="AF686">
        <v>29.93</v>
      </c>
      <c r="AG686">
        <v>0</v>
      </c>
    </row>
    <row r="687" spans="1:33" x14ac:dyDescent="0.25">
      <c r="A687" s="125" t="s">
        <v>1527</v>
      </c>
      <c r="B687" s="183">
        <v>167452130</v>
      </c>
      <c r="C687" s="184">
        <v>3.97</v>
      </c>
      <c r="D687" s="127">
        <f>(C687+4.2+coefficient!$B$20-0.5)/0.9*1.19</f>
        <v>22.041444444444444</v>
      </c>
      <c r="E687" s="128">
        <f>(C687+4.2+coefficient!$B$20-0.5)/0.95</f>
        <v>17.547368421052635</v>
      </c>
      <c r="F687" s="185" t="s">
        <v>842</v>
      </c>
      <c r="G687" s="179">
        <v>686</v>
      </c>
      <c r="H687" s="180">
        <f>(C687+4.2+coefficient!$B$20)/0.85*1.19</f>
        <v>24.038000000000004</v>
      </c>
      <c r="I687" s="132">
        <v>294</v>
      </c>
      <c r="J687" s="132">
        <v>167452130</v>
      </c>
      <c r="K687" s="132">
        <v>448982</v>
      </c>
      <c r="L687" s="181">
        <f>(C687+4.2+coefficient!$B$20)/0.88*1.19</f>
        <v>23.218522727272727</v>
      </c>
      <c r="M687" s="135">
        <v>295</v>
      </c>
      <c r="N687" s="135">
        <v>167452130</v>
      </c>
      <c r="O687" s="135">
        <v>448983</v>
      </c>
      <c r="P687" s="182">
        <f>(C687+4.2+coefficient!$B$20-0.5)/0.88*1.19</f>
        <v>22.542386363636364</v>
      </c>
      <c r="Q687" s="137">
        <v>296</v>
      </c>
      <c r="R687" s="137">
        <v>167452130</v>
      </c>
      <c r="S687" s="137">
        <v>448984</v>
      </c>
      <c r="T687" s="186">
        <f t="shared" si="45"/>
        <v>11.048068181818181</v>
      </c>
      <c r="U687" s="187">
        <v>758</v>
      </c>
      <c r="V687" s="187">
        <v>167452130</v>
      </c>
      <c r="W687" s="187">
        <v>599334</v>
      </c>
      <c r="X687" s="188">
        <f t="shared" si="48"/>
        <v>22.218522727272727</v>
      </c>
      <c r="Y687" s="189">
        <v>759</v>
      </c>
      <c r="Z687" s="189">
        <v>167452130</v>
      </c>
      <c r="AA687" s="189">
        <v>599335</v>
      </c>
      <c r="AB687" s="357">
        <v>0</v>
      </c>
    </row>
    <row r="688" spans="1:33" x14ac:dyDescent="0.25">
      <c r="A688" s="144" t="s">
        <v>1528</v>
      </c>
      <c r="B688" s="183">
        <v>167452131</v>
      </c>
      <c r="C688" s="184">
        <v>7.54</v>
      </c>
      <c r="D688" s="127">
        <f>(C688+4.2+coefficient!$B$19-0.5)/0.9*1.19</f>
        <v>30.728444444444445</v>
      </c>
      <c r="E688" s="128">
        <f>(C688+4.2+coefficient!$B$19-0.5)/0.95</f>
        <v>24.463157894736845</v>
      </c>
      <c r="F688" s="178" t="s">
        <v>841</v>
      </c>
      <c r="G688" s="179">
        <v>687</v>
      </c>
      <c r="H688" s="180">
        <f>(C688+4.2+coefficient!$B$19)/0.85*1.19</f>
        <v>33.236000000000004</v>
      </c>
      <c r="I688" s="132">
        <v>294</v>
      </c>
      <c r="J688" s="132">
        <v>167452131</v>
      </c>
      <c r="K688" s="132">
        <v>448985</v>
      </c>
      <c r="L688" s="181">
        <f>(C688+4.2+coefficient!$B$19)/0.88*1.19</f>
        <v>32.102954545454544</v>
      </c>
      <c r="M688" s="135">
        <v>295</v>
      </c>
      <c r="N688" s="135">
        <v>167452131</v>
      </c>
      <c r="O688" s="135">
        <v>448986</v>
      </c>
      <c r="P688" s="182">
        <f>(C688+4.2+coefficient!$B$19-0.5)/0.88*1.19</f>
        <v>31.426818181818181</v>
      </c>
      <c r="Q688" s="137">
        <v>296</v>
      </c>
      <c r="R688" s="137">
        <v>167452131</v>
      </c>
      <c r="S688" s="137">
        <v>448987</v>
      </c>
      <c r="T688" s="186">
        <f t="shared" si="45"/>
        <v>15.875681818181818</v>
      </c>
      <c r="U688" s="187">
        <v>758</v>
      </c>
      <c r="V688" s="187">
        <v>167452131</v>
      </c>
      <c r="W688" s="187">
        <v>599336</v>
      </c>
      <c r="X688" s="188">
        <f t="shared" si="48"/>
        <v>31.102954545454544</v>
      </c>
      <c r="Y688" s="189">
        <v>759</v>
      </c>
      <c r="Z688" s="189">
        <v>167452131</v>
      </c>
      <c r="AA688" s="189">
        <v>599337</v>
      </c>
      <c r="AB688" s="357">
        <v>0</v>
      </c>
    </row>
    <row r="689" spans="1:33" x14ac:dyDescent="0.25">
      <c r="A689" s="125" t="s">
        <v>1529</v>
      </c>
      <c r="B689" s="183">
        <v>167452132</v>
      </c>
      <c r="C689" s="184">
        <v>3.7</v>
      </c>
      <c r="D689" s="127">
        <f>(C689+4.2+coefficient!$B$20-0.5)/0.9*1.19</f>
        <v>21.684444444444441</v>
      </c>
      <c r="E689" s="128">
        <f>(C689+4.2+coefficient!$B$20-0.5)/0.95</f>
        <v>17.263157894736842</v>
      </c>
      <c r="F689" s="185" t="s">
        <v>842</v>
      </c>
      <c r="G689" s="179">
        <v>688</v>
      </c>
      <c r="H689" s="180">
        <f>(C689+4.2+coefficient!$B$20)/0.85*1.19</f>
        <v>23.66</v>
      </c>
      <c r="I689" s="132">
        <v>294</v>
      </c>
      <c r="J689" s="132">
        <v>167452132</v>
      </c>
      <c r="K689" s="132">
        <v>448988</v>
      </c>
      <c r="L689" s="181">
        <f>(C689+4.2+coefficient!$B$20)/0.88*1.19</f>
        <v>22.853409090909089</v>
      </c>
      <c r="M689" s="135">
        <v>295</v>
      </c>
      <c r="N689" s="135">
        <v>167452132</v>
      </c>
      <c r="O689" s="135">
        <v>448989</v>
      </c>
      <c r="P689" s="182">
        <f>(C689+4.2+coefficient!$B$20-0.5)/0.88*1.19</f>
        <v>22.177272727272722</v>
      </c>
      <c r="Q689" s="137">
        <v>296</v>
      </c>
      <c r="R689" s="137">
        <v>167452132</v>
      </c>
      <c r="S689" s="137">
        <v>448990</v>
      </c>
      <c r="T689" s="186">
        <f t="shared" si="45"/>
        <v>10.682954545454546</v>
      </c>
      <c r="U689" s="187">
        <v>758</v>
      </c>
      <c r="V689" s="187">
        <v>167452132</v>
      </c>
      <c r="W689" s="187">
        <v>599338</v>
      </c>
      <c r="X689" s="188">
        <f t="shared" si="48"/>
        <v>21.853409090909089</v>
      </c>
      <c r="Y689" s="189">
        <v>759</v>
      </c>
      <c r="Z689" s="189">
        <v>167452132</v>
      </c>
      <c r="AA689" s="189">
        <v>599339</v>
      </c>
      <c r="AB689" s="357">
        <v>0</v>
      </c>
    </row>
    <row r="690" spans="1:33" x14ac:dyDescent="0.25">
      <c r="A690" s="144" t="s">
        <v>1530</v>
      </c>
      <c r="B690" s="183">
        <v>167452133</v>
      </c>
      <c r="C690" s="184">
        <v>5.61</v>
      </c>
      <c r="D690" s="127">
        <f>(C690+4.2+coefficient!$B$19-0.5)/0.9*1.19</f>
        <v>28.176555555555559</v>
      </c>
      <c r="E690" s="128">
        <f>(C690+4.2+coefficient!$B$19-0.5)/0.95</f>
        <v>22.431578947368426</v>
      </c>
      <c r="F690" s="178" t="s">
        <v>841</v>
      </c>
      <c r="G690" s="179">
        <v>689</v>
      </c>
      <c r="H690" s="180">
        <f>(C690+4.2+coefficient!$B$19)/0.85*1.19</f>
        <v>30.534000000000006</v>
      </c>
      <c r="I690" s="132">
        <v>294</v>
      </c>
      <c r="J690" s="132">
        <v>167452133</v>
      </c>
      <c r="K690" s="132">
        <v>448991</v>
      </c>
      <c r="L690" s="181">
        <f>(C690+4.2+coefficient!$B$19)/0.88*1.19</f>
        <v>29.493068181818181</v>
      </c>
      <c r="M690" s="135">
        <v>295</v>
      </c>
      <c r="N690" s="135">
        <v>167452133</v>
      </c>
      <c r="O690" s="135">
        <v>448992</v>
      </c>
      <c r="P690" s="182">
        <f>(C690+4.2+coefficient!$B$19-0.5)/0.88*1.19</f>
        <v>28.816931818181821</v>
      </c>
      <c r="Q690" s="137">
        <v>296</v>
      </c>
      <c r="R690" s="137">
        <v>167452133</v>
      </c>
      <c r="S690" s="137">
        <v>448993</v>
      </c>
      <c r="T690" s="186">
        <f t="shared" si="45"/>
        <v>13.265795454545454</v>
      </c>
      <c r="U690" s="187">
        <v>758</v>
      </c>
      <c r="V690" s="187">
        <v>167452133</v>
      </c>
      <c r="W690" s="187">
        <v>599340</v>
      </c>
      <c r="X690" s="188">
        <f t="shared" si="48"/>
        <v>28.493068181818181</v>
      </c>
      <c r="Y690" s="189">
        <v>759</v>
      </c>
      <c r="Z690" s="189">
        <v>167452133</v>
      </c>
      <c r="AA690" s="189">
        <v>599341</v>
      </c>
      <c r="AB690" s="357">
        <v>0</v>
      </c>
    </row>
    <row r="691" spans="1:33" x14ac:dyDescent="0.25">
      <c r="A691" s="125" t="s">
        <v>1531</v>
      </c>
      <c r="B691" s="183">
        <v>167452134</v>
      </c>
      <c r="C691" s="184">
        <v>7.27</v>
      </c>
      <c r="D691" s="127">
        <f>(C691+4.2+coefficient!$B$19-0.5)/0.9*1.19</f>
        <v>30.371444444444439</v>
      </c>
      <c r="E691" s="128">
        <f>(C691+4.2+coefficient!$B$19-0.5)/0.95</f>
        <v>24.178947368421053</v>
      </c>
      <c r="F691" s="185" t="s">
        <v>841</v>
      </c>
      <c r="G691" s="179">
        <v>690</v>
      </c>
      <c r="H691" s="180">
        <f>(C691+4.2+coefficient!$B$19)/0.85*1.19</f>
        <v>32.857999999999997</v>
      </c>
      <c r="I691" s="132">
        <v>294</v>
      </c>
      <c r="J691" s="132">
        <v>167452134</v>
      </c>
      <c r="K691" s="132">
        <v>448994</v>
      </c>
      <c r="L691" s="181">
        <f>(C691+4.2+coefficient!$B$19)/0.88*1.19</f>
        <v>31.737840909090906</v>
      </c>
      <c r="M691" s="135">
        <v>295</v>
      </c>
      <c r="N691" s="135">
        <v>167452134</v>
      </c>
      <c r="O691" s="135">
        <v>448995</v>
      </c>
      <c r="P691" s="182">
        <f>(C691+4.2+coefficient!$B$19-0.5)/0.88*1.19</f>
        <v>31.061704545454543</v>
      </c>
      <c r="Q691" s="137">
        <v>296</v>
      </c>
      <c r="R691" s="137">
        <v>167452134</v>
      </c>
      <c r="S691" s="137">
        <v>448996</v>
      </c>
      <c r="T691" s="186">
        <f t="shared" si="45"/>
        <v>15.510568181818179</v>
      </c>
      <c r="U691" s="187">
        <v>758</v>
      </c>
      <c r="V691" s="187">
        <v>167452134</v>
      </c>
      <c r="W691" s="187">
        <v>599342</v>
      </c>
      <c r="X691" s="188">
        <f t="shared" si="48"/>
        <v>30.737840909090906</v>
      </c>
      <c r="Y691" s="189">
        <v>759</v>
      </c>
      <c r="Z691" s="189">
        <v>167452134</v>
      </c>
      <c r="AA691" s="189">
        <v>599343</v>
      </c>
      <c r="AB691" s="357">
        <v>0</v>
      </c>
    </row>
    <row r="692" spans="1:33" x14ac:dyDescent="0.25">
      <c r="A692" s="144" t="s">
        <v>1532</v>
      </c>
      <c r="B692" s="183">
        <v>167452135</v>
      </c>
      <c r="C692" s="184">
        <v>3.34</v>
      </c>
      <c r="D692" s="127">
        <f>(C692+4.2+coefficient!$B$21-0.5)/0.9*1.19</f>
        <v>18.563999999999997</v>
      </c>
      <c r="E692" s="128">
        <f>(C692+4.2+coefficient!$B$21-0.5)/0.95</f>
        <v>14.778947368421052</v>
      </c>
      <c r="F692" s="178" t="s">
        <v>516</v>
      </c>
      <c r="G692" s="179">
        <v>691</v>
      </c>
      <c r="H692" s="180">
        <f>(C692+4.2+coefficient!$B$21)/0.85*1.19</f>
        <v>20.355999999999998</v>
      </c>
      <c r="I692" s="132">
        <v>294</v>
      </c>
      <c r="J692" s="132">
        <v>167452135</v>
      </c>
      <c r="K692" s="132">
        <v>448997</v>
      </c>
      <c r="L692" s="181">
        <f>(C692+4.2+coefficient!$B$21)/0.88*1.19</f>
        <v>19.662045454545453</v>
      </c>
      <c r="M692" s="135">
        <v>295</v>
      </c>
      <c r="N692" s="135">
        <v>167452135</v>
      </c>
      <c r="O692" s="135">
        <v>448998</v>
      </c>
      <c r="P692" s="182">
        <f>(C692+4.2+coefficient!$B$21-0.5)/0.88*1.19</f>
        <v>18.98590909090909</v>
      </c>
      <c r="Q692" s="137">
        <v>296</v>
      </c>
      <c r="R692" s="137">
        <v>167452135</v>
      </c>
      <c r="S692" s="137">
        <v>448999</v>
      </c>
      <c r="T692" s="186">
        <f t="shared" si="45"/>
        <v>10.196136363636363</v>
      </c>
      <c r="U692" s="187">
        <v>758</v>
      </c>
      <c r="V692" s="187">
        <v>167452135</v>
      </c>
      <c r="W692" s="187">
        <v>599344</v>
      </c>
      <c r="X692" s="188">
        <f t="shared" si="48"/>
        <v>18.662045454545453</v>
      </c>
      <c r="Y692" s="189">
        <v>759</v>
      </c>
      <c r="Z692" s="189">
        <v>167452135</v>
      </c>
      <c r="AA692" s="189">
        <v>599345</v>
      </c>
      <c r="AB692" s="357">
        <v>0</v>
      </c>
    </row>
    <row r="693" spans="1:33" x14ac:dyDescent="0.25">
      <c r="A693" s="148" t="s">
        <v>1533</v>
      </c>
      <c r="B693" s="190">
        <v>167452136</v>
      </c>
      <c r="C693" s="191">
        <v>4.34</v>
      </c>
      <c r="D693" s="192">
        <f>(C693+4.2+coefficient!$B$20-0.5)/0.9*1.19</f>
        <v>22.530666666666665</v>
      </c>
      <c r="E693" s="193">
        <f>(C693+4.2+coefficient!$B$20-0.5)/0.95</f>
        <v>17.936842105263157</v>
      </c>
      <c r="F693" s="185" t="s">
        <v>842</v>
      </c>
      <c r="G693" s="179">
        <v>692</v>
      </c>
      <c r="H693" s="180">
        <f>(C693+4.2+coefficient!$B$20)/0.85*1.19</f>
        <v>24.556000000000001</v>
      </c>
      <c r="I693" s="132">
        <v>294</v>
      </c>
      <c r="J693" s="132">
        <v>167452136</v>
      </c>
      <c r="K693" s="132">
        <v>449000</v>
      </c>
      <c r="L693" s="181">
        <f>(C693+4.2+coefficient!$B$20)/0.88*1.19</f>
        <v>23.718863636363633</v>
      </c>
      <c r="M693" s="135">
        <v>295</v>
      </c>
      <c r="N693" s="135">
        <v>167452136</v>
      </c>
      <c r="O693" s="135">
        <v>449001</v>
      </c>
      <c r="P693" s="182">
        <f>(C693+4.2+coefficient!$B$20-0.5)/0.88*1.19</f>
        <v>23.042727272727273</v>
      </c>
      <c r="Q693" s="137">
        <v>296</v>
      </c>
      <c r="R693" s="137">
        <v>167452136</v>
      </c>
      <c r="S693" s="137">
        <v>449002</v>
      </c>
      <c r="T693" s="186">
        <f t="shared" si="45"/>
        <v>11.54840909090909</v>
      </c>
      <c r="U693" s="187">
        <v>758</v>
      </c>
      <c r="V693" s="187">
        <v>167452136</v>
      </c>
      <c r="W693" s="187">
        <v>599346</v>
      </c>
      <c r="X693" s="188">
        <f>L693-4.9</f>
        <v>18.818863636363631</v>
      </c>
      <c r="Y693" s="189">
        <v>759</v>
      </c>
      <c r="Z693" s="189">
        <v>167452136</v>
      </c>
      <c r="AA693" s="189">
        <v>599347</v>
      </c>
      <c r="AB693" s="357">
        <v>0</v>
      </c>
    </row>
    <row r="694" spans="1:33" x14ac:dyDescent="0.25">
      <c r="A694" s="146" t="s">
        <v>1534</v>
      </c>
      <c r="B694" s="190">
        <v>167452137</v>
      </c>
      <c r="C694" s="191">
        <v>5.07</v>
      </c>
      <c r="D694" s="192">
        <f>(C694+4.2+coefficient!$B$19-0.5)/0.9*1.19</f>
        <v>27.462555555555554</v>
      </c>
      <c r="E694" s="193">
        <f>(C694+4.2+coefficient!$B$19-0.5)/0.95</f>
        <v>21.863157894736844</v>
      </c>
      <c r="F694" s="178" t="s">
        <v>841</v>
      </c>
      <c r="G694" s="179">
        <v>693</v>
      </c>
      <c r="H694" s="180">
        <f>(C694+4.2+coefficient!$B$19)/0.85*1.19</f>
        <v>29.777999999999999</v>
      </c>
      <c r="I694" s="132">
        <v>294</v>
      </c>
      <c r="J694" s="132">
        <v>167452137</v>
      </c>
      <c r="K694" s="132">
        <v>449003</v>
      </c>
      <c r="L694" s="181">
        <f>(C694+4.2+coefficient!$B$19)/0.88*1.19</f>
        <v>28.762840909090905</v>
      </c>
      <c r="M694" s="135">
        <v>295</v>
      </c>
      <c r="N694" s="135">
        <v>167452137</v>
      </c>
      <c r="O694" s="135">
        <v>449004</v>
      </c>
      <c r="P694" s="182">
        <f>(C694+4.2+coefficient!$B$19-0.5)/0.88*1.19</f>
        <v>28.086704545454545</v>
      </c>
      <c r="Q694" s="137">
        <v>296</v>
      </c>
      <c r="R694" s="137">
        <v>167452137</v>
      </c>
      <c r="S694" s="137">
        <v>449005</v>
      </c>
      <c r="T694" s="186">
        <f t="shared" si="45"/>
        <v>12.53556818181818</v>
      </c>
      <c r="U694" s="187">
        <v>758</v>
      </c>
      <c r="V694" s="187">
        <v>167452137</v>
      </c>
      <c r="W694" s="187">
        <v>599348</v>
      </c>
      <c r="X694" s="188">
        <f>L694-4.9</f>
        <v>23.862840909090906</v>
      </c>
      <c r="Y694" s="189">
        <v>759</v>
      </c>
      <c r="Z694" s="189">
        <v>167452137</v>
      </c>
      <c r="AA694" s="189">
        <v>599349</v>
      </c>
      <c r="AB694" s="357">
        <v>0</v>
      </c>
    </row>
    <row r="695" spans="1:33" x14ac:dyDescent="0.25">
      <c r="A695" s="148" t="s">
        <v>1535</v>
      </c>
      <c r="B695" s="190">
        <v>167452138</v>
      </c>
      <c r="C695" s="191">
        <v>7.91</v>
      </c>
      <c r="D695" s="192">
        <f>(C695+4.2+coefficient!$B$19-0.5)/0.9*1.19</f>
        <v>31.217666666666663</v>
      </c>
      <c r="E695" s="193">
        <f>(C695+4.2+coefficient!$B$19-0.5)/0.95</f>
        <v>24.852631578947371</v>
      </c>
      <c r="F695" s="185" t="s">
        <v>841</v>
      </c>
      <c r="G695" s="179">
        <v>694</v>
      </c>
      <c r="H695" s="180">
        <f>(C695+4.2+coefficient!$B$19)/0.85*1.19</f>
        <v>33.753999999999998</v>
      </c>
      <c r="I695" s="132">
        <v>294</v>
      </c>
      <c r="J695" s="132">
        <v>167452138</v>
      </c>
      <c r="K695" s="132">
        <v>449006</v>
      </c>
      <c r="L695" s="181">
        <f>(C695+4.2+coefficient!$B$19)/0.88*1.19</f>
        <v>32.603295454545453</v>
      </c>
      <c r="M695" s="135">
        <v>295</v>
      </c>
      <c r="N695" s="135">
        <v>167452138</v>
      </c>
      <c r="O695" s="135">
        <v>449007</v>
      </c>
      <c r="P695" s="182">
        <f>(C695+4.2+coefficient!$B$19-0.5)/0.88*1.19</f>
        <v>31.92715909090909</v>
      </c>
      <c r="Q695" s="137">
        <v>296</v>
      </c>
      <c r="R695" s="137">
        <v>167452138</v>
      </c>
      <c r="S695" s="137">
        <v>449008</v>
      </c>
      <c r="T695" s="186">
        <f t="shared" si="45"/>
        <v>16.376022727272726</v>
      </c>
      <c r="U695" s="187">
        <v>758</v>
      </c>
      <c r="V695" s="187">
        <v>167452138</v>
      </c>
      <c r="W695" s="187">
        <v>599350</v>
      </c>
      <c r="X695" s="188">
        <f>L695-4.9</f>
        <v>27.703295454545454</v>
      </c>
      <c r="Y695" s="189">
        <v>759</v>
      </c>
      <c r="Z695" s="189">
        <v>167452138</v>
      </c>
      <c r="AA695" s="189">
        <v>599351</v>
      </c>
      <c r="AB695" s="357">
        <v>0</v>
      </c>
    </row>
    <row r="696" spans="1:33" x14ac:dyDescent="0.25">
      <c r="A696" s="144" t="s">
        <v>1536</v>
      </c>
      <c r="B696" s="183">
        <v>167452139</v>
      </c>
      <c r="C696" s="184">
        <v>4.76</v>
      </c>
      <c r="D696" s="127">
        <f>(C696+4.2+coefficient!$B$20-0.5)/0.9*1.19</f>
        <v>23.086000000000002</v>
      </c>
      <c r="E696" s="128">
        <f>(C696+4.2+coefficient!$B$20-0.5)/0.95</f>
        <v>18.378947368421056</v>
      </c>
      <c r="F696" s="178" t="s">
        <v>842</v>
      </c>
      <c r="G696" s="179">
        <v>695</v>
      </c>
      <c r="H696" s="180">
        <f>(C696+4.2+coefficient!$B$20)/0.85*1.19</f>
        <v>25.144000000000002</v>
      </c>
      <c r="I696" s="132">
        <v>294</v>
      </c>
      <c r="J696" s="132">
        <v>167452139</v>
      </c>
      <c r="K696" s="132">
        <v>449009</v>
      </c>
      <c r="L696" s="181">
        <f>(C696+4.2+coefficient!$B$20)/0.88*1.19</f>
        <v>24.28681818181818</v>
      </c>
      <c r="M696" s="135">
        <v>295</v>
      </c>
      <c r="N696" s="135">
        <v>167452139</v>
      </c>
      <c r="O696" s="135">
        <v>449010</v>
      </c>
      <c r="P696" s="182">
        <f>(C696+4.2+coefficient!$B$20-0.5)/0.88*1.19</f>
        <v>23.610681818181821</v>
      </c>
      <c r="Q696" s="137">
        <v>296</v>
      </c>
      <c r="R696" s="137">
        <v>167452139</v>
      </c>
      <c r="S696" s="137">
        <v>449011</v>
      </c>
      <c r="T696" s="186">
        <f t="shared" si="45"/>
        <v>12.116363636363637</v>
      </c>
      <c r="U696" s="187">
        <v>758</v>
      </c>
      <c r="V696" s="187">
        <v>167452139</v>
      </c>
      <c r="W696" s="187">
        <v>599352</v>
      </c>
      <c r="X696" s="188">
        <f t="shared" ref="X696:X710" si="49">L696-1</f>
        <v>23.28681818181818</v>
      </c>
      <c r="Y696" s="189">
        <v>759</v>
      </c>
      <c r="Z696" s="189">
        <v>167452139</v>
      </c>
      <c r="AA696" s="189">
        <v>599353</v>
      </c>
      <c r="AB696" s="357">
        <v>0</v>
      </c>
    </row>
    <row r="697" spans="1:33" x14ac:dyDescent="0.25">
      <c r="A697" s="125" t="s">
        <v>1537</v>
      </c>
      <c r="B697" s="183">
        <v>167452140</v>
      </c>
      <c r="C697" s="184">
        <v>6.71</v>
      </c>
      <c r="D697" s="127">
        <f>(C697+4.2+coefficient!$B$19-0.5)/0.9*1.19</f>
        <v>29.630999999999997</v>
      </c>
      <c r="E697" s="128">
        <f>(C697+4.2+coefficient!$B$19-0.5)/0.95</f>
        <v>23.589473684210528</v>
      </c>
      <c r="F697" s="185" t="s">
        <v>841</v>
      </c>
      <c r="G697" s="179">
        <v>696</v>
      </c>
      <c r="H697" s="180">
        <f>(C697+4.2+coefficient!$B$19)/0.85*1.19</f>
        <v>32.073999999999998</v>
      </c>
      <c r="I697" s="132">
        <v>294</v>
      </c>
      <c r="J697" s="132">
        <v>167452140</v>
      </c>
      <c r="K697" s="132">
        <v>449012</v>
      </c>
      <c r="L697" s="181">
        <f>(C697+4.2+coefficient!$B$19)/0.88*1.19</f>
        <v>30.980568181818182</v>
      </c>
      <c r="M697" s="135">
        <v>295</v>
      </c>
      <c r="N697" s="135">
        <v>167452140</v>
      </c>
      <c r="O697" s="135">
        <v>449013</v>
      </c>
      <c r="P697" s="182">
        <f>(C697+4.2+coefficient!$B$19-0.5)/0.88*1.19</f>
        <v>30.304431818181815</v>
      </c>
      <c r="Q697" s="137">
        <v>296</v>
      </c>
      <c r="R697" s="137">
        <v>167452140</v>
      </c>
      <c r="S697" s="137">
        <v>449014</v>
      </c>
      <c r="T697" s="186">
        <f t="shared" si="45"/>
        <v>14.753295454545455</v>
      </c>
      <c r="U697" s="187">
        <v>758</v>
      </c>
      <c r="V697" s="187">
        <v>167452140</v>
      </c>
      <c r="W697" s="187">
        <v>599354</v>
      </c>
      <c r="X697" s="188">
        <f t="shared" si="49"/>
        <v>29.980568181818182</v>
      </c>
      <c r="Y697" s="189">
        <v>759</v>
      </c>
      <c r="Z697" s="189">
        <v>167452140</v>
      </c>
      <c r="AA697" s="189">
        <v>599355</v>
      </c>
      <c r="AB697" s="357">
        <v>0</v>
      </c>
    </row>
    <row r="698" spans="1:33" x14ac:dyDescent="0.25">
      <c r="A698" s="144" t="s">
        <v>1538</v>
      </c>
      <c r="B698" s="183">
        <v>167452141</v>
      </c>
      <c r="C698" s="184">
        <v>5.88</v>
      </c>
      <c r="D698" s="127">
        <f>(C698+4.2+coefficient!$B$19-0.5)/0.9*1.19</f>
        <v>28.533555555555552</v>
      </c>
      <c r="E698" s="128">
        <f>(C698+4.2+coefficient!$B$19-0.5)/0.95</f>
        <v>22.715789473684211</v>
      </c>
      <c r="F698" s="178" t="s">
        <v>841</v>
      </c>
      <c r="G698" s="179">
        <v>697</v>
      </c>
      <c r="H698" s="180">
        <f>(C698+4.2+coefficient!$B$19)/0.85*1.19</f>
        <v>30.911999999999999</v>
      </c>
      <c r="I698" s="132">
        <v>294</v>
      </c>
      <c r="J698" s="132">
        <v>167452141</v>
      </c>
      <c r="K698" s="132">
        <v>449015</v>
      </c>
      <c r="L698" s="181">
        <f>(C698+4.2+coefficient!$B$19)/0.88*1.19</f>
        <v>29.858181818181816</v>
      </c>
      <c r="M698" s="135">
        <v>295</v>
      </c>
      <c r="N698" s="135">
        <v>167452141</v>
      </c>
      <c r="O698" s="135">
        <v>449016</v>
      </c>
      <c r="P698" s="182">
        <f>(C698+4.2+coefficient!$B$19-0.5)/0.88*1.19</f>
        <v>29.182045454545449</v>
      </c>
      <c r="Q698" s="137">
        <v>296</v>
      </c>
      <c r="R698" s="137">
        <v>167452141</v>
      </c>
      <c r="S698" s="137">
        <v>449017</v>
      </c>
      <c r="T698" s="186">
        <f t="shared" si="45"/>
        <v>13.630909090909091</v>
      </c>
      <c r="U698" s="187">
        <v>758</v>
      </c>
      <c r="V698" s="187">
        <v>167452141</v>
      </c>
      <c r="W698" s="187">
        <v>599356</v>
      </c>
      <c r="X698" s="188">
        <f t="shared" si="49"/>
        <v>28.858181818181816</v>
      </c>
      <c r="Y698" s="189">
        <v>759</v>
      </c>
      <c r="Z698" s="189">
        <v>167452141</v>
      </c>
      <c r="AA698" s="189">
        <v>599357</v>
      </c>
      <c r="AB698" s="357">
        <v>0</v>
      </c>
      <c r="AE698">
        <v>1</v>
      </c>
      <c r="AF698">
        <v>29.86</v>
      </c>
      <c r="AG698">
        <v>0</v>
      </c>
    </row>
    <row r="699" spans="1:33" x14ac:dyDescent="0.25">
      <c r="A699" s="125" t="s">
        <v>1539</v>
      </c>
      <c r="B699" s="183">
        <v>167452142</v>
      </c>
      <c r="C699" s="184">
        <v>6.86</v>
      </c>
      <c r="D699" s="127">
        <f>(C699+4.2+coefficient!$B$19-0.5)/0.9*1.19</f>
        <v>29.829333333333334</v>
      </c>
      <c r="E699" s="128">
        <f>(C699+4.2+coefficient!$B$19-0.5)/0.95</f>
        <v>23.747368421052634</v>
      </c>
      <c r="F699" s="185" t="s">
        <v>841</v>
      </c>
      <c r="G699" s="179">
        <v>698</v>
      </c>
      <c r="H699" s="180">
        <f>(C699+4.2+coefficient!$B$19)/0.85*1.19</f>
        <v>32.283999999999999</v>
      </c>
      <c r="I699" s="132">
        <v>294</v>
      </c>
      <c r="J699" s="132">
        <v>167452142</v>
      </c>
      <c r="K699" s="132">
        <v>449018</v>
      </c>
      <c r="L699" s="181">
        <f>(C699+4.2+coefficient!$B$19)/0.88*1.19</f>
        <v>31.183409090909091</v>
      </c>
      <c r="M699" s="135">
        <v>295</v>
      </c>
      <c r="N699" s="135">
        <v>167452142</v>
      </c>
      <c r="O699" s="135">
        <v>449019</v>
      </c>
      <c r="P699" s="182">
        <f>(C699+4.2+coefficient!$B$19-0.5)/0.88*1.19</f>
        <v>30.507272727272731</v>
      </c>
      <c r="Q699" s="137">
        <v>296</v>
      </c>
      <c r="R699" s="137">
        <v>167452142</v>
      </c>
      <c r="S699" s="137">
        <v>449020</v>
      </c>
      <c r="T699" s="186">
        <f t="shared" si="45"/>
        <v>14.956136363636363</v>
      </c>
      <c r="U699" s="187">
        <v>758</v>
      </c>
      <c r="V699" s="187">
        <v>167452142</v>
      </c>
      <c r="W699" s="187">
        <v>599358</v>
      </c>
      <c r="X699" s="188">
        <f t="shared" si="49"/>
        <v>30.183409090909091</v>
      </c>
      <c r="Y699" s="189">
        <v>759</v>
      </c>
      <c r="Z699" s="189">
        <v>167452142</v>
      </c>
      <c r="AA699" s="189">
        <v>599359</v>
      </c>
      <c r="AB699" s="357">
        <v>0</v>
      </c>
    </row>
    <row r="700" spans="1:33" x14ac:dyDescent="0.25">
      <c r="A700" s="144" t="s">
        <v>1540</v>
      </c>
      <c r="B700" s="183">
        <v>167452143</v>
      </c>
      <c r="C700" s="184">
        <v>4.21</v>
      </c>
      <c r="D700" s="127">
        <f>(C700+4.2+coefficient!$B$20-0.5)/0.9*1.19</f>
        <v>22.358777777777775</v>
      </c>
      <c r="E700" s="128">
        <f>(C700+4.2+coefficient!$B$20-0.5)/0.95</f>
        <v>17.8</v>
      </c>
      <c r="F700" s="178" t="s">
        <v>842</v>
      </c>
      <c r="G700" s="179">
        <v>699</v>
      </c>
      <c r="H700" s="180">
        <f>(C700+4.2+coefficient!$B$20)/0.85*1.19</f>
        <v>24.374000000000002</v>
      </c>
      <c r="I700" s="132">
        <v>294</v>
      </c>
      <c r="J700" s="132">
        <v>167452143</v>
      </c>
      <c r="K700" s="132">
        <v>449021</v>
      </c>
      <c r="L700" s="181">
        <f>(C700+4.2+coefficient!$B$20)/0.88*1.19</f>
        <v>23.543068181818182</v>
      </c>
      <c r="M700" s="135">
        <v>295</v>
      </c>
      <c r="N700" s="135">
        <v>167452143</v>
      </c>
      <c r="O700" s="135">
        <v>449022</v>
      </c>
      <c r="P700" s="182">
        <f>(C700+4.2+coefficient!$B$20-0.5)/0.88*1.19</f>
        <v>22.866931818181815</v>
      </c>
      <c r="Q700" s="137">
        <v>296</v>
      </c>
      <c r="R700" s="137">
        <v>167452143</v>
      </c>
      <c r="S700" s="137">
        <v>449023</v>
      </c>
      <c r="T700" s="186">
        <f t="shared" si="45"/>
        <v>11.372613636363635</v>
      </c>
      <c r="U700" s="187">
        <v>758</v>
      </c>
      <c r="V700" s="187">
        <v>167452143</v>
      </c>
      <c r="W700" s="187">
        <v>599360</v>
      </c>
      <c r="X700" s="188">
        <f t="shared" si="49"/>
        <v>22.543068181818182</v>
      </c>
      <c r="Y700" s="189">
        <v>759</v>
      </c>
      <c r="Z700" s="189">
        <v>167452143</v>
      </c>
      <c r="AA700" s="189">
        <v>599361</v>
      </c>
      <c r="AB700" s="357">
        <v>0</v>
      </c>
    </row>
    <row r="701" spans="1:33" x14ac:dyDescent="0.25">
      <c r="A701" s="125" t="s">
        <v>1541</v>
      </c>
      <c r="B701" s="183">
        <v>167452144</v>
      </c>
      <c r="C701" s="184">
        <v>7.78</v>
      </c>
      <c r="D701" s="127">
        <f>(C701+4.2+coefficient!$B$19-0.5)/0.9*1.19</f>
        <v>31.045777777777776</v>
      </c>
      <c r="E701" s="128">
        <f>(C701+4.2+coefficient!$B$19-0.5)/0.95</f>
        <v>24.715789473684211</v>
      </c>
      <c r="F701" s="185" t="s">
        <v>841</v>
      </c>
      <c r="G701" s="179">
        <v>700</v>
      </c>
      <c r="H701" s="180">
        <f>(C701+4.2+coefficient!$B$19)/0.85*1.19</f>
        <v>33.572000000000003</v>
      </c>
      <c r="I701" s="132">
        <v>294</v>
      </c>
      <c r="J701" s="132">
        <v>167452144</v>
      </c>
      <c r="K701" s="132">
        <v>449024</v>
      </c>
      <c r="L701" s="181">
        <f>(C701+4.2+coefficient!$B$19)/0.88*1.19</f>
        <v>32.427500000000002</v>
      </c>
      <c r="M701" s="135">
        <v>295</v>
      </c>
      <c r="N701" s="135">
        <v>167452144</v>
      </c>
      <c r="O701" s="135">
        <v>449025</v>
      </c>
      <c r="P701" s="182">
        <f>(C701+4.2+coefficient!$B$19-0.5)/0.88*1.19</f>
        <v>31.751363636363635</v>
      </c>
      <c r="Q701" s="137">
        <v>296</v>
      </c>
      <c r="R701" s="137">
        <v>167452144</v>
      </c>
      <c r="S701" s="137">
        <v>449026</v>
      </c>
      <c r="T701" s="186">
        <f t="shared" si="45"/>
        <v>16.200227272727272</v>
      </c>
      <c r="U701" s="187">
        <v>758</v>
      </c>
      <c r="V701" s="187">
        <v>167452144</v>
      </c>
      <c r="W701" s="187">
        <v>599362</v>
      </c>
      <c r="X701" s="188">
        <f t="shared" si="49"/>
        <v>31.427500000000002</v>
      </c>
      <c r="Y701" s="189">
        <v>759</v>
      </c>
      <c r="Z701" s="189">
        <v>167452144</v>
      </c>
      <c r="AA701" s="189">
        <v>599363</v>
      </c>
      <c r="AB701" s="357">
        <v>0</v>
      </c>
    </row>
    <row r="702" spans="1:33" x14ac:dyDescent="0.25">
      <c r="A702" s="144" t="s">
        <v>1542</v>
      </c>
      <c r="B702" s="183">
        <v>167452145</v>
      </c>
      <c r="C702" s="184">
        <v>4.8499999999999996</v>
      </c>
      <c r="D702" s="127">
        <f>(C702+4.2+coefficient!$B$20-0.5)/0.9*1.19</f>
        <v>23.204999999999998</v>
      </c>
      <c r="E702" s="128">
        <f>(C702+4.2+coefficient!$B$20-0.5)/0.95</f>
        <v>18.473684210526319</v>
      </c>
      <c r="F702" s="178" t="s">
        <v>842</v>
      </c>
      <c r="G702" s="179">
        <v>701</v>
      </c>
      <c r="H702" s="180">
        <f>(C702+4.2+coefficient!$B$20)/0.85*1.19</f>
        <v>25.270000000000003</v>
      </c>
      <c r="I702" s="132">
        <v>294</v>
      </c>
      <c r="J702" s="132">
        <v>167452145</v>
      </c>
      <c r="K702" s="132">
        <v>449027</v>
      </c>
      <c r="L702" s="181">
        <f>(C702+4.2+coefficient!$B$20)/0.88*1.19</f>
        <v>24.408522727272725</v>
      </c>
      <c r="M702" s="135">
        <v>295</v>
      </c>
      <c r="N702" s="135">
        <v>167452145</v>
      </c>
      <c r="O702" s="135">
        <v>449028</v>
      </c>
      <c r="P702" s="182">
        <f>(C702+4.2+coefficient!$B$20-0.5)/0.88*1.19</f>
        <v>23.732386363636365</v>
      </c>
      <c r="Q702" s="137">
        <v>296</v>
      </c>
      <c r="R702" s="137">
        <v>167452145</v>
      </c>
      <c r="S702" s="137">
        <v>449029</v>
      </c>
      <c r="T702" s="186">
        <f t="shared" si="45"/>
        <v>12.238068181818182</v>
      </c>
      <c r="U702" s="187">
        <v>758</v>
      </c>
      <c r="V702" s="187">
        <v>167452145</v>
      </c>
      <c r="W702" s="187">
        <v>599364</v>
      </c>
      <c r="X702" s="188">
        <f t="shared" si="49"/>
        <v>23.408522727272725</v>
      </c>
      <c r="Y702" s="189">
        <v>759</v>
      </c>
      <c r="Z702" s="189">
        <v>167452145</v>
      </c>
      <c r="AA702" s="189">
        <v>599365</v>
      </c>
      <c r="AB702" s="357">
        <v>0</v>
      </c>
    </row>
    <row r="703" spans="1:33" x14ac:dyDescent="0.25">
      <c r="A703" s="125" t="s">
        <v>1543</v>
      </c>
      <c r="B703" s="183">
        <v>167452146</v>
      </c>
      <c r="C703" s="184">
        <v>8.42</v>
      </c>
      <c r="D703" s="127">
        <f>(C703+4.2+coefficient!$B$19-0.5)/0.9*1.19</f>
        <v>31.891999999999999</v>
      </c>
      <c r="E703" s="128">
        <f>(C703+4.2+coefficient!$B$19-0.5)/0.95</f>
        <v>25.389473684210529</v>
      </c>
      <c r="F703" s="185" t="s">
        <v>841</v>
      </c>
      <c r="G703" s="179">
        <v>702</v>
      </c>
      <c r="H703" s="180">
        <f>(C703+4.2+coefficient!$B$19)/0.85*1.19</f>
        <v>34.468000000000004</v>
      </c>
      <c r="I703" s="132">
        <v>294</v>
      </c>
      <c r="J703" s="132">
        <v>167452146</v>
      </c>
      <c r="K703" s="132">
        <v>449030</v>
      </c>
      <c r="L703" s="181">
        <f>(C703+4.2+coefficient!$B$19)/0.88*1.19</f>
        <v>33.292954545454542</v>
      </c>
      <c r="M703" s="135">
        <v>295</v>
      </c>
      <c r="N703" s="135">
        <v>167452146</v>
      </c>
      <c r="O703" s="135">
        <v>449031</v>
      </c>
      <c r="P703" s="182">
        <f>(C703+4.2+coefficient!$B$19-0.5)/0.88*1.19</f>
        <v>32.616818181818182</v>
      </c>
      <c r="Q703" s="137">
        <v>296</v>
      </c>
      <c r="R703" s="137">
        <v>167452146</v>
      </c>
      <c r="S703" s="137">
        <v>449032</v>
      </c>
      <c r="T703" s="186">
        <f t="shared" si="45"/>
        <v>17.065681818181819</v>
      </c>
      <c r="U703" s="187">
        <v>758</v>
      </c>
      <c r="V703" s="187">
        <v>167452146</v>
      </c>
      <c r="W703" s="187">
        <v>599366</v>
      </c>
      <c r="X703" s="188">
        <f t="shared" si="49"/>
        <v>32.292954545454542</v>
      </c>
      <c r="Y703" s="189">
        <v>759</v>
      </c>
      <c r="Z703" s="189">
        <v>167452146</v>
      </c>
      <c r="AA703" s="189">
        <v>599367</v>
      </c>
      <c r="AB703" s="357">
        <v>0</v>
      </c>
    </row>
    <row r="704" spans="1:33" x14ac:dyDescent="0.25">
      <c r="A704" s="144" t="s">
        <v>1544</v>
      </c>
      <c r="B704" s="183">
        <v>167452147</v>
      </c>
      <c r="C704" s="184">
        <v>4.46</v>
      </c>
      <c r="D704" s="127">
        <f>(C704+4.2+coefficient!$B$20-0.5)/0.9*1.19</f>
        <v>22.689333333333334</v>
      </c>
      <c r="E704" s="128">
        <f>(C704+4.2+coefficient!$B$20-0.5)/0.95</f>
        <v>18.063157894736843</v>
      </c>
      <c r="F704" s="178" t="s">
        <v>842</v>
      </c>
      <c r="G704" s="179">
        <v>703</v>
      </c>
      <c r="H704" s="180">
        <f>(C704+4.2+coefficient!$B$20)/0.85*1.19</f>
        <v>24.724</v>
      </c>
      <c r="I704" s="132">
        <v>294</v>
      </c>
      <c r="J704" s="132">
        <v>167452147</v>
      </c>
      <c r="K704" s="132">
        <v>449033</v>
      </c>
      <c r="L704" s="181">
        <f>(C704+4.2+coefficient!$B$20)/0.88*1.19</f>
        <v>23.881136363636362</v>
      </c>
      <c r="M704" s="135">
        <v>295</v>
      </c>
      <c r="N704" s="135">
        <v>167452147</v>
      </c>
      <c r="O704" s="135">
        <v>449034</v>
      </c>
      <c r="P704" s="182">
        <f>(C704+4.2+coefficient!$B$20-0.5)/0.88*1.19</f>
        <v>23.204999999999998</v>
      </c>
      <c r="Q704" s="137">
        <v>296</v>
      </c>
      <c r="R704" s="137">
        <v>167452147</v>
      </c>
      <c r="S704" s="137">
        <v>449035</v>
      </c>
      <c r="T704" s="186">
        <f t="shared" si="45"/>
        <v>11.710681818181818</v>
      </c>
      <c r="U704" s="187">
        <v>758</v>
      </c>
      <c r="V704" s="187">
        <v>167452147</v>
      </c>
      <c r="W704" s="187">
        <v>599368</v>
      </c>
      <c r="X704" s="188">
        <f t="shared" si="49"/>
        <v>22.881136363636362</v>
      </c>
      <c r="Y704" s="189">
        <v>759</v>
      </c>
      <c r="Z704" s="189">
        <v>167452147</v>
      </c>
      <c r="AA704" s="189">
        <v>599369</v>
      </c>
      <c r="AB704" s="357">
        <v>0</v>
      </c>
    </row>
    <row r="705" spans="1:33" x14ac:dyDescent="0.25">
      <c r="A705" s="125" t="s">
        <v>1545</v>
      </c>
      <c r="B705" s="183">
        <v>167452148</v>
      </c>
      <c r="C705" s="184">
        <v>8.0299999999999994</v>
      </c>
      <c r="D705" s="127">
        <f>(C705+4.2+coefficient!$B$19-0.5)/0.9*1.19</f>
        <v>31.376333333333331</v>
      </c>
      <c r="E705" s="128">
        <f>(C705+4.2+coefficient!$B$19-0.5)/0.95</f>
        <v>24.978947368421053</v>
      </c>
      <c r="F705" s="185" t="s">
        <v>841</v>
      </c>
      <c r="G705" s="179">
        <v>704</v>
      </c>
      <c r="H705" s="180">
        <f>(C705+4.2+coefficient!$B$19)/0.85*1.19</f>
        <v>33.921999999999997</v>
      </c>
      <c r="I705" s="132">
        <v>294</v>
      </c>
      <c r="J705" s="132">
        <v>167452148</v>
      </c>
      <c r="K705" s="132">
        <v>449036</v>
      </c>
      <c r="L705" s="181">
        <f>(C705+4.2+coefficient!$B$19)/0.88*1.19</f>
        <v>32.765568181818182</v>
      </c>
      <c r="M705" s="135">
        <v>295</v>
      </c>
      <c r="N705" s="135">
        <v>167452148</v>
      </c>
      <c r="O705" s="135">
        <v>449037</v>
      </c>
      <c r="P705" s="182">
        <f>(C705+4.2+coefficient!$B$19-0.5)/0.88*1.19</f>
        <v>32.089431818181815</v>
      </c>
      <c r="Q705" s="137">
        <v>296</v>
      </c>
      <c r="R705" s="137">
        <v>167452148</v>
      </c>
      <c r="S705" s="137">
        <v>449038</v>
      </c>
      <c r="T705" s="186">
        <f t="shared" si="45"/>
        <v>16.538295454545455</v>
      </c>
      <c r="U705" s="187">
        <v>758</v>
      </c>
      <c r="V705" s="187">
        <v>167452148</v>
      </c>
      <c r="W705" s="187">
        <v>599370</v>
      </c>
      <c r="X705" s="188">
        <f t="shared" si="49"/>
        <v>31.765568181818182</v>
      </c>
      <c r="Y705" s="189">
        <v>759</v>
      </c>
      <c r="Z705" s="189">
        <v>167452148</v>
      </c>
      <c r="AA705" s="189">
        <v>599371</v>
      </c>
      <c r="AB705" s="357">
        <v>0</v>
      </c>
    </row>
    <row r="706" spans="1:33" x14ac:dyDescent="0.25">
      <c r="A706" s="144" t="s">
        <v>1546</v>
      </c>
      <c r="B706" s="183">
        <v>167452149</v>
      </c>
      <c r="C706" s="184">
        <v>4.1900000000000004</v>
      </c>
      <c r="D706" s="127">
        <f>(C706+4.2+coefficient!$B$20-0.5)/0.9*1.19</f>
        <v>22.332333333333331</v>
      </c>
      <c r="E706" s="128">
        <f>(C706+4.2+coefficient!$B$20-0.5)/0.95</f>
        <v>17.778947368421054</v>
      </c>
      <c r="F706" s="178" t="s">
        <v>842</v>
      </c>
      <c r="G706" s="179">
        <v>705</v>
      </c>
      <c r="H706" s="180">
        <f>(C706+4.2+coefficient!$B$20)/0.85*1.19</f>
        <v>24.346</v>
      </c>
      <c r="I706" s="132">
        <v>294</v>
      </c>
      <c r="J706" s="132">
        <v>167452149</v>
      </c>
      <c r="K706" s="132">
        <v>449039</v>
      </c>
      <c r="L706" s="181">
        <f>(C706+4.2+coefficient!$B$20)/0.88*1.19</f>
        <v>23.516022727272727</v>
      </c>
      <c r="M706" s="135">
        <v>295</v>
      </c>
      <c r="N706" s="135">
        <v>167452149</v>
      </c>
      <c r="O706" s="135">
        <v>449040</v>
      </c>
      <c r="P706" s="182">
        <f>(C706+4.2+coefficient!$B$20-0.5)/0.88*1.19</f>
        <v>22.839886363636364</v>
      </c>
      <c r="Q706" s="137">
        <v>296</v>
      </c>
      <c r="R706" s="137">
        <v>167452149</v>
      </c>
      <c r="S706" s="137">
        <v>449041</v>
      </c>
      <c r="T706" s="186">
        <f t="shared" ref="T706:T769" si="50">(C706+4.2)/0.88*1.19</f>
        <v>11.345568181818182</v>
      </c>
      <c r="U706" s="187">
        <v>758</v>
      </c>
      <c r="V706" s="187">
        <v>167452149</v>
      </c>
      <c r="W706" s="187">
        <v>599372</v>
      </c>
      <c r="X706" s="188">
        <f t="shared" si="49"/>
        <v>22.516022727272727</v>
      </c>
      <c r="Y706" s="189">
        <v>759</v>
      </c>
      <c r="Z706" s="189">
        <v>167452149</v>
      </c>
      <c r="AA706" s="189">
        <v>599373</v>
      </c>
      <c r="AB706" s="357">
        <v>0</v>
      </c>
    </row>
    <row r="707" spans="1:33" x14ac:dyDescent="0.25">
      <c r="A707" s="125" t="s">
        <v>1547</v>
      </c>
      <c r="B707" s="183">
        <v>167452150</v>
      </c>
      <c r="C707" s="184">
        <v>6.1</v>
      </c>
      <c r="D707" s="127">
        <f>(C707+4.2+coefficient!$B$19-0.5)/0.9*1.19</f>
        <v>28.824444444444442</v>
      </c>
      <c r="E707" s="128">
        <f>(C707+4.2+coefficient!$B$19-0.5)/0.95</f>
        <v>22.947368421052634</v>
      </c>
      <c r="F707" s="185" t="s">
        <v>841</v>
      </c>
      <c r="G707" s="179">
        <v>706</v>
      </c>
      <c r="H707" s="180">
        <f>(C707+4.2+coefficient!$B$19)/0.85*1.19</f>
        <v>31.220000000000002</v>
      </c>
      <c r="I707" s="132">
        <v>294</v>
      </c>
      <c r="J707" s="132">
        <v>167452150</v>
      </c>
      <c r="K707" s="132">
        <v>449042</v>
      </c>
      <c r="L707" s="181">
        <f>(C707+4.2+coefficient!$B$19)/0.88*1.19</f>
        <v>30.155681818181815</v>
      </c>
      <c r="M707" s="135">
        <v>295</v>
      </c>
      <c r="N707" s="135">
        <v>167452150</v>
      </c>
      <c r="O707" s="135">
        <v>449043</v>
      </c>
      <c r="P707" s="182">
        <f>(C707+4.2+coefficient!$B$19-0.5)/0.88*1.19</f>
        <v>29.479545454545455</v>
      </c>
      <c r="Q707" s="137">
        <v>296</v>
      </c>
      <c r="R707" s="137">
        <v>167452150</v>
      </c>
      <c r="S707" s="137">
        <v>449044</v>
      </c>
      <c r="T707" s="186">
        <f t="shared" si="50"/>
        <v>13.92840909090909</v>
      </c>
      <c r="U707" s="187">
        <v>758</v>
      </c>
      <c r="V707" s="187">
        <v>167452150</v>
      </c>
      <c r="W707" s="187">
        <v>599374</v>
      </c>
      <c r="X707" s="188">
        <f t="shared" si="49"/>
        <v>29.155681818181815</v>
      </c>
      <c r="Y707" s="189">
        <v>759</v>
      </c>
      <c r="Z707" s="189">
        <v>167452150</v>
      </c>
      <c r="AA707" s="189">
        <v>599375</v>
      </c>
      <c r="AB707" s="357">
        <v>0</v>
      </c>
    </row>
    <row r="708" spans="1:33" x14ac:dyDescent="0.25">
      <c r="A708" s="144" t="s">
        <v>1548</v>
      </c>
      <c r="B708" s="183">
        <v>167452151</v>
      </c>
      <c r="C708" s="184">
        <v>7.76</v>
      </c>
      <c r="D708" s="127">
        <f>(C708+4.2+coefficient!$B$19-0.5)/0.9*1.19</f>
        <v>31.019333333333332</v>
      </c>
      <c r="E708" s="128">
        <f>(C708+4.2+coefficient!$B$19-0.5)/0.95</f>
        <v>24.694736842105264</v>
      </c>
      <c r="F708" s="178" t="s">
        <v>841</v>
      </c>
      <c r="G708" s="179">
        <v>707</v>
      </c>
      <c r="H708" s="180">
        <f>(C708+4.2+coefficient!$B$19)/0.85*1.19</f>
        <v>33.544000000000004</v>
      </c>
      <c r="I708" s="132">
        <v>294</v>
      </c>
      <c r="J708" s="132">
        <v>167452151</v>
      </c>
      <c r="K708" s="132">
        <v>449045</v>
      </c>
      <c r="L708" s="181">
        <f>(C708+4.2+coefficient!$B$19)/0.88*1.19</f>
        <v>32.400454545454544</v>
      </c>
      <c r="M708" s="135">
        <v>295</v>
      </c>
      <c r="N708" s="135">
        <v>167452151</v>
      </c>
      <c r="O708" s="135">
        <v>449046</v>
      </c>
      <c r="P708" s="182">
        <f>(C708+4.2+coefficient!$B$19-0.5)/0.88*1.19</f>
        <v>31.72431818181818</v>
      </c>
      <c r="Q708" s="137">
        <v>296</v>
      </c>
      <c r="R708" s="137">
        <v>167452151</v>
      </c>
      <c r="S708" s="137">
        <v>449047</v>
      </c>
      <c r="T708" s="186">
        <f t="shared" si="50"/>
        <v>16.173181818181817</v>
      </c>
      <c r="U708" s="187">
        <v>758</v>
      </c>
      <c r="V708" s="187">
        <v>167452151</v>
      </c>
      <c r="W708" s="187">
        <v>599376</v>
      </c>
      <c r="X708" s="188">
        <f t="shared" si="49"/>
        <v>31.400454545454544</v>
      </c>
      <c r="Y708" s="189">
        <v>759</v>
      </c>
      <c r="Z708" s="189">
        <v>167452151</v>
      </c>
      <c r="AA708" s="189">
        <v>599377</v>
      </c>
      <c r="AB708" s="357">
        <v>0</v>
      </c>
    </row>
    <row r="709" spans="1:33" x14ac:dyDescent="0.25">
      <c r="A709" s="125" t="s">
        <v>1549</v>
      </c>
      <c r="B709" s="183">
        <v>167452152</v>
      </c>
      <c r="C709" s="184">
        <v>3.15</v>
      </c>
      <c r="D709" s="127">
        <f>(C709+4.2+coefficient!$B$21-0.5)/0.9*1.19</f>
        <v>18.312777777777775</v>
      </c>
      <c r="E709" s="128">
        <f>(C709+4.2+coefficient!$B$21-0.5)/0.95</f>
        <v>14.578947368421053</v>
      </c>
      <c r="F709" s="185" t="s">
        <v>516</v>
      </c>
      <c r="G709" s="179">
        <v>708</v>
      </c>
      <c r="H709" s="180">
        <f>(C709+4.2+coefficient!$B$21)/0.85*1.19</f>
        <v>20.09</v>
      </c>
      <c r="I709" s="132">
        <v>294</v>
      </c>
      <c r="J709" s="132">
        <v>167452152</v>
      </c>
      <c r="K709" s="132">
        <v>449048</v>
      </c>
      <c r="L709" s="181">
        <f>(C709+4.2+coefficient!$B$21)/0.88*1.19</f>
        <v>19.405113636363634</v>
      </c>
      <c r="M709" s="135">
        <v>295</v>
      </c>
      <c r="N709" s="135">
        <v>167452152</v>
      </c>
      <c r="O709" s="135">
        <v>449049</v>
      </c>
      <c r="P709" s="182">
        <f>(C709+4.2+coefficient!$B$21-0.5)/0.88*1.19</f>
        <v>18.728977272727271</v>
      </c>
      <c r="Q709" s="137">
        <v>296</v>
      </c>
      <c r="R709" s="137">
        <v>167452152</v>
      </c>
      <c r="S709" s="137">
        <v>449050</v>
      </c>
      <c r="T709" s="186">
        <f t="shared" si="50"/>
        <v>9.9392045454545439</v>
      </c>
      <c r="U709" s="187">
        <v>758</v>
      </c>
      <c r="V709" s="187">
        <v>167452152</v>
      </c>
      <c r="W709" s="187">
        <v>599378</v>
      </c>
      <c r="X709" s="188">
        <f t="shared" si="49"/>
        <v>18.405113636363634</v>
      </c>
      <c r="Y709" s="189">
        <v>759</v>
      </c>
      <c r="Z709" s="189">
        <v>167452152</v>
      </c>
      <c r="AA709" s="189">
        <v>599379</v>
      </c>
      <c r="AB709" s="357">
        <v>2</v>
      </c>
    </row>
    <row r="710" spans="1:33" x14ac:dyDescent="0.25">
      <c r="A710" s="146" t="s">
        <v>1550</v>
      </c>
      <c r="B710" s="190">
        <v>167452153</v>
      </c>
      <c r="C710" s="191">
        <v>4.82</v>
      </c>
      <c r="D710" s="192">
        <f>(C710+4.2+coefficient!$B$20-0.5)/0.9*1.19</f>
        <v>23.165333333333329</v>
      </c>
      <c r="E710" s="193">
        <f>(C710+4.2+coefficient!$B$20-0.5)/0.95</f>
        <v>18.442105263157895</v>
      </c>
      <c r="F710" s="178" t="s">
        <v>842</v>
      </c>
      <c r="G710" s="179">
        <v>709</v>
      </c>
      <c r="H710" s="180">
        <f>(C710+4.2+coefficient!$B$20)/0.85*1.19</f>
        <v>25.227999999999998</v>
      </c>
      <c r="I710" s="132">
        <v>294</v>
      </c>
      <c r="J710" s="132">
        <v>167452153</v>
      </c>
      <c r="K710" s="132">
        <v>449051</v>
      </c>
      <c r="L710" s="181">
        <f>(C710+4.2+coefficient!$B$20)/0.88*1.19</f>
        <v>24.367954545454545</v>
      </c>
      <c r="M710" s="135">
        <v>295</v>
      </c>
      <c r="N710" s="135">
        <v>167452153</v>
      </c>
      <c r="O710" s="135">
        <v>449052</v>
      </c>
      <c r="P710" s="182">
        <f>(C710+4.2+coefficient!$B$20-0.5)/0.88*1.19</f>
        <v>23.691818181818181</v>
      </c>
      <c r="Q710" s="137">
        <v>296</v>
      </c>
      <c r="R710" s="137">
        <v>167452153</v>
      </c>
      <c r="S710" s="137">
        <v>449053</v>
      </c>
      <c r="T710" s="186">
        <f t="shared" si="50"/>
        <v>12.1975</v>
      </c>
      <c r="U710" s="187">
        <v>758</v>
      </c>
      <c r="V710" s="187">
        <v>167452153</v>
      </c>
      <c r="W710" s="187">
        <v>599380</v>
      </c>
      <c r="X710" s="188">
        <f t="shared" si="49"/>
        <v>23.367954545454545</v>
      </c>
      <c r="Y710" s="189">
        <v>759</v>
      </c>
      <c r="Z710" s="189">
        <v>167452153</v>
      </c>
      <c r="AA710" s="189">
        <v>599381</v>
      </c>
      <c r="AB710" s="357">
        <v>2</v>
      </c>
    </row>
    <row r="711" spans="1:33" x14ac:dyDescent="0.25">
      <c r="A711" s="148" t="s">
        <v>1551</v>
      </c>
      <c r="B711" s="190">
        <v>167452154</v>
      </c>
      <c r="C711" s="191">
        <v>4.82</v>
      </c>
      <c r="D711" s="192">
        <f>(C711+4.2+coefficient!$B$20-0.5)/0.9*1.19</f>
        <v>23.165333333333329</v>
      </c>
      <c r="E711" s="193">
        <f>(C711+4.2+coefficient!$B$20-0.5)/0.95</f>
        <v>18.442105263157895</v>
      </c>
      <c r="F711" s="185" t="s">
        <v>842</v>
      </c>
      <c r="G711" s="179">
        <v>710</v>
      </c>
      <c r="H711" s="180">
        <f>(C711+4.2+coefficient!$B$20)/0.85*1.19</f>
        <v>25.227999999999998</v>
      </c>
      <c r="I711" s="132">
        <v>294</v>
      </c>
      <c r="J711" s="132">
        <v>167452154</v>
      </c>
      <c r="K711" s="132">
        <v>449054</v>
      </c>
      <c r="L711" s="181">
        <f>(C711+4.2+coefficient!$B$20)/0.88*1.19</f>
        <v>24.367954545454545</v>
      </c>
      <c r="M711" s="135">
        <v>295</v>
      </c>
      <c r="N711" s="135">
        <v>167452154</v>
      </c>
      <c r="O711" s="135">
        <v>449055</v>
      </c>
      <c r="P711" s="182">
        <f>(C711+4.2+coefficient!$B$20-0.5)/0.88*1.19</f>
        <v>23.691818181818181</v>
      </c>
      <c r="Q711" s="137">
        <v>296</v>
      </c>
      <c r="R711" s="137">
        <v>167452154</v>
      </c>
      <c r="S711" s="137">
        <v>449056</v>
      </c>
      <c r="T711" s="186">
        <f t="shared" si="50"/>
        <v>12.1975</v>
      </c>
      <c r="U711" s="187">
        <v>758</v>
      </c>
      <c r="V711" s="187">
        <v>167452154</v>
      </c>
      <c r="W711" s="187">
        <v>599382</v>
      </c>
      <c r="X711" s="188">
        <f>L711-4.9</f>
        <v>19.467954545454546</v>
      </c>
      <c r="Y711" s="189">
        <v>759</v>
      </c>
      <c r="Z711" s="189">
        <v>167452154</v>
      </c>
      <c r="AA711" s="189">
        <v>599383</v>
      </c>
      <c r="AB711" s="357">
        <v>2</v>
      </c>
    </row>
    <row r="712" spans="1:33" x14ac:dyDescent="0.25">
      <c r="A712" s="144" t="s">
        <v>1552</v>
      </c>
      <c r="B712" s="183">
        <v>167452155</v>
      </c>
      <c r="C712" s="184">
        <v>3.85</v>
      </c>
      <c r="D712" s="127">
        <f>(C712+4.2+coefficient!$B$20-0.5)/0.9*1.19</f>
        <v>21.882777777777779</v>
      </c>
      <c r="E712" s="128">
        <f>(C712+4.2+coefficient!$B$20-0.5)/0.95</f>
        <v>17.421052631578949</v>
      </c>
      <c r="F712" s="178" t="s">
        <v>842</v>
      </c>
      <c r="G712" s="179">
        <v>711</v>
      </c>
      <c r="H712" s="180">
        <f>(C712+4.2+coefficient!$B$20)/0.85*1.19</f>
        <v>23.869999999999997</v>
      </c>
      <c r="I712" s="132">
        <v>294</v>
      </c>
      <c r="J712" s="132">
        <v>167452155</v>
      </c>
      <c r="K712" s="132">
        <v>449057</v>
      </c>
      <c r="L712" s="181">
        <f>(C712+4.2+coefficient!$B$20)/0.88*1.19</f>
        <v>23.056249999999999</v>
      </c>
      <c r="M712" s="135">
        <v>295</v>
      </c>
      <c r="N712" s="135">
        <v>167452155</v>
      </c>
      <c r="O712" s="135">
        <v>449058</v>
      </c>
      <c r="P712" s="182">
        <f>(C712+4.2+coefficient!$B$20-0.5)/0.88*1.19</f>
        <v>22.380113636363639</v>
      </c>
      <c r="Q712" s="137">
        <v>296</v>
      </c>
      <c r="R712" s="137">
        <v>167452155</v>
      </c>
      <c r="S712" s="137">
        <v>449059</v>
      </c>
      <c r="T712" s="186">
        <f t="shared" si="50"/>
        <v>10.885795454545455</v>
      </c>
      <c r="U712" s="187">
        <v>758</v>
      </c>
      <c r="V712" s="187">
        <v>167452155</v>
      </c>
      <c r="W712" s="187">
        <v>599384</v>
      </c>
      <c r="X712" s="188">
        <f>L712-1</f>
        <v>22.056249999999999</v>
      </c>
      <c r="Y712" s="189">
        <v>759</v>
      </c>
      <c r="Z712" s="189">
        <v>167452155</v>
      </c>
      <c r="AA712" s="189">
        <v>599385</v>
      </c>
      <c r="AB712" s="357">
        <v>2</v>
      </c>
      <c r="AE712">
        <v>1</v>
      </c>
      <c r="AF712">
        <v>19.66</v>
      </c>
      <c r="AG712">
        <v>0</v>
      </c>
    </row>
    <row r="713" spans="1:33" x14ac:dyDescent="0.25">
      <c r="A713" s="125" t="s">
        <v>1553</v>
      </c>
      <c r="B713" s="183">
        <v>167452156</v>
      </c>
      <c r="C713" s="184">
        <v>4.66</v>
      </c>
      <c r="D713" s="127">
        <f>(C713+4.2+coefficient!$B$20-0.5)/0.9*1.19</f>
        <v>22.953777777777777</v>
      </c>
      <c r="E713" s="128">
        <f>(C713+4.2+coefficient!$B$20-0.5)/0.95</f>
        <v>18.273684210526316</v>
      </c>
      <c r="F713" s="185" t="s">
        <v>842</v>
      </c>
      <c r="G713" s="179">
        <v>712</v>
      </c>
      <c r="H713" s="180">
        <f>(C713+4.2+coefficient!$B$20)/0.85*1.19</f>
        <v>25.003999999999998</v>
      </c>
      <c r="I713" s="132">
        <v>294</v>
      </c>
      <c r="J713" s="132">
        <v>167452156</v>
      </c>
      <c r="K713" s="132">
        <v>449060</v>
      </c>
      <c r="L713" s="181">
        <f>(C713+4.2+coefficient!$B$20)/0.88*1.19</f>
        <v>24.151590909090906</v>
      </c>
      <c r="M713" s="135">
        <v>295</v>
      </c>
      <c r="N713" s="135">
        <v>167452156</v>
      </c>
      <c r="O713" s="135">
        <v>449061</v>
      </c>
      <c r="P713" s="182">
        <f>(C713+4.2+coefficient!$B$20-0.5)/0.88*1.19</f>
        <v>23.475454545454543</v>
      </c>
      <c r="Q713" s="137">
        <v>296</v>
      </c>
      <c r="R713" s="137">
        <v>167452156</v>
      </c>
      <c r="S713" s="137">
        <v>449062</v>
      </c>
      <c r="T713" s="186">
        <f t="shared" si="50"/>
        <v>11.981136363636363</v>
      </c>
      <c r="U713" s="187">
        <v>758</v>
      </c>
      <c r="V713" s="187">
        <v>167452156</v>
      </c>
      <c r="W713" s="187">
        <v>599386</v>
      </c>
      <c r="X713" s="188">
        <f>L713-1</f>
        <v>23.151590909090906</v>
      </c>
      <c r="Y713" s="189">
        <v>759</v>
      </c>
      <c r="Z713" s="189">
        <v>167452156</v>
      </c>
      <c r="AA713" s="189">
        <v>599387</v>
      </c>
      <c r="AB713" s="357">
        <v>2</v>
      </c>
      <c r="AE713">
        <v>1</v>
      </c>
      <c r="AF713">
        <v>20.76</v>
      </c>
      <c r="AG713">
        <v>0</v>
      </c>
    </row>
    <row r="714" spans="1:33" x14ac:dyDescent="0.25">
      <c r="A714" s="144" t="s">
        <v>1554</v>
      </c>
      <c r="B714" s="183">
        <v>167452157</v>
      </c>
      <c r="C714" s="184">
        <v>8.23</v>
      </c>
      <c r="D714" s="127">
        <f>(C714+4.2+coefficient!$B$19-0.5)/0.9*1.19</f>
        <v>31.640777777777775</v>
      </c>
      <c r="E714" s="128">
        <f>(C714+4.2+coefficient!$B$19-0.5)/0.95</f>
        <v>25.189473684210526</v>
      </c>
      <c r="F714" s="178" t="s">
        <v>841</v>
      </c>
      <c r="G714" s="179">
        <v>713</v>
      </c>
      <c r="H714" s="180">
        <f>(C714+4.2+coefficient!$B$19)/0.85*1.19</f>
        <v>34.201999999999998</v>
      </c>
      <c r="I714" s="132">
        <v>294</v>
      </c>
      <c r="J714" s="132">
        <v>167452157</v>
      </c>
      <c r="K714" s="132">
        <v>449063</v>
      </c>
      <c r="L714" s="181">
        <f>(C714+4.2+coefficient!$B$19)/0.88*1.19</f>
        <v>33.036022727272723</v>
      </c>
      <c r="M714" s="135">
        <v>295</v>
      </c>
      <c r="N714" s="135">
        <v>167452157</v>
      </c>
      <c r="O714" s="135">
        <v>449064</v>
      </c>
      <c r="P714" s="182">
        <f>(C714+4.2+coefficient!$B$19-0.5)/0.88*1.19</f>
        <v>32.359886363636363</v>
      </c>
      <c r="Q714" s="137">
        <v>296</v>
      </c>
      <c r="R714" s="137">
        <v>167452157</v>
      </c>
      <c r="S714" s="137">
        <v>449065</v>
      </c>
      <c r="T714" s="186">
        <f t="shared" si="50"/>
        <v>16.80875</v>
      </c>
      <c r="U714" s="187">
        <v>758</v>
      </c>
      <c r="V714" s="187">
        <v>167452157</v>
      </c>
      <c r="W714" s="187">
        <v>599388</v>
      </c>
      <c r="X714" s="188">
        <f>L714-1</f>
        <v>32.036022727272723</v>
      </c>
      <c r="Y714" s="189">
        <v>759</v>
      </c>
      <c r="Z714" s="189">
        <v>167452157</v>
      </c>
      <c r="AA714" s="189">
        <v>599389</v>
      </c>
      <c r="AB714" s="357">
        <v>2</v>
      </c>
    </row>
    <row r="715" spans="1:33" x14ac:dyDescent="0.25">
      <c r="A715" s="125" t="s">
        <v>1555</v>
      </c>
      <c r="B715" s="183">
        <v>167452158</v>
      </c>
      <c r="C715" s="184">
        <v>2.69</v>
      </c>
      <c r="D715" s="127">
        <f>(C715+4.2+coefficient!$B$21-0.5)/0.9*1.19</f>
        <v>17.704555555555554</v>
      </c>
      <c r="E715" s="128">
        <f>(C715+4.2+coefficient!$B$21-0.5)/0.95</f>
        <v>14.094736842105265</v>
      </c>
      <c r="F715" s="185" t="s">
        <v>516</v>
      </c>
      <c r="G715" s="179">
        <v>714</v>
      </c>
      <c r="H715" s="180">
        <f>(C715+4.2+coefficient!$B$21)/0.85*1.19</f>
        <v>19.446000000000002</v>
      </c>
      <c r="I715" s="132">
        <v>294</v>
      </c>
      <c r="J715" s="132">
        <v>167452158</v>
      </c>
      <c r="K715" s="132">
        <v>449066</v>
      </c>
      <c r="L715" s="181">
        <f>(C715+4.2+coefficient!$B$21)/0.88*1.19</f>
        <v>18.783068181818184</v>
      </c>
      <c r="M715" s="135">
        <v>295</v>
      </c>
      <c r="N715" s="135">
        <v>167452158</v>
      </c>
      <c r="O715" s="135">
        <v>449067</v>
      </c>
      <c r="P715" s="182">
        <f>(C715+4.2+coefficient!$B$21-0.5)/0.88*1.19</f>
        <v>18.106931818181817</v>
      </c>
      <c r="Q715" s="137">
        <v>296</v>
      </c>
      <c r="R715" s="137">
        <v>167452158</v>
      </c>
      <c r="S715" s="137">
        <v>449068</v>
      </c>
      <c r="T715" s="186">
        <f t="shared" si="50"/>
        <v>9.3171590909090902</v>
      </c>
      <c r="U715" s="187">
        <v>758</v>
      </c>
      <c r="V715" s="187">
        <v>167452158</v>
      </c>
      <c r="W715" s="187">
        <v>599390</v>
      </c>
      <c r="X715" s="188">
        <f t="shared" ref="X715:X759" si="51">L715-4.9</f>
        <v>13.883068181818183</v>
      </c>
      <c r="Y715" s="189">
        <v>759</v>
      </c>
      <c r="Z715" s="189">
        <v>167452158</v>
      </c>
      <c r="AA715" s="189">
        <v>599391</v>
      </c>
      <c r="AB715" s="357">
        <v>29</v>
      </c>
      <c r="AE715">
        <v>1</v>
      </c>
      <c r="AF715">
        <v>18.78</v>
      </c>
      <c r="AG715">
        <v>0</v>
      </c>
    </row>
    <row r="716" spans="1:33" x14ac:dyDescent="0.25">
      <c r="A716" s="146" t="s">
        <v>1556</v>
      </c>
      <c r="B716" s="190">
        <v>167452159</v>
      </c>
      <c r="C716" s="191">
        <v>4.3600000000000003</v>
      </c>
      <c r="D716" s="192">
        <f>(C716+4.2+coefficient!$B$20-0.5)/0.9*1.19</f>
        <v>22.557111111111116</v>
      </c>
      <c r="E716" s="193">
        <f>(C716+4.2+coefficient!$B$20-0.5)/0.95</f>
        <v>17.957894736842107</v>
      </c>
      <c r="F716" s="178" t="s">
        <v>842</v>
      </c>
      <c r="G716" s="179">
        <v>715</v>
      </c>
      <c r="H716" s="180">
        <f>(C716+4.2+coefficient!$B$20)/0.85*1.19</f>
        <v>24.584000000000003</v>
      </c>
      <c r="I716" s="132">
        <v>294</v>
      </c>
      <c r="J716" s="132">
        <v>167452159</v>
      </c>
      <c r="K716" s="132">
        <v>449069</v>
      </c>
      <c r="L716" s="181">
        <f>(C716+4.2+coefficient!$B$20)/0.88*1.19</f>
        <v>23.745909090909091</v>
      </c>
      <c r="M716" s="135">
        <v>295</v>
      </c>
      <c r="N716" s="135">
        <v>167452159</v>
      </c>
      <c r="O716" s="135">
        <v>449070</v>
      </c>
      <c r="P716" s="182">
        <f>(C716+4.2+coefficient!$B$20-0.5)/0.88*1.19</f>
        <v>23.069772727272731</v>
      </c>
      <c r="Q716" s="137">
        <v>296</v>
      </c>
      <c r="R716" s="137">
        <v>167452159</v>
      </c>
      <c r="S716" s="137">
        <v>449071</v>
      </c>
      <c r="T716" s="186">
        <f t="shared" si="50"/>
        <v>11.575454545454546</v>
      </c>
      <c r="U716" s="187">
        <v>758</v>
      </c>
      <c r="V716" s="187">
        <v>167452159</v>
      </c>
      <c r="W716" s="187">
        <v>599392</v>
      </c>
      <c r="X716" s="188">
        <f t="shared" si="51"/>
        <v>18.845909090909089</v>
      </c>
      <c r="Y716" s="189">
        <v>759</v>
      </c>
      <c r="Z716" s="189">
        <v>167452159</v>
      </c>
      <c r="AA716" s="189">
        <v>599393</v>
      </c>
      <c r="AB716" s="357">
        <v>29</v>
      </c>
    </row>
    <row r="717" spans="1:33" x14ac:dyDescent="0.25">
      <c r="A717" s="148" t="s">
        <v>1557</v>
      </c>
      <c r="B717" s="190">
        <v>167452160</v>
      </c>
      <c r="C717" s="191">
        <v>4.3600000000000003</v>
      </c>
      <c r="D717" s="192">
        <f>(C717+4.2+coefficient!$B$20-0.5)/0.9*1.19</f>
        <v>22.557111111111116</v>
      </c>
      <c r="E717" s="193">
        <f>(C717+4.2+coefficient!$B$20-0.5)/0.95</f>
        <v>17.957894736842107</v>
      </c>
      <c r="F717" s="185" t="s">
        <v>842</v>
      </c>
      <c r="G717" s="179">
        <v>716</v>
      </c>
      <c r="H717" s="180">
        <f>(C717+4.2+coefficient!$B$20)/0.85*1.19</f>
        <v>24.584000000000003</v>
      </c>
      <c r="I717" s="132">
        <v>294</v>
      </c>
      <c r="J717" s="132">
        <v>167452160</v>
      </c>
      <c r="K717" s="132">
        <v>449072</v>
      </c>
      <c r="L717" s="181">
        <f>(C717+4.2+coefficient!$B$20)/0.88*1.19</f>
        <v>23.745909090909091</v>
      </c>
      <c r="M717" s="135">
        <v>295</v>
      </c>
      <c r="N717" s="135">
        <v>167452160</v>
      </c>
      <c r="O717" s="135">
        <v>449073</v>
      </c>
      <c r="P717" s="182">
        <f>(C717+4.2+coefficient!$B$20-0.5)/0.88*1.19</f>
        <v>23.069772727272731</v>
      </c>
      <c r="Q717" s="137">
        <v>296</v>
      </c>
      <c r="R717" s="137">
        <v>167452160</v>
      </c>
      <c r="S717" s="137">
        <v>449074</v>
      </c>
      <c r="T717" s="186">
        <f t="shared" si="50"/>
        <v>11.575454545454546</v>
      </c>
      <c r="U717" s="187">
        <v>758</v>
      </c>
      <c r="V717" s="187">
        <v>167452160</v>
      </c>
      <c r="W717" s="187">
        <v>599394</v>
      </c>
      <c r="X717" s="188">
        <f t="shared" si="51"/>
        <v>18.845909090909089</v>
      </c>
      <c r="Y717" s="189">
        <v>759</v>
      </c>
      <c r="Z717" s="189">
        <v>167452160</v>
      </c>
      <c r="AA717" s="189">
        <v>599395</v>
      </c>
      <c r="AB717" s="357">
        <v>29</v>
      </c>
      <c r="AE717">
        <v>1</v>
      </c>
      <c r="AF717">
        <v>21.49</v>
      </c>
      <c r="AG717">
        <v>0</v>
      </c>
    </row>
    <row r="718" spans="1:33" x14ac:dyDescent="0.25">
      <c r="A718" s="144" t="s">
        <v>1558</v>
      </c>
      <c r="B718" s="183">
        <v>167452161</v>
      </c>
      <c r="C718" s="184">
        <v>3.39</v>
      </c>
      <c r="D718" s="127">
        <f>(C718+4.2+coefficient!$B$20-0.5)/0.9*1.19</f>
        <v>21.274555555555555</v>
      </c>
      <c r="E718" s="128">
        <f>(C718+4.2+coefficient!$B$20-0.5)/0.95</f>
        <v>16.936842105263157</v>
      </c>
      <c r="F718" s="178" t="s">
        <v>842</v>
      </c>
      <c r="G718" s="179">
        <v>717</v>
      </c>
      <c r="H718" s="180">
        <f>(C718+4.2+coefficient!$B$20)/0.85*1.19</f>
        <v>23.226000000000003</v>
      </c>
      <c r="I718" s="132">
        <v>294</v>
      </c>
      <c r="J718" s="132">
        <v>167452161</v>
      </c>
      <c r="K718" s="132">
        <v>449075</v>
      </c>
      <c r="L718" s="181">
        <f>(C718+4.2+coefficient!$B$20)/0.88*1.19</f>
        <v>22.434204545454545</v>
      </c>
      <c r="M718" s="135">
        <v>295</v>
      </c>
      <c r="N718" s="135">
        <v>167452161</v>
      </c>
      <c r="O718" s="135">
        <v>449076</v>
      </c>
      <c r="P718" s="182">
        <f>(C718+4.2+coefficient!$B$20-0.5)/0.88*1.19</f>
        <v>21.758068181818182</v>
      </c>
      <c r="Q718" s="137">
        <v>296</v>
      </c>
      <c r="R718" s="137">
        <v>167452161</v>
      </c>
      <c r="S718" s="137">
        <v>449077</v>
      </c>
      <c r="T718" s="186">
        <f t="shared" si="50"/>
        <v>10.26375</v>
      </c>
      <c r="U718" s="187">
        <v>758</v>
      </c>
      <c r="V718" s="187">
        <v>167452161</v>
      </c>
      <c r="W718" s="187">
        <v>599396</v>
      </c>
      <c r="X718" s="188">
        <f t="shared" si="51"/>
        <v>17.534204545454543</v>
      </c>
      <c r="Y718" s="189">
        <v>759</v>
      </c>
      <c r="Z718" s="189">
        <v>167452161</v>
      </c>
      <c r="AA718" s="189">
        <v>599397</v>
      </c>
      <c r="AB718" s="357">
        <v>29</v>
      </c>
    </row>
    <row r="719" spans="1:33" x14ac:dyDescent="0.25">
      <c r="A719" s="125" t="s">
        <v>1559</v>
      </c>
      <c r="B719" s="183">
        <v>167452162</v>
      </c>
      <c r="C719" s="184">
        <v>3.56</v>
      </c>
      <c r="D719" s="127">
        <f>(C719+4.2+coefficient!$B$20-0.5)/0.9*1.19</f>
        <v>21.499333333333329</v>
      </c>
      <c r="E719" s="128">
        <f>(C719+4.2+coefficient!$B$20-0.5)/0.95</f>
        <v>17.11578947368421</v>
      </c>
      <c r="F719" s="185" t="s">
        <v>842</v>
      </c>
      <c r="G719" s="179">
        <v>718</v>
      </c>
      <c r="H719" s="180">
        <f>(C719+4.2+coefficient!$B$20)/0.85*1.19</f>
        <v>23.463999999999995</v>
      </c>
      <c r="I719" s="132">
        <v>294</v>
      </c>
      <c r="J719" s="132">
        <v>167452162</v>
      </c>
      <c r="K719" s="132">
        <v>449078</v>
      </c>
      <c r="L719" s="181">
        <f>(C719+4.2+coefficient!$B$20)/0.88*1.19</f>
        <v>22.664090909090906</v>
      </c>
      <c r="M719" s="135">
        <v>295</v>
      </c>
      <c r="N719" s="135">
        <v>167452162</v>
      </c>
      <c r="O719" s="135">
        <v>449079</v>
      </c>
      <c r="P719" s="182">
        <f>(C719+4.2+coefficient!$B$20-0.5)/0.88*1.19</f>
        <v>21.987954545454542</v>
      </c>
      <c r="Q719" s="137">
        <v>296</v>
      </c>
      <c r="R719" s="137">
        <v>167452162</v>
      </c>
      <c r="S719" s="137">
        <v>449080</v>
      </c>
      <c r="T719" s="186">
        <f t="shared" si="50"/>
        <v>10.493636363636364</v>
      </c>
      <c r="U719" s="187">
        <v>758</v>
      </c>
      <c r="V719" s="187">
        <v>167452162</v>
      </c>
      <c r="W719" s="187">
        <v>599398</v>
      </c>
      <c r="X719" s="188">
        <f t="shared" si="51"/>
        <v>17.764090909090903</v>
      </c>
      <c r="Y719" s="189">
        <v>759</v>
      </c>
      <c r="Z719" s="189">
        <v>167452162</v>
      </c>
      <c r="AA719" s="189">
        <v>599399</v>
      </c>
      <c r="AB719" s="357">
        <v>29</v>
      </c>
    </row>
    <row r="720" spans="1:33" x14ac:dyDescent="0.25">
      <c r="A720" s="144" t="s">
        <v>1560</v>
      </c>
      <c r="B720" s="183">
        <v>167452163</v>
      </c>
      <c r="C720" s="184">
        <v>7.13</v>
      </c>
      <c r="D720" s="127">
        <f>(C720+4.2+coefficient!$B$19-0.5)/0.9*1.19</f>
        <v>30.186333333333327</v>
      </c>
      <c r="E720" s="128">
        <f>(C720+4.2+coefficient!$B$19-0.5)/0.95</f>
        <v>24.03157894736842</v>
      </c>
      <c r="F720" s="178" t="s">
        <v>841</v>
      </c>
      <c r="G720" s="179">
        <v>719</v>
      </c>
      <c r="H720" s="180">
        <f>(C720+4.2+coefficient!$B$19)/0.85*1.19</f>
        <v>32.661999999999999</v>
      </c>
      <c r="I720" s="132">
        <v>294</v>
      </c>
      <c r="J720" s="132">
        <v>167452163</v>
      </c>
      <c r="K720" s="132">
        <v>449081</v>
      </c>
      <c r="L720" s="181">
        <f>(C720+4.2+coefficient!$B$19)/0.88*1.19</f>
        <v>31.548522727272722</v>
      </c>
      <c r="M720" s="135">
        <v>295</v>
      </c>
      <c r="N720" s="135">
        <v>167452163</v>
      </c>
      <c r="O720" s="135">
        <v>449082</v>
      </c>
      <c r="P720" s="182">
        <f>(C720+4.2+coefficient!$B$19-0.5)/0.88*1.19</f>
        <v>30.872386363636359</v>
      </c>
      <c r="Q720" s="137">
        <v>296</v>
      </c>
      <c r="R720" s="137">
        <v>167452163</v>
      </c>
      <c r="S720" s="137">
        <v>449083</v>
      </c>
      <c r="T720" s="186">
        <f t="shared" si="50"/>
        <v>15.321249999999999</v>
      </c>
      <c r="U720" s="187">
        <v>758</v>
      </c>
      <c r="V720" s="187">
        <v>167452163</v>
      </c>
      <c r="W720" s="187">
        <v>599400</v>
      </c>
      <c r="X720" s="188">
        <f t="shared" si="51"/>
        <v>26.64852272727272</v>
      </c>
      <c r="Y720" s="189">
        <v>759</v>
      </c>
      <c r="Z720" s="189">
        <v>167452163</v>
      </c>
      <c r="AA720" s="189">
        <v>599401</v>
      </c>
      <c r="AB720" s="357">
        <v>29</v>
      </c>
    </row>
    <row r="721" spans="1:33" x14ac:dyDescent="0.25">
      <c r="A721" s="125" t="s">
        <v>1561</v>
      </c>
      <c r="B721" s="183">
        <v>167452164</v>
      </c>
      <c r="C721" s="184">
        <v>4.2</v>
      </c>
      <c r="D721" s="127">
        <f>(C721+4.2+coefficient!$B$20-0.5)/0.9*1.19</f>
        <v>22.345555555555553</v>
      </c>
      <c r="E721" s="128">
        <f>(C721+4.2+coefficient!$B$20-0.5)/0.95</f>
        <v>17.789473684210524</v>
      </c>
      <c r="F721" s="185" t="s">
        <v>842</v>
      </c>
      <c r="G721" s="179">
        <v>720</v>
      </c>
      <c r="H721" s="180">
        <f>(C721+4.2+coefficient!$B$20)/0.85*1.19</f>
        <v>24.359999999999996</v>
      </c>
      <c r="I721" s="132">
        <v>294</v>
      </c>
      <c r="J721" s="132">
        <v>167452164</v>
      </c>
      <c r="K721" s="132">
        <v>449084</v>
      </c>
      <c r="L721" s="181">
        <f>(C721+4.2+coefficient!$B$20)/0.88*1.19</f>
        <v>23.529545454545449</v>
      </c>
      <c r="M721" s="135">
        <v>295</v>
      </c>
      <c r="N721" s="135">
        <v>167452164</v>
      </c>
      <c r="O721" s="135">
        <v>449085</v>
      </c>
      <c r="P721" s="182">
        <f>(C721+4.2+coefficient!$B$20-0.5)/0.88*1.19</f>
        <v>22.853409090909089</v>
      </c>
      <c r="Q721" s="137">
        <v>296</v>
      </c>
      <c r="R721" s="137">
        <v>167452164</v>
      </c>
      <c r="S721" s="137">
        <v>449086</v>
      </c>
      <c r="T721" s="186">
        <f t="shared" si="50"/>
        <v>11.359090909090908</v>
      </c>
      <c r="U721" s="187">
        <v>758</v>
      </c>
      <c r="V721" s="187">
        <v>167452164</v>
      </c>
      <c r="W721" s="187">
        <v>599402</v>
      </c>
      <c r="X721" s="188">
        <f t="shared" si="51"/>
        <v>18.62954545454545</v>
      </c>
      <c r="Y721" s="189">
        <v>759</v>
      </c>
      <c r="Z721" s="189">
        <v>167452164</v>
      </c>
      <c r="AA721" s="189">
        <v>599403</v>
      </c>
      <c r="AB721" s="357">
        <v>21</v>
      </c>
      <c r="AE721">
        <v>2</v>
      </c>
      <c r="AF721">
        <v>20.83</v>
      </c>
      <c r="AG721">
        <v>0</v>
      </c>
    </row>
    <row r="722" spans="1:33" x14ac:dyDescent="0.25">
      <c r="A722" s="144" t="s">
        <v>1562</v>
      </c>
      <c r="B722" s="183">
        <v>167452165</v>
      </c>
      <c r="C722" s="184">
        <v>7.77</v>
      </c>
      <c r="D722" s="127">
        <f>(C722+4.2+coefficient!$B$19-0.5)/0.9*1.19</f>
        <v>31.03255555555555</v>
      </c>
      <c r="E722" s="128">
        <f>(C722+4.2+coefficient!$B$19-0.5)/0.95</f>
        <v>24.705263157894738</v>
      </c>
      <c r="F722" s="178" t="s">
        <v>841</v>
      </c>
      <c r="G722" s="179">
        <v>721</v>
      </c>
      <c r="H722" s="180">
        <f>(C722+4.2+coefficient!$B$19)/0.85*1.19</f>
        <v>33.558</v>
      </c>
      <c r="I722" s="132">
        <v>294</v>
      </c>
      <c r="J722" s="132">
        <v>167452165</v>
      </c>
      <c r="K722" s="132">
        <v>449087</v>
      </c>
      <c r="L722" s="181">
        <f>(C722+4.2+coefficient!$B$19)/0.88*1.19</f>
        <v>32.413977272727273</v>
      </c>
      <c r="M722" s="135">
        <v>295</v>
      </c>
      <c r="N722" s="135">
        <v>167452165</v>
      </c>
      <c r="O722" s="135">
        <v>449088</v>
      </c>
      <c r="P722" s="182">
        <f>(C722+4.2+coefficient!$B$19-0.5)/0.88*1.19</f>
        <v>31.737840909090906</v>
      </c>
      <c r="Q722" s="137">
        <v>296</v>
      </c>
      <c r="R722" s="137">
        <v>167452165</v>
      </c>
      <c r="S722" s="137">
        <v>449089</v>
      </c>
      <c r="T722" s="186">
        <f t="shared" si="50"/>
        <v>16.186704545454543</v>
      </c>
      <c r="U722" s="187">
        <v>758</v>
      </c>
      <c r="V722" s="187">
        <v>167452165</v>
      </c>
      <c r="W722" s="187">
        <v>599404</v>
      </c>
      <c r="X722" s="188">
        <f t="shared" si="51"/>
        <v>27.513977272727274</v>
      </c>
      <c r="Y722" s="189">
        <v>759</v>
      </c>
      <c r="Z722" s="189">
        <v>167452165</v>
      </c>
      <c r="AA722" s="189">
        <v>599405</v>
      </c>
      <c r="AB722" s="357">
        <v>21</v>
      </c>
    </row>
    <row r="723" spans="1:33" x14ac:dyDescent="0.25">
      <c r="A723" s="125" t="s">
        <v>1563</v>
      </c>
      <c r="B723" s="183">
        <v>167452166</v>
      </c>
      <c r="C723" s="184">
        <v>3.81</v>
      </c>
      <c r="D723" s="127">
        <f>(C723+4.2+coefficient!$B$20-0.5)/0.9*1.19</f>
        <v>21.829888888888885</v>
      </c>
      <c r="E723" s="128">
        <f>(C723+4.2+coefficient!$B$20-0.5)/0.95</f>
        <v>17.378947368421052</v>
      </c>
      <c r="F723" s="185" t="s">
        <v>842</v>
      </c>
      <c r="G723" s="179">
        <v>722</v>
      </c>
      <c r="H723" s="180">
        <f>(C723+4.2+coefficient!$B$20)/0.85*1.19</f>
        <v>23.814</v>
      </c>
      <c r="I723" s="132">
        <v>294</v>
      </c>
      <c r="J723" s="132">
        <v>167452166</v>
      </c>
      <c r="K723" s="132">
        <v>449090</v>
      </c>
      <c r="L723" s="181">
        <f>(C723+4.2+coefficient!$B$20)/0.88*1.19</f>
        <v>23.002159090909089</v>
      </c>
      <c r="M723" s="135">
        <v>295</v>
      </c>
      <c r="N723" s="135">
        <v>167452166</v>
      </c>
      <c r="O723" s="135">
        <v>449091</v>
      </c>
      <c r="P723" s="182">
        <f>(C723+4.2+coefficient!$B$20-0.5)/0.88*1.19</f>
        <v>22.326022727272722</v>
      </c>
      <c r="Q723" s="137">
        <v>296</v>
      </c>
      <c r="R723" s="137">
        <v>167452166</v>
      </c>
      <c r="S723" s="137">
        <v>449092</v>
      </c>
      <c r="T723" s="186">
        <f t="shared" si="50"/>
        <v>10.831704545454544</v>
      </c>
      <c r="U723" s="187">
        <v>758</v>
      </c>
      <c r="V723" s="187">
        <v>167452166</v>
      </c>
      <c r="W723" s="187">
        <v>599406</v>
      </c>
      <c r="X723" s="188">
        <f t="shared" si="51"/>
        <v>18.10215909090909</v>
      </c>
      <c r="Y723" s="189">
        <v>759</v>
      </c>
      <c r="Z723" s="189">
        <v>167452166</v>
      </c>
      <c r="AA723" s="189">
        <v>599407</v>
      </c>
      <c r="AB723" s="357">
        <v>29</v>
      </c>
    </row>
    <row r="724" spans="1:33" x14ac:dyDescent="0.25">
      <c r="A724" s="144" t="s">
        <v>1564</v>
      </c>
      <c r="B724" s="183">
        <v>167452167</v>
      </c>
      <c r="C724" s="184">
        <v>7.38</v>
      </c>
      <c r="D724" s="127">
        <f>(C724+4.2+coefficient!$B$19-0.5)/0.9*1.19</f>
        <v>30.516888888888886</v>
      </c>
      <c r="E724" s="128">
        <f>(C724+4.2+coefficient!$B$19-0.5)/0.95</f>
        <v>24.294736842105262</v>
      </c>
      <c r="F724" s="178" t="s">
        <v>841</v>
      </c>
      <c r="G724" s="179">
        <v>723</v>
      </c>
      <c r="H724" s="180">
        <f>(C724+4.2+coefficient!$B$19)/0.85*1.19</f>
        <v>33.011999999999993</v>
      </c>
      <c r="I724" s="132">
        <v>294</v>
      </c>
      <c r="J724" s="132">
        <v>167452167</v>
      </c>
      <c r="K724" s="132">
        <v>449093</v>
      </c>
      <c r="L724" s="181">
        <f>(C724+4.2+coefficient!$B$19)/0.88*1.19</f>
        <v>31.886590909090906</v>
      </c>
      <c r="M724" s="135">
        <v>295</v>
      </c>
      <c r="N724" s="135">
        <v>167452167</v>
      </c>
      <c r="O724" s="135">
        <v>449094</v>
      </c>
      <c r="P724" s="182">
        <f>(C724+4.2+coefficient!$B$19-0.5)/0.88*1.19</f>
        <v>31.210454545454542</v>
      </c>
      <c r="Q724" s="137">
        <v>296</v>
      </c>
      <c r="R724" s="137">
        <v>167452167</v>
      </c>
      <c r="S724" s="137">
        <v>449095</v>
      </c>
      <c r="T724" s="186">
        <f t="shared" si="50"/>
        <v>15.659318181818181</v>
      </c>
      <c r="U724" s="187">
        <v>758</v>
      </c>
      <c r="V724" s="187">
        <v>167452167</v>
      </c>
      <c r="W724" s="187">
        <v>599408</v>
      </c>
      <c r="X724" s="188">
        <f t="shared" si="51"/>
        <v>26.986590909090907</v>
      </c>
      <c r="Y724" s="189">
        <v>759</v>
      </c>
      <c r="Z724" s="189">
        <v>167452167</v>
      </c>
      <c r="AA724" s="189">
        <v>599409</v>
      </c>
      <c r="AB724" s="357">
        <v>29</v>
      </c>
    </row>
    <row r="725" spans="1:33" x14ac:dyDescent="0.25">
      <c r="A725" s="125" t="s">
        <v>1565</v>
      </c>
      <c r="B725" s="183">
        <v>167452168</v>
      </c>
      <c r="C725" s="184">
        <v>3.16</v>
      </c>
      <c r="D725" s="127">
        <f>(C725+4.2+coefficient!$B$21-0.5)/0.9*1.19</f>
        <v>18.325999999999997</v>
      </c>
      <c r="E725" s="128">
        <f>(C725+4.2+coefficient!$B$21-0.5)/0.95</f>
        <v>14.589473684210526</v>
      </c>
      <c r="F725" s="185" t="s">
        <v>516</v>
      </c>
      <c r="G725" s="179">
        <v>724</v>
      </c>
      <c r="H725" s="180">
        <f>(C725+4.2+coefficient!$B$21)/0.85*1.19</f>
        <v>20.103999999999999</v>
      </c>
      <c r="I725" s="132">
        <v>294</v>
      </c>
      <c r="J725" s="132">
        <v>167452168</v>
      </c>
      <c r="K725" s="132">
        <v>449096</v>
      </c>
      <c r="L725" s="181">
        <f>(C725+4.2+coefficient!$B$21)/0.88*1.19</f>
        <v>19.418636363636359</v>
      </c>
      <c r="M725" s="135">
        <v>295</v>
      </c>
      <c r="N725" s="135">
        <v>167452168</v>
      </c>
      <c r="O725" s="135">
        <v>449097</v>
      </c>
      <c r="P725" s="182">
        <f>(C725+4.2+coefficient!$B$21-0.5)/0.88*1.19</f>
        <v>18.7425</v>
      </c>
      <c r="Q725" s="137">
        <v>296</v>
      </c>
      <c r="R725" s="137">
        <v>167452168</v>
      </c>
      <c r="S725" s="137">
        <v>449098</v>
      </c>
      <c r="T725" s="186">
        <f t="shared" si="50"/>
        <v>9.9527272727272713</v>
      </c>
      <c r="U725" s="187">
        <v>758</v>
      </c>
      <c r="V725" s="187">
        <v>167452168</v>
      </c>
      <c r="W725" s="187">
        <v>599410</v>
      </c>
      <c r="X725" s="188">
        <f t="shared" si="51"/>
        <v>14.518636363636359</v>
      </c>
      <c r="Y725" s="189">
        <v>759</v>
      </c>
      <c r="Z725" s="189">
        <v>167452168</v>
      </c>
      <c r="AA725" s="189">
        <v>599411</v>
      </c>
      <c r="AB725" s="357">
        <v>36</v>
      </c>
    </row>
    <row r="726" spans="1:33" x14ac:dyDescent="0.25">
      <c r="A726" s="146" t="s">
        <v>1566</v>
      </c>
      <c r="B726" s="190">
        <v>167452169</v>
      </c>
      <c r="C726" s="191">
        <v>4.83</v>
      </c>
      <c r="D726" s="192">
        <f>(C726+4.2+coefficient!$B$20-0.5)/0.9*1.19</f>
        <v>23.178555555555555</v>
      </c>
      <c r="E726" s="193">
        <f>(C726+4.2+coefficient!$B$20-0.5)/0.95</f>
        <v>18.452631578947372</v>
      </c>
      <c r="F726" s="178" t="s">
        <v>842</v>
      </c>
      <c r="G726" s="179">
        <v>725</v>
      </c>
      <c r="H726" s="180">
        <f>(C726+4.2+coefficient!$B$20)/0.85*1.19</f>
        <v>25.242000000000001</v>
      </c>
      <c r="I726" s="132">
        <v>294</v>
      </c>
      <c r="J726" s="132">
        <v>167452169</v>
      </c>
      <c r="K726" s="132">
        <v>449099</v>
      </c>
      <c r="L726" s="181">
        <f>(C726+4.2+coefficient!$B$20)/0.88*1.19</f>
        <v>24.38147727272727</v>
      </c>
      <c r="M726" s="135">
        <v>295</v>
      </c>
      <c r="N726" s="135">
        <v>167452169</v>
      </c>
      <c r="O726" s="135">
        <v>449100</v>
      </c>
      <c r="P726" s="182">
        <f>(C726+4.2+coefficient!$B$20-0.5)/0.88*1.19</f>
        <v>23.705340909090911</v>
      </c>
      <c r="Q726" s="137">
        <v>296</v>
      </c>
      <c r="R726" s="137">
        <v>167452169</v>
      </c>
      <c r="S726" s="137">
        <v>449101</v>
      </c>
      <c r="T726" s="186">
        <f t="shared" si="50"/>
        <v>12.211022727272729</v>
      </c>
      <c r="U726" s="187">
        <v>758</v>
      </c>
      <c r="V726" s="187">
        <v>167452169</v>
      </c>
      <c r="W726" s="187">
        <v>599412</v>
      </c>
      <c r="X726" s="188">
        <f t="shared" si="51"/>
        <v>19.481477272727268</v>
      </c>
      <c r="Y726" s="189">
        <v>759</v>
      </c>
      <c r="Z726" s="189">
        <v>167452169</v>
      </c>
      <c r="AA726" s="189">
        <v>599413</v>
      </c>
      <c r="AB726" s="357">
        <v>36</v>
      </c>
    </row>
    <row r="727" spans="1:33" x14ac:dyDescent="0.25">
      <c r="A727" s="148" t="s">
        <v>1567</v>
      </c>
      <c r="B727" s="190">
        <v>167452170</v>
      </c>
      <c r="C727" s="191">
        <v>4.83</v>
      </c>
      <c r="D727" s="192">
        <f>(C727+4.2+coefficient!$B$20-0.5)/0.9*1.19</f>
        <v>23.178555555555555</v>
      </c>
      <c r="E727" s="193">
        <f>(C727+4.2+coefficient!$B$20-0.5)/0.95</f>
        <v>18.452631578947372</v>
      </c>
      <c r="F727" s="185" t="s">
        <v>842</v>
      </c>
      <c r="G727" s="179">
        <v>726</v>
      </c>
      <c r="H727" s="180">
        <f>(C727+4.2+coefficient!$B$20)/0.85*1.19</f>
        <v>25.242000000000001</v>
      </c>
      <c r="I727" s="132">
        <v>294</v>
      </c>
      <c r="J727" s="132">
        <v>167452170</v>
      </c>
      <c r="K727" s="132">
        <v>449102</v>
      </c>
      <c r="L727" s="181">
        <f>(C727+4.2+coefficient!$B$20)/0.88*1.19</f>
        <v>24.38147727272727</v>
      </c>
      <c r="M727" s="135">
        <v>295</v>
      </c>
      <c r="N727" s="135">
        <v>167452170</v>
      </c>
      <c r="O727" s="135">
        <v>449103</v>
      </c>
      <c r="P727" s="182">
        <f>(C727+4.2+coefficient!$B$20-0.5)/0.88*1.19</f>
        <v>23.705340909090911</v>
      </c>
      <c r="Q727" s="137">
        <v>296</v>
      </c>
      <c r="R727" s="137">
        <v>167452170</v>
      </c>
      <c r="S727" s="137">
        <v>449104</v>
      </c>
      <c r="T727" s="186">
        <f t="shared" si="50"/>
        <v>12.211022727272729</v>
      </c>
      <c r="U727" s="187">
        <v>758</v>
      </c>
      <c r="V727" s="187">
        <v>167452170</v>
      </c>
      <c r="W727" s="187">
        <v>599414</v>
      </c>
      <c r="X727" s="188">
        <f t="shared" si="51"/>
        <v>19.481477272727268</v>
      </c>
      <c r="Y727" s="189">
        <v>759</v>
      </c>
      <c r="Z727" s="189">
        <v>167452170</v>
      </c>
      <c r="AA727" s="189">
        <v>599415</v>
      </c>
      <c r="AB727" s="357">
        <v>36</v>
      </c>
    </row>
    <row r="728" spans="1:33" x14ac:dyDescent="0.25">
      <c r="A728" s="144" t="s">
        <v>1568</v>
      </c>
      <c r="B728" s="183">
        <v>167452171</v>
      </c>
      <c r="C728" s="184">
        <v>3.86</v>
      </c>
      <c r="D728" s="127">
        <f>(C728+4.2+coefficient!$B$20-0.5)/0.9*1.19</f>
        <v>21.896000000000001</v>
      </c>
      <c r="E728" s="128">
        <f>(C728+4.2+coefficient!$B$20-0.5)/0.95</f>
        <v>17.431578947368426</v>
      </c>
      <c r="F728" s="178" t="s">
        <v>842</v>
      </c>
      <c r="G728" s="179">
        <v>727</v>
      </c>
      <c r="H728" s="180">
        <f>(C728+4.2+coefficient!$B$20)/0.85*1.19</f>
        <v>23.884000000000004</v>
      </c>
      <c r="I728" s="132">
        <v>294</v>
      </c>
      <c r="J728" s="132">
        <v>167452171</v>
      </c>
      <c r="K728" s="132">
        <v>449105</v>
      </c>
      <c r="L728" s="181">
        <f>(C728+4.2+coefficient!$B$20)/0.88*1.19</f>
        <v>23.069772727272731</v>
      </c>
      <c r="M728" s="135">
        <v>295</v>
      </c>
      <c r="N728" s="135">
        <v>167452171</v>
      </c>
      <c r="O728" s="135">
        <v>449106</v>
      </c>
      <c r="P728" s="182">
        <f>(C728+4.2+coefficient!$B$20-0.5)/0.88*1.19</f>
        <v>22.393636363636364</v>
      </c>
      <c r="Q728" s="137">
        <v>296</v>
      </c>
      <c r="R728" s="137">
        <v>167452171</v>
      </c>
      <c r="S728" s="137">
        <v>449107</v>
      </c>
      <c r="T728" s="186">
        <f t="shared" si="50"/>
        <v>10.899318181818183</v>
      </c>
      <c r="U728" s="187">
        <v>758</v>
      </c>
      <c r="V728" s="187">
        <v>167452171</v>
      </c>
      <c r="W728" s="187">
        <v>599416</v>
      </c>
      <c r="X728" s="188">
        <f t="shared" si="51"/>
        <v>18.169772727272729</v>
      </c>
      <c r="Y728" s="189">
        <v>759</v>
      </c>
      <c r="Z728" s="189">
        <v>167452171</v>
      </c>
      <c r="AA728" s="189">
        <v>599417</v>
      </c>
      <c r="AB728" s="357">
        <v>36</v>
      </c>
    </row>
    <row r="729" spans="1:33" x14ac:dyDescent="0.25">
      <c r="A729" s="125" t="s">
        <v>1569</v>
      </c>
      <c r="B729" s="183">
        <v>167452172</v>
      </c>
      <c r="C729" s="184">
        <v>4.67</v>
      </c>
      <c r="D729" s="127">
        <f>(C729+4.2+coefficient!$B$20-0.5)/0.9*1.19</f>
        <v>22.966999999999999</v>
      </c>
      <c r="E729" s="128">
        <f>(C729+4.2+coefficient!$B$20-0.5)/0.95</f>
        <v>18.284210526315793</v>
      </c>
      <c r="F729" s="185" t="s">
        <v>842</v>
      </c>
      <c r="G729" s="179">
        <v>728</v>
      </c>
      <c r="H729" s="180">
        <f>(C729+4.2+coefficient!$B$20)/0.85*1.19</f>
        <v>25.018000000000004</v>
      </c>
      <c r="I729" s="132">
        <v>294</v>
      </c>
      <c r="J729" s="132">
        <v>167452172</v>
      </c>
      <c r="K729" s="132">
        <v>449108</v>
      </c>
      <c r="L729" s="181">
        <f>(C729+4.2+coefficient!$B$20)/0.88*1.19</f>
        <v>24.165113636363639</v>
      </c>
      <c r="M729" s="135">
        <v>295</v>
      </c>
      <c r="N729" s="135">
        <v>167452172</v>
      </c>
      <c r="O729" s="135">
        <v>449109</v>
      </c>
      <c r="P729" s="182">
        <f>(C729+4.2+coefficient!$B$20-0.5)/0.88*1.19</f>
        <v>23.488977272727272</v>
      </c>
      <c r="Q729" s="137">
        <v>296</v>
      </c>
      <c r="R729" s="137">
        <v>167452172</v>
      </c>
      <c r="S729" s="137">
        <v>449110</v>
      </c>
      <c r="T729" s="186">
        <f t="shared" si="50"/>
        <v>11.99465909090909</v>
      </c>
      <c r="U729" s="187">
        <v>758</v>
      </c>
      <c r="V729" s="187">
        <v>167452172</v>
      </c>
      <c r="W729" s="187">
        <v>599418</v>
      </c>
      <c r="X729" s="188">
        <f t="shared" si="51"/>
        <v>19.265113636363637</v>
      </c>
      <c r="Y729" s="189">
        <v>759</v>
      </c>
      <c r="Z729" s="189">
        <v>167452172</v>
      </c>
      <c r="AA729" s="189">
        <v>599419</v>
      </c>
      <c r="AB729" s="357">
        <v>21</v>
      </c>
    </row>
    <row r="730" spans="1:33" x14ac:dyDescent="0.25">
      <c r="A730" s="144" t="s">
        <v>1570</v>
      </c>
      <c r="B730" s="183">
        <v>167452173</v>
      </c>
      <c r="C730" s="184">
        <v>8.24</v>
      </c>
      <c r="D730" s="127">
        <f>(C730+4.2+coefficient!$B$19-0.5)/0.9*1.19</f>
        <v>31.654</v>
      </c>
      <c r="E730" s="128">
        <f>(C730+4.2+coefficient!$B$19-0.5)/0.95</f>
        <v>25.200000000000003</v>
      </c>
      <c r="F730" s="178" t="s">
        <v>841</v>
      </c>
      <c r="G730" s="179">
        <v>729</v>
      </c>
      <c r="H730" s="180">
        <f>(C730+4.2+coefficient!$B$19)/0.85*1.19</f>
        <v>34.216000000000001</v>
      </c>
      <c r="I730" s="132">
        <v>294</v>
      </c>
      <c r="J730" s="132">
        <v>167452173</v>
      </c>
      <c r="K730" s="132">
        <v>449111</v>
      </c>
      <c r="L730" s="181">
        <f>(C730+4.2+coefficient!$B$19)/0.88*1.19</f>
        <v>33.049545454545452</v>
      </c>
      <c r="M730" s="135">
        <v>295</v>
      </c>
      <c r="N730" s="135">
        <v>167452173</v>
      </c>
      <c r="O730" s="135">
        <v>449112</v>
      </c>
      <c r="P730" s="182">
        <f>(C730+4.2+coefficient!$B$19-0.5)/0.88*1.19</f>
        <v>32.373409090909092</v>
      </c>
      <c r="Q730" s="137">
        <v>296</v>
      </c>
      <c r="R730" s="137">
        <v>167452173</v>
      </c>
      <c r="S730" s="137">
        <v>449113</v>
      </c>
      <c r="T730" s="186">
        <f t="shared" si="50"/>
        <v>16.822272727272729</v>
      </c>
      <c r="U730" s="187">
        <v>758</v>
      </c>
      <c r="V730" s="187">
        <v>167452173</v>
      </c>
      <c r="W730" s="187">
        <v>599420</v>
      </c>
      <c r="X730" s="188">
        <f t="shared" si="51"/>
        <v>28.149545454545454</v>
      </c>
      <c r="Y730" s="189">
        <v>759</v>
      </c>
      <c r="Z730" s="189">
        <v>167452173</v>
      </c>
      <c r="AA730" s="189">
        <v>599421</v>
      </c>
      <c r="AB730" s="357">
        <v>21</v>
      </c>
    </row>
    <row r="731" spans="1:33" x14ac:dyDescent="0.25">
      <c r="A731" s="125" t="s">
        <v>1571</v>
      </c>
      <c r="B731" s="183">
        <v>167452174</v>
      </c>
      <c r="C731" s="184">
        <v>3.18</v>
      </c>
      <c r="D731" s="127">
        <f>(C731+4.2+coefficient!$B$21-0.5)/0.9*1.19</f>
        <v>18.352444444444444</v>
      </c>
      <c r="E731" s="128">
        <f>(C731+4.2+coefficient!$B$21-0.5)/0.95</f>
        <v>14.610526315789475</v>
      </c>
      <c r="F731" s="185" t="s">
        <v>516</v>
      </c>
      <c r="G731" s="179">
        <v>730</v>
      </c>
      <c r="H731" s="180">
        <f>(C731+4.2+coefficient!$B$21)/0.85*1.19</f>
        <v>20.131999999999998</v>
      </c>
      <c r="I731" s="132">
        <v>294</v>
      </c>
      <c r="J731" s="132">
        <v>167452174</v>
      </c>
      <c r="K731" s="132">
        <v>449114</v>
      </c>
      <c r="L731" s="181">
        <f>(C731+4.2+coefficient!$B$21)/0.88*1.19</f>
        <v>19.445681818181818</v>
      </c>
      <c r="M731" s="135">
        <v>295</v>
      </c>
      <c r="N731" s="135">
        <v>167452174</v>
      </c>
      <c r="O731" s="135">
        <v>449115</v>
      </c>
      <c r="P731" s="182">
        <f>(C731+4.2+coefficient!$B$21-0.5)/0.88*1.19</f>
        <v>18.769545454545455</v>
      </c>
      <c r="Q731" s="137">
        <v>296</v>
      </c>
      <c r="R731" s="137">
        <v>167452174</v>
      </c>
      <c r="S731" s="137">
        <v>449116</v>
      </c>
      <c r="T731" s="186">
        <f t="shared" si="50"/>
        <v>9.9797727272727279</v>
      </c>
      <c r="U731" s="187">
        <v>758</v>
      </c>
      <c r="V731" s="187">
        <v>167452174</v>
      </c>
      <c r="W731" s="187">
        <v>599422</v>
      </c>
      <c r="X731" s="188">
        <f t="shared" si="51"/>
        <v>14.545681818181817</v>
      </c>
      <c r="Y731" s="189">
        <v>759</v>
      </c>
      <c r="Z731" s="189">
        <v>167452174</v>
      </c>
      <c r="AA731" s="189">
        <v>599423</v>
      </c>
      <c r="AB731" s="357">
        <v>8</v>
      </c>
    </row>
    <row r="732" spans="1:33" x14ac:dyDescent="0.25">
      <c r="A732" s="146" t="s">
        <v>1572</v>
      </c>
      <c r="B732" s="190">
        <v>167452175</v>
      </c>
      <c r="C732" s="191">
        <v>4.8499999999999996</v>
      </c>
      <c r="D732" s="192">
        <f>(C732+4.2+coefficient!$B$20-0.5)/0.9*1.19</f>
        <v>23.204999999999998</v>
      </c>
      <c r="E732" s="193">
        <f>(C732+4.2+coefficient!$B$20-0.5)/0.95</f>
        <v>18.473684210526319</v>
      </c>
      <c r="F732" s="178" t="s">
        <v>842</v>
      </c>
      <c r="G732" s="179">
        <v>731</v>
      </c>
      <c r="H732" s="180">
        <f>(C732+4.2+coefficient!$B$20)/0.85*1.19</f>
        <v>25.270000000000003</v>
      </c>
      <c r="I732" s="132">
        <v>294</v>
      </c>
      <c r="J732" s="132">
        <v>167452175</v>
      </c>
      <c r="K732" s="132">
        <v>449117</v>
      </c>
      <c r="L732" s="181">
        <f>(C732+4.2+coefficient!$B$20)/0.88*1.19</f>
        <v>24.408522727272725</v>
      </c>
      <c r="M732" s="135">
        <v>295</v>
      </c>
      <c r="N732" s="135">
        <v>167452175</v>
      </c>
      <c r="O732" s="135">
        <v>449118</v>
      </c>
      <c r="P732" s="182">
        <f>(C732+4.2+coefficient!$B$20-0.5)/0.88*1.19</f>
        <v>23.732386363636365</v>
      </c>
      <c r="Q732" s="137">
        <v>296</v>
      </c>
      <c r="R732" s="137">
        <v>167452175</v>
      </c>
      <c r="S732" s="137">
        <v>449119</v>
      </c>
      <c r="T732" s="186">
        <f t="shared" si="50"/>
        <v>12.238068181818182</v>
      </c>
      <c r="U732" s="187">
        <v>758</v>
      </c>
      <c r="V732" s="187">
        <v>167452175</v>
      </c>
      <c r="W732" s="187">
        <v>599424</v>
      </c>
      <c r="X732" s="188">
        <f t="shared" si="51"/>
        <v>19.508522727272727</v>
      </c>
      <c r="Y732" s="189">
        <v>759</v>
      </c>
      <c r="Z732" s="189">
        <v>167452175</v>
      </c>
      <c r="AA732" s="189">
        <v>599425</v>
      </c>
      <c r="AB732" s="357">
        <v>8</v>
      </c>
    </row>
    <row r="733" spans="1:33" x14ac:dyDescent="0.25">
      <c r="A733" s="148" t="s">
        <v>1573</v>
      </c>
      <c r="B733" s="190">
        <v>167452176</v>
      </c>
      <c r="C733" s="191">
        <v>4.8499999999999996</v>
      </c>
      <c r="D733" s="192">
        <f>(C733+4.2+coefficient!$B$20-0.5)/0.9*1.19</f>
        <v>23.204999999999998</v>
      </c>
      <c r="E733" s="193">
        <f>(C733+4.2+coefficient!$B$20-0.5)/0.95</f>
        <v>18.473684210526319</v>
      </c>
      <c r="F733" s="185" t="s">
        <v>842</v>
      </c>
      <c r="G733" s="179">
        <v>732</v>
      </c>
      <c r="H733" s="180">
        <f>(C733+4.2+coefficient!$B$20)/0.85*1.19</f>
        <v>25.270000000000003</v>
      </c>
      <c r="I733" s="132">
        <v>294</v>
      </c>
      <c r="J733" s="132">
        <v>167452176</v>
      </c>
      <c r="K733" s="132">
        <v>449120</v>
      </c>
      <c r="L733" s="181">
        <f>(C733+4.2+coefficient!$B$20)/0.88*1.19</f>
        <v>24.408522727272725</v>
      </c>
      <c r="M733" s="135">
        <v>295</v>
      </c>
      <c r="N733" s="135">
        <v>167452176</v>
      </c>
      <c r="O733" s="135">
        <v>449121</v>
      </c>
      <c r="P733" s="182">
        <f>(C733+4.2+coefficient!$B$20-0.5)/0.88*1.19</f>
        <v>23.732386363636365</v>
      </c>
      <c r="Q733" s="137">
        <v>296</v>
      </c>
      <c r="R733" s="137">
        <v>167452176</v>
      </c>
      <c r="S733" s="137">
        <v>449122</v>
      </c>
      <c r="T733" s="186">
        <f t="shared" si="50"/>
        <v>12.238068181818182</v>
      </c>
      <c r="U733" s="187">
        <v>758</v>
      </c>
      <c r="V733" s="187">
        <v>167452176</v>
      </c>
      <c r="W733" s="187">
        <v>599426</v>
      </c>
      <c r="X733" s="188">
        <f t="shared" si="51"/>
        <v>19.508522727272727</v>
      </c>
      <c r="Y733" s="189">
        <v>759</v>
      </c>
      <c r="Z733" s="189">
        <v>167452176</v>
      </c>
      <c r="AA733" s="189">
        <v>599427</v>
      </c>
      <c r="AB733" s="357">
        <v>8</v>
      </c>
    </row>
    <row r="734" spans="1:33" x14ac:dyDescent="0.25">
      <c r="A734" s="144" t="s">
        <v>1574</v>
      </c>
      <c r="B734" s="183">
        <v>167452177</v>
      </c>
      <c r="C734" s="184">
        <v>3.88</v>
      </c>
      <c r="D734" s="127">
        <f>(C734+4.2+coefficient!$B$20-0.5)/0.9*1.19</f>
        <v>21.922444444444441</v>
      </c>
      <c r="E734" s="128">
        <f>(C734+4.2+coefficient!$B$20-0.5)/0.95</f>
        <v>17.452631578947368</v>
      </c>
      <c r="F734" s="178" t="s">
        <v>842</v>
      </c>
      <c r="G734" s="179">
        <v>733</v>
      </c>
      <c r="H734" s="180">
        <f>(C734+4.2+coefficient!$B$20)/0.85*1.19</f>
        <v>23.911999999999999</v>
      </c>
      <c r="I734" s="132">
        <v>294</v>
      </c>
      <c r="J734" s="132">
        <v>167452177</v>
      </c>
      <c r="K734" s="132">
        <v>449123</v>
      </c>
      <c r="L734" s="181">
        <f>(C734+4.2+coefficient!$B$20)/0.88*1.19</f>
        <v>23.096818181818179</v>
      </c>
      <c r="M734" s="135">
        <v>295</v>
      </c>
      <c r="N734" s="135">
        <v>167452177</v>
      </c>
      <c r="O734" s="135">
        <v>449124</v>
      </c>
      <c r="P734" s="182">
        <f>(C734+4.2+coefficient!$B$20-0.5)/0.88*1.19</f>
        <v>22.420681818181816</v>
      </c>
      <c r="Q734" s="137">
        <v>296</v>
      </c>
      <c r="R734" s="137">
        <v>167452177</v>
      </c>
      <c r="S734" s="137">
        <v>449125</v>
      </c>
      <c r="T734" s="186">
        <f t="shared" si="50"/>
        <v>10.926363636363636</v>
      </c>
      <c r="U734" s="187">
        <v>758</v>
      </c>
      <c r="V734" s="187">
        <v>167452177</v>
      </c>
      <c r="W734" s="187">
        <v>599428</v>
      </c>
      <c r="X734" s="188">
        <f t="shared" si="51"/>
        <v>18.19681818181818</v>
      </c>
      <c r="Y734" s="189">
        <v>759</v>
      </c>
      <c r="Z734" s="189">
        <v>167452177</v>
      </c>
      <c r="AA734" s="189">
        <v>599429</v>
      </c>
      <c r="AB734" s="357">
        <v>8</v>
      </c>
      <c r="AE734">
        <v>0</v>
      </c>
      <c r="AF734">
        <v>0</v>
      </c>
      <c r="AG734">
        <v>0</v>
      </c>
    </row>
    <row r="735" spans="1:33" x14ac:dyDescent="0.25">
      <c r="A735" s="125" t="s">
        <v>1575</v>
      </c>
      <c r="B735" s="183">
        <v>167452178</v>
      </c>
      <c r="C735" s="184">
        <v>4.05</v>
      </c>
      <c r="D735" s="127">
        <f>(C735+4.2+coefficient!$B$20-0.5)/0.9*1.19</f>
        <v>22.147222222222222</v>
      </c>
      <c r="E735" s="128">
        <f>(C735+4.2+coefficient!$B$20-0.5)/0.95</f>
        <v>17.631578947368421</v>
      </c>
      <c r="F735" s="185" t="s">
        <v>842</v>
      </c>
      <c r="G735" s="179">
        <v>734</v>
      </c>
      <c r="H735" s="180">
        <f>(C735+4.2+coefficient!$B$20)/0.85*1.19</f>
        <v>24.15</v>
      </c>
      <c r="I735" s="132">
        <v>294</v>
      </c>
      <c r="J735" s="132">
        <v>167452178</v>
      </c>
      <c r="K735" s="132">
        <v>449126</v>
      </c>
      <c r="L735" s="181">
        <f>(C735+4.2+coefficient!$B$20)/0.88*1.19</f>
        <v>23.326704545454543</v>
      </c>
      <c r="M735" s="135">
        <v>295</v>
      </c>
      <c r="N735" s="135">
        <v>167452178</v>
      </c>
      <c r="O735" s="135">
        <v>449127</v>
      </c>
      <c r="P735" s="182">
        <f>(C735+4.2+coefficient!$B$20-0.5)/0.88*1.19</f>
        <v>22.650568181818183</v>
      </c>
      <c r="Q735" s="137">
        <v>296</v>
      </c>
      <c r="R735" s="137">
        <v>167452178</v>
      </c>
      <c r="S735" s="137">
        <v>449128</v>
      </c>
      <c r="T735" s="186">
        <f t="shared" si="50"/>
        <v>11.15625</v>
      </c>
      <c r="U735" s="187">
        <v>758</v>
      </c>
      <c r="V735" s="187">
        <v>167452178</v>
      </c>
      <c r="W735" s="187">
        <v>599430</v>
      </c>
      <c r="X735" s="188">
        <f t="shared" si="51"/>
        <v>18.426704545454541</v>
      </c>
      <c r="Y735" s="189">
        <v>759</v>
      </c>
      <c r="Z735" s="189">
        <v>167452178</v>
      </c>
      <c r="AA735" s="189">
        <v>599431</v>
      </c>
      <c r="AB735" s="357">
        <v>8</v>
      </c>
    </row>
    <row r="736" spans="1:33" x14ac:dyDescent="0.25">
      <c r="A736" s="144" t="s">
        <v>1576</v>
      </c>
      <c r="B736" s="183">
        <v>167452179</v>
      </c>
      <c r="C736" s="184">
        <v>7.62</v>
      </c>
      <c r="D736" s="127">
        <f>(C736+4.2+coefficient!$B$19-0.5)/0.9*1.19</f>
        <v>30.83422222222222</v>
      </c>
      <c r="E736" s="128">
        <f>(C736+4.2+coefficient!$B$19-0.5)/0.95</f>
        <v>24.547368421052632</v>
      </c>
      <c r="F736" s="178" t="s">
        <v>841</v>
      </c>
      <c r="G736" s="179">
        <v>735</v>
      </c>
      <c r="H736" s="180">
        <f>(C736+4.2+coefficient!$B$19)/0.85*1.19</f>
        <v>33.347999999999999</v>
      </c>
      <c r="I736" s="132">
        <v>294</v>
      </c>
      <c r="J736" s="132">
        <v>167452179</v>
      </c>
      <c r="K736" s="132">
        <v>449129</v>
      </c>
      <c r="L736" s="181">
        <f>(C736+4.2+coefficient!$B$19)/0.88*1.19</f>
        <v>32.211136363636363</v>
      </c>
      <c r="M736" s="135">
        <v>295</v>
      </c>
      <c r="N736" s="135">
        <v>167452179</v>
      </c>
      <c r="O736" s="135">
        <v>449130</v>
      </c>
      <c r="P736" s="182">
        <f>(C736+4.2+coefficient!$B$19-0.5)/0.88*1.19</f>
        <v>31.535</v>
      </c>
      <c r="Q736" s="137">
        <v>296</v>
      </c>
      <c r="R736" s="137">
        <v>167452179</v>
      </c>
      <c r="S736" s="137">
        <v>449131</v>
      </c>
      <c r="T736" s="186">
        <f t="shared" si="50"/>
        <v>15.983863636363635</v>
      </c>
      <c r="U736" s="187">
        <v>758</v>
      </c>
      <c r="V736" s="187">
        <v>167452179</v>
      </c>
      <c r="W736" s="187">
        <v>599432</v>
      </c>
      <c r="X736" s="188">
        <f t="shared" si="51"/>
        <v>27.311136363636365</v>
      </c>
      <c r="Y736" s="189">
        <v>759</v>
      </c>
      <c r="Z736" s="189">
        <v>167452179</v>
      </c>
      <c r="AA736" s="189">
        <v>599433</v>
      </c>
      <c r="AB736" s="357">
        <v>8</v>
      </c>
    </row>
    <row r="737" spans="1:33" x14ac:dyDescent="0.25">
      <c r="A737" s="125" t="s">
        <v>1577</v>
      </c>
      <c r="B737" s="183">
        <v>167452180</v>
      </c>
      <c r="C737" s="184">
        <v>4.6900000000000004</v>
      </c>
      <c r="D737" s="127">
        <f>(C737+4.2+coefficient!$B$20-0.5)/0.9*1.19</f>
        <v>22.993444444444446</v>
      </c>
      <c r="E737" s="128">
        <f>(C737+4.2+coefficient!$B$20-0.5)/0.95</f>
        <v>18.305263157894739</v>
      </c>
      <c r="F737" s="185" t="s">
        <v>842</v>
      </c>
      <c r="G737" s="179">
        <v>736</v>
      </c>
      <c r="H737" s="180">
        <f>(C737+4.2+coefficient!$B$20)/0.85*1.19</f>
        <v>25.045999999999999</v>
      </c>
      <c r="I737" s="132">
        <v>294</v>
      </c>
      <c r="J737" s="132">
        <v>167452180</v>
      </c>
      <c r="K737" s="132">
        <v>449132</v>
      </c>
      <c r="L737" s="181">
        <f>(C737+4.2+coefficient!$B$20)/0.88*1.19</f>
        <v>24.192159090909094</v>
      </c>
      <c r="M737" s="135">
        <v>295</v>
      </c>
      <c r="N737" s="135">
        <v>167452180</v>
      </c>
      <c r="O737" s="135">
        <v>449133</v>
      </c>
      <c r="P737" s="182">
        <f>(C737+4.2+coefficient!$B$20-0.5)/0.88*1.19</f>
        <v>23.516022727272727</v>
      </c>
      <c r="Q737" s="137">
        <v>296</v>
      </c>
      <c r="R737" s="137">
        <v>167452180</v>
      </c>
      <c r="S737" s="137">
        <v>449134</v>
      </c>
      <c r="T737" s="186">
        <f t="shared" si="50"/>
        <v>12.021704545454547</v>
      </c>
      <c r="U737" s="187">
        <v>758</v>
      </c>
      <c r="V737" s="187">
        <v>167452180</v>
      </c>
      <c r="W737" s="187">
        <v>599434</v>
      </c>
      <c r="X737" s="188">
        <f t="shared" si="51"/>
        <v>19.292159090909095</v>
      </c>
      <c r="Y737" s="189">
        <v>759</v>
      </c>
      <c r="Z737" s="189">
        <v>167452180</v>
      </c>
      <c r="AA737" s="189">
        <v>599435</v>
      </c>
      <c r="AB737" s="357">
        <v>8</v>
      </c>
    </row>
    <row r="738" spans="1:33" x14ac:dyDescent="0.25">
      <c r="A738" s="144" t="s">
        <v>1578</v>
      </c>
      <c r="B738" s="183">
        <v>167452181</v>
      </c>
      <c r="C738" s="184">
        <v>8.26</v>
      </c>
      <c r="D738" s="127">
        <f>(C738+4.2+coefficient!$B$19-0.5)/0.9*1.19</f>
        <v>31.680444444444444</v>
      </c>
      <c r="E738" s="128">
        <f>(C738+4.2+coefficient!$B$19-0.5)/0.95</f>
        <v>25.221052631578949</v>
      </c>
      <c r="F738" s="178" t="s">
        <v>841</v>
      </c>
      <c r="G738" s="179">
        <v>737</v>
      </c>
      <c r="H738" s="180">
        <f>(C738+4.2+coefficient!$B$19)/0.85*1.19</f>
        <v>34.244</v>
      </c>
      <c r="I738" s="132">
        <v>294</v>
      </c>
      <c r="J738" s="132">
        <v>167452181</v>
      </c>
      <c r="K738" s="132">
        <v>449135</v>
      </c>
      <c r="L738" s="181">
        <f>(C738+4.2+coefficient!$B$19)/0.88*1.19</f>
        <v>33.07659090909091</v>
      </c>
      <c r="M738" s="135">
        <v>295</v>
      </c>
      <c r="N738" s="135">
        <v>167452181</v>
      </c>
      <c r="O738" s="135">
        <v>449136</v>
      </c>
      <c r="P738" s="182">
        <f>(C738+4.2+coefficient!$B$19-0.5)/0.88*1.19</f>
        <v>32.400454545454544</v>
      </c>
      <c r="Q738" s="137">
        <v>296</v>
      </c>
      <c r="R738" s="137">
        <v>167452181</v>
      </c>
      <c r="S738" s="137">
        <v>449137</v>
      </c>
      <c r="T738" s="186">
        <f t="shared" si="50"/>
        <v>16.849318181818184</v>
      </c>
      <c r="U738" s="187">
        <v>758</v>
      </c>
      <c r="V738" s="187">
        <v>167452181</v>
      </c>
      <c r="W738" s="187">
        <v>599436</v>
      </c>
      <c r="X738" s="188">
        <f t="shared" si="51"/>
        <v>28.176590909090912</v>
      </c>
      <c r="Y738" s="189">
        <v>759</v>
      </c>
      <c r="Z738" s="189">
        <v>167452181</v>
      </c>
      <c r="AA738" s="189">
        <v>599437</v>
      </c>
      <c r="AB738" s="357">
        <v>8</v>
      </c>
    </row>
    <row r="739" spans="1:33" x14ac:dyDescent="0.25">
      <c r="A739" s="125" t="s">
        <v>1579</v>
      </c>
      <c r="B739" s="183">
        <v>167452182</v>
      </c>
      <c r="C739" s="184">
        <v>4.3</v>
      </c>
      <c r="D739" s="127">
        <f>(C739+4.2+coefficient!$B$20-0.5)/0.9*1.19</f>
        <v>22.477777777777778</v>
      </c>
      <c r="E739" s="128">
        <f>(C739+4.2+coefficient!$B$20-0.5)/0.95</f>
        <v>17.894736842105264</v>
      </c>
      <c r="F739" s="185" t="s">
        <v>842</v>
      </c>
      <c r="G739" s="179">
        <v>738</v>
      </c>
      <c r="H739" s="180">
        <f>(C739+4.2+coefficient!$B$20)/0.85*1.19</f>
        <v>24.5</v>
      </c>
      <c r="I739" s="132">
        <v>294</v>
      </c>
      <c r="J739" s="132">
        <v>167452182</v>
      </c>
      <c r="K739" s="132">
        <v>449138</v>
      </c>
      <c r="L739" s="181">
        <f>(C739+4.2+coefficient!$B$20)/0.88*1.19</f>
        <v>23.664772727272727</v>
      </c>
      <c r="M739" s="135">
        <v>295</v>
      </c>
      <c r="N739" s="135">
        <v>167452182</v>
      </c>
      <c r="O739" s="135">
        <v>449139</v>
      </c>
      <c r="P739" s="182">
        <f>(C739+4.2+coefficient!$B$20-0.5)/0.88*1.19</f>
        <v>22.98863636363636</v>
      </c>
      <c r="Q739" s="137">
        <v>296</v>
      </c>
      <c r="R739" s="137">
        <v>167452182</v>
      </c>
      <c r="S739" s="137">
        <v>449140</v>
      </c>
      <c r="T739" s="186">
        <f t="shared" si="50"/>
        <v>11.49431818181818</v>
      </c>
      <c r="U739" s="187">
        <v>758</v>
      </c>
      <c r="V739" s="187">
        <v>167452182</v>
      </c>
      <c r="W739" s="187">
        <v>599438</v>
      </c>
      <c r="X739" s="188">
        <f t="shared" si="51"/>
        <v>18.764772727272728</v>
      </c>
      <c r="Y739" s="189">
        <v>759</v>
      </c>
      <c r="Z739" s="189">
        <v>167452182</v>
      </c>
      <c r="AA739" s="189">
        <v>599439</v>
      </c>
      <c r="AB739" s="357">
        <v>8</v>
      </c>
    </row>
    <row r="740" spans="1:33" x14ac:dyDescent="0.25">
      <c r="A740" s="144" t="s">
        <v>1580</v>
      </c>
      <c r="B740" s="183">
        <v>167452183</v>
      </c>
      <c r="C740" s="184">
        <v>7.87</v>
      </c>
      <c r="D740" s="127">
        <f>(C740+4.2+coefficient!$B$19-0.5)/0.9*1.19</f>
        <v>31.164777777777779</v>
      </c>
      <c r="E740" s="128">
        <f>(C740+4.2+coefficient!$B$19-0.5)/0.95</f>
        <v>24.810526315789474</v>
      </c>
      <c r="F740" s="178" t="s">
        <v>841</v>
      </c>
      <c r="G740" s="179">
        <v>739</v>
      </c>
      <c r="H740" s="180">
        <f>(C740+4.2+coefficient!$B$19)/0.85*1.19</f>
        <v>33.698</v>
      </c>
      <c r="I740" s="132">
        <v>294</v>
      </c>
      <c r="J740" s="132">
        <v>167452183</v>
      </c>
      <c r="K740" s="132">
        <v>449141</v>
      </c>
      <c r="L740" s="181">
        <f>(C740+4.2+coefficient!$B$19)/0.88*1.19</f>
        <v>32.549204545454543</v>
      </c>
      <c r="M740" s="135">
        <v>295</v>
      </c>
      <c r="N740" s="135">
        <v>167452183</v>
      </c>
      <c r="O740" s="135">
        <v>449142</v>
      </c>
      <c r="P740" s="182">
        <f>(C740+4.2+coefficient!$B$19-0.5)/0.88*1.19</f>
        <v>31.87306818181818</v>
      </c>
      <c r="Q740" s="137">
        <v>296</v>
      </c>
      <c r="R740" s="137">
        <v>167452183</v>
      </c>
      <c r="S740" s="137">
        <v>449143</v>
      </c>
      <c r="T740" s="186">
        <f t="shared" si="50"/>
        <v>16.321931818181817</v>
      </c>
      <c r="U740" s="187">
        <v>758</v>
      </c>
      <c r="V740" s="187">
        <v>167452183</v>
      </c>
      <c r="W740" s="187">
        <v>599440</v>
      </c>
      <c r="X740" s="188">
        <f t="shared" si="51"/>
        <v>27.649204545454545</v>
      </c>
      <c r="Y740" s="189">
        <v>759</v>
      </c>
      <c r="Z740" s="189">
        <v>167452183</v>
      </c>
      <c r="AA740" s="189">
        <v>599441</v>
      </c>
      <c r="AB740" s="357">
        <v>8</v>
      </c>
    </row>
    <row r="741" spans="1:33" x14ac:dyDescent="0.25">
      <c r="A741" s="125" t="s">
        <v>1581</v>
      </c>
      <c r="B741" s="183">
        <v>167452184</v>
      </c>
      <c r="C741" s="184">
        <v>3.91</v>
      </c>
      <c r="D741" s="127">
        <f>(C741+4.2+coefficient!$B$21-0.5)/0.9*1.19</f>
        <v>19.317666666666664</v>
      </c>
      <c r="E741" s="128">
        <f>(C741+4.2+coefficient!$B$21-0.5)/0.95</f>
        <v>15.378947368421052</v>
      </c>
      <c r="F741" s="185" t="s">
        <v>516</v>
      </c>
      <c r="G741" s="179">
        <v>740</v>
      </c>
      <c r="H741" s="180">
        <f>(C741+4.2+coefficient!$B$21)/0.85*1.19</f>
        <v>21.154</v>
      </c>
      <c r="I741" s="132">
        <v>294</v>
      </c>
      <c r="J741" s="132">
        <v>167452184</v>
      </c>
      <c r="K741" s="132">
        <v>449144</v>
      </c>
      <c r="L741" s="181">
        <f>(C741+4.2+coefficient!$B$21)/0.88*1.19</f>
        <v>20.432840909090906</v>
      </c>
      <c r="M741" s="135">
        <v>295</v>
      </c>
      <c r="N741" s="135">
        <v>167452184</v>
      </c>
      <c r="O741" s="135">
        <v>449145</v>
      </c>
      <c r="P741" s="182">
        <f>(C741+4.2+coefficient!$B$21-0.5)/0.88*1.19</f>
        <v>19.756704545454543</v>
      </c>
      <c r="Q741" s="137">
        <v>296</v>
      </c>
      <c r="R741" s="137">
        <v>167452184</v>
      </c>
      <c r="S741" s="137">
        <v>449146</v>
      </c>
      <c r="T741" s="186">
        <f t="shared" si="50"/>
        <v>10.966931818181816</v>
      </c>
      <c r="U741" s="187">
        <v>758</v>
      </c>
      <c r="V741" s="187">
        <v>167452184</v>
      </c>
      <c r="W741" s="187">
        <v>599442</v>
      </c>
      <c r="X741" s="188">
        <f t="shared" si="51"/>
        <v>15.532840909090906</v>
      </c>
      <c r="Y741" s="189">
        <v>759</v>
      </c>
      <c r="Z741" s="189">
        <v>167452184</v>
      </c>
      <c r="AA741" s="189">
        <v>599443</v>
      </c>
      <c r="AB741" s="357">
        <v>29</v>
      </c>
      <c r="AE741">
        <v>8</v>
      </c>
      <c r="AF741">
        <v>20.43</v>
      </c>
      <c r="AG741">
        <v>0</v>
      </c>
    </row>
    <row r="742" spans="1:33" x14ac:dyDescent="0.25">
      <c r="A742" s="144" t="s">
        <v>1582</v>
      </c>
      <c r="B742" s="183">
        <v>167452185</v>
      </c>
      <c r="C742" s="184">
        <v>4.62</v>
      </c>
      <c r="D742" s="127">
        <f>(C742+4.2+coefficient!$B$20-0.5)/0.9*1.19</f>
        <v>22.900888888888886</v>
      </c>
      <c r="E742" s="128">
        <f>(C742+4.2+coefficient!$B$20-0.5)/0.95</f>
        <v>18.231578947368423</v>
      </c>
      <c r="F742" s="178" t="s">
        <v>842</v>
      </c>
      <c r="G742" s="179">
        <v>741</v>
      </c>
      <c r="H742" s="180">
        <f>(C742+4.2+coefficient!$B$20)/0.85*1.19</f>
        <v>24.948</v>
      </c>
      <c r="I742" s="132">
        <v>294</v>
      </c>
      <c r="J742" s="132">
        <v>167452185</v>
      </c>
      <c r="K742" s="132">
        <v>449147</v>
      </c>
      <c r="L742" s="181">
        <f>(C742+4.2+coefficient!$B$20)/0.88*1.19</f>
        <v>24.0975</v>
      </c>
      <c r="M742" s="135">
        <v>295</v>
      </c>
      <c r="N742" s="135">
        <v>167452185</v>
      </c>
      <c r="O742" s="135">
        <v>449148</v>
      </c>
      <c r="P742" s="182">
        <f>(C742+4.2+coefficient!$B$20-0.5)/0.88*1.19</f>
        <v>23.421363636363637</v>
      </c>
      <c r="Q742" s="137">
        <v>296</v>
      </c>
      <c r="R742" s="137">
        <v>167452185</v>
      </c>
      <c r="S742" s="137">
        <v>449149</v>
      </c>
      <c r="T742" s="186">
        <f t="shared" si="50"/>
        <v>11.927045454545455</v>
      </c>
      <c r="U742" s="187">
        <v>758</v>
      </c>
      <c r="V742" s="187">
        <v>167452185</v>
      </c>
      <c r="W742" s="187">
        <v>599444</v>
      </c>
      <c r="X742" s="188">
        <f t="shared" si="51"/>
        <v>19.197499999999998</v>
      </c>
      <c r="Y742" s="189">
        <v>759</v>
      </c>
      <c r="Z742" s="189">
        <v>167452185</v>
      </c>
      <c r="AA742" s="189">
        <v>599445</v>
      </c>
      <c r="AB742" s="357">
        <v>29</v>
      </c>
    </row>
    <row r="743" spans="1:33" x14ac:dyDescent="0.25">
      <c r="A743" s="148" t="s">
        <v>1583</v>
      </c>
      <c r="B743" s="190">
        <v>167452186</v>
      </c>
      <c r="C743" s="191">
        <v>5.58</v>
      </c>
      <c r="D743" s="192">
        <f>(C743+4.2+coefficient!$B$20-0.5)/0.9*1.19</f>
        <v>24.170222222222225</v>
      </c>
      <c r="E743" s="193">
        <f>(C743+4.2+coefficient!$B$20-0.5)/0.95</f>
        <v>19.242105263157896</v>
      </c>
      <c r="F743" s="185" t="s">
        <v>842</v>
      </c>
      <c r="G743" s="179">
        <v>742</v>
      </c>
      <c r="H743" s="180">
        <f>(C743+4.2+coefficient!$B$20)/0.85*1.19</f>
        <v>26.292000000000002</v>
      </c>
      <c r="I743" s="132">
        <v>294</v>
      </c>
      <c r="J743" s="132">
        <v>167452186</v>
      </c>
      <c r="K743" s="132">
        <v>449150</v>
      </c>
      <c r="L743" s="181">
        <f>(C743+4.2+coefficient!$B$20)/0.88*1.19</f>
        <v>25.395681818181821</v>
      </c>
      <c r="M743" s="135">
        <v>295</v>
      </c>
      <c r="N743" s="135">
        <v>167452186</v>
      </c>
      <c r="O743" s="135">
        <v>449151</v>
      </c>
      <c r="P743" s="182">
        <f>(C743+4.2+coefficient!$B$20-0.5)/0.88*1.19</f>
        <v>24.719545454545454</v>
      </c>
      <c r="Q743" s="137">
        <v>296</v>
      </c>
      <c r="R743" s="137">
        <v>167452186</v>
      </c>
      <c r="S743" s="137">
        <v>449152</v>
      </c>
      <c r="T743" s="186">
        <f t="shared" si="50"/>
        <v>13.225227272727274</v>
      </c>
      <c r="U743" s="187">
        <v>758</v>
      </c>
      <c r="V743" s="187">
        <v>167452186</v>
      </c>
      <c r="W743" s="187">
        <v>599446</v>
      </c>
      <c r="X743" s="188">
        <f t="shared" si="51"/>
        <v>20.495681818181822</v>
      </c>
      <c r="Y743" s="189">
        <v>759</v>
      </c>
      <c r="Z743" s="189">
        <v>167452186</v>
      </c>
      <c r="AA743" s="189">
        <v>599447</v>
      </c>
      <c r="AB743" s="357">
        <v>29</v>
      </c>
      <c r="AE743">
        <v>1</v>
      </c>
      <c r="AF743">
        <v>25.4</v>
      </c>
      <c r="AG743">
        <v>0</v>
      </c>
    </row>
    <row r="744" spans="1:33" x14ac:dyDescent="0.25">
      <c r="A744" s="146" t="s">
        <v>1584</v>
      </c>
      <c r="B744" s="190">
        <v>167452187</v>
      </c>
      <c r="C744" s="191">
        <v>5.58</v>
      </c>
      <c r="D744" s="192">
        <f>(C744+4.2+coefficient!$B$20-0.5)/0.9*1.19</f>
        <v>24.170222222222225</v>
      </c>
      <c r="E744" s="193">
        <f>(C744+4.2+coefficient!$B$20-0.5)/0.95</f>
        <v>19.242105263157896</v>
      </c>
      <c r="F744" s="178" t="s">
        <v>842</v>
      </c>
      <c r="G744" s="179">
        <v>743</v>
      </c>
      <c r="H744" s="180">
        <f>(C744+4.2+coefficient!$B$20)/0.85*1.19</f>
        <v>26.292000000000002</v>
      </c>
      <c r="I744" s="132">
        <v>294</v>
      </c>
      <c r="J744" s="132">
        <v>167452187</v>
      </c>
      <c r="K744" s="132">
        <v>449153</v>
      </c>
      <c r="L744" s="181">
        <f>(C744+4.2+coefficient!$B$20)/0.88*1.19</f>
        <v>25.395681818181821</v>
      </c>
      <c r="M744" s="135">
        <v>295</v>
      </c>
      <c r="N744" s="135">
        <v>167452187</v>
      </c>
      <c r="O744" s="135">
        <v>449154</v>
      </c>
      <c r="P744" s="182">
        <f>(C744+4.2+coefficient!$B$20-0.5)/0.88*1.19</f>
        <v>24.719545454545454</v>
      </c>
      <c r="Q744" s="137">
        <v>296</v>
      </c>
      <c r="R744" s="137">
        <v>167452187</v>
      </c>
      <c r="S744" s="137">
        <v>449155</v>
      </c>
      <c r="T744" s="186">
        <f t="shared" si="50"/>
        <v>13.225227272727274</v>
      </c>
      <c r="U744" s="187">
        <v>758</v>
      </c>
      <c r="V744" s="187">
        <v>167452187</v>
      </c>
      <c r="W744" s="187">
        <v>599448</v>
      </c>
      <c r="X744" s="188">
        <f t="shared" si="51"/>
        <v>20.495681818181822</v>
      </c>
      <c r="Y744" s="189">
        <v>759</v>
      </c>
      <c r="Z744" s="189">
        <v>167452187</v>
      </c>
      <c r="AA744" s="189">
        <v>599449</v>
      </c>
      <c r="AB744" s="357">
        <v>29</v>
      </c>
    </row>
    <row r="745" spans="1:33" x14ac:dyDescent="0.25">
      <c r="A745" s="148" t="s">
        <v>1585</v>
      </c>
      <c r="B745" s="190">
        <v>167452188</v>
      </c>
      <c r="C745" s="191">
        <v>4.93</v>
      </c>
      <c r="D745" s="192">
        <f>(C745+4.2+coefficient!$B$20-0.5)/0.9*1.19</f>
        <v>23.310777777777776</v>
      </c>
      <c r="E745" s="193">
        <f>(C745+4.2+coefficient!$B$20-0.5)/0.95</f>
        <v>18.557894736842105</v>
      </c>
      <c r="F745" s="185" t="s">
        <v>842</v>
      </c>
      <c r="G745" s="179">
        <v>744</v>
      </c>
      <c r="H745" s="180">
        <f>(C745+4.2+coefficient!$B$20)/0.85*1.19</f>
        <v>25.381999999999998</v>
      </c>
      <c r="I745" s="132">
        <v>294</v>
      </c>
      <c r="J745" s="132">
        <v>167452188</v>
      </c>
      <c r="K745" s="132">
        <v>449156</v>
      </c>
      <c r="L745" s="181">
        <f>(C745+4.2+coefficient!$B$20)/0.88*1.19</f>
        <v>24.516704545454544</v>
      </c>
      <c r="M745" s="135">
        <v>295</v>
      </c>
      <c r="N745" s="135">
        <v>167452188</v>
      </c>
      <c r="O745" s="135">
        <v>449157</v>
      </c>
      <c r="P745" s="182">
        <f>(C745+4.2+coefficient!$B$20-0.5)/0.88*1.19</f>
        <v>23.840568181818178</v>
      </c>
      <c r="Q745" s="137">
        <v>296</v>
      </c>
      <c r="R745" s="137">
        <v>167452188</v>
      </c>
      <c r="S745" s="137">
        <v>449158</v>
      </c>
      <c r="T745" s="186">
        <f t="shared" si="50"/>
        <v>12.346249999999998</v>
      </c>
      <c r="U745" s="187">
        <v>758</v>
      </c>
      <c r="V745" s="187">
        <v>167452188</v>
      </c>
      <c r="W745" s="187">
        <v>599450</v>
      </c>
      <c r="X745" s="188">
        <f t="shared" si="51"/>
        <v>19.616704545454546</v>
      </c>
      <c r="Y745" s="189">
        <v>759</v>
      </c>
      <c r="Z745" s="189">
        <v>167452188</v>
      </c>
      <c r="AA745" s="189">
        <v>599451</v>
      </c>
      <c r="AB745" s="357">
        <v>0</v>
      </c>
    </row>
    <row r="746" spans="1:33" x14ac:dyDescent="0.25">
      <c r="A746" s="144" t="s">
        <v>1586</v>
      </c>
      <c r="B746" s="183">
        <v>167452189</v>
      </c>
      <c r="C746" s="184">
        <v>5.21</v>
      </c>
      <c r="D746" s="127">
        <f>(C746+4.2+coefficient!$B$20-0.5)/0.9*1.19</f>
        <v>23.680999999999997</v>
      </c>
      <c r="E746" s="128">
        <f>(C746+4.2+coefficient!$B$20-0.5)/0.95</f>
        <v>18.852631578947371</v>
      </c>
      <c r="F746" s="178" t="s">
        <v>842</v>
      </c>
      <c r="G746" s="179">
        <v>745</v>
      </c>
      <c r="H746" s="180">
        <f>(C746+4.2+coefficient!$B$20)/0.85*1.19</f>
        <v>25.774000000000001</v>
      </c>
      <c r="I746" s="132">
        <v>294</v>
      </c>
      <c r="J746" s="132">
        <v>167452189</v>
      </c>
      <c r="K746" s="132">
        <v>449159</v>
      </c>
      <c r="L746" s="181">
        <f>(C746+4.2+coefficient!$B$20)/0.88*1.19</f>
        <v>24.895340909090908</v>
      </c>
      <c r="M746" s="135">
        <v>295</v>
      </c>
      <c r="N746" s="135">
        <v>167452189</v>
      </c>
      <c r="O746" s="135">
        <v>449160</v>
      </c>
      <c r="P746" s="182">
        <f>(C746+4.2+coefficient!$B$20-0.5)/0.88*1.19</f>
        <v>24.219204545454545</v>
      </c>
      <c r="Q746" s="137">
        <v>296</v>
      </c>
      <c r="R746" s="137">
        <v>167452189</v>
      </c>
      <c r="S746" s="137">
        <v>449161</v>
      </c>
      <c r="T746" s="186">
        <f t="shared" si="50"/>
        <v>12.724886363636363</v>
      </c>
      <c r="U746" s="187">
        <v>758</v>
      </c>
      <c r="V746" s="187">
        <v>167452189</v>
      </c>
      <c r="W746" s="187">
        <v>599452</v>
      </c>
      <c r="X746" s="188">
        <f t="shared" si="51"/>
        <v>19.995340909090906</v>
      </c>
      <c r="Y746" s="189">
        <v>759</v>
      </c>
      <c r="Z746" s="189">
        <v>167452189</v>
      </c>
      <c r="AA746" s="189">
        <v>599453</v>
      </c>
      <c r="AB746" s="357">
        <v>29</v>
      </c>
    </row>
    <row r="747" spans="1:33" x14ac:dyDescent="0.25">
      <c r="A747" s="125" t="s">
        <v>1587</v>
      </c>
      <c r="B747" s="183">
        <v>167452190</v>
      </c>
      <c r="C747" s="184">
        <v>3.82</v>
      </c>
      <c r="D747" s="127">
        <f>(C747+4.2+coefficient!$B$21-0.5)/0.9*1.19</f>
        <v>19.198666666666664</v>
      </c>
      <c r="E747" s="128">
        <f>(C747+4.2+coefficient!$B$21-0.5)/0.95</f>
        <v>15.284210526315789</v>
      </c>
      <c r="F747" s="185" t="s">
        <v>516</v>
      </c>
      <c r="G747" s="179">
        <v>746</v>
      </c>
      <c r="H747" s="180">
        <f>(C747+4.2+coefficient!$B$21)/0.85*1.19</f>
        <v>21.027999999999999</v>
      </c>
      <c r="I747" s="132">
        <v>294</v>
      </c>
      <c r="J747" s="132">
        <v>167452190</v>
      </c>
      <c r="K747" s="132">
        <v>449162</v>
      </c>
      <c r="L747" s="181">
        <f>(C747+4.2+coefficient!$B$21)/0.88*1.19</f>
        <v>20.311136363636361</v>
      </c>
      <c r="M747" s="135">
        <v>295</v>
      </c>
      <c r="N747" s="135">
        <v>167452190</v>
      </c>
      <c r="O747" s="135">
        <v>449163</v>
      </c>
      <c r="P747" s="182">
        <f>(C747+4.2+coefficient!$B$21-0.5)/0.88*1.19</f>
        <v>19.634999999999998</v>
      </c>
      <c r="Q747" s="137">
        <v>296</v>
      </c>
      <c r="R747" s="137">
        <v>167452190</v>
      </c>
      <c r="S747" s="137">
        <v>449164</v>
      </c>
      <c r="T747" s="186">
        <f t="shared" si="50"/>
        <v>10.845227272727271</v>
      </c>
      <c r="U747" s="187">
        <v>758</v>
      </c>
      <c r="V747" s="187">
        <v>167452190</v>
      </c>
      <c r="W747" s="187">
        <v>599454</v>
      </c>
      <c r="X747" s="188">
        <f t="shared" si="51"/>
        <v>15.411136363636361</v>
      </c>
      <c r="Y747" s="189">
        <v>759</v>
      </c>
      <c r="Z747" s="189">
        <v>167452190</v>
      </c>
      <c r="AA747" s="189">
        <v>599455</v>
      </c>
      <c r="AB747" s="357">
        <v>38</v>
      </c>
      <c r="AE747">
        <v>6</v>
      </c>
      <c r="AF747">
        <v>20.309999999999999</v>
      </c>
      <c r="AG747">
        <v>0</v>
      </c>
    </row>
    <row r="748" spans="1:33" x14ac:dyDescent="0.25">
      <c r="A748" s="144" t="s">
        <v>1588</v>
      </c>
      <c r="B748" s="183">
        <v>167452191</v>
      </c>
      <c r="C748" s="184">
        <v>3.25</v>
      </c>
      <c r="D748" s="127">
        <f>(C748+4.2+coefficient!$B$21-0.5)/0.9*1.19</f>
        <v>18.444999999999997</v>
      </c>
      <c r="E748" s="128">
        <f>(C748+4.2+coefficient!$B$21-0.5)/0.95</f>
        <v>14.684210526315789</v>
      </c>
      <c r="F748" s="178" t="s">
        <v>516</v>
      </c>
      <c r="G748" s="179">
        <v>747</v>
      </c>
      <c r="H748" s="180">
        <f>(C748+4.2+coefficient!$B$21)/0.85*1.19</f>
        <v>20.23</v>
      </c>
      <c r="I748" s="132">
        <v>294</v>
      </c>
      <c r="J748" s="132">
        <v>167452191</v>
      </c>
      <c r="K748" s="132">
        <v>449165</v>
      </c>
      <c r="L748" s="181">
        <f>(C748+4.2+coefficient!$B$21)/0.88*1.19</f>
        <v>19.540340909090904</v>
      </c>
      <c r="M748" s="135">
        <v>295</v>
      </c>
      <c r="N748" s="135">
        <v>167452191</v>
      </c>
      <c r="O748" s="135">
        <v>449166</v>
      </c>
      <c r="P748" s="182">
        <f>(C748+4.2+coefficient!$B$21-0.5)/0.88*1.19</f>
        <v>18.864204545454545</v>
      </c>
      <c r="Q748" s="137">
        <v>296</v>
      </c>
      <c r="R748" s="137">
        <v>167452191</v>
      </c>
      <c r="S748" s="137">
        <v>449167</v>
      </c>
      <c r="T748" s="186">
        <f t="shared" si="50"/>
        <v>10.074431818181818</v>
      </c>
      <c r="U748" s="187">
        <v>758</v>
      </c>
      <c r="V748" s="187">
        <v>167452191</v>
      </c>
      <c r="W748" s="187">
        <v>599456</v>
      </c>
      <c r="X748" s="188">
        <f t="shared" si="51"/>
        <v>14.640340909090904</v>
      </c>
      <c r="Y748" s="189">
        <v>759</v>
      </c>
      <c r="Z748" s="189">
        <v>167452191</v>
      </c>
      <c r="AA748" s="189">
        <v>599457</v>
      </c>
      <c r="AB748" s="357">
        <v>103</v>
      </c>
      <c r="AE748">
        <v>5</v>
      </c>
      <c r="AF748">
        <v>19.54</v>
      </c>
      <c r="AG748">
        <v>0</v>
      </c>
    </row>
    <row r="749" spans="1:33" x14ac:dyDescent="0.25">
      <c r="A749" s="125" t="s">
        <v>1589</v>
      </c>
      <c r="B749" s="183">
        <v>167452192</v>
      </c>
      <c r="C749" s="184">
        <v>3.59</v>
      </c>
      <c r="D749" s="127">
        <f>(C749+4.2+coefficient!$B$21-0.5)/0.9*1.19</f>
        <v>18.894555555555552</v>
      </c>
      <c r="E749" s="128">
        <f>(C749+4.2+coefficient!$B$21-0.5)/0.95</f>
        <v>15.042105263157895</v>
      </c>
      <c r="F749" s="185" t="s">
        <v>516</v>
      </c>
      <c r="G749" s="179">
        <v>748</v>
      </c>
      <c r="H749" s="180">
        <f>(C749+4.2+coefficient!$B$21)/0.85*1.19</f>
        <v>20.705999999999996</v>
      </c>
      <c r="I749" s="132">
        <v>294</v>
      </c>
      <c r="J749" s="132">
        <v>167452192</v>
      </c>
      <c r="K749" s="132">
        <v>449168</v>
      </c>
      <c r="L749" s="181">
        <f>(C749+4.2+coefficient!$B$21)/0.88*1.19</f>
        <v>20.000113636363633</v>
      </c>
      <c r="M749" s="135">
        <v>295</v>
      </c>
      <c r="N749" s="135">
        <v>167452192</v>
      </c>
      <c r="O749" s="135">
        <v>449169</v>
      </c>
      <c r="P749" s="182">
        <f>(C749+4.2+coefficient!$B$21-0.5)/0.88*1.19</f>
        <v>19.323977272727273</v>
      </c>
      <c r="Q749" s="137">
        <v>296</v>
      </c>
      <c r="R749" s="137">
        <v>167452192</v>
      </c>
      <c r="S749" s="137">
        <v>449170</v>
      </c>
      <c r="T749" s="186">
        <f t="shared" si="50"/>
        <v>10.534204545454545</v>
      </c>
      <c r="U749" s="187">
        <v>758</v>
      </c>
      <c r="V749" s="187">
        <v>167452192</v>
      </c>
      <c r="W749" s="187">
        <v>599458</v>
      </c>
      <c r="X749" s="188">
        <f t="shared" si="51"/>
        <v>15.100113636363632</v>
      </c>
      <c r="Y749" s="189">
        <v>759</v>
      </c>
      <c r="Z749" s="189">
        <v>167452192</v>
      </c>
      <c r="AA749" s="189">
        <v>599459</v>
      </c>
      <c r="AB749" s="357">
        <v>17</v>
      </c>
    </row>
    <row r="750" spans="1:33" x14ac:dyDescent="0.25">
      <c r="A750" s="144" t="s">
        <v>1590</v>
      </c>
      <c r="B750" s="183">
        <v>167452193</v>
      </c>
      <c r="C750" s="184">
        <v>2.71</v>
      </c>
      <c r="D750" s="127">
        <f>(C750+4.2+coefficient!$B$21-0.5)/0.9*1.19</f>
        <v>17.730999999999998</v>
      </c>
      <c r="E750" s="128">
        <f>(C750+4.2+coefficient!$B$21-0.5)/0.95</f>
        <v>14.115789473684211</v>
      </c>
      <c r="F750" s="178" t="s">
        <v>516</v>
      </c>
      <c r="G750" s="179">
        <v>749</v>
      </c>
      <c r="H750" s="180">
        <f>(C750+4.2+coefficient!$B$21)/0.85*1.19</f>
        <v>19.474</v>
      </c>
      <c r="I750" s="132">
        <v>294</v>
      </c>
      <c r="J750" s="132">
        <v>167452193</v>
      </c>
      <c r="K750" s="132">
        <v>449171</v>
      </c>
      <c r="L750" s="181">
        <f>(C750+4.2+coefficient!$B$21)/0.88*1.19</f>
        <v>18.810113636363635</v>
      </c>
      <c r="M750" s="135">
        <v>295</v>
      </c>
      <c r="N750" s="135">
        <v>167452193</v>
      </c>
      <c r="O750" s="135">
        <v>449172</v>
      </c>
      <c r="P750" s="182">
        <f>(C750+4.2+coefficient!$B$21-0.5)/0.88*1.19</f>
        <v>18.133977272727272</v>
      </c>
      <c r="Q750" s="137">
        <v>296</v>
      </c>
      <c r="R750" s="137">
        <v>167452193</v>
      </c>
      <c r="S750" s="137">
        <v>449173</v>
      </c>
      <c r="T750" s="186">
        <f t="shared" si="50"/>
        <v>9.344204545454545</v>
      </c>
      <c r="U750" s="187">
        <v>758</v>
      </c>
      <c r="V750" s="187">
        <v>167452193</v>
      </c>
      <c r="W750" s="187">
        <v>599460</v>
      </c>
      <c r="X750" s="188">
        <f t="shared" si="51"/>
        <v>13.910113636363635</v>
      </c>
      <c r="Y750" s="189">
        <v>759</v>
      </c>
      <c r="Z750" s="189">
        <v>167452193</v>
      </c>
      <c r="AA750" s="189">
        <v>599461</v>
      </c>
      <c r="AB750" s="357">
        <v>51</v>
      </c>
    </row>
    <row r="751" spans="1:33" x14ac:dyDescent="0.25">
      <c r="A751" s="148" t="s">
        <v>1591</v>
      </c>
      <c r="B751" s="190">
        <v>167452194</v>
      </c>
      <c r="C751" s="191">
        <v>3.71</v>
      </c>
      <c r="D751" s="192">
        <f>(C751+4.2+coefficient!$B$20-0.5)/0.9*1.19</f>
        <v>21.697666666666667</v>
      </c>
      <c r="E751" s="193">
        <f>(C751+4.2+coefficient!$B$20-0.5)/0.95</f>
        <v>17.273684210526316</v>
      </c>
      <c r="F751" s="185" t="s">
        <v>842</v>
      </c>
      <c r="G751" s="179">
        <v>750</v>
      </c>
      <c r="H751" s="180">
        <f>(C751+4.2+coefficient!$B$20)/0.85*1.19</f>
        <v>23.673999999999999</v>
      </c>
      <c r="I751" s="132">
        <v>294</v>
      </c>
      <c r="J751" s="132">
        <v>167452194</v>
      </c>
      <c r="K751" s="132">
        <v>449174</v>
      </c>
      <c r="L751" s="181">
        <f>(C751+4.2+coefficient!$B$20)/0.88*1.19</f>
        <v>22.866931818181815</v>
      </c>
      <c r="M751" s="135">
        <v>295</v>
      </c>
      <c r="N751" s="135">
        <v>167452194</v>
      </c>
      <c r="O751" s="135">
        <v>449175</v>
      </c>
      <c r="P751" s="182">
        <f>(C751+4.2+coefficient!$B$20-0.5)/0.88*1.19</f>
        <v>22.190795454545455</v>
      </c>
      <c r="Q751" s="137">
        <v>296</v>
      </c>
      <c r="R751" s="137">
        <v>167452194</v>
      </c>
      <c r="S751" s="137">
        <v>449176</v>
      </c>
      <c r="T751" s="186">
        <f t="shared" si="50"/>
        <v>10.696477272727272</v>
      </c>
      <c r="U751" s="187">
        <v>758</v>
      </c>
      <c r="V751" s="187">
        <v>167452194</v>
      </c>
      <c r="W751" s="187">
        <v>599462</v>
      </c>
      <c r="X751" s="188">
        <f t="shared" si="51"/>
        <v>17.966931818181813</v>
      </c>
      <c r="Y751" s="189">
        <v>759</v>
      </c>
      <c r="Z751" s="189">
        <v>167452194</v>
      </c>
      <c r="AA751" s="189">
        <v>599463</v>
      </c>
      <c r="AB751" s="357">
        <v>0</v>
      </c>
    </row>
    <row r="752" spans="1:33" x14ac:dyDescent="0.25">
      <c r="A752" s="144" t="s">
        <v>1592</v>
      </c>
      <c r="B752" s="183">
        <v>167452195</v>
      </c>
      <c r="C752" s="184">
        <v>4.13</v>
      </c>
      <c r="D752" s="127">
        <f>(C752+4.2+coefficient!$B$20-0.5)/0.9*1.19</f>
        <v>22.252999999999997</v>
      </c>
      <c r="E752" s="128">
        <f>(C752+4.2+coefficient!$B$20-0.5)/0.95</f>
        <v>17.715789473684211</v>
      </c>
      <c r="F752" s="178" t="s">
        <v>842</v>
      </c>
      <c r="G752" s="179">
        <v>751</v>
      </c>
      <c r="H752" s="180">
        <f>(C752+4.2+coefficient!$B$20)/0.85*1.19</f>
        <v>24.261999999999997</v>
      </c>
      <c r="I752" s="132">
        <v>294</v>
      </c>
      <c r="J752" s="132">
        <v>167452195</v>
      </c>
      <c r="K752" s="132">
        <v>449177</v>
      </c>
      <c r="L752" s="181">
        <f>(C752+4.2+coefficient!$B$20)/0.88*1.19</f>
        <v>23.434886363636359</v>
      </c>
      <c r="M752" s="135">
        <v>295</v>
      </c>
      <c r="N752" s="135">
        <v>167452195</v>
      </c>
      <c r="O752" s="135">
        <v>449178</v>
      </c>
      <c r="P752" s="182">
        <f>(C752+4.2+coefficient!$B$20-0.5)/0.88*1.19</f>
        <v>22.758749999999996</v>
      </c>
      <c r="Q752" s="137">
        <v>296</v>
      </c>
      <c r="R752" s="137">
        <v>167452195</v>
      </c>
      <c r="S752" s="137">
        <v>449179</v>
      </c>
      <c r="T752" s="186">
        <f t="shared" si="50"/>
        <v>11.264431818181819</v>
      </c>
      <c r="U752" s="187">
        <v>758</v>
      </c>
      <c r="V752" s="187">
        <v>167452195</v>
      </c>
      <c r="W752" s="187">
        <v>599464</v>
      </c>
      <c r="X752" s="188">
        <f t="shared" si="51"/>
        <v>18.53488636363636</v>
      </c>
      <c r="Y752" s="189">
        <v>759</v>
      </c>
      <c r="Z752" s="189">
        <v>167452195</v>
      </c>
      <c r="AA752" s="189">
        <v>599465</v>
      </c>
      <c r="AB752" s="357">
        <v>51</v>
      </c>
    </row>
    <row r="753" spans="1:33" x14ac:dyDescent="0.25">
      <c r="A753" s="125" t="s">
        <v>1593</v>
      </c>
      <c r="B753" s="183">
        <v>167452196</v>
      </c>
      <c r="C753" s="184">
        <v>3.3</v>
      </c>
      <c r="D753" s="127">
        <f>(C753+4.2+coefficient!$B$21-0.5)/0.9*1.19</f>
        <v>18.511111111111109</v>
      </c>
      <c r="E753" s="128">
        <f>(C753+4.2+coefficient!$B$21-0.5)/0.95</f>
        <v>14.736842105263159</v>
      </c>
      <c r="F753" s="185" t="s">
        <v>516</v>
      </c>
      <c r="G753" s="179">
        <v>752</v>
      </c>
      <c r="H753" s="180">
        <f>(C753+4.2+coefficient!$B$21)/0.85*1.19</f>
        <v>20.299999999999997</v>
      </c>
      <c r="I753" s="132">
        <v>294</v>
      </c>
      <c r="J753" s="132">
        <v>167452196</v>
      </c>
      <c r="K753" s="132">
        <v>449180</v>
      </c>
      <c r="L753" s="181">
        <f>(C753+4.2+coefficient!$B$21)/0.88*1.19</f>
        <v>19.607954545454543</v>
      </c>
      <c r="M753" s="135">
        <v>295</v>
      </c>
      <c r="N753" s="135">
        <v>167452196</v>
      </c>
      <c r="O753" s="135">
        <v>449181</v>
      </c>
      <c r="P753" s="182">
        <f>(C753+4.2+coefficient!$B$21-0.5)/0.88*1.19</f>
        <v>18.93181818181818</v>
      </c>
      <c r="Q753" s="137">
        <v>296</v>
      </c>
      <c r="R753" s="137">
        <v>167452196</v>
      </c>
      <c r="S753" s="137">
        <v>449182</v>
      </c>
      <c r="T753" s="186">
        <f t="shared" si="50"/>
        <v>10.142045454545455</v>
      </c>
      <c r="U753" s="187">
        <v>758</v>
      </c>
      <c r="V753" s="187">
        <v>167452196</v>
      </c>
      <c r="W753" s="187">
        <v>599466</v>
      </c>
      <c r="X753" s="188">
        <f t="shared" si="51"/>
        <v>14.707954545454543</v>
      </c>
      <c r="Y753" s="189">
        <v>759</v>
      </c>
      <c r="Z753" s="189">
        <v>167452196</v>
      </c>
      <c r="AA753" s="189">
        <v>599467</v>
      </c>
      <c r="AB753" s="357">
        <v>30</v>
      </c>
    </row>
    <row r="754" spans="1:33" x14ac:dyDescent="0.25">
      <c r="A754" s="146" t="s">
        <v>1594</v>
      </c>
      <c r="B754" s="190">
        <v>167452197</v>
      </c>
      <c r="C754" s="191">
        <v>4.3</v>
      </c>
      <c r="D754" s="192">
        <f>(C754+4.2+coefficient!$B$20-0.5)/0.9*1.19</f>
        <v>22.477777777777778</v>
      </c>
      <c r="E754" s="193">
        <f>(C754+4.2+coefficient!$B$20-0.5)/0.95</f>
        <v>17.894736842105264</v>
      </c>
      <c r="F754" s="178" t="s">
        <v>842</v>
      </c>
      <c r="G754" s="179">
        <v>753</v>
      </c>
      <c r="H754" s="180">
        <f>(C754+4.2+coefficient!$B$20)/0.85*1.19</f>
        <v>24.5</v>
      </c>
      <c r="I754" s="132">
        <v>294</v>
      </c>
      <c r="J754" s="132">
        <v>167452197</v>
      </c>
      <c r="K754" s="132">
        <v>449183</v>
      </c>
      <c r="L754" s="181">
        <f>(C754+4.2+coefficient!$B$20)/0.88*1.19</f>
        <v>23.664772727272727</v>
      </c>
      <c r="M754" s="135">
        <v>295</v>
      </c>
      <c r="N754" s="135">
        <v>167452197</v>
      </c>
      <c r="O754" s="135">
        <v>449184</v>
      </c>
      <c r="P754" s="182">
        <f>(C754+4.2+coefficient!$B$20-0.5)/0.88*1.19</f>
        <v>22.98863636363636</v>
      </c>
      <c r="Q754" s="137">
        <v>296</v>
      </c>
      <c r="R754" s="137">
        <v>167452197</v>
      </c>
      <c r="S754" s="137">
        <v>449185</v>
      </c>
      <c r="T754" s="186">
        <f t="shared" si="50"/>
        <v>11.49431818181818</v>
      </c>
      <c r="U754" s="187">
        <v>758</v>
      </c>
      <c r="V754" s="187">
        <v>167452197</v>
      </c>
      <c r="W754" s="187">
        <v>599468</v>
      </c>
      <c r="X754" s="188">
        <f t="shared" si="51"/>
        <v>18.764772727272728</v>
      </c>
      <c r="Y754" s="189">
        <v>759</v>
      </c>
      <c r="Z754" s="189">
        <v>167452197</v>
      </c>
      <c r="AA754" s="189">
        <v>599469</v>
      </c>
      <c r="AB754" s="357">
        <v>0</v>
      </c>
    </row>
    <row r="755" spans="1:33" x14ac:dyDescent="0.25">
      <c r="A755" s="125" t="s">
        <v>1595</v>
      </c>
      <c r="B755" s="183">
        <v>167452198</v>
      </c>
      <c r="C755" s="184">
        <v>4.72</v>
      </c>
      <c r="D755" s="127">
        <f>(C755+4.2+coefficient!$B$20-0.5)/0.9*1.19</f>
        <v>23.033111111111111</v>
      </c>
      <c r="E755" s="128">
        <f>(C755+4.2+coefficient!$B$20-0.5)/0.95</f>
        <v>18.336842105263159</v>
      </c>
      <c r="F755" s="185" t="s">
        <v>842</v>
      </c>
      <c r="G755" s="179">
        <v>754</v>
      </c>
      <c r="H755" s="180">
        <f>(C755+4.2+coefficient!$B$20)/0.85*1.19</f>
        <v>25.088000000000005</v>
      </c>
      <c r="I755" s="132">
        <v>294</v>
      </c>
      <c r="J755" s="132">
        <v>167452198</v>
      </c>
      <c r="K755" s="132">
        <v>449186</v>
      </c>
      <c r="L755" s="181">
        <f>(C755+4.2+coefficient!$B$20)/0.88*1.19</f>
        <v>24.232727272727274</v>
      </c>
      <c r="M755" s="135">
        <v>295</v>
      </c>
      <c r="N755" s="135">
        <v>167452198</v>
      </c>
      <c r="O755" s="135">
        <v>449187</v>
      </c>
      <c r="P755" s="182">
        <f>(C755+4.2+coefficient!$B$20-0.5)/0.88*1.19</f>
        <v>23.556590909090911</v>
      </c>
      <c r="Q755" s="137">
        <v>296</v>
      </c>
      <c r="R755" s="137">
        <v>167452198</v>
      </c>
      <c r="S755" s="137">
        <v>449188</v>
      </c>
      <c r="T755" s="186">
        <f t="shared" si="50"/>
        <v>12.062272727272727</v>
      </c>
      <c r="U755" s="187">
        <v>758</v>
      </c>
      <c r="V755" s="187">
        <v>167452198</v>
      </c>
      <c r="W755" s="187">
        <v>599470</v>
      </c>
      <c r="X755" s="188">
        <f t="shared" si="51"/>
        <v>19.332727272727276</v>
      </c>
      <c r="Y755" s="189">
        <v>759</v>
      </c>
      <c r="Z755" s="189">
        <v>167452198</v>
      </c>
      <c r="AA755" s="189">
        <v>599471</v>
      </c>
      <c r="AB755" s="357">
        <v>30</v>
      </c>
      <c r="AE755">
        <v>1</v>
      </c>
      <c r="AF755">
        <v>21.53</v>
      </c>
      <c r="AG755">
        <v>0</v>
      </c>
    </row>
    <row r="756" spans="1:33" x14ac:dyDescent="0.25">
      <c r="A756" s="144" t="s">
        <v>1596</v>
      </c>
      <c r="B756" s="183">
        <v>167452199</v>
      </c>
      <c r="C756" s="184">
        <v>2.1800000000000002</v>
      </c>
      <c r="D756" s="127">
        <f>(C756+4.2+coefficient!$B$21-0.5)/0.9*1.19</f>
        <v>17.030222222222221</v>
      </c>
      <c r="E756" s="128">
        <f>(C756+4.2+coefficient!$B$21-0.5)/0.95</f>
        <v>13.557894736842107</v>
      </c>
      <c r="F756" s="178" t="s">
        <v>516</v>
      </c>
      <c r="G756" s="179">
        <v>755</v>
      </c>
      <c r="H756" s="180">
        <f>(C756+4.2+coefficient!$B$21)/0.85*1.19</f>
        <v>18.731999999999999</v>
      </c>
      <c r="I756" s="132">
        <v>294</v>
      </c>
      <c r="J756" s="132">
        <v>167452199</v>
      </c>
      <c r="K756" s="132">
        <v>449189</v>
      </c>
      <c r="L756" s="181">
        <f>(C756+4.2+coefficient!$B$21)/0.88*1.19</f>
        <v>18.093409090909091</v>
      </c>
      <c r="M756" s="135">
        <v>295</v>
      </c>
      <c r="N756" s="135">
        <v>167452199</v>
      </c>
      <c r="O756" s="135">
        <v>449190</v>
      </c>
      <c r="P756" s="182">
        <f>(C756+4.2+coefficient!$B$21-0.5)/0.88*1.19</f>
        <v>17.417272727272728</v>
      </c>
      <c r="Q756" s="137">
        <v>296</v>
      </c>
      <c r="R756" s="137">
        <v>167452199</v>
      </c>
      <c r="S756" s="137">
        <v>449191</v>
      </c>
      <c r="T756" s="186">
        <f t="shared" si="50"/>
        <v>8.6275000000000013</v>
      </c>
      <c r="U756" s="187">
        <v>758</v>
      </c>
      <c r="V756" s="187">
        <v>167452199</v>
      </c>
      <c r="W756" s="187">
        <v>599472</v>
      </c>
      <c r="X756" s="188">
        <f t="shared" si="51"/>
        <v>13.193409090909091</v>
      </c>
      <c r="Y756" s="189">
        <v>759</v>
      </c>
      <c r="Z756" s="189">
        <v>167452199</v>
      </c>
      <c r="AA756" s="189">
        <v>599473</v>
      </c>
      <c r="AB756" s="357">
        <v>57</v>
      </c>
    </row>
    <row r="757" spans="1:33" x14ac:dyDescent="0.25">
      <c r="A757" s="125" t="s">
        <v>1597</v>
      </c>
      <c r="B757" s="183">
        <v>167452200</v>
      </c>
      <c r="C757" s="184">
        <v>2.82</v>
      </c>
      <c r="D757" s="127">
        <f>(C757+4.2+coefficient!$B$20-0.5)/0.9*1.19</f>
        <v>20.520888888888887</v>
      </c>
      <c r="E757" s="128">
        <f>(C757+4.2+coefficient!$B$20-0.5)/0.95</f>
        <v>16.336842105263159</v>
      </c>
      <c r="F757" s="185" t="s">
        <v>842</v>
      </c>
      <c r="G757" s="179">
        <v>756</v>
      </c>
      <c r="H757" s="180">
        <f>(C757+4.2+coefficient!$B$20)/0.85*1.19</f>
        <v>22.428000000000001</v>
      </c>
      <c r="I757" s="132">
        <v>294</v>
      </c>
      <c r="J757" s="132">
        <v>167452200</v>
      </c>
      <c r="K757" s="132">
        <v>449192</v>
      </c>
      <c r="L757" s="181">
        <f>(C757+4.2+coefficient!$B$20)/0.88*1.19</f>
        <v>21.663409090909088</v>
      </c>
      <c r="M757" s="135">
        <v>295</v>
      </c>
      <c r="N757" s="135">
        <v>167452200</v>
      </c>
      <c r="O757" s="135">
        <v>449193</v>
      </c>
      <c r="P757" s="182">
        <f>(C757+4.2+coefficient!$B$20-0.5)/0.88*1.19</f>
        <v>20.987272727272728</v>
      </c>
      <c r="Q757" s="137">
        <v>296</v>
      </c>
      <c r="R757" s="137">
        <v>167452200</v>
      </c>
      <c r="S757" s="137">
        <v>449194</v>
      </c>
      <c r="T757" s="186">
        <f t="shared" si="50"/>
        <v>9.4929545454545448</v>
      </c>
      <c r="U757" s="187">
        <v>758</v>
      </c>
      <c r="V757" s="187">
        <v>167452200</v>
      </c>
      <c r="W757" s="187">
        <v>599474</v>
      </c>
      <c r="X757" s="188">
        <f t="shared" si="51"/>
        <v>16.763409090909086</v>
      </c>
      <c r="Y757" s="189">
        <v>759</v>
      </c>
      <c r="Z757" s="189">
        <v>167452200</v>
      </c>
      <c r="AA757" s="189">
        <v>599475</v>
      </c>
      <c r="AB757" s="357">
        <v>57</v>
      </c>
    </row>
    <row r="758" spans="1:33" x14ac:dyDescent="0.25">
      <c r="A758" s="144" t="s">
        <v>1598</v>
      </c>
      <c r="B758" s="183">
        <v>167452201</v>
      </c>
      <c r="C758" s="184">
        <v>2.85</v>
      </c>
      <c r="D758" s="127">
        <f>(C758+4.2+coefficient!$B$20-0.5)/0.9*1.19</f>
        <v>20.560555555555556</v>
      </c>
      <c r="E758" s="128">
        <f>(C758+4.2+coefficient!$B$20-0.5)/0.95</f>
        <v>16.368421052631579</v>
      </c>
      <c r="F758" s="178" t="s">
        <v>842</v>
      </c>
      <c r="G758" s="179">
        <v>757</v>
      </c>
      <c r="H758" s="180">
        <f>(C758+4.2+coefficient!$B$20)/0.85*1.19</f>
        <v>22.47</v>
      </c>
      <c r="I758" s="132">
        <v>294</v>
      </c>
      <c r="J758" s="132">
        <v>167452201</v>
      </c>
      <c r="K758" s="132">
        <v>449195</v>
      </c>
      <c r="L758" s="181">
        <f>(C758+4.2+coefficient!$B$20)/0.88*1.19</f>
        <v>21.703977272727272</v>
      </c>
      <c r="M758" s="135">
        <v>295</v>
      </c>
      <c r="N758" s="135">
        <v>167452201</v>
      </c>
      <c r="O758" s="135">
        <v>449196</v>
      </c>
      <c r="P758" s="182">
        <f>(C758+4.2+coefficient!$B$20-0.5)/0.88*1.19</f>
        <v>21.027840909090909</v>
      </c>
      <c r="Q758" s="137">
        <v>296</v>
      </c>
      <c r="R758" s="137">
        <v>167452201</v>
      </c>
      <c r="S758" s="137">
        <v>449197</v>
      </c>
      <c r="T758" s="186">
        <f t="shared" si="50"/>
        <v>9.533522727272727</v>
      </c>
      <c r="U758" s="187">
        <v>758</v>
      </c>
      <c r="V758" s="187">
        <v>167452201</v>
      </c>
      <c r="W758" s="187">
        <v>599476</v>
      </c>
      <c r="X758" s="188">
        <f t="shared" si="51"/>
        <v>16.803977272727273</v>
      </c>
      <c r="Y758" s="189">
        <v>759</v>
      </c>
      <c r="Z758" s="189">
        <v>167452201</v>
      </c>
      <c r="AA758" s="189">
        <v>599477</v>
      </c>
      <c r="AB758" s="357">
        <v>57</v>
      </c>
    </row>
    <row r="759" spans="1:33" x14ac:dyDescent="0.25">
      <c r="A759" s="125" t="s">
        <v>1599</v>
      </c>
      <c r="B759" s="183">
        <v>167452202</v>
      </c>
      <c r="C759" s="184">
        <v>2.85</v>
      </c>
      <c r="D759" s="127">
        <f>(C759+4.2+coefficient!$B$20-0.5)/0.9*1.19</f>
        <v>20.560555555555556</v>
      </c>
      <c r="E759" s="128">
        <f>(C759+4.2+coefficient!$B$20-0.5)/0.95</f>
        <v>16.368421052631579</v>
      </c>
      <c r="F759" s="185" t="s">
        <v>842</v>
      </c>
      <c r="G759" s="179">
        <v>758</v>
      </c>
      <c r="H759" s="180">
        <f>(C759+4.2+coefficient!$B$20)/0.85*1.19</f>
        <v>22.47</v>
      </c>
      <c r="I759" s="132">
        <v>294</v>
      </c>
      <c r="J759" s="132">
        <v>167452202</v>
      </c>
      <c r="K759" s="132">
        <v>449198</v>
      </c>
      <c r="L759" s="181">
        <f>(C759+4.2+coefficient!$B$20)/0.88*1.19</f>
        <v>21.703977272727272</v>
      </c>
      <c r="M759" s="135">
        <v>295</v>
      </c>
      <c r="N759" s="135">
        <v>167452202</v>
      </c>
      <c r="O759" s="135">
        <v>449199</v>
      </c>
      <c r="P759" s="182">
        <f>(C759+4.2+coefficient!$B$20-0.5)/0.88*1.19</f>
        <v>21.027840909090909</v>
      </c>
      <c r="Q759" s="137">
        <v>296</v>
      </c>
      <c r="R759" s="137">
        <v>167452202</v>
      </c>
      <c r="S759" s="137">
        <v>449200</v>
      </c>
      <c r="T759" s="186">
        <f t="shared" si="50"/>
        <v>9.533522727272727</v>
      </c>
      <c r="U759" s="187">
        <v>758</v>
      </c>
      <c r="V759" s="187">
        <v>167452202</v>
      </c>
      <c r="W759" s="187">
        <v>599478</v>
      </c>
      <c r="X759" s="188">
        <f t="shared" si="51"/>
        <v>16.803977272727273</v>
      </c>
      <c r="Y759" s="189">
        <v>759</v>
      </c>
      <c r="Z759" s="189">
        <v>167452202</v>
      </c>
      <c r="AA759" s="189">
        <v>599479</v>
      </c>
      <c r="AB759" s="357">
        <v>57</v>
      </c>
      <c r="AE759">
        <v>1</v>
      </c>
      <c r="AF759">
        <v>21.7</v>
      </c>
      <c r="AG759">
        <v>0</v>
      </c>
    </row>
    <row r="760" spans="1:33" x14ac:dyDescent="0.25">
      <c r="A760" s="144" t="s">
        <v>1600</v>
      </c>
      <c r="B760" s="183">
        <v>167452203</v>
      </c>
      <c r="C760" s="184">
        <v>2.16</v>
      </c>
      <c r="D760" s="127">
        <f>(C760+4.2+coefficient!$B$21-0.5)/0.9*1.19</f>
        <v>17.003777777777774</v>
      </c>
      <c r="E760" s="128">
        <f>(C760+4.2+coefficient!$B$21-0.5)/0.95</f>
        <v>13.536842105263158</v>
      </c>
      <c r="F760" s="178" t="s">
        <v>516</v>
      </c>
      <c r="G760" s="179">
        <v>759</v>
      </c>
      <c r="H760" s="180">
        <f>(C760+4.2+coefficient!$B$21)/0.85*1.19</f>
        <v>18.703999999999997</v>
      </c>
      <c r="I760" s="132">
        <v>294</v>
      </c>
      <c r="J760" s="132">
        <v>167452203</v>
      </c>
      <c r="K760" s="132">
        <v>449201</v>
      </c>
      <c r="L760" s="181">
        <f>(C760+4.2+coefficient!$B$21)/0.88*1.19</f>
        <v>18.066363636363636</v>
      </c>
      <c r="M760" s="135">
        <v>295</v>
      </c>
      <c r="N760" s="135">
        <v>167452203</v>
      </c>
      <c r="O760" s="135">
        <v>449202</v>
      </c>
      <c r="P760" s="182">
        <f>(C760+4.2+coefficient!$B$21-0.5)/0.88*1.19</f>
        <v>17.390227272727273</v>
      </c>
      <c r="Q760" s="137">
        <v>296</v>
      </c>
      <c r="R760" s="137">
        <v>167452203</v>
      </c>
      <c r="S760" s="137">
        <v>449203</v>
      </c>
      <c r="T760" s="186">
        <f t="shared" si="50"/>
        <v>8.6004545454545447</v>
      </c>
      <c r="U760" s="187">
        <v>758</v>
      </c>
      <c r="V760" s="187">
        <v>167452203</v>
      </c>
      <c r="W760" s="187">
        <v>599480</v>
      </c>
      <c r="X760" s="188">
        <f>L760-2</f>
        <v>16.066363636363636</v>
      </c>
      <c r="Y760" s="189">
        <v>759</v>
      </c>
      <c r="Z760" s="189">
        <v>167452203</v>
      </c>
      <c r="AA760" s="189">
        <v>599481</v>
      </c>
      <c r="AB760" s="357">
        <v>7</v>
      </c>
    </row>
    <row r="761" spans="1:33" x14ac:dyDescent="0.25">
      <c r="A761" s="125" t="s">
        <v>1601</v>
      </c>
      <c r="B761" s="183">
        <v>167452204</v>
      </c>
      <c r="C761" s="184">
        <v>2.83</v>
      </c>
      <c r="D761" s="127">
        <f>(C761+4.2+coefficient!$B$20-0.5)/0.9*1.19</f>
        <v>20.534111111111113</v>
      </c>
      <c r="E761" s="128">
        <f>(C761+4.2+coefficient!$B$20-0.5)/0.95</f>
        <v>16.347368421052632</v>
      </c>
      <c r="F761" s="185" t="s">
        <v>842</v>
      </c>
      <c r="G761" s="179">
        <v>760</v>
      </c>
      <c r="H761" s="180">
        <f>(C761+4.2+coefficient!$B$20)/0.85*1.19</f>
        <v>22.442</v>
      </c>
      <c r="I761" s="132">
        <v>294</v>
      </c>
      <c r="J761" s="132">
        <v>167452204</v>
      </c>
      <c r="K761" s="132">
        <v>449204</v>
      </c>
      <c r="L761" s="181">
        <f>(C761+4.2+coefficient!$B$20)/0.88*1.19</f>
        <v>21.676931818181821</v>
      </c>
      <c r="M761" s="135">
        <v>295</v>
      </c>
      <c r="N761" s="135">
        <v>167452204</v>
      </c>
      <c r="O761" s="135">
        <v>449205</v>
      </c>
      <c r="P761" s="182">
        <f>(C761+4.2+coefficient!$B$20-0.5)/0.88*1.19</f>
        <v>21.000795454545454</v>
      </c>
      <c r="Q761" s="137">
        <v>296</v>
      </c>
      <c r="R761" s="137">
        <v>167452204</v>
      </c>
      <c r="S761" s="137">
        <v>449206</v>
      </c>
      <c r="T761" s="186">
        <f t="shared" si="50"/>
        <v>9.5064772727272722</v>
      </c>
      <c r="U761" s="187">
        <v>758</v>
      </c>
      <c r="V761" s="187">
        <v>167452204</v>
      </c>
      <c r="W761" s="187">
        <v>599482</v>
      </c>
      <c r="X761" s="188">
        <f>L761-2</f>
        <v>19.676931818181821</v>
      </c>
      <c r="Y761" s="189">
        <v>759</v>
      </c>
      <c r="Z761" s="189">
        <v>167452204</v>
      </c>
      <c r="AA761" s="189">
        <v>599483</v>
      </c>
      <c r="AB761" s="357">
        <v>7</v>
      </c>
    </row>
    <row r="762" spans="1:33" x14ac:dyDescent="0.25">
      <c r="A762" s="144" t="s">
        <v>1602</v>
      </c>
      <c r="B762" s="183">
        <v>167452205</v>
      </c>
      <c r="C762" s="184">
        <v>2.83</v>
      </c>
      <c r="D762" s="127">
        <f>(C762+4.2+coefficient!$B$20-0.5)/0.9*1.19</f>
        <v>20.534111111111113</v>
      </c>
      <c r="E762" s="128">
        <f>(C762+4.2+coefficient!$B$20-0.5)/0.95</f>
        <v>16.347368421052632</v>
      </c>
      <c r="F762" s="178" t="s">
        <v>842</v>
      </c>
      <c r="G762" s="179">
        <v>761</v>
      </c>
      <c r="H762" s="180">
        <f>(C762+4.2+coefficient!$B$20)/0.85*1.19</f>
        <v>22.442</v>
      </c>
      <c r="I762" s="132">
        <v>294</v>
      </c>
      <c r="J762" s="132">
        <v>167452205</v>
      </c>
      <c r="K762" s="132">
        <v>449207</v>
      </c>
      <c r="L762" s="181">
        <f>(C762+4.2+coefficient!$B$20)/0.88*1.19</f>
        <v>21.676931818181821</v>
      </c>
      <c r="M762" s="135">
        <v>295</v>
      </c>
      <c r="N762" s="135">
        <v>167452205</v>
      </c>
      <c r="O762" s="135">
        <v>449208</v>
      </c>
      <c r="P762" s="182">
        <f>(C762+4.2+coefficient!$B$20-0.5)/0.88*1.19</f>
        <v>21.000795454545454</v>
      </c>
      <c r="Q762" s="137">
        <v>296</v>
      </c>
      <c r="R762" s="137">
        <v>167452205</v>
      </c>
      <c r="S762" s="137">
        <v>449209</v>
      </c>
      <c r="T762" s="186">
        <f t="shared" si="50"/>
        <v>9.5064772727272722</v>
      </c>
      <c r="U762" s="187">
        <v>758</v>
      </c>
      <c r="V762" s="187">
        <v>167452205</v>
      </c>
      <c r="W762" s="187">
        <v>599484</v>
      </c>
      <c r="X762" s="188">
        <f>L762-2</f>
        <v>19.676931818181821</v>
      </c>
      <c r="Y762" s="189">
        <v>759</v>
      </c>
      <c r="Z762" s="189">
        <v>167452205</v>
      </c>
      <c r="AA762" s="189">
        <v>599485</v>
      </c>
      <c r="AB762" s="357">
        <v>7</v>
      </c>
    </row>
    <row r="763" spans="1:33" x14ac:dyDescent="0.25">
      <c r="A763" s="125" t="s">
        <v>1603</v>
      </c>
      <c r="B763" s="183">
        <v>167452206</v>
      </c>
      <c r="C763" s="184">
        <v>2.2200000000000002</v>
      </c>
      <c r="D763" s="127">
        <f>(C763+4.2+coefficient!$B$21-0.5)/0.9*1.19</f>
        <v>17.083111111111108</v>
      </c>
      <c r="E763" s="128">
        <f>(C763+4.2+coefficient!$B$21-0.5)/0.95</f>
        <v>13.600000000000001</v>
      </c>
      <c r="F763" s="185" t="s">
        <v>516</v>
      </c>
      <c r="G763" s="179">
        <v>762</v>
      </c>
      <c r="H763" s="180">
        <f>(C763+4.2+coefficient!$B$21)/0.85*1.19</f>
        <v>18.788</v>
      </c>
      <c r="I763" s="132">
        <v>294</v>
      </c>
      <c r="J763" s="132">
        <v>167452206</v>
      </c>
      <c r="K763" s="132">
        <v>449210</v>
      </c>
      <c r="L763" s="181">
        <f>(C763+4.2+coefficient!$B$21)/0.88*1.19</f>
        <v>18.147500000000001</v>
      </c>
      <c r="M763" s="135">
        <v>295</v>
      </c>
      <c r="N763" s="135">
        <v>167452206</v>
      </c>
      <c r="O763" s="135">
        <v>449211</v>
      </c>
      <c r="P763" s="182">
        <f>(C763+4.2+coefficient!$B$21-0.5)/0.88*1.19</f>
        <v>17.471363636363634</v>
      </c>
      <c r="Q763" s="137">
        <v>296</v>
      </c>
      <c r="R763" s="137">
        <v>167452206</v>
      </c>
      <c r="S763" s="137">
        <v>449212</v>
      </c>
      <c r="T763" s="186">
        <f t="shared" si="50"/>
        <v>8.6815909090909074</v>
      </c>
      <c r="U763" s="187">
        <v>758</v>
      </c>
      <c r="V763" s="187">
        <v>167452206</v>
      </c>
      <c r="W763" s="187">
        <v>599486</v>
      </c>
      <c r="X763" s="188">
        <f>L763-4.9</f>
        <v>13.2475</v>
      </c>
      <c r="Y763" s="189">
        <v>759</v>
      </c>
      <c r="Z763" s="189">
        <v>167452206</v>
      </c>
      <c r="AA763" s="189">
        <v>599487</v>
      </c>
      <c r="AB763" s="357">
        <v>32</v>
      </c>
    </row>
    <row r="764" spans="1:33" x14ac:dyDescent="0.25">
      <c r="A764" s="144" t="s">
        <v>1604</v>
      </c>
      <c r="B764" s="183">
        <v>167452207</v>
      </c>
      <c r="C764" s="184">
        <v>2.89</v>
      </c>
      <c r="D764" s="127">
        <f>(C764+4.2+coefficient!$B$20-0.5)/0.9*1.19</f>
        <v>20.613444444444443</v>
      </c>
      <c r="E764" s="128">
        <f>(C764+4.2+coefficient!$B$20-0.5)/0.95</f>
        <v>16.410526315789475</v>
      </c>
      <c r="F764" s="178" t="s">
        <v>842</v>
      </c>
      <c r="G764" s="179">
        <v>763</v>
      </c>
      <c r="H764" s="180">
        <f>(C764+4.2+coefficient!$B$20)/0.85*1.19</f>
        <v>22.526</v>
      </c>
      <c r="I764" s="132">
        <v>294</v>
      </c>
      <c r="J764" s="132">
        <v>167452207</v>
      </c>
      <c r="K764" s="132">
        <v>449213</v>
      </c>
      <c r="L764" s="181">
        <f>(C764+4.2+coefficient!$B$20)/0.88*1.19</f>
        <v>21.758068181818182</v>
      </c>
      <c r="M764" s="135">
        <v>295</v>
      </c>
      <c r="N764" s="135">
        <v>167452207</v>
      </c>
      <c r="O764" s="135">
        <v>449214</v>
      </c>
      <c r="P764" s="182">
        <f>(C764+4.2+coefficient!$B$20-0.5)/0.88*1.19</f>
        <v>21.081931818181815</v>
      </c>
      <c r="Q764" s="137">
        <v>296</v>
      </c>
      <c r="R764" s="137">
        <v>167452207</v>
      </c>
      <c r="S764" s="137">
        <v>449215</v>
      </c>
      <c r="T764" s="186">
        <f t="shared" si="50"/>
        <v>9.5876136363636366</v>
      </c>
      <c r="U764" s="187">
        <v>758</v>
      </c>
      <c r="V764" s="187">
        <v>167452207</v>
      </c>
      <c r="W764" s="187">
        <v>599488</v>
      </c>
      <c r="X764" s="188">
        <f>L764-4.9</f>
        <v>16.858068181818183</v>
      </c>
      <c r="Y764" s="189">
        <v>759</v>
      </c>
      <c r="Z764" s="189">
        <v>167452207</v>
      </c>
      <c r="AA764" s="189">
        <v>599489</v>
      </c>
      <c r="AB764" s="357">
        <v>32</v>
      </c>
    </row>
    <row r="765" spans="1:33" x14ac:dyDescent="0.25">
      <c r="A765" s="125" t="s">
        <v>1605</v>
      </c>
      <c r="B765" s="183">
        <v>167452208</v>
      </c>
      <c r="C765" s="184">
        <v>2.89</v>
      </c>
      <c r="D765" s="127">
        <f>(C765+4.2+coefficient!$B$20-0.5)/0.9*1.19</f>
        <v>20.613444444444443</v>
      </c>
      <c r="E765" s="128">
        <f>(C765+4.2+coefficient!$B$20-0.5)/0.95</f>
        <v>16.410526315789475</v>
      </c>
      <c r="F765" s="185" t="s">
        <v>842</v>
      </c>
      <c r="G765" s="179">
        <v>764</v>
      </c>
      <c r="H765" s="180">
        <f>(C765+4.2+coefficient!$B$20)/0.85*1.19</f>
        <v>22.526</v>
      </c>
      <c r="I765" s="132">
        <v>294</v>
      </c>
      <c r="J765" s="132">
        <v>167452208</v>
      </c>
      <c r="K765" s="132">
        <v>449216</v>
      </c>
      <c r="L765" s="181">
        <f>(C765+4.2+coefficient!$B$20)/0.88*1.19</f>
        <v>21.758068181818182</v>
      </c>
      <c r="M765" s="135">
        <v>295</v>
      </c>
      <c r="N765" s="135">
        <v>167452208</v>
      </c>
      <c r="O765" s="135">
        <v>449217</v>
      </c>
      <c r="P765" s="182">
        <f>(C765+4.2+coefficient!$B$20-0.5)/0.88*1.19</f>
        <v>21.081931818181815</v>
      </c>
      <c r="Q765" s="137">
        <v>296</v>
      </c>
      <c r="R765" s="137">
        <v>167452208</v>
      </c>
      <c r="S765" s="137">
        <v>449218</v>
      </c>
      <c r="T765" s="186">
        <f t="shared" si="50"/>
        <v>9.5876136363636366</v>
      </c>
      <c r="U765" s="187">
        <v>758</v>
      </c>
      <c r="V765" s="187">
        <v>167452208</v>
      </c>
      <c r="W765" s="187">
        <v>599490</v>
      </c>
      <c r="X765" s="188">
        <f>L765-4.9</f>
        <v>16.858068181818183</v>
      </c>
      <c r="Y765" s="189">
        <v>759</v>
      </c>
      <c r="Z765" s="189">
        <v>167452208</v>
      </c>
      <c r="AA765" s="189">
        <v>599491</v>
      </c>
      <c r="AB765" s="357">
        <v>32</v>
      </c>
      <c r="AE765">
        <v>3</v>
      </c>
      <c r="AF765">
        <v>20.41</v>
      </c>
      <c r="AG765">
        <v>0</v>
      </c>
    </row>
    <row r="766" spans="1:33" x14ac:dyDescent="0.25">
      <c r="A766" s="144" t="s">
        <v>1606</v>
      </c>
      <c r="B766" s="183">
        <v>167452209</v>
      </c>
      <c r="C766" s="184">
        <v>2.16</v>
      </c>
      <c r="D766" s="127">
        <f>(C766+4.2+coefficient!$B$21-0.5)/0.9*1.19</f>
        <v>17.003777777777774</v>
      </c>
      <c r="E766" s="128">
        <f>(C766+4.2+coefficient!$B$21-0.5)/0.95</f>
        <v>13.536842105263158</v>
      </c>
      <c r="F766" s="178" t="s">
        <v>516</v>
      </c>
      <c r="G766" s="179">
        <v>765</v>
      </c>
      <c r="H766" s="180">
        <f>(C766+4.2+coefficient!$B$21)/0.85*1.19</f>
        <v>18.703999999999997</v>
      </c>
      <c r="I766" s="132">
        <v>294</v>
      </c>
      <c r="J766" s="132">
        <v>167452209</v>
      </c>
      <c r="K766" s="132">
        <v>449219</v>
      </c>
      <c r="L766" s="181">
        <f>(C766+4.2+coefficient!$B$21)/0.88*1.19</f>
        <v>18.066363636363636</v>
      </c>
      <c r="M766" s="135">
        <v>295</v>
      </c>
      <c r="N766" s="135">
        <v>167452209</v>
      </c>
      <c r="O766" s="135">
        <v>449220</v>
      </c>
      <c r="P766" s="182">
        <f>(C766+4.2+coefficient!$B$21-0.5)/0.88*1.19</f>
        <v>17.390227272727273</v>
      </c>
      <c r="Q766" s="137">
        <v>296</v>
      </c>
      <c r="R766" s="137">
        <v>167452209</v>
      </c>
      <c r="S766" s="137">
        <v>449221</v>
      </c>
      <c r="T766" s="186">
        <f t="shared" si="50"/>
        <v>8.6004545454545447</v>
      </c>
      <c r="U766" s="187">
        <v>758</v>
      </c>
      <c r="V766" s="187">
        <v>167452209</v>
      </c>
      <c r="W766" s="187">
        <v>599492</v>
      </c>
      <c r="X766" s="188">
        <f>L766-2</f>
        <v>16.066363636363636</v>
      </c>
      <c r="Y766" s="189">
        <v>759</v>
      </c>
      <c r="Z766" s="189">
        <v>167452209</v>
      </c>
      <c r="AA766" s="189">
        <v>599493</v>
      </c>
      <c r="AB766" s="357">
        <v>17</v>
      </c>
    </row>
    <row r="767" spans="1:33" x14ac:dyDescent="0.25">
      <c r="A767" s="125" t="s">
        <v>1607</v>
      </c>
      <c r="B767" s="183">
        <v>167452210</v>
      </c>
      <c r="C767" s="184">
        <v>2.83</v>
      </c>
      <c r="D767" s="127">
        <f>(C767+4.2+coefficient!$B$20-0.5)/0.9*1.19</f>
        <v>20.534111111111113</v>
      </c>
      <c r="E767" s="128">
        <f>(C767+4.2+coefficient!$B$20-0.5)/0.95</f>
        <v>16.347368421052632</v>
      </c>
      <c r="F767" s="185" t="s">
        <v>842</v>
      </c>
      <c r="G767" s="179">
        <v>766</v>
      </c>
      <c r="H767" s="180">
        <f>(C767+4.2+coefficient!$B$20)/0.85*1.19</f>
        <v>22.442</v>
      </c>
      <c r="I767" s="132">
        <v>294</v>
      </c>
      <c r="J767" s="132">
        <v>167452210</v>
      </c>
      <c r="K767" s="132">
        <v>449222</v>
      </c>
      <c r="L767" s="181">
        <f>(C767+4.2+coefficient!$B$20)/0.88*1.19</f>
        <v>21.676931818181821</v>
      </c>
      <c r="M767" s="135">
        <v>295</v>
      </c>
      <c r="N767" s="135">
        <v>167452210</v>
      </c>
      <c r="O767" s="135">
        <v>449223</v>
      </c>
      <c r="P767" s="182">
        <f>(C767+4.2+coefficient!$B$20-0.5)/0.88*1.19</f>
        <v>21.000795454545454</v>
      </c>
      <c r="Q767" s="137">
        <v>296</v>
      </c>
      <c r="R767" s="137">
        <v>167452210</v>
      </c>
      <c r="S767" s="137">
        <v>449224</v>
      </c>
      <c r="T767" s="186">
        <f t="shared" si="50"/>
        <v>9.5064772727272722</v>
      </c>
      <c r="U767" s="187">
        <v>758</v>
      </c>
      <c r="V767" s="187">
        <v>167452210</v>
      </c>
      <c r="W767" s="187">
        <v>599494</v>
      </c>
      <c r="X767" s="188">
        <f>L767-2</f>
        <v>19.676931818181821</v>
      </c>
      <c r="Y767" s="189">
        <v>759</v>
      </c>
      <c r="Z767" s="189">
        <v>167452210</v>
      </c>
      <c r="AA767" s="189">
        <v>599495</v>
      </c>
      <c r="AB767" s="357">
        <v>17</v>
      </c>
    </row>
    <row r="768" spans="1:33" x14ac:dyDescent="0.25">
      <c r="A768" s="144" t="s">
        <v>1608</v>
      </c>
      <c r="B768" s="183">
        <v>167452211</v>
      </c>
      <c r="C768" s="184">
        <v>2.83</v>
      </c>
      <c r="D768" s="127">
        <f>(C768+4.2+coefficient!$B$20-0.5)/0.9*1.19</f>
        <v>20.534111111111113</v>
      </c>
      <c r="E768" s="128">
        <f>(C768+4.2+coefficient!$B$20-0.5)/0.95</f>
        <v>16.347368421052632</v>
      </c>
      <c r="F768" s="178" t="s">
        <v>842</v>
      </c>
      <c r="G768" s="179">
        <v>767</v>
      </c>
      <c r="H768" s="180">
        <f>(C768+4.2+coefficient!$B$20)/0.85*1.19</f>
        <v>22.442</v>
      </c>
      <c r="I768" s="132">
        <v>294</v>
      </c>
      <c r="J768" s="132">
        <v>167452211</v>
      </c>
      <c r="K768" s="132">
        <v>449225</v>
      </c>
      <c r="L768" s="181">
        <f>(C768+4.2+coefficient!$B$20)/0.88*1.19</f>
        <v>21.676931818181821</v>
      </c>
      <c r="M768" s="135">
        <v>295</v>
      </c>
      <c r="N768" s="135">
        <v>167452211</v>
      </c>
      <c r="O768" s="135">
        <v>449226</v>
      </c>
      <c r="P768" s="182">
        <f>(C768+4.2+coefficient!$B$20-0.5)/0.88*1.19</f>
        <v>21.000795454545454</v>
      </c>
      <c r="Q768" s="137">
        <v>296</v>
      </c>
      <c r="R768" s="137">
        <v>167452211</v>
      </c>
      <c r="S768" s="137">
        <v>449227</v>
      </c>
      <c r="T768" s="186">
        <f t="shared" si="50"/>
        <v>9.5064772727272722</v>
      </c>
      <c r="U768" s="187">
        <v>758</v>
      </c>
      <c r="V768" s="187">
        <v>167452211</v>
      </c>
      <c r="W768" s="187">
        <v>599496</v>
      </c>
      <c r="X768" s="188">
        <f>L768-2</f>
        <v>19.676931818181821</v>
      </c>
      <c r="Y768" s="189">
        <v>759</v>
      </c>
      <c r="Z768" s="189">
        <v>167452211</v>
      </c>
      <c r="AA768" s="189">
        <v>599497</v>
      </c>
      <c r="AB768" s="357">
        <v>17</v>
      </c>
    </row>
    <row r="769" spans="1:33" x14ac:dyDescent="0.25">
      <c r="A769" s="125" t="s">
        <v>1609</v>
      </c>
      <c r="B769" s="183">
        <v>167452212</v>
      </c>
      <c r="C769" s="184">
        <v>2.2400000000000002</v>
      </c>
      <c r="D769" s="127">
        <f>(C769+4.2+coefficient!$B$21-0.5)/0.9*1.19</f>
        <v>17.109555555555556</v>
      </c>
      <c r="E769" s="128">
        <f>(C769+4.2+coefficient!$B$21-0.5)/0.95</f>
        <v>13.62105263157895</v>
      </c>
      <c r="F769" s="185" t="s">
        <v>516</v>
      </c>
      <c r="G769" s="179">
        <v>768</v>
      </c>
      <c r="H769" s="180">
        <f>(C769+4.2+coefficient!$B$21)/0.85*1.19</f>
        <v>18.816000000000003</v>
      </c>
      <c r="I769" s="132">
        <v>294</v>
      </c>
      <c r="J769" s="132">
        <v>167452212</v>
      </c>
      <c r="K769" s="132">
        <v>449228</v>
      </c>
      <c r="L769" s="181">
        <f>(C769+4.2+coefficient!$B$21)/0.88*1.19</f>
        <v>18.174545454545456</v>
      </c>
      <c r="M769" s="135">
        <v>295</v>
      </c>
      <c r="N769" s="135">
        <v>167452212</v>
      </c>
      <c r="O769" s="135">
        <v>449229</v>
      </c>
      <c r="P769" s="182">
        <f>(C769+4.2+coefficient!$B$21-0.5)/0.88*1.19</f>
        <v>17.498409090909092</v>
      </c>
      <c r="Q769" s="137">
        <v>296</v>
      </c>
      <c r="R769" s="137">
        <v>167452212</v>
      </c>
      <c r="S769" s="137">
        <v>449230</v>
      </c>
      <c r="T769" s="186">
        <f t="shared" si="50"/>
        <v>8.708636363636364</v>
      </c>
      <c r="U769" s="187">
        <v>758</v>
      </c>
      <c r="V769" s="187">
        <v>167452212</v>
      </c>
      <c r="W769" s="187">
        <v>599498</v>
      </c>
      <c r="X769" s="188">
        <f t="shared" ref="X769:X783" si="52">L769-4.9</f>
        <v>13.274545454545455</v>
      </c>
      <c r="Y769" s="189">
        <v>759</v>
      </c>
      <c r="Z769" s="189">
        <v>167452212</v>
      </c>
      <c r="AA769" s="189">
        <v>599499</v>
      </c>
      <c r="AB769" s="357">
        <v>50</v>
      </c>
    </row>
    <row r="770" spans="1:33" x14ac:dyDescent="0.25">
      <c r="A770" s="144" t="s">
        <v>1610</v>
      </c>
      <c r="B770" s="183">
        <v>167452213</v>
      </c>
      <c r="C770" s="184">
        <v>2.91</v>
      </c>
      <c r="D770" s="127">
        <f>(C770+4.2+coefficient!$B$20-0.5)/0.9*1.19</f>
        <v>20.639888888888887</v>
      </c>
      <c r="E770" s="128">
        <f>(C770+4.2+coefficient!$B$20-0.5)/0.95</f>
        <v>16.431578947368422</v>
      </c>
      <c r="F770" s="178" t="s">
        <v>842</v>
      </c>
      <c r="G770" s="179">
        <v>769</v>
      </c>
      <c r="H770" s="180">
        <f>(C770+4.2+coefficient!$B$20)/0.85*1.19</f>
        <v>22.553999999999998</v>
      </c>
      <c r="I770" s="132">
        <v>294</v>
      </c>
      <c r="J770" s="132">
        <v>167452213</v>
      </c>
      <c r="K770" s="132">
        <v>449231</v>
      </c>
      <c r="L770" s="181">
        <f>(C770+4.2+coefficient!$B$20)/0.88*1.19</f>
        <v>21.785113636363633</v>
      </c>
      <c r="M770" s="135">
        <v>295</v>
      </c>
      <c r="N770" s="135">
        <v>167452213</v>
      </c>
      <c r="O770" s="135">
        <v>449232</v>
      </c>
      <c r="P770" s="182">
        <f>(C770+4.2+coefficient!$B$20-0.5)/0.88*1.19</f>
        <v>21.108977272727273</v>
      </c>
      <c r="Q770" s="137">
        <v>296</v>
      </c>
      <c r="R770" s="137">
        <v>167452213</v>
      </c>
      <c r="S770" s="137">
        <v>449233</v>
      </c>
      <c r="T770" s="186">
        <f t="shared" ref="T770:T833" si="53">(C770+4.2)/0.88*1.19</f>
        <v>9.6146590909090914</v>
      </c>
      <c r="U770" s="187">
        <v>758</v>
      </c>
      <c r="V770" s="187">
        <v>167452213</v>
      </c>
      <c r="W770" s="187">
        <v>599500</v>
      </c>
      <c r="X770" s="188">
        <f t="shared" si="52"/>
        <v>16.885113636363634</v>
      </c>
      <c r="Y770" s="189">
        <v>759</v>
      </c>
      <c r="Z770" s="189">
        <v>167452213</v>
      </c>
      <c r="AA770" s="189">
        <v>599501</v>
      </c>
      <c r="AB770" s="357">
        <v>50</v>
      </c>
    </row>
    <row r="771" spans="1:33" x14ac:dyDescent="0.25">
      <c r="A771" s="125" t="s">
        <v>1611</v>
      </c>
      <c r="B771" s="183">
        <v>167452214</v>
      </c>
      <c r="C771" s="184">
        <v>2.37</v>
      </c>
      <c r="D771" s="127">
        <f>(C771+4.2+coefficient!$B$21-0.5)/0.9*1.19</f>
        <v>17.281444444444443</v>
      </c>
      <c r="E771" s="128">
        <f>(C771+4.2+coefficient!$B$21-0.5)/0.95</f>
        <v>13.757894736842106</v>
      </c>
      <c r="F771" s="185" t="s">
        <v>516</v>
      </c>
      <c r="G771" s="179">
        <v>770</v>
      </c>
      <c r="H771" s="180">
        <f>(C771+4.2+coefficient!$B$21)/0.85*1.19</f>
        <v>18.997999999999998</v>
      </c>
      <c r="I771" s="132">
        <v>294</v>
      </c>
      <c r="J771" s="132">
        <v>167452214</v>
      </c>
      <c r="K771" s="132">
        <v>449234</v>
      </c>
      <c r="L771" s="181">
        <f>(C771+4.2+coefficient!$B$21)/0.88*1.19</f>
        <v>18.350340909090907</v>
      </c>
      <c r="M771" s="135">
        <v>295</v>
      </c>
      <c r="N771" s="135">
        <v>167452214</v>
      </c>
      <c r="O771" s="135">
        <v>449235</v>
      </c>
      <c r="P771" s="182">
        <f>(C771+4.2+coefficient!$B$21-0.5)/0.88*1.19</f>
        <v>17.674204545454547</v>
      </c>
      <c r="Q771" s="137">
        <v>296</v>
      </c>
      <c r="R771" s="137">
        <v>167452214</v>
      </c>
      <c r="S771" s="137">
        <v>449236</v>
      </c>
      <c r="T771" s="186">
        <f t="shared" si="53"/>
        <v>8.8844318181818185</v>
      </c>
      <c r="U771" s="187">
        <v>758</v>
      </c>
      <c r="V771" s="187">
        <v>167452214</v>
      </c>
      <c r="W771" s="187">
        <v>599502</v>
      </c>
      <c r="X771" s="188">
        <f t="shared" si="52"/>
        <v>13.450340909090906</v>
      </c>
      <c r="Y771" s="189">
        <v>759</v>
      </c>
      <c r="Z771" s="189">
        <v>167452214</v>
      </c>
      <c r="AA771" s="189">
        <v>599503</v>
      </c>
      <c r="AB771" s="357">
        <v>69</v>
      </c>
    </row>
    <row r="772" spans="1:33" x14ac:dyDescent="0.25">
      <c r="A772" s="144" t="s">
        <v>1612</v>
      </c>
      <c r="B772" s="183">
        <v>167452215</v>
      </c>
      <c r="C772" s="184">
        <v>3.04</v>
      </c>
      <c r="D772" s="127">
        <f>(C772+4.2+coefficient!$B$20-0.5)/0.9*1.19</f>
        <v>20.811777777777777</v>
      </c>
      <c r="E772" s="128">
        <f>(C772+4.2+coefficient!$B$20-0.5)/0.95</f>
        <v>16.568421052631582</v>
      </c>
      <c r="F772" s="178" t="s">
        <v>842</v>
      </c>
      <c r="G772" s="179">
        <v>771</v>
      </c>
      <c r="H772" s="180">
        <f>(C772+4.2+coefficient!$B$20)/0.85*1.19</f>
        <v>22.736000000000004</v>
      </c>
      <c r="I772" s="132">
        <v>294</v>
      </c>
      <c r="J772" s="132">
        <v>167452215</v>
      </c>
      <c r="K772" s="132">
        <v>449237</v>
      </c>
      <c r="L772" s="181">
        <f>(C772+4.2+coefficient!$B$20)/0.88*1.19</f>
        <v>21.960909090909091</v>
      </c>
      <c r="M772" s="135">
        <v>295</v>
      </c>
      <c r="N772" s="135">
        <v>167452215</v>
      </c>
      <c r="O772" s="135">
        <v>449238</v>
      </c>
      <c r="P772" s="182">
        <f>(C772+4.2+coefficient!$B$20-0.5)/0.88*1.19</f>
        <v>21.284772727272731</v>
      </c>
      <c r="Q772" s="137">
        <v>296</v>
      </c>
      <c r="R772" s="137">
        <v>167452215</v>
      </c>
      <c r="S772" s="137">
        <v>449239</v>
      </c>
      <c r="T772" s="186">
        <f t="shared" si="53"/>
        <v>9.7904545454545442</v>
      </c>
      <c r="U772" s="187">
        <v>758</v>
      </c>
      <c r="V772" s="187">
        <v>167452215</v>
      </c>
      <c r="W772" s="187">
        <v>599504</v>
      </c>
      <c r="X772" s="188">
        <f t="shared" si="52"/>
        <v>17.060909090909092</v>
      </c>
      <c r="Y772" s="189">
        <v>759</v>
      </c>
      <c r="Z772" s="189">
        <v>167452215</v>
      </c>
      <c r="AA772" s="189">
        <v>599505</v>
      </c>
      <c r="AB772" s="357">
        <v>69</v>
      </c>
    </row>
    <row r="773" spans="1:33" x14ac:dyDescent="0.25">
      <c r="A773" s="125" t="s">
        <v>1613</v>
      </c>
      <c r="B773" s="183">
        <v>167452216</v>
      </c>
      <c r="C773" s="184">
        <v>3.04</v>
      </c>
      <c r="D773" s="127">
        <f>(C773+4.2+coefficient!$B$20-0.5)/0.9*1.19</f>
        <v>20.811777777777777</v>
      </c>
      <c r="E773" s="128">
        <f>(C773+4.2+coefficient!$B$20-0.5)/0.95</f>
        <v>16.568421052631582</v>
      </c>
      <c r="F773" s="185" t="s">
        <v>842</v>
      </c>
      <c r="G773" s="179">
        <v>772</v>
      </c>
      <c r="H773" s="180">
        <f>(C773+4.2+coefficient!$B$20)/0.85*1.19</f>
        <v>22.736000000000004</v>
      </c>
      <c r="I773" s="132">
        <v>294</v>
      </c>
      <c r="J773" s="132">
        <v>167452216</v>
      </c>
      <c r="K773" s="132">
        <v>449240</v>
      </c>
      <c r="L773" s="181">
        <f>(C773+4.2+coefficient!$B$20)/0.88*1.19</f>
        <v>21.960909090909091</v>
      </c>
      <c r="M773" s="135">
        <v>295</v>
      </c>
      <c r="N773" s="135">
        <v>167452216</v>
      </c>
      <c r="O773" s="135">
        <v>449241</v>
      </c>
      <c r="P773" s="182">
        <f>(C773+4.2+coefficient!$B$20-0.5)/0.88*1.19</f>
        <v>21.284772727272731</v>
      </c>
      <c r="Q773" s="137">
        <v>296</v>
      </c>
      <c r="R773" s="137">
        <v>167452216</v>
      </c>
      <c r="S773" s="137">
        <v>449242</v>
      </c>
      <c r="T773" s="186">
        <f t="shared" si="53"/>
        <v>9.7904545454545442</v>
      </c>
      <c r="U773" s="187">
        <v>758</v>
      </c>
      <c r="V773" s="187">
        <v>167452216</v>
      </c>
      <c r="W773" s="187">
        <v>599506</v>
      </c>
      <c r="X773" s="188">
        <f t="shared" si="52"/>
        <v>17.060909090909092</v>
      </c>
      <c r="Y773" s="189">
        <v>759</v>
      </c>
      <c r="Z773" s="189">
        <v>167452216</v>
      </c>
      <c r="AA773" s="189">
        <v>599507</v>
      </c>
      <c r="AB773" s="357">
        <v>69</v>
      </c>
    </row>
    <row r="774" spans="1:33" x14ac:dyDescent="0.25">
      <c r="A774" s="144" t="s">
        <v>1614</v>
      </c>
      <c r="B774" s="183">
        <v>167452217</v>
      </c>
      <c r="C774" s="184">
        <v>2.68</v>
      </c>
      <c r="D774" s="127">
        <f>(C774+4.2+coefficient!$B$21-0.5)/0.9*1.19</f>
        <v>17.691333333333333</v>
      </c>
      <c r="E774" s="128">
        <f>(C774+4.2+coefficient!$B$21-0.5)/0.95</f>
        <v>14.084210526315792</v>
      </c>
      <c r="F774" s="178" t="s">
        <v>516</v>
      </c>
      <c r="G774" s="179">
        <v>773</v>
      </c>
      <c r="H774" s="180">
        <f>(C774+4.2+coefficient!$B$21)/0.85*1.19</f>
        <v>19.432000000000002</v>
      </c>
      <c r="I774" s="132">
        <v>294</v>
      </c>
      <c r="J774" s="132">
        <v>167452217</v>
      </c>
      <c r="K774" s="132">
        <v>449243</v>
      </c>
      <c r="L774" s="181">
        <f>(C774+4.2+coefficient!$B$21)/0.88*1.19</f>
        <v>18.769545454545455</v>
      </c>
      <c r="M774" s="135">
        <v>295</v>
      </c>
      <c r="N774" s="135">
        <v>167452217</v>
      </c>
      <c r="O774" s="135">
        <v>449244</v>
      </c>
      <c r="P774" s="182">
        <f>(C774+4.2+coefficient!$B$21-0.5)/0.88*1.19</f>
        <v>18.093409090909091</v>
      </c>
      <c r="Q774" s="137">
        <v>296</v>
      </c>
      <c r="R774" s="137">
        <v>167452217</v>
      </c>
      <c r="S774" s="137">
        <v>449245</v>
      </c>
      <c r="T774" s="186">
        <f t="shared" si="53"/>
        <v>9.3036363636363646</v>
      </c>
      <c r="U774" s="187">
        <v>758</v>
      </c>
      <c r="V774" s="187">
        <v>167452217</v>
      </c>
      <c r="W774" s="187">
        <v>599508</v>
      </c>
      <c r="X774" s="188">
        <f t="shared" si="52"/>
        <v>13.869545454545454</v>
      </c>
      <c r="Y774" s="189">
        <v>759</v>
      </c>
      <c r="Z774" s="189">
        <v>167452217</v>
      </c>
      <c r="AA774" s="189">
        <v>599509</v>
      </c>
      <c r="AB774" s="357">
        <v>75</v>
      </c>
      <c r="AE774">
        <v>1</v>
      </c>
      <c r="AF774">
        <v>16.07</v>
      </c>
      <c r="AG774">
        <v>0</v>
      </c>
    </row>
    <row r="775" spans="1:33" x14ac:dyDescent="0.25">
      <c r="A775" s="125" t="s">
        <v>1615</v>
      </c>
      <c r="B775" s="183">
        <v>167452218</v>
      </c>
      <c r="C775" s="184">
        <v>3.32</v>
      </c>
      <c r="D775" s="127">
        <f>(C775+4.2+coefficient!$B$20-0.5)/0.9*1.19</f>
        <v>21.181999999999999</v>
      </c>
      <c r="E775" s="128">
        <f>(C775+4.2+coefficient!$B$20-0.5)/0.95</f>
        <v>16.863157894736844</v>
      </c>
      <c r="F775" s="185" t="s">
        <v>842</v>
      </c>
      <c r="G775" s="179">
        <v>774</v>
      </c>
      <c r="H775" s="180">
        <f>(C775+4.2+coefficient!$B$20)/0.85*1.19</f>
        <v>23.127999999999997</v>
      </c>
      <c r="I775" s="132">
        <v>294</v>
      </c>
      <c r="J775" s="132">
        <v>167452218</v>
      </c>
      <c r="K775" s="132">
        <v>449246</v>
      </c>
      <c r="L775" s="181">
        <f>(C775+4.2+coefficient!$B$20)/0.88*1.19</f>
        <v>22.339545454545455</v>
      </c>
      <c r="M775" s="135">
        <v>295</v>
      </c>
      <c r="N775" s="135">
        <v>167452218</v>
      </c>
      <c r="O775" s="135">
        <v>449247</v>
      </c>
      <c r="P775" s="182">
        <f>(C775+4.2+coefficient!$B$20-0.5)/0.88*1.19</f>
        <v>21.663409090909088</v>
      </c>
      <c r="Q775" s="137">
        <v>296</v>
      </c>
      <c r="R775" s="137">
        <v>167452218</v>
      </c>
      <c r="S775" s="137">
        <v>449248</v>
      </c>
      <c r="T775" s="186">
        <f t="shared" si="53"/>
        <v>10.169090909090908</v>
      </c>
      <c r="U775" s="187">
        <v>758</v>
      </c>
      <c r="V775" s="187">
        <v>167452218</v>
      </c>
      <c r="W775" s="187">
        <v>599510</v>
      </c>
      <c r="X775" s="188">
        <f t="shared" si="52"/>
        <v>17.439545454545453</v>
      </c>
      <c r="Y775" s="189">
        <v>759</v>
      </c>
      <c r="Z775" s="189">
        <v>167452218</v>
      </c>
      <c r="AA775" s="189">
        <v>599511</v>
      </c>
      <c r="AB775" s="357">
        <v>75</v>
      </c>
    </row>
    <row r="776" spans="1:33" x14ac:dyDescent="0.25">
      <c r="A776" s="144" t="s">
        <v>1616</v>
      </c>
      <c r="B776" s="183">
        <v>167452219</v>
      </c>
      <c r="C776" s="184">
        <v>3.35</v>
      </c>
      <c r="D776" s="127">
        <f>(C776+4.2+coefficient!$B$20-0.5)/0.9*1.19</f>
        <v>21.221666666666664</v>
      </c>
      <c r="E776" s="128">
        <f>(C776+4.2+coefficient!$B$20-0.5)/0.95</f>
        <v>16.894736842105264</v>
      </c>
      <c r="F776" s="178" t="s">
        <v>842</v>
      </c>
      <c r="G776" s="179">
        <v>775</v>
      </c>
      <c r="H776" s="180">
        <f>(C776+4.2+coefficient!$B$20)/0.85*1.19</f>
        <v>23.17</v>
      </c>
      <c r="I776" s="132">
        <v>294</v>
      </c>
      <c r="J776" s="132">
        <v>167452219</v>
      </c>
      <c r="K776" s="132">
        <v>449249</v>
      </c>
      <c r="L776" s="181">
        <f>(C776+4.2+coefficient!$B$20)/0.88*1.19</f>
        <v>22.380113636363639</v>
      </c>
      <c r="M776" s="135">
        <v>295</v>
      </c>
      <c r="N776" s="135">
        <v>167452219</v>
      </c>
      <c r="O776" s="135">
        <v>449250</v>
      </c>
      <c r="P776" s="182">
        <f>(C776+4.2+coefficient!$B$20-0.5)/0.88*1.19</f>
        <v>21.703977272727272</v>
      </c>
      <c r="Q776" s="137">
        <v>296</v>
      </c>
      <c r="R776" s="137">
        <v>167452219</v>
      </c>
      <c r="S776" s="137">
        <v>449251</v>
      </c>
      <c r="T776" s="186">
        <f t="shared" si="53"/>
        <v>10.20965909090909</v>
      </c>
      <c r="U776" s="187">
        <v>758</v>
      </c>
      <c r="V776" s="187">
        <v>167452219</v>
      </c>
      <c r="W776" s="187">
        <v>599512</v>
      </c>
      <c r="X776" s="188">
        <f t="shared" si="52"/>
        <v>17.48011363636364</v>
      </c>
      <c r="Y776" s="189">
        <v>759</v>
      </c>
      <c r="Z776" s="189">
        <v>167452219</v>
      </c>
      <c r="AA776" s="189">
        <v>599513</v>
      </c>
      <c r="AB776" s="357">
        <v>75</v>
      </c>
    </row>
    <row r="777" spans="1:33" x14ac:dyDescent="0.25">
      <c r="A777" s="125" t="s">
        <v>1617</v>
      </c>
      <c r="B777" s="183">
        <v>167452220</v>
      </c>
      <c r="C777" s="184">
        <v>3.35</v>
      </c>
      <c r="D777" s="127">
        <f>(C777+4.2+coefficient!$B$20-0.5)/0.9*1.19</f>
        <v>21.221666666666664</v>
      </c>
      <c r="E777" s="128">
        <f>(C777+4.2+coefficient!$B$20-0.5)/0.95</f>
        <v>16.894736842105264</v>
      </c>
      <c r="F777" s="185" t="s">
        <v>842</v>
      </c>
      <c r="G777" s="179">
        <v>776</v>
      </c>
      <c r="H777" s="180">
        <f>(C777+4.2+coefficient!$B$20)/0.85*1.19</f>
        <v>23.17</v>
      </c>
      <c r="I777" s="132">
        <v>294</v>
      </c>
      <c r="J777" s="132">
        <v>167452220</v>
      </c>
      <c r="K777" s="132">
        <v>449252</v>
      </c>
      <c r="L777" s="181">
        <f>(C777+4.2+coefficient!$B$20)/0.88*1.19</f>
        <v>22.380113636363639</v>
      </c>
      <c r="M777" s="135">
        <v>295</v>
      </c>
      <c r="N777" s="135">
        <v>167452220</v>
      </c>
      <c r="O777" s="135">
        <v>449253</v>
      </c>
      <c r="P777" s="182">
        <f>(C777+4.2+coefficient!$B$20-0.5)/0.88*1.19</f>
        <v>21.703977272727272</v>
      </c>
      <c r="Q777" s="137">
        <v>296</v>
      </c>
      <c r="R777" s="137">
        <v>167452220</v>
      </c>
      <c r="S777" s="137">
        <v>449254</v>
      </c>
      <c r="T777" s="186">
        <f t="shared" si="53"/>
        <v>10.20965909090909</v>
      </c>
      <c r="U777" s="187">
        <v>758</v>
      </c>
      <c r="V777" s="187">
        <v>167452220</v>
      </c>
      <c r="W777" s="187">
        <v>599514</v>
      </c>
      <c r="X777" s="188">
        <f t="shared" si="52"/>
        <v>17.48011363636364</v>
      </c>
      <c r="Y777" s="189">
        <v>759</v>
      </c>
      <c r="Z777" s="189">
        <v>167452220</v>
      </c>
      <c r="AA777" s="189">
        <v>599515</v>
      </c>
      <c r="AB777" s="357">
        <v>75</v>
      </c>
    </row>
    <row r="778" spans="1:33" x14ac:dyDescent="0.25">
      <c r="A778" s="144" t="s">
        <v>1618</v>
      </c>
      <c r="B778" s="183">
        <v>167452221</v>
      </c>
      <c r="C778" s="184">
        <v>2.95</v>
      </c>
      <c r="D778" s="127">
        <f>(C778+4.2+coefficient!$B$21-0.5)/0.9*1.19</f>
        <v>18.048333333333332</v>
      </c>
      <c r="E778" s="128">
        <f>(C778+4.2+coefficient!$B$21-0.5)/0.95</f>
        <v>14.368421052631581</v>
      </c>
      <c r="F778" s="178" t="s">
        <v>516</v>
      </c>
      <c r="G778" s="179">
        <v>777</v>
      </c>
      <c r="H778" s="180">
        <f>(C778+4.2+coefficient!$B$21)/0.85*1.19</f>
        <v>19.810000000000002</v>
      </c>
      <c r="I778" s="132">
        <v>294</v>
      </c>
      <c r="J778" s="132">
        <v>167452221</v>
      </c>
      <c r="K778" s="132">
        <v>449255</v>
      </c>
      <c r="L778" s="181">
        <f>(C778+4.2+coefficient!$B$21)/0.88*1.19</f>
        <v>19.134659090909089</v>
      </c>
      <c r="M778" s="135">
        <v>295</v>
      </c>
      <c r="N778" s="135">
        <v>167452221</v>
      </c>
      <c r="O778" s="135">
        <v>449256</v>
      </c>
      <c r="P778" s="182">
        <f>(C778+4.2+coefficient!$B$21-0.5)/0.88*1.19</f>
        <v>18.458522727272726</v>
      </c>
      <c r="Q778" s="137">
        <v>296</v>
      </c>
      <c r="R778" s="137">
        <v>167452221</v>
      </c>
      <c r="S778" s="137">
        <v>449257</v>
      </c>
      <c r="T778" s="186">
        <f t="shared" si="53"/>
        <v>9.6687499999999993</v>
      </c>
      <c r="U778" s="187">
        <v>758</v>
      </c>
      <c r="V778" s="187">
        <v>167452221</v>
      </c>
      <c r="W778" s="187">
        <v>599516</v>
      </c>
      <c r="X778" s="188">
        <f t="shared" si="52"/>
        <v>14.234659090909089</v>
      </c>
      <c r="Y778" s="189">
        <v>759</v>
      </c>
      <c r="Z778" s="189">
        <v>167452221</v>
      </c>
      <c r="AA778" s="189">
        <v>599517</v>
      </c>
      <c r="AB778" s="357">
        <v>27</v>
      </c>
    </row>
    <row r="779" spans="1:33" x14ac:dyDescent="0.25">
      <c r="A779" s="125" t="s">
        <v>1619</v>
      </c>
      <c r="B779" s="183">
        <v>167452222</v>
      </c>
      <c r="C779" s="184">
        <v>3.62</v>
      </c>
      <c r="D779" s="127">
        <f>(C779+4.2+coefficient!$B$20-0.5)/0.9*1.19</f>
        <v>21.578666666666667</v>
      </c>
      <c r="E779" s="128">
        <f>(C779+4.2+coefficient!$B$20-0.5)/0.95</f>
        <v>17.178947368421053</v>
      </c>
      <c r="F779" s="185" t="s">
        <v>842</v>
      </c>
      <c r="G779" s="179">
        <v>778</v>
      </c>
      <c r="H779" s="180">
        <f>(C779+4.2+coefficient!$B$20)/0.85*1.19</f>
        <v>23.547999999999998</v>
      </c>
      <c r="I779" s="132">
        <v>294</v>
      </c>
      <c r="J779" s="132">
        <v>167452222</v>
      </c>
      <c r="K779" s="132">
        <v>449258</v>
      </c>
      <c r="L779" s="181">
        <f>(C779+4.2+coefficient!$B$20)/0.88*1.19</f>
        <v>22.74522727272727</v>
      </c>
      <c r="M779" s="135">
        <v>295</v>
      </c>
      <c r="N779" s="135">
        <v>167452222</v>
      </c>
      <c r="O779" s="135">
        <v>449259</v>
      </c>
      <c r="P779" s="182">
        <f>(C779+4.2+coefficient!$B$20-0.5)/0.88*1.19</f>
        <v>22.06909090909091</v>
      </c>
      <c r="Q779" s="137">
        <v>296</v>
      </c>
      <c r="R779" s="137">
        <v>167452222</v>
      </c>
      <c r="S779" s="137">
        <v>449260</v>
      </c>
      <c r="T779" s="186">
        <f t="shared" si="53"/>
        <v>10.574772727272727</v>
      </c>
      <c r="U779" s="187">
        <v>758</v>
      </c>
      <c r="V779" s="187">
        <v>167452222</v>
      </c>
      <c r="W779" s="187">
        <v>599518</v>
      </c>
      <c r="X779" s="188">
        <f t="shared" si="52"/>
        <v>17.845227272727271</v>
      </c>
      <c r="Y779" s="189">
        <v>759</v>
      </c>
      <c r="Z779" s="189">
        <v>167452222</v>
      </c>
      <c r="AA779" s="189">
        <v>599519</v>
      </c>
      <c r="AB779" s="357">
        <v>27</v>
      </c>
    </row>
    <row r="780" spans="1:33" x14ac:dyDescent="0.25">
      <c r="A780" s="144" t="s">
        <v>1620</v>
      </c>
      <c r="B780" s="183">
        <v>167452223</v>
      </c>
      <c r="C780" s="184">
        <v>3.62</v>
      </c>
      <c r="D780" s="127">
        <f>(C780+4.2+coefficient!$B$20-0.5)/0.9*1.19</f>
        <v>21.578666666666667</v>
      </c>
      <c r="E780" s="128">
        <f>(C780+4.2+coefficient!$B$20-0.5)/0.95</f>
        <v>17.178947368421053</v>
      </c>
      <c r="F780" s="178" t="s">
        <v>842</v>
      </c>
      <c r="G780" s="179">
        <v>779</v>
      </c>
      <c r="H780" s="180">
        <f>(C780+4.2+coefficient!$B$20)/0.85*1.19</f>
        <v>23.547999999999998</v>
      </c>
      <c r="I780" s="132">
        <v>294</v>
      </c>
      <c r="J780" s="132">
        <v>167452223</v>
      </c>
      <c r="K780" s="132">
        <v>449261</v>
      </c>
      <c r="L780" s="181">
        <f>(C780+4.2+coefficient!$B$20)/0.88*1.19</f>
        <v>22.74522727272727</v>
      </c>
      <c r="M780" s="135">
        <v>295</v>
      </c>
      <c r="N780" s="135">
        <v>167452223</v>
      </c>
      <c r="O780" s="135">
        <v>449262</v>
      </c>
      <c r="P780" s="182">
        <f>(C780+4.2+coefficient!$B$20-0.5)/0.88*1.19</f>
        <v>22.06909090909091</v>
      </c>
      <c r="Q780" s="137">
        <v>296</v>
      </c>
      <c r="R780" s="137">
        <v>167452223</v>
      </c>
      <c r="S780" s="137">
        <v>449263</v>
      </c>
      <c r="T780" s="186">
        <f t="shared" si="53"/>
        <v>10.574772727272727</v>
      </c>
      <c r="U780" s="187">
        <v>758</v>
      </c>
      <c r="V780" s="187">
        <v>167452223</v>
      </c>
      <c r="W780" s="187">
        <v>599520</v>
      </c>
      <c r="X780" s="188">
        <f t="shared" si="52"/>
        <v>17.845227272727271</v>
      </c>
      <c r="Y780" s="189">
        <v>759</v>
      </c>
      <c r="Z780" s="189">
        <v>167452223</v>
      </c>
      <c r="AA780" s="189">
        <v>599521</v>
      </c>
      <c r="AB780" s="357">
        <v>27</v>
      </c>
    </row>
    <row r="781" spans="1:33" x14ac:dyDescent="0.25">
      <c r="A781" s="125" t="s">
        <v>1621</v>
      </c>
      <c r="B781" s="183">
        <v>167452224</v>
      </c>
      <c r="C781" s="184">
        <v>2.73</v>
      </c>
      <c r="D781" s="127">
        <f>(C781+4.2+coefficient!$B$21-0.5)/0.9*1.19</f>
        <v>17.757444444444442</v>
      </c>
      <c r="E781" s="128">
        <f>(C781+4.2+coefficient!$B$21-0.5)/0.95</f>
        <v>14.136842105263158</v>
      </c>
      <c r="F781" s="185" t="s">
        <v>516</v>
      </c>
      <c r="G781" s="179">
        <v>780</v>
      </c>
      <c r="H781" s="180">
        <f>(C781+4.2+coefficient!$B$21)/0.85*1.19</f>
        <v>19.501999999999999</v>
      </c>
      <c r="I781" s="132">
        <v>294</v>
      </c>
      <c r="J781" s="132">
        <v>167452224</v>
      </c>
      <c r="K781" s="132">
        <v>449264</v>
      </c>
      <c r="L781" s="181">
        <f>(C781+4.2+coefficient!$B$21)/0.88*1.19</f>
        <v>18.83715909090909</v>
      </c>
      <c r="M781" s="135">
        <v>295</v>
      </c>
      <c r="N781" s="135">
        <v>167452224</v>
      </c>
      <c r="O781" s="135">
        <v>449265</v>
      </c>
      <c r="P781" s="182">
        <f>(C781+4.2+coefficient!$B$21-0.5)/0.88*1.19</f>
        <v>18.161022727272726</v>
      </c>
      <c r="Q781" s="137">
        <v>296</v>
      </c>
      <c r="R781" s="137">
        <v>167452224</v>
      </c>
      <c r="S781" s="137">
        <v>449266</v>
      </c>
      <c r="T781" s="186">
        <f t="shared" si="53"/>
        <v>9.3712499999999999</v>
      </c>
      <c r="U781" s="187">
        <v>758</v>
      </c>
      <c r="V781" s="187">
        <v>167452224</v>
      </c>
      <c r="W781" s="187">
        <v>599522</v>
      </c>
      <c r="X781" s="188">
        <f t="shared" si="52"/>
        <v>13.937159090909089</v>
      </c>
      <c r="Y781" s="189">
        <v>759</v>
      </c>
      <c r="Z781" s="189">
        <v>167452224</v>
      </c>
      <c r="AA781" s="189">
        <v>599523</v>
      </c>
      <c r="AB781" s="357">
        <v>75</v>
      </c>
    </row>
    <row r="782" spans="1:33" x14ac:dyDescent="0.25">
      <c r="A782" s="144" t="s">
        <v>1622</v>
      </c>
      <c r="B782" s="183">
        <v>167452225</v>
      </c>
      <c r="C782" s="184">
        <v>3.4</v>
      </c>
      <c r="D782" s="127">
        <f>(C782+4.2+coefficient!$B$20-0.5)/0.9*1.19</f>
        <v>21.287777777777777</v>
      </c>
      <c r="E782" s="128">
        <f>(C782+4.2+coefficient!$B$20-0.5)/0.95</f>
        <v>16.947368421052634</v>
      </c>
      <c r="F782" s="178" t="s">
        <v>842</v>
      </c>
      <c r="G782" s="179">
        <v>781</v>
      </c>
      <c r="H782" s="180">
        <f>(C782+4.2+coefficient!$B$20)/0.85*1.19</f>
        <v>23.240000000000002</v>
      </c>
      <c r="I782" s="132">
        <v>294</v>
      </c>
      <c r="J782" s="132">
        <v>167452225</v>
      </c>
      <c r="K782" s="132">
        <v>449267</v>
      </c>
      <c r="L782" s="181">
        <f>(C782+4.2+coefficient!$B$20)/0.88*1.19</f>
        <v>22.447727272727274</v>
      </c>
      <c r="M782" s="135">
        <v>295</v>
      </c>
      <c r="N782" s="135">
        <v>167452225</v>
      </c>
      <c r="O782" s="135">
        <v>449268</v>
      </c>
      <c r="P782" s="182">
        <f>(C782+4.2+coefficient!$B$20-0.5)/0.88*1.19</f>
        <v>21.771590909090911</v>
      </c>
      <c r="Q782" s="137">
        <v>296</v>
      </c>
      <c r="R782" s="137">
        <v>167452225</v>
      </c>
      <c r="S782" s="137">
        <v>449269</v>
      </c>
      <c r="T782" s="186">
        <f t="shared" si="53"/>
        <v>10.277272727272727</v>
      </c>
      <c r="U782" s="187">
        <v>758</v>
      </c>
      <c r="V782" s="187">
        <v>167452225</v>
      </c>
      <c r="W782" s="187">
        <v>599524</v>
      </c>
      <c r="X782" s="188">
        <f t="shared" si="52"/>
        <v>17.547727272727272</v>
      </c>
      <c r="Y782" s="189">
        <v>759</v>
      </c>
      <c r="Z782" s="189">
        <v>167452225</v>
      </c>
      <c r="AA782" s="189">
        <v>599525</v>
      </c>
      <c r="AB782" s="357">
        <v>75</v>
      </c>
    </row>
    <row r="783" spans="1:33" x14ac:dyDescent="0.25">
      <c r="A783" s="125" t="s">
        <v>1623</v>
      </c>
      <c r="B783" s="183">
        <v>167452226</v>
      </c>
      <c r="C783" s="184">
        <v>3.4</v>
      </c>
      <c r="D783" s="127">
        <f>(C783+4.2+coefficient!$B$20-0.5)/0.9*1.19</f>
        <v>21.287777777777777</v>
      </c>
      <c r="E783" s="128">
        <f>(C783+4.2+coefficient!$B$20-0.5)/0.95</f>
        <v>16.947368421052634</v>
      </c>
      <c r="F783" s="185" t="s">
        <v>842</v>
      </c>
      <c r="G783" s="179">
        <v>782</v>
      </c>
      <c r="H783" s="180">
        <f>(C783+4.2+coefficient!$B$20)/0.85*1.19</f>
        <v>23.240000000000002</v>
      </c>
      <c r="I783" s="132">
        <v>294</v>
      </c>
      <c r="J783" s="132">
        <v>167452226</v>
      </c>
      <c r="K783" s="132">
        <v>449270</v>
      </c>
      <c r="L783" s="181">
        <f>(C783+4.2+coefficient!$B$20)/0.88*1.19</f>
        <v>22.447727272727274</v>
      </c>
      <c r="M783" s="135">
        <v>295</v>
      </c>
      <c r="N783" s="135">
        <v>167452226</v>
      </c>
      <c r="O783" s="135">
        <v>449271</v>
      </c>
      <c r="P783" s="182">
        <f>(C783+4.2+coefficient!$B$20-0.5)/0.88*1.19</f>
        <v>21.771590909090911</v>
      </c>
      <c r="Q783" s="137">
        <v>296</v>
      </c>
      <c r="R783" s="137">
        <v>167452226</v>
      </c>
      <c r="S783" s="137">
        <v>449272</v>
      </c>
      <c r="T783" s="186">
        <f t="shared" si="53"/>
        <v>10.277272727272727</v>
      </c>
      <c r="U783" s="187">
        <v>758</v>
      </c>
      <c r="V783" s="187">
        <v>167452226</v>
      </c>
      <c r="W783" s="187">
        <v>599526</v>
      </c>
      <c r="X783" s="188">
        <f t="shared" si="52"/>
        <v>17.547727272727272</v>
      </c>
      <c r="Y783" s="189">
        <v>759</v>
      </c>
      <c r="Z783" s="189">
        <v>167452226</v>
      </c>
      <c r="AA783" s="189">
        <v>599527</v>
      </c>
      <c r="AB783" s="357">
        <v>75</v>
      </c>
    </row>
    <row r="784" spans="1:33" x14ac:dyDescent="0.25">
      <c r="A784" s="144" t="s">
        <v>1624</v>
      </c>
      <c r="B784" s="183">
        <v>167452227</v>
      </c>
      <c r="C784" s="184">
        <v>2.79</v>
      </c>
      <c r="D784" s="127">
        <f>(C784+4.2+coefficient!$B$21-0.5)/0.9*1.19</f>
        <v>17.836777777777776</v>
      </c>
      <c r="E784" s="128">
        <f>(C784+4.2+coefficient!$B$21-0.5)/0.95</f>
        <v>14.200000000000001</v>
      </c>
      <c r="F784" s="178" t="s">
        <v>516</v>
      </c>
      <c r="G784" s="179">
        <v>783</v>
      </c>
      <c r="H784" s="180">
        <f>(C784+4.2+coefficient!$B$21)/0.85*1.19</f>
        <v>19.586000000000002</v>
      </c>
      <c r="I784" s="132">
        <v>294</v>
      </c>
      <c r="J784" s="132">
        <v>167452227</v>
      </c>
      <c r="K784" s="132">
        <v>449273</v>
      </c>
      <c r="L784" s="181">
        <f>(C784+4.2+coefficient!$B$21)/0.88*1.19</f>
        <v>18.918295454545454</v>
      </c>
      <c r="M784" s="135">
        <v>295</v>
      </c>
      <c r="N784" s="135">
        <v>167452227</v>
      </c>
      <c r="O784" s="135">
        <v>449274</v>
      </c>
      <c r="P784" s="182">
        <f>(C784+4.2+coefficient!$B$21-0.5)/0.88*1.19</f>
        <v>18.242159090909091</v>
      </c>
      <c r="Q784" s="137">
        <v>296</v>
      </c>
      <c r="R784" s="137">
        <v>167452227</v>
      </c>
      <c r="S784" s="137">
        <v>449275</v>
      </c>
      <c r="T784" s="186">
        <f t="shared" si="53"/>
        <v>9.4523863636363625</v>
      </c>
      <c r="U784" s="187">
        <v>758</v>
      </c>
      <c r="V784" s="187">
        <v>167452227</v>
      </c>
      <c r="W784" s="187">
        <v>599528</v>
      </c>
      <c r="X784" s="188">
        <f>L784-2</f>
        <v>16.918295454545454</v>
      </c>
      <c r="Y784" s="189">
        <v>759</v>
      </c>
      <c r="Z784" s="189">
        <v>167452227</v>
      </c>
      <c r="AA784" s="189">
        <v>599529</v>
      </c>
      <c r="AB784" s="357">
        <v>7</v>
      </c>
      <c r="AE784">
        <v>1</v>
      </c>
      <c r="AF784">
        <v>18.920000000000002</v>
      </c>
      <c r="AG784">
        <v>0</v>
      </c>
    </row>
    <row r="785" spans="1:33" x14ac:dyDescent="0.25">
      <c r="A785" s="125" t="s">
        <v>1625</v>
      </c>
      <c r="B785" s="183">
        <v>167452228</v>
      </c>
      <c r="C785" s="184">
        <v>2.79</v>
      </c>
      <c r="D785" s="127">
        <f>(C785+4.2+coefficient!$B$21-0.5)/0.9*1.19</f>
        <v>17.836777777777776</v>
      </c>
      <c r="E785" s="128">
        <f>(C785+4.2+coefficient!$B$21-0.5)/0.95</f>
        <v>14.200000000000001</v>
      </c>
      <c r="F785" s="185" t="s">
        <v>516</v>
      </c>
      <c r="G785" s="179">
        <v>784</v>
      </c>
      <c r="H785" s="180">
        <f>(C785+4.2+coefficient!$B$21)/0.85*1.19</f>
        <v>19.586000000000002</v>
      </c>
      <c r="I785" s="132">
        <v>294</v>
      </c>
      <c r="J785" s="132">
        <v>167452228</v>
      </c>
      <c r="K785" s="132">
        <v>449276</v>
      </c>
      <c r="L785" s="181">
        <f>(C785+4.2+coefficient!$B$21)/0.88*1.19</f>
        <v>18.918295454545454</v>
      </c>
      <c r="M785" s="135">
        <v>295</v>
      </c>
      <c r="N785" s="135">
        <v>167452228</v>
      </c>
      <c r="O785" s="135">
        <v>449277</v>
      </c>
      <c r="P785" s="182">
        <f>(C785+4.2+coefficient!$B$21-0.5)/0.88*1.19</f>
        <v>18.242159090909091</v>
      </c>
      <c r="Q785" s="137">
        <v>296</v>
      </c>
      <c r="R785" s="137">
        <v>167452228</v>
      </c>
      <c r="S785" s="137">
        <v>449278</v>
      </c>
      <c r="T785" s="186">
        <f t="shared" si="53"/>
        <v>9.4523863636363625</v>
      </c>
      <c r="U785" s="187">
        <v>758</v>
      </c>
      <c r="V785" s="187">
        <v>167452228</v>
      </c>
      <c r="W785" s="187">
        <v>599530</v>
      </c>
      <c r="X785" s="188">
        <f>L785-2</f>
        <v>16.918295454545454</v>
      </c>
      <c r="Y785" s="189">
        <v>759</v>
      </c>
      <c r="Z785" s="189">
        <v>167452228</v>
      </c>
      <c r="AA785" s="189">
        <v>599531</v>
      </c>
      <c r="AB785" s="357">
        <v>17</v>
      </c>
      <c r="AE785">
        <v>1</v>
      </c>
      <c r="AF785">
        <v>16.21</v>
      </c>
      <c r="AG785">
        <v>0</v>
      </c>
    </row>
    <row r="786" spans="1:33" x14ac:dyDescent="0.25">
      <c r="A786" s="144" t="s">
        <v>1626</v>
      </c>
      <c r="B786" s="183">
        <v>167452229</v>
      </c>
      <c r="C786" s="184">
        <v>3.36</v>
      </c>
      <c r="D786" s="127">
        <f>(C786+4.2+coefficient!$B$21-0.5)/0.9*1.19</f>
        <v>18.590444444444444</v>
      </c>
      <c r="E786" s="128">
        <f>(C786+4.2+coefficient!$B$21-0.5)/0.95</f>
        <v>14.8</v>
      </c>
      <c r="F786" s="178" t="s">
        <v>516</v>
      </c>
      <c r="G786" s="179">
        <v>785</v>
      </c>
      <c r="H786" s="180">
        <f>(C786+4.2+coefficient!$B$21)/0.85*1.19</f>
        <v>20.383999999999997</v>
      </c>
      <c r="I786" s="132">
        <v>294</v>
      </c>
      <c r="J786" s="132">
        <v>167452229</v>
      </c>
      <c r="K786" s="132">
        <v>449279</v>
      </c>
      <c r="L786" s="181">
        <f>(C786+4.2+coefficient!$B$21)/0.88*1.19</f>
        <v>19.689090909090911</v>
      </c>
      <c r="M786" s="135">
        <v>295</v>
      </c>
      <c r="N786" s="135">
        <v>167452229</v>
      </c>
      <c r="O786" s="135">
        <v>449280</v>
      </c>
      <c r="P786" s="182">
        <f>(C786+4.2+coefficient!$B$21-0.5)/0.88*1.19</f>
        <v>19.012954545454544</v>
      </c>
      <c r="Q786" s="137">
        <v>296</v>
      </c>
      <c r="R786" s="137">
        <v>167452229</v>
      </c>
      <c r="S786" s="137">
        <v>449281</v>
      </c>
      <c r="T786" s="186">
        <f t="shared" si="53"/>
        <v>10.223181818181819</v>
      </c>
      <c r="U786" s="187">
        <v>758</v>
      </c>
      <c r="V786" s="187">
        <v>167452229</v>
      </c>
      <c r="W786" s="187">
        <v>599532</v>
      </c>
      <c r="X786" s="188">
        <f t="shared" ref="X786:X809" si="54">L786-4.9</f>
        <v>14.789090909090911</v>
      </c>
      <c r="Y786" s="189">
        <v>759</v>
      </c>
      <c r="Z786" s="189">
        <v>167452229</v>
      </c>
      <c r="AA786" s="189">
        <v>599533</v>
      </c>
      <c r="AB786" s="357">
        <v>20</v>
      </c>
    </row>
    <row r="787" spans="1:33" x14ac:dyDescent="0.25">
      <c r="A787" s="125" t="s">
        <v>1627</v>
      </c>
      <c r="B787" s="183">
        <v>167452230</v>
      </c>
      <c r="C787" s="184">
        <v>5.42</v>
      </c>
      <c r="D787" s="127">
        <f>(C787+4.2+coefficient!$B$21-0.5)/0.9*1.19</f>
        <v>21.31422222222222</v>
      </c>
      <c r="E787" s="128">
        <f>(C787+4.2+coefficient!$B$21-0.5)/0.95</f>
        <v>16.96842105263158</v>
      </c>
      <c r="F787" s="185" t="s">
        <v>516</v>
      </c>
      <c r="G787" s="179">
        <v>786</v>
      </c>
      <c r="H787" s="180">
        <f>(C787+4.2+coefficient!$B$21)/0.85*1.19</f>
        <v>23.268000000000001</v>
      </c>
      <c r="I787" s="132">
        <v>294</v>
      </c>
      <c r="J787" s="132">
        <v>167452230</v>
      </c>
      <c r="K787" s="132">
        <v>449282</v>
      </c>
      <c r="L787" s="181">
        <f>(C787+4.2+coefficient!$B$21)/0.88*1.19</f>
        <v>22.474772727272725</v>
      </c>
      <c r="M787" s="135">
        <v>295</v>
      </c>
      <c r="N787" s="135">
        <v>167452230</v>
      </c>
      <c r="O787" s="135">
        <v>449283</v>
      </c>
      <c r="P787" s="182">
        <f>(C787+4.2+coefficient!$B$21-0.5)/0.88*1.19</f>
        <v>21.798636363636366</v>
      </c>
      <c r="Q787" s="137">
        <v>296</v>
      </c>
      <c r="R787" s="137">
        <v>167452230</v>
      </c>
      <c r="S787" s="137">
        <v>449284</v>
      </c>
      <c r="T787" s="186">
        <f t="shared" si="53"/>
        <v>13.008863636363637</v>
      </c>
      <c r="U787" s="187">
        <v>758</v>
      </c>
      <c r="V787" s="187">
        <v>167452230</v>
      </c>
      <c r="W787" s="187">
        <v>599534</v>
      </c>
      <c r="X787" s="188">
        <f t="shared" si="54"/>
        <v>17.574772727272723</v>
      </c>
      <c r="Y787" s="189">
        <v>759</v>
      </c>
      <c r="Z787" s="189">
        <v>167452230</v>
      </c>
      <c r="AA787" s="189">
        <v>599535</v>
      </c>
      <c r="AB787" s="357">
        <v>108</v>
      </c>
    </row>
    <row r="788" spans="1:33" x14ac:dyDescent="0.25">
      <c r="A788" s="144" t="s">
        <v>1628</v>
      </c>
      <c r="B788" s="183">
        <v>167452231</v>
      </c>
      <c r="C788" s="184">
        <v>6.38</v>
      </c>
      <c r="D788" s="127">
        <f>(C788+4.2+coefficient!$B$20-0.5)/0.9*1.19</f>
        <v>25.227999999999998</v>
      </c>
      <c r="E788" s="128">
        <f>(C788+4.2+coefficient!$B$20-0.5)/0.95</f>
        <v>20.08421052631579</v>
      </c>
      <c r="F788" s="178" t="s">
        <v>842</v>
      </c>
      <c r="G788" s="179">
        <v>787</v>
      </c>
      <c r="H788" s="180">
        <f>(C788+4.2+coefficient!$B$20)/0.85*1.19</f>
        <v>27.411999999999999</v>
      </c>
      <c r="I788" s="132">
        <v>294</v>
      </c>
      <c r="J788" s="132">
        <v>167452231</v>
      </c>
      <c r="K788" s="132">
        <v>449285</v>
      </c>
      <c r="L788" s="181">
        <f>(C788+4.2+coefficient!$B$20)/0.88*1.19</f>
        <v>26.477499999999996</v>
      </c>
      <c r="M788" s="135">
        <v>295</v>
      </c>
      <c r="N788" s="135">
        <v>167452231</v>
      </c>
      <c r="O788" s="135">
        <v>449286</v>
      </c>
      <c r="P788" s="182">
        <f>(C788+4.2+coefficient!$B$20-0.5)/0.88*1.19</f>
        <v>25.801363636363632</v>
      </c>
      <c r="Q788" s="137">
        <v>296</v>
      </c>
      <c r="R788" s="137">
        <v>167452231</v>
      </c>
      <c r="S788" s="137">
        <v>449287</v>
      </c>
      <c r="T788" s="186">
        <f t="shared" si="53"/>
        <v>14.307045454545454</v>
      </c>
      <c r="U788" s="187">
        <v>758</v>
      </c>
      <c r="V788" s="187">
        <v>167452231</v>
      </c>
      <c r="W788" s="187">
        <v>599536</v>
      </c>
      <c r="X788" s="188">
        <f t="shared" si="54"/>
        <v>21.577499999999993</v>
      </c>
      <c r="Y788" s="189">
        <v>759</v>
      </c>
      <c r="Z788" s="189">
        <v>167452231</v>
      </c>
      <c r="AA788" s="189">
        <v>599537</v>
      </c>
      <c r="AB788" s="357">
        <v>108</v>
      </c>
    </row>
    <row r="789" spans="1:33" x14ac:dyDescent="0.25">
      <c r="A789" s="125" t="s">
        <v>1629</v>
      </c>
      <c r="B789" s="183">
        <v>167452232</v>
      </c>
      <c r="C789" s="184">
        <v>6.46</v>
      </c>
      <c r="D789" s="127">
        <f>(C789+4.2+coefficient!$B$20-0.5)/0.9*1.19</f>
        <v>25.333777777777776</v>
      </c>
      <c r="E789" s="128">
        <f>(C789+4.2+coefficient!$B$20-0.5)/0.95</f>
        <v>20.168421052631579</v>
      </c>
      <c r="F789" s="185" t="s">
        <v>842</v>
      </c>
      <c r="G789" s="179">
        <v>788</v>
      </c>
      <c r="H789" s="180">
        <f>(C789+4.2+coefficient!$B$20)/0.85*1.19</f>
        <v>27.523999999999997</v>
      </c>
      <c r="I789" s="132">
        <v>294</v>
      </c>
      <c r="J789" s="132">
        <v>167452232</v>
      </c>
      <c r="K789" s="132">
        <v>449288</v>
      </c>
      <c r="L789" s="181">
        <f>(C789+4.2+coefficient!$B$20)/0.88*1.19</f>
        <v>26.585681818181815</v>
      </c>
      <c r="M789" s="135">
        <v>295</v>
      </c>
      <c r="N789" s="135">
        <v>167452232</v>
      </c>
      <c r="O789" s="135">
        <v>449289</v>
      </c>
      <c r="P789" s="182">
        <f>(C789+4.2+coefficient!$B$20-0.5)/0.88*1.19</f>
        <v>25.909545454545455</v>
      </c>
      <c r="Q789" s="137">
        <v>296</v>
      </c>
      <c r="R789" s="137">
        <v>167452232</v>
      </c>
      <c r="S789" s="137">
        <v>449290</v>
      </c>
      <c r="T789" s="186">
        <f t="shared" si="53"/>
        <v>14.415227272727272</v>
      </c>
      <c r="U789" s="187">
        <v>758</v>
      </c>
      <c r="V789" s="187">
        <v>167452232</v>
      </c>
      <c r="W789" s="187">
        <v>599538</v>
      </c>
      <c r="X789" s="188">
        <f t="shared" si="54"/>
        <v>21.685681818181813</v>
      </c>
      <c r="Y789" s="189">
        <v>759</v>
      </c>
      <c r="Z789" s="189">
        <v>167452232</v>
      </c>
      <c r="AA789" s="189">
        <v>599539</v>
      </c>
      <c r="AB789" s="357">
        <v>92</v>
      </c>
    </row>
    <row r="790" spans="1:33" x14ac:dyDescent="0.25">
      <c r="A790" s="144" t="s">
        <v>1630</v>
      </c>
      <c r="B790" s="183">
        <v>167452233</v>
      </c>
      <c r="C790" s="184">
        <v>7.36</v>
      </c>
      <c r="D790" s="127">
        <f>(C790+4.2+coefficient!$B$19-0.5)/0.9*1.19</f>
        <v>30.490444444444446</v>
      </c>
      <c r="E790" s="128">
        <f>(C790+4.2+coefficient!$B$19-0.5)/0.95</f>
        <v>24.273684210526319</v>
      </c>
      <c r="F790" s="178" t="s">
        <v>841</v>
      </c>
      <c r="G790" s="179">
        <v>789</v>
      </c>
      <c r="H790" s="180">
        <f>(C790+4.2+coefficient!$B$19)/0.85*1.19</f>
        <v>32.984000000000002</v>
      </c>
      <c r="I790" s="132">
        <v>294</v>
      </c>
      <c r="J790" s="132">
        <v>167452233</v>
      </c>
      <c r="K790" s="132">
        <v>449291</v>
      </c>
      <c r="L790" s="181">
        <f>(C790+4.2+coefficient!$B$19)/0.88*1.19</f>
        <v>31.859545454545458</v>
      </c>
      <c r="M790" s="135">
        <v>295</v>
      </c>
      <c r="N790" s="135">
        <v>167452233</v>
      </c>
      <c r="O790" s="135">
        <v>449292</v>
      </c>
      <c r="P790" s="182">
        <f>(C790+4.2+coefficient!$B$19-0.5)/0.88*1.19</f>
        <v>31.183409090909091</v>
      </c>
      <c r="Q790" s="137">
        <v>296</v>
      </c>
      <c r="R790" s="137">
        <v>167452233</v>
      </c>
      <c r="S790" s="137">
        <v>449293</v>
      </c>
      <c r="T790" s="186">
        <f t="shared" si="53"/>
        <v>15.632272727272728</v>
      </c>
      <c r="U790" s="187">
        <v>758</v>
      </c>
      <c r="V790" s="187">
        <v>167452233</v>
      </c>
      <c r="W790" s="187">
        <v>599540</v>
      </c>
      <c r="X790" s="188">
        <f t="shared" si="54"/>
        <v>26.959545454545456</v>
      </c>
      <c r="Y790" s="189">
        <v>759</v>
      </c>
      <c r="Z790" s="189">
        <v>167452233</v>
      </c>
      <c r="AA790" s="189">
        <v>599541</v>
      </c>
      <c r="AB790" s="357">
        <v>92</v>
      </c>
    </row>
    <row r="791" spans="1:33" x14ac:dyDescent="0.25">
      <c r="A791" s="125" t="s">
        <v>1631</v>
      </c>
      <c r="B791" s="183">
        <v>167452234</v>
      </c>
      <c r="C791" s="184">
        <v>1.78</v>
      </c>
      <c r="D791" s="127">
        <f>(C791+4.2+coefficient!$B$21-0.5)/0.9*1.19</f>
        <v>16.501333333333331</v>
      </c>
      <c r="E791" s="128">
        <f>(C791+4.2+coefficient!$B$21-0.5)/0.95</f>
        <v>13.13684210526316</v>
      </c>
      <c r="F791" s="185" t="s">
        <v>516</v>
      </c>
      <c r="G791" s="179">
        <v>790</v>
      </c>
      <c r="H791" s="180">
        <f>(C791+4.2+coefficient!$B$21)/0.85*1.19</f>
        <v>18.172000000000001</v>
      </c>
      <c r="I791" s="132">
        <v>294</v>
      </c>
      <c r="J791" s="132">
        <v>167452234</v>
      </c>
      <c r="K791" s="132">
        <v>449294</v>
      </c>
      <c r="L791" s="181">
        <f>(C791+4.2+coefficient!$B$21)/0.88*1.19</f>
        <v>17.552499999999998</v>
      </c>
      <c r="M791" s="135">
        <v>295</v>
      </c>
      <c r="N791" s="135">
        <v>167452234</v>
      </c>
      <c r="O791" s="135">
        <v>449295</v>
      </c>
      <c r="P791" s="182">
        <f>(C791+4.2+coefficient!$B$21-0.5)/0.88*1.19</f>
        <v>16.876363636363635</v>
      </c>
      <c r="Q791" s="137">
        <v>296</v>
      </c>
      <c r="R791" s="137">
        <v>167452234</v>
      </c>
      <c r="S791" s="137">
        <v>449296</v>
      </c>
      <c r="T791" s="186">
        <f t="shared" si="53"/>
        <v>8.0865909090909085</v>
      </c>
      <c r="U791" s="187">
        <v>758</v>
      </c>
      <c r="V791" s="187">
        <v>167452234</v>
      </c>
      <c r="W791" s="187">
        <v>599542</v>
      </c>
      <c r="X791" s="188">
        <f t="shared" si="54"/>
        <v>12.652499999999998</v>
      </c>
      <c r="Y791" s="189">
        <v>759</v>
      </c>
      <c r="Z791" s="189">
        <v>167452234</v>
      </c>
      <c r="AA791" s="189">
        <v>599543</v>
      </c>
      <c r="AB791" s="357">
        <v>22</v>
      </c>
    </row>
    <row r="792" spans="1:33" x14ac:dyDescent="0.25">
      <c r="A792" s="144" t="s">
        <v>1632</v>
      </c>
      <c r="B792" s="183">
        <v>167452235</v>
      </c>
      <c r="C792" s="184">
        <v>2.4500000000000002</v>
      </c>
      <c r="D792" s="127">
        <f>(C792+4.2+coefficient!$B$20-0.5)/0.9*1.19</f>
        <v>20.031666666666663</v>
      </c>
      <c r="E792" s="128">
        <f>(C792+4.2+coefficient!$B$20-0.5)/0.95</f>
        <v>15.947368421052632</v>
      </c>
      <c r="F792" s="178" t="s">
        <v>842</v>
      </c>
      <c r="G792" s="179">
        <v>791</v>
      </c>
      <c r="H792" s="180">
        <f>(C792+4.2+coefficient!$B$20)/0.85*1.19</f>
        <v>21.91</v>
      </c>
      <c r="I792" s="132">
        <v>294</v>
      </c>
      <c r="J792" s="132">
        <v>167452235</v>
      </c>
      <c r="K792" s="132">
        <v>449297</v>
      </c>
      <c r="L792" s="181">
        <f>(C792+4.2+coefficient!$B$20)/0.88*1.19</f>
        <v>21.163068181818183</v>
      </c>
      <c r="M792" s="135">
        <v>295</v>
      </c>
      <c r="N792" s="135">
        <v>167452235</v>
      </c>
      <c r="O792" s="135">
        <v>449298</v>
      </c>
      <c r="P792" s="182">
        <f>(C792+4.2+coefficient!$B$20-0.5)/0.88*1.19</f>
        <v>20.486931818181816</v>
      </c>
      <c r="Q792" s="137">
        <v>296</v>
      </c>
      <c r="R792" s="137">
        <v>167452235</v>
      </c>
      <c r="S792" s="137">
        <v>449299</v>
      </c>
      <c r="T792" s="186">
        <f t="shared" si="53"/>
        <v>8.992613636363636</v>
      </c>
      <c r="U792" s="187">
        <v>758</v>
      </c>
      <c r="V792" s="187">
        <v>167452235</v>
      </c>
      <c r="W792" s="187">
        <v>599544</v>
      </c>
      <c r="X792" s="188">
        <f t="shared" si="54"/>
        <v>16.263068181818184</v>
      </c>
      <c r="Y792" s="189">
        <v>759</v>
      </c>
      <c r="Z792" s="189">
        <v>167452235</v>
      </c>
      <c r="AA792" s="189">
        <v>599545</v>
      </c>
      <c r="AB792" s="357">
        <v>22</v>
      </c>
    </row>
    <row r="793" spans="1:33" x14ac:dyDescent="0.25">
      <c r="A793" s="125" t="s">
        <v>1633</v>
      </c>
      <c r="B793" s="183">
        <v>167452236</v>
      </c>
      <c r="C793" s="184">
        <v>2.4500000000000002</v>
      </c>
      <c r="D793" s="127">
        <f>(C793+4.2+coefficient!$B$20-0.5)/0.9*1.19</f>
        <v>20.031666666666663</v>
      </c>
      <c r="E793" s="128">
        <f>(C793+4.2+coefficient!$B$20-0.5)/0.95</f>
        <v>15.947368421052632</v>
      </c>
      <c r="F793" s="185" t="s">
        <v>842</v>
      </c>
      <c r="G793" s="179">
        <v>792</v>
      </c>
      <c r="H793" s="180">
        <f>(C793+4.2+coefficient!$B$20)/0.85*1.19</f>
        <v>21.91</v>
      </c>
      <c r="I793" s="132">
        <v>294</v>
      </c>
      <c r="J793" s="132">
        <v>167452236</v>
      </c>
      <c r="K793" s="132">
        <v>449300</v>
      </c>
      <c r="L793" s="181">
        <f>(C793+4.2+coefficient!$B$20)/0.88*1.19</f>
        <v>21.163068181818183</v>
      </c>
      <c r="M793" s="135">
        <v>295</v>
      </c>
      <c r="N793" s="135">
        <v>167452236</v>
      </c>
      <c r="O793" s="135">
        <v>449301</v>
      </c>
      <c r="P793" s="182">
        <f>(C793+4.2+coefficient!$B$20-0.5)/0.88*1.19</f>
        <v>20.486931818181816</v>
      </c>
      <c r="Q793" s="137">
        <v>296</v>
      </c>
      <c r="R793" s="137">
        <v>167452236</v>
      </c>
      <c r="S793" s="137">
        <v>449302</v>
      </c>
      <c r="T793" s="186">
        <f t="shared" si="53"/>
        <v>8.992613636363636</v>
      </c>
      <c r="U793" s="187">
        <v>758</v>
      </c>
      <c r="V793" s="187">
        <v>167452236</v>
      </c>
      <c r="W793" s="187">
        <v>599546</v>
      </c>
      <c r="X793" s="188">
        <f t="shared" si="54"/>
        <v>16.263068181818184</v>
      </c>
      <c r="Y793" s="189">
        <v>759</v>
      </c>
      <c r="Z793" s="189">
        <v>167452236</v>
      </c>
      <c r="AA793" s="189">
        <v>599547</v>
      </c>
      <c r="AB793" s="357">
        <v>22</v>
      </c>
      <c r="AE793">
        <v>1</v>
      </c>
      <c r="AF793">
        <v>18.46</v>
      </c>
      <c r="AG793">
        <v>0</v>
      </c>
    </row>
    <row r="794" spans="1:33" x14ac:dyDescent="0.25">
      <c r="A794" s="144" t="s">
        <v>1634</v>
      </c>
      <c r="B794" s="183">
        <v>167452237</v>
      </c>
      <c r="C794" s="184">
        <v>2.27</v>
      </c>
      <c r="D794" s="127">
        <f>(C794+4.2+coefficient!$B$21-0.5)/0.9*1.19</f>
        <v>17.149222222222221</v>
      </c>
      <c r="E794" s="128">
        <f>(C794+4.2+coefficient!$B$21-0.5)/0.95</f>
        <v>13.65263157894737</v>
      </c>
      <c r="F794" s="178" t="s">
        <v>516</v>
      </c>
      <c r="G794" s="179">
        <v>793</v>
      </c>
      <c r="H794" s="180">
        <f>(C794+4.2+coefficient!$B$21)/0.85*1.19</f>
        <v>18.858000000000001</v>
      </c>
      <c r="I794" s="132">
        <v>294</v>
      </c>
      <c r="J794" s="132">
        <v>167452237</v>
      </c>
      <c r="K794" s="132">
        <v>449303</v>
      </c>
      <c r="L794" s="181">
        <f>(C794+4.2+coefficient!$B$21)/0.88*1.19</f>
        <v>18.215113636363636</v>
      </c>
      <c r="M794" s="135">
        <v>295</v>
      </c>
      <c r="N794" s="135">
        <v>167452237</v>
      </c>
      <c r="O794" s="135">
        <v>449304</v>
      </c>
      <c r="P794" s="182">
        <f>(C794+4.2+coefficient!$B$21-0.5)/0.88*1.19</f>
        <v>17.538977272727273</v>
      </c>
      <c r="Q794" s="137">
        <v>296</v>
      </c>
      <c r="R794" s="137">
        <v>167452237</v>
      </c>
      <c r="S794" s="137">
        <v>449305</v>
      </c>
      <c r="T794" s="186">
        <f t="shared" si="53"/>
        <v>8.7492045454545462</v>
      </c>
      <c r="U794" s="187">
        <v>758</v>
      </c>
      <c r="V794" s="187">
        <v>167452237</v>
      </c>
      <c r="W794" s="187">
        <v>599548</v>
      </c>
      <c r="X794" s="188">
        <f t="shared" si="54"/>
        <v>13.315113636363636</v>
      </c>
      <c r="Y794" s="189">
        <v>759</v>
      </c>
      <c r="Z794" s="189">
        <v>167452237</v>
      </c>
      <c r="AA794" s="189">
        <v>599549</v>
      </c>
      <c r="AB794" s="357">
        <v>48</v>
      </c>
    </row>
    <row r="795" spans="1:33" x14ac:dyDescent="0.25">
      <c r="A795" s="125" t="s">
        <v>1635</v>
      </c>
      <c r="B795" s="183">
        <v>167452238</v>
      </c>
      <c r="C795" s="184">
        <v>2.94</v>
      </c>
      <c r="D795" s="127">
        <f>(C795+4.2+coefficient!$B$20-0.5)/0.9*1.19</f>
        <v>20.679555555555552</v>
      </c>
      <c r="E795" s="128">
        <f>(C795+4.2+coefficient!$B$20-0.5)/0.95</f>
        <v>16.463157894736842</v>
      </c>
      <c r="F795" s="185" t="s">
        <v>842</v>
      </c>
      <c r="G795" s="179">
        <v>794</v>
      </c>
      <c r="H795" s="180">
        <f>(C795+4.2+coefficient!$B$20)/0.85*1.19</f>
        <v>22.596</v>
      </c>
      <c r="I795" s="132">
        <v>294</v>
      </c>
      <c r="J795" s="132">
        <v>167452238</v>
      </c>
      <c r="K795" s="132">
        <v>449306</v>
      </c>
      <c r="L795" s="181">
        <f>(C795+4.2+coefficient!$B$20)/0.88*1.19</f>
        <v>21.825681818181817</v>
      </c>
      <c r="M795" s="135">
        <v>295</v>
      </c>
      <c r="N795" s="135">
        <v>167452238</v>
      </c>
      <c r="O795" s="135">
        <v>449307</v>
      </c>
      <c r="P795" s="182">
        <f>(C795+4.2+coefficient!$B$20-0.5)/0.88*1.19</f>
        <v>21.149545454545454</v>
      </c>
      <c r="Q795" s="137">
        <v>296</v>
      </c>
      <c r="R795" s="137">
        <v>167452238</v>
      </c>
      <c r="S795" s="137">
        <v>449308</v>
      </c>
      <c r="T795" s="186">
        <f t="shared" si="53"/>
        <v>9.6552272727272737</v>
      </c>
      <c r="U795" s="187">
        <v>758</v>
      </c>
      <c r="V795" s="187">
        <v>167452238</v>
      </c>
      <c r="W795" s="187">
        <v>599550</v>
      </c>
      <c r="X795" s="188">
        <f t="shared" si="54"/>
        <v>16.925681818181815</v>
      </c>
      <c r="Y795" s="189">
        <v>759</v>
      </c>
      <c r="Z795" s="189">
        <v>167452238</v>
      </c>
      <c r="AA795" s="189">
        <v>599551</v>
      </c>
      <c r="AB795" s="357">
        <v>48</v>
      </c>
    </row>
    <row r="796" spans="1:33" x14ac:dyDescent="0.25">
      <c r="A796" s="144" t="s">
        <v>1636</v>
      </c>
      <c r="B796" s="183">
        <v>167452239</v>
      </c>
      <c r="C796" s="184">
        <v>2.94</v>
      </c>
      <c r="D796" s="127">
        <f>(C796+4.2+coefficient!$B$20-0.5)/0.9*1.19</f>
        <v>20.679555555555552</v>
      </c>
      <c r="E796" s="128">
        <f>(C796+4.2+coefficient!$B$20-0.5)/0.95</f>
        <v>16.463157894736842</v>
      </c>
      <c r="F796" s="178" t="s">
        <v>842</v>
      </c>
      <c r="G796" s="179">
        <v>795</v>
      </c>
      <c r="H796" s="180">
        <f>(C796+4.2+coefficient!$B$20)/0.85*1.19</f>
        <v>22.596</v>
      </c>
      <c r="I796" s="132">
        <v>294</v>
      </c>
      <c r="J796" s="132">
        <v>167452239</v>
      </c>
      <c r="K796" s="132">
        <v>449309</v>
      </c>
      <c r="L796" s="181">
        <f>(C796+4.2+coefficient!$B$20)/0.88*1.19</f>
        <v>21.825681818181817</v>
      </c>
      <c r="M796" s="135">
        <v>295</v>
      </c>
      <c r="N796" s="135">
        <v>167452239</v>
      </c>
      <c r="O796" s="135">
        <v>449310</v>
      </c>
      <c r="P796" s="182">
        <f>(C796+4.2+coefficient!$B$20-0.5)/0.88*1.19</f>
        <v>21.149545454545454</v>
      </c>
      <c r="Q796" s="137">
        <v>296</v>
      </c>
      <c r="R796" s="137">
        <v>167452239</v>
      </c>
      <c r="S796" s="137">
        <v>449311</v>
      </c>
      <c r="T796" s="186">
        <f t="shared" si="53"/>
        <v>9.6552272727272737</v>
      </c>
      <c r="U796" s="187">
        <v>758</v>
      </c>
      <c r="V796" s="187">
        <v>167452239</v>
      </c>
      <c r="W796" s="187">
        <v>599552</v>
      </c>
      <c r="X796" s="188">
        <f t="shared" si="54"/>
        <v>16.925681818181815</v>
      </c>
      <c r="Y796" s="189">
        <v>759</v>
      </c>
      <c r="Z796" s="189">
        <v>167452239</v>
      </c>
      <c r="AA796" s="189">
        <v>599553</v>
      </c>
      <c r="AB796" s="357">
        <v>48</v>
      </c>
      <c r="AE796">
        <v>2</v>
      </c>
      <c r="AF796">
        <v>19.12</v>
      </c>
      <c r="AG796">
        <v>0</v>
      </c>
    </row>
    <row r="797" spans="1:33" x14ac:dyDescent="0.25">
      <c r="A797" s="125" t="s">
        <v>1637</v>
      </c>
      <c r="B797" s="183">
        <v>167452240</v>
      </c>
      <c r="C797" s="184">
        <v>3.13</v>
      </c>
      <c r="D797" s="127">
        <f>(C797+4.2+coefficient!$B$21-0.5)/0.9*1.19</f>
        <v>18.286333333333332</v>
      </c>
      <c r="E797" s="128">
        <f>(C797+4.2+coefficient!$B$21-0.5)/0.95</f>
        <v>14.557894736842107</v>
      </c>
      <c r="F797" s="185" t="s">
        <v>516</v>
      </c>
      <c r="G797" s="179">
        <v>796</v>
      </c>
      <c r="H797" s="180">
        <f>(C797+4.2+coefficient!$B$21)/0.85*1.19</f>
        <v>20.062000000000001</v>
      </c>
      <c r="I797" s="132">
        <v>294</v>
      </c>
      <c r="J797" s="132">
        <v>167452240</v>
      </c>
      <c r="K797" s="132">
        <v>449312</v>
      </c>
      <c r="L797" s="181">
        <f>(C797+4.2+coefficient!$B$21)/0.88*1.19</f>
        <v>19.378068181818183</v>
      </c>
      <c r="M797" s="135">
        <v>295</v>
      </c>
      <c r="N797" s="135">
        <v>167452240</v>
      </c>
      <c r="O797" s="135">
        <v>449313</v>
      </c>
      <c r="P797" s="182">
        <f>(C797+4.2+coefficient!$B$21-0.5)/0.88*1.19</f>
        <v>18.701931818181819</v>
      </c>
      <c r="Q797" s="137">
        <v>296</v>
      </c>
      <c r="R797" s="137">
        <v>167452240</v>
      </c>
      <c r="S797" s="137">
        <v>449314</v>
      </c>
      <c r="T797" s="186">
        <f t="shared" si="53"/>
        <v>9.9121590909090909</v>
      </c>
      <c r="U797" s="187">
        <v>758</v>
      </c>
      <c r="V797" s="187">
        <v>167452240</v>
      </c>
      <c r="W797" s="187">
        <v>599554</v>
      </c>
      <c r="X797" s="188">
        <f t="shared" si="54"/>
        <v>14.478068181818182</v>
      </c>
      <c r="Y797" s="189">
        <v>759</v>
      </c>
      <c r="Z797" s="189">
        <v>167452240</v>
      </c>
      <c r="AA797" s="189">
        <v>599555</v>
      </c>
      <c r="AB797" s="357">
        <v>61</v>
      </c>
    </row>
    <row r="798" spans="1:33" x14ac:dyDescent="0.25">
      <c r="A798" s="144" t="s">
        <v>1638</v>
      </c>
      <c r="B798" s="183">
        <v>167452241</v>
      </c>
      <c r="C798" s="184">
        <v>4.09</v>
      </c>
      <c r="D798" s="127">
        <f>(C798+4.2+coefficient!$B$20-0.5)/0.9*1.19</f>
        <v>22.200111111111109</v>
      </c>
      <c r="E798" s="128">
        <f>(C798+4.2+coefficient!$B$20-0.5)/0.95</f>
        <v>17.673684210526314</v>
      </c>
      <c r="F798" s="178" t="s">
        <v>842</v>
      </c>
      <c r="G798" s="179">
        <v>797</v>
      </c>
      <c r="H798" s="180">
        <f>(C798+4.2+coefficient!$B$20)/0.85*1.19</f>
        <v>24.205999999999996</v>
      </c>
      <c r="I798" s="132">
        <v>294</v>
      </c>
      <c r="J798" s="132">
        <v>167452241</v>
      </c>
      <c r="K798" s="132">
        <v>449315</v>
      </c>
      <c r="L798" s="181">
        <f>(C798+4.2+coefficient!$B$20)/0.88*1.19</f>
        <v>23.380795454545453</v>
      </c>
      <c r="M798" s="135">
        <v>295</v>
      </c>
      <c r="N798" s="135">
        <v>167452241</v>
      </c>
      <c r="O798" s="135">
        <v>449316</v>
      </c>
      <c r="P798" s="182">
        <f>(C798+4.2+coefficient!$B$20-0.5)/0.88*1.19</f>
        <v>22.70465909090909</v>
      </c>
      <c r="Q798" s="137">
        <v>296</v>
      </c>
      <c r="R798" s="137">
        <v>167452241</v>
      </c>
      <c r="S798" s="137">
        <v>449317</v>
      </c>
      <c r="T798" s="186">
        <f t="shared" si="53"/>
        <v>11.210340909090908</v>
      </c>
      <c r="U798" s="187">
        <v>758</v>
      </c>
      <c r="V798" s="187">
        <v>167452241</v>
      </c>
      <c r="W798" s="187">
        <v>599556</v>
      </c>
      <c r="X798" s="188">
        <f t="shared" si="54"/>
        <v>18.480795454545451</v>
      </c>
      <c r="Y798" s="189">
        <v>759</v>
      </c>
      <c r="Z798" s="189">
        <v>167452241</v>
      </c>
      <c r="AA798" s="189">
        <v>599557</v>
      </c>
      <c r="AB798" s="357">
        <v>61</v>
      </c>
    </row>
    <row r="799" spans="1:33" x14ac:dyDescent="0.25">
      <c r="A799" s="125" t="s">
        <v>1639</v>
      </c>
      <c r="B799" s="183">
        <v>167452242</v>
      </c>
      <c r="C799" s="184">
        <v>4.17</v>
      </c>
      <c r="D799" s="127">
        <f>(C799+4.2+coefficient!$B$20-0.5)/0.9*1.19</f>
        <v>22.305888888888887</v>
      </c>
      <c r="E799" s="128">
        <f>(C799+4.2+coefficient!$B$20-0.5)/0.95</f>
        <v>17.757894736842108</v>
      </c>
      <c r="F799" s="185" t="s">
        <v>842</v>
      </c>
      <c r="G799" s="179">
        <v>798</v>
      </c>
      <c r="H799" s="180">
        <f>(C799+4.2+coefficient!$B$20)/0.85*1.19</f>
        <v>24.318000000000001</v>
      </c>
      <c r="I799" s="132">
        <v>294</v>
      </c>
      <c r="J799" s="132">
        <v>167452242</v>
      </c>
      <c r="K799" s="132">
        <v>449318</v>
      </c>
      <c r="L799" s="181">
        <f>(C799+4.2+coefficient!$B$20)/0.88*1.19</f>
        <v>23.488977272727272</v>
      </c>
      <c r="M799" s="135">
        <v>295</v>
      </c>
      <c r="N799" s="135">
        <v>167452242</v>
      </c>
      <c r="O799" s="135">
        <v>449319</v>
      </c>
      <c r="P799" s="182">
        <f>(C799+4.2+coefficient!$B$20-0.5)/0.88*1.19</f>
        <v>22.812840909090909</v>
      </c>
      <c r="Q799" s="137">
        <v>296</v>
      </c>
      <c r="R799" s="137">
        <v>167452242</v>
      </c>
      <c r="S799" s="137">
        <v>449320</v>
      </c>
      <c r="T799" s="186">
        <f t="shared" si="53"/>
        <v>11.318522727272727</v>
      </c>
      <c r="U799" s="187">
        <v>758</v>
      </c>
      <c r="V799" s="187">
        <v>167452242</v>
      </c>
      <c r="W799" s="187">
        <v>599558</v>
      </c>
      <c r="X799" s="188">
        <f t="shared" si="54"/>
        <v>18.58897727272727</v>
      </c>
      <c r="Y799" s="189">
        <v>759</v>
      </c>
      <c r="Z799" s="189">
        <v>167452242</v>
      </c>
      <c r="AA799" s="189">
        <v>599559</v>
      </c>
      <c r="AB799" s="357">
        <v>61</v>
      </c>
    </row>
    <row r="800" spans="1:33" x14ac:dyDescent="0.25">
      <c r="A800" s="144" t="s">
        <v>1640</v>
      </c>
      <c r="B800" s="183">
        <v>167452243</v>
      </c>
      <c r="C800" s="184">
        <v>3.72</v>
      </c>
      <c r="D800" s="127">
        <f>(C800+4.2+coefficient!$B$21-0.5)/0.9*1.19</f>
        <v>19.066444444444443</v>
      </c>
      <c r="E800" s="128">
        <f>(C800+4.2+coefficient!$B$21-0.5)/0.95</f>
        <v>15.178947368421053</v>
      </c>
      <c r="F800" s="178" t="s">
        <v>516</v>
      </c>
      <c r="G800" s="179">
        <v>799</v>
      </c>
      <c r="H800" s="180">
        <f>(C800+4.2+coefficient!$B$21)/0.85*1.19</f>
        <v>20.888000000000002</v>
      </c>
      <c r="I800" s="132">
        <v>294</v>
      </c>
      <c r="J800" s="132">
        <v>167452243</v>
      </c>
      <c r="K800" s="132">
        <v>449321</v>
      </c>
      <c r="L800" s="181">
        <f>(C800+4.2+coefficient!$B$21)/0.88*1.19</f>
        <v>20.175909090909087</v>
      </c>
      <c r="M800" s="135">
        <v>295</v>
      </c>
      <c r="N800" s="135">
        <v>167452243</v>
      </c>
      <c r="O800" s="135">
        <v>449322</v>
      </c>
      <c r="P800" s="182">
        <f>(C800+4.2+coefficient!$B$21-0.5)/0.88*1.19</f>
        <v>19.499772727272727</v>
      </c>
      <c r="Q800" s="137">
        <v>296</v>
      </c>
      <c r="R800" s="137">
        <v>167452243</v>
      </c>
      <c r="S800" s="137">
        <v>449323</v>
      </c>
      <c r="T800" s="186">
        <f t="shared" si="53"/>
        <v>10.709999999999999</v>
      </c>
      <c r="U800" s="187">
        <v>758</v>
      </c>
      <c r="V800" s="187">
        <v>167452243</v>
      </c>
      <c r="W800" s="187">
        <v>599560</v>
      </c>
      <c r="X800" s="188">
        <f t="shared" si="54"/>
        <v>15.275909090909087</v>
      </c>
      <c r="Y800" s="189">
        <v>759</v>
      </c>
      <c r="Z800" s="189">
        <v>167452243</v>
      </c>
      <c r="AA800" s="189">
        <v>599561</v>
      </c>
      <c r="AB800" s="357">
        <v>30</v>
      </c>
    </row>
    <row r="801" spans="1:33" x14ac:dyDescent="0.25">
      <c r="A801" s="125" t="s">
        <v>1641</v>
      </c>
      <c r="B801" s="183">
        <v>167452244</v>
      </c>
      <c r="C801" s="184">
        <v>4.68</v>
      </c>
      <c r="D801" s="127">
        <f>(C801+4.2+coefficient!$B$20-0.5)/0.9*1.19</f>
        <v>22.980222222222221</v>
      </c>
      <c r="E801" s="128">
        <f>(C801+4.2+coefficient!$B$20-0.5)/0.95</f>
        <v>18.294736842105262</v>
      </c>
      <c r="F801" s="185" t="s">
        <v>842</v>
      </c>
      <c r="G801" s="179">
        <v>800</v>
      </c>
      <c r="H801" s="180">
        <f>(C801+4.2+coefficient!$B$20)/0.85*1.19</f>
        <v>25.032</v>
      </c>
      <c r="I801" s="132">
        <v>294</v>
      </c>
      <c r="J801" s="132">
        <v>167452244</v>
      </c>
      <c r="K801" s="132">
        <v>449324</v>
      </c>
      <c r="L801" s="181">
        <f>(C801+4.2+coefficient!$B$20)/0.88*1.19</f>
        <v>24.178636363636361</v>
      </c>
      <c r="M801" s="135">
        <v>295</v>
      </c>
      <c r="N801" s="135">
        <v>167452244</v>
      </c>
      <c r="O801" s="135">
        <v>449325</v>
      </c>
      <c r="P801" s="182">
        <f>(C801+4.2+coefficient!$B$20-0.5)/0.88*1.19</f>
        <v>23.502499999999998</v>
      </c>
      <c r="Q801" s="137">
        <v>296</v>
      </c>
      <c r="R801" s="137">
        <v>167452244</v>
      </c>
      <c r="S801" s="137">
        <v>449326</v>
      </c>
      <c r="T801" s="186">
        <f t="shared" si="53"/>
        <v>12.008181818181816</v>
      </c>
      <c r="U801" s="187">
        <v>758</v>
      </c>
      <c r="V801" s="187">
        <v>167452244</v>
      </c>
      <c r="W801" s="187">
        <v>599562</v>
      </c>
      <c r="X801" s="188">
        <f t="shared" si="54"/>
        <v>19.278636363636359</v>
      </c>
      <c r="Y801" s="189">
        <v>759</v>
      </c>
      <c r="Z801" s="189">
        <v>167452244</v>
      </c>
      <c r="AA801" s="189">
        <v>599563</v>
      </c>
      <c r="AB801" s="357">
        <v>30</v>
      </c>
    </row>
    <row r="802" spans="1:33" x14ac:dyDescent="0.25">
      <c r="A802" s="144" t="s">
        <v>1642</v>
      </c>
      <c r="B802" s="183">
        <v>167452245</v>
      </c>
      <c r="C802" s="184">
        <v>4.76</v>
      </c>
      <c r="D802" s="127">
        <f>(C802+4.2+coefficient!$B$20-0.5)/0.9*1.19</f>
        <v>23.086000000000002</v>
      </c>
      <c r="E802" s="128">
        <f>(C802+4.2+coefficient!$B$20-0.5)/0.95</f>
        <v>18.378947368421056</v>
      </c>
      <c r="F802" s="178" t="s">
        <v>842</v>
      </c>
      <c r="G802" s="179">
        <v>801</v>
      </c>
      <c r="H802" s="180">
        <f>(C802+4.2+coefficient!$B$20)/0.85*1.19</f>
        <v>25.144000000000002</v>
      </c>
      <c r="I802" s="132">
        <v>294</v>
      </c>
      <c r="J802" s="132">
        <v>167452245</v>
      </c>
      <c r="K802" s="132">
        <v>449327</v>
      </c>
      <c r="L802" s="181">
        <f>(C802+4.2+coefficient!$B$20)/0.88*1.19</f>
        <v>24.28681818181818</v>
      </c>
      <c r="M802" s="135">
        <v>295</v>
      </c>
      <c r="N802" s="135">
        <v>167452245</v>
      </c>
      <c r="O802" s="135">
        <v>449328</v>
      </c>
      <c r="P802" s="182">
        <f>(C802+4.2+coefficient!$B$20-0.5)/0.88*1.19</f>
        <v>23.610681818181821</v>
      </c>
      <c r="Q802" s="137">
        <v>296</v>
      </c>
      <c r="R802" s="137">
        <v>167452245</v>
      </c>
      <c r="S802" s="137">
        <v>449329</v>
      </c>
      <c r="T802" s="186">
        <f t="shared" si="53"/>
        <v>12.116363636363637</v>
      </c>
      <c r="U802" s="187">
        <v>758</v>
      </c>
      <c r="V802" s="187">
        <v>167452245</v>
      </c>
      <c r="W802" s="187">
        <v>599564</v>
      </c>
      <c r="X802" s="188">
        <f t="shared" si="54"/>
        <v>19.386818181818178</v>
      </c>
      <c r="Y802" s="189">
        <v>759</v>
      </c>
      <c r="Z802" s="189">
        <v>167452245</v>
      </c>
      <c r="AA802" s="189">
        <v>599565</v>
      </c>
      <c r="AB802" s="357">
        <v>30</v>
      </c>
    </row>
    <row r="803" spans="1:33" x14ac:dyDescent="0.25">
      <c r="A803" s="125" t="s">
        <v>1643</v>
      </c>
      <c r="B803" s="183">
        <v>167452246</v>
      </c>
      <c r="C803" s="184">
        <v>3.15</v>
      </c>
      <c r="D803" s="127">
        <f>(C803+4.2+coefficient!$B$21-0.5)/0.9*1.19</f>
        <v>18.312777777777775</v>
      </c>
      <c r="E803" s="128">
        <f>(C803+4.2+coefficient!$B$21-0.5)/0.95</f>
        <v>14.578947368421053</v>
      </c>
      <c r="F803" s="185" t="s">
        <v>516</v>
      </c>
      <c r="G803" s="179">
        <v>802</v>
      </c>
      <c r="H803" s="180">
        <f>(C803+4.2+coefficient!$B$21)/0.85*1.19</f>
        <v>20.09</v>
      </c>
      <c r="I803" s="132">
        <v>294</v>
      </c>
      <c r="J803" s="132">
        <v>167452246</v>
      </c>
      <c r="K803" s="132">
        <v>449330</v>
      </c>
      <c r="L803" s="181">
        <f>(C803+4.2+coefficient!$B$21)/0.88*1.19</f>
        <v>19.405113636363634</v>
      </c>
      <c r="M803" s="135">
        <v>295</v>
      </c>
      <c r="N803" s="135">
        <v>167452246</v>
      </c>
      <c r="O803" s="135">
        <v>449331</v>
      </c>
      <c r="P803" s="182">
        <f>(C803+4.2+coefficient!$B$21-0.5)/0.88*1.19</f>
        <v>18.728977272727271</v>
      </c>
      <c r="Q803" s="137">
        <v>296</v>
      </c>
      <c r="R803" s="137">
        <v>167452246</v>
      </c>
      <c r="S803" s="137">
        <v>449332</v>
      </c>
      <c r="T803" s="186">
        <f t="shared" si="53"/>
        <v>9.9392045454545439</v>
      </c>
      <c r="U803" s="187">
        <v>758</v>
      </c>
      <c r="V803" s="187">
        <v>167452246</v>
      </c>
      <c r="W803" s="187">
        <v>599566</v>
      </c>
      <c r="X803" s="188">
        <f t="shared" si="54"/>
        <v>14.505113636363633</v>
      </c>
      <c r="Y803" s="189">
        <v>759</v>
      </c>
      <c r="Z803" s="189">
        <v>167452246</v>
      </c>
      <c r="AA803" s="189">
        <v>599567</v>
      </c>
      <c r="AB803" s="357">
        <v>61</v>
      </c>
    </row>
    <row r="804" spans="1:33" x14ac:dyDescent="0.25">
      <c r="A804" s="144" t="s">
        <v>1644</v>
      </c>
      <c r="B804" s="183">
        <v>167452247</v>
      </c>
      <c r="C804" s="184">
        <v>4.1100000000000003</v>
      </c>
      <c r="D804" s="127">
        <f>(C804+4.2+coefficient!$B$20-0.5)/0.9*1.19</f>
        <v>22.226555555555557</v>
      </c>
      <c r="E804" s="128">
        <f>(C804+4.2+coefficient!$B$20-0.5)/0.95</f>
        <v>17.694736842105268</v>
      </c>
      <c r="F804" s="178" t="s">
        <v>842</v>
      </c>
      <c r="G804" s="179">
        <v>803</v>
      </c>
      <c r="H804" s="180">
        <f>(C804+4.2+coefficient!$B$20)/0.85*1.19</f>
        <v>24.234000000000002</v>
      </c>
      <c r="I804" s="132">
        <v>294</v>
      </c>
      <c r="J804" s="132">
        <v>167452247</v>
      </c>
      <c r="K804" s="132">
        <v>449333</v>
      </c>
      <c r="L804" s="181">
        <f>(C804+4.2+coefficient!$B$20)/0.88*1.19</f>
        <v>23.407840909090911</v>
      </c>
      <c r="M804" s="135">
        <v>295</v>
      </c>
      <c r="N804" s="135">
        <v>167452247</v>
      </c>
      <c r="O804" s="135">
        <v>449334</v>
      </c>
      <c r="P804" s="182">
        <f>(C804+4.2+coefficient!$B$20-0.5)/0.88*1.19</f>
        <v>22.731704545454548</v>
      </c>
      <c r="Q804" s="137">
        <v>296</v>
      </c>
      <c r="R804" s="137">
        <v>167452247</v>
      </c>
      <c r="S804" s="137">
        <v>449335</v>
      </c>
      <c r="T804" s="186">
        <f t="shared" si="53"/>
        <v>11.237386363636363</v>
      </c>
      <c r="U804" s="187">
        <v>758</v>
      </c>
      <c r="V804" s="187">
        <v>167452247</v>
      </c>
      <c r="W804" s="187">
        <v>599568</v>
      </c>
      <c r="X804" s="188">
        <f t="shared" si="54"/>
        <v>18.507840909090909</v>
      </c>
      <c r="Y804" s="189">
        <v>759</v>
      </c>
      <c r="Z804" s="189">
        <v>167452247</v>
      </c>
      <c r="AA804" s="189">
        <v>599569</v>
      </c>
      <c r="AB804" s="357">
        <v>61</v>
      </c>
    </row>
    <row r="805" spans="1:33" x14ac:dyDescent="0.25">
      <c r="A805" s="125" t="s">
        <v>1645</v>
      </c>
      <c r="B805" s="183">
        <v>167452248</v>
      </c>
      <c r="C805" s="184">
        <v>4.1900000000000004</v>
      </c>
      <c r="D805" s="127">
        <f>(C805+4.2+coefficient!$B$20-0.5)/0.9*1.19</f>
        <v>22.332333333333331</v>
      </c>
      <c r="E805" s="128">
        <f>(C805+4.2+coefficient!$B$20-0.5)/0.95</f>
        <v>17.778947368421054</v>
      </c>
      <c r="F805" s="185" t="s">
        <v>842</v>
      </c>
      <c r="G805" s="179">
        <v>804</v>
      </c>
      <c r="H805" s="180">
        <f>(C805+4.2+coefficient!$B$20)/0.85*1.19</f>
        <v>24.346</v>
      </c>
      <c r="I805" s="132">
        <v>294</v>
      </c>
      <c r="J805" s="132">
        <v>167452248</v>
      </c>
      <c r="K805" s="132">
        <v>449336</v>
      </c>
      <c r="L805" s="181">
        <f>(C805+4.2+coefficient!$B$20)/0.88*1.19</f>
        <v>23.516022727272727</v>
      </c>
      <c r="M805" s="135">
        <v>295</v>
      </c>
      <c r="N805" s="135">
        <v>167452248</v>
      </c>
      <c r="O805" s="135">
        <v>449337</v>
      </c>
      <c r="P805" s="182">
        <f>(C805+4.2+coefficient!$B$20-0.5)/0.88*1.19</f>
        <v>22.839886363636364</v>
      </c>
      <c r="Q805" s="137">
        <v>296</v>
      </c>
      <c r="R805" s="137">
        <v>167452248</v>
      </c>
      <c r="S805" s="137">
        <v>449338</v>
      </c>
      <c r="T805" s="186">
        <f t="shared" si="53"/>
        <v>11.345568181818182</v>
      </c>
      <c r="U805" s="187">
        <v>758</v>
      </c>
      <c r="V805" s="187">
        <v>167452248</v>
      </c>
      <c r="W805" s="187">
        <v>599570</v>
      </c>
      <c r="X805" s="188">
        <f t="shared" si="54"/>
        <v>18.616022727272728</v>
      </c>
      <c r="Y805" s="189">
        <v>759</v>
      </c>
      <c r="Z805" s="189">
        <v>167452248</v>
      </c>
      <c r="AA805" s="189">
        <v>599571</v>
      </c>
      <c r="AB805" s="357">
        <v>61</v>
      </c>
    </row>
    <row r="806" spans="1:33" x14ac:dyDescent="0.25">
      <c r="A806" s="144" t="s">
        <v>1646</v>
      </c>
      <c r="B806" s="183">
        <v>167452249</v>
      </c>
      <c r="C806" s="184">
        <v>3.74</v>
      </c>
      <c r="D806" s="127">
        <f>(C806+4.2+coefficient!$B$21-0.5)/0.9*1.19</f>
        <v>19.092888888888886</v>
      </c>
      <c r="E806" s="128">
        <f>(C806+4.2+coefficient!$B$21-0.5)/0.95</f>
        <v>15.200000000000003</v>
      </c>
      <c r="F806" s="178" t="s">
        <v>516</v>
      </c>
      <c r="G806" s="179">
        <v>805</v>
      </c>
      <c r="H806" s="180">
        <f>(C806+4.2+coefficient!$B$21)/0.85*1.19</f>
        <v>20.916</v>
      </c>
      <c r="I806" s="132">
        <v>294</v>
      </c>
      <c r="J806" s="132">
        <v>167452249</v>
      </c>
      <c r="K806" s="132">
        <v>449339</v>
      </c>
      <c r="L806" s="181">
        <f>(C806+4.2+coefficient!$B$21)/0.88*1.19</f>
        <v>20.202954545454549</v>
      </c>
      <c r="M806" s="135">
        <v>295</v>
      </c>
      <c r="N806" s="135">
        <v>167452249</v>
      </c>
      <c r="O806" s="135">
        <v>449340</v>
      </c>
      <c r="P806" s="182">
        <f>(C806+4.2+coefficient!$B$21-0.5)/0.88*1.19</f>
        <v>19.526818181818182</v>
      </c>
      <c r="Q806" s="137">
        <v>296</v>
      </c>
      <c r="R806" s="137">
        <v>167452249</v>
      </c>
      <c r="S806" s="137">
        <v>449341</v>
      </c>
      <c r="T806" s="186">
        <f t="shared" si="53"/>
        <v>10.737045454545456</v>
      </c>
      <c r="U806" s="187">
        <v>758</v>
      </c>
      <c r="V806" s="187">
        <v>167452249</v>
      </c>
      <c r="W806" s="187">
        <v>599572</v>
      </c>
      <c r="X806" s="188">
        <f t="shared" si="54"/>
        <v>15.302954545454549</v>
      </c>
      <c r="Y806" s="189">
        <v>759</v>
      </c>
      <c r="Z806" s="189">
        <v>167452249</v>
      </c>
      <c r="AA806" s="189">
        <v>599573</v>
      </c>
      <c r="AB806" s="357">
        <v>30</v>
      </c>
    </row>
    <row r="807" spans="1:33" x14ac:dyDescent="0.25">
      <c r="A807" s="125" t="s">
        <v>1647</v>
      </c>
      <c r="B807" s="183">
        <v>167452250</v>
      </c>
      <c r="C807" s="184">
        <v>4.7</v>
      </c>
      <c r="D807" s="127">
        <f>(C807+4.2+coefficient!$B$20-0.5)/0.9*1.19</f>
        <v>23.006666666666664</v>
      </c>
      <c r="E807" s="128">
        <f>(C807+4.2+coefficient!$B$20-0.5)/0.95</f>
        <v>18.315789473684209</v>
      </c>
      <c r="F807" s="185" t="s">
        <v>842</v>
      </c>
      <c r="G807" s="179">
        <v>806</v>
      </c>
      <c r="H807" s="180">
        <f>(C807+4.2+coefficient!$B$20)/0.85*1.19</f>
        <v>25.06</v>
      </c>
      <c r="I807" s="132">
        <v>294</v>
      </c>
      <c r="J807" s="132">
        <v>167452250</v>
      </c>
      <c r="K807" s="132">
        <v>449342</v>
      </c>
      <c r="L807" s="181">
        <f>(C807+4.2+coefficient!$B$20)/0.88*1.19</f>
        <v>24.205681818181816</v>
      </c>
      <c r="M807" s="135">
        <v>295</v>
      </c>
      <c r="N807" s="135">
        <v>167452250</v>
      </c>
      <c r="O807" s="135">
        <v>449343</v>
      </c>
      <c r="P807" s="182">
        <f>(C807+4.2+coefficient!$B$20-0.5)/0.88*1.19</f>
        <v>23.529545454545449</v>
      </c>
      <c r="Q807" s="137">
        <v>296</v>
      </c>
      <c r="R807" s="137">
        <v>167452250</v>
      </c>
      <c r="S807" s="137">
        <v>449344</v>
      </c>
      <c r="T807" s="186">
        <f t="shared" si="53"/>
        <v>12.035227272727273</v>
      </c>
      <c r="U807" s="187">
        <v>758</v>
      </c>
      <c r="V807" s="187">
        <v>167452250</v>
      </c>
      <c r="W807" s="187">
        <v>599574</v>
      </c>
      <c r="X807" s="188">
        <f t="shared" si="54"/>
        <v>19.305681818181817</v>
      </c>
      <c r="Y807" s="189">
        <v>759</v>
      </c>
      <c r="Z807" s="189">
        <v>167452250</v>
      </c>
      <c r="AA807" s="189">
        <v>599575</v>
      </c>
      <c r="AB807" s="357">
        <v>30</v>
      </c>
    </row>
    <row r="808" spans="1:33" x14ac:dyDescent="0.25">
      <c r="A808" s="144" t="s">
        <v>1648</v>
      </c>
      <c r="B808" s="183">
        <v>167452251</v>
      </c>
      <c r="C808" s="184">
        <v>4.78</v>
      </c>
      <c r="D808" s="127">
        <f>(C808+4.2+coefficient!$B$20-0.5)/0.9*1.19</f>
        <v>23.112444444444442</v>
      </c>
      <c r="E808" s="128">
        <f>(C808+4.2+coefficient!$B$20-0.5)/0.95</f>
        <v>18.400000000000002</v>
      </c>
      <c r="F808" s="178" t="s">
        <v>842</v>
      </c>
      <c r="G808" s="179">
        <v>807</v>
      </c>
      <c r="H808" s="180">
        <f>(C808+4.2+coefficient!$B$20)/0.85*1.19</f>
        <v>25.171999999999997</v>
      </c>
      <c r="I808" s="132">
        <v>294</v>
      </c>
      <c r="J808" s="132">
        <v>167452251</v>
      </c>
      <c r="K808" s="132">
        <v>449345</v>
      </c>
      <c r="L808" s="181">
        <f>(C808+4.2+coefficient!$B$20)/0.88*1.19</f>
        <v>24.313863636363639</v>
      </c>
      <c r="M808" s="135">
        <v>295</v>
      </c>
      <c r="N808" s="135">
        <v>167452251</v>
      </c>
      <c r="O808" s="135">
        <v>449346</v>
      </c>
      <c r="P808" s="182">
        <f>(C808+4.2+coefficient!$B$20-0.5)/0.88*1.19</f>
        <v>23.637727272727272</v>
      </c>
      <c r="Q808" s="137">
        <v>296</v>
      </c>
      <c r="R808" s="137">
        <v>167452251</v>
      </c>
      <c r="S808" s="137">
        <v>449347</v>
      </c>
      <c r="T808" s="186">
        <f t="shared" si="53"/>
        <v>12.14340909090909</v>
      </c>
      <c r="U808" s="187">
        <v>758</v>
      </c>
      <c r="V808" s="187">
        <v>167452251</v>
      </c>
      <c r="W808" s="187">
        <v>599576</v>
      </c>
      <c r="X808" s="188">
        <f t="shared" si="54"/>
        <v>19.413863636363637</v>
      </c>
      <c r="Y808" s="189">
        <v>759</v>
      </c>
      <c r="Z808" s="189">
        <v>167452251</v>
      </c>
      <c r="AA808" s="189">
        <v>599577</v>
      </c>
      <c r="AB808" s="357">
        <v>30</v>
      </c>
    </row>
    <row r="809" spans="1:33" x14ac:dyDescent="0.25">
      <c r="A809" s="148" t="s">
        <v>1649</v>
      </c>
      <c r="B809" s="190">
        <v>167452252</v>
      </c>
      <c r="C809" s="191">
        <v>5.2</v>
      </c>
      <c r="D809" s="192">
        <f>(C809+4.2+coefficient!$B$21-0.5)/0.9*1.19</f>
        <v>21.02333333333333</v>
      </c>
      <c r="E809" s="193">
        <f>(C809+4.2+coefficient!$B$21-0.5)/0.95</f>
        <v>16.736842105263158</v>
      </c>
      <c r="F809" s="185" t="s">
        <v>516</v>
      </c>
      <c r="G809" s="179">
        <v>808</v>
      </c>
      <c r="H809" s="180">
        <f>(C809+4.2+coefficient!$B$21)/0.85*1.19</f>
        <v>22.959999999999997</v>
      </c>
      <c r="I809" s="132">
        <v>294</v>
      </c>
      <c r="J809" s="132">
        <v>167452252</v>
      </c>
      <c r="K809" s="132">
        <v>449348</v>
      </c>
      <c r="L809" s="181">
        <f>(C809+4.2+coefficient!$B$21)/0.88*1.19</f>
        <v>22.177272727272722</v>
      </c>
      <c r="M809" s="135">
        <v>295</v>
      </c>
      <c r="N809" s="135">
        <v>167452252</v>
      </c>
      <c r="O809" s="135">
        <v>449349</v>
      </c>
      <c r="P809" s="182">
        <f>(C809+4.2+coefficient!$B$21-0.5)/0.88*1.19</f>
        <v>21.501136363636359</v>
      </c>
      <c r="Q809" s="137">
        <v>296</v>
      </c>
      <c r="R809" s="137">
        <v>167452252</v>
      </c>
      <c r="S809" s="137">
        <v>449350</v>
      </c>
      <c r="T809" s="186">
        <f t="shared" si="53"/>
        <v>12.711363636363636</v>
      </c>
      <c r="U809" s="187">
        <v>758</v>
      </c>
      <c r="V809" s="187">
        <v>167452252</v>
      </c>
      <c r="W809" s="187">
        <v>599578</v>
      </c>
      <c r="X809" s="188">
        <f t="shared" si="54"/>
        <v>17.277272727272724</v>
      </c>
      <c r="Y809" s="189">
        <v>759</v>
      </c>
      <c r="Z809" s="189">
        <v>167452252</v>
      </c>
      <c r="AA809" s="189">
        <v>599579</v>
      </c>
      <c r="AB809" s="357">
        <v>0</v>
      </c>
    </row>
    <row r="810" spans="1:33" x14ac:dyDescent="0.25">
      <c r="A810" s="144" t="s">
        <v>1650</v>
      </c>
      <c r="B810" s="183">
        <v>167452253</v>
      </c>
      <c r="C810" s="184">
        <v>5.2</v>
      </c>
      <c r="D810" s="127">
        <f>(C810+4.2+coefficient!$B$21-0.5)/0.9*1.19</f>
        <v>21.02333333333333</v>
      </c>
      <c r="E810" s="128">
        <f>(C810+4.2+coefficient!$B$21-0.5)/0.95</f>
        <v>16.736842105263158</v>
      </c>
      <c r="F810" s="178" t="s">
        <v>516</v>
      </c>
      <c r="G810" s="179">
        <v>809</v>
      </c>
      <c r="H810" s="180">
        <f>(C810+4.2+coefficient!$B$21)/0.85*1.19</f>
        <v>22.959999999999997</v>
      </c>
      <c r="I810" s="132">
        <v>294</v>
      </c>
      <c r="J810" s="132">
        <v>167452253</v>
      </c>
      <c r="K810" s="132">
        <v>449351</v>
      </c>
      <c r="L810" s="181">
        <f>(C810+4.2+coefficient!$B$21)/0.88*1.19</f>
        <v>22.177272727272722</v>
      </c>
      <c r="M810" s="135">
        <v>295</v>
      </c>
      <c r="N810" s="135">
        <v>167452253</v>
      </c>
      <c r="O810" s="135">
        <v>449352</v>
      </c>
      <c r="P810" s="182">
        <f>(C810+4.2+coefficient!$B$21-0.5)/0.88*1.19</f>
        <v>21.501136363636359</v>
      </c>
      <c r="Q810" s="137">
        <v>296</v>
      </c>
      <c r="R810" s="137">
        <v>167452253</v>
      </c>
      <c r="S810" s="137">
        <v>449353</v>
      </c>
      <c r="T810" s="186">
        <f t="shared" si="53"/>
        <v>12.711363636363636</v>
      </c>
      <c r="U810" s="187">
        <v>758</v>
      </c>
      <c r="V810" s="187">
        <v>167452253</v>
      </c>
      <c r="W810" s="187">
        <v>599580</v>
      </c>
      <c r="X810" s="188">
        <f>L810-2</f>
        <v>20.177272727272722</v>
      </c>
      <c r="Y810" s="189">
        <v>759</v>
      </c>
      <c r="Z810" s="189">
        <v>167452253</v>
      </c>
      <c r="AA810" s="189">
        <v>599581</v>
      </c>
      <c r="AB810" s="357">
        <v>2</v>
      </c>
    </row>
    <row r="811" spans="1:33" x14ac:dyDescent="0.25">
      <c r="A811" s="125" t="s">
        <v>1651</v>
      </c>
      <c r="B811" s="183">
        <v>167452254</v>
      </c>
      <c r="C811" s="184">
        <v>3.43</v>
      </c>
      <c r="D811" s="127">
        <f>(C811+4.2+coefficient!$B$21-0.5)/0.9*1.19</f>
        <v>18.683</v>
      </c>
      <c r="E811" s="128">
        <f>(C811+4.2+coefficient!$B$21-0.5)/0.95</f>
        <v>14.873684210526317</v>
      </c>
      <c r="F811" s="185" t="s">
        <v>516</v>
      </c>
      <c r="G811" s="179">
        <v>810</v>
      </c>
      <c r="H811" s="180">
        <f>(C811+4.2+coefficient!$B$21)/0.85*1.19</f>
        <v>20.482000000000003</v>
      </c>
      <c r="I811" s="132">
        <v>294</v>
      </c>
      <c r="J811" s="132">
        <v>167452254</v>
      </c>
      <c r="K811" s="132">
        <v>449354</v>
      </c>
      <c r="L811" s="181">
        <f>(C811+4.2+coefficient!$B$21)/0.88*1.19</f>
        <v>19.783749999999998</v>
      </c>
      <c r="M811" s="135">
        <v>295</v>
      </c>
      <c r="N811" s="135">
        <v>167452254</v>
      </c>
      <c r="O811" s="135">
        <v>449355</v>
      </c>
      <c r="P811" s="182">
        <f>(C811+4.2+coefficient!$B$21-0.5)/0.88*1.19</f>
        <v>19.107613636363638</v>
      </c>
      <c r="Q811" s="137">
        <v>296</v>
      </c>
      <c r="R811" s="137">
        <v>167452254</v>
      </c>
      <c r="S811" s="137">
        <v>449356</v>
      </c>
      <c r="T811" s="186">
        <f t="shared" si="53"/>
        <v>10.31784090909091</v>
      </c>
      <c r="U811" s="187">
        <v>758</v>
      </c>
      <c r="V811" s="187">
        <v>167452254</v>
      </c>
      <c r="W811" s="187">
        <v>599582</v>
      </c>
      <c r="X811" s="188">
        <f t="shared" ref="X811:X821" si="55">L811-4.9</f>
        <v>14.883749999999997</v>
      </c>
      <c r="Y811" s="189">
        <v>759</v>
      </c>
      <c r="Z811" s="189">
        <v>167452254</v>
      </c>
      <c r="AA811" s="189">
        <v>599583</v>
      </c>
      <c r="AB811" s="357">
        <v>52</v>
      </c>
      <c r="AE811">
        <v>1</v>
      </c>
      <c r="AF811">
        <v>18.43</v>
      </c>
      <c r="AG811">
        <v>0</v>
      </c>
    </row>
    <row r="812" spans="1:33" x14ac:dyDescent="0.25">
      <c r="A812" s="144" t="s">
        <v>1652</v>
      </c>
      <c r="B812" s="183">
        <v>167452255</v>
      </c>
      <c r="C812" s="184">
        <v>3.92</v>
      </c>
      <c r="D812" s="127">
        <f>(C812+4.2+coefficient!$B$21-0.5)/0.9*1.19</f>
        <v>19.330888888888886</v>
      </c>
      <c r="E812" s="128">
        <f>(C812+4.2+coefficient!$B$21-0.5)/0.95</f>
        <v>15.389473684210529</v>
      </c>
      <c r="F812" s="178" t="s">
        <v>516</v>
      </c>
      <c r="G812" s="179">
        <v>811</v>
      </c>
      <c r="H812" s="180">
        <f>(C812+4.2+coefficient!$B$21)/0.85*1.19</f>
        <v>21.167999999999999</v>
      </c>
      <c r="I812" s="132">
        <v>294</v>
      </c>
      <c r="J812" s="132">
        <v>167452255</v>
      </c>
      <c r="K812" s="132">
        <v>449357</v>
      </c>
      <c r="L812" s="181">
        <f>(C812+4.2+coefficient!$B$21)/0.88*1.19</f>
        <v>20.446363636363639</v>
      </c>
      <c r="M812" s="135">
        <v>295</v>
      </c>
      <c r="N812" s="135">
        <v>167452255</v>
      </c>
      <c r="O812" s="135">
        <v>449358</v>
      </c>
      <c r="P812" s="182">
        <f>(C812+4.2+coefficient!$B$21-0.5)/0.88*1.19</f>
        <v>19.770227272727272</v>
      </c>
      <c r="Q812" s="137">
        <v>296</v>
      </c>
      <c r="R812" s="137">
        <v>167452255</v>
      </c>
      <c r="S812" s="137">
        <v>449359</v>
      </c>
      <c r="T812" s="186">
        <f t="shared" si="53"/>
        <v>10.980454545454545</v>
      </c>
      <c r="U812" s="187">
        <v>758</v>
      </c>
      <c r="V812" s="187">
        <v>167452255</v>
      </c>
      <c r="W812" s="187">
        <v>599584</v>
      </c>
      <c r="X812" s="188">
        <f t="shared" si="55"/>
        <v>15.546363636363639</v>
      </c>
      <c r="Y812" s="189">
        <v>759</v>
      </c>
      <c r="Z812" s="189">
        <v>167452255</v>
      </c>
      <c r="AA812" s="189">
        <v>599585</v>
      </c>
      <c r="AB812" s="357">
        <v>26</v>
      </c>
      <c r="AE812">
        <v>1</v>
      </c>
      <c r="AF812">
        <v>17.739999999999998</v>
      </c>
      <c r="AG812">
        <v>0</v>
      </c>
    </row>
    <row r="813" spans="1:33" x14ac:dyDescent="0.25">
      <c r="A813" s="125" t="s">
        <v>1653</v>
      </c>
      <c r="B813" s="183">
        <v>167452256</v>
      </c>
      <c r="C813" s="184">
        <v>2.0699999999999998</v>
      </c>
      <c r="D813" s="127">
        <f>(C813+4.2+coefficient!$B$21-0.5)/0.9*1.19</f>
        <v>16.884777777777778</v>
      </c>
      <c r="E813" s="128">
        <f>(C813+4.2+coefficient!$B$21-0.5)/0.95</f>
        <v>13.442105263157895</v>
      </c>
      <c r="F813" s="185" t="s">
        <v>516</v>
      </c>
      <c r="G813" s="179">
        <v>812</v>
      </c>
      <c r="H813" s="180">
        <f>(C813+4.2+coefficient!$B$21)/0.85*1.19</f>
        <v>18.577999999999999</v>
      </c>
      <c r="I813" s="132">
        <v>294</v>
      </c>
      <c r="J813" s="132">
        <v>167452256</v>
      </c>
      <c r="K813" s="132">
        <v>449360</v>
      </c>
      <c r="L813" s="181">
        <f>(C813+4.2+coefficient!$B$21)/0.88*1.19</f>
        <v>17.944659090909088</v>
      </c>
      <c r="M813" s="135">
        <v>295</v>
      </c>
      <c r="N813" s="135">
        <v>167452256</v>
      </c>
      <c r="O813" s="135">
        <v>449361</v>
      </c>
      <c r="P813" s="182">
        <f>(C813+4.2+coefficient!$B$21-0.5)/0.88*1.19</f>
        <v>17.268522727272728</v>
      </c>
      <c r="Q813" s="137">
        <v>296</v>
      </c>
      <c r="R813" s="137">
        <v>167452256</v>
      </c>
      <c r="S813" s="137">
        <v>449362</v>
      </c>
      <c r="T813" s="186">
        <f t="shared" si="53"/>
        <v>8.478749999999998</v>
      </c>
      <c r="U813" s="187">
        <v>758</v>
      </c>
      <c r="V813" s="187">
        <v>167452256</v>
      </c>
      <c r="W813" s="187">
        <v>599586</v>
      </c>
      <c r="X813" s="188">
        <f t="shared" si="55"/>
        <v>13.044659090909088</v>
      </c>
      <c r="Y813" s="189">
        <v>759</v>
      </c>
      <c r="Z813" s="189">
        <v>167452256</v>
      </c>
      <c r="AA813" s="189">
        <v>599587</v>
      </c>
      <c r="AB813" s="357">
        <v>60</v>
      </c>
    </row>
    <row r="814" spans="1:33" x14ac:dyDescent="0.25">
      <c r="A814" s="144" t="s">
        <v>1654</v>
      </c>
      <c r="B814" s="183">
        <v>167452257</v>
      </c>
      <c r="C814" s="184">
        <v>2.94</v>
      </c>
      <c r="D814" s="127">
        <f>(C814+4.2+coefficient!$B$20-0.5)/0.9*1.19</f>
        <v>20.679555555555552</v>
      </c>
      <c r="E814" s="128">
        <f>(C814+4.2+coefficient!$B$20-0.5)/0.95</f>
        <v>16.463157894736842</v>
      </c>
      <c r="F814" s="178" t="s">
        <v>842</v>
      </c>
      <c r="G814" s="179">
        <v>813</v>
      </c>
      <c r="H814" s="180">
        <f>(C814+4.2+coefficient!$B$20)/0.85*1.19</f>
        <v>22.596</v>
      </c>
      <c r="I814" s="132">
        <v>294</v>
      </c>
      <c r="J814" s="132">
        <v>167452257</v>
      </c>
      <c r="K814" s="132">
        <v>449363</v>
      </c>
      <c r="L814" s="181">
        <f>(C814+4.2+coefficient!$B$20)/0.88*1.19</f>
        <v>21.825681818181817</v>
      </c>
      <c r="M814" s="135">
        <v>295</v>
      </c>
      <c r="N814" s="135">
        <v>167452257</v>
      </c>
      <c r="O814" s="135">
        <v>449364</v>
      </c>
      <c r="P814" s="182">
        <f>(C814+4.2+coefficient!$B$20-0.5)/0.88*1.19</f>
        <v>21.149545454545454</v>
      </c>
      <c r="Q814" s="137">
        <v>296</v>
      </c>
      <c r="R814" s="137">
        <v>167452257</v>
      </c>
      <c r="S814" s="137">
        <v>449365</v>
      </c>
      <c r="T814" s="186">
        <f t="shared" si="53"/>
        <v>9.6552272727272737</v>
      </c>
      <c r="U814" s="187">
        <v>758</v>
      </c>
      <c r="V814" s="187">
        <v>167452257</v>
      </c>
      <c r="W814" s="187">
        <v>599588</v>
      </c>
      <c r="X814" s="188">
        <f t="shared" si="55"/>
        <v>16.925681818181815</v>
      </c>
      <c r="Y814" s="189">
        <v>759</v>
      </c>
      <c r="Z814" s="189">
        <v>167452257</v>
      </c>
      <c r="AA814" s="189">
        <v>599589</v>
      </c>
      <c r="AB814" s="357">
        <v>60</v>
      </c>
    </row>
    <row r="815" spans="1:33" x14ac:dyDescent="0.25">
      <c r="A815" s="125" t="s">
        <v>1655</v>
      </c>
      <c r="B815" s="183">
        <v>167452258</v>
      </c>
      <c r="C815" s="184">
        <v>3.67</v>
      </c>
      <c r="D815" s="127">
        <f>(C815+4.2+coefficient!$B$19-0.5)/0.9*1.19</f>
        <v>25.611444444444444</v>
      </c>
      <c r="E815" s="128">
        <f>(C815+4.2+coefficient!$B$19-0.5)/0.95</f>
        <v>20.389473684210529</v>
      </c>
      <c r="F815" s="185" t="s">
        <v>841</v>
      </c>
      <c r="G815" s="179">
        <v>814</v>
      </c>
      <c r="H815" s="180">
        <f>(C815+4.2+coefficient!$B$19)/0.85*1.19</f>
        <v>27.818000000000001</v>
      </c>
      <c r="I815" s="132">
        <v>294</v>
      </c>
      <c r="J815" s="132">
        <v>167452258</v>
      </c>
      <c r="K815" s="132">
        <v>449366</v>
      </c>
      <c r="L815" s="181">
        <f>(C815+4.2+coefficient!$B$19)/0.88*1.19</f>
        <v>26.869659090909092</v>
      </c>
      <c r="M815" s="135">
        <v>295</v>
      </c>
      <c r="N815" s="135">
        <v>167452258</v>
      </c>
      <c r="O815" s="135">
        <v>449367</v>
      </c>
      <c r="P815" s="182">
        <f>(C815+4.2+coefficient!$B$19-0.5)/0.88*1.19</f>
        <v>26.193522727272725</v>
      </c>
      <c r="Q815" s="137">
        <v>296</v>
      </c>
      <c r="R815" s="137">
        <v>167452258</v>
      </c>
      <c r="S815" s="137">
        <v>449368</v>
      </c>
      <c r="T815" s="186">
        <f t="shared" si="53"/>
        <v>10.642386363636364</v>
      </c>
      <c r="U815" s="187">
        <v>758</v>
      </c>
      <c r="V815" s="187">
        <v>167452258</v>
      </c>
      <c r="W815" s="187">
        <v>599590</v>
      </c>
      <c r="X815" s="188">
        <f t="shared" si="55"/>
        <v>21.96965909090909</v>
      </c>
      <c r="Y815" s="189">
        <v>759</v>
      </c>
      <c r="Z815" s="189">
        <v>167452258</v>
      </c>
      <c r="AA815" s="189">
        <v>599591</v>
      </c>
      <c r="AB815" s="357">
        <v>60</v>
      </c>
    </row>
    <row r="816" spans="1:33" x14ac:dyDescent="0.25">
      <c r="A816" s="144" t="s">
        <v>1656</v>
      </c>
      <c r="B816" s="183">
        <v>167452259</v>
      </c>
      <c r="C816" s="184">
        <v>3.67</v>
      </c>
      <c r="D816" s="127">
        <f>(C816+4.2+coefficient!$B$19-0.5)/0.9*1.19</f>
        <v>25.611444444444444</v>
      </c>
      <c r="E816" s="128">
        <f>(C816+4.2+coefficient!$B$19-0.5)/0.95</f>
        <v>20.389473684210529</v>
      </c>
      <c r="F816" s="178" t="s">
        <v>841</v>
      </c>
      <c r="G816" s="179">
        <v>815</v>
      </c>
      <c r="H816" s="180">
        <f>(C816+4.2+coefficient!$B$19)/0.85*1.19</f>
        <v>27.818000000000001</v>
      </c>
      <c r="I816" s="132">
        <v>294</v>
      </c>
      <c r="J816" s="132">
        <v>167452259</v>
      </c>
      <c r="K816" s="132">
        <v>449369</v>
      </c>
      <c r="L816" s="181">
        <f>(C816+4.2+coefficient!$B$19)/0.88*1.19</f>
        <v>26.869659090909092</v>
      </c>
      <c r="M816" s="135">
        <v>295</v>
      </c>
      <c r="N816" s="135">
        <v>167452259</v>
      </c>
      <c r="O816" s="135">
        <v>449370</v>
      </c>
      <c r="P816" s="182">
        <f>(C816+4.2+coefficient!$B$19-0.5)/0.88*1.19</f>
        <v>26.193522727272725</v>
      </c>
      <c r="Q816" s="137">
        <v>296</v>
      </c>
      <c r="R816" s="137">
        <v>167452259</v>
      </c>
      <c r="S816" s="137">
        <v>449371</v>
      </c>
      <c r="T816" s="186">
        <f t="shared" si="53"/>
        <v>10.642386363636364</v>
      </c>
      <c r="U816" s="187">
        <v>758</v>
      </c>
      <c r="V816" s="187">
        <v>167452259</v>
      </c>
      <c r="W816" s="187">
        <v>599592</v>
      </c>
      <c r="X816" s="188">
        <f t="shared" si="55"/>
        <v>21.96965909090909</v>
      </c>
      <c r="Y816" s="189">
        <v>759</v>
      </c>
      <c r="Z816" s="189">
        <v>167452259</v>
      </c>
      <c r="AA816" s="189">
        <v>599593</v>
      </c>
      <c r="AB816" s="357">
        <v>60</v>
      </c>
    </row>
    <row r="817" spans="1:33" x14ac:dyDescent="0.25">
      <c r="A817" s="125" t="s">
        <v>1657</v>
      </c>
      <c r="B817" s="183">
        <v>167452260</v>
      </c>
      <c r="C817" s="184">
        <v>2.76</v>
      </c>
      <c r="D817" s="127">
        <f>(C817+4.2+coefficient!$B$20-0.5)/0.9*1.19</f>
        <v>20.441555555555553</v>
      </c>
      <c r="E817" s="128">
        <f>(C817+4.2+coefficient!$B$20-0.5)/0.95</f>
        <v>16.273684210526316</v>
      </c>
      <c r="F817" s="185" t="s">
        <v>842</v>
      </c>
      <c r="G817" s="179">
        <v>816</v>
      </c>
      <c r="H817" s="180">
        <f>(C817+4.2+coefficient!$B$20)/0.85*1.19</f>
        <v>22.344000000000001</v>
      </c>
      <c r="I817" s="132">
        <v>294</v>
      </c>
      <c r="J817" s="132">
        <v>167452260</v>
      </c>
      <c r="K817" s="132">
        <v>449372</v>
      </c>
      <c r="L817" s="181">
        <f>(C817+4.2+coefficient!$B$20)/0.88*1.19</f>
        <v>21.582272727272727</v>
      </c>
      <c r="M817" s="135">
        <v>295</v>
      </c>
      <c r="N817" s="135">
        <v>167452260</v>
      </c>
      <c r="O817" s="135">
        <v>449373</v>
      </c>
      <c r="P817" s="182">
        <f>(C817+4.2+coefficient!$B$20-0.5)/0.88*1.19</f>
        <v>20.906136363636364</v>
      </c>
      <c r="Q817" s="137">
        <v>296</v>
      </c>
      <c r="R817" s="137">
        <v>167452260</v>
      </c>
      <c r="S817" s="137">
        <v>449374</v>
      </c>
      <c r="T817" s="186">
        <f t="shared" si="53"/>
        <v>9.4118181818181821</v>
      </c>
      <c r="U817" s="187">
        <v>758</v>
      </c>
      <c r="V817" s="187">
        <v>167452260</v>
      </c>
      <c r="W817" s="187">
        <v>599594</v>
      </c>
      <c r="X817" s="188">
        <f t="shared" si="55"/>
        <v>16.682272727272725</v>
      </c>
      <c r="Y817" s="189">
        <v>759</v>
      </c>
      <c r="Z817" s="189">
        <v>167452260</v>
      </c>
      <c r="AA817" s="189">
        <v>599595</v>
      </c>
      <c r="AB817" s="357">
        <v>60</v>
      </c>
    </row>
    <row r="818" spans="1:33" x14ac:dyDescent="0.25">
      <c r="A818" s="144" t="s">
        <v>1658</v>
      </c>
      <c r="B818" s="183">
        <v>167452261</v>
      </c>
      <c r="C818" s="184">
        <v>3.49</v>
      </c>
      <c r="D818" s="127">
        <f>(C818+4.2+coefficient!$B$19-0.5)/0.9*1.19</f>
        <v>25.373444444444445</v>
      </c>
      <c r="E818" s="128">
        <f>(C818+4.2+coefficient!$B$19-0.5)/0.95</f>
        <v>20.200000000000003</v>
      </c>
      <c r="F818" s="178" t="s">
        <v>841</v>
      </c>
      <c r="G818" s="179">
        <v>817</v>
      </c>
      <c r="H818" s="180">
        <f>(C818+4.2+coefficient!$B$19)/0.85*1.19</f>
        <v>27.566000000000003</v>
      </c>
      <c r="I818" s="132">
        <v>294</v>
      </c>
      <c r="J818" s="132">
        <v>167452261</v>
      </c>
      <c r="K818" s="132">
        <v>449375</v>
      </c>
      <c r="L818" s="181">
        <f>(C818+4.2+coefficient!$B$19)/0.88*1.19</f>
        <v>26.626249999999999</v>
      </c>
      <c r="M818" s="135">
        <v>295</v>
      </c>
      <c r="N818" s="135">
        <v>167452261</v>
      </c>
      <c r="O818" s="135">
        <v>449376</v>
      </c>
      <c r="P818" s="182">
        <f>(C818+4.2+coefficient!$B$19-0.5)/0.88*1.19</f>
        <v>25.950113636363636</v>
      </c>
      <c r="Q818" s="137">
        <v>296</v>
      </c>
      <c r="R818" s="137">
        <v>167452261</v>
      </c>
      <c r="S818" s="137">
        <v>449377</v>
      </c>
      <c r="T818" s="186">
        <f t="shared" si="53"/>
        <v>10.398977272727272</v>
      </c>
      <c r="U818" s="187">
        <v>758</v>
      </c>
      <c r="V818" s="187">
        <v>167452261</v>
      </c>
      <c r="W818" s="187">
        <v>599596</v>
      </c>
      <c r="X818" s="188">
        <f t="shared" si="55"/>
        <v>21.72625</v>
      </c>
      <c r="Y818" s="189">
        <v>759</v>
      </c>
      <c r="Z818" s="189">
        <v>167452261</v>
      </c>
      <c r="AA818" s="189">
        <v>599597</v>
      </c>
      <c r="AB818" s="357">
        <v>60</v>
      </c>
    </row>
    <row r="819" spans="1:33" x14ac:dyDescent="0.25">
      <c r="A819" s="125" t="s">
        <v>1659</v>
      </c>
      <c r="B819" s="183">
        <v>167452262</v>
      </c>
      <c r="C819" s="184">
        <v>3.19</v>
      </c>
      <c r="D819" s="127">
        <f>(C819+4.2+coefficient!$B$20-0.5)/0.9*1.19</f>
        <v>21.010111111111108</v>
      </c>
      <c r="E819" s="128">
        <f>(C819+4.2+coefficient!$B$20-0.5)/0.95</f>
        <v>16.726315789473684</v>
      </c>
      <c r="F819" s="185" t="s">
        <v>842</v>
      </c>
      <c r="G819" s="179">
        <v>818</v>
      </c>
      <c r="H819" s="180">
        <f>(C819+4.2+coefficient!$B$20)/0.85*1.19</f>
        <v>22.946000000000002</v>
      </c>
      <c r="I819" s="132">
        <v>294</v>
      </c>
      <c r="J819" s="132">
        <v>167452262</v>
      </c>
      <c r="K819" s="132">
        <v>449378</v>
      </c>
      <c r="L819" s="181">
        <f>(C819+4.2+coefficient!$B$20)/0.88*1.19</f>
        <v>22.16375</v>
      </c>
      <c r="M819" s="135">
        <v>295</v>
      </c>
      <c r="N819" s="135">
        <v>167452262</v>
      </c>
      <c r="O819" s="135">
        <v>449379</v>
      </c>
      <c r="P819" s="182">
        <f>(C819+4.2+coefficient!$B$20-0.5)/0.88*1.19</f>
        <v>21.487613636363637</v>
      </c>
      <c r="Q819" s="137">
        <v>296</v>
      </c>
      <c r="R819" s="137">
        <v>167452262</v>
      </c>
      <c r="S819" s="137">
        <v>449380</v>
      </c>
      <c r="T819" s="186">
        <f t="shared" si="53"/>
        <v>9.9932954545454553</v>
      </c>
      <c r="U819" s="187">
        <v>758</v>
      </c>
      <c r="V819" s="187">
        <v>167452262</v>
      </c>
      <c r="W819" s="187">
        <v>599598</v>
      </c>
      <c r="X819" s="188">
        <f t="shared" si="55"/>
        <v>17.263750000000002</v>
      </c>
      <c r="Y819" s="189">
        <v>759</v>
      </c>
      <c r="Z819" s="189">
        <v>167452262</v>
      </c>
      <c r="AA819" s="189">
        <v>599599</v>
      </c>
      <c r="AB819" s="357">
        <v>60</v>
      </c>
    </row>
    <row r="820" spans="1:33" x14ac:dyDescent="0.25">
      <c r="A820" s="144" t="s">
        <v>1660</v>
      </c>
      <c r="B820" s="183">
        <v>167452263</v>
      </c>
      <c r="C820" s="184">
        <v>3.92</v>
      </c>
      <c r="D820" s="127">
        <f>(C820+4.2+coefficient!$B$19-0.5)/0.9*1.19</f>
        <v>25.942</v>
      </c>
      <c r="E820" s="128">
        <f>(C820+4.2+coefficient!$B$19-0.5)/0.95</f>
        <v>20.652631578947371</v>
      </c>
      <c r="F820" s="178" t="s">
        <v>841</v>
      </c>
      <c r="G820" s="179">
        <v>819</v>
      </c>
      <c r="H820" s="180">
        <f>(C820+4.2+coefficient!$B$19)/0.85*1.19</f>
        <v>28.167999999999999</v>
      </c>
      <c r="I820" s="132">
        <v>294</v>
      </c>
      <c r="J820" s="132">
        <v>167452263</v>
      </c>
      <c r="K820" s="132">
        <v>449381</v>
      </c>
      <c r="L820" s="181">
        <f>(C820+4.2+coefficient!$B$19)/0.88*1.19</f>
        <v>27.207727272727272</v>
      </c>
      <c r="M820" s="135">
        <v>295</v>
      </c>
      <c r="N820" s="135">
        <v>167452263</v>
      </c>
      <c r="O820" s="135">
        <v>449382</v>
      </c>
      <c r="P820" s="182">
        <f>(C820+4.2+coefficient!$B$19-0.5)/0.88*1.19</f>
        <v>26.531590909090909</v>
      </c>
      <c r="Q820" s="137">
        <v>296</v>
      </c>
      <c r="R820" s="137">
        <v>167452263</v>
      </c>
      <c r="S820" s="137">
        <v>449383</v>
      </c>
      <c r="T820" s="186">
        <f t="shared" si="53"/>
        <v>10.980454545454545</v>
      </c>
      <c r="U820" s="187">
        <v>758</v>
      </c>
      <c r="V820" s="187">
        <v>167452263</v>
      </c>
      <c r="W820" s="187">
        <v>599600</v>
      </c>
      <c r="X820" s="188">
        <f t="shared" si="55"/>
        <v>22.30772727272727</v>
      </c>
      <c r="Y820" s="189">
        <v>759</v>
      </c>
      <c r="Z820" s="189">
        <v>167452263</v>
      </c>
      <c r="AA820" s="189">
        <v>599601</v>
      </c>
      <c r="AB820" s="357">
        <v>60</v>
      </c>
    </row>
    <row r="821" spans="1:33" x14ac:dyDescent="0.25">
      <c r="A821" s="125" t="s">
        <v>1661</v>
      </c>
      <c r="B821" s="183">
        <v>167452264</v>
      </c>
      <c r="C821" s="184">
        <v>3.92</v>
      </c>
      <c r="D821" s="127">
        <f>(C821+4.2+coefficient!$B$19-0.5)/0.9*1.19</f>
        <v>25.942</v>
      </c>
      <c r="E821" s="128">
        <f>(C821+4.2+coefficient!$B$19-0.5)/0.95</f>
        <v>20.652631578947371</v>
      </c>
      <c r="F821" s="185" t="s">
        <v>841</v>
      </c>
      <c r="G821" s="179">
        <v>820</v>
      </c>
      <c r="H821" s="180">
        <f>(C821+4.2+coefficient!$B$19)/0.85*1.19</f>
        <v>28.167999999999999</v>
      </c>
      <c r="I821" s="132">
        <v>294</v>
      </c>
      <c r="J821" s="132">
        <v>167452264</v>
      </c>
      <c r="K821" s="132">
        <v>449384</v>
      </c>
      <c r="L821" s="181">
        <f>(C821+4.2+coefficient!$B$19)/0.88*1.19</f>
        <v>27.207727272727272</v>
      </c>
      <c r="M821" s="135">
        <v>295</v>
      </c>
      <c r="N821" s="135">
        <v>167452264</v>
      </c>
      <c r="O821" s="135">
        <v>449385</v>
      </c>
      <c r="P821" s="182">
        <f>(C821+4.2+coefficient!$B$19-0.5)/0.88*1.19</f>
        <v>26.531590909090909</v>
      </c>
      <c r="Q821" s="137">
        <v>296</v>
      </c>
      <c r="R821" s="137">
        <v>167452264</v>
      </c>
      <c r="S821" s="137">
        <v>449386</v>
      </c>
      <c r="T821" s="186">
        <f t="shared" si="53"/>
        <v>10.980454545454545</v>
      </c>
      <c r="U821" s="187">
        <v>758</v>
      </c>
      <c r="V821" s="187">
        <v>167452264</v>
      </c>
      <c r="W821" s="187">
        <v>599602</v>
      </c>
      <c r="X821" s="188">
        <f t="shared" si="55"/>
        <v>22.30772727272727</v>
      </c>
      <c r="Y821" s="189">
        <v>759</v>
      </c>
      <c r="Z821" s="189">
        <v>167452264</v>
      </c>
      <c r="AA821" s="189">
        <v>599603</v>
      </c>
      <c r="AB821" s="357">
        <v>60</v>
      </c>
    </row>
    <row r="822" spans="1:33" x14ac:dyDescent="0.25">
      <c r="A822" s="144" t="s">
        <v>1662</v>
      </c>
      <c r="B822" s="183">
        <v>167452265</v>
      </c>
      <c r="C822" s="184">
        <v>2.62</v>
      </c>
      <c r="D822" s="127">
        <f>(C822+4.2+coefficient!$B$21-0.5)/0.9*1.19</f>
        <v>17.611999999999998</v>
      </c>
      <c r="E822" s="128">
        <f>(C822+4.2+coefficient!$B$21-0.5)/0.95</f>
        <v>14.021052631578948</v>
      </c>
      <c r="F822" s="178" t="s">
        <v>516</v>
      </c>
      <c r="G822" s="179">
        <v>821</v>
      </c>
      <c r="H822" s="180">
        <f>(C822+4.2+coefficient!$B$21)/0.85*1.19</f>
        <v>19.347999999999999</v>
      </c>
      <c r="I822" s="132">
        <v>294</v>
      </c>
      <c r="J822" s="132">
        <v>167452265</v>
      </c>
      <c r="K822" s="132">
        <v>449387</v>
      </c>
      <c r="L822" s="181">
        <f>(C822+4.2+coefficient!$B$21)/0.88*1.19</f>
        <v>18.68840909090909</v>
      </c>
      <c r="M822" s="135">
        <v>295</v>
      </c>
      <c r="N822" s="135">
        <v>167452265</v>
      </c>
      <c r="O822" s="135">
        <v>449388</v>
      </c>
      <c r="P822" s="182">
        <f>(C822+4.2+coefficient!$B$21-0.5)/0.88*1.19</f>
        <v>18.012272727272727</v>
      </c>
      <c r="Q822" s="137">
        <v>296</v>
      </c>
      <c r="R822" s="137">
        <v>167452265</v>
      </c>
      <c r="S822" s="137">
        <v>449389</v>
      </c>
      <c r="T822" s="186">
        <f t="shared" si="53"/>
        <v>9.2225000000000001</v>
      </c>
      <c r="U822" s="187">
        <v>758</v>
      </c>
      <c r="V822" s="187">
        <v>167452265</v>
      </c>
      <c r="W822" s="187">
        <v>599604</v>
      </c>
      <c r="X822" s="188">
        <f t="shared" ref="X822:X828" si="56">L822-2</f>
        <v>16.68840909090909</v>
      </c>
      <c r="Y822" s="189">
        <v>759</v>
      </c>
      <c r="Z822" s="189">
        <v>167452265</v>
      </c>
      <c r="AA822" s="189">
        <v>599605</v>
      </c>
      <c r="AB822" s="357">
        <v>8</v>
      </c>
    </row>
    <row r="823" spans="1:33" x14ac:dyDescent="0.25">
      <c r="A823" s="125" t="s">
        <v>1663</v>
      </c>
      <c r="B823" s="183">
        <v>167452266</v>
      </c>
      <c r="C823" s="184">
        <v>3.49</v>
      </c>
      <c r="D823" s="127">
        <f>(C823+4.2+coefficient!$B$20-0.5)/0.9*1.19</f>
        <v>21.40677777777778</v>
      </c>
      <c r="E823" s="128">
        <f>(C823+4.2+coefficient!$B$20-0.5)/0.95</f>
        <v>17.042105263157897</v>
      </c>
      <c r="F823" s="185" t="s">
        <v>842</v>
      </c>
      <c r="G823" s="179">
        <v>822</v>
      </c>
      <c r="H823" s="180">
        <f>(C823+4.2+coefficient!$B$20)/0.85*1.19</f>
        <v>23.366</v>
      </c>
      <c r="I823" s="132">
        <v>294</v>
      </c>
      <c r="J823" s="132">
        <v>167452266</v>
      </c>
      <c r="K823" s="132">
        <v>449390</v>
      </c>
      <c r="L823" s="181">
        <f>(C823+4.2+coefficient!$B$20)/0.88*1.19</f>
        <v>22.569431818181819</v>
      </c>
      <c r="M823" s="135">
        <v>295</v>
      </c>
      <c r="N823" s="135">
        <v>167452266</v>
      </c>
      <c r="O823" s="135">
        <v>449391</v>
      </c>
      <c r="P823" s="182">
        <f>(C823+4.2+coefficient!$B$20-0.5)/0.88*1.19</f>
        <v>21.893295454545456</v>
      </c>
      <c r="Q823" s="137">
        <v>296</v>
      </c>
      <c r="R823" s="137">
        <v>167452266</v>
      </c>
      <c r="S823" s="137">
        <v>449392</v>
      </c>
      <c r="T823" s="186">
        <f t="shared" si="53"/>
        <v>10.398977272727272</v>
      </c>
      <c r="U823" s="187">
        <v>758</v>
      </c>
      <c r="V823" s="187">
        <v>167452266</v>
      </c>
      <c r="W823" s="187">
        <v>599606</v>
      </c>
      <c r="X823" s="188">
        <f t="shared" si="56"/>
        <v>20.569431818181819</v>
      </c>
      <c r="Y823" s="189">
        <v>759</v>
      </c>
      <c r="Z823" s="189">
        <v>167452266</v>
      </c>
      <c r="AA823" s="189">
        <v>599607</v>
      </c>
      <c r="AB823" s="357">
        <v>8</v>
      </c>
      <c r="AE823">
        <v>1</v>
      </c>
      <c r="AF823">
        <v>19.86</v>
      </c>
      <c r="AG823">
        <v>0</v>
      </c>
    </row>
    <row r="824" spans="1:33" x14ac:dyDescent="0.25">
      <c r="A824" s="144" t="s">
        <v>1664</v>
      </c>
      <c r="B824" s="183">
        <v>167452267</v>
      </c>
      <c r="C824" s="184">
        <v>4.22</v>
      </c>
      <c r="D824" s="127">
        <f>(C824+4.2+coefficient!$B$19-0.5)/0.9*1.19</f>
        <v>26.338666666666668</v>
      </c>
      <c r="E824" s="128">
        <f>(C824+4.2+coefficient!$B$19-0.5)/0.95</f>
        <v>20.96842105263158</v>
      </c>
      <c r="F824" s="178" t="s">
        <v>841</v>
      </c>
      <c r="G824" s="179">
        <v>823</v>
      </c>
      <c r="H824" s="180">
        <f>(C824+4.2+coefficient!$B$19)/0.85*1.19</f>
        <v>28.588000000000005</v>
      </c>
      <c r="I824" s="132">
        <v>294</v>
      </c>
      <c r="J824" s="132">
        <v>167452267</v>
      </c>
      <c r="K824" s="132">
        <v>449393</v>
      </c>
      <c r="L824" s="181">
        <f>(C824+4.2+coefficient!$B$19)/0.88*1.19</f>
        <v>27.613409090909091</v>
      </c>
      <c r="M824" s="135">
        <v>295</v>
      </c>
      <c r="N824" s="135">
        <v>167452267</v>
      </c>
      <c r="O824" s="135">
        <v>449394</v>
      </c>
      <c r="P824" s="182">
        <f>(C824+4.2+coefficient!$B$19-0.5)/0.88*1.19</f>
        <v>26.937272727272727</v>
      </c>
      <c r="Q824" s="137">
        <v>296</v>
      </c>
      <c r="R824" s="137">
        <v>167452267</v>
      </c>
      <c r="S824" s="137">
        <v>449395</v>
      </c>
      <c r="T824" s="186">
        <f t="shared" si="53"/>
        <v>11.386136363636364</v>
      </c>
      <c r="U824" s="187">
        <v>758</v>
      </c>
      <c r="V824" s="187">
        <v>167452267</v>
      </c>
      <c r="W824" s="187">
        <v>599608</v>
      </c>
      <c r="X824" s="188">
        <f t="shared" si="56"/>
        <v>25.613409090909091</v>
      </c>
      <c r="Y824" s="189">
        <v>759</v>
      </c>
      <c r="Z824" s="189">
        <v>167452267</v>
      </c>
      <c r="AA824" s="189">
        <v>599609</v>
      </c>
      <c r="AB824" s="357">
        <v>8</v>
      </c>
    </row>
    <row r="825" spans="1:33" x14ac:dyDescent="0.25">
      <c r="A825" s="125" t="s">
        <v>1665</v>
      </c>
      <c r="B825" s="183">
        <v>167452268</v>
      </c>
      <c r="C825" s="184">
        <v>3.31</v>
      </c>
      <c r="D825" s="127">
        <f>(C825+4.2+coefficient!$B$20-0.5)/0.9*1.19</f>
        <v>21.168777777777777</v>
      </c>
      <c r="E825" s="128">
        <f>(C825+4.2+coefficient!$B$20-0.5)/0.95</f>
        <v>16.852631578947367</v>
      </c>
      <c r="F825" s="185" t="s">
        <v>842</v>
      </c>
      <c r="G825" s="179">
        <v>824</v>
      </c>
      <c r="H825" s="180">
        <f>(C825+4.2+coefficient!$B$20)/0.85*1.19</f>
        <v>23.113999999999997</v>
      </c>
      <c r="I825" s="132">
        <v>294</v>
      </c>
      <c r="J825" s="132">
        <v>167452268</v>
      </c>
      <c r="K825" s="132">
        <v>449396</v>
      </c>
      <c r="L825" s="181">
        <f>(C825+4.2+coefficient!$B$20)/0.88*1.19</f>
        <v>22.326022727272722</v>
      </c>
      <c r="M825" s="135">
        <v>295</v>
      </c>
      <c r="N825" s="135">
        <v>167452268</v>
      </c>
      <c r="O825" s="135">
        <v>449397</v>
      </c>
      <c r="P825" s="182">
        <f>(C825+4.2+coefficient!$B$20-0.5)/0.88*1.19</f>
        <v>21.649886363636362</v>
      </c>
      <c r="Q825" s="137">
        <v>296</v>
      </c>
      <c r="R825" s="137">
        <v>167452268</v>
      </c>
      <c r="S825" s="137">
        <v>449398</v>
      </c>
      <c r="T825" s="186">
        <f t="shared" si="53"/>
        <v>10.155568181818181</v>
      </c>
      <c r="U825" s="187">
        <v>758</v>
      </c>
      <c r="V825" s="187">
        <v>167452268</v>
      </c>
      <c r="W825" s="187">
        <v>599610</v>
      </c>
      <c r="X825" s="188">
        <f t="shared" si="56"/>
        <v>20.326022727272722</v>
      </c>
      <c r="Y825" s="189">
        <v>759</v>
      </c>
      <c r="Z825" s="189">
        <v>167452268</v>
      </c>
      <c r="AA825" s="189">
        <v>599611</v>
      </c>
      <c r="AB825" s="357">
        <v>8</v>
      </c>
    </row>
    <row r="826" spans="1:33" x14ac:dyDescent="0.25">
      <c r="A826" s="144" t="s">
        <v>1666</v>
      </c>
      <c r="B826" s="183">
        <v>167452269</v>
      </c>
      <c r="C826" s="184">
        <v>4.04</v>
      </c>
      <c r="D826" s="127">
        <f>(C826+4.2+coefficient!$B$19-0.5)/0.9*1.19</f>
        <v>26.100666666666665</v>
      </c>
      <c r="E826" s="128">
        <f>(C826+4.2+coefficient!$B$19-0.5)/0.95</f>
        <v>20.778947368421054</v>
      </c>
      <c r="F826" s="178" t="s">
        <v>841</v>
      </c>
      <c r="G826" s="179">
        <v>825</v>
      </c>
      <c r="H826" s="180">
        <f>(C826+4.2+coefficient!$B$19)/0.85*1.19</f>
        <v>28.336000000000002</v>
      </c>
      <c r="I826" s="132">
        <v>294</v>
      </c>
      <c r="J826" s="132">
        <v>167452269</v>
      </c>
      <c r="K826" s="132">
        <v>449399</v>
      </c>
      <c r="L826" s="181">
        <f>(C826+4.2+coefficient!$B$19)/0.88*1.19</f>
        <v>27.370000000000005</v>
      </c>
      <c r="M826" s="135">
        <v>295</v>
      </c>
      <c r="N826" s="135">
        <v>167452269</v>
      </c>
      <c r="O826" s="135">
        <v>449400</v>
      </c>
      <c r="P826" s="182">
        <f>(C826+4.2+coefficient!$B$19-0.5)/0.88*1.19</f>
        <v>26.693863636363638</v>
      </c>
      <c r="Q826" s="137">
        <v>296</v>
      </c>
      <c r="R826" s="137">
        <v>167452269</v>
      </c>
      <c r="S826" s="137">
        <v>449401</v>
      </c>
      <c r="T826" s="186">
        <f t="shared" si="53"/>
        <v>11.142727272727273</v>
      </c>
      <c r="U826" s="187">
        <v>758</v>
      </c>
      <c r="V826" s="187">
        <v>167452269</v>
      </c>
      <c r="W826" s="187">
        <v>599612</v>
      </c>
      <c r="X826" s="188">
        <f t="shared" si="56"/>
        <v>25.370000000000005</v>
      </c>
      <c r="Y826" s="189">
        <v>759</v>
      </c>
      <c r="Z826" s="189">
        <v>167452269</v>
      </c>
      <c r="AA826" s="189">
        <v>599613</v>
      </c>
      <c r="AB826" s="357">
        <v>8</v>
      </c>
    </row>
    <row r="827" spans="1:33" x14ac:dyDescent="0.25">
      <c r="A827" s="125" t="s">
        <v>1667</v>
      </c>
      <c r="B827" s="183">
        <v>167452270</v>
      </c>
      <c r="C827" s="184">
        <v>3.74</v>
      </c>
      <c r="D827" s="127">
        <f>(C827+4.2+coefficient!$B$20-0.5)/0.9*1.19</f>
        <v>21.737333333333336</v>
      </c>
      <c r="E827" s="128">
        <f>(C827+4.2+coefficient!$B$20-0.5)/0.95</f>
        <v>17.305263157894739</v>
      </c>
      <c r="F827" s="185" t="s">
        <v>842</v>
      </c>
      <c r="G827" s="179">
        <v>826</v>
      </c>
      <c r="H827" s="180">
        <f>(C827+4.2+coefficient!$B$20)/0.85*1.19</f>
        <v>23.715999999999998</v>
      </c>
      <c r="I827" s="132">
        <v>294</v>
      </c>
      <c r="J827" s="132">
        <v>167452270</v>
      </c>
      <c r="K827" s="132">
        <v>449402</v>
      </c>
      <c r="L827" s="181">
        <f>(C827+4.2+coefficient!$B$20)/0.88*1.19</f>
        <v>22.907499999999999</v>
      </c>
      <c r="M827" s="135">
        <v>295</v>
      </c>
      <c r="N827" s="135">
        <v>167452270</v>
      </c>
      <c r="O827" s="135">
        <v>449403</v>
      </c>
      <c r="P827" s="182">
        <f>(C827+4.2+coefficient!$B$20-0.5)/0.88*1.19</f>
        <v>22.231363636363636</v>
      </c>
      <c r="Q827" s="137">
        <v>296</v>
      </c>
      <c r="R827" s="137">
        <v>167452270</v>
      </c>
      <c r="S827" s="137">
        <v>449404</v>
      </c>
      <c r="T827" s="186">
        <f t="shared" si="53"/>
        <v>10.737045454545456</v>
      </c>
      <c r="U827" s="187">
        <v>758</v>
      </c>
      <c r="V827" s="187">
        <v>167452270</v>
      </c>
      <c r="W827" s="187">
        <v>599614</v>
      </c>
      <c r="X827" s="188">
        <f t="shared" si="56"/>
        <v>20.907499999999999</v>
      </c>
      <c r="Y827" s="189">
        <v>759</v>
      </c>
      <c r="Z827" s="189">
        <v>167452270</v>
      </c>
      <c r="AA827" s="189">
        <v>599615</v>
      </c>
      <c r="AB827" s="357">
        <v>8</v>
      </c>
    </row>
    <row r="828" spans="1:33" x14ac:dyDescent="0.25">
      <c r="A828" s="144" t="s">
        <v>1668</v>
      </c>
      <c r="B828" s="183">
        <v>167452271</v>
      </c>
      <c r="C828" s="184">
        <v>4.47</v>
      </c>
      <c r="D828" s="127">
        <f>(C828+4.2+coefficient!$B$19-0.5)/0.9*1.19</f>
        <v>26.669222222222221</v>
      </c>
      <c r="E828" s="128">
        <f>(C828+4.2+coefficient!$B$19-0.5)/0.95</f>
        <v>21.231578947368423</v>
      </c>
      <c r="F828" s="178" t="s">
        <v>841</v>
      </c>
      <c r="G828" s="179">
        <v>827</v>
      </c>
      <c r="H828" s="180">
        <f>(C828+4.2+coefficient!$B$19)/0.85*1.19</f>
        <v>28.938000000000002</v>
      </c>
      <c r="I828" s="132">
        <v>294</v>
      </c>
      <c r="J828" s="132">
        <v>167452271</v>
      </c>
      <c r="K828" s="132">
        <v>449405</v>
      </c>
      <c r="L828" s="181">
        <f>(C828+4.2+coefficient!$B$19)/0.88*1.19</f>
        <v>27.951477272727274</v>
      </c>
      <c r="M828" s="135">
        <v>295</v>
      </c>
      <c r="N828" s="135">
        <v>167452271</v>
      </c>
      <c r="O828" s="135">
        <v>449406</v>
      </c>
      <c r="P828" s="182">
        <f>(C828+4.2+coefficient!$B$19-0.5)/0.88*1.19</f>
        <v>27.275340909090911</v>
      </c>
      <c r="Q828" s="137">
        <v>296</v>
      </c>
      <c r="R828" s="137">
        <v>167452271</v>
      </c>
      <c r="S828" s="137">
        <v>449407</v>
      </c>
      <c r="T828" s="186">
        <f t="shared" si="53"/>
        <v>11.724204545454544</v>
      </c>
      <c r="U828" s="187">
        <v>758</v>
      </c>
      <c r="V828" s="187">
        <v>167452271</v>
      </c>
      <c r="W828" s="187">
        <v>599616</v>
      </c>
      <c r="X828" s="188">
        <f t="shared" si="56"/>
        <v>25.951477272727274</v>
      </c>
      <c r="Y828" s="189">
        <v>759</v>
      </c>
      <c r="Z828" s="189">
        <v>167452271</v>
      </c>
      <c r="AA828" s="189">
        <v>599617</v>
      </c>
      <c r="AB828" s="357">
        <v>8</v>
      </c>
    </row>
    <row r="829" spans="1:33" x14ac:dyDescent="0.25">
      <c r="A829" s="125" t="s">
        <v>1669</v>
      </c>
      <c r="B829" s="183">
        <v>167452272</v>
      </c>
      <c r="C829" s="184">
        <v>2.5</v>
      </c>
      <c r="D829" s="127">
        <f>(C829+4.2+coefficient!$B$21-0.5)/0.9*1.19</f>
        <v>17.453333333333333</v>
      </c>
      <c r="E829" s="128">
        <f>(C829+4.2+coefficient!$B$21-0.5)/0.95</f>
        <v>13.894736842105264</v>
      </c>
      <c r="F829" s="185" t="s">
        <v>516</v>
      </c>
      <c r="G829" s="179">
        <v>828</v>
      </c>
      <c r="H829" s="180">
        <f>(C829+4.2+coefficient!$B$21)/0.85*1.19</f>
        <v>19.18</v>
      </c>
      <c r="I829" s="132">
        <v>294</v>
      </c>
      <c r="J829" s="132">
        <v>167452272</v>
      </c>
      <c r="K829" s="132">
        <v>449408</v>
      </c>
      <c r="L829" s="181">
        <f>(C829+4.2+coefficient!$B$21)/0.88*1.19</f>
        <v>18.526136363636361</v>
      </c>
      <c r="M829" s="135">
        <v>295</v>
      </c>
      <c r="N829" s="135">
        <v>167452272</v>
      </c>
      <c r="O829" s="135">
        <v>449409</v>
      </c>
      <c r="P829" s="182">
        <f>(C829+4.2+coefficient!$B$21-0.5)/0.88*1.19</f>
        <v>17.849999999999998</v>
      </c>
      <c r="Q829" s="137">
        <v>296</v>
      </c>
      <c r="R829" s="137">
        <v>167452272</v>
      </c>
      <c r="S829" s="137">
        <v>449410</v>
      </c>
      <c r="T829" s="186">
        <f t="shared" si="53"/>
        <v>9.060227272727273</v>
      </c>
      <c r="U829" s="187">
        <v>758</v>
      </c>
      <c r="V829" s="187">
        <v>167452272</v>
      </c>
      <c r="W829" s="187">
        <v>599618</v>
      </c>
      <c r="X829" s="188">
        <f t="shared" ref="X829:X837" si="57">L829-4.9</f>
        <v>13.626136363636361</v>
      </c>
      <c r="Y829" s="189">
        <v>759</v>
      </c>
      <c r="Z829" s="189">
        <v>167452272</v>
      </c>
      <c r="AA829" s="189">
        <v>599619</v>
      </c>
      <c r="AB829" s="357">
        <v>93</v>
      </c>
    </row>
    <row r="830" spans="1:33" x14ac:dyDescent="0.25">
      <c r="A830" s="144" t="s">
        <v>1670</v>
      </c>
      <c r="B830" s="183">
        <v>167452273</v>
      </c>
      <c r="C830" s="184">
        <v>3.37</v>
      </c>
      <c r="D830" s="127">
        <f>(C830+4.2+coefficient!$B$20-0.5)/0.9*1.19</f>
        <v>21.248111111111108</v>
      </c>
      <c r="E830" s="128">
        <f>(C830+4.2+coefficient!$B$20-0.5)/0.95</f>
        <v>16.91578947368421</v>
      </c>
      <c r="F830" s="178" t="s">
        <v>842</v>
      </c>
      <c r="G830" s="179">
        <v>829</v>
      </c>
      <c r="H830" s="180">
        <f>(C830+4.2+coefficient!$B$20)/0.85*1.19</f>
        <v>23.198</v>
      </c>
      <c r="I830" s="132">
        <v>294</v>
      </c>
      <c r="J830" s="132">
        <v>167452273</v>
      </c>
      <c r="K830" s="132">
        <v>449411</v>
      </c>
      <c r="L830" s="181">
        <f>(C830+4.2+coefficient!$B$20)/0.88*1.19</f>
        <v>22.40715909090909</v>
      </c>
      <c r="M830" s="135">
        <v>295</v>
      </c>
      <c r="N830" s="135">
        <v>167452273</v>
      </c>
      <c r="O830" s="135">
        <v>449412</v>
      </c>
      <c r="P830" s="182">
        <f>(C830+4.2+coefficient!$B$20-0.5)/0.88*1.19</f>
        <v>21.731022727272727</v>
      </c>
      <c r="Q830" s="137">
        <v>296</v>
      </c>
      <c r="R830" s="137">
        <v>167452273</v>
      </c>
      <c r="S830" s="137">
        <v>449413</v>
      </c>
      <c r="T830" s="186">
        <f t="shared" si="53"/>
        <v>10.236704545454547</v>
      </c>
      <c r="U830" s="187">
        <v>758</v>
      </c>
      <c r="V830" s="187">
        <v>167452273</v>
      </c>
      <c r="W830" s="187">
        <v>599620</v>
      </c>
      <c r="X830" s="188">
        <f t="shared" si="57"/>
        <v>17.507159090909092</v>
      </c>
      <c r="Y830" s="189">
        <v>759</v>
      </c>
      <c r="Z830" s="189">
        <v>167452273</v>
      </c>
      <c r="AA830" s="189">
        <v>599621</v>
      </c>
      <c r="AB830" s="357">
        <v>93</v>
      </c>
    </row>
    <row r="831" spans="1:33" x14ac:dyDescent="0.25">
      <c r="A831" s="125" t="s">
        <v>1671</v>
      </c>
      <c r="B831" s="183">
        <v>167452274</v>
      </c>
      <c r="C831" s="184">
        <v>4.0999999999999996</v>
      </c>
      <c r="D831" s="127">
        <f>(C831+4.2+coefficient!$B$19-0.5)/0.9*1.19</f>
        <v>26.18</v>
      </c>
      <c r="E831" s="128">
        <f>(C831+4.2+coefficient!$B$19-0.5)/0.95</f>
        <v>20.842105263157897</v>
      </c>
      <c r="F831" s="185" t="s">
        <v>841</v>
      </c>
      <c r="G831" s="179">
        <v>830</v>
      </c>
      <c r="H831" s="180">
        <f>(C831+4.2+coefficient!$B$19)/0.85*1.19</f>
        <v>28.419999999999998</v>
      </c>
      <c r="I831" s="132">
        <v>294</v>
      </c>
      <c r="J831" s="132">
        <v>167452274</v>
      </c>
      <c r="K831" s="132">
        <v>449414</v>
      </c>
      <c r="L831" s="181">
        <f>(C831+4.2+coefficient!$B$19)/0.88*1.19</f>
        <v>27.451136363636365</v>
      </c>
      <c r="M831" s="135">
        <v>295</v>
      </c>
      <c r="N831" s="135">
        <v>167452274</v>
      </c>
      <c r="O831" s="135">
        <v>449415</v>
      </c>
      <c r="P831" s="182">
        <f>(C831+4.2+coefficient!$B$19-0.5)/0.88*1.19</f>
        <v>26.774999999999999</v>
      </c>
      <c r="Q831" s="137">
        <v>296</v>
      </c>
      <c r="R831" s="137">
        <v>167452274</v>
      </c>
      <c r="S831" s="137">
        <v>449416</v>
      </c>
      <c r="T831" s="186">
        <f t="shared" si="53"/>
        <v>11.223863636363637</v>
      </c>
      <c r="U831" s="187">
        <v>758</v>
      </c>
      <c r="V831" s="187">
        <v>167452274</v>
      </c>
      <c r="W831" s="187">
        <v>599622</v>
      </c>
      <c r="X831" s="188">
        <f t="shared" si="57"/>
        <v>22.551136363636367</v>
      </c>
      <c r="Y831" s="189">
        <v>759</v>
      </c>
      <c r="Z831" s="189">
        <v>167452274</v>
      </c>
      <c r="AA831" s="189">
        <v>599623</v>
      </c>
      <c r="AB831" s="357">
        <v>93</v>
      </c>
    </row>
    <row r="832" spans="1:33" x14ac:dyDescent="0.25">
      <c r="A832" s="144" t="s">
        <v>1672</v>
      </c>
      <c r="B832" s="183">
        <v>167452275</v>
      </c>
      <c r="C832" s="184">
        <v>4.0999999999999996</v>
      </c>
      <c r="D832" s="127">
        <f>(C832+4.2+coefficient!$B$19-0.5)/0.9*1.19</f>
        <v>26.18</v>
      </c>
      <c r="E832" s="128">
        <f>(C832+4.2+coefficient!$B$19-0.5)/0.95</f>
        <v>20.842105263157897</v>
      </c>
      <c r="F832" s="178" t="s">
        <v>841</v>
      </c>
      <c r="G832" s="179">
        <v>831</v>
      </c>
      <c r="H832" s="180">
        <f>(C832+4.2+coefficient!$B$19)/0.85*1.19</f>
        <v>28.419999999999998</v>
      </c>
      <c r="I832" s="132">
        <v>294</v>
      </c>
      <c r="J832" s="132">
        <v>167452275</v>
      </c>
      <c r="K832" s="132">
        <v>449417</v>
      </c>
      <c r="L832" s="181">
        <f>(C832+4.2+coefficient!$B$19)/0.88*1.19</f>
        <v>27.451136363636365</v>
      </c>
      <c r="M832" s="135">
        <v>295</v>
      </c>
      <c r="N832" s="135">
        <v>167452275</v>
      </c>
      <c r="O832" s="135">
        <v>449418</v>
      </c>
      <c r="P832" s="182">
        <f>(C832+4.2+coefficient!$B$19-0.5)/0.88*1.19</f>
        <v>26.774999999999999</v>
      </c>
      <c r="Q832" s="137">
        <v>296</v>
      </c>
      <c r="R832" s="137">
        <v>167452275</v>
      </c>
      <c r="S832" s="137">
        <v>449419</v>
      </c>
      <c r="T832" s="186">
        <f t="shared" si="53"/>
        <v>11.223863636363637</v>
      </c>
      <c r="U832" s="187">
        <v>758</v>
      </c>
      <c r="V832" s="187">
        <v>167452275</v>
      </c>
      <c r="W832" s="187">
        <v>599624</v>
      </c>
      <c r="X832" s="188">
        <f t="shared" si="57"/>
        <v>22.551136363636367</v>
      </c>
      <c r="Y832" s="189">
        <v>759</v>
      </c>
      <c r="Z832" s="189">
        <v>167452275</v>
      </c>
      <c r="AA832" s="189">
        <v>599625</v>
      </c>
      <c r="AB832" s="357">
        <v>93</v>
      </c>
    </row>
    <row r="833" spans="1:33" x14ac:dyDescent="0.25">
      <c r="A833" s="125" t="s">
        <v>1673</v>
      </c>
      <c r="B833" s="183">
        <v>167452276</v>
      </c>
      <c r="C833" s="184">
        <v>3.19</v>
      </c>
      <c r="D833" s="127">
        <f>(C833+4.2+coefficient!$B$20-0.5)/0.9*1.19</f>
        <v>21.010111111111108</v>
      </c>
      <c r="E833" s="128">
        <f>(C833+4.2+coefficient!$B$20-0.5)/0.95</f>
        <v>16.726315789473684</v>
      </c>
      <c r="F833" s="185" t="s">
        <v>842</v>
      </c>
      <c r="G833" s="179">
        <v>832</v>
      </c>
      <c r="H833" s="180">
        <f>(C833+4.2+coefficient!$B$20)/0.85*1.19</f>
        <v>22.946000000000002</v>
      </c>
      <c r="I833" s="132">
        <v>294</v>
      </c>
      <c r="J833" s="132">
        <v>167452276</v>
      </c>
      <c r="K833" s="132">
        <v>449420</v>
      </c>
      <c r="L833" s="181">
        <f>(C833+4.2+coefficient!$B$20)/0.88*1.19</f>
        <v>22.16375</v>
      </c>
      <c r="M833" s="135">
        <v>295</v>
      </c>
      <c r="N833" s="135">
        <v>167452276</v>
      </c>
      <c r="O833" s="135">
        <v>449421</v>
      </c>
      <c r="P833" s="182">
        <f>(C833+4.2+coefficient!$B$20-0.5)/0.88*1.19</f>
        <v>21.487613636363637</v>
      </c>
      <c r="Q833" s="137">
        <v>296</v>
      </c>
      <c r="R833" s="137">
        <v>167452276</v>
      </c>
      <c r="S833" s="137">
        <v>449422</v>
      </c>
      <c r="T833" s="186">
        <f t="shared" si="53"/>
        <v>9.9932954545454553</v>
      </c>
      <c r="U833" s="187">
        <v>758</v>
      </c>
      <c r="V833" s="187">
        <v>167452276</v>
      </c>
      <c r="W833" s="187">
        <v>599626</v>
      </c>
      <c r="X833" s="188">
        <f t="shared" si="57"/>
        <v>17.263750000000002</v>
      </c>
      <c r="Y833" s="189">
        <v>759</v>
      </c>
      <c r="Z833" s="189">
        <v>167452276</v>
      </c>
      <c r="AA833" s="189">
        <v>599627</v>
      </c>
      <c r="AB833" s="357">
        <v>93</v>
      </c>
    </row>
    <row r="834" spans="1:33" x14ac:dyDescent="0.25">
      <c r="A834" s="144" t="s">
        <v>1674</v>
      </c>
      <c r="B834" s="183">
        <v>167452277</v>
      </c>
      <c r="C834" s="184">
        <v>3.92</v>
      </c>
      <c r="D834" s="127">
        <f>(C834+4.2+coefficient!$B$19-0.5)/0.9*1.19</f>
        <v>25.942</v>
      </c>
      <c r="E834" s="128">
        <f>(C834+4.2+coefficient!$B$19-0.5)/0.95</f>
        <v>20.652631578947371</v>
      </c>
      <c r="F834" s="178" t="s">
        <v>841</v>
      </c>
      <c r="G834" s="179">
        <v>833</v>
      </c>
      <c r="H834" s="180">
        <f>(C834+4.2+coefficient!$B$19)/0.85*1.19</f>
        <v>28.167999999999999</v>
      </c>
      <c r="I834" s="132">
        <v>294</v>
      </c>
      <c r="J834" s="132">
        <v>167452277</v>
      </c>
      <c r="K834" s="132">
        <v>449423</v>
      </c>
      <c r="L834" s="181">
        <f>(C834+4.2+coefficient!$B$19)/0.88*1.19</f>
        <v>27.207727272727272</v>
      </c>
      <c r="M834" s="135">
        <v>295</v>
      </c>
      <c r="N834" s="135">
        <v>167452277</v>
      </c>
      <c r="O834" s="135">
        <v>449424</v>
      </c>
      <c r="P834" s="182">
        <f>(C834+4.2+coefficient!$B$19-0.5)/0.88*1.19</f>
        <v>26.531590909090909</v>
      </c>
      <c r="Q834" s="137">
        <v>296</v>
      </c>
      <c r="R834" s="137">
        <v>167452277</v>
      </c>
      <c r="S834" s="137">
        <v>449425</v>
      </c>
      <c r="T834" s="186">
        <f t="shared" ref="T834:T897" si="58">(C834+4.2)/0.88*1.19</f>
        <v>10.980454545454545</v>
      </c>
      <c r="U834" s="187">
        <v>758</v>
      </c>
      <c r="V834" s="187">
        <v>167452277</v>
      </c>
      <c r="W834" s="187">
        <v>599628</v>
      </c>
      <c r="X834" s="188">
        <f t="shared" si="57"/>
        <v>22.30772727272727</v>
      </c>
      <c r="Y834" s="189">
        <v>759</v>
      </c>
      <c r="Z834" s="189">
        <v>167452277</v>
      </c>
      <c r="AA834" s="189">
        <v>599629</v>
      </c>
      <c r="AB834" s="357">
        <v>93</v>
      </c>
    </row>
    <row r="835" spans="1:33" x14ac:dyDescent="0.25">
      <c r="A835" s="125" t="s">
        <v>1675</v>
      </c>
      <c r="B835" s="183">
        <v>167452278</v>
      </c>
      <c r="C835" s="184">
        <v>3.62</v>
      </c>
      <c r="D835" s="127">
        <f>(C835+4.2+coefficient!$B$20-0.5)/0.9*1.19</f>
        <v>21.578666666666667</v>
      </c>
      <c r="E835" s="128">
        <f>(C835+4.2+coefficient!$B$20-0.5)/0.95</f>
        <v>17.178947368421053</v>
      </c>
      <c r="F835" s="185" t="s">
        <v>842</v>
      </c>
      <c r="G835" s="179">
        <v>834</v>
      </c>
      <c r="H835" s="180">
        <f>(C835+4.2+coefficient!$B$20)/0.85*1.19</f>
        <v>23.547999999999998</v>
      </c>
      <c r="I835" s="132">
        <v>294</v>
      </c>
      <c r="J835" s="132">
        <v>167452278</v>
      </c>
      <c r="K835" s="132">
        <v>449426</v>
      </c>
      <c r="L835" s="181">
        <f>(C835+4.2+coefficient!$B$20)/0.88*1.19</f>
        <v>22.74522727272727</v>
      </c>
      <c r="M835" s="135">
        <v>295</v>
      </c>
      <c r="N835" s="135">
        <v>167452278</v>
      </c>
      <c r="O835" s="135">
        <v>449427</v>
      </c>
      <c r="P835" s="182">
        <f>(C835+4.2+coefficient!$B$20-0.5)/0.88*1.19</f>
        <v>22.06909090909091</v>
      </c>
      <c r="Q835" s="137">
        <v>296</v>
      </c>
      <c r="R835" s="137">
        <v>167452278</v>
      </c>
      <c r="S835" s="137">
        <v>449428</v>
      </c>
      <c r="T835" s="186">
        <f t="shared" si="58"/>
        <v>10.574772727272727</v>
      </c>
      <c r="U835" s="187">
        <v>758</v>
      </c>
      <c r="V835" s="187">
        <v>167452278</v>
      </c>
      <c r="W835" s="187">
        <v>599630</v>
      </c>
      <c r="X835" s="188">
        <f t="shared" si="57"/>
        <v>17.845227272727271</v>
      </c>
      <c r="Y835" s="189">
        <v>759</v>
      </c>
      <c r="Z835" s="189">
        <v>167452278</v>
      </c>
      <c r="AA835" s="189">
        <v>599631</v>
      </c>
      <c r="AB835" s="357">
        <v>93</v>
      </c>
      <c r="AE835">
        <v>1</v>
      </c>
      <c r="AF835">
        <v>20.04</v>
      </c>
      <c r="AG835">
        <v>0</v>
      </c>
    </row>
    <row r="836" spans="1:33" x14ac:dyDescent="0.25">
      <c r="A836" s="144" t="s">
        <v>1676</v>
      </c>
      <c r="B836" s="183">
        <v>167452279</v>
      </c>
      <c r="C836" s="184">
        <v>4.3499999999999996</v>
      </c>
      <c r="D836" s="127">
        <f>(C836+4.2+coefficient!$B$19-0.5)/0.9*1.19</f>
        <v>26.510555555555555</v>
      </c>
      <c r="E836" s="128">
        <f>(C836+4.2+coefficient!$B$19-0.5)/0.95</f>
        <v>21.10526315789474</v>
      </c>
      <c r="F836" s="178" t="s">
        <v>841</v>
      </c>
      <c r="G836" s="179">
        <v>835</v>
      </c>
      <c r="H836" s="180">
        <f>(C836+4.2+coefficient!$B$19)/0.85*1.19</f>
        <v>28.770000000000003</v>
      </c>
      <c r="I836" s="132">
        <v>294</v>
      </c>
      <c r="J836" s="132">
        <v>167452279</v>
      </c>
      <c r="K836" s="132">
        <v>449429</v>
      </c>
      <c r="L836" s="181">
        <f>(C836+4.2+coefficient!$B$19)/0.88*1.19</f>
        <v>27.789204545454542</v>
      </c>
      <c r="M836" s="135">
        <v>295</v>
      </c>
      <c r="N836" s="135">
        <v>167452279</v>
      </c>
      <c r="O836" s="135">
        <v>449430</v>
      </c>
      <c r="P836" s="182">
        <f>(C836+4.2+coefficient!$B$19-0.5)/0.88*1.19</f>
        <v>27.113068181818182</v>
      </c>
      <c r="Q836" s="137">
        <v>296</v>
      </c>
      <c r="R836" s="137">
        <v>167452279</v>
      </c>
      <c r="S836" s="137">
        <v>449431</v>
      </c>
      <c r="T836" s="186">
        <f t="shared" si="58"/>
        <v>11.561931818181819</v>
      </c>
      <c r="U836" s="187">
        <v>758</v>
      </c>
      <c r="V836" s="187">
        <v>167452279</v>
      </c>
      <c r="W836" s="187">
        <v>599632</v>
      </c>
      <c r="X836" s="188">
        <f t="shared" si="57"/>
        <v>22.88920454545454</v>
      </c>
      <c r="Y836" s="189">
        <v>759</v>
      </c>
      <c r="Z836" s="189">
        <v>167452279</v>
      </c>
      <c r="AA836" s="189">
        <v>599633</v>
      </c>
      <c r="AB836" s="357">
        <v>93</v>
      </c>
    </row>
    <row r="837" spans="1:33" x14ac:dyDescent="0.25">
      <c r="A837" s="125" t="s">
        <v>1677</v>
      </c>
      <c r="B837" s="183">
        <v>167452280</v>
      </c>
      <c r="C837" s="184">
        <v>4.3499999999999996</v>
      </c>
      <c r="D837" s="127">
        <f>(C837+4.2+coefficient!$B$19-0.5)/0.9*1.19</f>
        <v>26.510555555555555</v>
      </c>
      <c r="E837" s="128">
        <f>(C837+4.2+coefficient!$B$19-0.5)/0.95</f>
        <v>21.10526315789474</v>
      </c>
      <c r="F837" s="185" t="s">
        <v>841</v>
      </c>
      <c r="G837" s="179">
        <v>836</v>
      </c>
      <c r="H837" s="180">
        <f>(C837+4.2+coefficient!$B$19)/0.85*1.19</f>
        <v>28.770000000000003</v>
      </c>
      <c r="I837" s="132">
        <v>294</v>
      </c>
      <c r="J837" s="132">
        <v>167452280</v>
      </c>
      <c r="K837" s="132">
        <v>449432</v>
      </c>
      <c r="L837" s="181">
        <f>(C837+4.2+coefficient!$B$19)/0.88*1.19</f>
        <v>27.789204545454542</v>
      </c>
      <c r="M837" s="135">
        <v>295</v>
      </c>
      <c r="N837" s="135">
        <v>167452280</v>
      </c>
      <c r="O837" s="135">
        <v>449433</v>
      </c>
      <c r="P837" s="182">
        <f>(C837+4.2+coefficient!$B$19-0.5)/0.88*1.19</f>
        <v>27.113068181818182</v>
      </c>
      <c r="Q837" s="137">
        <v>296</v>
      </c>
      <c r="R837" s="137">
        <v>167452280</v>
      </c>
      <c r="S837" s="137">
        <v>449434</v>
      </c>
      <c r="T837" s="186">
        <f t="shared" si="58"/>
        <v>11.561931818181819</v>
      </c>
      <c r="U837" s="187">
        <v>758</v>
      </c>
      <c r="V837" s="187">
        <v>167452280</v>
      </c>
      <c r="W837" s="187">
        <v>599634</v>
      </c>
      <c r="X837" s="188">
        <f t="shared" si="57"/>
        <v>22.88920454545454</v>
      </c>
      <c r="Y837" s="189">
        <v>759</v>
      </c>
      <c r="Z837" s="189">
        <v>167452280</v>
      </c>
      <c r="AA837" s="189">
        <v>599635</v>
      </c>
      <c r="AB837" s="357">
        <v>93</v>
      </c>
    </row>
    <row r="838" spans="1:33" x14ac:dyDescent="0.25">
      <c r="A838" s="146" t="s">
        <v>1678</v>
      </c>
      <c r="B838" s="190">
        <v>167452281</v>
      </c>
      <c r="C838" s="191">
        <v>2</v>
      </c>
      <c r="D838" s="192">
        <f>(C838+4.2+coefficient!$B$21-0.5)/0.9*1.19</f>
        <v>16.792222222222222</v>
      </c>
      <c r="E838" s="193">
        <f>(C838+4.2+coefficient!$B$21-0.5)/0.95</f>
        <v>13.368421052631579</v>
      </c>
      <c r="F838" s="178" t="s">
        <v>516</v>
      </c>
      <c r="G838" s="179">
        <v>837</v>
      </c>
      <c r="H838" s="180">
        <f>(C838+4.2+coefficient!$B$21)/0.85*1.19</f>
        <v>18.48</v>
      </c>
      <c r="I838" s="132">
        <v>294</v>
      </c>
      <c r="J838" s="132">
        <v>167452281</v>
      </c>
      <c r="K838" s="132">
        <v>449435</v>
      </c>
      <c r="L838" s="181">
        <f>(C838+4.2+coefficient!$B$21)/0.88*1.19</f>
        <v>17.849999999999998</v>
      </c>
      <c r="M838" s="135">
        <v>295</v>
      </c>
      <c r="N838" s="135">
        <v>167452281</v>
      </c>
      <c r="O838" s="135">
        <v>449436</v>
      </c>
      <c r="P838" s="182">
        <f>(C838+4.2+coefficient!$B$21-0.5)/0.88*1.19</f>
        <v>17.173863636363635</v>
      </c>
      <c r="Q838" s="137">
        <v>296</v>
      </c>
      <c r="R838" s="137">
        <v>167452281</v>
      </c>
      <c r="S838" s="137">
        <v>449437</v>
      </c>
      <c r="T838" s="186">
        <f t="shared" si="58"/>
        <v>8.3840909090909097</v>
      </c>
      <c r="U838" s="187">
        <v>758</v>
      </c>
      <c r="V838" s="187">
        <v>167452281</v>
      </c>
      <c r="W838" s="187">
        <v>599636</v>
      </c>
      <c r="X838" s="188">
        <f>L838-1</f>
        <v>16.849999999999998</v>
      </c>
      <c r="Y838" s="189">
        <v>759</v>
      </c>
      <c r="Z838" s="189">
        <v>167452281</v>
      </c>
      <c r="AA838" s="189">
        <v>599637</v>
      </c>
      <c r="AB838" s="357">
        <v>2</v>
      </c>
      <c r="AE838">
        <v>0</v>
      </c>
      <c r="AF838">
        <v>0</v>
      </c>
      <c r="AG838">
        <v>0</v>
      </c>
    </row>
    <row r="839" spans="1:33" x14ac:dyDescent="0.25">
      <c r="A839" s="148" t="s">
        <v>1679</v>
      </c>
      <c r="B839" s="190">
        <v>167452282</v>
      </c>
      <c r="C839" s="191">
        <v>2.88</v>
      </c>
      <c r="D839" s="192">
        <f>(C839+4.2+coefficient!$B$20-0.5)/0.9*1.19</f>
        <v>20.600222222222222</v>
      </c>
      <c r="E839" s="193">
        <f>(C839+4.2+coefficient!$B$20-0.5)/0.95</f>
        <v>16.399999999999999</v>
      </c>
      <c r="F839" s="185" t="s">
        <v>842</v>
      </c>
      <c r="G839" s="179">
        <v>838</v>
      </c>
      <c r="H839" s="180">
        <f>(C839+4.2+coefficient!$B$20)/0.85*1.19</f>
        <v>22.511999999999993</v>
      </c>
      <c r="I839" s="132">
        <v>294</v>
      </c>
      <c r="J839" s="132">
        <v>167452282</v>
      </c>
      <c r="K839" s="132">
        <v>449438</v>
      </c>
      <c r="L839" s="181">
        <f>(C839+4.2+coefficient!$B$20)/0.88*1.19</f>
        <v>21.744545454545449</v>
      </c>
      <c r="M839" s="135">
        <v>295</v>
      </c>
      <c r="N839" s="135">
        <v>167452282</v>
      </c>
      <c r="O839" s="135">
        <v>449439</v>
      </c>
      <c r="P839" s="182">
        <f>(C839+4.2+coefficient!$B$20-0.5)/0.88*1.19</f>
        <v>21.068409090909089</v>
      </c>
      <c r="Q839" s="137">
        <v>296</v>
      </c>
      <c r="R839" s="137">
        <v>167452282</v>
      </c>
      <c r="S839" s="137">
        <v>449440</v>
      </c>
      <c r="T839" s="186">
        <f t="shared" si="58"/>
        <v>9.5740909090909074</v>
      </c>
      <c r="U839" s="187">
        <v>758</v>
      </c>
      <c r="V839" s="187">
        <v>167452282</v>
      </c>
      <c r="W839" s="187">
        <v>599638</v>
      </c>
      <c r="X839" s="188">
        <f>L839-1</f>
        <v>20.744545454545449</v>
      </c>
      <c r="Y839" s="189">
        <v>759</v>
      </c>
      <c r="Z839" s="189">
        <v>167452282</v>
      </c>
      <c r="AA839" s="189">
        <v>599639</v>
      </c>
      <c r="AB839" s="357">
        <v>2</v>
      </c>
    </row>
    <row r="840" spans="1:33" x14ac:dyDescent="0.25">
      <c r="A840" s="146" t="s">
        <v>1680</v>
      </c>
      <c r="B840" s="190">
        <v>167452283</v>
      </c>
      <c r="C840" s="191">
        <v>2.7</v>
      </c>
      <c r="D840" s="192">
        <f>(C840+4.2+coefficient!$B$20-0.5)/0.9*1.19</f>
        <v>20.362222222222222</v>
      </c>
      <c r="E840" s="193">
        <f>(C840+4.2+coefficient!$B$20-0.5)/0.95</f>
        <v>16.210526315789476</v>
      </c>
      <c r="F840" s="178" t="s">
        <v>842</v>
      </c>
      <c r="G840" s="179">
        <v>839</v>
      </c>
      <c r="H840" s="180">
        <f>(C840+4.2+coefficient!$B$20)/0.85*1.19</f>
        <v>22.26</v>
      </c>
      <c r="I840" s="132">
        <v>294</v>
      </c>
      <c r="J840" s="132">
        <v>167452283</v>
      </c>
      <c r="K840" s="132">
        <v>449441</v>
      </c>
      <c r="L840" s="181">
        <f>(C840+4.2+coefficient!$B$20)/0.88*1.19</f>
        <v>21.501136363636366</v>
      </c>
      <c r="M840" s="135">
        <v>295</v>
      </c>
      <c r="N840" s="135">
        <v>167452283</v>
      </c>
      <c r="O840" s="135">
        <v>449442</v>
      </c>
      <c r="P840" s="182">
        <f>(C840+4.2+coefficient!$B$20-0.5)/0.88*1.19</f>
        <v>20.824999999999999</v>
      </c>
      <c r="Q840" s="137">
        <v>296</v>
      </c>
      <c r="R840" s="137">
        <v>167452283</v>
      </c>
      <c r="S840" s="137">
        <v>449443</v>
      </c>
      <c r="T840" s="186">
        <f t="shared" si="58"/>
        <v>9.3306818181818194</v>
      </c>
      <c r="U840" s="187">
        <v>758</v>
      </c>
      <c r="V840" s="187">
        <v>167452283</v>
      </c>
      <c r="W840" s="187">
        <v>599640</v>
      </c>
      <c r="X840" s="188">
        <f>L840-4.9</f>
        <v>16.601136363636364</v>
      </c>
      <c r="Y840" s="189">
        <v>759</v>
      </c>
      <c r="Z840" s="189">
        <v>167452283</v>
      </c>
      <c r="AA840" s="189">
        <v>599641</v>
      </c>
      <c r="AB840" s="357">
        <v>2</v>
      </c>
    </row>
    <row r="841" spans="1:33" x14ac:dyDescent="0.25">
      <c r="A841" s="148" t="s">
        <v>1681</v>
      </c>
      <c r="B841" s="190">
        <v>167452284</v>
      </c>
      <c r="C841" s="191">
        <v>2.61</v>
      </c>
      <c r="D841" s="192">
        <f>(C841+4.2+coefficient!$B$20-0.5)/0.9*1.19</f>
        <v>20.243222222222222</v>
      </c>
      <c r="E841" s="193">
        <f>(C841+4.2+coefficient!$B$20-0.5)/0.95</f>
        <v>16.115789473684213</v>
      </c>
      <c r="F841" s="185" t="s">
        <v>842</v>
      </c>
      <c r="G841" s="179">
        <v>840</v>
      </c>
      <c r="H841" s="180">
        <f>(C841+4.2+coefficient!$B$20)/0.85*1.19</f>
        <v>22.134</v>
      </c>
      <c r="I841" s="132">
        <v>294</v>
      </c>
      <c r="J841" s="132">
        <v>167452284</v>
      </c>
      <c r="K841" s="132">
        <v>449444</v>
      </c>
      <c r="L841" s="181">
        <f>(C841+4.2+coefficient!$B$20)/0.88*1.19</f>
        <v>21.379431818181818</v>
      </c>
      <c r="M841" s="135">
        <v>295</v>
      </c>
      <c r="N841" s="135">
        <v>167452284</v>
      </c>
      <c r="O841" s="135">
        <v>449445</v>
      </c>
      <c r="P841" s="182">
        <f>(C841+4.2+coefficient!$B$20-0.5)/0.88*1.19</f>
        <v>20.703295454545454</v>
      </c>
      <c r="Q841" s="137">
        <v>296</v>
      </c>
      <c r="R841" s="137">
        <v>167452284</v>
      </c>
      <c r="S841" s="137">
        <v>449446</v>
      </c>
      <c r="T841" s="186">
        <f t="shared" si="58"/>
        <v>9.2089772727272727</v>
      </c>
      <c r="U841" s="187">
        <v>758</v>
      </c>
      <c r="V841" s="187">
        <v>167452284</v>
      </c>
      <c r="W841" s="187">
        <v>599642</v>
      </c>
      <c r="X841" s="188">
        <f>L841-1</f>
        <v>20.379431818181818</v>
      </c>
      <c r="Y841" s="189">
        <v>759</v>
      </c>
      <c r="Z841" s="189">
        <v>167452284</v>
      </c>
      <c r="AA841" s="189">
        <v>599643</v>
      </c>
      <c r="AB841" s="357">
        <v>2</v>
      </c>
    </row>
    <row r="842" spans="1:33" x14ac:dyDescent="0.25">
      <c r="A842" s="146" t="s">
        <v>1682</v>
      </c>
      <c r="B842" s="190">
        <v>167452285</v>
      </c>
      <c r="C842" s="191">
        <v>2.7</v>
      </c>
      <c r="D842" s="192">
        <f>(C842+4.2+coefficient!$B$20-0.5)/0.9*1.19</f>
        <v>20.362222222222222</v>
      </c>
      <c r="E842" s="193">
        <f>(C842+4.2+coefficient!$B$20-0.5)/0.95</f>
        <v>16.210526315789476</v>
      </c>
      <c r="F842" s="178" t="s">
        <v>842</v>
      </c>
      <c r="G842" s="179">
        <v>841</v>
      </c>
      <c r="H842" s="180">
        <f>(C842+4.2+coefficient!$B$20)/0.85*1.19</f>
        <v>22.26</v>
      </c>
      <c r="I842" s="132">
        <v>294</v>
      </c>
      <c r="J842" s="132">
        <v>167452285</v>
      </c>
      <c r="K842" s="132">
        <v>449447</v>
      </c>
      <c r="L842" s="181">
        <f>(C842+4.2+coefficient!$B$20)/0.88*1.19</f>
        <v>21.501136363636366</v>
      </c>
      <c r="M842" s="135">
        <v>295</v>
      </c>
      <c r="N842" s="135">
        <v>167452285</v>
      </c>
      <c r="O842" s="135">
        <v>449448</v>
      </c>
      <c r="P842" s="182">
        <f>(C842+4.2+coefficient!$B$20-0.5)/0.88*1.19</f>
        <v>20.824999999999999</v>
      </c>
      <c r="Q842" s="137">
        <v>296</v>
      </c>
      <c r="R842" s="137">
        <v>167452285</v>
      </c>
      <c r="S842" s="137">
        <v>449449</v>
      </c>
      <c r="T842" s="186">
        <f t="shared" si="58"/>
        <v>9.3306818181818194</v>
      </c>
      <c r="U842" s="187">
        <v>758</v>
      </c>
      <c r="V842" s="187">
        <v>167452285</v>
      </c>
      <c r="W842" s="187">
        <v>599644</v>
      </c>
      <c r="X842" s="188">
        <f>L842-1</f>
        <v>20.501136363636366</v>
      </c>
      <c r="Y842" s="189">
        <v>759</v>
      </c>
      <c r="Z842" s="189">
        <v>167452285</v>
      </c>
      <c r="AA842" s="189">
        <v>599645</v>
      </c>
      <c r="AB842" s="357">
        <v>2</v>
      </c>
    </row>
    <row r="843" spans="1:33" x14ac:dyDescent="0.25">
      <c r="A843" s="148" t="s">
        <v>1683</v>
      </c>
      <c r="B843" s="190">
        <v>167452286</v>
      </c>
      <c r="C843" s="191">
        <v>3.25</v>
      </c>
      <c r="D843" s="192">
        <f>(C843+4.2+coefficient!$B$20-0.5)/0.9*1.19</f>
        <v>21.089444444444442</v>
      </c>
      <c r="E843" s="193">
        <f>(C843+4.2+coefficient!$B$20-0.5)/0.95</f>
        <v>16.789473684210527</v>
      </c>
      <c r="F843" s="185" t="s">
        <v>842</v>
      </c>
      <c r="G843" s="179">
        <v>842</v>
      </c>
      <c r="H843" s="180">
        <f>(C843+4.2+coefficient!$B$20)/0.85*1.19</f>
        <v>23.029999999999998</v>
      </c>
      <c r="I843" s="132">
        <v>294</v>
      </c>
      <c r="J843" s="132">
        <v>167452286</v>
      </c>
      <c r="K843" s="132">
        <v>449450</v>
      </c>
      <c r="L843" s="181">
        <f>(C843+4.2+coefficient!$B$20)/0.88*1.19</f>
        <v>22.244886363636361</v>
      </c>
      <c r="M843" s="135">
        <v>295</v>
      </c>
      <c r="N843" s="135">
        <v>167452286</v>
      </c>
      <c r="O843" s="135">
        <v>449451</v>
      </c>
      <c r="P843" s="182">
        <f>(C843+4.2+coefficient!$B$20-0.5)/0.88*1.19</f>
        <v>21.568749999999998</v>
      </c>
      <c r="Q843" s="137">
        <v>296</v>
      </c>
      <c r="R843" s="137">
        <v>167452286</v>
      </c>
      <c r="S843" s="137">
        <v>449452</v>
      </c>
      <c r="T843" s="186">
        <f t="shared" si="58"/>
        <v>10.074431818181818</v>
      </c>
      <c r="U843" s="187">
        <v>758</v>
      </c>
      <c r="V843" s="187">
        <v>167452286</v>
      </c>
      <c r="W843" s="187">
        <v>599646</v>
      </c>
      <c r="X843" s="188">
        <f>L843-4.9</f>
        <v>17.344886363636363</v>
      </c>
      <c r="Y843" s="189">
        <v>759</v>
      </c>
      <c r="Z843" s="189">
        <v>167452286</v>
      </c>
      <c r="AA843" s="189">
        <v>599647</v>
      </c>
      <c r="AB843" s="357">
        <v>0</v>
      </c>
    </row>
    <row r="844" spans="1:33" x14ac:dyDescent="0.25">
      <c r="A844" s="146" t="s">
        <v>1684</v>
      </c>
      <c r="B844" s="190">
        <v>167452287</v>
      </c>
      <c r="C844" s="191">
        <v>2.0699999999999998</v>
      </c>
      <c r="D844" s="192">
        <f>(C844+4.2+coefficient!$B$21-0.5)/0.9*1.19</f>
        <v>16.884777777777778</v>
      </c>
      <c r="E844" s="193">
        <f>(C844+4.2+coefficient!$B$21-0.5)/0.95</f>
        <v>13.442105263157895</v>
      </c>
      <c r="F844" s="178" t="s">
        <v>516</v>
      </c>
      <c r="G844" s="179">
        <v>843</v>
      </c>
      <c r="H844" s="180">
        <f>(C844+4.2+coefficient!$B$21)/0.85*1.19</f>
        <v>18.577999999999999</v>
      </c>
      <c r="I844" s="132">
        <v>294</v>
      </c>
      <c r="J844" s="132">
        <v>167452287</v>
      </c>
      <c r="K844" s="132">
        <v>449453</v>
      </c>
      <c r="L844" s="181">
        <f>(C844+4.2+coefficient!$B$21)/0.88*1.19</f>
        <v>17.944659090909088</v>
      </c>
      <c r="M844" s="135">
        <v>295</v>
      </c>
      <c r="N844" s="135">
        <v>167452287</v>
      </c>
      <c r="O844" s="135">
        <v>449454</v>
      </c>
      <c r="P844" s="182">
        <f>(C844+4.2+coefficient!$B$21-0.5)/0.88*1.19</f>
        <v>17.268522727272728</v>
      </c>
      <c r="Q844" s="137">
        <v>296</v>
      </c>
      <c r="R844" s="137">
        <v>167452287</v>
      </c>
      <c r="S844" s="137">
        <v>449455</v>
      </c>
      <c r="T844" s="186">
        <f t="shared" si="58"/>
        <v>8.478749999999998</v>
      </c>
      <c r="U844" s="187">
        <v>758</v>
      </c>
      <c r="V844" s="187">
        <v>167452287</v>
      </c>
      <c r="W844" s="187">
        <v>599648</v>
      </c>
      <c r="X844" s="188">
        <f>L844-1</f>
        <v>16.944659090909088</v>
      </c>
      <c r="Y844" s="189">
        <v>759</v>
      </c>
      <c r="Z844" s="189">
        <v>167452287</v>
      </c>
      <c r="AA844" s="189">
        <v>599649</v>
      </c>
      <c r="AB844" s="357">
        <v>2</v>
      </c>
      <c r="AE844">
        <v>2</v>
      </c>
      <c r="AF844">
        <v>15.06</v>
      </c>
      <c r="AG844">
        <v>0</v>
      </c>
    </row>
    <row r="845" spans="1:33" x14ac:dyDescent="0.25">
      <c r="A845" s="148" t="s">
        <v>1685</v>
      </c>
      <c r="B845" s="190">
        <v>167452288</v>
      </c>
      <c r="C845" s="191">
        <v>2.95</v>
      </c>
      <c r="D845" s="192">
        <f>(C845+4.2+coefficient!$B$20-0.5)/0.9*1.19</f>
        <v>20.692777777777774</v>
      </c>
      <c r="E845" s="193">
        <f>(C845+4.2+coefficient!$B$20-0.5)/0.95</f>
        <v>16.473684210526315</v>
      </c>
      <c r="F845" s="185" t="s">
        <v>842</v>
      </c>
      <c r="G845" s="179">
        <v>844</v>
      </c>
      <c r="H845" s="180">
        <f>(C845+4.2+coefficient!$B$20)/0.85*1.19</f>
        <v>22.61</v>
      </c>
      <c r="I845" s="132">
        <v>294</v>
      </c>
      <c r="J845" s="132">
        <v>167452288</v>
      </c>
      <c r="K845" s="132">
        <v>449456</v>
      </c>
      <c r="L845" s="181">
        <f>(C845+4.2+coefficient!$B$20)/0.88*1.19</f>
        <v>21.839204545454542</v>
      </c>
      <c r="M845" s="135">
        <v>295</v>
      </c>
      <c r="N845" s="135">
        <v>167452288</v>
      </c>
      <c r="O845" s="135">
        <v>449457</v>
      </c>
      <c r="P845" s="182">
        <f>(C845+4.2+coefficient!$B$20-0.5)/0.88*1.19</f>
        <v>21.163068181818179</v>
      </c>
      <c r="Q845" s="137">
        <v>296</v>
      </c>
      <c r="R845" s="137">
        <v>167452288</v>
      </c>
      <c r="S845" s="137">
        <v>449458</v>
      </c>
      <c r="T845" s="186">
        <f t="shared" si="58"/>
        <v>9.6687499999999993</v>
      </c>
      <c r="U845" s="187">
        <v>758</v>
      </c>
      <c r="V845" s="187">
        <v>167452288</v>
      </c>
      <c r="W845" s="187">
        <v>599650</v>
      </c>
      <c r="X845" s="188">
        <f>L845-1</f>
        <v>20.839204545454542</v>
      </c>
      <c r="Y845" s="189">
        <v>759</v>
      </c>
      <c r="Z845" s="189">
        <v>167452288</v>
      </c>
      <c r="AA845" s="189">
        <v>599651</v>
      </c>
      <c r="AB845" s="357">
        <v>2</v>
      </c>
      <c r="AE845">
        <v>4</v>
      </c>
      <c r="AF845">
        <v>18.96</v>
      </c>
      <c r="AG845">
        <v>0</v>
      </c>
    </row>
    <row r="846" spans="1:33" x14ac:dyDescent="0.25">
      <c r="A846" s="146" t="s">
        <v>1686</v>
      </c>
      <c r="B846" s="190">
        <v>167452289</v>
      </c>
      <c r="C846" s="191">
        <v>2.77</v>
      </c>
      <c r="D846" s="192">
        <f>(C846+4.2+coefficient!$B$20-0.5)/0.9*1.19</f>
        <v>20.454777777777778</v>
      </c>
      <c r="E846" s="193">
        <f>(C846+4.2+coefficient!$B$20-0.5)/0.95</f>
        <v>16.284210526315793</v>
      </c>
      <c r="F846" s="178" t="s">
        <v>842</v>
      </c>
      <c r="G846" s="179">
        <v>845</v>
      </c>
      <c r="H846" s="180">
        <f>(C846+4.2+coefficient!$B$20)/0.85*1.19</f>
        <v>22.358000000000001</v>
      </c>
      <c r="I846" s="132">
        <v>294</v>
      </c>
      <c r="J846" s="132">
        <v>167452289</v>
      </c>
      <c r="K846" s="132">
        <v>449459</v>
      </c>
      <c r="L846" s="181">
        <f>(C846+4.2+coefficient!$B$20)/0.88*1.19</f>
        <v>21.595795454545453</v>
      </c>
      <c r="M846" s="135">
        <v>295</v>
      </c>
      <c r="N846" s="135">
        <v>167452289</v>
      </c>
      <c r="O846" s="135">
        <v>449460</v>
      </c>
      <c r="P846" s="182">
        <f>(C846+4.2+coefficient!$B$20-0.5)/0.88*1.19</f>
        <v>20.919659090909093</v>
      </c>
      <c r="Q846" s="137">
        <v>296</v>
      </c>
      <c r="R846" s="137">
        <v>167452289</v>
      </c>
      <c r="S846" s="137">
        <v>449461</v>
      </c>
      <c r="T846" s="186">
        <f t="shared" si="58"/>
        <v>9.4253409090909095</v>
      </c>
      <c r="U846" s="187">
        <v>758</v>
      </c>
      <c r="V846" s="187">
        <v>167452289</v>
      </c>
      <c r="W846" s="187">
        <v>599652</v>
      </c>
      <c r="X846" s="188">
        <f>L846-4.9</f>
        <v>16.695795454545454</v>
      </c>
      <c r="Y846" s="189">
        <v>759</v>
      </c>
      <c r="Z846" s="189">
        <v>167452289</v>
      </c>
      <c r="AA846" s="189">
        <v>599653</v>
      </c>
      <c r="AB846" s="357">
        <v>2</v>
      </c>
    </row>
    <row r="847" spans="1:33" x14ac:dyDescent="0.25">
      <c r="A847" s="148" t="s">
        <v>1687</v>
      </c>
      <c r="B847" s="190">
        <v>167452290</v>
      </c>
      <c r="C847" s="191">
        <v>2.77</v>
      </c>
      <c r="D847" s="192">
        <f>(C847+4.2+coefficient!$B$20-0.5)/0.9*1.19</f>
        <v>20.454777777777778</v>
      </c>
      <c r="E847" s="193">
        <f>(C847+4.2+coefficient!$B$20-0.5)/0.95</f>
        <v>16.284210526315793</v>
      </c>
      <c r="F847" s="185" t="s">
        <v>842</v>
      </c>
      <c r="G847" s="179">
        <v>846</v>
      </c>
      <c r="H847" s="180">
        <f>(C847+4.2+coefficient!$B$20)/0.85*1.19</f>
        <v>22.358000000000001</v>
      </c>
      <c r="I847" s="132">
        <v>294</v>
      </c>
      <c r="J847" s="132">
        <v>167452290</v>
      </c>
      <c r="K847" s="132">
        <v>449462</v>
      </c>
      <c r="L847" s="181">
        <f>(C847+4.2+coefficient!$B$20)/0.88*1.19</f>
        <v>21.595795454545453</v>
      </c>
      <c r="M847" s="135">
        <v>295</v>
      </c>
      <c r="N847" s="135">
        <v>167452290</v>
      </c>
      <c r="O847" s="135">
        <v>449463</v>
      </c>
      <c r="P847" s="182">
        <f>(C847+4.2+coefficient!$B$20-0.5)/0.88*1.19</f>
        <v>20.919659090909093</v>
      </c>
      <c r="Q847" s="137">
        <v>296</v>
      </c>
      <c r="R847" s="137">
        <v>167452290</v>
      </c>
      <c r="S847" s="137">
        <v>449464</v>
      </c>
      <c r="T847" s="186">
        <f t="shared" si="58"/>
        <v>9.4253409090909095</v>
      </c>
      <c r="U847" s="187">
        <v>758</v>
      </c>
      <c r="V847" s="187">
        <v>167452290</v>
      </c>
      <c r="W847" s="187">
        <v>599654</v>
      </c>
      <c r="X847" s="188">
        <f>L847-1</f>
        <v>20.595795454545453</v>
      </c>
      <c r="Y847" s="189">
        <v>759</v>
      </c>
      <c r="Z847" s="189">
        <v>167452290</v>
      </c>
      <c r="AA847" s="189">
        <v>599655</v>
      </c>
      <c r="AB847" s="357">
        <v>2</v>
      </c>
    </row>
    <row r="848" spans="1:33" x14ac:dyDescent="0.25">
      <c r="A848" s="146" t="s">
        <v>1688</v>
      </c>
      <c r="B848" s="190">
        <v>167452291</v>
      </c>
      <c r="C848" s="191">
        <v>2.0699999999999998</v>
      </c>
      <c r="D848" s="192">
        <f>(C848+4.2+coefficient!$B$21-0.5)/0.9*1.19</f>
        <v>16.884777777777778</v>
      </c>
      <c r="E848" s="193">
        <f>(C848+4.2+coefficient!$B$21-0.5)/0.95</f>
        <v>13.442105263157895</v>
      </c>
      <c r="F848" s="178" t="s">
        <v>516</v>
      </c>
      <c r="G848" s="179">
        <v>847</v>
      </c>
      <c r="H848" s="180">
        <f>(C848+4.2+coefficient!$B$21)/0.85*1.19</f>
        <v>18.577999999999999</v>
      </c>
      <c r="I848" s="132">
        <v>294</v>
      </c>
      <c r="J848" s="132">
        <v>167452291</v>
      </c>
      <c r="K848" s="132">
        <v>449465</v>
      </c>
      <c r="L848" s="181">
        <f>(C848+4.2+coefficient!$B$21)/0.88*1.19</f>
        <v>17.944659090909088</v>
      </c>
      <c r="M848" s="135">
        <v>295</v>
      </c>
      <c r="N848" s="135">
        <v>167452291</v>
      </c>
      <c r="O848" s="135">
        <v>449466</v>
      </c>
      <c r="P848" s="182">
        <f>(C848+4.2+coefficient!$B$21-0.5)/0.88*1.19</f>
        <v>17.268522727272728</v>
      </c>
      <c r="Q848" s="137">
        <v>296</v>
      </c>
      <c r="R848" s="137">
        <v>167452291</v>
      </c>
      <c r="S848" s="137">
        <v>449467</v>
      </c>
      <c r="T848" s="186">
        <f t="shared" si="58"/>
        <v>8.478749999999998</v>
      </c>
      <c r="U848" s="187">
        <v>758</v>
      </c>
      <c r="V848" s="187">
        <v>167452291</v>
      </c>
      <c r="W848" s="187">
        <v>599656</v>
      </c>
      <c r="X848" s="188">
        <f>L848-1</f>
        <v>16.944659090909088</v>
      </c>
      <c r="Y848" s="189">
        <v>759</v>
      </c>
      <c r="Z848" s="189">
        <v>167452291</v>
      </c>
      <c r="AA848" s="189">
        <v>599657</v>
      </c>
      <c r="AB848" s="357">
        <v>2</v>
      </c>
      <c r="AE848">
        <v>1</v>
      </c>
      <c r="AF848">
        <v>14.94</v>
      </c>
      <c r="AG848">
        <v>0</v>
      </c>
    </row>
    <row r="849" spans="1:28" x14ac:dyDescent="0.25">
      <c r="A849" s="148" t="s">
        <v>1689</v>
      </c>
      <c r="B849" s="190">
        <v>167452292</v>
      </c>
      <c r="C849" s="191">
        <v>2.95</v>
      </c>
      <c r="D849" s="192">
        <f>(C849+4.2+coefficient!$B$20-0.5)/0.9*1.19</f>
        <v>20.692777777777774</v>
      </c>
      <c r="E849" s="193">
        <f>(C849+4.2+coefficient!$B$20-0.5)/0.95</f>
        <v>16.473684210526315</v>
      </c>
      <c r="F849" s="185" t="s">
        <v>842</v>
      </c>
      <c r="G849" s="179">
        <v>848</v>
      </c>
      <c r="H849" s="180">
        <f>(C849+4.2+coefficient!$B$20)/0.85*1.19</f>
        <v>22.61</v>
      </c>
      <c r="I849" s="132">
        <v>294</v>
      </c>
      <c r="J849" s="132">
        <v>167452292</v>
      </c>
      <c r="K849" s="132">
        <v>449468</v>
      </c>
      <c r="L849" s="181">
        <f>(C849+4.2+coefficient!$B$20)/0.88*1.19</f>
        <v>21.839204545454542</v>
      </c>
      <c r="M849" s="135">
        <v>295</v>
      </c>
      <c r="N849" s="135">
        <v>167452292</v>
      </c>
      <c r="O849" s="135">
        <v>449469</v>
      </c>
      <c r="P849" s="182">
        <f>(C849+4.2+coefficient!$B$20-0.5)/0.88*1.19</f>
        <v>21.163068181818179</v>
      </c>
      <c r="Q849" s="137">
        <v>296</v>
      </c>
      <c r="R849" s="137">
        <v>167452292</v>
      </c>
      <c r="S849" s="137">
        <v>449470</v>
      </c>
      <c r="T849" s="186">
        <f t="shared" si="58"/>
        <v>9.6687499999999993</v>
      </c>
      <c r="U849" s="187">
        <v>758</v>
      </c>
      <c r="V849" s="187">
        <v>167452292</v>
      </c>
      <c r="W849" s="187">
        <v>599658</v>
      </c>
      <c r="X849" s="188">
        <f>L849-1</f>
        <v>20.839204545454542</v>
      </c>
      <c r="Y849" s="189">
        <v>759</v>
      </c>
      <c r="Z849" s="189">
        <v>167452292</v>
      </c>
      <c r="AA849" s="189">
        <v>599659</v>
      </c>
      <c r="AB849" s="357">
        <v>2</v>
      </c>
    </row>
    <row r="850" spans="1:28" x14ac:dyDescent="0.25">
      <c r="A850" s="146" t="s">
        <v>1690</v>
      </c>
      <c r="B850" s="190">
        <v>167452293</v>
      </c>
      <c r="C850" s="191">
        <v>2.77</v>
      </c>
      <c r="D850" s="192">
        <f>(C850+4.2+coefficient!$B$20-0.5)/0.9*1.19</f>
        <v>20.454777777777778</v>
      </c>
      <c r="E850" s="193">
        <f>(C850+4.2+coefficient!$B$20-0.5)/0.95</f>
        <v>16.284210526315793</v>
      </c>
      <c r="F850" s="178" t="s">
        <v>842</v>
      </c>
      <c r="G850" s="179">
        <v>849</v>
      </c>
      <c r="H850" s="180">
        <f>(C850+4.2+coefficient!$B$20)/0.85*1.19</f>
        <v>22.358000000000001</v>
      </c>
      <c r="I850" s="132">
        <v>294</v>
      </c>
      <c r="J850" s="132">
        <v>167452293</v>
      </c>
      <c r="K850" s="132">
        <v>449471</v>
      </c>
      <c r="L850" s="181">
        <f>(C850+4.2+coefficient!$B$20)/0.88*1.19</f>
        <v>21.595795454545453</v>
      </c>
      <c r="M850" s="135">
        <v>295</v>
      </c>
      <c r="N850" s="135">
        <v>167452293</v>
      </c>
      <c r="O850" s="135">
        <v>449472</v>
      </c>
      <c r="P850" s="182">
        <f>(C850+4.2+coefficient!$B$20-0.5)/0.88*1.19</f>
        <v>20.919659090909093</v>
      </c>
      <c r="Q850" s="137">
        <v>296</v>
      </c>
      <c r="R850" s="137">
        <v>167452293</v>
      </c>
      <c r="S850" s="137">
        <v>449473</v>
      </c>
      <c r="T850" s="186">
        <f t="shared" si="58"/>
        <v>9.4253409090909095</v>
      </c>
      <c r="U850" s="187">
        <v>758</v>
      </c>
      <c r="V850" s="187">
        <v>167452293</v>
      </c>
      <c r="W850" s="187">
        <v>599660</v>
      </c>
      <c r="X850" s="188">
        <f>L850-4.9</f>
        <v>16.695795454545454</v>
      </c>
      <c r="Y850" s="189">
        <v>759</v>
      </c>
      <c r="Z850" s="189">
        <v>167452293</v>
      </c>
      <c r="AA850" s="189">
        <v>599661</v>
      </c>
      <c r="AB850" s="357">
        <v>2</v>
      </c>
    </row>
    <row r="851" spans="1:28" x14ac:dyDescent="0.25">
      <c r="A851" s="148" t="s">
        <v>1691</v>
      </c>
      <c r="B851" s="190">
        <v>167452294</v>
      </c>
      <c r="C851" s="191">
        <v>2.77</v>
      </c>
      <c r="D851" s="192">
        <f>(C851+4.2+coefficient!$B$20-0.5)/0.9*1.19</f>
        <v>20.454777777777778</v>
      </c>
      <c r="E851" s="193">
        <f>(C851+4.2+coefficient!$B$20-0.5)/0.95</f>
        <v>16.284210526315793</v>
      </c>
      <c r="F851" s="185" t="s">
        <v>842</v>
      </c>
      <c r="G851" s="179">
        <v>850</v>
      </c>
      <c r="H851" s="180">
        <f>(C851+4.2+coefficient!$B$20)/0.85*1.19</f>
        <v>22.358000000000001</v>
      </c>
      <c r="I851" s="132">
        <v>294</v>
      </c>
      <c r="J851" s="132">
        <v>167452294</v>
      </c>
      <c r="K851" s="132">
        <v>449474</v>
      </c>
      <c r="L851" s="181">
        <f>(C851+4.2+coefficient!$B$20)/0.88*1.19</f>
        <v>21.595795454545453</v>
      </c>
      <c r="M851" s="135">
        <v>295</v>
      </c>
      <c r="N851" s="135">
        <v>167452294</v>
      </c>
      <c r="O851" s="135">
        <v>449475</v>
      </c>
      <c r="P851" s="182">
        <f>(C851+4.2+coefficient!$B$20-0.5)/0.88*1.19</f>
        <v>20.919659090909093</v>
      </c>
      <c r="Q851" s="137">
        <v>296</v>
      </c>
      <c r="R851" s="137">
        <v>167452294</v>
      </c>
      <c r="S851" s="137">
        <v>449476</v>
      </c>
      <c r="T851" s="186">
        <f t="shared" si="58"/>
        <v>9.4253409090909095</v>
      </c>
      <c r="U851" s="187">
        <v>758</v>
      </c>
      <c r="V851" s="187">
        <v>167452294</v>
      </c>
      <c r="W851" s="187">
        <v>599662</v>
      </c>
      <c r="X851" s="188">
        <f>L851-1</f>
        <v>20.595795454545453</v>
      </c>
      <c r="Y851" s="189">
        <v>759</v>
      </c>
      <c r="Z851" s="189">
        <v>167452294</v>
      </c>
      <c r="AA851" s="189">
        <v>599663</v>
      </c>
      <c r="AB851" s="357">
        <v>2</v>
      </c>
    </row>
    <row r="852" spans="1:28" x14ac:dyDescent="0.25">
      <c r="A852" s="146" t="s">
        <v>1692</v>
      </c>
      <c r="B852" s="190">
        <v>167452295</v>
      </c>
      <c r="C852" s="191">
        <v>2.35</v>
      </c>
      <c r="D852" s="192">
        <f>(C852+4.2+coefficient!$B$21-0.5)/0.9*1.19</f>
        <v>17.254999999999999</v>
      </c>
      <c r="E852" s="193">
        <f>(C852+4.2+coefficient!$B$21-0.5)/0.95</f>
        <v>13.736842105263159</v>
      </c>
      <c r="F852" s="178" t="s">
        <v>516</v>
      </c>
      <c r="G852" s="179">
        <v>851</v>
      </c>
      <c r="H852" s="180">
        <f>(C852+4.2+coefficient!$B$21)/0.85*1.19</f>
        <v>18.970000000000002</v>
      </c>
      <c r="I852" s="132">
        <v>294</v>
      </c>
      <c r="J852" s="132">
        <v>167452295</v>
      </c>
      <c r="K852" s="132">
        <v>449477</v>
      </c>
      <c r="L852" s="181">
        <f>(C852+4.2+coefficient!$B$21)/0.88*1.19</f>
        <v>18.323295454545455</v>
      </c>
      <c r="M852" s="135">
        <v>295</v>
      </c>
      <c r="N852" s="135">
        <v>167452295</v>
      </c>
      <c r="O852" s="135">
        <v>449478</v>
      </c>
      <c r="P852" s="182">
        <f>(C852+4.2+coefficient!$B$21-0.5)/0.88*1.19</f>
        <v>17.647159090909092</v>
      </c>
      <c r="Q852" s="137">
        <v>296</v>
      </c>
      <c r="R852" s="137">
        <v>167452295</v>
      </c>
      <c r="S852" s="137">
        <v>449479</v>
      </c>
      <c r="T852" s="186">
        <f t="shared" si="58"/>
        <v>8.8573863636363637</v>
      </c>
      <c r="U852" s="187">
        <v>758</v>
      </c>
      <c r="V852" s="187">
        <v>167452295</v>
      </c>
      <c r="W852" s="187">
        <v>599664</v>
      </c>
      <c r="X852" s="188">
        <f>L852-1</f>
        <v>17.323295454545455</v>
      </c>
      <c r="Y852" s="189">
        <v>759</v>
      </c>
      <c r="Z852" s="189">
        <v>167452295</v>
      </c>
      <c r="AA852" s="189">
        <v>599665</v>
      </c>
      <c r="AB852" s="357">
        <v>2</v>
      </c>
    </row>
    <row r="853" spans="1:28" x14ac:dyDescent="0.25">
      <c r="A853" s="148" t="s">
        <v>1693</v>
      </c>
      <c r="B853" s="190">
        <v>167452296</v>
      </c>
      <c r="C853" s="191">
        <v>3.23</v>
      </c>
      <c r="D853" s="192">
        <f>(C853+4.2+coefficient!$B$20-0.5)/0.9*1.19</f>
        <v>21.062999999999999</v>
      </c>
      <c r="E853" s="193">
        <f>(C853+4.2+coefficient!$B$20-0.5)/0.95</f>
        <v>16.768421052631581</v>
      </c>
      <c r="F853" s="185" t="s">
        <v>842</v>
      </c>
      <c r="G853" s="179">
        <v>852</v>
      </c>
      <c r="H853" s="180">
        <f>(C853+4.2+coefficient!$B$20)/0.85*1.19</f>
        <v>23.001999999999999</v>
      </c>
      <c r="I853" s="132">
        <v>294</v>
      </c>
      <c r="J853" s="132">
        <v>167452296</v>
      </c>
      <c r="K853" s="132">
        <v>449480</v>
      </c>
      <c r="L853" s="181">
        <f>(C853+4.2+coefficient!$B$20)/0.88*1.19</f>
        <v>22.21784090909091</v>
      </c>
      <c r="M853" s="135">
        <v>295</v>
      </c>
      <c r="N853" s="135">
        <v>167452296</v>
      </c>
      <c r="O853" s="135">
        <v>449481</v>
      </c>
      <c r="P853" s="182">
        <f>(C853+4.2+coefficient!$B$20-0.5)/0.88*1.19</f>
        <v>21.541704545454543</v>
      </c>
      <c r="Q853" s="137">
        <v>296</v>
      </c>
      <c r="R853" s="137">
        <v>167452296</v>
      </c>
      <c r="S853" s="137">
        <v>449482</v>
      </c>
      <c r="T853" s="186">
        <f t="shared" si="58"/>
        <v>10.047386363636363</v>
      </c>
      <c r="U853" s="187">
        <v>758</v>
      </c>
      <c r="V853" s="187">
        <v>167452296</v>
      </c>
      <c r="W853" s="187">
        <v>599666</v>
      </c>
      <c r="X853" s="188">
        <f>L853-1</f>
        <v>21.21784090909091</v>
      </c>
      <c r="Y853" s="189">
        <v>759</v>
      </c>
      <c r="Z853" s="189">
        <v>167452296</v>
      </c>
      <c r="AA853" s="189">
        <v>599667</v>
      </c>
      <c r="AB853" s="357">
        <v>2</v>
      </c>
    </row>
    <row r="854" spans="1:28" x14ac:dyDescent="0.25">
      <c r="A854" s="146" t="s">
        <v>1694</v>
      </c>
      <c r="B854" s="190">
        <v>167452297</v>
      </c>
      <c r="C854" s="191">
        <v>3.05</v>
      </c>
      <c r="D854" s="192">
        <f>(C854+4.2+coefficient!$B$20-0.5)/0.9*1.19</f>
        <v>20.824999999999999</v>
      </c>
      <c r="E854" s="193">
        <f>(C854+4.2+coefficient!$B$20-0.5)/0.95</f>
        <v>16.578947368421055</v>
      </c>
      <c r="F854" s="178" t="s">
        <v>842</v>
      </c>
      <c r="G854" s="179">
        <v>853</v>
      </c>
      <c r="H854" s="180">
        <f>(C854+4.2+coefficient!$B$20)/0.85*1.19</f>
        <v>22.75</v>
      </c>
      <c r="I854" s="132">
        <v>294</v>
      </c>
      <c r="J854" s="132">
        <v>167452297</v>
      </c>
      <c r="K854" s="132">
        <v>449483</v>
      </c>
      <c r="L854" s="181">
        <f>(C854+4.2+coefficient!$B$20)/0.88*1.19</f>
        <v>21.974431818181817</v>
      </c>
      <c r="M854" s="135">
        <v>295</v>
      </c>
      <c r="N854" s="135">
        <v>167452297</v>
      </c>
      <c r="O854" s="135">
        <v>449484</v>
      </c>
      <c r="P854" s="182">
        <f>(C854+4.2+coefficient!$B$20-0.5)/0.88*1.19</f>
        <v>21.298295454545453</v>
      </c>
      <c r="Q854" s="137">
        <v>296</v>
      </c>
      <c r="R854" s="137">
        <v>167452297</v>
      </c>
      <c r="S854" s="137">
        <v>449485</v>
      </c>
      <c r="T854" s="186">
        <f t="shared" si="58"/>
        <v>9.8039772727272716</v>
      </c>
      <c r="U854" s="187">
        <v>758</v>
      </c>
      <c r="V854" s="187">
        <v>167452297</v>
      </c>
      <c r="W854" s="187">
        <v>599668</v>
      </c>
      <c r="X854" s="188">
        <f>L854-4.9</f>
        <v>17.074431818181814</v>
      </c>
      <c r="Y854" s="189">
        <v>759</v>
      </c>
      <c r="Z854" s="189">
        <v>167452297</v>
      </c>
      <c r="AA854" s="189">
        <v>599669</v>
      </c>
      <c r="AB854" s="357">
        <v>2</v>
      </c>
    </row>
    <row r="855" spans="1:28" x14ac:dyDescent="0.25">
      <c r="A855" s="148" t="s">
        <v>1695</v>
      </c>
      <c r="B855" s="190">
        <v>167452298</v>
      </c>
      <c r="C855" s="191">
        <v>2.96</v>
      </c>
      <c r="D855" s="192">
        <f>(C855+4.2+coefficient!$B$20-0.5)/0.9*1.19</f>
        <v>20.705999999999996</v>
      </c>
      <c r="E855" s="193">
        <f>(C855+4.2+coefficient!$B$20-0.5)/0.95</f>
        <v>16.484210526315792</v>
      </c>
      <c r="F855" s="185" t="s">
        <v>842</v>
      </c>
      <c r="G855" s="179">
        <v>854</v>
      </c>
      <c r="H855" s="180">
        <f>(C855+4.2+coefficient!$B$20)/0.85*1.19</f>
        <v>22.623999999999999</v>
      </c>
      <c r="I855" s="132">
        <v>294</v>
      </c>
      <c r="J855" s="132">
        <v>167452298</v>
      </c>
      <c r="K855" s="132">
        <v>449486</v>
      </c>
      <c r="L855" s="181">
        <f>(C855+4.2+coefficient!$B$20)/0.88*1.19</f>
        <v>21.852727272727272</v>
      </c>
      <c r="M855" s="135">
        <v>295</v>
      </c>
      <c r="N855" s="135">
        <v>167452298</v>
      </c>
      <c r="O855" s="135">
        <v>449487</v>
      </c>
      <c r="P855" s="182">
        <f>(C855+4.2+coefficient!$B$20-0.5)/0.88*1.19</f>
        <v>21.176590909090908</v>
      </c>
      <c r="Q855" s="137">
        <v>296</v>
      </c>
      <c r="R855" s="137">
        <v>167452298</v>
      </c>
      <c r="S855" s="137">
        <v>449488</v>
      </c>
      <c r="T855" s="186">
        <f t="shared" si="58"/>
        <v>9.6822727272727267</v>
      </c>
      <c r="U855" s="187">
        <v>758</v>
      </c>
      <c r="V855" s="187">
        <v>167452298</v>
      </c>
      <c r="W855" s="187">
        <v>599670</v>
      </c>
      <c r="X855" s="188">
        <f>L855-1</f>
        <v>20.852727272727272</v>
      </c>
      <c r="Y855" s="189">
        <v>759</v>
      </c>
      <c r="Z855" s="189">
        <v>167452298</v>
      </c>
      <c r="AA855" s="189">
        <v>599671</v>
      </c>
      <c r="AB855" s="357">
        <v>2</v>
      </c>
    </row>
    <row r="856" spans="1:28" x14ac:dyDescent="0.25">
      <c r="A856" s="146" t="s">
        <v>1696</v>
      </c>
      <c r="B856" s="190">
        <v>167452299</v>
      </c>
      <c r="C856" s="191">
        <v>3.05</v>
      </c>
      <c r="D856" s="192">
        <f>(C856+4.2+coefficient!$B$20-0.5)/0.9*1.19</f>
        <v>20.824999999999999</v>
      </c>
      <c r="E856" s="193">
        <f>(C856+4.2+coefficient!$B$20-0.5)/0.95</f>
        <v>16.578947368421055</v>
      </c>
      <c r="F856" s="178" t="s">
        <v>842</v>
      </c>
      <c r="G856" s="179">
        <v>855</v>
      </c>
      <c r="H856" s="180">
        <f>(C856+4.2+coefficient!$B$20)/0.85*1.19</f>
        <v>22.75</v>
      </c>
      <c r="I856" s="132">
        <v>294</v>
      </c>
      <c r="J856" s="132">
        <v>167452299</v>
      </c>
      <c r="K856" s="132">
        <v>449489</v>
      </c>
      <c r="L856" s="181">
        <f>(C856+4.2+coefficient!$B$20)/0.88*1.19</f>
        <v>21.974431818181817</v>
      </c>
      <c r="M856" s="135">
        <v>295</v>
      </c>
      <c r="N856" s="135">
        <v>167452299</v>
      </c>
      <c r="O856" s="135">
        <v>449490</v>
      </c>
      <c r="P856" s="182">
        <f>(C856+4.2+coefficient!$B$20-0.5)/0.88*1.19</f>
        <v>21.298295454545453</v>
      </c>
      <c r="Q856" s="137">
        <v>296</v>
      </c>
      <c r="R856" s="137">
        <v>167452299</v>
      </c>
      <c r="S856" s="137">
        <v>449491</v>
      </c>
      <c r="T856" s="186">
        <f t="shared" si="58"/>
        <v>9.8039772727272716</v>
      </c>
      <c r="U856" s="187">
        <v>758</v>
      </c>
      <c r="V856" s="187">
        <v>167452299</v>
      </c>
      <c r="W856" s="187">
        <v>599672</v>
      </c>
      <c r="X856" s="188">
        <f>L856-1</f>
        <v>20.974431818181817</v>
      </c>
      <c r="Y856" s="189">
        <v>759</v>
      </c>
      <c r="Z856" s="189">
        <v>167452299</v>
      </c>
      <c r="AA856" s="189">
        <v>599673</v>
      </c>
      <c r="AB856" s="357">
        <v>2</v>
      </c>
    </row>
    <row r="857" spans="1:28" x14ac:dyDescent="0.25">
      <c r="A857" s="148" t="s">
        <v>1697</v>
      </c>
      <c r="B857" s="190">
        <v>167452300</v>
      </c>
      <c r="C857" s="191">
        <v>3.6</v>
      </c>
      <c r="D857" s="192">
        <f>(C857+4.2+coefficient!$B$20-0.5)/0.9*1.19</f>
        <v>21.55222222222222</v>
      </c>
      <c r="E857" s="193">
        <f>(C857+4.2+coefficient!$B$20-0.5)/0.95</f>
        <v>17.157894736842106</v>
      </c>
      <c r="F857" s="185" t="s">
        <v>842</v>
      </c>
      <c r="G857" s="179">
        <v>856</v>
      </c>
      <c r="H857" s="180">
        <f>(C857+4.2+coefficient!$B$20)/0.85*1.19</f>
        <v>23.52</v>
      </c>
      <c r="I857" s="132">
        <v>294</v>
      </c>
      <c r="J857" s="132">
        <v>167452300</v>
      </c>
      <c r="K857" s="132">
        <v>449492</v>
      </c>
      <c r="L857" s="181">
        <f>(C857+4.2+coefficient!$B$20)/0.88*1.19</f>
        <v>22.718181818181815</v>
      </c>
      <c r="M857" s="135">
        <v>295</v>
      </c>
      <c r="N857" s="135">
        <v>167452300</v>
      </c>
      <c r="O857" s="135">
        <v>449493</v>
      </c>
      <c r="P857" s="182">
        <f>(C857+4.2+coefficient!$B$20-0.5)/0.88*1.19</f>
        <v>22.042045454545455</v>
      </c>
      <c r="Q857" s="137">
        <v>296</v>
      </c>
      <c r="R857" s="137">
        <v>167452300</v>
      </c>
      <c r="S857" s="137">
        <v>449494</v>
      </c>
      <c r="T857" s="186">
        <f t="shared" si="58"/>
        <v>10.547727272727274</v>
      </c>
      <c r="U857" s="187">
        <v>758</v>
      </c>
      <c r="V857" s="187">
        <v>167452300</v>
      </c>
      <c r="W857" s="187">
        <v>599674</v>
      </c>
      <c r="X857" s="188">
        <f>L857-4.9</f>
        <v>17.818181818181813</v>
      </c>
      <c r="Y857" s="189">
        <v>759</v>
      </c>
      <c r="Z857" s="189">
        <v>167452300</v>
      </c>
      <c r="AA857" s="189">
        <v>599675</v>
      </c>
      <c r="AB857" s="357">
        <v>0</v>
      </c>
    </row>
    <row r="858" spans="1:28" x14ac:dyDescent="0.25">
      <c r="A858" s="146" t="s">
        <v>1698</v>
      </c>
      <c r="B858" s="190">
        <v>167452301</v>
      </c>
      <c r="C858" s="191">
        <v>2.93</v>
      </c>
      <c r="D858" s="192">
        <f>(C858+4.2+coefficient!$B$21-0.5)/0.9*1.19</f>
        <v>18.021888888888888</v>
      </c>
      <c r="E858" s="193">
        <f>(C858+4.2+coefficient!$B$21-0.5)/0.95</f>
        <v>14.347368421052632</v>
      </c>
      <c r="F858" s="178" t="s">
        <v>516</v>
      </c>
      <c r="G858" s="179">
        <v>857</v>
      </c>
      <c r="H858" s="180">
        <f>(C858+4.2+coefficient!$B$21)/0.85*1.19</f>
        <v>19.782</v>
      </c>
      <c r="I858" s="132">
        <v>294</v>
      </c>
      <c r="J858" s="132">
        <v>167452301</v>
      </c>
      <c r="K858" s="132">
        <v>449495</v>
      </c>
      <c r="L858" s="181">
        <f>(C858+4.2+coefficient!$B$21)/0.88*1.19</f>
        <v>19.107613636363638</v>
      </c>
      <c r="M858" s="135">
        <v>295</v>
      </c>
      <c r="N858" s="135">
        <v>167452301</v>
      </c>
      <c r="O858" s="135">
        <v>449496</v>
      </c>
      <c r="P858" s="182">
        <f>(C858+4.2+coefficient!$B$21-0.5)/0.88*1.19</f>
        <v>18.431477272727275</v>
      </c>
      <c r="Q858" s="137">
        <v>296</v>
      </c>
      <c r="R858" s="137">
        <v>167452301</v>
      </c>
      <c r="S858" s="137">
        <v>449497</v>
      </c>
      <c r="T858" s="186">
        <f t="shared" si="58"/>
        <v>9.6417045454545462</v>
      </c>
      <c r="U858" s="187">
        <v>758</v>
      </c>
      <c r="V858" s="187">
        <v>167452301</v>
      </c>
      <c r="W858" s="187">
        <v>599676</v>
      </c>
      <c r="X858" s="188">
        <f>L858-1</f>
        <v>18.107613636363638</v>
      </c>
      <c r="Y858" s="189">
        <v>759</v>
      </c>
      <c r="Z858" s="189">
        <v>167452301</v>
      </c>
      <c r="AA858" s="189">
        <v>599677</v>
      </c>
      <c r="AB858" s="357">
        <v>2</v>
      </c>
    </row>
    <row r="859" spans="1:28" x14ac:dyDescent="0.25">
      <c r="A859" s="148" t="s">
        <v>1699</v>
      </c>
      <c r="B859" s="190">
        <v>167452302</v>
      </c>
      <c r="C859" s="191">
        <v>3.81</v>
      </c>
      <c r="D859" s="192">
        <f>(C859+4.2+coefficient!$B$20-0.5)/0.9*1.19</f>
        <v>21.829888888888885</v>
      </c>
      <c r="E859" s="193">
        <f>(C859+4.2+coefficient!$B$20-0.5)/0.95</f>
        <v>17.378947368421052</v>
      </c>
      <c r="F859" s="185" t="s">
        <v>842</v>
      </c>
      <c r="G859" s="179">
        <v>858</v>
      </c>
      <c r="H859" s="180">
        <f>(C859+4.2+coefficient!$B$20)/0.85*1.19</f>
        <v>23.814</v>
      </c>
      <c r="I859" s="132">
        <v>294</v>
      </c>
      <c r="J859" s="132">
        <v>167452302</v>
      </c>
      <c r="K859" s="132">
        <v>449498</v>
      </c>
      <c r="L859" s="181">
        <f>(C859+4.2+coefficient!$B$20)/0.88*1.19</f>
        <v>23.002159090909089</v>
      </c>
      <c r="M859" s="135">
        <v>295</v>
      </c>
      <c r="N859" s="135">
        <v>167452302</v>
      </c>
      <c r="O859" s="135">
        <v>449499</v>
      </c>
      <c r="P859" s="182">
        <f>(C859+4.2+coefficient!$B$20-0.5)/0.88*1.19</f>
        <v>22.326022727272722</v>
      </c>
      <c r="Q859" s="137">
        <v>296</v>
      </c>
      <c r="R859" s="137">
        <v>167452302</v>
      </c>
      <c r="S859" s="137">
        <v>449500</v>
      </c>
      <c r="T859" s="186">
        <f t="shared" si="58"/>
        <v>10.831704545454544</v>
      </c>
      <c r="U859" s="187">
        <v>758</v>
      </c>
      <c r="V859" s="187">
        <v>167452302</v>
      </c>
      <c r="W859" s="187">
        <v>599678</v>
      </c>
      <c r="X859" s="188">
        <f>L859-1</f>
        <v>22.002159090909089</v>
      </c>
      <c r="Y859" s="189">
        <v>759</v>
      </c>
      <c r="Z859" s="189">
        <v>167452302</v>
      </c>
      <c r="AA859" s="189">
        <v>599679</v>
      </c>
      <c r="AB859" s="357">
        <v>2</v>
      </c>
    </row>
    <row r="860" spans="1:28" x14ac:dyDescent="0.25">
      <c r="A860" s="146" t="s">
        <v>1700</v>
      </c>
      <c r="B860" s="190">
        <v>167452303</v>
      </c>
      <c r="C860" s="191">
        <v>3.63</v>
      </c>
      <c r="D860" s="192">
        <f>(C860+4.2+coefficient!$B$20-0.5)/0.9*1.19</f>
        <v>21.591888888888885</v>
      </c>
      <c r="E860" s="193">
        <f>(C860+4.2+coefficient!$B$20-0.5)/0.95</f>
        <v>17.189473684210526</v>
      </c>
      <c r="F860" s="178" t="s">
        <v>842</v>
      </c>
      <c r="G860" s="179">
        <v>859</v>
      </c>
      <c r="H860" s="180">
        <f>(C860+4.2+coefficient!$B$20)/0.85*1.19</f>
        <v>23.561999999999994</v>
      </c>
      <c r="I860" s="132">
        <v>294</v>
      </c>
      <c r="J860" s="132">
        <v>167452303</v>
      </c>
      <c r="K860" s="132">
        <v>449501</v>
      </c>
      <c r="L860" s="181">
        <f>(C860+4.2+coefficient!$B$20)/0.88*1.19</f>
        <v>22.758749999999996</v>
      </c>
      <c r="M860" s="135">
        <v>295</v>
      </c>
      <c r="N860" s="135">
        <v>167452303</v>
      </c>
      <c r="O860" s="135">
        <v>449502</v>
      </c>
      <c r="P860" s="182">
        <f>(C860+4.2+coefficient!$B$20-0.5)/0.88*1.19</f>
        <v>22.082613636363632</v>
      </c>
      <c r="Q860" s="137">
        <v>296</v>
      </c>
      <c r="R860" s="137">
        <v>167452303</v>
      </c>
      <c r="S860" s="137">
        <v>449503</v>
      </c>
      <c r="T860" s="186">
        <f t="shared" si="58"/>
        <v>10.588295454545454</v>
      </c>
      <c r="U860" s="187">
        <v>758</v>
      </c>
      <c r="V860" s="187">
        <v>167452303</v>
      </c>
      <c r="W860" s="187">
        <v>599680</v>
      </c>
      <c r="X860" s="188">
        <f>L860-4.9</f>
        <v>17.858749999999993</v>
      </c>
      <c r="Y860" s="189">
        <v>759</v>
      </c>
      <c r="Z860" s="189">
        <v>167452303</v>
      </c>
      <c r="AA860" s="189">
        <v>599681</v>
      </c>
      <c r="AB860" s="357">
        <v>2</v>
      </c>
    </row>
    <row r="861" spans="1:28" x14ac:dyDescent="0.25">
      <c r="A861" s="148" t="s">
        <v>1701</v>
      </c>
      <c r="B861" s="190">
        <v>167452304</v>
      </c>
      <c r="C861" s="191">
        <v>3.63</v>
      </c>
      <c r="D861" s="192">
        <f>(C861+4.2+coefficient!$B$20-0.5)/0.9*1.19</f>
        <v>21.591888888888885</v>
      </c>
      <c r="E861" s="193">
        <f>(C861+4.2+coefficient!$B$20-0.5)/0.95</f>
        <v>17.189473684210526</v>
      </c>
      <c r="F861" s="185" t="s">
        <v>842</v>
      </c>
      <c r="G861" s="179">
        <v>860</v>
      </c>
      <c r="H861" s="180">
        <f>(C861+4.2+coefficient!$B$20)/0.85*1.19</f>
        <v>23.561999999999994</v>
      </c>
      <c r="I861" s="132">
        <v>294</v>
      </c>
      <c r="J861" s="132">
        <v>167452304</v>
      </c>
      <c r="K861" s="132">
        <v>449504</v>
      </c>
      <c r="L861" s="181">
        <f>(C861+4.2+coefficient!$B$20)/0.88*1.19</f>
        <v>22.758749999999996</v>
      </c>
      <c r="M861" s="135">
        <v>295</v>
      </c>
      <c r="N861" s="135">
        <v>167452304</v>
      </c>
      <c r="O861" s="135">
        <v>449505</v>
      </c>
      <c r="P861" s="182">
        <f>(C861+4.2+coefficient!$B$20-0.5)/0.88*1.19</f>
        <v>22.082613636363632</v>
      </c>
      <c r="Q861" s="137">
        <v>296</v>
      </c>
      <c r="R861" s="137">
        <v>167452304</v>
      </c>
      <c r="S861" s="137">
        <v>449506</v>
      </c>
      <c r="T861" s="186">
        <f t="shared" si="58"/>
        <v>10.588295454545454</v>
      </c>
      <c r="U861" s="187">
        <v>758</v>
      </c>
      <c r="V861" s="187">
        <v>167452304</v>
      </c>
      <c r="W861" s="187">
        <v>599682</v>
      </c>
      <c r="X861" s="188">
        <f>L861-1</f>
        <v>21.758749999999996</v>
      </c>
      <c r="Y861" s="189">
        <v>759</v>
      </c>
      <c r="Z861" s="189">
        <v>167452304</v>
      </c>
      <c r="AA861" s="189">
        <v>599683</v>
      </c>
      <c r="AB861" s="357">
        <v>2</v>
      </c>
    </row>
    <row r="862" spans="1:28" x14ac:dyDescent="0.25">
      <c r="A862" s="146" t="s">
        <v>1702</v>
      </c>
      <c r="B862" s="190">
        <v>167452305</v>
      </c>
      <c r="C862" s="191">
        <v>2.75</v>
      </c>
      <c r="D862" s="192">
        <f>(C862+4.2+coefficient!$B$21-0.5)/0.9*1.19</f>
        <v>17.783888888888885</v>
      </c>
      <c r="E862" s="193">
        <f>(C862+4.2+coefficient!$B$21-0.5)/0.95</f>
        <v>14.157894736842104</v>
      </c>
      <c r="F862" s="178" t="s">
        <v>516</v>
      </c>
      <c r="G862" s="179">
        <v>861</v>
      </c>
      <c r="H862" s="180">
        <f>(C862+4.2+coefficient!$B$21)/0.85*1.19</f>
        <v>19.529999999999998</v>
      </c>
      <c r="I862" s="132">
        <v>294</v>
      </c>
      <c r="J862" s="132">
        <v>167452305</v>
      </c>
      <c r="K862" s="132">
        <v>449507</v>
      </c>
      <c r="L862" s="181">
        <f>(C862+4.2+coefficient!$B$21)/0.88*1.19</f>
        <v>18.864204545454545</v>
      </c>
      <c r="M862" s="135">
        <v>295</v>
      </c>
      <c r="N862" s="135">
        <v>167452305</v>
      </c>
      <c r="O862" s="135">
        <v>449508</v>
      </c>
      <c r="P862" s="182">
        <f>(C862+4.2+coefficient!$B$21-0.5)/0.88*1.19</f>
        <v>18.188068181818181</v>
      </c>
      <c r="Q862" s="137">
        <v>296</v>
      </c>
      <c r="R862" s="137">
        <v>167452305</v>
      </c>
      <c r="S862" s="137">
        <v>449509</v>
      </c>
      <c r="T862" s="186">
        <f t="shared" si="58"/>
        <v>9.3982954545454547</v>
      </c>
      <c r="U862" s="187">
        <v>758</v>
      </c>
      <c r="V862" s="187">
        <v>167452305</v>
      </c>
      <c r="W862" s="187">
        <v>599684</v>
      </c>
      <c r="X862" s="188">
        <f>L862-1</f>
        <v>17.864204545454545</v>
      </c>
      <c r="Y862" s="189">
        <v>759</v>
      </c>
      <c r="Z862" s="189">
        <v>167452305</v>
      </c>
      <c r="AA862" s="189">
        <v>599685</v>
      </c>
      <c r="AB862" s="357">
        <v>2</v>
      </c>
    </row>
    <row r="863" spans="1:28" x14ac:dyDescent="0.25">
      <c r="A863" s="148" t="s">
        <v>1703</v>
      </c>
      <c r="B863" s="190">
        <v>167452306</v>
      </c>
      <c r="C863" s="191">
        <v>3.63</v>
      </c>
      <c r="D863" s="192">
        <f>(C863+4.2+coefficient!$B$20-0.5)/0.9*1.19</f>
        <v>21.591888888888885</v>
      </c>
      <c r="E863" s="193">
        <f>(C863+4.2+coefficient!$B$20-0.5)/0.95</f>
        <v>17.189473684210526</v>
      </c>
      <c r="F863" s="185" t="s">
        <v>842</v>
      </c>
      <c r="G863" s="179">
        <v>862</v>
      </c>
      <c r="H863" s="180">
        <f>(C863+4.2+coefficient!$B$20)/0.85*1.19</f>
        <v>23.561999999999994</v>
      </c>
      <c r="I863" s="132">
        <v>294</v>
      </c>
      <c r="J863" s="132">
        <v>167452306</v>
      </c>
      <c r="K863" s="132">
        <v>449510</v>
      </c>
      <c r="L863" s="181">
        <f>(C863+4.2+coefficient!$B$20)/0.88*1.19</f>
        <v>22.758749999999996</v>
      </c>
      <c r="M863" s="135">
        <v>295</v>
      </c>
      <c r="N863" s="135">
        <v>167452306</v>
      </c>
      <c r="O863" s="135">
        <v>449511</v>
      </c>
      <c r="P863" s="182">
        <f>(C863+4.2+coefficient!$B$20-0.5)/0.88*1.19</f>
        <v>22.082613636363632</v>
      </c>
      <c r="Q863" s="137">
        <v>296</v>
      </c>
      <c r="R863" s="137">
        <v>167452306</v>
      </c>
      <c r="S863" s="137">
        <v>449512</v>
      </c>
      <c r="T863" s="186">
        <f t="shared" si="58"/>
        <v>10.588295454545454</v>
      </c>
      <c r="U863" s="187">
        <v>758</v>
      </c>
      <c r="V863" s="187">
        <v>167452306</v>
      </c>
      <c r="W863" s="187">
        <v>599686</v>
      </c>
      <c r="X863" s="188">
        <f>L863-1</f>
        <v>21.758749999999996</v>
      </c>
      <c r="Y863" s="189">
        <v>759</v>
      </c>
      <c r="Z863" s="189">
        <v>167452306</v>
      </c>
      <c r="AA863" s="189">
        <v>599687</v>
      </c>
      <c r="AB863" s="357">
        <v>2</v>
      </c>
    </row>
    <row r="864" spans="1:28" x14ac:dyDescent="0.25">
      <c r="A864" s="146" t="s">
        <v>1704</v>
      </c>
      <c r="B864" s="190">
        <v>167452307</v>
      </c>
      <c r="C864" s="191">
        <v>3.45</v>
      </c>
      <c r="D864" s="192">
        <f>(C864+4.2+coefficient!$B$20-0.5)/0.9*1.19</f>
        <v>21.353888888888886</v>
      </c>
      <c r="E864" s="193">
        <f>(C864+4.2+coefficient!$B$20-0.5)/0.95</f>
        <v>17</v>
      </c>
      <c r="F864" s="178" t="s">
        <v>842</v>
      </c>
      <c r="G864" s="179">
        <v>863</v>
      </c>
      <c r="H864" s="180">
        <f>(C864+4.2+coefficient!$B$20)/0.85*1.19</f>
        <v>23.309999999999995</v>
      </c>
      <c r="I864" s="132">
        <v>294</v>
      </c>
      <c r="J864" s="132">
        <v>167452307</v>
      </c>
      <c r="K864" s="132">
        <v>449513</v>
      </c>
      <c r="L864" s="181">
        <f>(C864+4.2+coefficient!$B$20)/0.88*1.19</f>
        <v>22.515340909090906</v>
      </c>
      <c r="M864" s="135">
        <v>295</v>
      </c>
      <c r="N864" s="135">
        <v>167452307</v>
      </c>
      <c r="O864" s="135">
        <v>449514</v>
      </c>
      <c r="P864" s="182">
        <f>(C864+4.2+coefficient!$B$20-0.5)/0.88*1.19</f>
        <v>21.839204545454542</v>
      </c>
      <c r="Q864" s="137">
        <v>296</v>
      </c>
      <c r="R864" s="137">
        <v>167452307</v>
      </c>
      <c r="S864" s="137">
        <v>449515</v>
      </c>
      <c r="T864" s="186">
        <f t="shared" si="58"/>
        <v>10.344886363636363</v>
      </c>
      <c r="U864" s="187">
        <v>758</v>
      </c>
      <c r="V864" s="187">
        <v>167452307</v>
      </c>
      <c r="W864" s="187">
        <v>599688</v>
      </c>
      <c r="X864" s="188">
        <f>L864-4.9</f>
        <v>17.615340909090904</v>
      </c>
      <c r="Y864" s="189">
        <v>759</v>
      </c>
      <c r="Z864" s="189">
        <v>167452307</v>
      </c>
      <c r="AA864" s="189">
        <v>599689</v>
      </c>
      <c r="AB864" s="357">
        <v>2</v>
      </c>
    </row>
    <row r="865" spans="1:33" x14ac:dyDescent="0.25">
      <c r="A865" s="148" t="s">
        <v>1705</v>
      </c>
      <c r="B865" s="190">
        <v>167452308</v>
      </c>
      <c r="C865" s="191">
        <v>3.45</v>
      </c>
      <c r="D865" s="192">
        <f>(C865+4.2+coefficient!$B$20-0.5)/0.9*1.19</f>
        <v>21.353888888888886</v>
      </c>
      <c r="E865" s="193">
        <f>(C865+4.2+coefficient!$B$20-0.5)/0.95</f>
        <v>17</v>
      </c>
      <c r="F865" s="185" t="s">
        <v>842</v>
      </c>
      <c r="G865" s="179">
        <v>864</v>
      </c>
      <c r="H865" s="180">
        <f>(C865+4.2+coefficient!$B$20)/0.85*1.19</f>
        <v>23.309999999999995</v>
      </c>
      <c r="I865" s="132">
        <v>294</v>
      </c>
      <c r="J865" s="132">
        <v>167452308</v>
      </c>
      <c r="K865" s="132">
        <v>449516</v>
      </c>
      <c r="L865" s="181">
        <f>(C865+4.2+coefficient!$B$20)/0.88*1.19</f>
        <v>22.515340909090906</v>
      </c>
      <c r="M865" s="135">
        <v>295</v>
      </c>
      <c r="N865" s="135">
        <v>167452308</v>
      </c>
      <c r="O865" s="135">
        <v>449517</v>
      </c>
      <c r="P865" s="182">
        <f>(C865+4.2+coefficient!$B$20-0.5)/0.88*1.19</f>
        <v>21.839204545454542</v>
      </c>
      <c r="Q865" s="137">
        <v>296</v>
      </c>
      <c r="R865" s="137">
        <v>167452308</v>
      </c>
      <c r="S865" s="137">
        <v>449518</v>
      </c>
      <c r="T865" s="186">
        <f t="shared" si="58"/>
        <v>10.344886363636363</v>
      </c>
      <c r="U865" s="187">
        <v>758</v>
      </c>
      <c r="V865" s="187">
        <v>167452308</v>
      </c>
      <c r="W865" s="187">
        <v>599690</v>
      </c>
      <c r="X865" s="188">
        <f>L865-1</f>
        <v>21.515340909090906</v>
      </c>
      <c r="Y865" s="189">
        <v>759</v>
      </c>
      <c r="Z865" s="189">
        <v>167452308</v>
      </c>
      <c r="AA865" s="189">
        <v>599691</v>
      </c>
      <c r="AB865" s="357">
        <v>2</v>
      </c>
    </row>
    <row r="866" spans="1:33" x14ac:dyDescent="0.25">
      <c r="A866" s="144" t="s">
        <v>1706</v>
      </c>
      <c r="B866" s="183">
        <v>167452309</v>
      </c>
      <c r="C866" s="184">
        <v>2</v>
      </c>
      <c r="D866" s="127">
        <f>(C866+4.2+coefficient!$B$21-0.5)/0.9*1.19</f>
        <v>16.792222222222222</v>
      </c>
      <c r="E866" s="128">
        <f>(C866+4.2+coefficient!$B$21-0.5)/0.95</f>
        <v>13.368421052631579</v>
      </c>
      <c r="F866" s="178" t="s">
        <v>516</v>
      </c>
      <c r="G866" s="179">
        <v>865</v>
      </c>
      <c r="H866" s="180">
        <f>(C866+4.2+coefficient!$B$21)/0.85*1.19</f>
        <v>18.48</v>
      </c>
      <c r="I866" s="132">
        <v>294</v>
      </c>
      <c r="J866" s="132">
        <v>167452309</v>
      </c>
      <c r="K866" s="132">
        <v>449519</v>
      </c>
      <c r="L866" s="181">
        <f>(C866+4.2+coefficient!$B$21)/0.88*1.19</f>
        <v>17.849999999999998</v>
      </c>
      <c r="M866" s="135">
        <v>295</v>
      </c>
      <c r="N866" s="135">
        <v>167452309</v>
      </c>
      <c r="O866" s="135">
        <v>449520</v>
      </c>
      <c r="P866" s="182">
        <f>(C866+4.2+coefficient!$B$21-0.5)/0.88*1.19</f>
        <v>17.173863636363635</v>
      </c>
      <c r="Q866" s="137">
        <v>296</v>
      </c>
      <c r="R866" s="137">
        <v>167452309</v>
      </c>
      <c r="S866" s="137">
        <v>449521</v>
      </c>
      <c r="T866" s="186">
        <f t="shared" si="58"/>
        <v>8.3840909090909097</v>
      </c>
      <c r="U866" s="187">
        <v>758</v>
      </c>
      <c r="V866" s="187">
        <v>167452309</v>
      </c>
      <c r="W866" s="187">
        <v>599692</v>
      </c>
      <c r="X866" s="188">
        <f>L866-1</f>
        <v>16.849999999999998</v>
      </c>
      <c r="Y866" s="189">
        <v>759</v>
      </c>
      <c r="Z866" s="189">
        <v>167452309</v>
      </c>
      <c r="AA866" s="189">
        <v>599693</v>
      </c>
      <c r="AB866" s="357">
        <v>4</v>
      </c>
    </row>
    <row r="867" spans="1:33" x14ac:dyDescent="0.25">
      <c r="A867" s="125" t="s">
        <v>1707</v>
      </c>
      <c r="B867" s="183">
        <v>167452310</v>
      </c>
      <c r="C867" s="184">
        <v>2.88</v>
      </c>
      <c r="D867" s="127">
        <f>(C867+4.2+coefficient!$B$20-0.5)/0.9*1.19</f>
        <v>20.600222222222222</v>
      </c>
      <c r="E867" s="128">
        <f>(C867+4.2+coefficient!$B$20-0.5)/0.95</f>
        <v>16.399999999999999</v>
      </c>
      <c r="F867" s="185" t="s">
        <v>842</v>
      </c>
      <c r="G867" s="179">
        <v>866</v>
      </c>
      <c r="H867" s="180">
        <f>(C867+4.2+coefficient!$B$20)/0.85*1.19</f>
        <v>22.511999999999993</v>
      </c>
      <c r="I867" s="132">
        <v>294</v>
      </c>
      <c r="J867" s="132">
        <v>167452310</v>
      </c>
      <c r="K867" s="132">
        <v>449522</v>
      </c>
      <c r="L867" s="181">
        <f>(C867+4.2+coefficient!$B$20)/0.88*1.19</f>
        <v>21.744545454545449</v>
      </c>
      <c r="M867" s="135">
        <v>295</v>
      </c>
      <c r="N867" s="135">
        <v>167452310</v>
      </c>
      <c r="O867" s="135">
        <v>449523</v>
      </c>
      <c r="P867" s="182">
        <f>(C867+4.2+coefficient!$B$20-0.5)/0.88*1.19</f>
        <v>21.068409090909089</v>
      </c>
      <c r="Q867" s="137">
        <v>296</v>
      </c>
      <c r="R867" s="137">
        <v>167452310</v>
      </c>
      <c r="S867" s="137">
        <v>449524</v>
      </c>
      <c r="T867" s="186">
        <f t="shared" si="58"/>
        <v>9.5740909090909074</v>
      </c>
      <c r="U867" s="187">
        <v>758</v>
      </c>
      <c r="V867" s="187">
        <v>167452310</v>
      </c>
      <c r="W867" s="187">
        <v>599694</v>
      </c>
      <c r="X867" s="188">
        <f>L867-1</f>
        <v>20.744545454545449</v>
      </c>
      <c r="Y867" s="189">
        <v>759</v>
      </c>
      <c r="Z867" s="189">
        <v>167452310</v>
      </c>
      <c r="AA867" s="189">
        <v>599695</v>
      </c>
      <c r="AB867" s="357">
        <v>4</v>
      </c>
    </row>
    <row r="868" spans="1:33" x14ac:dyDescent="0.25">
      <c r="A868" s="146" t="s">
        <v>1708</v>
      </c>
      <c r="B868" s="190">
        <v>167452311</v>
      </c>
      <c r="C868" s="191">
        <v>2.7</v>
      </c>
      <c r="D868" s="192">
        <f>(C868+4.2+coefficient!$B$20-0.5)/0.9*1.19</f>
        <v>20.362222222222222</v>
      </c>
      <c r="E868" s="193">
        <f>(C868+4.2+coefficient!$B$20-0.5)/0.95</f>
        <v>16.210526315789476</v>
      </c>
      <c r="F868" s="178" t="s">
        <v>842</v>
      </c>
      <c r="G868" s="179">
        <v>867</v>
      </c>
      <c r="H868" s="180">
        <f>(C868+4.2+coefficient!$B$20)/0.85*1.19</f>
        <v>22.26</v>
      </c>
      <c r="I868" s="132">
        <v>294</v>
      </c>
      <c r="J868" s="132">
        <v>167452311</v>
      </c>
      <c r="K868" s="132">
        <v>449525</v>
      </c>
      <c r="L868" s="181">
        <f>(C868+4.2+coefficient!$B$20)/0.88*1.19</f>
        <v>21.501136363636366</v>
      </c>
      <c r="M868" s="135">
        <v>295</v>
      </c>
      <c r="N868" s="135">
        <v>167452311</v>
      </c>
      <c r="O868" s="135">
        <v>449526</v>
      </c>
      <c r="P868" s="182">
        <f>(C868+4.2+coefficient!$B$20-0.5)/0.88*1.19</f>
        <v>20.824999999999999</v>
      </c>
      <c r="Q868" s="137">
        <v>296</v>
      </c>
      <c r="R868" s="137">
        <v>167452311</v>
      </c>
      <c r="S868" s="137">
        <v>449527</v>
      </c>
      <c r="T868" s="186">
        <f t="shared" si="58"/>
        <v>9.3306818181818194</v>
      </c>
      <c r="U868" s="187">
        <v>758</v>
      </c>
      <c r="V868" s="187">
        <v>167452311</v>
      </c>
      <c r="W868" s="187">
        <v>599696</v>
      </c>
      <c r="X868" s="188">
        <f>L868-4.9</f>
        <v>16.601136363636364</v>
      </c>
      <c r="Y868" s="189">
        <v>759</v>
      </c>
      <c r="Z868" s="189">
        <v>167452311</v>
      </c>
      <c r="AA868" s="189">
        <v>599697</v>
      </c>
      <c r="AB868" s="357">
        <v>4</v>
      </c>
    </row>
    <row r="869" spans="1:33" x14ac:dyDescent="0.25">
      <c r="A869" s="125" t="s">
        <v>1709</v>
      </c>
      <c r="B869" s="183">
        <v>167452312</v>
      </c>
      <c r="C869" s="184">
        <v>2.61</v>
      </c>
      <c r="D869" s="127">
        <f>(C869+4.2+coefficient!$B$20-0.5)/0.9*1.19</f>
        <v>20.243222222222222</v>
      </c>
      <c r="E869" s="128">
        <f>(C869+4.2+coefficient!$B$20-0.5)/0.95</f>
        <v>16.115789473684213</v>
      </c>
      <c r="F869" s="185" t="s">
        <v>842</v>
      </c>
      <c r="G869" s="179">
        <v>868</v>
      </c>
      <c r="H869" s="180">
        <f>(C869+4.2+coefficient!$B$20)/0.85*1.19</f>
        <v>22.134</v>
      </c>
      <c r="I869" s="132">
        <v>294</v>
      </c>
      <c r="J869" s="132">
        <v>167452312</v>
      </c>
      <c r="K869" s="132">
        <v>449528</v>
      </c>
      <c r="L869" s="181">
        <f>(C869+4.2+coefficient!$B$20)/0.88*1.19</f>
        <v>21.379431818181818</v>
      </c>
      <c r="M869" s="135">
        <v>295</v>
      </c>
      <c r="N869" s="135">
        <v>167452312</v>
      </c>
      <c r="O869" s="135">
        <v>449529</v>
      </c>
      <c r="P869" s="182">
        <f>(C869+4.2+coefficient!$B$20-0.5)/0.88*1.19</f>
        <v>20.703295454545454</v>
      </c>
      <c r="Q869" s="137">
        <v>296</v>
      </c>
      <c r="R869" s="137">
        <v>167452312</v>
      </c>
      <c r="S869" s="137">
        <v>449530</v>
      </c>
      <c r="T869" s="186">
        <f t="shared" si="58"/>
        <v>9.2089772727272727</v>
      </c>
      <c r="U869" s="187">
        <v>758</v>
      </c>
      <c r="V869" s="187">
        <v>167452312</v>
      </c>
      <c r="W869" s="187">
        <v>599698</v>
      </c>
      <c r="X869" s="188">
        <f>L869-1</f>
        <v>20.379431818181818</v>
      </c>
      <c r="Y869" s="189">
        <v>759</v>
      </c>
      <c r="Z869" s="189">
        <v>167452312</v>
      </c>
      <c r="AA869" s="189">
        <v>599699</v>
      </c>
      <c r="AB869" s="357">
        <v>4</v>
      </c>
    </row>
    <row r="870" spans="1:33" x14ac:dyDescent="0.25">
      <c r="A870" s="144" t="s">
        <v>1710</v>
      </c>
      <c r="B870" s="183">
        <v>167452313</v>
      </c>
      <c r="C870" s="184">
        <v>2.7</v>
      </c>
      <c r="D870" s="127">
        <f>(C870+4.2+coefficient!$B$20-0.5)/0.9*1.19</f>
        <v>20.362222222222222</v>
      </c>
      <c r="E870" s="128">
        <f>(C870+4.2+coefficient!$B$20-0.5)/0.95</f>
        <v>16.210526315789476</v>
      </c>
      <c r="F870" s="178" t="s">
        <v>842</v>
      </c>
      <c r="G870" s="179">
        <v>869</v>
      </c>
      <c r="H870" s="180">
        <f>(C870+4.2+coefficient!$B$20)/0.85*1.19</f>
        <v>22.26</v>
      </c>
      <c r="I870" s="132">
        <v>294</v>
      </c>
      <c r="J870" s="132">
        <v>167452313</v>
      </c>
      <c r="K870" s="132">
        <v>449531</v>
      </c>
      <c r="L870" s="181">
        <f>(C870+4.2+coefficient!$B$20)/0.88*1.19</f>
        <v>21.501136363636366</v>
      </c>
      <c r="M870" s="135">
        <v>295</v>
      </c>
      <c r="N870" s="135">
        <v>167452313</v>
      </c>
      <c r="O870" s="135">
        <v>449532</v>
      </c>
      <c r="P870" s="182">
        <f>(C870+4.2+coefficient!$B$20-0.5)/0.88*1.19</f>
        <v>20.824999999999999</v>
      </c>
      <c r="Q870" s="137">
        <v>296</v>
      </c>
      <c r="R870" s="137">
        <v>167452313</v>
      </c>
      <c r="S870" s="137">
        <v>449533</v>
      </c>
      <c r="T870" s="186">
        <f t="shared" si="58"/>
        <v>9.3306818181818194</v>
      </c>
      <c r="U870" s="187">
        <v>758</v>
      </c>
      <c r="V870" s="187">
        <v>167452313</v>
      </c>
      <c r="W870" s="187">
        <v>599700</v>
      </c>
      <c r="X870" s="188">
        <f>L870-1</f>
        <v>20.501136363636366</v>
      </c>
      <c r="Y870" s="189">
        <v>759</v>
      </c>
      <c r="Z870" s="189">
        <v>167452313</v>
      </c>
      <c r="AA870" s="189">
        <v>599701</v>
      </c>
      <c r="AB870" s="357">
        <v>4</v>
      </c>
    </row>
    <row r="871" spans="1:33" x14ac:dyDescent="0.25">
      <c r="A871" s="148" t="s">
        <v>1711</v>
      </c>
      <c r="B871" s="190">
        <v>167452314</v>
      </c>
      <c r="C871" s="191">
        <v>3.25</v>
      </c>
      <c r="D871" s="192">
        <f>(C871+4.2+coefficient!$B$20-0.5)/0.9*1.19</f>
        <v>21.089444444444442</v>
      </c>
      <c r="E871" s="193">
        <f>(C871+4.2+coefficient!$B$20-0.5)/0.95</f>
        <v>16.789473684210527</v>
      </c>
      <c r="F871" s="185" t="s">
        <v>842</v>
      </c>
      <c r="G871" s="179">
        <v>870</v>
      </c>
      <c r="H871" s="180">
        <f>(C871+4.2+coefficient!$B$20)/0.85*1.19</f>
        <v>23.029999999999998</v>
      </c>
      <c r="I871" s="132">
        <v>294</v>
      </c>
      <c r="J871" s="132">
        <v>167452314</v>
      </c>
      <c r="K871" s="132">
        <v>449534</v>
      </c>
      <c r="L871" s="181">
        <f>(C871+4.2+coefficient!$B$20)/0.88*1.19</f>
        <v>22.244886363636361</v>
      </c>
      <c r="M871" s="135">
        <v>295</v>
      </c>
      <c r="N871" s="135">
        <v>167452314</v>
      </c>
      <c r="O871" s="135">
        <v>449535</v>
      </c>
      <c r="P871" s="182">
        <f>(C871+4.2+coefficient!$B$20-0.5)/0.88*1.19</f>
        <v>21.568749999999998</v>
      </c>
      <c r="Q871" s="137">
        <v>296</v>
      </c>
      <c r="R871" s="137">
        <v>167452314</v>
      </c>
      <c r="S871" s="137">
        <v>449536</v>
      </c>
      <c r="T871" s="186">
        <f t="shared" si="58"/>
        <v>10.074431818181818</v>
      </c>
      <c r="U871" s="187">
        <v>758</v>
      </c>
      <c r="V871" s="187">
        <v>167452314</v>
      </c>
      <c r="W871" s="187">
        <v>599702</v>
      </c>
      <c r="X871" s="188">
        <f>L871-4.9</f>
        <v>17.344886363636363</v>
      </c>
      <c r="Y871" s="189">
        <v>759</v>
      </c>
      <c r="Z871" s="189">
        <v>167452314</v>
      </c>
      <c r="AA871" s="189">
        <v>599703</v>
      </c>
      <c r="AB871" s="357">
        <v>0</v>
      </c>
    </row>
    <row r="872" spans="1:33" x14ac:dyDescent="0.25">
      <c r="A872" s="144" t="s">
        <v>1712</v>
      </c>
      <c r="B872" s="183">
        <v>167452315</v>
      </c>
      <c r="C872" s="184">
        <v>2.0699999999999998</v>
      </c>
      <c r="D872" s="127">
        <f>(C872+4.2+coefficient!$B$21-0.5)/0.9*1.19</f>
        <v>16.884777777777778</v>
      </c>
      <c r="E872" s="128">
        <f>(C872+4.2+coefficient!$B$21-0.5)/0.95</f>
        <v>13.442105263157895</v>
      </c>
      <c r="F872" s="178" t="s">
        <v>516</v>
      </c>
      <c r="G872" s="179">
        <v>871</v>
      </c>
      <c r="H872" s="180">
        <f>(C872+4.2+coefficient!$B$21)/0.85*1.19</f>
        <v>18.577999999999999</v>
      </c>
      <c r="I872" s="132">
        <v>294</v>
      </c>
      <c r="J872" s="132">
        <v>167452315</v>
      </c>
      <c r="K872" s="132">
        <v>449537</v>
      </c>
      <c r="L872" s="181">
        <f>(C872+4.2+coefficient!$B$21)/0.88*1.19</f>
        <v>17.944659090909088</v>
      </c>
      <c r="M872" s="135">
        <v>295</v>
      </c>
      <c r="N872" s="135">
        <v>167452315</v>
      </c>
      <c r="O872" s="135">
        <v>449538</v>
      </c>
      <c r="P872" s="182">
        <f>(C872+4.2+coefficient!$B$21-0.5)/0.88*1.19</f>
        <v>17.268522727272728</v>
      </c>
      <c r="Q872" s="137">
        <v>296</v>
      </c>
      <c r="R872" s="137">
        <v>167452315</v>
      </c>
      <c r="S872" s="137">
        <v>449539</v>
      </c>
      <c r="T872" s="186">
        <f t="shared" si="58"/>
        <v>8.478749999999998</v>
      </c>
      <c r="U872" s="187">
        <v>758</v>
      </c>
      <c r="V872" s="187">
        <v>167452315</v>
      </c>
      <c r="W872" s="187">
        <v>599704</v>
      </c>
      <c r="X872" s="188">
        <f>L872-1</f>
        <v>16.944659090909088</v>
      </c>
      <c r="Y872" s="189">
        <v>759</v>
      </c>
      <c r="Z872" s="189">
        <v>167452315</v>
      </c>
      <c r="AA872" s="189">
        <v>599705</v>
      </c>
      <c r="AB872" s="357">
        <v>4</v>
      </c>
    </row>
    <row r="873" spans="1:33" x14ac:dyDescent="0.25">
      <c r="A873" s="125" t="s">
        <v>1713</v>
      </c>
      <c r="B873" s="183">
        <v>167452316</v>
      </c>
      <c r="C873" s="184">
        <v>2.95</v>
      </c>
      <c r="D873" s="127">
        <f>(C873+4.2+coefficient!$B$20-0.5)/0.9*1.19</f>
        <v>20.692777777777774</v>
      </c>
      <c r="E873" s="128">
        <f>(C873+4.2+coefficient!$B$20-0.5)/0.95</f>
        <v>16.473684210526315</v>
      </c>
      <c r="F873" s="185" t="s">
        <v>842</v>
      </c>
      <c r="G873" s="179">
        <v>872</v>
      </c>
      <c r="H873" s="180">
        <f>(C873+4.2+coefficient!$B$20)/0.85*1.19</f>
        <v>22.61</v>
      </c>
      <c r="I873" s="132">
        <v>294</v>
      </c>
      <c r="J873" s="132">
        <v>167452316</v>
      </c>
      <c r="K873" s="132">
        <v>449540</v>
      </c>
      <c r="L873" s="181">
        <f>(C873+4.2+coefficient!$B$20)/0.88*1.19</f>
        <v>21.839204545454542</v>
      </c>
      <c r="M873" s="135">
        <v>295</v>
      </c>
      <c r="N873" s="135">
        <v>167452316</v>
      </c>
      <c r="O873" s="135">
        <v>449541</v>
      </c>
      <c r="P873" s="182">
        <f>(C873+4.2+coefficient!$B$20-0.5)/0.88*1.19</f>
        <v>21.163068181818179</v>
      </c>
      <c r="Q873" s="137">
        <v>296</v>
      </c>
      <c r="R873" s="137">
        <v>167452316</v>
      </c>
      <c r="S873" s="137">
        <v>449542</v>
      </c>
      <c r="T873" s="186">
        <f t="shared" si="58"/>
        <v>9.6687499999999993</v>
      </c>
      <c r="U873" s="187">
        <v>758</v>
      </c>
      <c r="V873" s="187">
        <v>167452316</v>
      </c>
      <c r="W873" s="187">
        <v>599706</v>
      </c>
      <c r="X873" s="188">
        <f>L873-1</f>
        <v>20.839204545454542</v>
      </c>
      <c r="Y873" s="189">
        <v>759</v>
      </c>
      <c r="Z873" s="189">
        <v>167452316</v>
      </c>
      <c r="AA873" s="189">
        <v>599707</v>
      </c>
      <c r="AB873" s="357">
        <v>4</v>
      </c>
      <c r="AE873">
        <v>1</v>
      </c>
      <c r="AF873">
        <v>20.49</v>
      </c>
      <c r="AG873">
        <v>0</v>
      </c>
    </row>
    <row r="874" spans="1:33" x14ac:dyDescent="0.25">
      <c r="A874" s="146" t="s">
        <v>1714</v>
      </c>
      <c r="B874" s="190">
        <v>167452317</v>
      </c>
      <c r="C874" s="191">
        <v>2.77</v>
      </c>
      <c r="D874" s="192">
        <f>(C874+4.2+coefficient!$B$20-0.5)/0.9*1.19</f>
        <v>20.454777777777778</v>
      </c>
      <c r="E874" s="193">
        <f>(C874+4.2+coefficient!$B$20-0.5)/0.95</f>
        <v>16.284210526315793</v>
      </c>
      <c r="F874" s="178" t="s">
        <v>842</v>
      </c>
      <c r="G874" s="179">
        <v>873</v>
      </c>
      <c r="H874" s="180">
        <f>(C874+4.2+coefficient!$B$20)/0.85*1.19</f>
        <v>22.358000000000001</v>
      </c>
      <c r="I874" s="132">
        <v>294</v>
      </c>
      <c r="J874" s="132">
        <v>167452317</v>
      </c>
      <c r="K874" s="132">
        <v>449543</v>
      </c>
      <c r="L874" s="181">
        <f>(C874+4.2+coefficient!$B$20)/0.88*1.19</f>
        <v>21.595795454545453</v>
      </c>
      <c r="M874" s="135">
        <v>295</v>
      </c>
      <c r="N874" s="135">
        <v>167452317</v>
      </c>
      <c r="O874" s="135">
        <v>449544</v>
      </c>
      <c r="P874" s="182">
        <f>(C874+4.2+coefficient!$B$20-0.5)/0.88*1.19</f>
        <v>20.919659090909093</v>
      </c>
      <c r="Q874" s="137">
        <v>296</v>
      </c>
      <c r="R874" s="137">
        <v>167452317</v>
      </c>
      <c r="S874" s="137">
        <v>449545</v>
      </c>
      <c r="T874" s="186">
        <f t="shared" si="58"/>
        <v>9.4253409090909095</v>
      </c>
      <c r="U874" s="187">
        <v>758</v>
      </c>
      <c r="V874" s="187">
        <v>167452317</v>
      </c>
      <c r="W874" s="187">
        <v>599708</v>
      </c>
      <c r="X874" s="188">
        <f>L874-4.9</f>
        <v>16.695795454545454</v>
      </c>
      <c r="Y874" s="189">
        <v>759</v>
      </c>
      <c r="Z874" s="189">
        <v>167452317</v>
      </c>
      <c r="AA874" s="189">
        <v>599709</v>
      </c>
      <c r="AB874" s="357">
        <v>4</v>
      </c>
    </row>
    <row r="875" spans="1:33" x14ac:dyDescent="0.25">
      <c r="A875" s="125" t="s">
        <v>1715</v>
      </c>
      <c r="B875" s="183">
        <v>167452318</v>
      </c>
      <c r="C875" s="184">
        <v>2.77</v>
      </c>
      <c r="D875" s="127">
        <f>(C875+4.2+coefficient!$B$20-0.5)/0.9*1.19</f>
        <v>20.454777777777778</v>
      </c>
      <c r="E875" s="128">
        <f>(C875+4.2+coefficient!$B$20-0.5)/0.95</f>
        <v>16.284210526315793</v>
      </c>
      <c r="F875" s="185" t="s">
        <v>842</v>
      </c>
      <c r="G875" s="179">
        <v>874</v>
      </c>
      <c r="H875" s="180">
        <f>(C875+4.2+coefficient!$B$20)/0.85*1.19</f>
        <v>22.358000000000001</v>
      </c>
      <c r="I875" s="132">
        <v>294</v>
      </c>
      <c r="J875" s="132">
        <v>167452318</v>
      </c>
      <c r="K875" s="132">
        <v>449546</v>
      </c>
      <c r="L875" s="181">
        <f>(C875+4.2+coefficient!$B$20)/0.88*1.19</f>
        <v>21.595795454545453</v>
      </c>
      <c r="M875" s="135">
        <v>295</v>
      </c>
      <c r="N875" s="135">
        <v>167452318</v>
      </c>
      <c r="O875" s="135">
        <v>449547</v>
      </c>
      <c r="P875" s="182">
        <f>(C875+4.2+coefficient!$B$20-0.5)/0.88*1.19</f>
        <v>20.919659090909093</v>
      </c>
      <c r="Q875" s="137">
        <v>296</v>
      </c>
      <c r="R875" s="137">
        <v>167452318</v>
      </c>
      <c r="S875" s="137">
        <v>449548</v>
      </c>
      <c r="T875" s="186">
        <f t="shared" si="58"/>
        <v>9.4253409090909095</v>
      </c>
      <c r="U875" s="187">
        <v>758</v>
      </c>
      <c r="V875" s="187">
        <v>167452318</v>
      </c>
      <c r="W875" s="187">
        <v>599710</v>
      </c>
      <c r="X875" s="188">
        <f>L875-1</f>
        <v>20.595795454545453</v>
      </c>
      <c r="Y875" s="189">
        <v>759</v>
      </c>
      <c r="Z875" s="189">
        <v>167452318</v>
      </c>
      <c r="AA875" s="189">
        <v>599711</v>
      </c>
      <c r="AB875" s="357">
        <v>4</v>
      </c>
    </row>
    <row r="876" spans="1:33" x14ac:dyDescent="0.25">
      <c r="A876" s="144" t="s">
        <v>1716</v>
      </c>
      <c r="B876" s="183">
        <v>167452319</v>
      </c>
      <c r="C876" s="184">
        <v>2.0699999999999998</v>
      </c>
      <c r="D876" s="127">
        <f>(C876+4.2+coefficient!$B$21-0.5)/0.9*1.19</f>
        <v>16.884777777777778</v>
      </c>
      <c r="E876" s="128">
        <f>(C876+4.2+coefficient!$B$21-0.5)/0.95</f>
        <v>13.442105263157895</v>
      </c>
      <c r="F876" s="178" t="s">
        <v>516</v>
      </c>
      <c r="G876" s="179">
        <v>875</v>
      </c>
      <c r="H876" s="180">
        <f>(C876+4.2+coefficient!$B$21)/0.85*1.19</f>
        <v>18.577999999999999</v>
      </c>
      <c r="I876" s="132">
        <v>294</v>
      </c>
      <c r="J876" s="132">
        <v>167452319</v>
      </c>
      <c r="K876" s="132">
        <v>449549</v>
      </c>
      <c r="L876" s="181">
        <f>(C876+4.2+coefficient!$B$21)/0.88*1.19</f>
        <v>17.944659090909088</v>
      </c>
      <c r="M876" s="135">
        <v>295</v>
      </c>
      <c r="N876" s="135">
        <v>167452319</v>
      </c>
      <c r="O876" s="135">
        <v>449550</v>
      </c>
      <c r="P876" s="182">
        <f>(C876+4.2+coefficient!$B$21-0.5)/0.88*1.19</f>
        <v>17.268522727272728</v>
      </c>
      <c r="Q876" s="137">
        <v>296</v>
      </c>
      <c r="R876" s="137">
        <v>167452319</v>
      </c>
      <c r="S876" s="137">
        <v>449551</v>
      </c>
      <c r="T876" s="186">
        <f t="shared" si="58"/>
        <v>8.478749999999998</v>
      </c>
      <c r="U876" s="187">
        <v>758</v>
      </c>
      <c r="V876" s="187">
        <v>167452319</v>
      </c>
      <c r="W876" s="187">
        <v>599712</v>
      </c>
      <c r="X876" s="188">
        <f>L876-1</f>
        <v>16.944659090909088</v>
      </c>
      <c r="Y876" s="189">
        <v>759</v>
      </c>
      <c r="Z876" s="189">
        <v>167452319</v>
      </c>
      <c r="AA876" s="189">
        <v>599713</v>
      </c>
      <c r="AB876" s="357">
        <v>4</v>
      </c>
    </row>
    <row r="877" spans="1:33" x14ac:dyDescent="0.25">
      <c r="A877" s="125" t="s">
        <v>1717</v>
      </c>
      <c r="B877" s="183">
        <v>167452320</v>
      </c>
      <c r="C877" s="184">
        <v>2.95</v>
      </c>
      <c r="D877" s="127">
        <f>(C877+4.2+coefficient!$B$20-0.5)/0.9*1.19</f>
        <v>20.692777777777774</v>
      </c>
      <c r="E877" s="128">
        <f>(C877+4.2+coefficient!$B$20-0.5)/0.95</f>
        <v>16.473684210526315</v>
      </c>
      <c r="F877" s="185" t="s">
        <v>842</v>
      </c>
      <c r="G877" s="179">
        <v>876</v>
      </c>
      <c r="H877" s="180">
        <f>(C877+4.2+coefficient!$B$20)/0.85*1.19</f>
        <v>22.61</v>
      </c>
      <c r="I877" s="132">
        <v>294</v>
      </c>
      <c r="J877" s="132">
        <v>167452320</v>
      </c>
      <c r="K877" s="132">
        <v>449552</v>
      </c>
      <c r="L877" s="181">
        <f>(C877+4.2+coefficient!$B$20)/0.88*1.19</f>
        <v>21.839204545454542</v>
      </c>
      <c r="M877" s="135">
        <v>295</v>
      </c>
      <c r="N877" s="135">
        <v>167452320</v>
      </c>
      <c r="O877" s="135">
        <v>449553</v>
      </c>
      <c r="P877" s="182">
        <f>(C877+4.2+coefficient!$B$20-0.5)/0.88*1.19</f>
        <v>21.163068181818179</v>
      </c>
      <c r="Q877" s="137">
        <v>296</v>
      </c>
      <c r="R877" s="137">
        <v>167452320</v>
      </c>
      <c r="S877" s="137">
        <v>449554</v>
      </c>
      <c r="T877" s="186">
        <f t="shared" si="58"/>
        <v>9.6687499999999993</v>
      </c>
      <c r="U877" s="187">
        <v>758</v>
      </c>
      <c r="V877" s="187">
        <v>167452320</v>
      </c>
      <c r="W877" s="187">
        <v>599714</v>
      </c>
      <c r="X877" s="188">
        <f>L877-1</f>
        <v>20.839204545454542</v>
      </c>
      <c r="Y877" s="189">
        <v>759</v>
      </c>
      <c r="Z877" s="189">
        <v>167452320</v>
      </c>
      <c r="AA877" s="189">
        <v>599715</v>
      </c>
      <c r="AB877" s="357">
        <v>4</v>
      </c>
    </row>
    <row r="878" spans="1:33" x14ac:dyDescent="0.25">
      <c r="A878" s="146" t="s">
        <v>1718</v>
      </c>
      <c r="B878" s="190">
        <v>167452321</v>
      </c>
      <c r="C878" s="191">
        <v>2.77</v>
      </c>
      <c r="D878" s="192">
        <f>(C878+4.2+coefficient!$B$20-0.5)/0.9*1.19</f>
        <v>20.454777777777778</v>
      </c>
      <c r="E878" s="193">
        <f>(C878+4.2+coefficient!$B$20-0.5)/0.95</f>
        <v>16.284210526315793</v>
      </c>
      <c r="F878" s="178" t="s">
        <v>842</v>
      </c>
      <c r="G878" s="179">
        <v>877</v>
      </c>
      <c r="H878" s="180">
        <f>(C878+4.2+coefficient!$B$20)/0.85*1.19</f>
        <v>22.358000000000001</v>
      </c>
      <c r="I878" s="132">
        <v>294</v>
      </c>
      <c r="J878" s="132">
        <v>167452321</v>
      </c>
      <c r="K878" s="132">
        <v>449555</v>
      </c>
      <c r="L878" s="181">
        <f>(C878+4.2+coefficient!$B$20)/0.88*1.19</f>
        <v>21.595795454545453</v>
      </c>
      <c r="M878" s="135">
        <v>295</v>
      </c>
      <c r="N878" s="135">
        <v>167452321</v>
      </c>
      <c r="O878" s="135">
        <v>449556</v>
      </c>
      <c r="P878" s="182">
        <f>(C878+4.2+coefficient!$B$20-0.5)/0.88*1.19</f>
        <v>20.919659090909093</v>
      </c>
      <c r="Q878" s="137">
        <v>296</v>
      </c>
      <c r="R878" s="137">
        <v>167452321</v>
      </c>
      <c r="S878" s="137">
        <v>449557</v>
      </c>
      <c r="T878" s="186">
        <f t="shared" si="58"/>
        <v>9.4253409090909095</v>
      </c>
      <c r="U878" s="187">
        <v>758</v>
      </c>
      <c r="V878" s="187">
        <v>167452321</v>
      </c>
      <c r="W878" s="187">
        <v>599716</v>
      </c>
      <c r="X878" s="188">
        <f>L878-4.9</f>
        <v>16.695795454545454</v>
      </c>
      <c r="Y878" s="189">
        <v>759</v>
      </c>
      <c r="Z878" s="189">
        <v>167452321</v>
      </c>
      <c r="AA878" s="189">
        <v>599717</v>
      </c>
      <c r="AB878" s="357">
        <v>4</v>
      </c>
    </row>
    <row r="879" spans="1:33" x14ac:dyDescent="0.25">
      <c r="A879" s="125" t="s">
        <v>1719</v>
      </c>
      <c r="B879" s="183">
        <v>167452322</v>
      </c>
      <c r="C879" s="184">
        <v>2.77</v>
      </c>
      <c r="D879" s="127">
        <f>(C879+4.2+coefficient!$B$20-0.5)/0.9*1.19</f>
        <v>20.454777777777778</v>
      </c>
      <c r="E879" s="128">
        <f>(C879+4.2+coefficient!$B$20-0.5)/0.95</f>
        <v>16.284210526315793</v>
      </c>
      <c r="F879" s="185" t="s">
        <v>842</v>
      </c>
      <c r="G879" s="179">
        <v>878</v>
      </c>
      <c r="H879" s="180">
        <f>(C879+4.2+coefficient!$B$20)/0.85*1.19</f>
        <v>22.358000000000001</v>
      </c>
      <c r="I879" s="132">
        <v>294</v>
      </c>
      <c r="J879" s="132">
        <v>167452322</v>
      </c>
      <c r="K879" s="132">
        <v>449558</v>
      </c>
      <c r="L879" s="181">
        <f>(C879+4.2+coefficient!$B$20)/0.88*1.19</f>
        <v>21.595795454545453</v>
      </c>
      <c r="M879" s="135">
        <v>295</v>
      </c>
      <c r="N879" s="135">
        <v>167452322</v>
      </c>
      <c r="O879" s="135">
        <v>449559</v>
      </c>
      <c r="P879" s="182">
        <f>(C879+4.2+coefficient!$B$20-0.5)/0.88*1.19</f>
        <v>20.919659090909093</v>
      </c>
      <c r="Q879" s="137">
        <v>296</v>
      </c>
      <c r="R879" s="137">
        <v>167452322</v>
      </c>
      <c r="S879" s="137">
        <v>449560</v>
      </c>
      <c r="T879" s="186">
        <f t="shared" si="58"/>
        <v>9.4253409090909095</v>
      </c>
      <c r="U879" s="187">
        <v>758</v>
      </c>
      <c r="V879" s="187">
        <v>167452322</v>
      </c>
      <c r="W879" s="187">
        <v>599718</v>
      </c>
      <c r="X879" s="188">
        <f>L879-1</f>
        <v>20.595795454545453</v>
      </c>
      <c r="Y879" s="189">
        <v>759</v>
      </c>
      <c r="Z879" s="189">
        <v>167452322</v>
      </c>
      <c r="AA879" s="189">
        <v>599719</v>
      </c>
      <c r="AB879" s="357">
        <v>4</v>
      </c>
    </row>
    <row r="880" spans="1:33" x14ac:dyDescent="0.25">
      <c r="A880" s="144" t="s">
        <v>1720</v>
      </c>
      <c r="B880" s="183">
        <v>167452323</v>
      </c>
      <c r="C880" s="184">
        <v>2.35</v>
      </c>
      <c r="D880" s="127">
        <f>(C880+4.2+coefficient!$B$21-0.5)/0.9*1.19</f>
        <v>17.254999999999999</v>
      </c>
      <c r="E880" s="128">
        <f>(C880+4.2+coefficient!$B$21-0.5)/0.95</f>
        <v>13.736842105263159</v>
      </c>
      <c r="F880" s="178" t="s">
        <v>516</v>
      </c>
      <c r="G880" s="179">
        <v>879</v>
      </c>
      <c r="H880" s="180">
        <f>(C880+4.2+coefficient!$B$21)/0.85*1.19</f>
        <v>18.970000000000002</v>
      </c>
      <c r="I880" s="132">
        <v>294</v>
      </c>
      <c r="J880" s="132">
        <v>167452323</v>
      </c>
      <c r="K880" s="132">
        <v>449561</v>
      </c>
      <c r="L880" s="181">
        <f>(C880+4.2+coefficient!$B$21)/0.88*1.19</f>
        <v>18.323295454545455</v>
      </c>
      <c r="M880" s="135">
        <v>295</v>
      </c>
      <c r="N880" s="135">
        <v>167452323</v>
      </c>
      <c r="O880" s="135">
        <v>449562</v>
      </c>
      <c r="P880" s="182">
        <f>(C880+4.2+coefficient!$B$21-0.5)/0.88*1.19</f>
        <v>17.647159090909092</v>
      </c>
      <c r="Q880" s="137">
        <v>296</v>
      </c>
      <c r="R880" s="137">
        <v>167452323</v>
      </c>
      <c r="S880" s="137">
        <v>449563</v>
      </c>
      <c r="T880" s="186">
        <f t="shared" si="58"/>
        <v>8.8573863636363637</v>
      </c>
      <c r="U880" s="187">
        <v>758</v>
      </c>
      <c r="V880" s="187">
        <v>167452323</v>
      </c>
      <c r="W880" s="187">
        <v>599720</v>
      </c>
      <c r="X880" s="188">
        <f>L880-1</f>
        <v>17.323295454545455</v>
      </c>
      <c r="Y880" s="189">
        <v>759</v>
      </c>
      <c r="Z880" s="189">
        <v>167452323</v>
      </c>
      <c r="AA880" s="189">
        <v>599721</v>
      </c>
      <c r="AB880" s="357">
        <v>4</v>
      </c>
    </row>
    <row r="881" spans="1:28" x14ac:dyDescent="0.25">
      <c r="A881" s="125" t="s">
        <v>1721</v>
      </c>
      <c r="B881" s="183">
        <v>167452324</v>
      </c>
      <c r="C881" s="184">
        <v>3.23</v>
      </c>
      <c r="D881" s="127">
        <f>(C881+4.2+coefficient!$B$20-0.5)/0.9*1.19</f>
        <v>21.062999999999999</v>
      </c>
      <c r="E881" s="128">
        <f>(C881+4.2+coefficient!$B$20-0.5)/0.95</f>
        <v>16.768421052631581</v>
      </c>
      <c r="F881" s="185" t="s">
        <v>842</v>
      </c>
      <c r="G881" s="179">
        <v>880</v>
      </c>
      <c r="H881" s="180">
        <f>(C881+4.2+coefficient!$B$20)/0.85*1.19</f>
        <v>23.001999999999999</v>
      </c>
      <c r="I881" s="132">
        <v>294</v>
      </c>
      <c r="J881" s="132">
        <v>167452324</v>
      </c>
      <c r="K881" s="132">
        <v>449564</v>
      </c>
      <c r="L881" s="181">
        <f>(C881+4.2+coefficient!$B$20)/0.88*1.19</f>
        <v>22.21784090909091</v>
      </c>
      <c r="M881" s="135">
        <v>295</v>
      </c>
      <c r="N881" s="135">
        <v>167452324</v>
      </c>
      <c r="O881" s="135">
        <v>449565</v>
      </c>
      <c r="P881" s="182">
        <f>(C881+4.2+coefficient!$B$20-0.5)/0.88*1.19</f>
        <v>21.541704545454543</v>
      </c>
      <c r="Q881" s="137">
        <v>296</v>
      </c>
      <c r="R881" s="137">
        <v>167452324</v>
      </c>
      <c r="S881" s="137">
        <v>449566</v>
      </c>
      <c r="T881" s="186">
        <f t="shared" si="58"/>
        <v>10.047386363636363</v>
      </c>
      <c r="U881" s="187">
        <v>758</v>
      </c>
      <c r="V881" s="187">
        <v>167452324</v>
      </c>
      <c r="W881" s="187">
        <v>599722</v>
      </c>
      <c r="X881" s="188">
        <f>L881-1</f>
        <v>21.21784090909091</v>
      </c>
      <c r="Y881" s="189">
        <v>759</v>
      </c>
      <c r="Z881" s="189">
        <v>167452324</v>
      </c>
      <c r="AA881" s="189">
        <v>599723</v>
      </c>
      <c r="AB881" s="357">
        <v>4</v>
      </c>
    </row>
    <row r="882" spans="1:28" x14ac:dyDescent="0.25">
      <c r="A882" s="146" t="s">
        <v>1722</v>
      </c>
      <c r="B882" s="190">
        <v>167452325</v>
      </c>
      <c r="C882" s="191">
        <v>3.05</v>
      </c>
      <c r="D882" s="192">
        <f>(C882+4.2+coefficient!$B$20-0.5)/0.9*1.19</f>
        <v>20.824999999999999</v>
      </c>
      <c r="E882" s="193">
        <f>(C882+4.2+coefficient!$B$20-0.5)/0.95</f>
        <v>16.578947368421055</v>
      </c>
      <c r="F882" s="178" t="s">
        <v>842</v>
      </c>
      <c r="G882" s="179">
        <v>881</v>
      </c>
      <c r="H882" s="180">
        <f>(C882+4.2+coefficient!$B$20)/0.85*1.19</f>
        <v>22.75</v>
      </c>
      <c r="I882" s="132">
        <v>294</v>
      </c>
      <c r="J882" s="132">
        <v>167452325</v>
      </c>
      <c r="K882" s="132">
        <v>449567</v>
      </c>
      <c r="L882" s="181">
        <f>(C882+4.2+coefficient!$B$20)/0.88*1.19</f>
        <v>21.974431818181817</v>
      </c>
      <c r="M882" s="135">
        <v>295</v>
      </c>
      <c r="N882" s="135">
        <v>167452325</v>
      </c>
      <c r="O882" s="135">
        <v>449568</v>
      </c>
      <c r="P882" s="182">
        <f>(C882+4.2+coefficient!$B$20-0.5)/0.88*1.19</f>
        <v>21.298295454545453</v>
      </c>
      <c r="Q882" s="137">
        <v>296</v>
      </c>
      <c r="R882" s="137">
        <v>167452325</v>
      </c>
      <c r="S882" s="137">
        <v>449569</v>
      </c>
      <c r="T882" s="186">
        <f t="shared" si="58"/>
        <v>9.8039772727272716</v>
      </c>
      <c r="U882" s="187">
        <v>758</v>
      </c>
      <c r="V882" s="187">
        <v>167452325</v>
      </c>
      <c r="W882" s="187">
        <v>599724</v>
      </c>
      <c r="X882" s="188">
        <f>L882-4.9</f>
        <v>17.074431818181814</v>
      </c>
      <c r="Y882" s="189">
        <v>759</v>
      </c>
      <c r="Z882" s="189">
        <v>167452325</v>
      </c>
      <c r="AA882" s="189">
        <v>599725</v>
      </c>
      <c r="AB882" s="357">
        <v>4</v>
      </c>
    </row>
    <row r="883" spans="1:28" x14ac:dyDescent="0.25">
      <c r="A883" s="125" t="s">
        <v>1723</v>
      </c>
      <c r="B883" s="183">
        <v>167452326</v>
      </c>
      <c r="C883" s="184">
        <v>2.96</v>
      </c>
      <c r="D883" s="127">
        <f>(C883+4.2+coefficient!$B$20-0.5)/0.9*1.19</f>
        <v>20.705999999999996</v>
      </c>
      <c r="E883" s="128">
        <f>(C883+4.2+coefficient!$B$20-0.5)/0.95</f>
        <v>16.484210526315792</v>
      </c>
      <c r="F883" s="185" t="s">
        <v>842</v>
      </c>
      <c r="G883" s="179">
        <v>882</v>
      </c>
      <c r="H883" s="180">
        <f>(C883+4.2+coefficient!$B$20)/0.85*1.19</f>
        <v>22.623999999999999</v>
      </c>
      <c r="I883" s="132">
        <v>294</v>
      </c>
      <c r="J883" s="132">
        <v>167452326</v>
      </c>
      <c r="K883" s="132">
        <v>449570</v>
      </c>
      <c r="L883" s="181">
        <f>(C883+4.2+coefficient!$B$20)/0.88*1.19</f>
        <v>21.852727272727272</v>
      </c>
      <c r="M883" s="135">
        <v>295</v>
      </c>
      <c r="N883" s="135">
        <v>167452326</v>
      </c>
      <c r="O883" s="135">
        <v>449571</v>
      </c>
      <c r="P883" s="182">
        <f>(C883+4.2+coefficient!$B$20-0.5)/0.88*1.19</f>
        <v>21.176590909090908</v>
      </c>
      <c r="Q883" s="137">
        <v>296</v>
      </c>
      <c r="R883" s="137">
        <v>167452326</v>
      </c>
      <c r="S883" s="137">
        <v>449572</v>
      </c>
      <c r="T883" s="186">
        <f t="shared" si="58"/>
        <v>9.6822727272727267</v>
      </c>
      <c r="U883" s="187">
        <v>758</v>
      </c>
      <c r="V883" s="187">
        <v>167452326</v>
      </c>
      <c r="W883" s="187">
        <v>599726</v>
      </c>
      <c r="X883" s="188">
        <f>L883-1</f>
        <v>20.852727272727272</v>
      </c>
      <c r="Y883" s="189">
        <v>759</v>
      </c>
      <c r="Z883" s="189">
        <v>167452326</v>
      </c>
      <c r="AA883" s="189">
        <v>599727</v>
      </c>
      <c r="AB883" s="357">
        <v>4</v>
      </c>
    </row>
    <row r="884" spans="1:28" x14ac:dyDescent="0.25">
      <c r="A884" s="144" t="s">
        <v>1724</v>
      </c>
      <c r="B884" s="183">
        <v>167452327</v>
      </c>
      <c r="C884" s="184">
        <v>3.05</v>
      </c>
      <c r="D884" s="127">
        <f>(C884+4.2+coefficient!$B$20-0.5)/0.9*1.19</f>
        <v>20.824999999999999</v>
      </c>
      <c r="E884" s="128">
        <f>(C884+4.2+coefficient!$B$20-0.5)/0.95</f>
        <v>16.578947368421055</v>
      </c>
      <c r="F884" s="178" t="s">
        <v>842</v>
      </c>
      <c r="G884" s="179">
        <v>883</v>
      </c>
      <c r="H884" s="180">
        <f>(C884+4.2+coefficient!$B$20)/0.85*1.19</f>
        <v>22.75</v>
      </c>
      <c r="I884" s="132">
        <v>294</v>
      </c>
      <c r="J884" s="132">
        <v>167452327</v>
      </c>
      <c r="K884" s="132">
        <v>449573</v>
      </c>
      <c r="L884" s="181">
        <f>(C884+4.2+coefficient!$B$20)/0.88*1.19</f>
        <v>21.974431818181817</v>
      </c>
      <c r="M884" s="135">
        <v>295</v>
      </c>
      <c r="N884" s="135">
        <v>167452327</v>
      </c>
      <c r="O884" s="135">
        <v>449574</v>
      </c>
      <c r="P884" s="182">
        <f>(C884+4.2+coefficient!$B$20-0.5)/0.88*1.19</f>
        <v>21.298295454545453</v>
      </c>
      <c r="Q884" s="137">
        <v>296</v>
      </c>
      <c r="R884" s="137">
        <v>167452327</v>
      </c>
      <c r="S884" s="137">
        <v>449575</v>
      </c>
      <c r="T884" s="186">
        <f t="shared" si="58"/>
        <v>9.8039772727272716</v>
      </c>
      <c r="U884" s="187">
        <v>758</v>
      </c>
      <c r="V884" s="187">
        <v>167452327</v>
      </c>
      <c r="W884" s="187">
        <v>599728</v>
      </c>
      <c r="X884" s="188">
        <f>L884-1</f>
        <v>20.974431818181817</v>
      </c>
      <c r="Y884" s="189">
        <v>759</v>
      </c>
      <c r="Z884" s="189">
        <v>167452327</v>
      </c>
      <c r="AA884" s="189">
        <v>599729</v>
      </c>
      <c r="AB884" s="357">
        <v>4</v>
      </c>
    </row>
    <row r="885" spans="1:28" x14ac:dyDescent="0.25">
      <c r="A885" s="148" t="s">
        <v>1725</v>
      </c>
      <c r="B885" s="190">
        <v>167452328</v>
      </c>
      <c r="C885" s="191">
        <v>3.6</v>
      </c>
      <c r="D885" s="192">
        <f>(C885+4.2+coefficient!$B$20-0.5)/0.9*1.19</f>
        <v>21.55222222222222</v>
      </c>
      <c r="E885" s="193">
        <f>(C885+4.2+coefficient!$B$20-0.5)/0.95</f>
        <v>17.157894736842106</v>
      </c>
      <c r="F885" s="185" t="s">
        <v>842</v>
      </c>
      <c r="G885" s="179">
        <v>884</v>
      </c>
      <c r="H885" s="180">
        <f>(C885+4.2+coefficient!$B$20)/0.85*1.19</f>
        <v>23.52</v>
      </c>
      <c r="I885" s="132">
        <v>294</v>
      </c>
      <c r="J885" s="132">
        <v>167452328</v>
      </c>
      <c r="K885" s="132">
        <v>449576</v>
      </c>
      <c r="L885" s="181">
        <f>(C885+4.2+coefficient!$B$20)/0.88*1.19</f>
        <v>22.718181818181815</v>
      </c>
      <c r="M885" s="135">
        <v>295</v>
      </c>
      <c r="N885" s="135">
        <v>167452328</v>
      </c>
      <c r="O885" s="135">
        <v>449577</v>
      </c>
      <c r="P885" s="182">
        <f>(C885+4.2+coefficient!$B$20-0.5)/0.88*1.19</f>
        <v>22.042045454545455</v>
      </c>
      <c r="Q885" s="137">
        <v>296</v>
      </c>
      <c r="R885" s="137">
        <v>167452328</v>
      </c>
      <c r="S885" s="137">
        <v>449578</v>
      </c>
      <c r="T885" s="186">
        <f t="shared" si="58"/>
        <v>10.547727272727274</v>
      </c>
      <c r="U885" s="187">
        <v>758</v>
      </c>
      <c r="V885" s="187">
        <v>167452328</v>
      </c>
      <c r="W885" s="187">
        <v>599730</v>
      </c>
      <c r="X885" s="188">
        <f>L885-4.9</f>
        <v>17.818181818181813</v>
      </c>
      <c r="Y885" s="189">
        <v>759</v>
      </c>
      <c r="Z885" s="189">
        <v>167452328</v>
      </c>
      <c r="AA885" s="189">
        <v>599731</v>
      </c>
      <c r="AB885" s="357">
        <v>0</v>
      </c>
    </row>
    <row r="886" spans="1:28" x14ac:dyDescent="0.25">
      <c r="A886" s="144" t="s">
        <v>1726</v>
      </c>
      <c r="B886" s="183">
        <v>167452329</v>
      </c>
      <c r="C886" s="184">
        <v>2.93</v>
      </c>
      <c r="D886" s="127">
        <f>(C886+4.2+coefficient!$B$21-0.5)/0.9*1.19</f>
        <v>18.021888888888888</v>
      </c>
      <c r="E886" s="128">
        <f>(C886+4.2+coefficient!$B$21-0.5)/0.95</f>
        <v>14.347368421052632</v>
      </c>
      <c r="F886" s="178" t="s">
        <v>516</v>
      </c>
      <c r="G886" s="179">
        <v>885</v>
      </c>
      <c r="H886" s="180">
        <f>(C886+4.2+coefficient!$B$21)/0.85*1.19</f>
        <v>19.782</v>
      </c>
      <c r="I886" s="132">
        <v>294</v>
      </c>
      <c r="J886" s="132">
        <v>167452329</v>
      </c>
      <c r="K886" s="132">
        <v>449579</v>
      </c>
      <c r="L886" s="181">
        <f>(C886+4.2+coefficient!$B$21)/0.88*1.19</f>
        <v>19.107613636363638</v>
      </c>
      <c r="M886" s="135">
        <v>295</v>
      </c>
      <c r="N886" s="135">
        <v>167452329</v>
      </c>
      <c r="O886" s="135">
        <v>449580</v>
      </c>
      <c r="P886" s="182">
        <f>(C886+4.2+coefficient!$B$21-0.5)/0.88*1.19</f>
        <v>18.431477272727275</v>
      </c>
      <c r="Q886" s="137">
        <v>296</v>
      </c>
      <c r="R886" s="137">
        <v>167452329</v>
      </c>
      <c r="S886" s="137">
        <v>449581</v>
      </c>
      <c r="T886" s="186">
        <f t="shared" si="58"/>
        <v>9.6417045454545462</v>
      </c>
      <c r="U886" s="187">
        <v>758</v>
      </c>
      <c r="V886" s="187">
        <v>167452329</v>
      </c>
      <c r="W886" s="187">
        <v>599732</v>
      </c>
      <c r="X886" s="188">
        <f>L886-1</f>
        <v>18.107613636363638</v>
      </c>
      <c r="Y886" s="189">
        <v>759</v>
      </c>
      <c r="Z886" s="189">
        <v>167452329</v>
      </c>
      <c r="AA886" s="189">
        <v>599733</v>
      </c>
      <c r="AB886" s="357">
        <v>4</v>
      </c>
    </row>
    <row r="887" spans="1:28" x14ac:dyDescent="0.25">
      <c r="A887" s="125" t="s">
        <v>1727</v>
      </c>
      <c r="B887" s="183">
        <v>167452330</v>
      </c>
      <c r="C887" s="184">
        <v>3.81</v>
      </c>
      <c r="D887" s="127">
        <f>(C887+4.2+coefficient!$B$20-0.5)/0.9*1.19</f>
        <v>21.829888888888885</v>
      </c>
      <c r="E887" s="128">
        <f>(C887+4.2+coefficient!$B$20-0.5)/0.95</f>
        <v>17.378947368421052</v>
      </c>
      <c r="F887" s="185" t="s">
        <v>842</v>
      </c>
      <c r="G887" s="179">
        <v>886</v>
      </c>
      <c r="H887" s="180">
        <f>(C887+4.2+coefficient!$B$20)/0.85*1.19</f>
        <v>23.814</v>
      </c>
      <c r="I887" s="132">
        <v>294</v>
      </c>
      <c r="J887" s="132">
        <v>167452330</v>
      </c>
      <c r="K887" s="132">
        <v>449582</v>
      </c>
      <c r="L887" s="181">
        <f>(C887+4.2+coefficient!$B$20)/0.88*1.19</f>
        <v>23.002159090909089</v>
      </c>
      <c r="M887" s="135">
        <v>295</v>
      </c>
      <c r="N887" s="135">
        <v>167452330</v>
      </c>
      <c r="O887" s="135">
        <v>449583</v>
      </c>
      <c r="P887" s="182">
        <f>(C887+4.2+coefficient!$B$20-0.5)/0.88*1.19</f>
        <v>22.326022727272722</v>
      </c>
      <c r="Q887" s="137">
        <v>296</v>
      </c>
      <c r="R887" s="137">
        <v>167452330</v>
      </c>
      <c r="S887" s="137">
        <v>449584</v>
      </c>
      <c r="T887" s="186">
        <f t="shared" si="58"/>
        <v>10.831704545454544</v>
      </c>
      <c r="U887" s="187">
        <v>758</v>
      </c>
      <c r="V887" s="187">
        <v>167452330</v>
      </c>
      <c r="W887" s="187">
        <v>599734</v>
      </c>
      <c r="X887" s="188">
        <f>L887-1</f>
        <v>22.002159090909089</v>
      </c>
      <c r="Y887" s="189">
        <v>759</v>
      </c>
      <c r="Z887" s="189">
        <v>167452330</v>
      </c>
      <c r="AA887" s="189">
        <v>599735</v>
      </c>
      <c r="AB887" s="357">
        <v>4</v>
      </c>
    </row>
    <row r="888" spans="1:28" x14ac:dyDescent="0.25">
      <c r="A888" s="146" t="s">
        <v>1728</v>
      </c>
      <c r="B888" s="190">
        <v>167452331</v>
      </c>
      <c r="C888" s="191">
        <v>3.63</v>
      </c>
      <c r="D888" s="192">
        <f>(C888+4.2+coefficient!$B$20-0.5)/0.9*1.19</f>
        <v>21.591888888888885</v>
      </c>
      <c r="E888" s="193">
        <f>(C888+4.2+coefficient!$B$20-0.5)/0.95</f>
        <v>17.189473684210526</v>
      </c>
      <c r="F888" s="178" t="s">
        <v>842</v>
      </c>
      <c r="G888" s="179">
        <v>887</v>
      </c>
      <c r="H888" s="180">
        <f>(C888+4.2+coefficient!$B$20)/0.85*1.19</f>
        <v>23.561999999999994</v>
      </c>
      <c r="I888" s="132">
        <v>294</v>
      </c>
      <c r="J888" s="132">
        <v>167452331</v>
      </c>
      <c r="K888" s="132">
        <v>449585</v>
      </c>
      <c r="L888" s="181">
        <f>(C888+4.2+coefficient!$B$20)/0.88*1.19</f>
        <v>22.758749999999996</v>
      </c>
      <c r="M888" s="135">
        <v>295</v>
      </c>
      <c r="N888" s="135">
        <v>167452331</v>
      </c>
      <c r="O888" s="135">
        <v>449586</v>
      </c>
      <c r="P888" s="182">
        <f>(C888+4.2+coefficient!$B$20-0.5)/0.88*1.19</f>
        <v>22.082613636363632</v>
      </c>
      <c r="Q888" s="137">
        <v>296</v>
      </c>
      <c r="R888" s="137">
        <v>167452331</v>
      </c>
      <c r="S888" s="137">
        <v>449587</v>
      </c>
      <c r="T888" s="186">
        <f t="shared" si="58"/>
        <v>10.588295454545454</v>
      </c>
      <c r="U888" s="187">
        <v>758</v>
      </c>
      <c r="V888" s="187">
        <v>167452331</v>
      </c>
      <c r="W888" s="187">
        <v>599736</v>
      </c>
      <c r="X888" s="188">
        <f>L888-4.9</f>
        <v>17.858749999999993</v>
      </c>
      <c r="Y888" s="189">
        <v>759</v>
      </c>
      <c r="Z888" s="189">
        <v>167452331</v>
      </c>
      <c r="AA888" s="189">
        <v>599737</v>
      </c>
      <c r="AB888" s="357">
        <v>4</v>
      </c>
    </row>
    <row r="889" spans="1:28" x14ac:dyDescent="0.25">
      <c r="A889" s="125" t="s">
        <v>1729</v>
      </c>
      <c r="B889" s="183">
        <v>167452332</v>
      </c>
      <c r="C889" s="184">
        <v>3.63</v>
      </c>
      <c r="D889" s="127">
        <f>(C889+4.2+coefficient!$B$20-0.5)/0.9*1.19</f>
        <v>21.591888888888885</v>
      </c>
      <c r="E889" s="128">
        <f>(C889+4.2+coefficient!$B$20-0.5)/0.95</f>
        <v>17.189473684210526</v>
      </c>
      <c r="F889" s="185" t="s">
        <v>842</v>
      </c>
      <c r="G889" s="179">
        <v>888</v>
      </c>
      <c r="H889" s="180">
        <f>(C889+4.2+coefficient!$B$20)/0.85*1.19</f>
        <v>23.561999999999994</v>
      </c>
      <c r="I889" s="132">
        <v>294</v>
      </c>
      <c r="J889" s="132">
        <v>167452332</v>
      </c>
      <c r="K889" s="132">
        <v>449588</v>
      </c>
      <c r="L889" s="181">
        <f>(C889+4.2+coefficient!$B$20)/0.88*1.19</f>
        <v>22.758749999999996</v>
      </c>
      <c r="M889" s="135">
        <v>295</v>
      </c>
      <c r="N889" s="135">
        <v>167452332</v>
      </c>
      <c r="O889" s="135">
        <v>449589</v>
      </c>
      <c r="P889" s="182">
        <f>(C889+4.2+coefficient!$B$20-0.5)/0.88*1.19</f>
        <v>22.082613636363632</v>
      </c>
      <c r="Q889" s="137">
        <v>296</v>
      </c>
      <c r="R889" s="137">
        <v>167452332</v>
      </c>
      <c r="S889" s="137">
        <v>449590</v>
      </c>
      <c r="T889" s="186">
        <f t="shared" si="58"/>
        <v>10.588295454545454</v>
      </c>
      <c r="U889" s="187">
        <v>758</v>
      </c>
      <c r="V889" s="187">
        <v>167452332</v>
      </c>
      <c r="W889" s="187">
        <v>599738</v>
      </c>
      <c r="X889" s="188">
        <f>L889-1</f>
        <v>21.758749999999996</v>
      </c>
      <c r="Y889" s="189">
        <v>759</v>
      </c>
      <c r="Z889" s="189">
        <v>167452332</v>
      </c>
      <c r="AA889" s="189">
        <v>599739</v>
      </c>
      <c r="AB889" s="357">
        <v>4</v>
      </c>
    </row>
    <row r="890" spans="1:28" x14ac:dyDescent="0.25">
      <c r="A890" s="144" t="s">
        <v>1730</v>
      </c>
      <c r="B890" s="183">
        <v>167452333</v>
      </c>
      <c r="C890" s="184">
        <v>2.75</v>
      </c>
      <c r="D890" s="127">
        <f>(C890+4.2+coefficient!$B$21-0.5)/0.9*1.19</f>
        <v>17.783888888888885</v>
      </c>
      <c r="E890" s="128">
        <f>(C890+4.2+coefficient!$B$21-0.5)/0.95</f>
        <v>14.157894736842104</v>
      </c>
      <c r="F890" s="178" t="s">
        <v>516</v>
      </c>
      <c r="G890" s="179">
        <v>889</v>
      </c>
      <c r="H890" s="180">
        <f>(C890+4.2+coefficient!$B$21)/0.85*1.19</f>
        <v>19.529999999999998</v>
      </c>
      <c r="I890" s="132">
        <v>294</v>
      </c>
      <c r="J890" s="132">
        <v>167452333</v>
      </c>
      <c r="K890" s="132">
        <v>449591</v>
      </c>
      <c r="L890" s="181">
        <f>(C890+4.2+coefficient!$B$21)/0.88*1.19</f>
        <v>18.864204545454545</v>
      </c>
      <c r="M890" s="135">
        <v>295</v>
      </c>
      <c r="N890" s="135">
        <v>167452333</v>
      </c>
      <c r="O890" s="135">
        <v>449592</v>
      </c>
      <c r="P890" s="182">
        <f>(C890+4.2+coefficient!$B$21-0.5)/0.88*1.19</f>
        <v>18.188068181818181</v>
      </c>
      <c r="Q890" s="137">
        <v>296</v>
      </c>
      <c r="R890" s="137">
        <v>167452333</v>
      </c>
      <c r="S890" s="137">
        <v>449593</v>
      </c>
      <c r="T890" s="186">
        <f t="shared" si="58"/>
        <v>9.3982954545454547</v>
      </c>
      <c r="U890" s="187">
        <v>758</v>
      </c>
      <c r="V890" s="187">
        <v>167452333</v>
      </c>
      <c r="W890" s="187">
        <v>599740</v>
      </c>
      <c r="X890" s="188">
        <f>L890-1</f>
        <v>17.864204545454545</v>
      </c>
      <c r="Y890" s="189">
        <v>759</v>
      </c>
      <c r="Z890" s="189">
        <v>167452333</v>
      </c>
      <c r="AA890" s="189">
        <v>599741</v>
      </c>
      <c r="AB890" s="357">
        <v>4</v>
      </c>
    </row>
    <row r="891" spans="1:28" x14ac:dyDescent="0.25">
      <c r="A891" s="125" t="s">
        <v>1731</v>
      </c>
      <c r="B891" s="183">
        <v>167452334</v>
      </c>
      <c r="C891" s="184">
        <v>3.63</v>
      </c>
      <c r="D891" s="127">
        <f>(C891+4.2+coefficient!$B$20-0.5)/0.9*1.19</f>
        <v>21.591888888888885</v>
      </c>
      <c r="E891" s="128">
        <f>(C891+4.2+coefficient!$B$20-0.5)/0.95</f>
        <v>17.189473684210526</v>
      </c>
      <c r="F891" s="185" t="s">
        <v>842</v>
      </c>
      <c r="G891" s="179">
        <v>890</v>
      </c>
      <c r="H891" s="180">
        <f>(C891+4.2+coefficient!$B$20)/0.85*1.19</f>
        <v>23.561999999999994</v>
      </c>
      <c r="I891" s="132">
        <v>294</v>
      </c>
      <c r="J891" s="132">
        <v>167452334</v>
      </c>
      <c r="K891" s="132">
        <v>449594</v>
      </c>
      <c r="L891" s="181">
        <f>(C891+4.2+coefficient!$B$20)/0.88*1.19</f>
        <v>22.758749999999996</v>
      </c>
      <c r="M891" s="135">
        <v>295</v>
      </c>
      <c r="N891" s="135">
        <v>167452334</v>
      </c>
      <c r="O891" s="135">
        <v>449595</v>
      </c>
      <c r="P891" s="182">
        <f>(C891+4.2+coefficient!$B$20-0.5)/0.88*1.19</f>
        <v>22.082613636363632</v>
      </c>
      <c r="Q891" s="137">
        <v>296</v>
      </c>
      <c r="R891" s="137">
        <v>167452334</v>
      </c>
      <c r="S891" s="137">
        <v>449596</v>
      </c>
      <c r="T891" s="186">
        <f t="shared" si="58"/>
        <v>10.588295454545454</v>
      </c>
      <c r="U891" s="187">
        <v>758</v>
      </c>
      <c r="V891" s="187">
        <v>167452334</v>
      </c>
      <c r="W891" s="187">
        <v>599742</v>
      </c>
      <c r="X891" s="188">
        <f>L891-1</f>
        <v>21.758749999999996</v>
      </c>
      <c r="Y891" s="189">
        <v>759</v>
      </c>
      <c r="Z891" s="189">
        <v>167452334</v>
      </c>
      <c r="AA891" s="189">
        <v>599743</v>
      </c>
      <c r="AB891" s="357">
        <v>4</v>
      </c>
    </row>
    <row r="892" spans="1:28" x14ac:dyDescent="0.25">
      <c r="A892" s="146" t="s">
        <v>1732</v>
      </c>
      <c r="B892" s="190">
        <v>167452335</v>
      </c>
      <c r="C892" s="191">
        <v>3.45</v>
      </c>
      <c r="D892" s="192">
        <f>(C892+4.2+coefficient!$B$20-0.5)/0.9*1.19</f>
        <v>21.353888888888886</v>
      </c>
      <c r="E892" s="193">
        <f>(C892+4.2+coefficient!$B$20-0.5)/0.95</f>
        <v>17</v>
      </c>
      <c r="F892" s="178" t="s">
        <v>842</v>
      </c>
      <c r="G892" s="179">
        <v>891</v>
      </c>
      <c r="H892" s="180">
        <f>(C892+4.2+coefficient!$B$20)/0.85*1.19</f>
        <v>23.309999999999995</v>
      </c>
      <c r="I892" s="132">
        <v>294</v>
      </c>
      <c r="J892" s="132">
        <v>167452335</v>
      </c>
      <c r="K892" s="132">
        <v>449597</v>
      </c>
      <c r="L892" s="181">
        <f>(C892+4.2+coefficient!$B$20)/0.88*1.19</f>
        <v>22.515340909090906</v>
      </c>
      <c r="M892" s="135">
        <v>295</v>
      </c>
      <c r="N892" s="135">
        <v>167452335</v>
      </c>
      <c r="O892" s="135">
        <v>449598</v>
      </c>
      <c r="P892" s="182">
        <f>(C892+4.2+coefficient!$B$20-0.5)/0.88*1.19</f>
        <v>21.839204545454542</v>
      </c>
      <c r="Q892" s="137">
        <v>296</v>
      </c>
      <c r="R892" s="137">
        <v>167452335</v>
      </c>
      <c r="S892" s="137">
        <v>449599</v>
      </c>
      <c r="T892" s="186">
        <f t="shared" si="58"/>
        <v>10.344886363636363</v>
      </c>
      <c r="U892" s="187">
        <v>758</v>
      </c>
      <c r="V892" s="187">
        <v>167452335</v>
      </c>
      <c r="W892" s="187">
        <v>599744</v>
      </c>
      <c r="X892" s="188">
        <f>L892-4.9</f>
        <v>17.615340909090904</v>
      </c>
      <c r="Y892" s="189">
        <v>759</v>
      </c>
      <c r="Z892" s="189">
        <v>167452335</v>
      </c>
      <c r="AA892" s="189">
        <v>599745</v>
      </c>
      <c r="AB892" s="357">
        <v>4</v>
      </c>
    </row>
    <row r="893" spans="1:28" x14ac:dyDescent="0.25">
      <c r="A893" s="125" t="s">
        <v>1733</v>
      </c>
      <c r="B893" s="183">
        <v>167452336</v>
      </c>
      <c r="C893" s="184">
        <v>3.45</v>
      </c>
      <c r="D893" s="127">
        <f>(C893+4.2+coefficient!$B$20-0.5)/0.9*1.19</f>
        <v>21.353888888888886</v>
      </c>
      <c r="E893" s="128">
        <f>(C893+4.2+coefficient!$B$20-0.5)/0.95</f>
        <v>17</v>
      </c>
      <c r="F893" s="185" t="s">
        <v>842</v>
      </c>
      <c r="G893" s="179">
        <v>892</v>
      </c>
      <c r="H893" s="180">
        <f>(C893+4.2+coefficient!$B$20)/0.85*1.19</f>
        <v>23.309999999999995</v>
      </c>
      <c r="I893" s="132">
        <v>294</v>
      </c>
      <c r="J893" s="132">
        <v>167452336</v>
      </c>
      <c r="K893" s="132">
        <v>449600</v>
      </c>
      <c r="L893" s="181">
        <f>(C893+4.2+coefficient!$B$20)/0.88*1.19</f>
        <v>22.515340909090906</v>
      </c>
      <c r="M893" s="135">
        <v>295</v>
      </c>
      <c r="N893" s="135">
        <v>167452336</v>
      </c>
      <c r="O893" s="135">
        <v>449601</v>
      </c>
      <c r="P893" s="182">
        <f>(C893+4.2+coefficient!$B$20-0.5)/0.88*1.19</f>
        <v>21.839204545454542</v>
      </c>
      <c r="Q893" s="137">
        <v>296</v>
      </c>
      <c r="R893" s="137">
        <v>167452336</v>
      </c>
      <c r="S893" s="137">
        <v>449602</v>
      </c>
      <c r="T893" s="186">
        <f t="shared" si="58"/>
        <v>10.344886363636363</v>
      </c>
      <c r="U893" s="187">
        <v>758</v>
      </c>
      <c r="V893" s="187">
        <v>167452336</v>
      </c>
      <c r="W893" s="187">
        <v>599746</v>
      </c>
      <c r="X893" s="188">
        <f>L893-1</f>
        <v>21.515340909090906</v>
      </c>
      <c r="Y893" s="189">
        <v>759</v>
      </c>
      <c r="Z893" s="189">
        <v>167452336</v>
      </c>
      <c r="AA893" s="189">
        <v>599747</v>
      </c>
      <c r="AB893" s="357">
        <v>4</v>
      </c>
    </row>
    <row r="894" spans="1:28" x14ac:dyDescent="0.25">
      <c r="A894" s="144" t="s">
        <v>1734</v>
      </c>
      <c r="B894" s="183">
        <v>167452337</v>
      </c>
      <c r="C894" s="184">
        <v>1.71</v>
      </c>
      <c r="D894" s="127">
        <f>(C894+4.2+coefficient!$B$21-0.5)/0.9*1.19</f>
        <v>16.408777777777775</v>
      </c>
      <c r="E894" s="128">
        <f>(C894+4.2+coefficient!$B$21-0.5)/0.95</f>
        <v>13.063157894736843</v>
      </c>
      <c r="F894" s="178" t="s">
        <v>516</v>
      </c>
      <c r="G894" s="179">
        <v>893</v>
      </c>
      <c r="H894" s="180">
        <f>(C894+4.2+coefficient!$B$21)/0.85*1.19</f>
        <v>18.074000000000002</v>
      </c>
      <c r="I894" s="132">
        <v>294</v>
      </c>
      <c r="J894" s="132">
        <v>167452337</v>
      </c>
      <c r="K894" s="132">
        <v>449603</v>
      </c>
      <c r="L894" s="181">
        <f>(C894+4.2+coefficient!$B$21)/0.88*1.19</f>
        <v>17.457840909090908</v>
      </c>
      <c r="M894" s="135">
        <v>295</v>
      </c>
      <c r="N894" s="135">
        <v>167452337</v>
      </c>
      <c r="O894" s="135">
        <v>449604</v>
      </c>
      <c r="P894" s="182">
        <f>(C894+4.2+coefficient!$B$21-0.5)/0.88*1.19</f>
        <v>16.781704545454545</v>
      </c>
      <c r="Q894" s="137">
        <v>296</v>
      </c>
      <c r="R894" s="137">
        <v>167452337</v>
      </c>
      <c r="S894" s="137">
        <v>449605</v>
      </c>
      <c r="T894" s="186">
        <f t="shared" si="58"/>
        <v>7.9919318181818175</v>
      </c>
      <c r="U894" s="187">
        <v>758</v>
      </c>
      <c r="V894" s="187">
        <v>167452337</v>
      </c>
      <c r="W894" s="187">
        <v>599748</v>
      </c>
      <c r="X894" s="188">
        <f>L894-4.9</f>
        <v>12.557840909090908</v>
      </c>
      <c r="Y894" s="189">
        <v>759</v>
      </c>
      <c r="Z894" s="189">
        <v>167452337</v>
      </c>
      <c r="AA894" s="189">
        <v>599749</v>
      </c>
      <c r="AB894" s="357">
        <v>23</v>
      </c>
    </row>
    <row r="895" spans="1:28" x14ac:dyDescent="0.25">
      <c r="A895" s="125" t="s">
        <v>1735</v>
      </c>
      <c r="B895" s="183">
        <v>167452338</v>
      </c>
      <c r="C895" s="184">
        <v>2.64</v>
      </c>
      <c r="D895" s="127">
        <f>(C895+4.2+coefficient!$B$20-0.5)/0.9*1.19</f>
        <v>20.282888888888888</v>
      </c>
      <c r="E895" s="128">
        <f>(C895+4.2+coefficient!$B$20-0.5)/0.95</f>
        <v>16.147368421052633</v>
      </c>
      <c r="F895" s="185" t="s">
        <v>842</v>
      </c>
      <c r="G895" s="179">
        <v>894</v>
      </c>
      <c r="H895" s="180">
        <f>(C895+4.2+coefficient!$B$20)/0.85*1.19</f>
        <v>22.176000000000002</v>
      </c>
      <c r="I895" s="132">
        <v>294</v>
      </c>
      <c r="J895" s="132">
        <v>167452338</v>
      </c>
      <c r="K895" s="132">
        <v>449606</v>
      </c>
      <c r="L895" s="181">
        <f>(C895+4.2+coefficient!$B$20)/0.88*1.19</f>
        <v>21.419999999999998</v>
      </c>
      <c r="M895" s="135">
        <v>295</v>
      </c>
      <c r="N895" s="135">
        <v>167452338</v>
      </c>
      <c r="O895" s="135">
        <v>449607</v>
      </c>
      <c r="P895" s="182">
        <f>(C895+4.2+coefficient!$B$20-0.5)/0.88*1.19</f>
        <v>20.743863636363635</v>
      </c>
      <c r="Q895" s="137">
        <v>296</v>
      </c>
      <c r="R895" s="137">
        <v>167452338</v>
      </c>
      <c r="S895" s="137">
        <v>449608</v>
      </c>
      <c r="T895" s="186">
        <f t="shared" si="58"/>
        <v>9.2495454545454532</v>
      </c>
      <c r="U895" s="187">
        <v>758</v>
      </c>
      <c r="V895" s="187">
        <v>167452338</v>
      </c>
      <c r="W895" s="187">
        <v>599750</v>
      </c>
      <c r="X895" s="188">
        <f>L895-4.9</f>
        <v>16.519999999999996</v>
      </c>
      <c r="Y895" s="189">
        <v>759</v>
      </c>
      <c r="Z895" s="189">
        <v>167452338</v>
      </c>
      <c r="AA895" s="189">
        <v>599751</v>
      </c>
      <c r="AB895" s="357">
        <v>23</v>
      </c>
    </row>
    <row r="896" spans="1:28" x14ac:dyDescent="0.25">
      <c r="A896" s="144" t="s">
        <v>1736</v>
      </c>
      <c r="B896" s="183">
        <v>167452339</v>
      </c>
      <c r="C896" s="184">
        <v>3.51</v>
      </c>
      <c r="D896" s="127">
        <f>(C896+4.2+coefficient!$B$19-0.5)/0.9*1.19</f>
        <v>25.399888888888889</v>
      </c>
      <c r="E896" s="128">
        <f>(C896+4.2+coefficient!$B$19-0.5)/0.95</f>
        <v>20.221052631578949</v>
      </c>
      <c r="F896" s="178" t="s">
        <v>841</v>
      </c>
      <c r="G896" s="179">
        <v>895</v>
      </c>
      <c r="H896" s="180">
        <f>(C896+4.2+coefficient!$B$19)/0.85*1.19</f>
        <v>27.594000000000001</v>
      </c>
      <c r="I896" s="132">
        <v>294</v>
      </c>
      <c r="J896" s="132">
        <v>167452339</v>
      </c>
      <c r="K896" s="132">
        <v>449609</v>
      </c>
      <c r="L896" s="181">
        <f>(C896+4.2+coefficient!$B$19)/0.88*1.19</f>
        <v>26.653295454545454</v>
      </c>
      <c r="M896" s="135">
        <v>295</v>
      </c>
      <c r="N896" s="135">
        <v>167452339</v>
      </c>
      <c r="O896" s="135">
        <v>449610</v>
      </c>
      <c r="P896" s="182">
        <f>(C896+4.2+coefficient!$B$19-0.5)/0.88*1.19</f>
        <v>25.977159090909094</v>
      </c>
      <c r="Q896" s="137">
        <v>296</v>
      </c>
      <c r="R896" s="137">
        <v>167452339</v>
      </c>
      <c r="S896" s="137">
        <v>449611</v>
      </c>
      <c r="T896" s="186">
        <f t="shared" si="58"/>
        <v>10.426022727272727</v>
      </c>
      <c r="U896" s="187">
        <v>758</v>
      </c>
      <c r="V896" s="187">
        <v>167452339</v>
      </c>
      <c r="W896" s="187">
        <v>599752</v>
      </c>
      <c r="X896" s="188">
        <f>L896-4.9</f>
        <v>21.753295454545452</v>
      </c>
      <c r="Y896" s="189">
        <v>759</v>
      </c>
      <c r="Z896" s="189">
        <v>167452339</v>
      </c>
      <c r="AA896" s="189">
        <v>599753</v>
      </c>
      <c r="AB896" s="357">
        <v>23</v>
      </c>
    </row>
    <row r="897" spans="1:33" x14ac:dyDescent="0.25">
      <c r="A897" s="125" t="s">
        <v>1737</v>
      </c>
      <c r="B897" s="183">
        <v>167452340</v>
      </c>
      <c r="C897" s="184">
        <v>1.85</v>
      </c>
      <c r="D897" s="127">
        <f>(C897+4.2+coefficient!$B$21-0.5)/0.9*1.19</f>
        <v>16.593888888888888</v>
      </c>
      <c r="E897" s="128">
        <f>(C897+4.2+coefficient!$B$21-0.5)/0.95</f>
        <v>13.210526315789474</v>
      </c>
      <c r="F897" s="185" t="s">
        <v>516</v>
      </c>
      <c r="G897" s="179">
        <v>896</v>
      </c>
      <c r="H897" s="180">
        <f>(C897+4.2+coefficient!$B$21)/0.85*1.19</f>
        <v>18.27</v>
      </c>
      <c r="I897" s="132">
        <v>294</v>
      </c>
      <c r="J897" s="132">
        <v>167452340</v>
      </c>
      <c r="K897" s="132">
        <v>449612</v>
      </c>
      <c r="L897" s="181">
        <f>(C897+4.2+coefficient!$B$21)/0.88*1.19</f>
        <v>17.647159090909092</v>
      </c>
      <c r="M897" s="135">
        <v>295</v>
      </c>
      <c r="N897" s="135">
        <v>167452340</v>
      </c>
      <c r="O897" s="135">
        <v>449613</v>
      </c>
      <c r="P897" s="182">
        <f>(C897+4.2+coefficient!$B$21-0.5)/0.88*1.19</f>
        <v>16.971022727272725</v>
      </c>
      <c r="Q897" s="137">
        <v>296</v>
      </c>
      <c r="R897" s="137">
        <v>167452340</v>
      </c>
      <c r="S897" s="137">
        <v>449614</v>
      </c>
      <c r="T897" s="186">
        <f t="shared" si="58"/>
        <v>8.1812500000000004</v>
      </c>
      <c r="U897" s="187">
        <v>758</v>
      </c>
      <c r="V897" s="187">
        <v>167452340</v>
      </c>
      <c r="W897" s="187">
        <v>599754</v>
      </c>
      <c r="X897" s="188">
        <f t="shared" ref="X897:X902" si="59">L897-1</f>
        <v>16.647159090909092</v>
      </c>
      <c r="Y897" s="189">
        <v>759</v>
      </c>
      <c r="Z897" s="189">
        <v>167452340</v>
      </c>
      <c r="AA897" s="189">
        <v>599755</v>
      </c>
      <c r="AB897" s="357">
        <v>0</v>
      </c>
      <c r="AE897">
        <v>10</v>
      </c>
      <c r="AF897">
        <v>17.649999999999999</v>
      </c>
      <c r="AG897">
        <v>0</v>
      </c>
    </row>
    <row r="898" spans="1:33" x14ac:dyDescent="0.25">
      <c r="A898" s="144" t="s">
        <v>1738</v>
      </c>
      <c r="B898" s="183">
        <v>167452341</v>
      </c>
      <c r="C898" s="184">
        <v>2.73</v>
      </c>
      <c r="D898" s="127">
        <f>(C898+4.2+coefficient!$B$20-0.5)/0.9*1.19</f>
        <v>20.401888888888884</v>
      </c>
      <c r="E898" s="128">
        <f>(C898+4.2+coefficient!$B$20-0.5)/0.95</f>
        <v>16.242105263157896</v>
      </c>
      <c r="F898" s="178" t="s">
        <v>842</v>
      </c>
      <c r="G898" s="179">
        <v>897</v>
      </c>
      <c r="H898" s="180">
        <f>(C898+4.2+coefficient!$B$20)/0.85*1.19</f>
        <v>22.302</v>
      </c>
      <c r="I898" s="132">
        <v>294</v>
      </c>
      <c r="J898" s="132">
        <v>167452341</v>
      </c>
      <c r="K898" s="132">
        <v>449615</v>
      </c>
      <c r="L898" s="181">
        <f>(C898+4.2+coefficient!$B$20)/0.88*1.19</f>
        <v>21.541704545454543</v>
      </c>
      <c r="M898" s="135">
        <v>295</v>
      </c>
      <c r="N898" s="135">
        <v>167452341</v>
      </c>
      <c r="O898" s="135">
        <v>449616</v>
      </c>
      <c r="P898" s="182">
        <f>(C898+4.2+coefficient!$B$20-0.5)/0.88*1.19</f>
        <v>20.865568181818183</v>
      </c>
      <c r="Q898" s="137">
        <v>296</v>
      </c>
      <c r="R898" s="137">
        <v>167452341</v>
      </c>
      <c r="S898" s="137">
        <v>449617</v>
      </c>
      <c r="T898" s="186">
        <f t="shared" ref="T898:T961" si="60">(C898+4.2)/0.88*1.19</f>
        <v>9.3712499999999999</v>
      </c>
      <c r="U898" s="187">
        <v>758</v>
      </c>
      <c r="V898" s="187">
        <v>167452341</v>
      </c>
      <c r="W898" s="187">
        <v>599756</v>
      </c>
      <c r="X898" s="188">
        <f t="shared" si="59"/>
        <v>20.541704545454543</v>
      </c>
      <c r="Y898" s="189">
        <v>759</v>
      </c>
      <c r="Z898" s="189">
        <v>167452341</v>
      </c>
      <c r="AA898" s="189">
        <v>599757</v>
      </c>
      <c r="AB898" s="357">
        <v>0</v>
      </c>
    </row>
    <row r="899" spans="1:33" x14ac:dyDescent="0.25">
      <c r="A899" s="125" t="s">
        <v>1739</v>
      </c>
      <c r="B899" s="183">
        <v>167452342</v>
      </c>
      <c r="C899" s="184">
        <v>2.2000000000000002</v>
      </c>
      <c r="D899" s="127">
        <f>(C899+4.2+coefficient!$B$21-0.5)/0.9*1.19</f>
        <v>17.056666666666665</v>
      </c>
      <c r="E899" s="128">
        <f>(C899+4.2+coefficient!$B$21-0.5)/0.95</f>
        <v>13.578947368421053</v>
      </c>
      <c r="F899" s="185" t="s">
        <v>516</v>
      </c>
      <c r="G899" s="179">
        <v>898</v>
      </c>
      <c r="H899" s="180">
        <f>(C899+4.2+coefficient!$B$21)/0.85*1.19</f>
        <v>18.760000000000002</v>
      </c>
      <c r="I899" s="132">
        <v>294</v>
      </c>
      <c r="J899" s="132">
        <v>167452342</v>
      </c>
      <c r="K899" s="132">
        <v>449618</v>
      </c>
      <c r="L899" s="181">
        <f>(C899+4.2+coefficient!$B$21)/0.88*1.19</f>
        <v>18.120454545454546</v>
      </c>
      <c r="M899" s="135">
        <v>295</v>
      </c>
      <c r="N899" s="135">
        <v>167452342</v>
      </c>
      <c r="O899" s="135">
        <v>449619</v>
      </c>
      <c r="P899" s="182">
        <f>(C899+4.2+coefficient!$B$21-0.5)/0.88*1.19</f>
        <v>17.444318181818183</v>
      </c>
      <c r="Q899" s="137">
        <v>296</v>
      </c>
      <c r="R899" s="137">
        <v>167452342</v>
      </c>
      <c r="S899" s="137">
        <v>449620</v>
      </c>
      <c r="T899" s="186">
        <f t="shared" si="60"/>
        <v>8.6545454545454543</v>
      </c>
      <c r="U899" s="187">
        <v>758</v>
      </c>
      <c r="V899" s="187">
        <v>167452342</v>
      </c>
      <c r="W899" s="187">
        <v>599758</v>
      </c>
      <c r="X899" s="188">
        <f t="shared" si="59"/>
        <v>17.120454545454546</v>
      </c>
      <c r="Y899" s="189">
        <v>759</v>
      </c>
      <c r="Z899" s="189">
        <v>167452342</v>
      </c>
      <c r="AA899" s="189">
        <v>599759</v>
      </c>
      <c r="AB899" s="357">
        <v>0</v>
      </c>
      <c r="AE899">
        <v>1</v>
      </c>
      <c r="AF899">
        <v>15.42</v>
      </c>
      <c r="AG899">
        <v>0</v>
      </c>
    </row>
    <row r="900" spans="1:33" x14ac:dyDescent="0.25">
      <c r="A900" s="144" t="s">
        <v>1740</v>
      </c>
      <c r="B900" s="183">
        <v>167452343</v>
      </c>
      <c r="C900" s="184">
        <v>3.08</v>
      </c>
      <c r="D900" s="127">
        <f>(C900+4.2+coefficient!$B$20-0.5)/0.9*1.19</f>
        <v>20.864666666666668</v>
      </c>
      <c r="E900" s="128">
        <f>(C900+4.2+coefficient!$B$20-0.5)/0.95</f>
        <v>16.610526315789475</v>
      </c>
      <c r="F900" s="178" t="s">
        <v>842</v>
      </c>
      <c r="G900" s="179">
        <v>899</v>
      </c>
      <c r="H900" s="180">
        <f>(C900+4.2+coefficient!$B$20)/0.85*1.19</f>
        <v>22.792000000000002</v>
      </c>
      <c r="I900" s="132">
        <v>294</v>
      </c>
      <c r="J900" s="132">
        <v>167452343</v>
      </c>
      <c r="K900" s="132">
        <v>449621</v>
      </c>
      <c r="L900" s="181">
        <f>(C900+4.2+coefficient!$B$20)/0.88*1.19</f>
        <v>22.015000000000001</v>
      </c>
      <c r="M900" s="135">
        <v>295</v>
      </c>
      <c r="N900" s="135">
        <v>167452343</v>
      </c>
      <c r="O900" s="135">
        <v>449622</v>
      </c>
      <c r="P900" s="182">
        <f>(C900+4.2+coefficient!$B$20-0.5)/0.88*1.19</f>
        <v>21.338863636363637</v>
      </c>
      <c r="Q900" s="137">
        <v>296</v>
      </c>
      <c r="R900" s="137">
        <v>167452343</v>
      </c>
      <c r="S900" s="137">
        <v>449623</v>
      </c>
      <c r="T900" s="186">
        <f t="shared" si="60"/>
        <v>9.8445454545454556</v>
      </c>
      <c r="U900" s="187">
        <v>758</v>
      </c>
      <c r="V900" s="187">
        <v>167452343</v>
      </c>
      <c r="W900" s="187">
        <v>599760</v>
      </c>
      <c r="X900" s="188">
        <f t="shared" si="59"/>
        <v>21.015000000000001</v>
      </c>
      <c r="Y900" s="189">
        <v>759</v>
      </c>
      <c r="Z900" s="189">
        <v>167452343</v>
      </c>
      <c r="AA900" s="189">
        <v>599761</v>
      </c>
      <c r="AB900" s="357">
        <v>0</v>
      </c>
      <c r="AE900">
        <v>1</v>
      </c>
      <c r="AF900">
        <v>19.309999999999999</v>
      </c>
      <c r="AG900">
        <v>0</v>
      </c>
    </row>
    <row r="901" spans="1:33" x14ac:dyDescent="0.25">
      <c r="A901" s="148" t="s">
        <v>1741</v>
      </c>
      <c r="B901" s="190">
        <v>167452344</v>
      </c>
      <c r="C901" s="191">
        <v>2</v>
      </c>
      <c r="D901" s="192">
        <f>(C901+4.2+coefficient!$B$21-0.5)/0.9*1.19</f>
        <v>16.792222222222222</v>
      </c>
      <c r="E901" s="193">
        <f>(C901+4.2+coefficient!$B$21-0.5)/0.95</f>
        <v>13.368421052631579</v>
      </c>
      <c r="F901" s="185" t="s">
        <v>516</v>
      </c>
      <c r="G901" s="179">
        <v>900</v>
      </c>
      <c r="H901" s="180">
        <f>(C901+4.2+coefficient!$B$21)/0.85*1.19</f>
        <v>18.48</v>
      </c>
      <c r="I901" s="132">
        <v>294</v>
      </c>
      <c r="J901" s="132">
        <v>167452344</v>
      </c>
      <c r="K901" s="132">
        <v>449624</v>
      </c>
      <c r="L901" s="181">
        <f>(C901+4.2+coefficient!$B$21)/0.88*1.19</f>
        <v>17.849999999999998</v>
      </c>
      <c r="M901" s="135">
        <v>295</v>
      </c>
      <c r="N901" s="135">
        <v>167452344</v>
      </c>
      <c r="O901" s="135">
        <v>449625</v>
      </c>
      <c r="P901" s="182">
        <f>(C901+4.2+coefficient!$B$21-0.5)/0.88*1.19</f>
        <v>17.173863636363635</v>
      </c>
      <c r="Q901" s="137">
        <v>296</v>
      </c>
      <c r="R901" s="137">
        <v>167452344</v>
      </c>
      <c r="S901" s="137">
        <v>449626</v>
      </c>
      <c r="T901" s="186">
        <f t="shared" si="60"/>
        <v>8.3840909090909097</v>
      </c>
      <c r="U901" s="187">
        <v>758</v>
      </c>
      <c r="V901" s="187">
        <v>167452344</v>
      </c>
      <c r="W901" s="187">
        <v>599762</v>
      </c>
      <c r="X901" s="188">
        <f t="shared" si="59"/>
        <v>16.849999999999998</v>
      </c>
      <c r="Y901" s="189">
        <v>759</v>
      </c>
      <c r="Z901" s="189">
        <v>167452344</v>
      </c>
      <c r="AA901" s="189">
        <v>599763</v>
      </c>
      <c r="AB901" s="357">
        <v>3</v>
      </c>
    </row>
    <row r="902" spans="1:33" x14ac:dyDescent="0.25">
      <c r="A902" s="146" t="s">
        <v>1742</v>
      </c>
      <c r="B902" s="190">
        <v>167452345</v>
      </c>
      <c r="C902" s="191">
        <v>2.88</v>
      </c>
      <c r="D902" s="192">
        <f>(C902+4.2+coefficient!$B$20-0.5)/0.9*1.19</f>
        <v>20.600222222222222</v>
      </c>
      <c r="E902" s="193">
        <f>(C902+4.2+coefficient!$B$20-0.5)/0.95</f>
        <v>16.399999999999999</v>
      </c>
      <c r="F902" s="178" t="s">
        <v>842</v>
      </c>
      <c r="G902" s="179">
        <v>901</v>
      </c>
      <c r="H902" s="180">
        <f>(C902+4.2+coefficient!$B$20)/0.85*1.19</f>
        <v>22.511999999999993</v>
      </c>
      <c r="I902" s="132">
        <v>294</v>
      </c>
      <c r="J902" s="132">
        <v>167452345</v>
      </c>
      <c r="K902" s="132">
        <v>449627</v>
      </c>
      <c r="L902" s="181">
        <f>(C902+4.2+coefficient!$B$20)/0.88*1.19</f>
        <v>21.744545454545449</v>
      </c>
      <c r="M902" s="135">
        <v>295</v>
      </c>
      <c r="N902" s="135">
        <v>167452345</v>
      </c>
      <c r="O902" s="135">
        <v>449628</v>
      </c>
      <c r="P902" s="182">
        <f>(C902+4.2+coefficient!$B$20-0.5)/0.88*1.19</f>
        <v>21.068409090909089</v>
      </c>
      <c r="Q902" s="137">
        <v>296</v>
      </c>
      <c r="R902" s="137">
        <v>167452345</v>
      </c>
      <c r="S902" s="137">
        <v>449629</v>
      </c>
      <c r="T902" s="186">
        <f t="shared" si="60"/>
        <v>9.5740909090909074</v>
      </c>
      <c r="U902" s="187">
        <v>758</v>
      </c>
      <c r="V902" s="187">
        <v>167452345</v>
      </c>
      <c r="W902" s="187">
        <v>599764</v>
      </c>
      <c r="X902" s="188">
        <f t="shared" si="59"/>
        <v>20.744545454545449</v>
      </c>
      <c r="Y902" s="189">
        <v>759</v>
      </c>
      <c r="Z902" s="189">
        <v>167452345</v>
      </c>
      <c r="AA902" s="189">
        <v>599765</v>
      </c>
      <c r="AB902" s="357">
        <v>3</v>
      </c>
    </row>
    <row r="903" spans="1:33" x14ac:dyDescent="0.25">
      <c r="A903" s="148" t="s">
        <v>1743</v>
      </c>
      <c r="B903" s="190">
        <v>167452346</v>
      </c>
      <c r="C903" s="191">
        <v>2.7</v>
      </c>
      <c r="D903" s="192">
        <f>(C903+4.2+coefficient!$B$20-0.5)/0.9*1.19</f>
        <v>20.362222222222222</v>
      </c>
      <c r="E903" s="193">
        <f>(C903+4.2+coefficient!$B$20-0.5)/0.95</f>
        <v>16.210526315789476</v>
      </c>
      <c r="F903" s="185" t="s">
        <v>842</v>
      </c>
      <c r="G903" s="179">
        <v>902</v>
      </c>
      <c r="H903" s="180">
        <f>(C903+4.2+coefficient!$B$20)/0.85*1.19</f>
        <v>22.26</v>
      </c>
      <c r="I903" s="132">
        <v>294</v>
      </c>
      <c r="J903" s="132">
        <v>167452346</v>
      </c>
      <c r="K903" s="132">
        <v>449630</v>
      </c>
      <c r="L903" s="181">
        <f>(C903+4.2+coefficient!$B$20)/0.88*1.19</f>
        <v>21.501136363636366</v>
      </c>
      <c r="M903" s="135">
        <v>295</v>
      </c>
      <c r="N903" s="135">
        <v>167452346</v>
      </c>
      <c r="O903" s="135">
        <v>449631</v>
      </c>
      <c r="P903" s="182">
        <f>(C903+4.2+coefficient!$B$20-0.5)/0.88*1.19</f>
        <v>20.824999999999999</v>
      </c>
      <c r="Q903" s="137">
        <v>296</v>
      </c>
      <c r="R903" s="137">
        <v>167452346</v>
      </c>
      <c r="S903" s="137">
        <v>449632</v>
      </c>
      <c r="T903" s="186">
        <f t="shared" si="60"/>
        <v>9.3306818181818194</v>
      </c>
      <c r="U903" s="187">
        <v>758</v>
      </c>
      <c r="V903" s="187">
        <v>167452346</v>
      </c>
      <c r="W903" s="187">
        <v>599766</v>
      </c>
      <c r="X903" s="188">
        <f>L903-4.9</f>
        <v>16.601136363636364</v>
      </c>
      <c r="Y903" s="189">
        <v>759</v>
      </c>
      <c r="Z903" s="189">
        <v>167452346</v>
      </c>
      <c r="AA903" s="189">
        <v>599767</v>
      </c>
      <c r="AB903" s="357">
        <v>3</v>
      </c>
    </row>
    <row r="904" spans="1:33" x14ac:dyDescent="0.25">
      <c r="A904" s="146" t="s">
        <v>1744</v>
      </c>
      <c r="B904" s="190">
        <v>167452347</v>
      </c>
      <c r="C904" s="191">
        <v>2.61</v>
      </c>
      <c r="D904" s="192">
        <f>(C904+4.2+coefficient!$B$20-0.5)/0.9*1.19</f>
        <v>20.243222222222222</v>
      </c>
      <c r="E904" s="193">
        <f>(C904+4.2+coefficient!$B$20-0.5)/0.95</f>
        <v>16.115789473684213</v>
      </c>
      <c r="F904" s="178" t="s">
        <v>842</v>
      </c>
      <c r="G904" s="179">
        <v>903</v>
      </c>
      <c r="H904" s="180">
        <f>(C904+4.2+coefficient!$B$20)/0.85*1.19</f>
        <v>22.134</v>
      </c>
      <c r="I904" s="132">
        <v>294</v>
      </c>
      <c r="J904" s="132">
        <v>167452347</v>
      </c>
      <c r="K904" s="132">
        <v>449633</v>
      </c>
      <c r="L904" s="181">
        <f>(C904+4.2+coefficient!$B$20)/0.88*1.19</f>
        <v>21.379431818181818</v>
      </c>
      <c r="M904" s="135">
        <v>295</v>
      </c>
      <c r="N904" s="135">
        <v>167452347</v>
      </c>
      <c r="O904" s="135">
        <v>449634</v>
      </c>
      <c r="P904" s="182">
        <f>(C904+4.2+coefficient!$B$20-0.5)/0.88*1.19</f>
        <v>20.703295454545454</v>
      </c>
      <c r="Q904" s="137">
        <v>296</v>
      </c>
      <c r="R904" s="137">
        <v>167452347</v>
      </c>
      <c r="S904" s="137">
        <v>449635</v>
      </c>
      <c r="T904" s="186">
        <f t="shared" si="60"/>
        <v>9.2089772727272727</v>
      </c>
      <c r="U904" s="187">
        <v>758</v>
      </c>
      <c r="V904" s="187">
        <v>167452347</v>
      </c>
      <c r="W904" s="187">
        <v>599768</v>
      </c>
      <c r="X904" s="188">
        <f>L904-1</f>
        <v>20.379431818181818</v>
      </c>
      <c r="Y904" s="189">
        <v>759</v>
      </c>
      <c r="Z904" s="189">
        <v>167452347</v>
      </c>
      <c r="AA904" s="189">
        <v>599769</v>
      </c>
      <c r="AB904" s="357">
        <v>3</v>
      </c>
    </row>
    <row r="905" spans="1:33" x14ac:dyDescent="0.25">
      <c r="A905" s="148" t="s">
        <v>1745</v>
      </c>
      <c r="B905" s="190">
        <v>167452348</v>
      </c>
      <c r="C905" s="191">
        <v>2.7</v>
      </c>
      <c r="D905" s="192">
        <f>(C905+4.2+coefficient!$B$20-0.5)/0.9*1.19</f>
        <v>20.362222222222222</v>
      </c>
      <c r="E905" s="193">
        <f>(C905+4.2+coefficient!$B$20-0.5)/0.95</f>
        <v>16.210526315789476</v>
      </c>
      <c r="F905" s="185" t="s">
        <v>842</v>
      </c>
      <c r="G905" s="179">
        <v>904</v>
      </c>
      <c r="H905" s="180">
        <f>(C905+4.2+coefficient!$B$20)/0.85*1.19</f>
        <v>22.26</v>
      </c>
      <c r="I905" s="132">
        <v>294</v>
      </c>
      <c r="J905" s="132">
        <v>167452348</v>
      </c>
      <c r="K905" s="132">
        <v>449636</v>
      </c>
      <c r="L905" s="181">
        <f>(C905+4.2+coefficient!$B$20)/0.88*1.19</f>
        <v>21.501136363636366</v>
      </c>
      <c r="M905" s="135">
        <v>295</v>
      </c>
      <c r="N905" s="135">
        <v>167452348</v>
      </c>
      <c r="O905" s="135">
        <v>449637</v>
      </c>
      <c r="P905" s="182">
        <f>(C905+4.2+coefficient!$B$20-0.5)/0.88*1.19</f>
        <v>20.824999999999999</v>
      </c>
      <c r="Q905" s="137">
        <v>296</v>
      </c>
      <c r="R905" s="137">
        <v>167452348</v>
      </c>
      <c r="S905" s="137">
        <v>449638</v>
      </c>
      <c r="T905" s="186">
        <f t="shared" si="60"/>
        <v>9.3306818181818194</v>
      </c>
      <c r="U905" s="187">
        <v>758</v>
      </c>
      <c r="V905" s="187">
        <v>167452348</v>
      </c>
      <c r="W905" s="187">
        <v>599770</v>
      </c>
      <c r="X905" s="188">
        <f>L905-1</f>
        <v>20.501136363636366</v>
      </c>
      <c r="Y905" s="189">
        <v>759</v>
      </c>
      <c r="Z905" s="189">
        <v>167452348</v>
      </c>
      <c r="AA905" s="189">
        <v>599771</v>
      </c>
      <c r="AB905" s="357">
        <v>3</v>
      </c>
    </row>
    <row r="906" spans="1:33" x14ac:dyDescent="0.25">
      <c r="A906" s="146" t="s">
        <v>1746</v>
      </c>
      <c r="B906" s="190">
        <v>167452349</v>
      </c>
      <c r="C906" s="191">
        <v>3.25</v>
      </c>
      <c r="D906" s="192">
        <f>(C906+4.2+coefficient!$B$20-0.5)/0.9*1.19</f>
        <v>21.089444444444442</v>
      </c>
      <c r="E906" s="193">
        <f>(C906+4.2+coefficient!$B$20-0.5)/0.95</f>
        <v>16.789473684210527</v>
      </c>
      <c r="F906" s="178" t="s">
        <v>842</v>
      </c>
      <c r="G906" s="179">
        <v>905</v>
      </c>
      <c r="H906" s="180">
        <f>(C906+4.2+coefficient!$B$20)/0.85*1.19</f>
        <v>23.029999999999998</v>
      </c>
      <c r="I906" s="132">
        <v>294</v>
      </c>
      <c r="J906" s="132">
        <v>167452349</v>
      </c>
      <c r="K906" s="132">
        <v>449639</v>
      </c>
      <c r="L906" s="181">
        <f>(C906+4.2+coefficient!$B$20)/0.88*1.19</f>
        <v>22.244886363636361</v>
      </c>
      <c r="M906" s="135">
        <v>295</v>
      </c>
      <c r="N906" s="135">
        <v>167452349</v>
      </c>
      <c r="O906" s="135">
        <v>449640</v>
      </c>
      <c r="P906" s="182">
        <f>(C906+4.2+coefficient!$B$20-0.5)/0.88*1.19</f>
        <v>21.568749999999998</v>
      </c>
      <c r="Q906" s="137">
        <v>296</v>
      </c>
      <c r="R906" s="137">
        <v>167452349</v>
      </c>
      <c r="S906" s="137">
        <v>449641</v>
      </c>
      <c r="T906" s="186">
        <f t="shared" si="60"/>
        <v>10.074431818181818</v>
      </c>
      <c r="U906" s="187">
        <v>758</v>
      </c>
      <c r="V906" s="187">
        <v>167452349</v>
      </c>
      <c r="W906" s="187">
        <v>599772</v>
      </c>
      <c r="X906" s="188">
        <f>L906-4.9</f>
        <v>17.344886363636363</v>
      </c>
      <c r="Y906" s="189">
        <v>759</v>
      </c>
      <c r="Z906" s="189">
        <v>167452349</v>
      </c>
      <c r="AA906" s="189">
        <v>599773</v>
      </c>
      <c r="AB906" s="357">
        <v>0</v>
      </c>
    </row>
    <row r="907" spans="1:33" x14ac:dyDescent="0.25">
      <c r="A907" s="148" t="s">
        <v>1747</v>
      </c>
      <c r="B907" s="190">
        <v>167452350</v>
      </c>
      <c r="C907" s="191">
        <v>2.0699999999999998</v>
      </c>
      <c r="D907" s="192">
        <f>(C907+4.2+coefficient!$B$21-0.5)/0.9*1.19</f>
        <v>16.884777777777778</v>
      </c>
      <c r="E907" s="193">
        <f>(C907+4.2+coefficient!$B$21-0.5)/0.95</f>
        <v>13.442105263157895</v>
      </c>
      <c r="F907" s="185" t="s">
        <v>516</v>
      </c>
      <c r="G907" s="179">
        <v>906</v>
      </c>
      <c r="H907" s="180">
        <f>(C907+4.2+coefficient!$B$21)/0.85*1.19</f>
        <v>18.577999999999999</v>
      </c>
      <c r="I907" s="132">
        <v>294</v>
      </c>
      <c r="J907" s="132">
        <v>167452350</v>
      </c>
      <c r="K907" s="132">
        <v>449642</v>
      </c>
      <c r="L907" s="181">
        <f>(C907+4.2+coefficient!$B$21)/0.88*1.19</f>
        <v>17.944659090909088</v>
      </c>
      <c r="M907" s="135">
        <v>295</v>
      </c>
      <c r="N907" s="135">
        <v>167452350</v>
      </c>
      <c r="O907" s="135">
        <v>449643</v>
      </c>
      <c r="P907" s="182">
        <f>(C907+4.2+coefficient!$B$21-0.5)/0.88*1.19</f>
        <v>17.268522727272728</v>
      </c>
      <c r="Q907" s="137">
        <v>296</v>
      </c>
      <c r="R907" s="137">
        <v>167452350</v>
      </c>
      <c r="S907" s="137">
        <v>449644</v>
      </c>
      <c r="T907" s="186">
        <f t="shared" si="60"/>
        <v>8.478749999999998</v>
      </c>
      <c r="U907" s="187">
        <v>758</v>
      </c>
      <c r="V907" s="187">
        <v>167452350</v>
      </c>
      <c r="W907" s="187">
        <v>599774</v>
      </c>
      <c r="X907" s="188">
        <f>L907-1</f>
        <v>16.944659090909088</v>
      </c>
      <c r="Y907" s="189">
        <v>759</v>
      </c>
      <c r="Z907" s="189">
        <v>167452350</v>
      </c>
      <c r="AA907" s="189">
        <v>599775</v>
      </c>
      <c r="AB907" s="357">
        <v>3</v>
      </c>
    </row>
    <row r="908" spans="1:33" x14ac:dyDescent="0.25">
      <c r="A908" s="146" t="s">
        <v>1748</v>
      </c>
      <c r="B908" s="190">
        <v>167452351</v>
      </c>
      <c r="C908" s="191">
        <v>2.95</v>
      </c>
      <c r="D908" s="192">
        <f>(C908+4.2+coefficient!$B$20-0.5)/0.9*1.19</f>
        <v>20.692777777777774</v>
      </c>
      <c r="E908" s="193">
        <f>(C908+4.2+coefficient!$B$20-0.5)/0.95</f>
        <v>16.473684210526315</v>
      </c>
      <c r="F908" s="178" t="s">
        <v>842</v>
      </c>
      <c r="G908" s="179">
        <v>907</v>
      </c>
      <c r="H908" s="180">
        <f>(C908+4.2+coefficient!$B$20)/0.85*1.19</f>
        <v>22.61</v>
      </c>
      <c r="I908" s="132">
        <v>294</v>
      </c>
      <c r="J908" s="132">
        <v>167452351</v>
      </c>
      <c r="K908" s="132">
        <v>449645</v>
      </c>
      <c r="L908" s="181">
        <f>(C908+4.2+coefficient!$B$20)/0.88*1.19</f>
        <v>21.839204545454542</v>
      </c>
      <c r="M908" s="135">
        <v>295</v>
      </c>
      <c r="N908" s="135">
        <v>167452351</v>
      </c>
      <c r="O908" s="135">
        <v>449646</v>
      </c>
      <c r="P908" s="182">
        <f>(C908+4.2+coefficient!$B$20-0.5)/0.88*1.19</f>
        <v>21.163068181818179</v>
      </c>
      <c r="Q908" s="137">
        <v>296</v>
      </c>
      <c r="R908" s="137">
        <v>167452351</v>
      </c>
      <c r="S908" s="137">
        <v>449647</v>
      </c>
      <c r="T908" s="186">
        <f t="shared" si="60"/>
        <v>9.6687499999999993</v>
      </c>
      <c r="U908" s="187">
        <v>758</v>
      </c>
      <c r="V908" s="187">
        <v>167452351</v>
      </c>
      <c r="W908" s="187">
        <v>599776</v>
      </c>
      <c r="X908" s="188">
        <f>L908-1</f>
        <v>20.839204545454542</v>
      </c>
      <c r="Y908" s="189">
        <v>759</v>
      </c>
      <c r="Z908" s="189">
        <v>167452351</v>
      </c>
      <c r="AA908" s="189">
        <v>599777</v>
      </c>
      <c r="AB908" s="357">
        <v>3</v>
      </c>
    </row>
    <row r="909" spans="1:33" x14ac:dyDescent="0.25">
      <c r="A909" s="148" t="s">
        <v>1749</v>
      </c>
      <c r="B909" s="190">
        <v>167452352</v>
      </c>
      <c r="C909" s="191">
        <v>2.77</v>
      </c>
      <c r="D909" s="192">
        <f>(C909+4.2+coefficient!$B$20-0.5)/0.9*1.19</f>
        <v>20.454777777777778</v>
      </c>
      <c r="E909" s="193">
        <f>(C909+4.2+coefficient!$B$20-0.5)/0.95</f>
        <v>16.284210526315793</v>
      </c>
      <c r="F909" s="185" t="s">
        <v>842</v>
      </c>
      <c r="G909" s="179">
        <v>908</v>
      </c>
      <c r="H909" s="180">
        <f>(C909+4.2+coefficient!$B$20)/0.85*1.19</f>
        <v>22.358000000000001</v>
      </c>
      <c r="I909" s="132">
        <v>294</v>
      </c>
      <c r="J909" s="132">
        <v>167452352</v>
      </c>
      <c r="K909" s="132">
        <v>449648</v>
      </c>
      <c r="L909" s="181">
        <f>(C909+4.2+coefficient!$B$20)/0.88*1.19</f>
        <v>21.595795454545453</v>
      </c>
      <c r="M909" s="135">
        <v>295</v>
      </c>
      <c r="N909" s="135">
        <v>167452352</v>
      </c>
      <c r="O909" s="135">
        <v>449649</v>
      </c>
      <c r="P909" s="182">
        <f>(C909+4.2+coefficient!$B$20-0.5)/0.88*1.19</f>
        <v>20.919659090909093</v>
      </c>
      <c r="Q909" s="137">
        <v>296</v>
      </c>
      <c r="R909" s="137">
        <v>167452352</v>
      </c>
      <c r="S909" s="137">
        <v>449650</v>
      </c>
      <c r="T909" s="186">
        <f t="shared" si="60"/>
        <v>9.4253409090909095</v>
      </c>
      <c r="U909" s="187">
        <v>758</v>
      </c>
      <c r="V909" s="187">
        <v>167452352</v>
      </c>
      <c r="W909" s="187">
        <v>599778</v>
      </c>
      <c r="X909" s="188">
        <f>L909-4.9</f>
        <v>16.695795454545454</v>
      </c>
      <c r="Y909" s="189">
        <v>759</v>
      </c>
      <c r="Z909" s="189">
        <v>167452352</v>
      </c>
      <c r="AA909" s="189">
        <v>599779</v>
      </c>
      <c r="AB909" s="357">
        <v>3</v>
      </c>
    </row>
    <row r="910" spans="1:33" x14ac:dyDescent="0.25">
      <c r="A910" s="146" t="s">
        <v>1750</v>
      </c>
      <c r="B910" s="190">
        <v>167452353</v>
      </c>
      <c r="C910" s="191">
        <v>2.77</v>
      </c>
      <c r="D910" s="192">
        <f>(C910+4.2+coefficient!$B$20-0.5)/0.9*1.19</f>
        <v>20.454777777777778</v>
      </c>
      <c r="E910" s="193">
        <f>(C910+4.2+coefficient!$B$20-0.5)/0.95</f>
        <v>16.284210526315793</v>
      </c>
      <c r="F910" s="178" t="s">
        <v>842</v>
      </c>
      <c r="G910" s="179">
        <v>909</v>
      </c>
      <c r="H910" s="180">
        <f>(C910+4.2+coefficient!$B$20)/0.85*1.19</f>
        <v>22.358000000000001</v>
      </c>
      <c r="I910" s="132">
        <v>294</v>
      </c>
      <c r="J910" s="132">
        <v>167452353</v>
      </c>
      <c r="K910" s="132">
        <v>449651</v>
      </c>
      <c r="L910" s="181">
        <f>(C910+4.2+coefficient!$B$20)/0.88*1.19</f>
        <v>21.595795454545453</v>
      </c>
      <c r="M910" s="135">
        <v>295</v>
      </c>
      <c r="N910" s="135">
        <v>167452353</v>
      </c>
      <c r="O910" s="135">
        <v>449652</v>
      </c>
      <c r="P910" s="182">
        <f>(C910+4.2+coefficient!$B$20-0.5)/0.88*1.19</f>
        <v>20.919659090909093</v>
      </c>
      <c r="Q910" s="137">
        <v>296</v>
      </c>
      <c r="R910" s="137">
        <v>167452353</v>
      </c>
      <c r="S910" s="137">
        <v>449653</v>
      </c>
      <c r="T910" s="186">
        <f t="shared" si="60"/>
        <v>9.4253409090909095</v>
      </c>
      <c r="U910" s="187">
        <v>758</v>
      </c>
      <c r="V910" s="187">
        <v>167452353</v>
      </c>
      <c r="W910" s="187">
        <v>599780</v>
      </c>
      <c r="X910" s="188">
        <f>L910-1</f>
        <v>20.595795454545453</v>
      </c>
      <c r="Y910" s="189">
        <v>759</v>
      </c>
      <c r="Z910" s="189">
        <v>167452353</v>
      </c>
      <c r="AA910" s="189">
        <v>599781</v>
      </c>
      <c r="AB910" s="357">
        <v>3</v>
      </c>
    </row>
    <row r="911" spans="1:33" x14ac:dyDescent="0.25">
      <c r="A911" s="148" t="s">
        <v>1751</v>
      </c>
      <c r="B911" s="190">
        <v>167452354</v>
      </c>
      <c r="C911" s="191">
        <v>2.0699999999999998</v>
      </c>
      <c r="D911" s="192">
        <f>(C911+4.2+coefficient!$B$21-0.5)/0.9*1.19</f>
        <v>16.884777777777778</v>
      </c>
      <c r="E911" s="193">
        <f>(C911+4.2+coefficient!$B$21-0.5)/0.95</f>
        <v>13.442105263157895</v>
      </c>
      <c r="F911" s="185" t="s">
        <v>516</v>
      </c>
      <c r="G911" s="179">
        <v>910</v>
      </c>
      <c r="H911" s="180">
        <f>(C911+4.2+coefficient!$B$21)/0.85*1.19</f>
        <v>18.577999999999999</v>
      </c>
      <c r="I911" s="132">
        <v>294</v>
      </c>
      <c r="J911" s="132">
        <v>167452354</v>
      </c>
      <c r="K911" s="132">
        <v>449654</v>
      </c>
      <c r="L911" s="181">
        <f>(C911+4.2+coefficient!$B$21)/0.88*1.19</f>
        <v>17.944659090909088</v>
      </c>
      <c r="M911" s="135">
        <v>295</v>
      </c>
      <c r="N911" s="135">
        <v>167452354</v>
      </c>
      <c r="O911" s="135">
        <v>449655</v>
      </c>
      <c r="P911" s="182">
        <f>(C911+4.2+coefficient!$B$21-0.5)/0.88*1.19</f>
        <v>17.268522727272728</v>
      </c>
      <c r="Q911" s="137">
        <v>296</v>
      </c>
      <c r="R911" s="137">
        <v>167452354</v>
      </c>
      <c r="S911" s="137">
        <v>449656</v>
      </c>
      <c r="T911" s="186">
        <f t="shared" si="60"/>
        <v>8.478749999999998</v>
      </c>
      <c r="U911" s="187">
        <v>758</v>
      </c>
      <c r="V911" s="187">
        <v>167452354</v>
      </c>
      <c r="W911" s="187">
        <v>599782</v>
      </c>
      <c r="X911" s="188">
        <f>L911-1</f>
        <v>16.944659090909088</v>
      </c>
      <c r="Y911" s="189">
        <v>759</v>
      </c>
      <c r="Z911" s="189">
        <v>167452354</v>
      </c>
      <c r="AA911" s="189">
        <v>599783</v>
      </c>
      <c r="AB911" s="357">
        <v>3</v>
      </c>
    </row>
    <row r="912" spans="1:33" x14ac:dyDescent="0.25">
      <c r="A912" s="146" t="s">
        <v>1752</v>
      </c>
      <c r="B912" s="190">
        <v>167452355</v>
      </c>
      <c r="C912" s="191">
        <v>2.95</v>
      </c>
      <c r="D912" s="192">
        <f>(C912+4.2+coefficient!$B$20-0.5)/0.9*1.19</f>
        <v>20.692777777777774</v>
      </c>
      <c r="E912" s="193">
        <f>(C912+4.2+coefficient!$B$20-0.5)/0.95</f>
        <v>16.473684210526315</v>
      </c>
      <c r="F912" s="178" t="s">
        <v>842</v>
      </c>
      <c r="G912" s="179">
        <v>911</v>
      </c>
      <c r="H912" s="180">
        <f>(C912+4.2+coefficient!$B$20)/0.85*1.19</f>
        <v>22.61</v>
      </c>
      <c r="I912" s="132">
        <v>294</v>
      </c>
      <c r="J912" s="132">
        <v>167452355</v>
      </c>
      <c r="K912" s="132">
        <v>449657</v>
      </c>
      <c r="L912" s="181">
        <f>(C912+4.2+coefficient!$B$20)/0.88*1.19</f>
        <v>21.839204545454542</v>
      </c>
      <c r="M912" s="135">
        <v>295</v>
      </c>
      <c r="N912" s="135">
        <v>167452355</v>
      </c>
      <c r="O912" s="135">
        <v>449658</v>
      </c>
      <c r="P912" s="182">
        <f>(C912+4.2+coefficient!$B$20-0.5)/0.88*1.19</f>
        <v>21.163068181818179</v>
      </c>
      <c r="Q912" s="137">
        <v>296</v>
      </c>
      <c r="R912" s="137">
        <v>167452355</v>
      </c>
      <c r="S912" s="137">
        <v>449659</v>
      </c>
      <c r="T912" s="186">
        <f t="shared" si="60"/>
        <v>9.6687499999999993</v>
      </c>
      <c r="U912" s="187">
        <v>758</v>
      </c>
      <c r="V912" s="187">
        <v>167452355</v>
      </c>
      <c r="W912" s="187">
        <v>599784</v>
      </c>
      <c r="X912" s="188">
        <f>L912-1</f>
        <v>20.839204545454542</v>
      </c>
      <c r="Y912" s="189">
        <v>759</v>
      </c>
      <c r="Z912" s="189">
        <v>167452355</v>
      </c>
      <c r="AA912" s="189">
        <v>599785</v>
      </c>
      <c r="AB912" s="357">
        <v>3</v>
      </c>
    </row>
    <row r="913" spans="1:28" x14ac:dyDescent="0.25">
      <c r="A913" s="148" t="s">
        <v>1753</v>
      </c>
      <c r="B913" s="190">
        <v>167452356</v>
      </c>
      <c r="C913" s="191">
        <v>2.77</v>
      </c>
      <c r="D913" s="192">
        <f>(C913+4.2+coefficient!$B$20-0.5)/0.9*1.19</f>
        <v>20.454777777777778</v>
      </c>
      <c r="E913" s="193">
        <f>(C913+4.2+coefficient!$B$20-0.5)/0.95</f>
        <v>16.284210526315793</v>
      </c>
      <c r="F913" s="185" t="s">
        <v>842</v>
      </c>
      <c r="G913" s="179">
        <v>912</v>
      </c>
      <c r="H913" s="180">
        <f>(C913+4.2+coefficient!$B$20)/0.85*1.19</f>
        <v>22.358000000000001</v>
      </c>
      <c r="I913" s="132">
        <v>294</v>
      </c>
      <c r="J913" s="132">
        <v>167452356</v>
      </c>
      <c r="K913" s="132">
        <v>449660</v>
      </c>
      <c r="L913" s="181">
        <f>(C913+4.2+coefficient!$B$20)/0.88*1.19</f>
        <v>21.595795454545453</v>
      </c>
      <c r="M913" s="135">
        <v>295</v>
      </c>
      <c r="N913" s="135">
        <v>167452356</v>
      </c>
      <c r="O913" s="135">
        <v>449661</v>
      </c>
      <c r="P913" s="182">
        <f>(C913+4.2+coefficient!$B$20-0.5)/0.88*1.19</f>
        <v>20.919659090909093</v>
      </c>
      <c r="Q913" s="137">
        <v>296</v>
      </c>
      <c r="R913" s="137">
        <v>167452356</v>
      </c>
      <c r="S913" s="137">
        <v>449662</v>
      </c>
      <c r="T913" s="186">
        <f t="shared" si="60"/>
        <v>9.4253409090909095</v>
      </c>
      <c r="U913" s="187">
        <v>758</v>
      </c>
      <c r="V913" s="187">
        <v>167452356</v>
      </c>
      <c r="W913" s="187">
        <v>599786</v>
      </c>
      <c r="X913" s="188">
        <f>L913-4.9</f>
        <v>16.695795454545454</v>
      </c>
      <c r="Y913" s="189">
        <v>759</v>
      </c>
      <c r="Z913" s="189">
        <v>167452356</v>
      </c>
      <c r="AA913" s="189">
        <v>599787</v>
      </c>
      <c r="AB913" s="357">
        <v>3</v>
      </c>
    </row>
    <row r="914" spans="1:28" x14ac:dyDescent="0.25">
      <c r="A914" s="146" t="s">
        <v>1754</v>
      </c>
      <c r="B914" s="190">
        <v>167452357</v>
      </c>
      <c r="C914" s="191">
        <v>2.77</v>
      </c>
      <c r="D914" s="192">
        <f>(C914+4.2+coefficient!$B$20-0.5)/0.9*1.19</f>
        <v>20.454777777777778</v>
      </c>
      <c r="E914" s="193">
        <f>(C914+4.2+coefficient!$B$20-0.5)/0.95</f>
        <v>16.284210526315793</v>
      </c>
      <c r="F914" s="178" t="s">
        <v>842</v>
      </c>
      <c r="G914" s="179">
        <v>913</v>
      </c>
      <c r="H914" s="180">
        <f>(C914+4.2+coefficient!$B$20)/0.85*1.19</f>
        <v>22.358000000000001</v>
      </c>
      <c r="I914" s="132">
        <v>294</v>
      </c>
      <c r="J914" s="132">
        <v>167452357</v>
      </c>
      <c r="K914" s="132">
        <v>449663</v>
      </c>
      <c r="L914" s="181">
        <f>(C914+4.2+coefficient!$B$20)/0.88*1.19</f>
        <v>21.595795454545453</v>
      </c>
      <c r="M914" s="135">
        <v>295</v>
      </c>
      <c r="N914" s="135">
        <v>167452357</v>
      </c>
      <c r="O914" s="135">
        <v>449664</v>
      </c>
      <c r="P914" s="182">
        <f>(C914+4.2+coefficient!$B$20-0.5)/0.88*1.19</f>
        <v>20.919659090909093</v>
      </c>
      <c r="Q914" s="137">
        <v>296</v>
      </c>
      <c r="R914" s="137">
        <v>167452357</v>
      </c>
      <c r="S914" s="137">
        <v>449665</v>
      </c>
      <c r="T914" s="186">
        <f t="shared" si="60"/>
        <v>9.4253409090909095</v>
      </c>
      <c r="U914" s="187">
        <v>758</v>
      </c>
      <c r="V914" s="187">
        <v>167452357</v>
      </c>
      <c r="W914" s="187">
        <v>599788</v>
      </c>
      <c r="X914" s="188">
        <f>L914-1</f>
        <v>20.595795454545453</v>
      </c>
      <c r="Y914" s="189">
        <v>759</v>
      </c>
      <c r="Z914" s="189">
        <v>167452357</v>
      </c>
      <c r="AA914" s="189">
        <v>599789</v>
      </c>
      <c r="AB914" s="357">
        <v>3</v>
      </c>
    </row>
    <row r="915" spans="1:28" x14ac:dyDescent="0.25">
      <c r="A915" s="148" t="s">
        <v>1755</v>
      </c>
      <c r="B915" s="190">
        <v>167452358</v>
      </c>
      <c r="C915" s="191">
        <v>2.35</v>
      </c>
      <c r="D915" s="192">
        <f>(C915+4.2+coefficient!$B$21-0.5)/0.9*1.19</f>
        <v>17.254999999999999</v>
      </c>
      <c r="E915" s="193">
        <f>(C915+4.2+coefficient!$B$21-0.5)/0.95</f>
        <v>13.736842105263159</v>
      </c>
      <c r="F915" s="185" t="s">
        <v>516</v>
      </c>
      <c r="G915" s="179">
        <v>914</v>
      </c>
      <c r="H915" s="180">
        <f>(C915+4.2+coefficient!$B$21)/0.85*1.19</f>
        <v>18.970000000000002</v>
      </c>
      <c r="I915" s="132">
        <v>294</v>
      </c>
      <c r="J915" s="132">
        <v>167452358</v>
      </c>
      <c r="K915" s="132">
        <v>449666</v>
      </c>
      <c r="L915" s="181">
        <f>(C915+4.2+coefficient!$B$21)/0.88*1.19</f>
        <v>18.323295454545455</v>
      </c>
      <c r="M915" s="135">
        <v>295</v>
      </c>
      <c r="N915" s="135">
        <v>167452358</v>
      </c>
      <c r="O915" s="135">
        <v>449667</v>
      </c>
      <c r="P915" s="182">
        <f>(C915+4.2+coefficient!$B$21-0.5)/0.88*1.19</f>
        <v>17.647159090909092</v>
      </c>
      <c r="Q915" s="137">
        <v>296</v>
      </c>
      <c r="R915" s="137">
        <v>167452358</v>
      </c>
      <c r="S915" s="137">
        <v>449668</v>
      </c>
      <c r="T915" s="186">
        <f t="shared" si="60"/>
        <v>8.8573863636363637</v>
      </c>
      <c r="U915" s="187">
        <v>758</v>
      </c>
      <c r="V915" s="187">
        <v>167452358</v>
      </c>
      <c r="W915" s="187">
        <v>599790</v>
      </c>
      <c r="X915" s="188">
        <f>L915-1</f>
        <v>17.323295454545455</v>
      </c>
      <c r="Y915" s="189">
        <v>759</v>
      </c>
      <c r="Z915" s="189">
        <v>167452358</v>
      </c>
      <c r="AA915" s="189">
        <v>599791</v>
      </c>
      <c r="AB915" s="357">
        <v>3</v>
      </c>
    </row>
    <row r="916" spans="1:28" x14ac:dyDescent="0.25">
      <c r="A916" s="146" t="s">
        <v>1756</v>
      </c>
      <c r="B916" s="190">
        <v>167452359</v>
      </c>
      <c r="C916" s="191">
        <v>3.23</v>
      </c>
      <c r="D916" s="192">
        <f>(C916+4.2+coefficient!$B$20-0.5)/0.9*1.19</f>
        <v>21.062999999999999</v>
      </c>
      <c r="E916" s="193">
        <f>(C916+4.2+coefficient!$B$20-0.5)/0.95</f>
        <v>16.768421052631581</v>
      </c>
      <c r="F916" s="178" t="s">
        <v>842</v>
      </c>
      <c r="G916" s="179">
        <v>915</v>
      </c>
      <c r="H916" s="180">
        <f>(C916+4.2+coefficient!$B$20)/0.85*1.19</f>
        <v>23.001999999999999</v>
      </c>
      <c r="I916" s="132">
        <v>294</v>
      </c>
      <c r="J916" s="132">
        <v>167452359</v>
      </c>
      <c r="K916" s="132">
        <v>449669</v>
      </c>
      <c r="L916" s="181">
        <f>(C916+4.2+coefficient!$B$20)/0.88*1.19</f>
        <v>22.21784090909091</v>
      </c>
      <c r="M916" s="135">
        <v>295</v>
      </c>
      <c r="N916" s="135">
        <v>167452359</v>
      </c>
      <c r="O916" s="135">
        <v>449670</v>
      </c>
      <c r="P916" s="182">
        <f>(C916+4.2+coefficient!$B$20-0.5)/0.88*1.19</f>
        <v>21.541704545454543</v>
      </c>
      <c r="Q916" s="137">
        <v>296</v>
      </c>
      <c r="R916" s="137">
        <v>167452359</v>
      </c>
      <c r="S916" s="137">
        <v>449671</v>
      </c>
      <c r="T916" s="186">
        <f t="shared" si="60"/>
        <v>10.047386363636363</v>
      </c>
      <c r="U916" s="187">
        <v>758</v>
      </c>
      <c r="V916" s="187">
        <v>167452359</v>
      </c>
      <c r="W916" s="187">
        <v>599792</v>
      </c>
      <c r="X916" s="188">
        <f>L916-1</f>
        <v>21.21784090909091</v>
      </c>
      <c r="Y916" s="189">
        <v>759</v>
      </c>
      <c r="Z916" s="189">
        <v>167452359</v>
      </c>
      <c r="AA916" s="189">
        <v>599793</v>
      </c>
      <c r="AB916" s="357">
        <v>3</v>
      </c>
    </row>
    <row r="917" spans="1:28" x14ac:dyDescent="0.25">
      <c r="A917" s="148" t="s">
        <v>1757</v>
      </c>
      <c r="B917" s="190">
        <v>167452360</v>
      </c>
      <c r="C917" s="191">
        <v>3.05</v>
      </c>
      <c r="D917" s="192">
        <f>(C917+4.2+coefficient!$B$20-0.5)/0.9*1.19</f>
        <v>20.824999999999999</v>
      </c>
      <c r="E917" s="193">
        <f>(C917+4.2+coefficient!$B$20-0.5)/0.95</f>
        <v>16.578947368421055</v>
      </c>
      <c r="F917" s="185" t="s">
        <v>842</v>
      </c>
      <c r="G917" s="179">
        <v>916</v>
      </c>
      <c r="H917" s="180">
        <f>(C917+4.2+coefficient!$B$20)/0.85*1.19</f>
        <v>22.75</v>
      </c>
      <c r="I917" s="132">
        <v>294</v>
      </c>
      <c r="J917" s="132">
        <v>167452360</v>
      </c>
      <c r="K917" s="132">
        <v>449672</v>
      </c>
      <c r="L917" s="181">
        <f>(C917+4.2+coefficient!$B$20)/0.88*1.19</f>
        <v>21.974431818181817</v>
      </c>
      <c r="M917" s="135">
        <v>295</v>
      </c>
      <c r="N917" s="135">
        <v>167452360</v>
      </c>
      <c r="O917" s="135">
        <v>449673</v>
      </c>
      <c r="P917" s="182">
        <f>(C917+4.2+coefficient!$B$20-0.5)/0.88*1.19</f>
        <v>21.298295454545453</v>
      </c>
      <c r="Q917" s="137">
        <v>296</v>
      </c>
      <c r="R917" s="137">
        <v>167452360</v>
      </c>
      <c r="S917" s="137">
        <v>449674</v>
      </c>
      <c r="T917" s="186">
        <f t="shared" si="60"/>
        <v>9.8039772727272716</v>
      </c>
      <c r="U917" s="187">
        <v>758</v>
      </c>
      <c r="V917" s="187">
        <v>167452360</v>
      </c>
      <c r="W917" s="187">
        <v>599794</v>
      </c>
      <c r="X917" s="188">
        <f>L917-4.9</f>
        <v>17.074431818181814</v>
      </c>
      <c r="Y917" s="189">
        <v>759</v>
      </c>
      <c r="Z917" s="189">
        <v>167452360</v>
      </c>
      <c r="AA917" s="189">
        <v>599795</v>
      </c>
      <c r="AB917" s="357">
        <v>3</v>
      </c>
    </row>
    <row r="918" spans="1:28" x14ac:dyDescent="0.25">
      <c r="A918" s="146" t="s">
        <v>1758</v>
      </c>
      <c r="B918" s="190">
        <v>167452361</v>
      </c>
      <c r="C918" s="191">
        <v>2.96</v>
      </c>
      <c r="D918" s="192">
        <f>(C918+4.2+coefficient!$B$20-0.5)/0.9*1.19</f>
        <v>20.705999999999996</v>
      </c>
      <c r="E918" s="193">
        <f>(C918+4.2+coefficient!$B$20-0.5)/0.95</f>
        <v>16.484210526315792</v>
      </c>
      <c r="F918" s="178" t="s">
        <v>842</v>
      </c>
      <c r="G918" s="179">
        <v>917</v>
      </c>
      <c r="H918" s="180">
        <f>(C918+4.2+coefficient!$B$20)/0.85*1.19</f>
        <v>22.623999999999999</v>
      </c>
      <c r="I918" s="132">
        <v>294</v>
      </c>
      <c r="J918" s="132">
        <v>167452361</v>
      </c>
      <c r="K918" s="132">
        <v>449675</v>
      </c>
      <c r="L918" s="181">
        <f>(C918+4.2+coefficient!$B$20)/0.88*1.19</f>
        <v>21.852727272727272</v>
      </c>
      <c r="M918" s="135">
        <v>295</v>
      </c>
      <c r="N918" s="135">
        <v>167452361</v>
      </c>
      <c r="O918" s="135">
        <v>449676</v>
      </c>
      <c r="P918" s="182">
        <f>(C918+4.2+coefficient!$B$20-0.5)/0.88*1.19</f>
        <v>21.176590909090908</v>
      </c>
      <c r="Q918" s="137">
        <v>296</v>
      </c>
      <c r="R918" s="137">
        <v>167452361</v>
      </c>
      <c r="S918" s="137">
        <v>449677</v>
      </c>
      <c r="T918" s="186">
        <f t="shared" si="60"/>
        <v>9.6822727272727267</v>
      </c>
      <c r="U918" s="187">
        <v>758</v>
      </c>
      <c r="V918" s="187">
        <v>167452361</v>
      </c>
      <c r="W918" s="187">
        <v>599796</v>
      </c>
      <c r="X918" s="188">
        <f>L918-1</f>
        <v>20.852727272727272</v>
      </c>
      <c r="Y918" s="189">
        <v>759</v>
      </c>
      <c r="Z918" s="189">
        <v>167452361</v>
      </c>
      <c r="AA918" s="189">
        <v>599797</v>
      </c>
      <c r="AB918" s="357">
        <v>3</v>
      </c>
    </row>
    <row r="919" spans="1:28" x14ac:dyDescent="0.25">
      <c r="A919" s="148" t="s">
        <v>1759</v>
      </c>
      <c r="B919" s="190">
        <v>167452362</v>
      </c>
      <c r="C919" s="191">
        <v>3.05</v>
      </c>
      <c r="D919" s="192">
        <f>(C919+4.2+coefficient!$B$20-0.5)/0.9*1.19</f>
        <v>20.824999999999999</v>
      </c>
      <c r="E919" s="193">
        <f>(C919+4.2+coefficient!$B$20-0.5)/0.95</f>
        <v>16.578947368421055</v>
      </c>
      <c r="F919" s="185" t="s">
        <v>842</v>
      </c>
      <c r="G919" s="179">
        <v>918</v>
      </c>
      <c r="H919" s="180">
        <f>(C919+4.2+coefficient!$B$20)/0.85*1.19</f>
        <v>22.75</v>
      </c>
      <c r="I919" s="132">
        <v>294</v>
      </c>
      <c r="J919" s="132">
        <v>167452362</v>
      </c>
      <c r="K919" s="132">
        <v>449678</v>
      </c>
      <c r="L919" s="181">
        <f>(C919+4.2+coefficient!$B$20)/0.88*1.19</f>
        <v>21.974431818181817</v>
      </c>
      <c r="M919" s="135">
        <v>295</v>
      </c>
      <c r="N919" s="135">
        <v>167452362</v>
      </c>
      <c r="O919" s="135">
        <v>449679</v>
      </c>
      <c r="P919" s="182">
        <f>(C919+4.2+coefficient!$B$20-0.5)/0.88*1.19</f>
        <v>21.298295454545453</v>
      </c>
      <c r="Q919" s="137">
        <v>296</v>
      </c>
      <c r="R919" s="137">
        <v>167452362</v>
      </c>
      <c r="S919" s="137">
        <v>449680</v>
      </c>
      <c r="T919" s="186">
        <f t="shared" si="60"/>
        <v>9.8039772727272716</v>
      </c>
      <c r="U919" s="187">
        <v>758</v>
      </c>
      <c r="V919" s="187">
        <v>167452362</v>
      </c>
      <c r="W919" s="187">
        <v>599798</v>
      </c>
      <c r="X919" s="188">
        <f>L919-1</f>
        <v>20.974431818181817</v>
      </c>
      <c r="Y919" s="189">
        <v>759</v>
      </c>
      <c r="Z919" s="189">
        <v>167452362</v>
      </c>
      <c r="AA919" s="189">
        <v>599799</v>
      </c>
      <c r="AB919" s="357">
        <v>3</v>
      </c>
    </row>
    <row r="920" spans="1:28" x14ac:dyDescent="0.25">
      <c r="A920" s="146" t="s">
        <v>1760</v>
      </c>
      <c r="B920" s="190">
        <v>167452363</v>
      </c>
      <c r="C920" s="191">
        <v>3.6</v>
      </c>
      <c r="D920" s="192">
        <f>(C920+4.2+coefficient!$B$20-0.5)/0.9*1.19</f>
        <v>21.55222222222222</v>
      </c>
      <c r="E920" s="193">
        <f>(C920+4.2+coefficient!$B$20-0.5)/0.95</f>
        <v>17.157894736842106</v>
      </c>
      <c r="F920" s="178" t="s">
        <v>842</v>
      </c>
      <c r="G920" s="179">
        <v>919</v>
      </c>
      <c r="H920" s="180">
        <f>(C920+4.2+coefficient!$B$20)/0.85*1.19</f>
        <v>23.52</v>
      </c>
      <c r="I920" s="132">
        <v>294</v>
      </c>
      <c r="J920" s="132">
        <v>167452363</v>
      </c>
      <c r="K920" s="132">
        <v>449681</v>
      </c>
      <c r="L920" s="181">
        <f>(C920+4.2+coefficient!$B$20)/0.88*1.19</f>
        <v>22.718181818181815</v>
      </c>
      <c r="M920" s="135">
        <v>295</v>
      </c>
      <c r="N920" s="135">
        <v>167452363</v>
      </c>
      <c r="O920" s="135">
        <v>449682</v>
      </c>
      <c r="P920" s="182">
        <f>(C920+4.2+coefficient!$B$20-0.5)/0.88*1.19</f>
        <v>22.042045454545455</v>
      </c>
      <c r="Q920" s="137">
        <v>296</v>
      </c>
      <c r="R920" s="137">
        <v>167452363</v>
      </c>
      <c r="S920" s="137">
        <v>449683</v>
      </c>
      <c r="T920" s="186">
        <f t="shared" si="60"/>
        <v>10.547727272727274</v>
      </c>
      <c r="U920" s="187">
        <v>758</v>
      </c>
      <c r="V920" s="187">
        <v>167452363</v>
      </c>
      <c r="W920" s="187">
        <v>599800</v>
      </c>
      <c r="X920" s="188">
        <f>L920-4.9</f>
        <v>17.818181818181813</v>
      </c>
      <c r="Y920" s="189">
        <v>759</v>
      </c>
      <c r="Z920" s="189">
        <v>167452363</v>
      </c>
      <c r="AA920" s="189">
        <v>599801</v>
      </c>
      <c r="AB920" s="357">
        <v>0</v>
      </c>
    </row>
    <row r="921" spans="1:28" x14ac:dyDescent="0.25">
      <c r="A921" s="148" t="s">
        <v>1761</v>
      </c>
      <c r="B921" s="190">
        <v>167452364</v>
      </c>
      <c r="C921" s="191">
        <v>2.93</v>
      </c>
      <c r="D921" s="192">
        <f>(C921+4.2+coefficient!$B$21-0.5)/0.9*1.19</f>
        <v>18.021888888888888</v>
      </c>
      <c r="E921" s="193">
        <f>(C921+4.2+coefficient!$B$21-0.5)/0.95</f>
        <v>14.347368421052632</v>
      </c>
      <c r="F921" s="185" t="s">
        <v>516</v>
      </c>
      <c r="G921" s="179">
        <v>920</v>
      </c>
      <c r="H921" s="180">
        <f>(C921+4.2+coefficient!$B$21)/0.85*1.19</f>
        <v>19.782</v>
      </c>
      <c r="I921" s="132">
        <v>294</v>
      </c>
      <c r="J921" s="132">
        <v>167452364</v>
      </c>
      <c r="K921" s="132">
        <v>449684</v>
      </c>
      <c r="L921" s="181">
        <f>(C921+4.2+coefficient!$B$21)/0.88*1.19</f>
        <v>19.107613636363638</v>
      </c>
      <c r="M921" s="135">
        <v>295</v>
      </c>
      <c r="N921" s="135">
        <v>167452364</v>
      </c>
      <c r="O921" s="135">
        <v>449685</v>
      </c>
      <c r="P921" s="182">
        <f>(C921+4.2+coefficient!$B$21-0.5)/0.88*1.19</f>
        <v>18.431477272727275</v>
      </c>
      <c r="Q921" s="137">
        <v>296</v>
      </c>
      <c r="R921" s="137">
        <v>167452364</v>
      </c>
      <c r="S921" s="137">
        <v>449686</v>
      </c>
      <c r="T921" s="186">
        <f t="shared" si="60"/>
        <v>9.6417045454545462</v>
      </c>
      <c r="U921" s="187">
        <v>758</v>
      </c>
      <c r="V921" s="187">
        <v>167452364</v>
      </c>
      <c r="W921" s="187">
        <v>599802</v>
      </c>
      <c r="X921" s="188">
        <f>L921-1</f>
        <v>18.107613636363638</v>
      </c>
      <c r="Y921" s="189">
        <v>759</v>
      </c>
      <c r="Z921" s="189">
        <v>167452364</v>
      </c>
      <c r="AA921" s="189">
        <v>599803</v>
      </c>
      <c r="AB921" s="357">
        <v>3</v>
      </c>
    </row>
    <row r="922" spans="1:28" x14ac:dyDescent="0.25">
      <c r="A922" s="146" t="s">
        <v>1762</v>
      </c>
      <c r="B922" s="190">
        <v>167452365</v>
      </c>
      <c r="C922" s="191">
        <v>3.81</v>
      </c>
      <c r="D922" s="192">
        <f>(C922+4.2+coefficient!$B$20-0.5)/0.9*1.19</f>
        <v>21.829888888888885</v>
      </c>
      <c r="E922" s="193">
        <f>(C922+4.2+coefficient!$B$20-0.5)/0.95</f>
        <v>17.378947368421052</v>
      </c>
      <c r="F922" s="178" t="s">
        <v>842</v>
      </c>
      <c r="G922" s="179">
        <v>921</v>
      </c>
      <c r="H922" s="180">
        <f>(C922+4.2+coefficient!$B$20)/0.85*1.19</f>
        <v>23.814</v>
      </c>
      <c r="I922" s="132">
        <v>294</v>
      </c>
      <c r="J922" s="132">
        <v>167452365</v>
      </c>
      <c r="K922" s="132">
        <v>449687</v>
      </c>
      <c r="L922" s="181">
        <f>(C922+4.2+coefficient!$B$20)/0.88*1.19</f>
        <v>23.002159090909089</v>
      </c>
      <c r="M922" s="135">
        <v>295</v>
      </c>
      <c r="N922" s="135">
        <v>167452365</v>
      </c>
      <c r="O922" s="135">
        <v>449688</v>
      </c>
      <c r="P922" s="182">
        <f>(C922+4.2+coefficient!$B$20-0.5)/0.88*1.19</f>
        <v>22.326022727272722</v>
      </c>
      <c r="Q922" s="137">
        <v>296</v>
      </c>
      <c r="R922" s="137">
        <v>167452365</v>
      </c>
      <c r="S922" s="137">
        <v>449689</v>
      </c>
      <c r="T922" s="186">
        <f t="shared" si="60"/>
        <v>10.831704545454544</v>
      </c>
      <c r="U922" s="187">
        <v>758</v>
      </c>
      <c r="V922" s="187">
        <v>167452365</v>
      </c>
      <c r="W922" s="187">
        <v>599804</v>
      </c>
      <c r="X922" s="188">
        <f>L922-1</f>
        <v>22.002159090909089</v>
      </c>
      <c r="Y922" s="189">
        <v>759</v>
      </c>
      <c r="Z922" s="189">
        <v>167452365</v>
      </c>
      <c r="AA922" s="189">
        <v>599805</v>
      </c>
      <c r="AB922" s="357">
        <v>3</v>
      </c>
    </row>
    <row r="923" spans="1:28" x14ac:dyDescent="0.25">
      <c r="A923" s="148" t="s">
        <v>1763</v>
      </c>
      <c r="B923" s="190">
        <v>167452366</v>
      </c>
      <c r="C923" s="191">
        <v>3.63</v>
      </c>
      <c r="D923" s="192">
        <f>(C923+4.2+coefficient!$B$20-0.5)/0.9*1.19</f>
        <v>21.591888888888885</v>
      </c>
      <c r="E923" s="193">
        <f>(C923+4.2+coefficient!$B$20-0.5)/0.95</f>
        <v>17.189473684210526</v>
      </c>
      <c r="F923" s="185" t="s">
        <v>842</v>
      </c>
      <c r="G923" s="179">
        <v>922</v>
      </c>
      <c r="H923" s="180">
        <f>(C923+4.2+coefficient!$B$20)/0.85*1.19</f>
        <v>23.561999999999994</v>
      </c>
      <c r="I923" s="132">
        <v>294</v>
      </c>
      <c r="J923" s="132">
        <v>167452366</v>
      </c>
      <c r="K923" s="132">
        <v>449690</v>
      </c>
      <c r="L923" s="181">
        <f>(C923+4.2+coefficient!$B$20)/0.88*1.19</f>
        <v>22.758749999999996</v>
      </c>
      <c r="M923" s="135">
        <v>295</v>
      </c>
      <c r="N923" s="135">
        <v>167452366</v>
      </c>
      <c r="O923" s="135">
        <v>449691</v>
      </c>
      <c r="P923" s="182">
        <f>(C923+4.2+coefficient!$B$20-0.5)/0.88*1.19</f>
        <v>22.082613636363632</v>
      </c>
      <c r="Q923" s="137">
        <v>296</v>
      </c>
      <c r="R923" s="137">
        <v>167452366</v>
      </c>
      <c r="S923" s="137">
        <v>449692</v>
      </c>
      <c r="T923" s="186">
        <f t="shared" si="60"/>
        <v>10.588295454545454</v>
      </c>
      <c r="U923" s="187">
        <v>758</v>
      </c>
      <c r="V923" s="187">
        <v>167452366</v>
      </c>
      <c r="W923" s="187">
        <v>599806</v>
      </c>
      <c r="X923" s="188">
        <f>L923-4.9</f>
        <v>17.858749999999993</v>
      </c>
      <c r="Y923" s="189">
        <v>759</v>
      </c>
      <c r="Z923" s="189">
        <v>167452366</v>
      </c>
      <c r="AA923" s="189">
        <v>599807</v>
      </c>
      <c r="AB923" s="357">
        <v>3</v>
      </c>
    </row>
    <row r="924" spans="1:28" x14ac:dyDescent="0.25">
      <c r="A924" s="146" t="s">
        <v>1764</v>
      </c>
      <c r="B924" s="190">
        <v>167452367</v>
      </c>
      <c r="C924" s="191">
        <v>3.63</v>
      </c>
      <c r="D924" s="192">
        <f>(C924+4.2+coefficient!$B$20-0.5)/0.9*1.19</f>
        <v>21.591888888888885</v>
      </c>
      <c r="E924" s="193">
        <f>(C924+4.2+coefficient!$B$20-0.5)/0.95</f>
        <v>17.189473684210526</v>
      </c>
      <c r="F924" s="178" t="s">
        <v>842</v>
      </c>
      <c r="G924" s="179">
        <v>923</v>
      </c>
      <c r="H924" s="180">
        <f>(C924+4.2+coefficient!$B$20)/0.85*1.19</f>
        <v>23.561999999999994</v>
      </c>
      <c r="I924" s="132">
        <v>294</v>
      </c>
      <c r="J924" s="132">
        <v>167452367</v>
      </c>
      <c r="K924" s="132">
        <v>449693</v>
      </c>
      <c r="L924" s="181">
        <f>(C924+4.2+coefficient!$B$20)/0.88*1.19</f>
        <v>22.758749999999996</v>
      </c>
      <c r="M924" s="135">
        <v>295</v>
      </c>
      <c r="N924" s="135">
        <v>167452367</v>
      </c>
      <c r="O924" s="135">
        <v>449694</v>
      </c>
      <c r="P924" s="182">
        <f>(C924+4.2+coefficient!$B$20-0.5)/0.88*1.19</f>
        <v>22.082613636363632</v>
      </c>
      <c r="Q924" s="137">
        <v>296</v>
      </c>
      <c r="R924" s="137">
        <v>167452367</v>
      </c>
      <c r="S924" s="137">
        <v>449695</v>
      </c>
      <c r="T924" s="186">
        <f t="shared" si="60"/>
        <v>10.588295454545454</v>
      </c>
      <c r="U924" s="187">
        <v>758</v>
      </c>
      <c r="V924" s="187">
        <v>167452367</v>
      </c>
      <c r="W924" s="187">
        <v>599808</v>
      </c>
      <c r="X924" s="188">
        <f>L924-1</f>
        <v>21.758749999999996</v>
      </c>
      <c r="Y924" s="189">
        <v>759</v>
      </c>
      <c r="Z924" s="189">
        <v>167452367</v>
      </c>
      <c r="AA924" s="189">
        <v>599809</v>
      </c>
      <c r="AB924" s="357">
        <v>3</v>
      </c>
    </row>
    <row r="925" spans="1:28" x14ac:dyDescent="0.25">
      <c r="A925" s="148" t="s">
        <v>1765</v>
      </c>
      <c r="B925" s="190">
        <v>167452368</v>
      </c>
      <c r="C925" s="191">
        <v>2.75</v>
      </c>
      <c r="D925" s="192">
        <f>(C925+4.2+coefficient!$B$21-0.5)/0.9*1.19</f>
        <v>17.783888888888885</v>
      </c>
      <c r="E925" s="193">
        <f>(C925+4.2+coefficient!$B$21-0.5)/0.95</f>
        <v>14.157894736842104</v>
      </c>
      <c r="F925" s="185" t="s">
        <v>516</v>
      </c>
      <c r="G925" s="179">
        <v>924</v>
      </c>
      <c r="H925" s="180">
        <f>(C925+4.2+coefficient!$B$21)/0.85*1.19</f>
        <v>19.529999999999998</v>
      </c>
      <c r="I925" s="132">
        <v>294</v>
      </c>
      <c r="J925" s="132">
        <v>167452368</v>
      </c>
      <c r="K925" s="132">
        <v>449696</v>
      </c>
      <c r="L925" s="181">
        <f>(C925+4.2+coefficient!$B$21)/0.88*1.19</f>
        <v>18.864204545454545</v>
      </c>
      <c r="M925" s="135">
        <v>295</v>
      </c>
      <c r="N925" s="135">
        <v>167452368</v>
      </c>
      <c r="O925" s="135">
        <v>449697</v>
      </c>
      <c r="P925" s="182">
        <f>(C925+4.2+coefficient!$B$21-0.5)/0.88*1.19</f>
        <v>18.188068181818181</v>
      </c>
      <c r="Q925" s="137">
        <v>296</v>
      </c>
      <c r="R925" s="137">
        <v>167452368</v>
      </c>
      <c r="S925" s="137">
        <v>449698</v>
      </c>
      <c r="T925" s="186">
        <f t="shared" si="60"/>
        <v>9.3982954545454547</v>
      </c>
      <c r="U925" s="187">
        <v>758</v>
      </c>
      <c r="V925" s="187">
        <v>167452368</v>
      </c>
      <c r="W925" s="187">
        <v>599810</v>
      </c>
      <c r="X925" s="188">
        <f>L925-1</f>
        <v>17.864204545454545</v>
      </c>
      <c r="Y925" s="189">
        <v>759</v>
      </c>
      <c r="Z925" s="189">
        <v>167452368</v>
      </c>
      <c r="AA925" s="189">
        <v>599811</v>
      </c>
      <c r="AB925" s="357">
        <v>3</v>
      </c>
    </row>
    <row r="926" spans="1:28" x14ac:dyDescent="0.25">
      <c r="A926" s="146" t="s">
        <v>1766</v>
      </c>
      <c r="B926" s="190">
        <v>167452369</v>
      </c>
      <c r="C926" s="191">
        <v>3.63</v>
      </c>
      <c r="D926" s="192">
        <f>(C926+4.2+coefficient!$B$20-0.5)/0.9*1.19</f>
        <v>21.591888888888885</v>
      </c>
      <c r="E926" s="193">
        <f>(C926+4.2+coefficient!$B$20-0.5)/0.95</f>
        <v>17.189473684210526</v>
      </c>
      <c r="F926" s="178" t="s">
        <v>842</v>
      </c>
      <c r="G926" s="179">
        <v>925</v>
      </c>
      <c r="H926" s="180">
        <f>(C926+4.2+coefficient!$B$20)/0.85*1.19</f>
        <v>23.561999999999994</v>
      </c>
      <c r="I926" s="132">
        <v>294</v>
      </c>
      <c r="J926" s="132">
        <v>167452369</v>
      </c>
      <c r="K926" s="132">
        <v>449699</v>
      </c>
      <c r="L926" s="181">
        <f>(C926+4.2+coefficient!$B$20)/0.88*1.19</f>
        <v>22.758749999999996</v>
      </c>
      <c r="M926" s="135">
        <v>295</v>
      </c>
      <c r="N926" s="135">
        <v>167452369</v>
      </c>
      <c r="O926" s="135">
        <v>449700</v>
      </c>
      <c r="P926" s="182">
        <f>(C926+4.2+coefficient!$B$20-0.5)/0.88*1.19</f>
        <v>22.082613636363632</v>
      </c>
      <c r="Q926" s="137">
        <v>296</v>
      </c>
      <c r="R926" s="137">
        <v>167452369</v>
      </c>
      <c r="S926" s="137">
        <v>449701</v>
      </c>
      <c r="T926" s="186">
        <f t="shared" si="60"/>
        <v>10.588295454545454</v>
      </c>
      <c r="U926" s="187">
        <v>758</v>
      </c>
      <c r="V926" s="187">
        <v>167452369</v>
      </c>
      <c r="W926" s="187">
        <v>599812</v>
      </c>
      <c r="X926" s="188">
        <f>L926-1</f>
        <v>21.758749999999996</v>
      </c>
      <c r="Y926" s="189">
        <v>759</v>
      </c>
      <c r="Z926" s="189">
        <v>167452369</v>
      </c>
      <c r="AA926" s="189">
        <v>599813</v>
      </c>
      <c r="AB926" s="357">
        <v>3</v>
      </c>
    </row>
    <row r="927" spans="1:28" x14ac:dyDescent="0.25">
      <c r="A927" s="148" t="s">
        <v>1767</v>
      </c>
      <c r="B927" s="190">
        <v>167452370</v>
      </c>
      <c r="C927" s="191">
        <v>3.45</v>
      </c>
      <c r="D927" s="192">
        <f>(C927+4.2+coefficient!$B$20-0.5)/0.9*1.19</f>
        <v>21.353888888888886</v>
      </c>
      <c r="E927" s="193">
        <f>(C927+4.2+coefficient!$B$20-0.5)/0.95</f>
        <v>17</v>
      </c>
      <c r="F927" s="185" t="s">
        <v>842</v>
      </c>
      <c r="G927" s="179">
        <v>926</v>
      </c>
      <c r="H927" s="180">
        <f>(C927+4.2+coefficient!$B$20)/0.85*1.19</f>
        <v>23.309999999999995</v>
      </c>
      <c r="I927" s="132">
        <v>294</v>
      </c>
      <c r="J927" s="132">
        <v>167452370</v>
      </c>
      <c r="K927" s="132">
        <v>449702</v>
      </c>
      <c r="L927" s="181">
        <f>(C927+4.2+coefficient!$B$20)/0.88*1.19</f>
        <v>22.515340909090906</v>
      </c>
      <c r="M927" s="135">
        <v>295</v>
      </c>
      <c r="N927" s="135">
        <v>167452370</v>
      </c>
      <c r="O927" s="135">
        <v>449703</v>
      </c>
      <c r="P927" s="182">
        <f>(C927+4.2+coefficient!$B$20-0.5)/0.88*1.19</f>
        <v>21.839204545454542</v>
      </c>
      <c r="Q927" s="137">
        <v>296</v>
      </c>
      <c r="R927" s="137">
        <v>167452370</v>
      </c>
      <c r="S927" s="137">
        <v>449704</v>
      </c>
      <c r="T927" s="186">
        <f t="shared" si="60"/>
        <v>10.344886363636363</v>
      </c>
      <c r="U927" s="187">
        <v>758</v>
      </c>
      <c r="V927" s="187">
        <v>167452370</v>
      </c>
      <c r="W927" s="187">
        <v>599814</v>
      </c>
      <c r="X927" s="188">
        <f>L927-4.9</f>
        <v>17.615340909090904</v>
      </c>
      <c r="Y927" s="189">
        <v>759</v>
      </c>
      <c r="Z927" s="189">
        <v>167452370</v>
      </c>
      <c r="AA927" s="189">
        <v>599815</v>
      </c>
      <c r="AB927" s="357">
        <v>3</v>
      </c>
    </row>
    <row r="928" spans="1:28" x14ac:dyDescent="0.25">
      <c r="A928" s="146" t="s">
        <v>1768</v>
      </c>
      <c r="B928" s="190">
        <v>167452371</v>
      </c>
      <c r="C928" s="191">
        <v>3.45</v>
      </c>
      <c r="D928" s="192">
        <f>(C928+4.2+coefficient!$B$20-0.5)/0.9*1.19</f>
        <v>21.353888888888886</v>
      </c>
      <c r="E928" s="193">
        <f>(C928+4.2+coefficient!$B$20-0.5)/0.95</f>
        <v>17</v>
      </c>
      <c r="F928" s="178" t="s">
        <v>842</v>
      </c>
      <c r="G928" s="179">
        <v>927</v>
      </c>
      <c r="H928" s="180">
        <f>(C928+4.2+coefficient!$B$20)/0.85*1.19</f>
        <v>23.309999999999995</v>
      </c>
      <c r="I928" s="132">
        <v>294</v>
      </c>
      <c r="J928" s="132">
        <v>167452371</v>
      </c>
      <c r="K928" s="132">
        <v>449705</v>
      </c>
      <c r="L928" s="181">
        <f>(C928+4.2+coefficient!$B$20)/0.88*1.19</f>
        <v>22.515340909090906</v>
      </c>
      <c r="M928" s="135">
        <v>295</v>
      </c>
      <c r="N928" s="135">
        <v>167452371</v>
      </c>
      <c r="O928" s="135">
        <v>449706</v>
      </c>
      <c r="P928" s="182">
        <f>(C928+4.2+coefficient!$B$20-0.5)/0.88*1.19</f>
        <v>21.839204545454542</v>
      </c>
      <c r="Q928" s="137">
        <v>296</v>
      </c>
      <c r="R928" s="137">
        <v>167452371</v>
      </c>
      <c r="S928" s="137">
        <v>449707</v>
      </c>
      <c r="T928" s="186">
        <f t="shared" si="60"/>
        <v>10.344886363636363</v>
      </c>
      <c r="U928" s="187">
        <v>758</v>
      </c>
      <c r="V928" s="187">
        <v>167452371</v>
      </c>
      <c r="W928" s="187">
        <v>599816</v>
      </c>
      <c r="X928" s="188">
        <f>L928-1</f>
        <v>21.515340909090906</v>
      </c>
      <c r="Y928" s="189">
        <v>759</v>
      </c>
      <c r="Z928" s="189">
        <v>167452371</v>
      </c>
      <c r="AA928" s="189">
        <v>599817</v>
      </c>
      <c r="AB928" s="357">
        <v>3</v>
      </c>
    </row>
    <row r="929" spans="1:33" x14ac:dyDescent="0.25">
      <c r="A929" s="125" t="s">
        <v>1769</v>
      </c>
      <c r="B929" s="183">
        <v>167452372</v>
      </c>
      <c r="C929" s="184">
        <v>3.62</v>
      </c>
      <c r="D929" s="127">
        <f>(C929+4.2+coefficient!$B$21-0.5)/0.9*1.19</f>
        <v>18.934222222222221</v>
      </c>
      <c r="E929" s="128">
        <f>(C929+4.2+coefficient!$B$21-0.5)/0.95</f>
        <v>15.073684210526316</v>
      </c>
      <c r="F929" s="185" t="s">
        <v>516</v>
      </c>
      <c r="G929" s="179">
        <v>928</v>
      </c>
      <c r="H929" s="180">
        <f>(C929+4.2+coefficient!$B$21)/0.85*1.19</f>
        <v>20.748000000000001</v>
      </c>
      <c r="I929" s="132">
        <v>294</v>
      </c>
      <c r="J929" s="132">
        <v>167452372</v>
      </c>
      <c r="K929" s="132">
        <v>449708</v>
      </c>
      <c r="L929" s="181">
        <f>(C929+4.2+coefficient!$B$21)/0.88*1.19</f>
        <v>20.040681818181817</v>
      </c>
      <c r="M929" s="135">
        <v>295</v>
      </c>
      <c r="N929" s="135">
        <v>167452372</v>
      </c>
      <c r="O929" s="135">
        <v>449709</v>
      </c>
      <c r="P929" s="182">
        <f>(C929+4.2+coefficient!$B$21-0.5)/0.88*1.19</f>
        <v>19.364545454545453</v>
      </c>
      <c r="Q929" s="137">
        <v>296</v>
      </c>
      <c r="R929" s="137">
        <v>167452372</v>
      </c>
      <c r="S929" s="137">
        <v>449710</v>
      </c>
      <c r="T929" s="186">
        <f t="shared" si="60"/>
        <v>10.574772727272727</v>
      </c>
      <c r="U929" s="187">
        <v>758</v>
      </c>
      <c r="V929" s="187">
        <v>167452372</v>
      </c>
      <c r="W929" s="187">
        <v>599818</v>
      </c>
      <c r="X929" s="188">
        <f>L929-1</f>
        <v>19.040681818181817</v>
      </c>
      <c r="Y929" s="189">
        <v>759</v>
      </c>
      <c r="Z929" s="189">
        <v>167452372</v>
      </c>
      <c r="AA929" s="189">
        <v>599819</v>
      </c>
      <c r="AB929" s="357">
        <v>0</v>
      </c>
      <c r="AE929">
        <v>7</v>
      </c>
      <c r="AF929">
        <v>17.34</v>
      </c>
      <c r="AG929">
        <v>0</v>
      </c>
    </row>
    <row r="930" spans="1:33" x14ac:dyDescent="0.25">
      <c r="A930" s="146" t="s">
        <v>1770</v>
      </c>
      <c r="B930" s="190">
        <v>167452373</v>
      </c>
      <c r="C930" s="191">
        <v>5.39</v>
      </c>
      <c r="D930" s="192">
        <f>(C930+4.2+coefficient!$B$20-0.5)/0.9*1.19</f>
        <v>23.918999999999997</v>
      </c>
      <c r="E930" s="193">
        <f>(C930+4.2+coefficient!$B$20-0.5)/0.95</f>
        <v>19.042105263157897</v>
      </c>
      <c r="F930" s="178" t="s">
        <v>842</v>
      </c>
      <c r="G930" s="179">
        <v>929</v>
      </c>
      <c r="H930" s="180">
        <f>(C930+4.2+coefficient!$B$20)/0.85*1.19</f>
        <v>26.026</v>
      </c>
      <c r="I930" s="132">
        <v>294</v>
      </c>
      <c r="J930" s="132">
        <v>167452373</v>
      </c>
      <c r="K930" s="132">
        <v>449711</v>
      </c>
      <c r="L930" s="181">
        <f>(C930+4.2+coefficient!$B$20)/0.88*1.19</f>
        <v>25.138749999999998</v>
      </c>
      <c r="M930" s="135">
        <v>295</v>
      </c>
      <c r="N930" s="135">
        <v>167452373</v>
      </c>
      <c r="O930" s="135">
        <v>449712</v>
      </c>
      <c r="P930" s="182">
        <f>(C930+4.2+coefficient!$B$20-0.5)/0.88*1.19</f>
        <v>24.462613636363631</v>
      </c>
      <c r="Q930" s="137">
        <v>296</v>
      </c>
      <c r="R930" s="137">
        <v>167452373</v>
      </c>
      <c r="S930" s="137">
        <v>449713</v>
      </c>
      <c r="T930" s="186">
        <f t="shared" si="60"/>
        <v>12.968295454545455</v>
      </c>
      <c r="U930" s="187">
        <v>758</v>
      </c>
      <c r="V930" s="187">
        <v>167452373</v>
      </c>
      <c r="W930" s="187">
        <v>599820</v>
      </c>
      <c r="X930" s="188">
        <f>L930-4.9</f>
        <v>20.238749999999996</v>
      </c>
      <c r="Y930" s="189">
        <v>759</v>
      </c>
      <c r="Z930" s="189">
        <v>167452373</v>
      </c>
      <c r="AA930" s="189">
        <v>599821</v>
      </c>
      <c r="AB930" s="357">
        <v>0</v>
      </c>
    </row>
    <row r="931" spans="1:33" x14ac:dyDescent="0.25">
      <c r="A931" s="125" t="s">
        <v>1771</v>
      </c>
      <c r="B931" s="183">
        <v>167452374</v>
      </c>
      <c r="C931" s="184">
        <v>4.29</v>
      </c>
      <c r="D931" s="127">
        <f>(C931+4.2+coefficient!$B$20-0.5)/0.9*1.19</f>
        <v>22.464555555555556</v>
      </c>
      <c r="E931" s="128">
        <f>(C931+4.2+coefficient!$B$20-0.5)/0.95</f>
        <v>17.884210526315794</v>
      </c>
      <c r="F931" s="185" t="s">
        <v>842</v>
      </c>
      <c r="G931" s="179">
        <v>930</v>
      </c>
      <c r="H931" s="180">
        <f>(C931+4.2+coefficient!$B$20)/0.85*1.19</f>
        <v>24.486000000000001</v>
      </c>
      <c r="I931" s="132">
        <v>294</v>
      </c>
      <c r="J931" s="132">
        <v>167452374</v>
      </c>
      <c r="K931" s="132">
        <v>449714</v>
      </c>
      <c r="L931" s="181">
        <f>(C931+4.2+coefficient!$B$20)/0.88*1.19</f>
        <v>23.651250000000005</v>
      </c>
      <c r="M931" s="135">
        <v>295</v>
      </c>
      <c r="N931" s="135">
        <v>167452374</v>
      </c>
      <c r="O931" s="135">
        <v>449715</v>
      </c>
      <c r="P931" s="182">
        <f>(C931+4.2+coefficient!$B$20-0.5)/0.88*1.19</f>
        <v>22.975113636363638</v>
      </c>
      <c r="Q931" s="137">
        <v>296</v>
      </c>
      <c r="R931" s="137">
        <v>167452374</v>
      </c>
      <c r="S931" s="137">
        <v>449716</v>
      </c>
      <c r="T931" s="186">
        <f t="shared" si="60"/>
        <v>11.480795454545454</v>
      </c>
      <c r="U931" s="187">
        <v>758</v>
      </c>
      <c r="V931" s="187">
        <v>167452374</v>
      </c>
      <c r="W931" s="187">
        <v>599822</v>
      </c>
      <c r="X931" s="188">
        <f>L931-1</f>
        <v>22.651250000000005</v>
      </c>
      <c r="Y931" s="189">
        <v>759</v>
      </c>
      <c r="Z931" s="189">
        <v>167452374</v>
      </c>
      <c r="AA931" s="189">
        <v>599823</v>
      </c>
      <c r="AB931" s="357">
        <v>0</v>
      </c>
    </row>
    <row r="932" spans="1:33" x14ac:dyDescent="0.25">
      <c r="A932" s="144" t="s">
        <v>1772</v>
      </c>
      <c r="B932" s="183">
        <v>167452375</v>
      </c>
      <c r="C932" s="184">
        <v>1.62</v>
      </c>
      <c r="D932" s="127">
        <f>(C932+4.2+coefficient!$B$21-0.5)/0.9*1.19</f>
        <v>16.289777777777775</v>
      </c>
      <c r="E932" s="128">
        <f>(C932+4.2+coefficient!$B$21-0.5)/0.95</f>
        <v>12.96842105263158</v>
      </c>
      <c r="F932" s="178" t="s">
        <v>516</v>
      </c>
      <c r="G932" s="179">
        <v>931</v>
      </c>
      <c r="H932" s="180">
        <f>(C932+4.2+coefficient!$B$21)/0.85*1.19</f>
        <v>17.948</v>
      </c>
      <c r="I932" s="132">
        <v>294</v>
      </c>
      <c r="J932" s="132">
        <v>167452375</v>
      </c>
      <c r="K932" s="132">
        <v>449717</v>
      </c>
      <c r="L932" s="181">
        <f>(C932+4.2+coefficient!$B$21)/0.88*1.19</f>
        <v>17.336136363636363</v>
      </c>
      <c r="M932" s="135">
        <v>295</v>
      </c>
      <c r="N932" s="135">
        <v>167452375</v>
      </c>
      <c r="O932" s="135">
        <v>449718</v>
      </c>
      <c r="P932" s="182">
        <f>(C932+4.2+coefficient!$B$21-0.5)/0.88*1.19</f>
        <v>16.66</v>
      </c>
      <c r="Q932" s="137">
        <v>296</v>
      </c>
      <c r="R932" s="137">
        <v>167452375</v>
      </c>
      <c r="S932" s="137">
        <v>449719</v>
      </c>
      <c r="T932" s="186">
        <f t="shared" si="60"/>
        <v>7.8702272727272726</v>
      </c>
      <c r="U932" s="187">
        <v>758</v>
      </c>
      <c r="V932" s="187">
        <v>167452375</v>
      </c>
      <c r="W932" s="187">
        <v>599824</v>
      </c>
      <c r="X932" s="188">
        <f t="shared" ref="X932:X967" si="61">L932-4.9</f>
        <v>12.436136363636363</v>
      </c>
      <c r="Y932" s="189">
        <v>759</v>
      </c>
      <c r="Z932" s="189">
        <v>167452375</v>
      </c>
      <c r="AA932" s="189">
        <v>599825</v>
      </c>
      <c r="AB932" s="357">
        <v>68</v>
      </c>
    </row>
    <row r="933" spans="1:33" x14ac:dyDescent="0.25">
      <c r="A933" s="125" t="s">
        <v>1773</v>
      </c>
      <c r="B933" s="183">
        <v>167452376</v>
      </c>
      <c r="C933" s="184">
        <v>2.29</v>
      </c>
      <c r="D933" s="127">
        <f>(C933+4.2+coefficient!$B$20-0.5)/0.9*1.19</f>
        <v>19.82011111111111</v>
      </c>
      <c r="E933" s="128">
        <f>(C933+4.2+coefficient!$B$20-0.5)/0.95</f>
        <v>15.778947368421054</v>
      </c>
      <c r="F933" s="185" t="s">
        <v>842</v>
      </c>
      <c r="G933" s="179">
        <v>932</v>
      </c>
      <c r="H933" s="180">
        <f>(C933+4.2+coefficient!$B$20)/0.85*1.19</f>
        <v>21.685999999999996</v>
      </c>
      <c r="I933" s="132">
        <v>294</v>
      </c>
      <c r="J933" s="132">
        <v>167452376</v>
      </c>
      <c r="K933" s="132">
        <v>449720</v>
      </c>
      <c r="L933" s="181">
        <f>(C933+4.2+coefficient!$B$20)/0.88*1.19</f>
        <v>20.946704545454544</v>
      </c>
      <c r="M933" s="135">
        <v>295</v>
      </c>
      <c r="N933" s="135">
        <v>167452376</v>
      </c>
      <c r="O933" s="135">
        <v>449721</v>
      </c>
      <c r="P933" s="182">
        <f>(C933+4.2+coefficient!$B$20-0.5)/0.88*1.19</f>
        <v>20.270568181818181</v>
      </c>
      <c r="Q933" s="137">
        <v>296</v>
      </c>
      <c r="R933" s="137">
        <v>167452376</v>
      </c>
      <c r="S933" s="137">
        <v>449722</v>
      </c>
      <c r="T933" s="186">
        <f t="shared" si="60"/>
        <v>8.7762499999999992</v>
      </c>
      <c r="U933" s="187">
        <v>758</v>
      </c>
      <c r="V933" s="187">
        <v>167452376</v>
      </c>
      <c r="W933" s="187">
        <v>599826</v>
      </c>
      <c r="X933" s="188">
        <f t="shared" si="61"/>
        <v>16.046704545454546</v>
      </c>
      <c r="Y933" s="189">
        <v>759</v>
      </c>
      <c r="Z933" s="189">
        <v>167452376</v>
      </c>
      <c r="AA933" s="189">
        <v>599827</v>
      </c>
      <c r="AB933" s="357">
        <v>68</v>
      </c>
    </row>
    <row r="934" spans="1:33" x14ac:dyDescent="0.25">
      <c r="A934" s="144" t="s">
        <v>1774</v>
      </c>
      <c r="B934" s="183">
        <v>167452377</v>
      </c>
      <c r="C934" s="184">
        <v>2.39</v>
      </c>
      <c r="D934" s="127">
        <f>(C934+4.2+coefficient!$B$20-0.5)/0.9*1.19</f>
        <v>19.952333333333332</v>
      </c>
      <c r="E934" s="128">
        <f>(C934+4.2+coefficient!$B$20-0.5)/0.95</f>
        <v>15.88421052631579</v>
      </c>
      <c r="F934" s="178" t="s">
        <v>842</v>
      </c>
      <c r="G934" s="179">
        <v>933</v>
      </c>
      <c r="H934" s="180">
        <f>(C934+4.2+coefficient!$B$20)/0.85*1.19</f>
        <v>21.825999999999997</v>
      </c>
      <c r="I934" s="132">
        <v>294</v>
      </c>
      <c r="J934" s="132">
        <v>167452377</v>
      </c>
      <c r="K934" s="132">
        <v>449723</v>
      </c>
      <c r="L934" s="181">
        <f>(C934+4.2+coefficient!$B$20)/0.88*1.19</f>
        <v>21.081931818181815</v>
      </c>
      <c r="M934" s="135">
        <v>295</v>
      </c>
      <c r="N934" s="135">
        <v>167452377</v>
      </c>
      <c r="O934" s="135">
        <v>449724</v>
      </c>
      <c r="P934" s="182">
        <f>(C934+4.2+coefficient!$B$20-0.5)/0.88*1.19</f>
        <v>20.405795454545455</v>
      </c>
      <c r="Q934" s="137">
        <v>296</v>
      </c>
      <c r="R934" s="137">
        <v>167452377</v>
      </c>
      <c r="S934" s="137">
        <v>449725</v>
      </c>
      <c r="T934" s="186">
        <f t="shared" si="60"/>
        <v>8.9114772727272715</v>
      </c>
      <c r="U934" s="187">
        <v>758</v>
      </c>
      <c r="V934" s="187">
        <v>167452377</v>
      </c>
      <c r="W934" s="187">
        <v>599828</v>
      </c>
      <c r="X934" s="188">
        <f t="shared" si="61"/>
        <v>16.181931818181816</v>
      </c>
      <c r="Y934" s="189">
        <v>759</v>
      </c>
      <c r="Z934" s="189">
        <v>167452377</v>
      </c>
      <c r="AA934" s="189">
        <v>599829</v>
      </c>
      <c r="AB934" s="357">
        <v>68</v>
      </c>
    </row>
    <row r="935" spans="1:33" x14ac:dyDescent="0.25">
      <c r="A935" s="125" t="s">
        <v>1775</v>
      </c>
      <c r="B935" s="183">
        <v>167452378</v>
      </c>
      <c r="C935" s="184">
        <v>2.09</v>
      </c>
      <c r="D935" s="127">
        <f>(C935+4.2+coefficient!$B$21-0.5)/0.9*1.19</f>
        <v>16.911222222222221</v>
      </c>
      <c r="E935" s="128">
        <f>(C935+4.2+coefficient!$B$21-0.5)/0.95</f>
        <v>13.463157894736842</v>
      </c>
      <c r="F935" s="185" t="s">
        <v>516</v>
      </c>
      <c r="G935" s="179">
        <v>934</v>
      </c>
      <c r="H935" s="180">
        <f>(C935+4.2+coefficient!$B$21)/0.85*1.19</f>
        <v>18.605999999999998</v>
      </c>
      <c r="I935" s="132">
        <v>294</v>
      </c>
      <c r="J935" s="132">
        <v>167452378</v>
      </c>
      <c r="K935" s="132">
        <v>449726</v>
      </c>
      <c r="L935" s="181">
        <f>(C935+4.2+coefficient!$B$21)/0.88*1.19</f>
        <v>17.971704545454543</v>
      </c>
      <c r="M935" s="135">
        <v>295</v>
      </c>
      <c r="N935" s="135">
        <v>167452378</v>
      </c>
      <c r="O935" s="135">
        <v>449727</v>
      </c>
      <c r="P935" s="182">
        <f>(C935+4.2+coefficient!$B$21-0.5)/0.88*1.19</f>
        <v>17.295568181818179</v>
      </c>
      <c r="Q935" s="137">
        <v>296</v>
      </c>
      <c r="R935" s="137">
        <v>167452378</v>
      </c>
      <c r="S935" s="137">
        <v>449728</v>
      </c>
      <c r="T935" s="186">
        <f t="shared" si="60"/>
        <v>8.5057954545454546</v>
      </c>
      <c r="U935" s="187">
        <v>758</v>
      </c>
      <c r="V935" s="187">
        <v>167452378</v>
      </c>
      <c r="W935" s="187">
        <v>599830</v>
      </c>
      <c r="X935" s="188">
        <f t="shared" si="61"/>
        <v>13.071704545454542</v>
      </c>
      <c r="Y935" s="189">
        <v>759</v>
      </c>
      <c r="Z935" s="189">
        <v>167452378</v>
      </c>
      <c r="AA935" s="189">
        <v>599831</v>
      </c>
      <c r="AB935" s="357">
        <v>37</v>
      </c>
    </row>
    <row r="936" spans="1:33" x14ac:dyDescent="0.25">
      <c r="A936" s="144" t="s">
        <v>1776</v>
      </c>
      <c r="B936" s="183">
        <v>167452379</v>
      </c>
      <c r="C936" s="184">
        <v>2.09</v>
      </c>
      <c r="D936" s="127">
        <f>(C936+4.2+coefficient!$B$21-0.5)/0.9*1.19</f>
        <v>16.911222222222221</v>
      </c>
      <c r="E936" s="128">
        <f>(C936+4.2+coefficient!$B$21-0.5)/0.95</f>
        <v>13.463157894736842</v>
      </c>
      <c r="F936" s="178" t="s">
        <v>516</v>
      </c>
      <c r="G936" s="179">
        <v>935</v>
      </c>
      <c r="H936" s="180">
        <f>(C936+4.2+coefficient!$B$21)/0.85*1.19</f>
        <v>18.605999999999998</v>
      </c>
      <c r="I936" s="132">
        <v>294</v>
      </c>
      <c r="J936" s="132">
        <v>167452379</v>
      </c>
      <c r="K936" s="132">
        <v>449729</v>
      </c>
      <c r="L936" s="181">
        <f>(C936+4.2+coefficient!$B$21)/0.88*1.19</f>
        <v>17.971704545454543</v>
      </c>
      <c r="M936" s="135">
        <v>295</v>
      </c>
      <c r="N936" s="135">
        <v>167452379</v>
      </c>
      <c r="O936" s="135">
        <v>449730</v>
      </c>
      <c r="P936" s="182">
        <f>(C936+4.2+coefficient!$B$21-0.5)/0.88*1.19</f>
        <v>17.295568181818179</v>
      </c>
      <c r="Q936" s="137">
        <v>296</v>
      </c>
      <c r="R936" s="137">
        <v>167452379</v>
      </c>
      <c r="S936" s="137">
        <v>449731</v>
      </c>
      <c r="T936" s="186">
        <f t="shared" si="60"/>
        <v>8.5057954545454546</v>
      </c>
      <c r="U936" s="187">
        <v>758</v>
      </c>
      <c r="V936" s="187">
        <v>167452379</v>
      </c>
      <c r="W936" s="187">
        <v>599832</v>
      </c>
      <c r="X936" s="188">
        <f t="shared" si="61"/>
        <v>13.071704545454542</v>
      </c>
      <c r="Y936" s="189">
        <v>759</v>
      </c>
      <c r="Z936" s="189">
        <v>167452379</v>
      </c>
      <c r="AA936" s="189">
        <v>599833</v>
      </c>
      <c r="AB936" s="357">
        <v>128</v>
      </c>
    </row>
    <row r="937" spans="1:33" x14ac:dyDescent="0.25">
      <c r="A937" s="125" t="s">
        <v>1777</v>
      </c>
      <c r="B937" s="183">
        <v>167452380</v>
      </c>
      <c r="C937" s="184">
        <v>2.76</v>
      </c>
      <c r="D937" s="127">
        <f>(C937+4.2+coefficient!$B$20-0.5)/0.9*1.19</f>
        <v>20.441555555555553</v>
      </c>
      <c r="E937" s="128">
        <f>(C937+4.2+coefficient!$B$20-0.5)/0.95</f>
        <v>16.273684210526316</v>
      </c>
      <c r="F937" s="185" t="s">
        <v>842</v>
      </c>
      <c r="G937" s="179">
        <v>936</v>
      </c>
      <c r="H937" s="180">
        <f>(C937+4.2+coefficient!$B$20)/0.85*1.19</f>
        <v>22.344000000000001</v>
      </c>
      <c r="I937" s="132">
        <v>294</v>
      </c>
      <c r="J937" s="132">
        <v>167452380</v>
      </c>
      <c r="K937" s="132">
        <v>449732</v>
      </c>
      <c r="L937" s="181">
        <f>(C937+4.2+coefficient!$B$20)/0.88*1.19</f>
        <v>21.582272727272727</v>
      </c>
      <c r="M937" s="135">
        <v>295</v>
      </c>
      <c r="N937" s="135">
        <v>167452380</v>
      </c>
      <c r="O937" s="135">
        <v>449733</v>
      </c>
      <c r="P937" s="182">
        <f>(C937+4.2+coefficient!$B$20-0.5)/0.88*1.19</f>
        <v>20.906136363636364</v>
      </c>
      <c r="Q937" s="137">
        <v>296</v>
      </c>
      <c r="R937" s="137">
        <v>167452380</v>
      </c>
      <c r="S937" s="137">
        <v>449734</v>
      </c>
      <c r="T937" s="186">
        <f t="shared" si="60"/>
        <v>9.4118181818181821</v>
      </c>
      <c r="U937" s="187">
        <v>758</v>
      </c>
      <c r="V937" s="187">
        <v>167452380</v>
      </c>
      <c r="W937" s="187">
        <v>599834</v>
      </c>
      <c r="X937" s="188">
        <f t="shared" si="61"/>
        <v>16.682272727272725</v>
      </c>
      <c r="Y937" s="189">
        <v>759</v>
      </c>
      <c r="Z937" s="189">
        <v>167452380</v>
      </c>
      <c r="AA937" s="189">
        <v>599835</v>
      </c>
      <c r="AB937" s="357">
        <v>128</v>
      </c>
    </row>
    <row r="938" spans="1:33" x14ac:dyDescent="0.25">
      <c r="A938" s="144" t="s">
        <v>1778</v>
      </c>
      <c r="B938" s="183">
        <v>167452381</v>
      </c>
      <c r="C938" s="184">
        <v>2.86</v>
      </c>
      <c r="D938" s="127">
        <f>(C938+4.2+coefficient!$B$20-0.5)/0.9*1.19</f>
        <v>20.573777777777781</v>
      </c>
      <c r="E938" s="128">
        <f>(C938+4.2+coefficient!$B$20-0.5)/0.95</f>
        <v>16.378947368421056</v>
      </c>
      <c r="F938" s="178" t="s">
        <v>842</v>
      </c>
      <c r="G938" s="179">
        <v>937</v>
      </c>
      <c r="H938" s="180">
        <f>(C938+4.2+coefficient!$B$20)/0.85*1.19</f>
        <v>22.484000000000005</v>
      </c>
      <c r="I938" s="132">
        <v>294</v>
      </c>
      <c r="J938" s="132">
        <v>167452381</v>
      </c>
      <c r="K938" s="132">
        <v>449735</v>
      </c>
      <c r="L938" s="181">
        <f>(C938+4.2+coefficient!$B$20)/0.88*1.19</f>
        <v>21.717500000000005</v>
      </c>
      <c r="M938" s="135">
        <v>295</v>
      </c>
      <c r="N938" s="135">
        <v>167452381</v>
      </c>
      <c r="O938" s="135">
        <v>449736</v>
      </c>
      <c r="P938" s="182">
        <f>(C938+4.2+coefficient!$B$20-0.5)/0.88*1.19</f>
        <v>21.041363636363638</v>
      </c>
      <c r="Q938" s="137">
        <v>296</v>
      </c>
      <c r="R938" s="137">
        <v>167452381</v>
      </c>
      <c r="S938" s="137">
        <v>449737</v>
      </c>
      <c r="T938" s="186">
        <f t="shared" si="60"/>
        <v>9.5470454545454544</v>
      </c>
      <c r="U938" s="187">
        <v>758</v>
      </c>
      <c r="V938" s="187">
        <v>167452381</v>
      </c>
      <c r="W938" s="187">
        <v>599836</v>
      </c>
      <c r="X938" s="188">
        <f t="shared" si="61"/>
        <v>16.817500000000003</v>
      </c>
      <c r="Y938" s="189">
        <v>759</v>
      </c>
      <c r="Z938" s="189">
        <v>167452381</v>
      </c>
      <c r="AA938" s="189">
        <v>599837</v>
      </c>
      <c r="AB938" s="357">
        <v>128</v>
      </c>
    </row>
    <row r="939" spans="1:33" x14ac:dyDescent="0.25">
      <c r="A939" s="125" t="s">
        <v>1779</v>
      </c>
      <c r="B939" s="183">
        <v>167452382</v>
      </c>
      <c r="C939" s="184">
        <v>1.64</v>
      </c>
      <c r="D939" s="127">
        <f>(C939+4.2+coefficient!$B$21-0.5)/0.9*1.19</f>
        <v>16.316222222222219</v>
      </c>
      <c r="E939" s="128">
        <f>(C939+4.2+coefficient!$B$21-0.5)/0.95</f>
        <v>12.989473684210527</v>
      </c>
      <c r="F939" s="185" t="s">
        <v>516</v>
      </c>
      <c r="G939" s="179">
        <v>938</v>
      </c>
      <c r="H939" s="180">
        <f>(C939+4.2+coefficient!$B$21)/0.85*1.19</f>
        <v>17.975999999999999</v>
      </c>
      <c r="I939" s="132">
        <v>294</v>
      </c>
      <c r="J939" s="132">
        <v>167452382</v>
      </c>
      <c r="K939" s="132">
        <v>449738</v>
      </c>
      <c r="L939" s="181">
        <f>(C939+4.2+coefficient!$B$21)/0.88*1.19</f>
        <v>17.363181818181815</v>
      </c>
      <c r="M939" s="135">
        <v>295</v>
      </c>
      <c r="N939" s="135">
        <v>167452382</v>
      </c>
      <c r="O939" s="135">
        <v>449739</v>
      </c>
      <c r="P939" s="182">
        <f>(C939+4.2+coefficient!$B$21-0.5)/0.88*1.19</f>
        <v>16.687045454545455</v>
      </c>
      <c r="Q939" s="137">
        <v>296</v>
      </c>
      <c r="R939" s="137">
        <v>167452382</v>
      </c>
      <c r="S939" s="137">
        <v>449740</v>
      </c>
      <c r="T939" s="186">
        <f t="shared" si="60"/>
        <v>7.8972727272727266</v>
      </c>
      <c r="U939" s="187">
        <v>758</v>
      </c>
      <c r="V939" s="187">
        <v>167452382</v>
      </c>
      <c r="W939" s="187">
        <v>599838</v>
      </c>
      <c r="X939" s="188">
        <f t="shared" si="61"/>
        <v>12.463181818181814</v>
      </c>
      <c r="Y939" s="189">
        <v>759</v>
      </c>
      <c r="Z939" s="189">
        <v>167452382</v>
      </c>
      <c r="AA939" s="189">
        <v>599839</v>
      </c>
      <c r="AB939" s="357">
        <v>63</v>
      </c>
    </row>
    <row r="940" spans="1:33" x14ac:dyDescent="0.25">
      <c r="A940" s="144" t="s">
        <v>1780</v>
      </c>
      <c r="B940" s="183">
        <v>167452383</v>
      </c>
      <c r="C940" s="184">
        <v>2.31</v>
      </c>
      <c r="D940" s="127">
        <f>(C940+4.2+coefficient!$B$20-0.5)/0.9*1.19</f>
        <v>19.846555555555554</v>
      </c>
      <c r="E940" s="128">
        <f>(C940+4.2+coefficient!$B$20-0.5)/0.95</f>
        <v>15.8</v>
      </c>
      <c r="F940" s="178" t="s">
        <v>842</v>
      </c>
      <c r="G940" s="179">
        <v>939</v>
      </c>
      <c r="H940" s="180">
        <f>(C940+4.2+coefficient!$B$20)/0.85*1.19</f>
        <v>21.713999999999999</v>
      </c>
      <c r="I940" s="132">
        <v>294</v>
      </c>
      <c r="J940" s="132">
        <v>167452383</v>
      </c>
      <c r="K940" s="132">
        <v>449741</v>
      </c>
      <c r="L940" s="181">
        <f>(C940+4.2+coefficient!$B$20)/0.88*1.19</f>
        <v>20.973749999999999</v>
      </c>
      <c r="M940" s="135">
        <v>295</v>
      </c>
      <c r="N940" s="135">
        <v>167452383</v>
      </c>
      <c r="O940" s="135">
        <v>449742</v>
      </c>
      <c r="P940" s="182">
        <f>(C940+4.2+coefficient!$B$20-0.5)/0.88*1.19</f>
        <v>20.297613636363632</v>
      </c>
      <c r="Q940" s="137">
        <v>296</v>
      </c>
      <c r="R940" s="137">
        <v>167452383</v>
      </c>
      <c r="S940" s="137">
        <v>449743</v>
      </c>
      <c r="T940" s="186">
        <f t="shared" si="60"/>
        <v>8.803295454545454</v>
      </c>
      <c r="U940" s="187">
        <v>758</v>
      </c>
      <c r="V940" s="187">
        <v>167452383</v>
      </c>
      <c r="W940" s="187">
        <v>599840</v>
      </c>
      <c r="X940" s="188">
        <f t="shared" si="61"/>
        <v>16.073749999999997</v>
      </c>
      <c r="Y940" s="189">
        <v>759</v>
      </c>
      <c r="Z940" s="189">
        <v>167452383</v>
      </c>
      <c r="AA940" s="189">
        <v>599841</v>
      </c>
      <c r="AB940" s="357">
        <v>63</v>
      </c>
    </row>
    <row r="941" spans="1:33" x14ac:dyDescent="0.25">
      <c r="A941" s="125" t="s">
        <v>1781</v>
      </c>
      <c r="B941" s="183">
        <v>167452384</v>
      </c>
      <c r="C941" s="184">
        <v>2.41</v>
      </c>
      <c r="D941" s="127">
        <f>(C941+4.2+coefficient!$B$20-0.5)/0.9*1.19</f>
        <v>19.978777777777776</v>
      </c>
      <c r="E941" s="128">
        <f>(C941+4.2+coefficient!$B$20-0.5)/0.95</f>
        <v>15.905263157894737</v>
      </c>
      <c r="F941" s="185" t="s">
        <v>842</v>
      </c>
      <c r="G941" s="179">
        <v>940</v>
      </c>
      <c r="H941" s="180">
        <f>(C941+4.2+coefficient!$B$20)/0.85*1.19</f>
        <v>21.853999999999999</v>
      </c>
      <c r="I941" s="132">
        <v>294</v>
      </c>
      <c r="J941" s="132">
        <v>167452384</v>
      </c>
      <c r="K941" s="132">
        <v>449744</v>
      </c>
      <c r="L941" s="181">
        <f>(C941+4.2+coefficient!$B$20)/0.88*1.19</f>
        <v>21.108977272727273</v>
      </c>
      <c r="M941" s="135">
        <v>295</v>
      </c>
      <c r="N941" s="135">
        <v>167452384</v>
      </c>
      <c r="O941" s="135">
        <v>449745</v>
      </c>
      <c r="P941" s="182">
        <f>(C941+4.2+coefficient!$B$20-0.5)/0.88*1.19</f>
        <v>20.432840909090906</v>
      </c>
      <c r="Q941" s="137">
        <v>296</v>
      </c>
      <c r="R941" s="137">
        <v>167452384</v>
      </c>
      <c r="S941" s="137">
        <v>449746</v>
      </c>
      <c r="T941" s="186">
        <f t="shared" si="60"/>
        <v>8.9385227272727281</v>
      </c>
      <c r="U941" s="187">
        <v>758</v>
      </c>
      <c r="V941" s="187">
        <v>167452384</v>
      </c>
      <c r="W941" s="187">
        <v>599842</v>
      </c>
      <c r="X941" s="188">
        <f t="shared" si="61"/>
        <v>16.208977272727275</v>
      </c>
      <c r="Y941" s="189">
        <v>759</v>
      </c>
      <c r="Z941" s="189">
        <v>167452384</v>
      </c>
      <c r="AA941" s="189">
        <v>599843</v>
      </c>
      <c r="AB941" s="357">
        <v>63</v>
      </c>
    </row>
    <row r="942" spans="1:33" x14ac:dyDescent="0.25">
      <c r="A942" s="144" t="s">
        <v>1782</v>
      </c>
      <c r="B942" s="183">
        <v>167452385</v>
      </c>
      <c r="C942" s="184">
        <v>2.11</v>
      </c>
      <c r="D942" s="127">
        <f>(C942+4.2+coefficient!$B$21-0.5)/0.9*1.19</f>
        <v>16.937666666666669</v>
      </c>
      <c r="E942" s="128">
        <f>(C942+4.2+coefficient!$B$21-0.5)/0.95</f>
        <v>13.48421052631579</v>
      </c>
      <c r="F942" s="178" t="s">
        <v>516</v>
      </c>
      <c r="G942" s="179">
        <v>941</v>
      </c>
      <c r="H942" s="180">
        <f>(C942+4.2+coefficient!$B$21)/0.85*1.19</f>
        <v>18.634</v>
      </c>
      <c r="I942" s="132">
        <v>294</v>
      </c>
      <c r="J942" s="132">
        <v>167452385</v>
      </c>
      <c r="K942" s="132">
        <v>449747</v>
      </c>
      <c r="L942" s="181">
        <f>(C942+4.2+coefficient!$B$21)/0.88*1.19</f>
        <v>17.998749999999998</v>
      </c>
      <c r="M942" s="135">
        <v>295</v>
      </c>
      <c r="N942" s="135">
        <v>167452385</v>
      </c>
      <c r="O942" s="135">
        <v>449748</v>
      </c>
      <c r="P942" s="182">
        <f>(C942+4.2+coefficient!$B$21-0.5)/0.88*1.19</f>
        <v>17.322613636363634</v>
      </c>
      <c r="Q942" s="137">
        <v>296</v>
      </c>
      <c r="R942" s="137">
        <v>167452385</v>
      </c>
      <c r="S942" s="137">
        <v>449749</v>
      </c>
      <c r="T942" s="186">
        <f t="shared" si="60"/>
        <v>8.5328409090909094</v>
      </c>
      <c r="U942" s="187">
        <v>758</v>
      </c>
      <c r="V942" s="187">
        <v>167452385</v>
      </c>
      <c r="W942" s="187">
        <v>599844</v>
      </c>
      <c r="X942" s="188">
        <f t="shared" si="61"/>
        <v>13.098749999999997</v>
      </c>
      <c r="Y942" s="189">
        <v>759</v>
      </c>
      <c r="Z942" s="189">
        <v>167452385</v>
      </c>
      <c r="AA942" s="189">
        <v>599845</v>
      </c>
      <c r="AB942" s="357">
        <v>37</v>
      </c>
    </row>
    <row r="943" spans="1:33" x14ac:dyDescent="0.25">
      <c r="A943" s="125" t="s">
        <v>1783</v>
      </c>
      <c r="B943" s="183">
        <v>167452386</v>
      </c>
      <c r="C943" s="184">
        <v>2.11</v>
      </c>
      <c r="D943" s="127">
        <f>(C943+4.2+coefficient!$B$21-0.5)/0.9*1.19</f>
        <v>16.937666666666669</v>
      </c>
      <c r="E943" s="128">
        <f>(C943+4.2+coefficient!$B$21-0.5)/0.95</f>
        <v>13.48421052631579</v>
      </c>
      <c r="F943" s="185" t="s">
        <v>516</v>
      </c>
      <c r="G943" s="179">
        <v>942</v>
      </c>
      <c r="H943" s="180">
        <f>(C943+4.2+coefficient!$B$21)/0.85*1.19</f>
        <v>18.634</v>
      </c>
      <c r="I943" s="132">
        <v>294</v>
      </c>
      <c r="J943" s="132">
        <v>167452386</v>
      </c>
      <c r="K943" s="132">
        <v>449750</v>
      </c>
      <c r="L943" s="181">
        <f>(C943+4.2+coefficient!$B$21)/0.88*1.19</f>
        <v>17.998749999999998</v>
      </c>
      <c r="M943" s="135">
        <v>295</v>
      </c>
      <c r="N943" s="135">
        <v>167452386</v>
      </c>
      <c r="O943" s="135">
        <v>449751</v>
      </c>
      <c r="P943" s="182">
        <f>(C943+4.2+coefficient!$B$21-0.5)/0.88*1.19</f>
        <v>17.322613636363634</v>
      </c>
      <c r="Q943" s="137">
        <v>296</v>
      </c>
      <c r="R943" s="137">
        <v>167452386</v>
      </c>
      <c r="S943" s="137">
        <v>449752</v>
      </c>
      <c r="T943" s="186">
        <f t="shared" si="60"/>
        <v>8.5328409090909094</v>
      </c>
      <c r="U943" s="187">
        <v>758</v>
      </c>
      <c r="V943" s="187">
        <v>167452386</v>
      </c>
      <c r="W943" s="187">
        <v>599846</v>
      </c>
      <c r="X943" s="188">
        <f t="shared" si="61"/>
        <v>13.098749999999997</v>
      </c>
      <c r="Y943" s="189">
        <v>759</v>
      </c>
      <c r="Z943" s="189">
        <v>167452386</v>
      </c>
      <c r="AA943" s="189">
        <v>599847</v>
      </c>
      <c r="AB943" s="357">
        <v>63</v>
      </c>
    </row>
    <row r="944" spans="1:33" x14ac:dyDescent="0.25">
      <c r="A944" s="144" t="s">
        <v>1784</v>
      </c>
      <c r="B944" s="183">
        <v>167452387</v>
      </c>
      <c r="C944" s="184">
        <v>2.78</v>
      </c>
      <c r="D944" s="127">
        <f>(C944+4.2+coefficient!$B$20-0.5)/0.9*1.19</f>
        <v>20.468</v>
      </c>
      <c r="E944" s="128">
        <f>(C944+4.2+coefficient!$B$20-0.5)/0.95</f>
        <v>16.294736842105266</v>
      </c>
      <c r="F944" s="178" t="s">
        <v>842</v>
      </c>
      <c r="G944" s="179">
        <v>943</v>
      </c>
      <c r="H944" s="180">
        <f>(C944+4.2+coefficient!$B$20)/0.85*1.19</f>
        <v>22.372</v>
      </c>
      <c r="I944" s="132">
        <v>294</v>
      </c>
      <c r="J944" s="132">
        <v>167452387</v>
      </c>
      <c r="K944" s="132">
        <v>449753</v>
      </c>
      <c r="L944" s="181">
        <f>(C944+4.2+coefficient!$B$20)/0.88*1.19</f>
        <v>21.609318181818182</v>
      </c>
      <c r="M944" s="135">
        <v>295</v>
      </c>
      <c r="N944" s="135">
        <v>167452387</v>
      </c>
      <c r="O944" s="135">
        <v>449754</v>
      </c>
      <c r="P944" s="182">
        <f>(C944+4.2+coefficient!$B$20-0.5)/0.88*1.19</f>
        <v>20.933181818181815</v>
      </c>
      <c r="Q944" s="137">
        <v>296</v>
      </c>
      <c r="R944" s="137">
        <v>167452387</v>
      </c>
      <c r="S944" s="137">
        <v>449755</v>
      </c>
      <c r="T944" s="186">
        <f t="shared" si="60"/>
        <v>9.4388636363636369</v>
      </c>
      <c r="U944" s="187">
        <v>758</v>
      </c>
      <c r="V944" s="187">
        <v>167452387</v>
      </c>
      <c r="W944" s="187">
        <v>599848</v>
      </c>
      <c r="X944" s="188">
        <f t="shared" si="61"/>
        <v>16.709318181818183</v>
      </c>
      <c r="Y944" s="189">
        <v>759</v>
      </c>
      <c r="Z944" s="189">
        <v>167452387</v>
      </c>
      <c r="AA944" s="189">
        <v>599849</v>
      </c>
      <c r="AB944" s="357">
        <v>63</v>
      </c>
    </row>
    <row r="945" spans="1:28" x14ac:dyDescent="0.25">
      <c r="A945" s="125" t="s">
        <v>1785</v>
      </c>
      <c r="B945" s="183">
        <v>167452388</v>
      </c>
      <c r="C945" s="184">
        <v>2.88</v>
      </c>
      <c r="D945" s="127">
        <f>(C945+4.2+coefficient!$B$20-0.5)/0.9*1.19</f>
        <v>20.600222222222222</v>
      </c>
      <c r="E945" s="128">
        <f>(C945+4.2+coefficient!$B$20-0.5)/0.95</f>
        <v>16.399999999999999</v>
      </c>
      <c r="F945" s="185" t="s">
        <v>842</v>
      </c>
      <c r="G945" s="179">
        <v>944</v>
      </c>
      <c r="H945" s="180">
        <f>(C945+4.2+coefficient!$B$20)/0.85*1.19</f>
        <v>22.511999999999993</v>
      </c>
      <c r="I945" s="132">
        <v>294</v>
      </c>
      <c r="J945" s="132">
        <v>167452388</v>
      </c>
      <c r="K945" s="132">
        <v>449756</v>
      </c>
      <c r="L945" s="181">
        <f>(C945+4.2+coefficient!$B$20)/0.88*1.19</f>
        <v>21.744545454545449</v>
      </c>
      <c r="M945" s="135">
        <v>295</v>
      </c>
      <c r="N945" s="135">
        <v>167452388</v>
      </c>
      <c r="O945" s="135">
        <v>449757</v>
      </c>
      <c r="P945" s="182">
        <f>(C945+4.2+coefficient!$B$20-0.5)/0.88*1.19</f>
        <v>21.068409090909089</v>
      </c>
      <c r="Q945" s="137">
        <v>296</v>
      </c>
      <c r="R945" s="137">
        <v>167452388</v>
      </c>
      <c r="S945" s="137">
        <v>449758</v>
      </c>
      <c r="T945" s="186">
        <f t="shared" si="60"/>
        <v>9.5740909090909074</v>
      </c>
      <c r="U945" s="187">
        <v>758</v>
      </c>
      <c r="V945" s="187">
        <v>167452388</v>
      </c>
      <c r="W945" s="187">
        <v>599850</v>
      </c>
      <c r="X945" s="188">
        <f t="shared" si="61"/>
        <v>16.844545454545447</v>
      </c>
      <c r="Y945" s="189">
        <v>759</v>
      </c>
      <c r="Z945" s="189">
        <v>167452388</v>
      </c>
      <c r="AA945" s="189">
        <v>599851</v>
      </c>
      <c r="AB945" s="357">
        <v>63</v>
      </c>
    </row>
    <row r="946" spans="1:28" x14ac:dyDescent="0.25">
      <c r="A946" s="144" t="s">
        <v>1786</v>
      </c>
      <c r="B946" s="183">
        <v>167452389</v>
      </c>
      <c r="C946" s="184">
        <v>2.4900000000000002</v>
      </c>
      <c r="D946" s="127">
        <f>(C946+4.2+coefficient!$B$21-0.5)/0.9*1.19</f>
        <v>17.440111111111111</v>
      </c>
      <c r="E946" s="128">
        <f>(C946+4.2+coefficient!$B$21-0.5)/0.95</f>
        <v>13.884210526315792</v>
      </c>
      <c r="F946" s="178" t="s">
        <v>516</v>
      </c>
      <c r="G946" s="179">
        <v>945</v>
      </c>
      <c r="H946" s="180">
        <f>(C946+4.2+coefficient!$B$21)/0.85*1.19</f>
        <v>19.166000000000004</v>
      </c>
      <c r="I946" s="132">
        <v>294</v>
      </c>
      <c r="J946" s="132">
        <v>167452389</v>
      </c>
      <c r="K946" s="132">
        <v>449759</v>
      </c>
      <c r="L946" s="181">
        <f>(C946+4.2+coefficient!$B$21)/0.88*1.19</f>
        <v>18.512613636363639</v>
      </c>
      <c r="M946" s="135">
        <v>295</v>
      </c>
      <c r="N946" s="135">
        <v>167452389</v>
      </c>
      <c r="O946" s="135">
        <v>449760</v>
      </c>
      <c r="P946" s="182">
        <f>(C946+4.2+coefficient!$B$21-0.5)/0.88*1.19</f>
        <v>17.836477272727272</v>
      </c>
      <c r="Q946" s="137">
        <v>296</v>
      </c>
      <c r="R946" s="137">
        <v>167452389</v>
      </c>
      <c r="S946" s="137">
        <v>449761</v>
      </c>
      <c r="T946" s="186">
        <f t="shared" si="60"/>
        <v>9.0467045454545456</v>
      </c>
      <c r="U946" s="187">
        <v>758</v>
      </c>
      <c r="V946" s="187">
        <v>167452389</v>
      </c>
      <c r="W946" s="187">
        <v>599852</v>
      </c>
      <c r="X946" s="188">
        <f t="shared" si="61"/>
        <v>13.612613636363639</v>
      </c>
      <c r="Y946" s="189">
        <v>759</v>
      </c>
      <c r="Z946" s="189">
        <v>167452389</v>
      </c>
      <c r="AA946" s="189">
        <v>599853</v>
      </c>
      <c r="AB946" s="357">
        <v>22</v>
      </c>
    </row>
    <row r="947" spans="1:28" x14ac:dyDescent="0.25">
      <c r="A947" s="125" t="s">
        <v>1787</v>
      </c>
      <c r="B947" s="183">
        <v>167452390</v>
      </c>
      <c r="C947" s="184">
        <v>1.75</v>
      </c>
      <c r="D947" s="127">
        <f>(C947+4.2+coefficient!$B$21-0.5)/0.9*1.19</f>
        <v>16.461666666666666</v>
      </c>
      <c r="E947" s="128">
        <f>(C947+4.2+coefficient!$B$21-0.5)/0.95</f>
        <v>13.105263157894736</v>
      </c>
      <c r="F947" s="185" t="s">
        <v>516</v>
      </c>
      <c r="G947" s="179">
        <v>946</v>
      </c>
      <c r="H947" s="180">
        <f>(C947+4.2+coefficient!$B$21)/0.85*1.19</f>
        <v>18.13</v>
      </c>
      <c r="I947" s="132">
        <v>294</v>
      </c>
      <c r="J947" s="132">
        <v>167452390</v>
      </c>
      <c r="K947" s="132">
        <v>449762</v>
      </c>
      <c r="L947" s="181">
        <f>(C947+4.2+coefficient!$B$21)/0.88*1.19</f>
        <v>17.511931818181818</v>
      </c>
      <c r="M947" s="135">
        <v>295</v>
      </c>
      <c r="N947" s="135">
        <v>167452390</v>
      </c>
      <c r="O947" s="135">
        <v>449763</v>
      </c>
      <c r="P947" s="182">
        <f>(C947+4.2+coefficient!$B$21-0.5)/0.88*1.19</f>
        <v>16.835795454545451</v>
      </c>
      <c r="Q947" s="137">
        <v>296</v>
      </c>
      <c r="R947" s="137">
        <v>167452390</v>
      </c>
      <c r="S947" s="137">
        <v>449764</v>
      </c>
      <c r="T947" s="186">
        <f t="shared" si="60"/>
        <v>8.046022727272728</v>
      </c>
      <c r="U947" s="187">
        <v>758</v>
      </c>
      <c r="V947" s="187">
        <v>167452390</v>
      </c>
      <c r="W947" s="187">
        <v>599854</v>
      </c>
      <c r="X947" s="188">
        <f t="shared" si="61"/>
        <v>12.611931818181818</v>
      </c>
      <c r="Y947" s="189">
        <v>759</v>
      </c>
      <c r="Z947" s="189">
        <v>167452390</v>
      </c>
      <c r="AA947" s="189">
        <v>599855</v>
      </c>
      <c r="AB947" s="357">
        <v>43</v>
      </c>
    </row>
    <row r="948" spans="1:28" x14ac:dyDescent="0.25">
      <c r="A948" s="144" t="s">
        <v>1788</v>
      </c>
      <c r="B948" s="183">
        <v>167452391</v>
      </c>
      <c r="C948" s="184">
        <v>2.4700000000000002</v>
      </c>
      <c r="D948" s="127">
        <f>(C948+4.2+coefficient!$B$20-0.5)/0.9*1.19</f>
        <v>20.05811111111111</v>
      </c>
      <c r="E948" s="128">
        <f>(C948+4.2+coefficient!$B$20-0.5)/0.95</f>
        <v>15.96842105263158</v>
      </c>
      <c r="F948" s="178" t="s">
        <v>842</v>
      </c>
      <c r="G948" s="179">
        <v>947</v>
      </c>
      <c r="H948" s="180">
        <f>(C948+4.2+coefficient!$B$20)/0.85*1.19</f>
        <v>21.938000000000002</v>
      </c>
      <c r="I948" s="132">
        <v>294</v>
      </c>
      <c r="J948" s="132">
        <v>167452391</v>
      </c>
      <c r="K948" s="132">
        <v>449765</v>
      </c>
      <c r="L948" s="181">
        <f>(C948+4.2+coefficient!$B$20)/0.88*1.19</f>
        <v>21.190113636363634</v>
      </c>
      <c r="M948" s="135">
        <v>295</v>
      </c>
      <c r="N948" s="135">
        <v>167452391</v>
      </c>
      <c r="O948" s="135">
        <v>449766</v>
      </c>
      <c r="P948" s="182">
        <f>(C948+4.2+coefficient!$B$20-0.5)/0.88*1.19</f>
        <v>20.513977272727271</v>
      </c>
      <c r="Q948" s="137">
        <v>296</v>
      </c>
      <c r="R948" s="137">
        <v>167452391</v>
      </c>
      <c r="S948" s="137">
        <v>449767</v>
      </c>
      <c r="T948" s="186">
        <f t="shared" si="60"/>
        <v>9.0196590909090908</v>
      </c>
      <c r="U948" s="187">
        <v>758</v>
      </c>
      <c r="V948" s="187">
        <v>167452391</v>
      </c>
      <c r="W948" s="187">
        <v>599856</v>
      </c>
      <c r="X948" s="188">
        <f t="shared" si="61"/>
        <v>16.290113636363635</v>
      </c>
      <c r="Y948" s="189">
        <v>759</v>
      </c>
      <c r="Z948" s="189">
        <v>167452391</v>
      </c>
      <c r="AA948" s="189">
        <v>599857</v>
      </c>
      <c r="AB948" s="357">
        <v>43</v>
      </c>
    </row>
    <row r="949" spans="1:28" x14ac:dyDescent="0.25">
      <c r="A949" s="125" t="s">
        <v>1789</v>
      </c>
      <c r="B949" s="183">
        <v>167452392</v>
      </c>
      <c r="C949" s="184">
        <v>3.2</v>
      </c>
      <c r="D949" s="127">
        <f>(C949+4.2+coefficient!$B$19-0.5)/0.9*1.19</f>
        <v>24.989999999999995</v>
      </c>
      <c r="E949" s="128">
        <f>(C949+4.2+coefficient!$B$19-0.5)/0.95</f>
        <v>19.894736842105264</v>
      </c>
      <c r="F949" s="185" t="s">
        <v>841</v>
      </c>
      <c r="G949" s="179">
        <v>948</v>
      </c>
      <c r="H949" s="180">
        <f>(C949+4.2+coefficient!$B$19)/0.85*1.19</f>
        <v>27.16</v>
      </c>
      <c r="I949" s="132">
        <v>294</v>
      </c>
      <c r="J949" s="132">
        <v>167452392</v>
      </c>
      <c r="K949" s="132">
        <v>449768</v>
      </c>
      <c r="L949" s="181">
        <f>(C949+4.2+coefficient!$B$19)/0.88*1.19</f>
        <v>26.234090909090906</v>
      </c>
      <c r="M949" s="135">
        <v>295</v>
      </c>
      <c r="N949" s="135">
        <v>167452392</v>
      </c>
      <c r="O949" s="135">
        <v>449769</v>
      </c>
      <c r="P949" s="182">
        <f>(C949+4.2+coefficient!$B$19-0.5)/0.88*1.19</f>
        <v>25.557954545454542</v>
      </c>
      <c r="Q949" s="137">
        <v>296</v>
      </c>
      <c r="R949" s="137">
        <v>167452392</v>
      </c>
      <c r="S949" s="137">
        <v>449770</v>
      </c>
      <c r="T949" s="186">
        <f t="shared" si="60"/>
        <v>10.006818181818183</v>
      </c>
      <c r="U949" s="187">
        <v>758</v>
      </c>
      <c r="V949" s="187">
        <v>167452392</v>
      </c>
      <c r="W949" s="187">
        <v>599858</v>
      </c>
      <c r="X949" s="188">
        <f t="shared" si="61"/>
        <v>21.334090909090904</v>
      </c>
      <c r="Y949" s="189">
        <v>759</v>
      </c>
      <c r="Z949" s="189">
        <v>167452392</v>
      </c>
      <c r="AA949" s="189">
        <v>599859</v>
      </c>
      <c r="AB949" s="357">
        <v>43</v>
      </c>
    </row>
    <row r="950" spans="1:28" x14ac:dyDescent="0.25">
      <c r="A950" s="146" t="s">
        <v>1790</v>
      </c>
      <c r="B950" s="190">
        <v>167452393</v>
      </c>
      <c r="C950" s="191">
        <v>3</v>
      </c>
      <c r="D950" s="192">
        <f>(C950+4.2+coefficient!$B$20-0.5)/0.9*1.19</f>
        <v>20.758888888888887</v>
      </c>
      <c r="E950" s="193">
        <f>(C950+4.2+coefficient!$B$20-0.5)/0.95</f>
        <v>16.526315789473685</v>
      </c>
      <c r="F950" s="178" t="s">
        <v>842</v>
      </c>
      <c r="G950" s="179">
        <v>949</v>
      </c>
      <c r="H950" s="180">
        <f>(C950+4.2+coefficient!$B$20)/0.85*1.19</f>
        <v>22.68</v>
      </c>
      <c r="I950" s="132">
        <v>294</v>
      </c>
      <c r="J950" s="132">
        <v>167452393</v>
      </c>
      <c r="K950" s="132">
        <v>449771</v>
      </c>
      <c r="L950" s="181">
        <f>(C950+4.2+coefficient!$B$20)/0.88*1.19</f>
        <v>21.906818181818178</v>
      </c>
      <c r="M950" s="135">
        <v>295</v>
      </c>
      <c r="N950" s="135">
        <v>167452393</v>
      </c>
      <c r="O950" s="135">
        <v>449772</v>
      </c>
      <c r="P950" s="182">
        <f>(C950+4.2+coefficient!$B$20-0.5)/0.88*1.19</f>
        <v>21.230681818181814</v>
      </c>
      <c r="Q950" s="137">
        <v>296</v>
      </c>
      <c r="R950" s="137">
        <v>167452393</v>
      </c>
      <c r="S950" s="137">
        <v>449773</v>
      </c>
      <c r="T950" s="186">
        <f t="shared" si="60"/>
        <v>9.7363636363636363</v>
      </c>
      <c r="U950" s="187">
        <v>758</v>
      </c>
      <c r="V950" s="187">
        <v>167452393</v>
      </c>
      <c r="W950" s="187">
        <v>599860</v>
      </c>
      <c r="X950" s="188">
        <f t="shared" si="61"/>
        <v>17.006818181818176</v>
      </c>
      <c r="Y950" s="189">
        <v>759</v>
      </c>
      <c r="Z950" s="189">
        <v>167452393</v>
      </c>
      <c r="AA950" s="189">
        <v>599861</v>
      </c>
      <c r="AB950" s="357">
        <v>0</v>
      </c>
    </row>
    <row r="951" spans="1:28" x14ac:dyDescent="0.25">
      <c r="A951" s="148" t="s">
        <v>1791</v>
      </c>
      <c r="B951" s="190">
        <v>167452394</v>
      </c>
      <c r="C951" s="191">
        <v>3.73</v>
      </c>
      <c r="D951" s="192">
        <f>(C951+4.2+coefficient!$B$19-0.5)/0.9*1.19</f>
        <v>25.690777777777775</v>
      </c>
      <c r="E951" s="193">
        <f>(C951+4.2+coefficient!$B$19-0.5)/0.95</f>
        <v>20.452631578947368</v>
      </c>
      <c r="F951" s="185" t="s">
        <v>841</v>
      </c>
      <c r="G951" s="179">
        <v>950</v>
      </c>
      <c r="H951" s="180">
        <f>(C951+4.2+coefficient!$B$19)/0.85*1.19</f>
        <v>27.902000000000001</v>
      </c>
      <c r="I951" s="132">
        <v>294</v>
      </c>
      <c r="J951" s="132">
        <v>167452394</v>
      </c>
      <c r="K951" s="132">
        <v>449774</v>
      </c>
      <c r="L951" s="181">
        <f>(C951+4.2+coefficient!$B$19)/0.88*1.19</f>
        <v>26.950795454545453</v>
      </c>
      <c r="M951" s="135">
        <v>295</v>
      </c>
      <c r="N951" s="135">
        <v>167452394</v>
      </c>
      <c r="O951" s="135">
        <v>449775</v>
      </c>
      <c r="P951" s="182">
        <f>(C951+4.2+coefficient!$B$19-0.5)/0.88*1.19</f>
        <v>26.27465909090909</v>
      </c>
      <c r="Q951" s="137">
        <v>296</v>
      </c>
      <c r="R951" s="137">
        <v>167452394</v>
      </c>
      <c r="S951" s="137">
        <v>449776</v>
      </c>
      <c r="T951" s="186">
        <f t="shared" si="60"/>
        <v>10.723522727272726</v>
      </c>
      <c r="U951" s="187">
        <v>758</v>
      </c>
      <c r="V951" s="187">
        <v>167452394</v>
      </c>
      <c r="W951" s="187">
        <v>599862</v>
      </c>
      <c r="X951" s="188">
        <f t="shared" si="61"/>
        <v>22.050795454545451</v>
      </c>
      <c r="Y951" s="189">
        <v>759</v>
      </c>
      <c r="Z951" s="189">
        <v>167452394</v>
      </c>
      <c r="AA951" s="189">
        <v>599863</v>
      </c>
      <c r="AB951" s="357">
        <v>0</v>
      </c>
    </row>
    <row r="952" spans="1:28" x14ac:dyDescent="0.25">
      <c r="A952" s="144" t="s">
        <v>1792</v>
      </c>
      <c r="B952" s="183">
        <v>167452395</v>
      </c>
      <c r="C952" s="184">
        <v>1.76</v>
      </c>
      <c r="D952" s="127">
        <f>(C952+4.2+coefficient!$B$21-0.5)/0.9*1.19</f>
        <v>16.474888888888888</v>
      </c>
      <c r="E952" s="128">
        <f>(C952+4.2+coefficient!$B$21-0.5)/0.95</f>
        <v>13.115789473684211</v>
      </c>
      <c r="F952" s="178" t="s">
        <v>516</v>
      </c>
      <c r="G952" s="179">
        <v>951</v>
      </c>
      <c r="H952" s="180">
        <f>(C952+4.2+coefficient!$B$21)/0.85*1.19</f>
        <v>18.144000000000002</v>
      </c>
      <c r="I952" s="132">
        <v>294</v>
      </c>
      <c r="J952" s="132">
        <v>167452395</v>
      </c>
      <c r="K952" s="132">
        <v>449777</v>
      </c>
      <c r="L952" s="181">
        <f>(C952+4.2+coefficient!$B$21)/0.88*1.19</f>
        <v>17.525454545454547</v>
      </c>
      <c r="M952" s="135">
        <v>295</v>
      </c>
      <c r="N952" s="135">
        <v>167452395</v>
      </c>
      <c r="O952" s="135">
        <v>449778</v>
      </c>
      <c r="P952" s="182">
        <f>(C952+4.2+coefficient!$B$21-0.5)/0.88*1.19</f>
        <v>16.849318181818184</v>
      </c>
      <c r="Q952" s="137">
        <v>296</v>
      </c>
      <c r="R952" s="137">
        <v>167452395</v>
      </c>
      <c r="S952" s="137">
        <v>449779</v>
      </c>
      <c r="T952" s="186">
        <f t="shared" si="60"/>
        <v>8.0595454545454537</v>
      </c>
      <c r="U952" s="187">
        <v>758</v>
      </c>
      <c r="V952" s="187">
        <v>167452395</v>
      </c>
      <c r="W952" s="187">
        <v>599864</v>
      </c>
      <c r="X952" s="188">
        <f t="shared" si="61"/>
        <v>12.625454545454547</v>
      </c>
      <c r="Y952" s="189">
        <v>759</v>
      </c>
      <c r="Z952" s="189">
        <v>167452395</v>
      </c>
      <c r="AA952" s="189">
        <v>599865</v>
      </c>
      <c r="AB952" s="357">
        <v>60</v>
      </c>
    </row>
    <row r="953" spans="1:28" x14ac:dyDescent="0.25">
      <c r="A953" s="125" t="s">
        <v>1793</v>
      </c>
      <c r="B953" s="183">
        <v>167452396</v>
      </c>
      <c r="C953" s="184">
        <v>2.48</v>
      </c>
      <c r="D953" s="127">
        <f>(C953+4.2+coefficient!$B$20-0.5)/0.9*1.19</f>
        <v>20.071333333333332</v>
      </c>
      <c r="E953" s="128">
        <f>(C953+4.2+coefficient!$B$20-0.5)/0.95</f>
        <v>15.978947368421053</v>
      </c>
      <c r="F953" s="185" t="s">
        <v>842</v>
      </c>
      <c r="G953" s="179">
        <v>952</v>
      </c>
      <c r="H953" s="180">
        <f>(C953+4.2+coefficient!$B$20)/0.85*1.19</f>
        <v>21.951999999999998</v>
      </c>
      <c r="I953" s="132">
        <v>294</v>
      </c>
      <c r="J953" s="132">
        <v>167452396</v>
      </c>
      <c r="K953" s="132">
        <v>449780</v>
      </c>
      <c r="L953" s="181">
        <f>(C953+4.2+coefficient!$B$20)/0.88*1.19</f>
        <v>21.20363636363636</v>
      </c>
      <c r="M953" s="135">
        <v>295</v>
      </c>
      <c r="N953" s="135">
        <v>167452396</v>
      </c>
      <c r="O953" s="135">
        <v>449781</v>
      </c>
      <c r="P953" s="182">
        <f>(C953+4.2+coefficient!$B$20-0.5)/0.88*1.19</f>
        <v>20.5275</v>
      </c>
      <c r="Q953" s="137">
        <v>296</v>
      </c>
      <c r="R953" s="137">
        <v>167452396</v>
      </c>
      <c r="S953" s="137">
        <v>449782</v>
      </c>
      <c r="T953" s="186">
        <f t="shared" si="60"/>
        <v>9.0331818181818182</v>
      </c>
      <c r="U953" s="187">
        <v>758</v>
      </c>
      <c r="V953" s="187">
        <v>167452396</v>
      </c>
      <c r="W953" s="187">
        <v>599866</v>
      </c>
      <c r="X953" s="188">
        <f t="shared" si="61"/>
        <v>16.303636363636357</v>
      </c>
      <c r="Y953" s="189">
        <v>759</v>
      </c>
      <c r="Z953" s="189">
        <v>167452396</v>
      </c>
      <c r="AA953" s="189">
        <v>599867</v>
      </c>
      <c r="AB953" s="357">
        <v>60</v>
      </c>
    </row>
    <row r="954" spans="1:28" x14ac:dyDescent="0.25">
      <c r="A954" s="144" t="s">
        <v>1794</v>
      </c>
      <c r="B954" s="183">
        <v>167452397</v>
      </c>
      <c r="C954" s="184">
        <v>3.21</v>
      </c>
      <c r="D954" s="127">
        <f>(C954+4.2+coefficient!$B$19-0.5)/0.9*1.19</f>
        <v>25.00322222222222</v>
      </c>
      <c r="E954" s="128">
        <f>(C954+4.2+coefficient!$B$19-0.5)/0.95</f>
        <v>19.905263157894737</v>
      </c>
      <c r="F954" s="178" t="s">
        <v>841</v>
      </c>
      <c r="G954" s="179">
        <v>953</v>
      </c>
      <c r="H954" s="180">
        <f>(C954+4.2+coefficient!$B$19)/0.85*1.19</f>
        <v>27.173999999999999</v>
      </c>
      <c r="I954" s="132">
        <v>294</v>
      </c>
      <c r="J954" s="132">
        <v>167452397</v>
      </c>
      <c r="K954" s="132">
        <v>449783</v>
      </c>
      <c r="L954" s="181">
        <f>(C954+4.2+coefficient!$B$19)/0.88*1.19</f>
        <v>26.247613636363639</v>
      </c>
      <c r="M954" s="135">
        <v>295</v>
      </c>
      <c r="N954" s="135">
        <v>167452397</v>
      </c>
      <c r="O954" s="135">
        <v>449784</v>
      </c>
      <c r="P954" s="182">
        <f>(C954+4.2+coefficient!$B$19-0.5)/0.88*1.19</f>
        <v>25.571477272727272</v>
      </c>
      <c r="Q954" s="137">
        <v>296</v>
      </c>
      <c r="R954" s="137">
        <v>167452397</v>
      </c>
      <c r="S954" s="137">
        <v>449785</v>
      </c>
      <c r="T954" s="186">
        <f t="shared" si="60"/>
        <v>10.020340909090908</v>
      </c>
      <c r="U954" s="187">
        <v>758</v>
      </c>
      <c r="V954" s="187">
        <v>167452397</v>
      </c>
      <c r="W954" s="187">
        <v>599868</v>
      </c>
      <c r="X954" s="188">
        <f t="shared" si="61"/>
        <v>21.34761363636364</v>
      </c>
      <c r="Y954" s="189">
        <v>759</v>
      </c>
      <c r="Z954" s="189">
        <v>167452397</v>
      </c>
      <c r="AA954" s="189">
        <v>599869</v>
      </c>
      <c r="AB954" s="357">
        <v>60</v>
      </c>
    </row>
    <row r="955" spans="1:28" x14ac:dyDescent="0.25">
      <c r="A955" s="148" t="s">
        <v>1795</v>
      </c>
      <c r="B955" s="190">
        <v>167452398</v>
      </c>
      <c r="C955" s="191">
        <v>3.01</v>
      </c>
      <c r="D955" s="192">
        <f>(C955+4.2+coefficient!$B$20-0.5)/0.9*1.19</f>
        <v>20.772111111111112</v>
      </c>
      <c r="E955" s="193">
        <f>(C955+4.2+coefficient!$B$20-0.5)/0.95</f>
        <v>16.536842105263158</v>
      </c>
      <c r="F955" s="185" t="s">
        <v>842</v>
      </c>
      <c r="G955" s="179">
        <v>954</v>
      </c>
      <c r="H955" s="180">
        <f>(C955+4.2+coefficient!$B$20)/0.85*1.19</f>
        <v>22.693999999999999</v>
      </c>
      <c r="I955" s="132">
        <v>294</v>
      </c>
      <c r="J955" s="132">
        <v>167452398</v>
      </c>
      <c r="K955" s="132">
        <v>449786</v>
      </c>
      <c r="L955" s="181">
        <f>(C955+4.2+coefficient!$B$20)/0.88*1.19</f>
        <v>21.92034090909091</v>
      </c>
      <c r="M955" s="135">
        <v>295</v>
      </c>
      <c r="N955" s="135">
        <v>167452398</v>
      </c>
      <c r="O955" s="135">
        <v>449787</v>
      </c>
      <c r="P955" s="182">
        <f>(C955+4.2+coefficient!$B$20-0.5)/0.88*1.19</f>
        <v>21.244204545454544</v>
      </c>
      <c r="Q955" s="137">
        <v>296</v>
      </c>
      <c r="R955" s="137">
        <v>167452398</v>
      </c>
      <c r="S955" s="137">
        <v>449788</v>
      </c>
      <c r="T955" s="186">
        <f t="shared" si="60"/>
        <v>9.7498863636363637</v>
      </c>
      <c r="U955" s="187">
        <v>758</v>
      </c>
      <c r="V955" s="187">
        <v>167452398</v>
      </c>
      <c r="W955" s="187">
        <v>599870</v>
      </c>
      <c r="X955" s="188">
        <f t="shared" si="61"/>
        <v>17.020340909090912</v>
      </c>
      <c r="Y955" s="189">
        <v>759</v>
      </c>
      <c r="Z955" s="189">
        <v>167452398</v>
      </c>
      <c r="AA955" s="189">
        <v>599871</v>
      </c>
      <c r="AB955" s="357">
        <v>0</v>
      </c>
    </row>
    <row r="956" spans="1:28" x14ac:dyDescent="0.25">
      <c r="A956" s="146" t="s">
        <v>1796</v>
      </c>
      <c r="B956" s="190">
        <v>167452399</v>
      </c>
      <c r="C956" s="191">
        <v>3.74</v>
      </c>
      <c r="D956" s="192">
        <f>(C956+4.2+coefficient!$B$19-0.5)/0.9*1.19</f>
        <v>25.704000000000001</v>
      </c>
      <c r="E956" s="193">
        <f>(C956+4.2+coefficient!$B$19-0.5)/0.95</f>
        <v>20.463157894736845</v>
      </c>
      <c r="F956" s="178" t="s">
        <v>841</v>
      </c>
      <c r="G956" s="179">
        <v>955</v>
      </c>
      <c r="H956" s="180">
        <f>(C956+4.2+coefficient!$B$19)/0.85*1.19</f>
        <v>27.916</v>
      </c>
      <c r="I956" s="132">
        <v>294</v>
      </c>
      <c r="J956" s="132">
        <v>167452399</v>
      </c>
      <c r="K956" s="132">
        <v>449789</v>
      </c>
      <c r="L956" s="181">
        <f>(C956+4.2+coefficient!$B$19)/0.88*1.19</f>
        <v>26.964318181818182</v>
      </c>
      <c r="M956" s="135">
        <v>295</v>
      </c>
      <c r="N956" s="135">
        <v>167452399</v>
      </c>
      <c r="O956" s="135">
        <v>449790</v>
      </c>
      <c r="P956" s="182">
        <f>(C956+4.2+coefficient!$B$19-0.5)/0.88*1.19</f>
        <v>26.288181818181819</v>
      </c>
      <c r="Q956" s="137">
        <v>296</v>
      </c>
      <c r="R956" s="137">
        <v>167452399</v>
      </c>
      <c r="S956" s="137">
        <v>449791</v>
      </c>
      <c r="T956" s="186">
        <f t="shared" si="60"/>
        <v>10.737045454545456</v>
      </c>
      <c r="U956" s="187">
        <v>758</v>
      </c>
      <c r="V956" s="187">
        <v>167452399</v>
      </c>
      <c r="W956" s="187">
        <v>599872</v>
      </c>
      <c r="X956" s="188">
        <f t="shared" si="61"/>
        <v>22.06431818181818</v>
      </c>
      <c r="Y956" s="189">
        <v>759</v>
      </c>
      <c r="Z956" s="189">
        <v>167452399</v>
      </c>
      <c r="AA956" s="189">
        <v>599873</v>
      </c>
      <c r="AB956" s="357">
        <v>0</v>
      </c>
    </row>
    <row r="957" spans="1:28" x14ac:dyDescent="0.25">
      <c r="A957" s="125" t="s">
        <v>1797</v>
      </c>
      <c r="B957" s="183">
        <v>167452400</v>
      </c>
      <c r="C957" s="184">
        <v>2.57</v>
      </c>
      <c r="D957" s="127">
        <f>(C957+4.2+coefficient!$B$21-0.5)/0.9*1.19</f>
        <v>17.545888888888886</v>
      </c>
      <c r="E957" s="128">
        <f>(C957+4.2+coefficient!$B$21-0.5)/0.95</f>
        <v>13.968421052631578</v>
      </c>
      <c r="F957" s="185" t="s">
        <v>516</v>
      </c>
      <c r="G957" s="179">
        <v>956</v>
      </c>
      <c r="H957" s="180">
        <f>(C957+4.2+coefficient!$B$21)/0.85*1.19</f>
        <v>19.277999999999999</v>
      </c>
      <c r="I957" s="132">
        <v>294</v>
      </c>
      <c r="J957" s="132">
        <v>167452400</v>
      </c>
      <c r="K957" s="132">
        <v>449792</v>
      </c>
      <c r="L957" s="181">
        <f>(C957+4.2+coefficient!$B$21)/0.88*1.19</f>
        <v>18.620795454545451</v>
      </c>
      <c r="M957" s="135">
        <v>295</v>
      </c>
      <c r="N957" s="135">
        <v>167452400</v>
      </c>
      <c r="O957" s="135">
        <v>449793</v>
      </c>
      <c r="P957" s="182">
        <f>(C957+4.2+coefficient!$B$21-0.5)/0.88*1.19</f>
        <v>17.944659090909088</v>
      </c>
      <c r="Q957" s="137">
        <v>296</v>
      </c>
      <c r="R957" s="137">
        <v>167452400</v>
      </c>
      <c r="S957" s="137">
        <v>449794</v>
      </c>
      <c r="T957" s="186">
        <f t="shared" si="60"/>
        <v>9.1548863636363631</v>
      </c>
      <c r="U957" s="187">
        <v>758</v>
      </c>
      <c r="V957" s="187">
        <v>167452400</v>
      </c>
      <c r="W957" s="187">
        <v>599874</v>
      </c>
      <c r="X957" s="188">
        <f t="shared" si="61"/>
        <v>13.720795454545451</v>
      </c>
      <c r="Y957" s="189">
        <v>759</v>
      </c>
      <c r="Z957" s="189">
        <v>167452400</v>
      </c>
      <c r="AA957" s="189">
        <v>599875</v>
      </c>
      <c r="AB957" s="357">
        <v>56</v>
      </c>
    </row>
    <row r="958" spans="1:28" x14ac:dyDescent="0.25">
      <c r="A958" s="144" t="s">
        <v>1798</v>
      </c>
      <c r="B958" s="183">
        <v>167452401</v>
      </c>
      <c r="C958" s="184">
        <v>3.29</v>
      </c>
      <c r="D958" s="127">
        <f>(C958+4.2+coefficient!$B$20-0.5)/0.9*1.19</f>
        <v>21.142333333333337</v>
      </c>
      <c r="E958" s="128">
        <f>(C958+4.2+coefficient!$B$20-0.5)/0.95</f>
        <v>16.831578947368424</v>
      </c>
      <c r="F958" s="178" t="s">
        <v>842</v>
      </c>
      <c r="G958" s="179">
        <v>957</v>
      </c>
      <c r="H958" s="180">
        <f>(C958+4.2+coefficient!$B$20)/0.85*1.19</f>
        <v>23.086000000000002</v>
      </c>
      <c r="I958" s="132">
        <v>294</v>
      </c>
      <c r="J958" s="132">
        <v>167452401</v>
      </c>
      <c r="K958" s="132">
        <v>449795</v>
      </c>
      <c r="L958" s="181">
        <f>(C958+4.2+coefficient!$B$20)/0.88*1.19</f>
        <v>22.298977272727274</v>
      </c>
      <c r="M958" s="135">
        <v>295</v>
      </c>
      <c r="N958" s="135">
        <v>167452401</v>
      </c>
      <c r="O958" s="135">
        <v>449796</v>
      </c>
      <c r="P958" s="182">
        <f>(C958+4.2+coefficient!$B$20-0.5)/0.88*1.19</f>
        <v>21.622840909090911</v>
      </c>
      <c r="Q958" s="137">
        <v>296</v>
      </c>
      <c r="R958" s="137">
        <v>167452401</v>
      </c>
      <c r="S958" s="137">
        <v>449797</v>
      </c>
      <c r="T958" s="186">
        <f t="shared" si="60"/>
        <v>10.128522727272728</v>
      </c>
      <c r="U958" s="187">
        <v>758</v>
      </c>
      <c r="V958" s="187">
        <v>167452401</v>
      </c>
      <c r="W958" s="187">
        <v>599876</v>
      </c>
      <c r="X958" s="188">
        <f t="shared" si="61"/>
        <v>17.398977272727272</v>
      </c>
      <c r="Y958" s="189">
        <v>759</v>
      </c>
      <c r="Z958" s="189">
        <v>167452401</v>
      </c>
      <c r="AA958" s="189">
        <v>599877</v>
      </c>
      <c r="AB958" s="357">
        <v>56</v>
      </c>
    </row>
    <row r="959" spans="1:28" x14ac:dyDescent="0.25">
      <c r="A959" s="125" t="s">
        <v>1799</v>
      </c>
      <c r="B959" s="183">
        <v>167452402</v>
      </c>
      <c r="C959" s="184">
        <v>4.0199999999999996</v>
      </c>
      <c r="D959" s="127">
        <f>(C959+4.2+coefficient!$B$19-0.5)/0.9*1.19</f>
        <v>26.074222222222218</v>
      </c>
      <c r="E959" s="128">
        <f>(C959+4.2+coefficient!$B$19-0.5)/0.95</f>
        <v>20.757894736842104</v>
      </c>
      <c r="F959" s="185" t="s">
        <v>841</v>
      </c>
      <c r="G959" s="179">
        <v>958</v>
      </c>
      <c r="H959" s="180">
        <f>(C959+4.2+coefficient!$B$19)/0.85*1.19</f>
        <v>28.308</v>
      </c>
      <c r="I959" s="132">
        <v>294</v>
      </c>
      <c r="J959" s="132">
        <v>167452402</v>
      </c>
      <c r="K959" s="132">
        <v>449798</v>
      </c>
      <c r="L959" s="181">
        <f>(C959+4.2+coefficient!$B$19)/0.88*1.19</f>
        <v>27.342954545454543</v>
      </c>
      <c r="M959" s="135">
        <v>295</v>
      </c>
      <c r="N959" s="135">
        <v>167452402</v>
      </c>
      <c r="O959" s="135">
        <v>449799</v>
      </c>
      <c r="P959" s="182">
        <f>(C959+4.2+coefficient!$B$19-0.5)/0.88*1.19</f>
        <v>26.666818181818179</v>
      </c>
      <c r="Q959" s="137">
        <v>296</v>
      </c>
      <c r="R959" s="137">
        <v>167452402</v>
      </c>
      <c r="S959" s="137">
        <v>449800</v>
      </c>
      <c r="T959" s="186">
        <f t="shared" si="60"/>
        <v>11.115681818181816</v>
      </c>
      <c r="U959" s="187">
        <v>758</v>
      </c>
      <c r="V959" s="187">
        <v>167452402</v>
      </c>
      <c r="W959" s="187">
        <v>599878</v>
      </c>
      <c r="X959" s="188">
        <f t="shared" si="61"/>
        <v>22.44295454545454</v>
      </c>
      <c r="Y959" s="189">
        <v>759</v>
      </c>
      <c r="Z959" s="189">
        <v>167452402</v>
      </c>
      <c r="AA959" s="189">
        <v>599879</v>
      </c>
      <c r="AB959" s="357">
        <v>56</v>
      </c>
    </row>
    <row r="960" spans="1:28" x14ac:dyDescent="0.25">
      <c r="A960" s="146" t="s">
        <v>1800</v>
      </c>
      <c r="B960" s="190">
        <v>167452403</v>
      </c>
      <c r="C960" s="191">
        <v>3.82</v>
      </c>
      <c r="D960" s="192">
        <f>(C960+4.2+coefficient!$B$20-0.5)/0.9*1.19</f>
        <v>21.84311111111111</v>
      </c>
      <c r="E960" s="193">
        <f>(C960+4.2+coefficient!$B$20-0.5)/0.95</f>
        <v>17.389473684210525</v>
      </c>
      <c r="F960" s="178" t="s">
        <v>842</v>
      </c>
      <c r="G960" s="179">
        <v>959</v>
      </c>
      <c r="H960" s="180">
        <f>(C960+4.2+coefficient!$B$20)/0.85*1.19</f>
        <v>23.827999999999999</v>
      </c>
      <c r="I960" s="132">
        <v>294</v>
      </c>
      <c r="J960" s="132">
        <v>167452403</v>
      </c>
      <c r="K960" s="132">
        <v>449801</v>
      </c>
      <c r="L960" s="181">
        <f>(C960+4.2+coefficient!$B$20)/0.88*1.19</f>
        <v>23.015681818181815</v>
      </c>
      <c r="M960" s="135">
        <v>295</v>
      </c>
      <c r="N960" s="135">
        <v>167452403</v>
      </c>
      <c r="O960" s="135">
        <v>449802</v>
      </c>
      <c r="P960" s="182">
        <f>(C960+4.2+coefficient!$B$20-0.5)/0.88*1.19</f>
        <v>22.339545454545455</v>
      </c>
      <c r="Q960" s="137">
        <v>296</v>
      </c>
      <c r="R960" s="137">
        <v>167452403</v>
      </c>
      <c r="S960" s="137">
        <v>449803</v>
      </c>
      <c r="T960" s="186">
        <f t="shared" si="60"/>
        <v>10.845227272727271</v>
      </c>
      <c r="U960" s="187">
        <v>758</v>
      </c>
      <c r="V960" s="187">
        <v>167452403</v>
      </c>
      <c r="W960" s="187">
        <v>599880</v>
      </c>
      <c r="X960" s="188">
        <f t="shared" si="61"/>
        <v>18.115681818181812</v>
      </c>
      <c r="Y960" s="189">
        <v>759</v>
      </c>
      <c r="Z960" s="189">
        <v>167452403</v>
      </c>
      <c r="AA960" s="189">
        <v>599881</v>
      </c>
      <c r="AB960" s="357">
        <v>0</v>
      </c>
    </row>
    <row r="961" spans="1:28" x14ac:dyDescent="0.25">
      <c r="A961" s="148" t="s">
        <v>1801</v>
      </c>
      <c r="B961" s="190">
        <v>167452404</v>
      </c>
      <c r="C961" s="191">
        <v>4.55</v>
      </c>
      <c r="D961" s="192">
        <f>(C961+4.2+coefficient!$B$19-0.5)/0.9*1.19</f>
        <v>26.774999999999999</v>
      </c>
      <c r="E961" s="193">
        <f>(C961+4.2+coefficient!$B$19-0.5)/0.95</f>
        <v>21.315789473684212</v>
      </c>
      <c r="F961" s="185" t="s">
        <v>841</v>
      </c>
      <c r="G961" s="179">
        <v>960</v>
      </c>
      <c r="H961" s="180">
        <f>(C961+4.2+coefficient!$B$19)/0.85*1.19</f>
        <v>29.05</v>
      </c>
      <c r="I961" s="132">
        <v>294</v>
      </c>
      <c r="J961" s="132">
        <v>167452404</v>
      </c>
      <c r="K961" s="132">
        <v>449804</v>
      </c>
      <c r="L961" s="181">
        <f>(C961+4.2+coefficient!$B$19)/0.88*1.19</f>
        <v>28.059659090909086</v>
      </c>
      <c r="M961" s="135">
        <v>295</v>
      </c>
      <c r="N961" s="135">
        <v>167452404</v>
      </c>
      <c r="O961" s="135">
        <v>449805</v>
      </c>
      <c r="P961" s="182">
        <f>(C961+4.2+coefficient!$B$19-0.5)/0.88*1.19</f>
        <v>27.383522727272727</v>
      </c>
      <c r="Q961" s="137">
        <v>296</v>
      </c>
      <c r="R961" s="137">
        <v>167452404</v>
      </c>
      <c r="S961" s="137">
        <v>449806</v>
      </c>
      <c r="T961" s="186">
        <f t="shared" si="60"/>
        <v>11.832386363636363</v>
      </c>
      <c r="U961" s="187">
        <v>758</v>
      </c>
      <c r="V961" s="187">
        <v>167452404</v>
      </c>
      <c r="W961" s="187">
        <v>599882</v>
      </c>
      <c r="X961" s="188">
        <f t="shared" si="61"/>
        <v>23.159659090909088</v>
      </c>
      <c r="Y961" s="189">
        <v>759</v>
      </c>
      <c r="Z961" s="189">
        <v>167452404</v>
      </c>
      <c r="AA961" s="189">
        <v>599883</v>
      </c>
      <c r="AB961" s="357">
        <v>0</v>
      </c>
    </row>
    <row r="962" spans="1:28" x14ac:dyDescent="0.25">
      <c r="A962" s="144" t="s">
        <v>1802</v>
      </c>
      <c r="B962" s="183">
        <v>167452405</v>
      </c>
      <c r="C962" s="184">
        <v>2.2799999999999998</v>
      </c>
      <c r="D962" s="127">
        <f>(C962+4.2+coefficient!$B$21-0.5)/0.9*1.19</f>
        <v>17.162444444444443</v>
      </c>
      <c r="E962" s="128">
        <f>(C962+4.2+coefficient!$B$21-0.5)/0.95</f>
        <v>13.663157894736843</v>
      </c>
      <c r="F962" s="178" t="s">
        <v>516</v>
      </c>
      <c r="G962" s="179">
        <v>961</v>
      </c>
      <c r="H962" s="180">
        <f>(C962+4.2+coefficient!$B$21)/0.85*1.19</f>
        <v>18.872</v>
      </c>
      <c r="I962" s="132">
        <v>294</v>
      </c>
      <c r="J962" s="132">
        <v>167452405</v>
      </c>
      <c r="K962" s="132">
        <v>449807</v>
      </c>
      <c r="L962" s="181">
        <f>(C962+4.2+coefficient!$B$21)/0.88*1.19</f>
        <v>18.228636363636362</v>
      </c>
      <c r="M962" s="135">
        <v>295</v>
      </c>
      <c r="N962" s="135">
        <v>167452405</v>
      </c>
      <c r="O962" s="135">
        <v>449808</v>
      </c>
      <c r="P962" s="182">
        <f>(C962+4.2+coefficient!$B$21-0.5)/0.88*1.19</f>
        <v>17.552499999999998</v>
      </c>
      <c r="Q962" s="137">
        <v>296</v>
      </c>
      <c r="R962" s="137">
        <v>167452405</v>
      </c>
      <c r="S962" s="137">
        <v>449809</v>
      </c>
      <c r="T962" s="186">
        <f t="shared" ref="T962:T1025" si="62">(C962+4.2)/0.88*1.19</f>
        <v>8.7627272727272736</v>
      </c>
      <c r="U962" s="187">
        <v>758</v>
      </c>
      <c r="V962" s="187">
        <v>167452405</v>
      </c>
      <c r="W962" s="187">
        <v>599884</v>
      </c>
      <c r="X962" s="188">
        <f t="shared" si="61"/>
        <v>13.328636363636361</v>
      </c>
      <c r="Y962" s="189">
        <v>759</v>
      </c>
      <c r="Z962" s="189">
        <v>167452405</v>
      </c>
      <c r="AA962" s="189">
        <v>599885</v>
      </c>
      <c r="AB962" s="357">
        <v>26</v>
      </c>
    </row>
    <row r="963" spans="1:28" x14ac:dyDescent="0.25">
      <c r="A963" s="125" t="s">
        <v>1803</v>
      </c>
      <c r="B963" s="183">
        <v>167452406</v>
      </c>
      <c r="C963" s="184">
        <v>3</v>
      </c>
      <c r="D963" s="127">
        <f>(C963+4.2+coefficient!$B$20-0.5)/0.9*1.19</f>
        <v>20.758888888888887</v>
      </c>
      <c r="E963" s="128">
        <f>(C963+4.2+coefficient!$B$20-0.5)/0.95</f>
        <v>16.526315789473685</v>
      </c>
      <c r="F963" s="185" t="s">
        <v>842</v>
      </c>
      <c r="G963" s="179">
        <v>962</v>
      </c>
      <c r="H963" s="180">
        <f>(C963+4.2+coefficient!$B$20)/0.85*1.19</f>
        <v>22.68</v>
      </c>
      <c r="I963" s="132">
        <v>294</v>
      </c>
      <c r="J963" s="132">
        <v>167452406</v>
      </c>
      <c r="K963" s="132">
        <v>449810</v>
      </c>
      <c r="L963" s="181">
        <f>(C963+4.2+coefficient!$B$20)/0.88*1.19</f>
        <v>21.906818181818178</v>
      </c>
      <c r="M963" s="135">
        <v>295</v>
      </c>
      <c r="N963" s="135">
        <v>167452406</v>
      </c>
      <c r="O963" s="135">
        <v>449811</v>
      </c>
      <c r="P963" s="182">
        <f>(C963+4.2+coefficient!$B$20-0.5)/0.88*1.19</f>
        <v>21.230681818181814</v>
      </c>
      <c r="Q963" s="137">
        <v>296</v>
      </c>
      <c r="R963" s="137">
        <v>167452406</v>
      </c>
      <c r="S963" s="137">
        <v>449812</v>
      </c>
      <c r="T963" s="186">
        <f t="shared" si="62"/>
        <v>9.7363636363636363</v>
      </c>
      <c r="U963" s="187">
        <v>758</v>
      </c>
      <c r="V963" s="187">
        <v>167452406</v>
      </c>
      <c r="W963" s="187">
        <v>599886</v>
      </c>
      <c r="X963" s="188">
        <f t="shared" si="61"/>
        <v>17.006818181818176</v>
      </c>
      <c r="Y963" s="189">
        <v>759</v>
      </c>
      <c r="Z963" s="189">
        <v>167452406</v>
      </c>
      <c r="AA963" s="189">
        <v>599887</v>
      </c>
      <c r="AB963" s="357">
        <v>26</v>
      </c>
    </row>
    <row r="964" spans="1:28" x14ac:dyDescent="0.25">
      <c r="A964" s="144" t="s">
        <v>1804</v>
      </c>
      <c r="B964" s="183">
        <v>167452407</v>
      </c>
      <c r="C964" s="184">
        <v>3.73</v>
      </c>
      <c r="D964" s="127">
        <f>(C964+4.2+coefficient!$B$19-0.5)/0.9*1.19</f>
        <v>25.690777777777775</v>
      </c>
      <c r="E964" s="128">
        <f>(C964+4.2+coefficient!$B$19-0.5)/0.95</f>
        <v>20.452631578947368</v>
      </c>
      <c r="F964" s="178" t="s">
        <v>841</v>
      </c>
      <c r="G964" s="179">
        <v>963</v>
      </c>
      <c r="H964" s="180">
        <f>(C964+4.2+coefficient!$B$19)/0.85*1.19</f>
        <v>27.902000000000001</v>
      </c>
      <c r="I964" s="132">
        <v>294</v>
      </c>
      <c r="J964" s="132">
        <v>167452407</v>
      </c>
      <c r="K964" s="132">
        <v>449813</v>
      </c>
      <c r="L964" s="181">
        <f>(C964+4.2+coefficient!$B$19)/0.88*1.19</f>
        <v>26.950795454545453</v>
      </c>
      <c r="M964" s="135">
        <v>295</v>
      </c>
      <c r="N964" s="135">
        <v>167452407</v>
      </c>
      <c r="O964" s="135">
        <v>449814</v>
      </c>
      <c r="P964" s="182">
        <f>(C964+4.2+coefficient!$B$19-0.5)/0.88*1.19</f>
        <v>26.27465909090909</v>
      </c>
      <c r="Q964" s="137">
        <v>296</v>
      </c>
      <c r="R964" s="137">
        <v>167452407</v>
      </c>
      <c r="S964" s="137">
        <v>449815</v>
      </c>
      <c r="T964" s="186">
        <f t="shared" si="62"/>
        <v>10.723522727272726</v>
      </c>
      <c r="U964" s="187">
        <v>758</v>
      </c>
      <c r="V964" s="187">
        <v>167452407</v>
      </c>
      <c r="W964" s="187">
        <v>599888</v>
      </c>
      <c r="X964" s="188">
        <f t="shared" si="61"/>
        <v>22.050795454545451</v>
      </c>
      <c r="Y964" s="189">
        <v>759</v>
      </c>
      <c r="Z964" s="189">
        <v>167452407</v>
      </c>
      <c r="AA964" s="189">
        <v>599889</v>
      </c>
      <c r="AB964" s="357">
        <v>26</v>
      </c>
    </row>
    <row r="965" spans="1:28" x14ac:dyDescent="0.25">
      <c r="A965" s="148" t="s">
        <v>1805</v>
      </c>
      <c r="B965" s="190">
        <v>167452408</v>
      </c>
      <c r="C965" s="191">
        <v>3.53</v>
      </c>
      <c r="D965" s="192">
        <f>(C965+4.2+coefficient!$B$20-0.5)/0.9*1.19</f>
        <v>21.459666666666667</v>
      </c>
      <c r="E965" s="193">
        <f>(C965+4.2+coefficient!$B$20-0.5)/0.95</f>
        <v>17.08421052631579</v>
      </c>
      <c r="F965" s="185" t="s">
        <v>842</v>
      </c>
      <c r="G965" s="179">
        <v>964</v>
      </c>
      <c r="H965" s="180">
        <f>(C965+4.2+coefficient!$B$20)/0.85*1.19</f>
        <v>23.422000000000001</v>
      </c>
      <c r="I965" s="132">
        <v>294</v>
      </c>
      <c r="J965" s="132">
        <v>167452408</v>
      </c>
      <c r="K965" s="132">
        <v>449816</v>
      </c>
      <c r="L965" s="181">
        <f>(C965+4.2+coefficient!$B$20)/0.88*1.19</f>
        <v>22.623522727272725</v>
      </c>
      <c r="M965" s="135">
        <v>295</v>
      </c>
      <c r="N965" s="135">
        <v>167452408</v>
      </c>
      <c r="O965" s="135">
        <v>449817</v>
      </c>
      <c r="P965" s="182">
        <f>(C965+4.2+coefficient!$B$20-0.5)/0.88*1.19</f>
        <v>21.947386363636365</v>
      </c>
      <c r="Q965" s="137">
        <v>296</v>
      </c>
      <c r="R965" s="137">
        <v>167452408</v>
      </c>
      <c r="S965" s="137">
        <v>449818</v>
      </c>
      <c r="T965" s="186">
        <f t="shared" si="62"/>
        <v>10.453068181818182</v>
      </c>
      <c r="U965" s="187">
        <v>758</v>
      </c>
      <c r="V965" s="187">
        <v>167452408</v>
      </c>
      <c r="W965" s="187">
        <v>599890</v>
      </c>
      <c r="X965" s="188">
        <f t="shared" si="61"/>
        <v>17.723522727272723</v>
      </c>
      <c r="Y965" s="189">
        <v>759</v>
      </c>
      <c r="Z965" s="189">
        <v>167452408</v>
      </c>
      <c r="AA965" s="189">
        <v>599891</v>
      </c>
      <c r="AB965" s="357">
        <v>0</v>
      </c>
    </row>
    <row r="966" spans="1:28" x14ac:dyDescent="0.25">
      <c r="A966" s="146" t="s">
        <v>1806</v>
      </c>
      <c r="B966" s="190">
        <v>167452409</v>
      </c>
      <c r="C966" s="191">
        <v>4.26</v>
      </c>
      <c r="D966" s="192">
        <f>(C966+4.2+coefficient!$B$19-0.5)/0.9*1.19</f>
        <v>26.391555555555552</v>
      </c>
      <c r="E966" s="193">
        <f>(C966+4.2+coefficient!$B$19-0.5)/0.95</f>
        <v>21.010526315789477</v>
      </c>
      <c r="F966" s="178" t="s">
        <v>841</v>
      </c>
      <c r="G966" s="179">
        <v>965</v>
      </c>
      <c r="H966" s="180">
        <f>(C966+4.2+coefficient!$B$19)/0.85*1.19</f>
        <v>28.644000000000002</v>
      </c>
      <c r="I966" s="132">
        <v>294</v>
      </c>
      <c r="J966" s="132">
        <v>167452409</v>
      </c>
      <c r="K966" s="132">
        <v>449819</v>
      </c>
      <c r="L966" s="181">
        <f>(C966+4.2+coefficient!$B$19)/0.88*1.19</f>
        <v>27.6675</v>
      </c>
      <c r="M966" s="135">
        <v>295</v>
      </c>
      <c r="N966" s="135">
        <v>167452409</v>
      </c>
      <c r="O966" s="135">
        <v>449820</v>
      </c>
      <c r="P966" s="182">
        <f>(C966+4.2+coefficient!$B$19-0.5)/0.88*1.19</f>
        <v>26.991363636363637</v>
      </c>
      <c r="Q966" s="137">
        <v>296</v>
      </c>
      <c r="R966" s="137">
        <v>167452409</v>
      </c>
      <c r="S966" s="137">
        <v>449821</v>
      </c>
      <c r="T966" s="186">
        <f t="shared" si="62"/>
        <v>11.440227272727274</v>
      </c>
      <c r="U966" s="187">
        <v>758</v>
      </c>
      <c r="V966" s="187">
        <v>167452409</v>
      </c>
      <c r="W966" s="187">
        <v>599892</v>
      </c>
      <c r="X966" s="188">
        <f t="shared" si="61"/>
        <v>22.767499999999998</v>
      </c>
      <c r="Y966" s="189">
        <v>759</v>
      </c>
      <c r="Z966" s="189">
        <v>167452409</v>
      </c>
      <c r="AA966" s="189">
        <v>599893</v>
      </c>
      <c r="AB966" s="357">
        <v>0</v>
      </c>
    </row>
    <row r="967" spans="1:28" x14ac:dyDescent="0.25">
      <c r="A967" s="125" t="s">
        <v>1807</v>
      </c>
      <c r="B967" s="183">
        <v>167452410</v>
      </c>
      <c r="C967" s="184">
        <v>2.0499999999999998</v>
      </c>
      <c r="D967" s="127">
        <f>(C967+4.2+coefficient!$B$21-0.5)/0.9*1.19</f>
        <v>16.858333333333331</v>
      </c>
      <c r="E967" s="128">
        <f>(C967+4.2+coefficient!$B$21-0.5)/0.95</f>
        <v>13.421052631578949</v>
      </c>
      <c r="F967" s="185" t="s">
        <v>516</v>
      </c>
      <c r="G967" s="179">
        <v>966</v>
      </c>
      <c r="H967" s="180">
        <f>(C967+4.2+coefficient!$B$21)/0.85*1.19</f>
        <v>18.549999999999997</v>
      </c>
      <c r="I967" s="132">
        <v>294</v>
      </c>
      <c r="J967" s="132">
        <v>167452410</v>
      </c>
      <c r="K967" s="132">
        <v>449822</v>
      </c>
      <c r="L967" s="181">
        <f>(C967+4.2+coefficient!$B$21)/0.88*1.19</f>
        <v>17.917613636363637</v>
      </c>
      <c r="M967" s="135">
        <v>295</v>
      </c>
      <c r="N967" s="135">
        <v>167452410</v>
      </c>
      <c r="O967" s="135">
        <v>449823</v>
      </c>
      <c r="P967" s="182">
        <f>(C967+4.2+coefficient!$B$21-0.5)/0.88*1.19</f>
        <v>17.24147727272727</v>
      </c>
      <c r="Q967" s="137">
        <v>296</v>
      </c>
      <c r="R967" s="137">
        <v>167452410</v>
      </c>
      <c r="S967" s="137">
        <v>449824</v>
      </c>
      <c r="T967" s="186">
        <f t="shared" si="62"/>
        <v>8.451704545454545</v>
      </c>
      <c r="U967" s="187">
        <v>758</v>
      </c>
      <c r="V967" s="187">
        <v>167452410</v>
      </c>
      <c r="W967" s="187">
        <v>599894</v>
      </c>
      <c r="X967" s="188">
        <f t="shared" si="61"/>
        <v>13.017613636363636</v>
      </c>
      <c r="Y967" s="189">
        <v>759</v>
      </c>
      <c r="Z967" s="189">
        <v>167452410</v>
      </c>
      <c r="AA967" s="189">
        <v>599895</v>
      </c>
      <c r="AB967" s="357">
        <v>30</v>
      </c>
    </row>
    <row r="968" spans="1:28" x14ac:dyDescent="0.25">
      <c r="A968" s="146" t="s">
        <v>1808</v>
      </c>
      <c r="B968" s="190">
        <v>167452411</v>
      </c>
      <c r="C968" s="191">
        <v>4.91</v>
      </c>
      <c r="D968" s="192">
        <f>(C968+4.2+coefficient!$B$21-0.5)/0.9*1.19</f>
        <v>20.639888888888887</v>
      </c>
      <c r="E968" s="193">
        <f>(C968+4.2+coefficient!$B$21-0.5)/0.95</f>
        <v>16.431578947368422</v>
      </c>
      <c r="F968" s="178" t="s">
        <v>516</v>
      </c>
      <c r="G968" s="179">
        <v>967</v>
      </c>
      <c r="H968" s="180">
        <f>(C968+4.2+coefficient!$B$21)/0.85*1.19</f>
        <v>22.553999999999998</v>
      </c>
      <c r="I968" s="132">
        <v>294</v>
      </c>
      <c r="J968" s="132">
        <v>167452411</v>
      </c>
      <c r="K968" s="132">
        <v>449825</v>
      </c>
      <c r="L968" s="181">
        <f>(C968+4.2+coefficient!$B$21)/0.88*1.19</f>
        <v>21.785113636363633</v>
      </c>
      <c r="M968" s="135">
        <v>295</v>
      </c>
      <c r="N968" s="135">
        <v>167452411</v>
      </c>
      <c r="O968" s="135">
        <v>449826</v>
      </c>
      <c r="P968" s="182">
        <f>(C968+4.2+coefficient!$B$21-0.5)/0.88*1.19</f>
        <v>21.108977272727273</v>
      </c>
      <c r="Q968" s="137">
        <v>296</v>
      </c>
      <c r="R968" s="137">
        <v>167452411</v>
      </c>
      <c r="S968" s="137">
        <v>449827</v>
      </c>
      <c r="T968" s="186">
        <f t="shared" si="62"/>
        <v>12.319204545454545</v>
      </c>
      <c r="U968" s="187">
        <v>758</v>
      </c>
      <c r="V968" s="187">
        <v>167452411</v>
      </c>
      <c r="W968" s="187">
        <v>599896</v>
      </c>
      <c r="X968" s="188">
        <f>L968-2</f>
        <v>19.785113636363633</v>
      </c>
      <c r="Y968" s="189">
        <v>759</v>
      </c>
      <c r="Z968" s="189">
        <v>167452411</v>
      </c>
      <c r="AA968" s="189">
        <v>599897</v>
      </c>
      <c r="AB968" s="357">
        <v>19</v>
      </c>
    </row>
    <row r="969" spans="1:28" x14ac:dyDescent="0.25">
      <c r="A969" s="125" t="s">
        <v>1809</v>
      </c>
      <c r="B969" s="183">
        <v>167452412</v>
      </c>
      <c r="C969" s="184">
        <v>2.59</v>
      </c>
      <c r="D969" s="127">
        <f>(C969+4.2+coefficient!$B$21-0.5)/0.9*1.19</f>
        <v>17.572333333333333</v>
      </c>
      <c r="E969" s="128">
        <f>(C969+4.2+coefficient!$B$21-0.5)/0.95</f>
        <v>13.989473684210527</v>
      </c>
      <c r="F969" s="185" t="s">
        <v>516</v>
      </c>
      <c r="G969" s="179">
        <v>968</v>
      </c>
      <c r="H969" s="180">
        <f>(C969+4.2+coefficient!$B$21)/0.85*1.19</f>
        <v>19.305999999999997</v>
      </c>
      <c r="I969" s="132">
        <v>294</v>
      </c>
      <c r="J969" s="132">
        <v>167452412</v>
      </c>
      <c r="K969" s="132">
        <v>449828</v>
      </c>
      <c r="L969" s="181">
        <f>(C969+4.2+coefficient!$B$21)/0.88*1.19</f>
        <v>18.647840909090906</v>
      </c>
      <c r="M969" s="135">
        <v>295</v>
      </c>
      <c r="N969" s="135">
        <v>167452412</v>
      </c>
      <c r="O969" s="135">
        <v>449829</v>
      </c>
      <c r="P969" s="182">
        <f>(C969+4.2+coefficient!$B$21-0.5)/0.88*1.19</f>
        <v>17.971704545454543</v>
      </c>
      <c r="Q969" s="137">
        <v>296</v>
      </c>
      <c r="R969" s="137">
        <v>167452412</v>
      </c>
      <c r="S969" s="137">
        <v>449830</v>
      </c>
      <c r="T969" s="186">
        <f t="shared" si="62"/>
        <v>9.1819318181818179</v>
      </c>
      <c r="U969" s="187">
        <v>758</v>
      </c>
      <c r="V969" s="187">
        <v>167452412</v>
      </c>
      <c r="W969" s="187">
        <v>599898</v>
      </c>
      <c r="X969" s="188">
        <f t="shared" ref="X969:X980" si="63">L969-1</f>
        <v>17.647840909090906</v>
      </c>
      <c r="Y969" s="189">
        <v>759</v>
      </c>
      <c r="Z969" s="189">
        <v>167452412</v>
      </c>
      <c r="AA969" s="189">
        <v>599899</v>
      </c>
      <c r="AB969" s="357">
        <v>2</v>
      </c>
    </row>
    <row r="970" spans="1:28" x14ac:dyDescent="0.25">
      <c r="A970" s="144" t="s">
        <v>1810</v>
      </c>
      <c r="B970" s="183">
        <v>167452413</v>
      </c>
      <c r="C970" s="184">
        <v>3.2</v>
      </c>
      <c r="D970" s="127">
        <f>(C970+4.2+coefficient!$B$20-0.5)/0.9*1.19</f>
        <v>21.02333333333333</v>
      </c>
      <c r="E970" s="128">
        <f>(C970+4.2+coefficient!$B$20-0.5)/0.95</f>
        <v>16.736842105263158</v>
      </c>
      <c r="F970" s="178" t="s">
        <v>842</v>
      </c>
      <c r="G970" s="179">
        <v>969</v>
      </c>
      <c r="H970" s="180">
        <f>(C970+4.2+coefficient!$B$20)/0.85*1.19</f>
        <v>22.959999999999997</v>
      </c>
      <c r="I970" s="132">
        <v>294</v>
      </c>
      <c r="J970" s="132">
        <v>167452413</v>
      </c>
      <c r="K970" s="132">
        <v>449831</v>
      </c>
      <c r="L970" s="181">
        <f>(C970+4.2+coefficient!$B$20)/0.88*1.19</f>
        <v>22.177272727272722</v>
      </c>
      <c r="M970" s="135">
        <v>295</v>
      </c>
      <c r="N970" s="135">
        <v>167452413</v>
      </c>
      <c r="O970" s="135">
        <v>449832</v>
      </c>
      <c r="P970" s="182">
        <f>(C970+4.2+coefficient!$B$20-0.5)/0.88*1.19</f>
        <v>21.501136363636359</v>
      </c>
      <c r="Q970" s="137">
        <v>296</v>
      </c>
      <c r="R970" s="137">
        <v>167452413</v>
      </c>
      <c r="S970" s="137">
        <v>449833</v>
      </c>
      <c r="T970" s="186">
        <f t="shared" si="62"/>
        <v>10.006818181818183</v>
      </c>
      <c r="U970" s="187">
        <v>758</v>
      </c>
      <c r="V970" s="187">
        <v>167452413</v>
      </c>
      <c r="W970" s="187">
        <v>599900</v>
      </c>
      <c r="X970" s="188">
        <f t="shared" si="63"/>
        <v>21.177272727272722</v>
      </c>
      <c r="Y970" s="189">
        <v>759</v>
      </c>
      <c r="Z970" s="189">
        <v>167452413</v>
      </c>
      <c r="AA970" s="189">
        <v>599901</v>
      </c>
      <c r="AB970" s="357">
        <v>1</v>
      </c>
    </row>
    <row r="971" spans="1:28" x14ac:dyDescent="0.25">
      <c r="A971" s="125" t="s">
        <v>1811</v>
      </c>
      <c r="B971" s="183">
        <v>167452414</v>
      </c>
      <c r="C971" s="184">
        <v>3.93</v>
      </c>
      <c r="D971" s="127">
        <f>(C971+4.2+coefficient!$B$19-0.5)/0.9*1.19</f>
        <v>25.955222222222226</v>
      </c>
      <c r="E971" s="128">
        <f>(C971+4.2+coefficient!$B$19-0.5)/0.95</f>
        <v>20.663157894736845</v>
      </c>
      <c r="F971" s="185" t="s">
        <v>841</v>
      </c>
      <c r="G971" s="179">
        <v>970</v>
      </c>
      <c r="H971" s="180">
        <f>(C971+4.2+coefficient!$B$19)/0.85*1.19</f>
        <v>28.182000000000006</v>
      </c>
      <c r="I971" s="132">
        <v>294</v>
      </c>
      <c r="J971" s="132">
        <v>167452414</v>
      </c>
      <c r="K971" s="132">
        <v>449834</v>
      </c>
      <c r="L971" s="181">
        <f>(C971+4.2+coefficient!$B$19)/0.88*1.19</f>
        <v>27.221250000000001</v>
      </c>
      <c r="M971" s="135">
        <v>295</v>
      </c>
      <c r="N971" s="135">
        <v>167452414</v>
      </c>
      <c r="O971" s="135">
        <v>449835</v>
      </c>
      <c r="P971" s="182">
        <f>(C971+4.2+coefficient!$B$19-0.5)/0.88*1.19</f>
        <v>26.545113636363638</v>
      </c>
      <c r="Q971" s="137">
        <v>296</v>
      </c>
      <c r="R971" s="137">
        <v>167452414</v>
      </c>
      <c r="S971" s="137">
        <v>449836</v>
      </c>
      <c r="T971" s="186">
        <f t="shared" si="62"/>
        <v>10.993977272727275</v>
      </c>
      <c r="U971" s="187">
        <v>758</v>
      </c>
      <c r="V971" s="187">
        <v>167452414</v>
      </c>
      <c r="W971" s="187">
        <v>599902</v>
      </c>
      <c r="X971" s="188">
        <f t="shared" si="63"/>
        <v>26.221250000000001</v>
      </c>
      <c r="Y971" s="189">
        <v>759</v>
      </c>
      <c r="Z971" s="189">
        <v>167452414</v>
      </c>
      <c r="AA971" s="189">
        <v>599903</v>
      </c>
      <c r="AB971" s="357">
        <v>1</v>
      </c>
    </row>
    <row r="972" spans="1:28" x14ac:dyDescent="0.25">
      <c r="A972" s="144" t="s">
        <v>1812</v>
      </c>
      <c r="B972" s="183">
        <v>167452415</v>
      </c>
      <c r="C972" s="184">
        <v>5.1100000000000003</v>
      </c>
      <c r="D972" s="127">
        <f>(C972+4.2+coefficient!$B$19-0.5)/0.9*1.19</f>
        <v>27.515444444444444</v>
      </c>
      <c r="E972" s="128">
        <f>(C972+4.2+coefficient!$B$19-0.5)/0.95</f>
        <v>21.905263157894741</v>
      </c>
      <c r="F972" s="178" t="s">
        <v>841</v>
      </c>
      <c r="G972" s="179">
        <v>971</v>
      </c>
      <c r="H972" s="180">
        <f>(C972+4.2+coefficient!$B$19)/0.85*1.19</f>
        <v>29.834000000000003</v>
      </c>
      <c r="I972" s="132">
        <v>294</v>
      </c>
      <c r="J972" s="132">
        <v>167452415</v>
      </c>
      <c r="K972" s="132">
        <v>449837</v>
      </c>
      <c r="L972" s="181">
        <f>(C972+4.2+coefficient!$B$19)/0.88*1.19</f>
        <v>28.816931818181821</v>
      </c>
      <c r="M972" s="135">
        <v>295</v>
      </c>
      <c r="N972" s="135">
        <v>167452415</v>
      </c>
      <c r="O972" s="135">
        <v>449838</v>
      </c>
      <c r="P972" s="182">
        <f>(C972+4.2+coefficient!$B$19-0.5)/0.88*1.19</f>
        <v>28.140795454545458</v>
      </c>
      <c r="Q972" s="137">
        <v>296</v>
      </c>
      <c r="R972" s="137">
        <v>167452415</v>
      </c>
      <c r="S972" s="137">
        <v>449839</v>
      </c>
      <c r="T972" s="186">
        <f t="shared" si="62"/>
        <v>12.589659090909091</v>
      </c>
      <c r="U972" s="187">
        <v>758</v>
      </c>
      <c r="V972" s="187">
        <v>167452415</v>
      </c>
      <c r="W972" s="187">
        <v>599904</v>
      </c>
      <c r="X972" s="188">
        <f t="shared" si="63"/>
        <v>27.816931818181821</v>
      </c>
      <c r="Y972" s="189">
        <v>759</v>
      </c>
      <c r="Z972" s="189">
        <v>167452415</v>
      </c>
      <c r="AA972" s="189">
        <v>599905</v>
      </c>
      <c r="AB972" s="357">
        <v>1</v>
      </c>
    </row>
    <row r="973" spans="1:28" x14ac:dyDescent="0.25">
      <c r="A973" s="125" t="s">
        <v>1813</v>
      </c>
      <c r="B973" s="183">
        <v>167452416</v>
      </c>
      <c r="C973" s="184">
        <v>6.76</v>
      </c>
      <c r="D973" s="127">
        <f>(C973+4.2+coefficient!$B$19-0.5)/0.9*1.19</f>
        <v>29.697111111111109</v>
      </c>
      <c r="E973" s="128">
        <f>(C973+4.2+coefficient!$B$19-0.5)/0.95</f>
        <v>23.642105263157898</v>
      </c>
      <c r="F973" s="185" t="s">
        <v>841</v>
      </c>
      <c r="G973" s="179">
        <v>972</v>
      </c>
      <c r="H973" s="180">
        <f>(C973+4.2+coefficient!$B$19)/0.85*1.19</f>
        <v>32.143999999999998</v>
      </c>
      <c r="I973" s="132">
        <v>294</v>
      </c>
      <c r="J973" s="132">
        <v>167452416</v>
      </c>
      <c r="K973" s="132">
        <v>449840</v>
      </c>
      <c r="L973" s="181">
        <f>(C973+4.2+coefficient!$B$19)/0.88*1.19</f>
        <v>31.048181818181821</v>
      </c>
      <c r="M973" s="135">
        <v>295</v>
      </c>
      <c r="N973" s="135">
        <v>167452416</v>
      </c>
      <c r="O973" s="135">
        <v>449841</v>
      </c>
      <c r="P973" s="182">
        <f>(C973+4.2+coefficient!$B$19-0.5)/0.88*1.19</f>
        <v>30.372045454545454</v>
      </c>
      <c r="Q973" s="137">
        <v>296</v>
      </c>
      <c r="R973" s="137">
        <v>167452416</v>
      </c>
      <c r="S973" s="137">
        <v>449842</v>
      </c>
      <c r="T973" s="186">
        <f t="shared" si="62"/>
        <v>14.82090909090909</v>
      </c>
      <c r="U973" s="187">
        <v>758</v>
      </c>
      <c r="V973" s="187">
        <v>167452416</v>
      </c>
      <c r="W973" s="187">
        <v>599906</v>
      </c>
      <c r="X973" s="188">
        <f t="shared" si="63"/>
        <v>30.048181818181821</v>
      </c>
      <c r="Y973" s="189">
        <v>759</v>
      </c>
      <c r="Z973" s="189">
        <v>167452416</v>
      </c>
      <c r="AA973" s="189">
        <v>599907</v>
      </c>
      <c r="AB973" s="357">
        <v>1</v>
      </c>
    </row>
    <row r="974" spans="1:28" x14ac:dyDescent="0.25">
      <c r="A974" s="144" t="s">
        <v>1814</v>
      </c>
      <c r="B974" s="183">
        <v>167452417</v>
      </c>
      <c r="C974" s="184">
        <v>6.77</v>
      </c>
      <c r="D974" s="127">
        <f>(C974+4.2+coefficient!$B$19-0.5)/0.9*1.19</f>
        <v>29.710333333333331</v>
      </c>
      <c r="E974" s="128">
        <f>(C974+4.2+coefficient!$B$19-0.5)/0.95</f>
        <v>23.652631578947368</v>
      </c>
      <c r="F974" s="178" t="s">
        <v>841</v>
      </c>
      <c r="G974" s="179">
        <v>973</v>
      </c>
      <c r="H974" s="180">
        <f>(C974+4.2+coefficient!$B$19)/0.85*1.19</f>
        <v>32.158000000000001</v>
      </c>
      <c r="I974" s="132">
        <v>294</v>
      </c>
      <c r="J974" s="132">
        <v>167452417</v>
      </c>
      <c r="K974" s="132">
        <v>449843</v>
      </c>
      <c r="L974" s="181">
        <f>(C974+4.2+coefficient!$B$19)/0.88*1.19</f>
        <v>31.061704545454543</v>
      </c>
      <c r="M974" s="135">
        <v>295</v>
      </c>
      <c r="N974" s="135">
        <v>167452417</v>
      </c>
      <c r="O974" s="135">
        <v>449844</v>
      </c>
      <c r="P974" s="182">
        <f>(C974+4.2+coefficient!$B$19-0.5)/0.88*1.19</f>
        <v>30.385568181818176</v>
      </c>
      <c r="Q974" s="137">
        <v>296</v>
      </c>
      <c r="R974" s="137">
        <v>167452417</v>
      </c>
      <c r="S974" s="137">
        <v>449845</v>
      </c>
      <c r="T974" s="186">
        <f t="shared" si="62"/>
        <v>14.834431818181816</v>
      </c>
      <c r="U974" s="187">
        <v>758</v>
      </c>
      <c r="V974" s="187">
        <v>167452417</v>
      </c>
      <c r="W974" s="187">
        <v>599908</v>
      </c>
      <c r="X974" s="188">
        <f t="shared" si="63"/>
        <v>30.061704545454543</v>
      </c>
      <c r="Y974" s="189">
        <v>759</v>
      </c>
      <c r="Z974" s="189">
        <v>167452417</v>
      </c>
      <c r="AA974" s="189">
        <v>599909</v>
      </c>
      <c r="AB974" s="357">
        <v>1</v>
      </c>
    </row>
    <row r="975" spans="1:28" x14ac:dyDescent="0.25">
      <c r="A975" s="125" t="s">
        <v>1815</v>
      </c>
      <c r="B975" s="183">
        <v>167452418</v>
      </c>
      <c r="C975" s="184">
        <v>3.28</v>
      </c>
      <c r="D975" s="127">
        <f>(C975+4.2+coefficient!$B$20-0.5)/0.9*1.19</f>
        <v>21.129111111111111</v>
      </c>
      <c r="E975" s="128">
        <f>(C975+4.2+coefficient!$B$20-0.5)/0.95</f>
        <v>16.821052631578947</v>
      </c>
      <c r="F975" s="185" t="s">
        <v>842</v>
      </c>
      <c r="G975" s="179">
        <v>974</v>
      </c>
      <c r="H975" s="180">
        <f>(C975+4.2+coefficient!$B$20)/0.85*1.19</f>
        <v>23.072000000000003</v>
      </c>
      <c r="I975" s="132">
        <v>294</v>
      </c>
      <c r="J975" s="132">
        <v>167452418</v>
      </c>
      <c r="K975" s="132">
        <v>449846</v>
      </c>
      <c r="L975" s="181">
        <f>(C975+4.2+coefficient!$B$20)/0.88*1.19</f>
        <v>22.285454545454545</v>
      </c>
      <c r="M975" s="135">
        <v>295</v>
      </c>
      <c r="N975" s="135">
        <v>167452418</v>
      </c>
      <c r="O975" s="135">
        <v>449847</v>
      </c>
      <c r="P975" s="182">
        <f>(C975+4.2+coefficient!$B$20-0.5)/0.88*1.19</f>
        <v>21.609318181818182</v>
      </c>
      <c r="Q975" s="137">
        <v>296</v>
      </c>
      <c r="R975" s="137">
        <v>167452418</v>
      </c>
      <c r="S975" s="137">
        <v>449848</v>
      </c>
      <c r="T975" s="186">
        <f t="shared" si="62"/>
        <v>10.115</v>
      </c>
      <c r="U975" s="187">
        <v>758</v>
      </c>
      <c r="V975" s="187">
        <v>167452418</v>
      </c>
      <c r="W975" s="187">
        <v>599910</v>
      </c>
      <c r="X975" s="188">
        <f t="shared" si="63"/>
        <v>21.285454545454545</v>
      </c>
      <c r="Y975" s="189">
        <v>759</v>
      </c>
      <c r="Z975" s="189">
        <v>167452418</v>
      </c>
      <c r="AA975" s="189">
        <v>599911</v>
      </c>
      <c r="AB975" s="357">
        <v>2</v>
      </c>
    </row>
    <row r="976" spans="1:28" x14ac:dyDescent="0.25">
      <c r="A976" s="144" t="s">
        <v>1816</v>
      </c>
      <c r="B976" s="183">
        <v>167452419</v>
      </c>
      <c r="C976" s="184">
        <v>4.01</v>
      </c>
      <c r="D976" s="127">
        <f>(C976+4.2+coefficient!$B$19-0.5)/0.9*1.19</f>
        <v>26.061</v>
      </c>
      <c r="E976" s="128">
        <f>(C976+4.2+coefficient!$B$19-0.5)/0.95</f>
        <v>20.747368421052634</v>
      </c>
      <c r="F976" s="178" t="s">
        <v>841</v>
      </c>
      <c r="G976" s="179">
        <v>975</v>
      </c>
      <c r="H976" s="180">
        <f>(C976+4.2+coefficient!$B$19)/0.85*1.19</f>
        <v>28.294</v>
      </c>
      <c r="I976" s="132">
        <v>294</v>
      </c>
      <c r="J976" s="132">
        <v>167452419</v>
      </c>
      <c r="K976" s="132">
        <v>449849</v>
      </c>
      <c r="L976" s="181">
        <f>(C976+4.2+coefficient!$B$19)/0.88*1.19</f>
        <v>27.329431818181821</v>
      </c>
      <c r="M976" s="135">
        <v>295</v>
      </c>
      <c r="N976" s="135">
        <v>167452419</v>
      </c>
      <c r="O976" s="135">
        <v>449850</v>
      </c>
      <c r="P976" s="182">
        <f>(C976+4.2+coefficient!$B$19-0.5)/0.88*1.19</f>
        <v>26.653295454545454</v>
      </c>
      <c r="Q976" s="137">
        <v>296</v>
      </c>
      <c r="R976" s="137">
        <v>167452419</v>
      </c>
      <c r="S976" s="137">
        <v>449851</v>
      </c>
      <c r="T976" s="186">
        <f t="shared" si="62"/>
        <v>11.10215909090909</v>
      </c>
      <c r="U976" s="187">
        <v>758</v>
      </c>
      <c r="V976" s="187">
        <v>167452419</v>
      </c>
      <c r="W976" s="187">
        <v>599912</v>
      </c>
      <c r="X976" s="188">
        <f t="shared" si="63"/>
        <v>26.329431818181821</v>
      </c>
      <c r="Y976" s="189">
        <v>759</v>
      </c>
      <c r="Z976" s="189">
        <v>167452419</v>
      </c>
      <c r="AA976" s="189">
        <v>599913</v>
      </c>
      <c r="AB976" s="357">
        <v>2</v>
      </c>
    </row>
    <row r="977" spans="1:33" x14ac:dyDescent="0.25">
      <c r="A977" s="125" t="s">
        <v>1817</v>
      </c>
      <c r="B977" s="183">
        <v>167452420</v>
      </c>
      <c r="C977" s="184">
        <v>5.19</v>
      </c>
      <c r="D977" s="127">
        <f>(C977+4.2+coefficient!$B$19-0.5)/0.9*1.19</f>
        <v>27.621222222222222</v>
      </c>
      <c r="E977" s="128">
        <f>(C977+4.2+coefficient!$B$19-0.5)/0.95</f>
        <v>21.989473684210527</v>
      </c>
      <c r="F977" s="185" t="s">
        <v>841</v>
      </c>
      <c r="G977" s="179">
        <v>976</v>
      </c>
      <c r="H977" s="180">
        <f>(C977+4.2+coefficient!$B$19)/0.85*1.19</f>
        <v>29.946000000000002</v>
      </c>
      <c r="I977" s="132">
        <v>294</v>
      </c>
      <c r="J977" s="132">
        <v>167452420</v>
      </c>
      <c r="K977" s="132">
        <v>449852</v>
      </c>
      <c r="L977" s="181">
        <f>(C977+4.2+coefficient!$B$19)/0.88*1.19</f>
        <v>28.925113636363637</v>
      </c>
      <c r="M977" s="135">
        <v>295</v>
      </c>
      <c r="N977" s="135">
        <v>167452420</v>
      </c>
      <c r="O977" s="135">
        <v>449853</v>
      </c>
      <c r="P977" s="182">
        <f>(C977+4.2+coefficient!$B$19-0.5)/0.88*1.19</f>
        <v>28.24897727272727</v>
      </c>
      <c r="Q977" s="137">
        <v>296</v>
      </c>
      <c r="R977" s="137">
        <v>167452420</v>
      </c>
      <c r="S977" s="137">
        <v>449854</v>
      </c>
      <c r="T977" s="186">
        <f t="shared" si="62"/>
        <v>12.69784090909091</v>
      </c>
      <c r="U977" s="187">
        <v>758</v>
      </c>
      <c r="V977" s="187">
        <v>167452420</v>
      </c>
      <c r="W977" s="187">
        <v>599914</v>
      </c>
      <c r="X977" s="188">
        <f t="shared" si="63"/>
        <v>27.925113636363637</v>
      </c>
      <c r="Y977" s="189">
        <v>759</v>
      </c>
      <c r="Z977" s="189">
        <v>167452420</v>
      </c>
      <c r="AA977" s="189">
        <v>599915</v>
      </c>
      <c r="AB977" s="357">
        <v>2</v>
      </c>
    </row>
    <row r="978" spans="1:33" x14ac:dyDescent="0.25">
      <c r="A978" s="144" t="s">
        <v>1818</v>
      </c>
      <c r="B978" s="183">
        <v>167452421</v>
      </c>
      <c r="C978" s="184">
        <v>6.84</v>
      </c>
      <c r="D978" s="127">
        <f>(C978+4.2+coefficient!$B$19-0.5)/0.9*1.19</f>
        <v>29.802888888888887</v>
      </c>
      <c r="E978" s="128">
        <f>(C978+4.2+coefficient!$B$19-0.5)/0.95</f>
        <v>23.726315789473684</v>
      </c>
      <c r="F978" s="178" t="s">
        <v>841</v>
      </c>
      <c r="G978" s="179">
        <v>977</v>
      </c>
      <c r="H978" s="180">
        <f>(C978+4.2+coefficient!$B$19)/0.85*1.19</f>
        <v>32.256</v>
      </c>
      <c r="I978" s="132">
        <v>294</v>
      </c>
      <c r="J978" s="132">
        <v>167452421</v>
      </c>
      <c r="K978" s="132">
        <v>449855</v>
      </c>
      <c r="L978" s="181">
        <f>(C978+4.2+coefficient!$B$19)/0.88*1.19</f>
        <v>31.156363636363633</v>
      </c>
      <c r="M978" s="135">
        <v>295</v>
      </c>
      <c r="N978" s="135">
        <v>167452421</v>
      </c>
      <c r="O978" s="135">
        <v>449856</v>
      </c>
      <c r="P978" s="182">
        <f>(C978+4.2+coefficient!$B$19-0.5)/0.88*1.19</f>
        <v>30.480227272727269</v>
      </c>
      <c r="Q978" s="137">
        <v>296</v>
      </c>
      <c r="R978" s="137">
        <v>167452421</v>
      </c>
      <c r="S978" s="137">
        <v>449857</v>
      </c>
      <c r="T978" s="186">
        <f t="shared" si="62"/>
        <v>14.929090909090908</v>
      </c>
      <c r="U978" s="187">
        <v>758</v>
      </c>
      <c r="V978" s="187">
        <v>167452421</v>
      </c>
      <c r="W978" s="187">
        <v>599916</v>
      </c>
      <c r="X978" s="188">
        <f t="shared" si="63"/>
        <v>30.156363636363633</v>
      </c>
      <c r="Y978" s="189">
        <v>759</v>
      </c>
      <c r="Z978" s="189">
        <v>167452421</v>
      </c>
      <c r="AA978" s="189">
        <v>599917</v>
      </c>
      <c r="AB978" s="357">
        <v>2</v>
      </c>
    </row>
    <row r="979" spans="1:33" x14ac:dyDescent="0.25">
      <c r="A979" s="125" t="s">
        <v>1819</v>
      </c>
      <c r="B979" s="183">
        <v>167452422</v>
      </c>
      <c r="C979" s="184">
        <v>4.0999999999999996</v>
      </c>
      <c r="D979" s="127">
        <f>(C979+4.2+coefficient!$B$20-0.5)/0.9*1.19</f>
        <v>22.213333333333335</v>
      </c>
      <c r="E979" s="128">
        <f>(C979+4.2+coefficient!$B$20-0.5)/0.95</f>
        <v>17.684210526315791</v>
      </c>
      <c r="F979" s="185" t="s">
        <v>842</v>
      </c>
      <c r="G979" s="179">
        <v>978</v>
      </c>
      <c r="H979" s="180">
        <f>(C979+4.2+coefficient!$B$20)/0.85*1.19</f>
        <v>24.220000000000002</v>
      </c>
      <c r="I979" s="132">
        <v>294</v>
      </c>
      <c r="J979" s="132">
        <v>167452422</v>
      </c>
      <c r="K979" s="132">
        <v>449858</v>
      </c>
      <c r="L979" s="181">
        <f>(C979+4.2+coefficient!$B$20)/0.88*1.19</f>
        <v>23.394318181818182</v>
      </c>
      <c r="M979" s="135">
        <v>295</v>
      </c>
      <c r="N979" s="135">
        <v>167452422</v>
      </c>
      <c r="O979" s="135">
        <v>449859</v>
      </c>
      <c r="P979" s="182">
        <f>(C979+4.2+coefficient!$B$20-0.5)/0.88*1.19</f>
        <v>22.718181818181815</v>
      </c>
      <c r="Q979" s="137">
        <v>296</v>
      </c>
      <c r="R979" s="137">
        <v>167452422</v>
      </c>
      <c r="S979" s="137">
        <v>449860</v>
      </c>
      <c r="T979" s="186">
        <f t="shared" si="62"/>
        <v>11.223863636363637</v>
      </c>
      <c r="U979" s="187">
        <v>758</v>
      </c>
      <c r="V979" s="187">
        <v>167452422</v>
      </c>
      <c r="W979" s="187">
        <v>599918</v>
      </c>
      <c r="X979" s="188">
        <f t="shared" si="63"/>
        <v>22.394318181818182</v>
      </c>
      <c r="Y979" s="189">
        <v>759</v>
      </c>
      <c r="Z979" s="189">
        <v>167452422</v>
      </c>
      <c r="AA979" s="189">
        <v>599919</v>
      </c>
      <c r="AB979" s="357">
        <v>2</v>
      </c>
    </row>
    <row r="980" spans="1:33" x14ac:dyDescent="0.25">
      <c r="A980" s="144" t="s">
        <v>1820</v>
      </c>
      <c r="B980" s="183">
        <v>167452423</v>
      </c>
      <c r="C980" s="184">
        <v>7.67</v>
      </c>
      <c r="D980" s="127">
        <f>(C980+4.2+coefficient!$B$19-0.5)/0.9*1.19</f>
        <v>30.900333333333336</v>
      </c>
      <c r="E980" s="128">
        <f>(C980+4.2+coefficient!$B$19-0.5)/0.95</f>
        <v>24.6</v>
      </c>
      <c r="F980" s="178" t="s">
        <v>841</v>
      </c>
      <c r="G980" s="179">
        <v>979</v>
      </c>
      <c r="H980" s="180">
        <f>(C980+4.2+coefficient!$B$19)/0.85*1.19</f>
        <v>33.417999999999999</v>
      </c>
      <c r="I980" s="132">
        <v>294</v>
      </c>
      <c r="J980" s="132">
        <v>167452423</v>
      </c>
      <c r="K980" s="132">
        <v>449861</v>
      </c>
      <c r="L980" s="181">
        <f>(C980+4.2+coefficient!$B$19)/0.88*1.19</f>
        <v>32.278749999999995</v>
      </c>
      <c r="M980" s="135">
        <v>295</v>
      </c>
      <c r="N980" s="135">
        <v>167452423</v>
      </c>
      <c r="O980" s="135">
        <v>449862</v>
      </c>
      <c r="P980" s="182">
        <f>(C980+4.2+coefficient!$B$19-0.5)/0.88*1.19</f>
        <v>31.602613636363635</v>
      </c>
      <c r="Q980" s="137">
        <v>296</v>
      </c>
      <c r="R980" s="137">
        <v>167452423</v>
      </c>
      <c r="S980" s="137">
        <v>449863</v>
      </c>
      <c r="T980" s="186">
        <f t="shared" si="62"/>
        <v>16.051477272727272</v>
      </c>
      <c r="U980" s="187">
        <v>758</v>
      </c>
      <c r="V980" s="187">
        <v>167452423</v>
      </c>
      <c r="W980" s="187">
        <v>599920</v>
      </c>
      <c r="X980" s="188">
        <f t="shared" si="63"/>
        <v>31.278749999999995</v>
      </c>
      <c r="Y980" s="189">
        <v>759</v>
      </c>
      <c r="Z980" s="189">
        <v>167452423</v>
      </c>
      <c r="AA980" s="189">
        <v>599921</v>
      </c>
      <c r="AB980" s="357">
        <v>2</v>
      </c>
    </row>
    <row r="981" spans="1:33" x14ac:dyDescent="0.25">
      <c r="A981" s="125" t="s">
        <v>1821</v>
      </c>
      <c r="B981" s="183">
        <v>167452424</v>
      </c>
      <c r="C981" s="184">
        <v>2.13</v>
      </c>
      <c r="D981" s="127">
        <f>(C981+4.2+coefficient!$B$21-0.5)/0.9*1.19</f>
        <v>16.964111111111109</v>
      </c>
      <c r="E981" s="128">
        <f>(C981+4.2+coefficient!$B$21-0.5)/0.95</f>
        <v>13.505263157894738</v>
      </c>
      <c r="F981" s="185" t="s">
        <v>516</v>
      </c>
      <c r="G981" s="179">
        <v>980</v>
      </c>
      <c r="H981" s="180">
        <f>(C981+4.2+coefficient!$B$21)/0.85*1.19</f>
        <v>18.661999999999999</v>
      </c>
      <c r="I981" s="132">
        <v>294</v>
      </c>
      <c r="J981" s="132">
        <v>167452424</v>
      </c>
      <c r="K981" s="132">
        <v>449864</v>
      </c>
      <c r="L981" s="181">
        <f>(C981+4.2+coefficient!$B$21)/0.88*1.19</f>
        <v>18.025795454545456</v>
      </c>
      <c r="M981" s="135">
        <v>295</v>
      </c>
      <c r="N981" s="135">
        <v>167452424</v>
      </c>
      <c r="O981" s="135">
        <v>449865</v>
      </c>
      <c r="P981" s="182">
        <f>(C981+4.2+coefficient!$B$21-0.5)/0.88*1.19</f>
        <v>17.349659090909089</v>
      </c>
      <c r="Q981" s="137">
        <v>296</v>
      </c>
      <c r="R981" s="137">
        <v>167452424</v>
      </c>
      <c r="S981" s="137">
        <v>449866</v>
      </c>
      <c r="T981" s="186">
        <f t="shared" si="62"/>
        <v>8.5598863636363642</v>
      </c>
      <c r="U981" s="187">
        <v>758</v>
      </c>
      <c r="V981" s="187">
        <v>167452424</v>
      </c>
      <c r="W981" s="187">
        <v>599922</v>
      </c>
      <c r="X981" s="188">
        <f>L981-4.9</f>
        <v>13.125795454545456</v>
      </c>
      <c r="Y981" s="189">
        <v>759</v>
      </c>
      <c r="Z981" s="189">
        <v>167452424</v>
      </c>
      <c r="AA981" s="189">
        <v>599923</v>
      </c>
      <c r="AB981" s="357">
        <v>29</v>
      </c>
      <c r="AE981">
        <v>1</v>
      </c>
      <c r="AF981">
        <v>16.670000000000002</v>
      </c>
      <c r="AG981">
        <v>0</v>
      </c>
    </row>
    <row r="982" spans="1:33" x14ac:dyDescent="0.25">
      <c r="A982" s="144" t="s">
        <v>1822</v>
      </c>
      <c r="B982" s="183">
        <v>167452425</v>
      </c>
      <c r="C982" s="184">
        <v>2.74</v>
      </c>
      <c r="D982" s="127">
        <f>(C982+4.2+coefficient!$B$20-0.5)/0.9*1.19</f>
        <v>20.415111111111109</v>
      </c>
      <c r="E982" s="128">
        <f>(C982+4.2+coefficient!$B$20-0.5)/0.95</f>
        <v>16.252631578947369</v>
      </c>
      <c r="F982" s="178" t="s">
        <v>842</v>
      </c>
      <c r="G982" s="179">
        <v>981</v>
      </c>
      <c r="H982" s="180">
        <f>(C982+4.2+coefficient!$B$20)/0.85*1.19</f>
        <v>22.315999999999999</v>
      </c>
      <c r="I982" s="132">
        <v>294</v>
      </c>
      <c r="J982" s="132">
        <v>167452425</v>
      </c>
      <c r="K982" s="132">
        <v>449867</v>
      </c>
      <c r="L982" s="181">
        <f>(C982+4.2+coefficient!$B$20)/0.88*1.19</f>
        <v>21.555227272727272</v>
      </c>
      <c r="M982" s="135">
        <v>295</v>
      </c>
      <c r="N982" s="135">
        <v>167452425</v>
      </c>
      <c r="O982" s="135">
        <v>449868</v>
      </c>
      <c r="P982" s="182">
        <f>(C982+4.2+coefficient!$B$20-0.5)/0.88*1.19</f>
        <v>20.879090909090909</v>
      </c>
      <c r="Q982" s="137">
        <v>296</v>
      </c>
      <c r="R982" s="137">
        <v>167452425</v>
      </c>
      <c r="S982" s="137">
        <v>449869</v>
      </c>
      <c r="T982" s="186">
        <f t="shared" si="62"/>
        <v>9.3847727272727273</v>
      </c>
      <c r="U982" s="187">
        <v>758</v>
      </c>
      <c r="V982" s="187">
        <v>167452425</v>
      </c>
      <c r="W982" s="187">
        <v>599924</v>
      </c>
      <c r="X982" s="188">
        <f>L982-1</f>
        <v>20.555227272727272</v>
      </c>
      <c r="Y982" s="189">
        <v>759</v>
      </c>
      <c r="Z982" s="189">
        <v>167452425</v>
      </c>
      <c r="AA982" s="189">
        <v>599925</v>
      </c>
      <c r="AB982" s="357">
        <v>1</v>
      </c>
    </row>
    <row r="983" spans="1:33" x14ac:dyDescent="0.25">
      <c r="A983" s="125" t="s">
        <v>1823</v>
      </c>
      <c r="B983" s="183">
        <v>167452426</v>
      </c>
      <c r="C983" s="184">
        <v>6.31</v>
      </c>
      <c r="D983" s="127">
        <f>(C983+4.2+coefficient!$B$19-0.5)/0.9*1.19</f>
        <v>29.102111111111107</v>
      </c>
      <c r="E983" s="128">
        <f>(C983+4.2+coefficient!$B$19-0.5)/0.95</f>
        <v>23.168421052631579</v>
      </c>
      <c r="F983" s="185" t="s">
        <v>841</v>
      </c>
      <c r="G983" s="179">
        <v>982</v>
      </c>
      <c r="H983" s="180">
        <f>(C983+4.2+coefficient!$B$19)/0.85*1.19</f>
        <v>31.513999999999996</v>
      </c>
      <c r="I983" s="132">
        <v>294</v>
      </c>
      <c r="J983" s="132">
        <v>167452426</v>
      </c>
      <c r="K983" s="132">
        <v>449870</v>
      </c>
      <c r="L983" s="181">
        <f>(C983+4.2+coefficient!$B$19)/0.88*1.19</f>
        <v>30.439659090909089</v>
      </c>
      <c r="M983" s="135">
        <v>295</v>
      </c>
      <c r="N983" s="135">
        <v>167452426</v>
      </c>
      <c r="O983" s="135">
        <v>449871</v>
      </c>
      <c r="P983" s="182">
        <f>(C983+4.2+coefficient!$B$19-0.5)/0.88*1.19</f>
        <v>29.763522727272722</v>
      </c>
      <c r="Q983" s="137">
        <v>296</v>
      </c>
      <c r="R983" s="137">
        <v>167452426</v>
      </c>
      <c r="S983" s="137">
        <v>449872</v>
      </c>
      <c r="T983" s="186">
        <f t="shared" si="62"/>
        <v>14.212386363636362</v>
      </c>
      <c r="U983" s="187">
        <v>758</v>
      </c>
      <c r="V983" s="187">
        <v>167452426</v>
      </c>
      <c r="W983" s="187">
        <v>599926</v>
      </c>
      <c r="X983" s="188">
        <f>L983-1</f>
        <v>29.439659090909089</v>
      </c>
      <c r="Y983" s="189">
        <v>759</v>
      </c>
      <c r="Z983" s="189">
        <v>167452426</v>
      </c>
      <c r="AA983" s="189">
        <v>599927</v>
      </c>
      <c r="AB983" s="357">
        <v>1</v>
      </c>
    </row>
    <row r="984" spans="1:33" x14ac:dyDescent="0.25">
      <c r="A984" s="144" t="s">
        <v>1824</v>
      </c>
      <c r="B984" s="183">
        <v>167452427</v>
      </c>
      <c r="C984" s="184">
        <v>3</v>
      </c>
      <c r="D984" s="127">
        <f>(C984+4.2+coefficient!$B$20-0.5)/0.9*1.19</f>
        <v>20.758888888888887</v>
      </c>
      <c r="E984" s="128">
        <f>(C984+4.2+coefficient!$B$20-0.5)/0.95</f>
        <v>16.526315789473685</v>
      </c>
      <c r="F984" s="178" t="s">
        <v>842</v>
      </c>
      <c r="G984" s="179">
        <v>983</v>
      </c>
      <c r="H984" s="180">
        <f>(C984+4.2+coefficient!$B$20)/0.85*1.19</f>
        <v>22.68</v>
      </c>
      <c r="I984" s="132">
        <v>294</v>
      </c>
      <c r="J984" s="132">
        <v>167452427</v>
      </c>
      <c r="K984" s="132">
        <v>449873</v>
      </c>
      <c r="L984" s="181">
        <f>(C984+4.2+coefficient!$B$20)/0.88*1.19</f>
        <v>21.906818181818178</v>
      </c>
      <c r="M984" s="135">
        <v>295</v>
      </c>
      <c r="N984" s="135">
        <v>167452427</v>
      </c>
      <c r="O984" s="135">
        <v>449874</v>
      </c>
      <c r="P984" s="182">
        <f>(C984+4.2+coefficient!$B$20-0.5)/0.88*1.19</f>
        <v>21.230681818181814</v>
      </c>
      <c r="Q984" s="137">
        <v>296</v>
      </c>
      <c r="R984" s="137">
        <v>167452427</v>
      </c>
      <c r="S984" s="137">
        <v>449875</v>
      </c>
      <c r="T984" s="186">
        <f t="shared" si="62"/>
        <v>9.7363636363636363</v>
      </c>
      <c r="U984" s="187">
        <v>758</v>
      </c>
      <c r="V984" s="187">
        <v>167452427</v>
      </c>
      <c r="W984" s="187">
        <v>599928</v>
      </c>
      <c r="X984" s="188">
        <f t="shared" ref="X984:X990" si="64">L984-4.9</f>
        <v>17.006818181818176</v>
      </c>
      <c r="Y984" s="189">
        <v>759</v>
      </c>
      <c r="Z984" s="189">
        <v>167452427</v>
      </c>
      <c r="AA984" s="189">
        <v>599929</v>
      </c>
      <c r="AB984" s="357">
        <v>29</v>
      </c>
    </row>
    <row r="985" spans="1:33" x14ac:dyDescent="0.25">
      <c r="A985" s="125" t="s">
        <v>1825</v>
      </c>
      <c r="B985" s="183">
        <v>167452428</v>
      </c>
      <c r="C985" s="184">
        <v>6.57</v>
      </c>
      <c r="D985" s="127">
        <f>(C985+4.2+coefficient!$B$19-0.5)/0.9*1.19</f>
        <v>29.445888888888888</v>
      </c>
      <c r="E985" s="128">
        <f>(C985+4.2+coefficient!$B$19-0.5)/0.95</f>
        <v>23.442105263157895</v>
      </c>
      <c r="F985" s="185" t="s">
        <v>841</v>
      </c>
      <c r="G985" s="179">
        <v>984</v>
      </c>
      <c r="H985" s="180">
        <f>(C985+4.2+coefficient!$B$19)/0.85*1.19</f>
        <v>31.878</v>
      </c>
      <c r="I985" s="132">
        <v>294</v>
      </c>
      <c r="J985" s="132">
        <v>167452428</v>
      </c>
      <c r="K985" s="132">
        <v>449876</v>
      </c>
      <c r="L985" s="181">
        <f>(C985+4.2+coefficient!$B$19)/0.88*1.19</f>
        <v>30.791249999999998</v>
      </c>
      <c r="M985" s="135">
        <v>295</v>
      </c>
      <c r="N985" s="135">
        <v>167452428</v>
      </c>
      <c r="O985" s="135">
        <v>449877</v>
      </c>
      <c r="P985" s="182">
        <f>(C985+4.2+coefficient!$B$19-0.5)/0.88*1.19</f>
        <v>30.115113636363631</v>
      </c>
      <c r="Q985" s="137">
        <v>296</v>
      </c>
      <c r="R985" s="137">
        <v>167452428</v>
      </c>
      <c r="S985" s="137">
        <v>449878</v>
      </c>
      <c r="T985" s="186">
        <f t="shared" si="62"/>
        <v>14.563977272727271</v>
      </c>
      <c r="U985" s="187">
        <v>758</v>
      </c>
      <c r="V985" s="187">
        <v>167452428</v>
      </c>
      <c r="W985" s="187">
        <v>599930</v>
      </c>
      <c r="X985" s="188">
        <f t="shared" si="64"/>
        <v>25.891249999999999</v>
      </c>
      <c r="Y985" s="189">
        <v>759</v>
      </c>
      <c r="Z985" s="189">
        <v>167452428</v>
      </c>
      <c r="AA985" s="189">
        <v>599931</v>
      </c>
      <c r="AB985" s="357">
        <v>29</v>
      </c>
    </row>
    <row r="986" spans="1:33" x14ac:dyDescent="0.25">
      <c r="A986" s="144" t="s">
        <v>1826</v>
      </c>
      <c r="B986" s="183">
        <v>167452429</v>
      </c>
      <c r="C986" s="184">
        <v>3.64</v>
      </c>
      <c r="D986" s="127">
        <f>(C986+4.2+coefficient!$B$20-0.5)/0.9*1.19</f>
        <v>21.60511111111111</v>
      </c>
      <c r="E986" s="128">
        <f>(C986+4.2+coefficient!$B$20-0.5)/0.95</f>
        <v>17.2</v>
      </c>
      <c r="F986" s="178" t="s">
        <v>842</v>
      </c>
      <c r="G986" s="179">
        <v>985</v>
      </c>
      <c r="H986" s="180">
        <f>(C986+4.2+coefficient!$B$20)/0.85*1.19</f>
        <v>23.576000000000001</v>
      </c>
      <c r="I986" s="132">
        <v>294</v>
      </c>
      <c r="J986" s="132">
        <v>167452429</v>
      </c>
      <c r="K986" s="132">
        <v>449879</v>
      </c>
      <c r="L986" s="181">
        <f>(C986+4.2+coefficient!$B$20)/0.88*1.19</f>
        <v>22.772272727272728</v>
      </c>
      <c r="M986" s="135">
        <v>295</v>
      </c>
      <c r="N986" s="135">
        <v>167452429</v>
      </c>
      <c r="O986" s="135">
        <v>449880</v>
      </c>
      <c r="P986" s="182">
        <f>(C986+4.2+coefficient!$B$20-0.5)/0.88*1.19</f>
        <v>22.096136363636361</v>
      </c>
      <c r="Q986" s="137">
        <v>296</v>
      </c>
      <c r="R986" s="137">
        <v>167452429</v>
      </c>
      <c r="S986" s="137">
        <v>449881</v>
      </c>
      <c r="T986" s="186">
        <f t="shared" si="62"/>
        <v>10.60181818181818</v>
      </c>
      <c r="U986" s="187">
        <v>758</v>
      </c>
      <c r="V986" s="187">
        <v>167452429</v>
      </c>
      <c r="W986" s="187">
        <v>599932</v>
      </c>
      <c r="X986" s="188">
        <f t="shared" si="64"/>
        <v>17.87227272727273</v>
      </c>
      <c r="Y986" s="189">
        <v>759</v>
      </c>
      <c r="Z986" s="189">
        <v>167452429</v>
      </c>
      <c r="AA986" s="189">
        <v>599933</v>
      </c>
      <c r="AB986" s="357">
        <v>21</v>
      </c>
    </row>
    <row r="987" spans="1:33" x14ac:dyDescent="0.25">
      <c r="A987" s="125" t="s">
        <v>1827</v>
      </c>
      <c r="B987" s="183">
        <v>167452430</v>
      </c>
      <c r="C987" s="184">
        <v>7.21</v>
      </c>
      <c r="D987" s="127">
        <f>(C987+4.2+coefficient!$B$19-0.5)/0.9*1.19</f>
        <v>30.292111111111112</v>
      </c>
      <c r="E987" s="128">
        <f>(C987+4.2+coefficient!$B$19-0.5)/0.95</f>
        <v>24.115789473684213</v>
      </c>
      <c r="F987" s="185" t="s">
        <v>841</v>
      </c>
      <c r="G987" s="179">
        <v>986</v>
      </c>
      <c r="H987" s="180">
        <f>(C987+4.2+coefficient!$B$19)/0.85*1.19</f>
        <v>32.774000000000001</v>
      </c>
      <c r="I987" s="132">
        <v>294</v>
      </c>
      <c r="J987" s="132">
        <v>167452430</v>
      </c>
      <c r="K987" s="132">
        <v>449882</v>
      </c>
      <c r="L987" s="181">
        <f>(C987+4.2+coefficient!$B$19)/0.88*1.19</f>
        <v>31.656704545454545</v>
      </c>
      <c r="M987" s="135">
        <v>295</v>
      </c>
      <c r="N987" s="135">
        <v>167452430</v>
      </c>
      <c r="O987" s="135">
        <v>449883</v>
      </c>
      <c r="P987" s="182">
        <f>(C987+4.2+coefficient!$B$19-0.5)/0.88*1.19</f>
        <v>30.980568181818182</v>
      </c>
      <c r="Q987" s="137">
        <v>296</v>
      </c>
      <c r="R987" s="137">
        <v>167452430</v>
      </c>
      <c r="S987" s="137">
        <v>449884</v>
      </c>
      <c r="T987" s="186">
        <f t="shared" si="62"/>
        <v>15.429431818181818</v>
      </c>
      <c r="U987" s="187">
        <v>758</v>
      </c>
      <c r="V987" s="187">
        <v>167452430</v>
      </c>
      <c r="W987" s="187">
        <v>599934</v>
      </c>
      <c r="X987" s="188">
        <f t="shared" si="64"/>
        <v>26.756704545454546</v>
      </c>
      <c r="Y987" s="189">
        <v>759</v>
      </c>
      <c r="Z987" s="189">
        <v>167452430</v>
      </c>
      <c r="AA987" s="189">
        <v>599935</v>
      </c>
      <c r="AB987" s="357">
        <v>21</v>
      </c>
    </row>
    <row r="988" spans="1:33" x14ac:dyDescent="0.25">
      <c r="A988" s="144" t="s">
        <v>1828</v>
      </c>
      <c r="B988" s="183">
        <v>167452431</v>
      </c>
      <c r="C988" s="184">
        <v>3.25</v>
      </c>
      <c r="D988" s="127">
        <f>(C988+4.2+coefficient!$B$20-0.5)/0.9*1.19</f>
        <v>21.089444444444442</v>
      </c>
      <c r="E988" s="128">
        <f>(C988+4.2+coefficient!$B$20-0.5)/0.95</f>
        <v>16.789473684210527</v>
      </c>
      <c r="F988" s="178" t="s">
        <v>842</v>
      </c>
      <c r="G988" s="179">
        <v>987</v>
      </c>
      <c r="H988" s="180">
        <f>(C988+4.2+coefficient!$B$20)/0.85*1.19</f>
        <v>23.029999999999998</v>
      </c>
      <c r="I988" s="132">
        <v>294</v>
      </c>
      <c r="J988" s="132">
        <v>167452431</v>
      </c>
      <c r="K988" s="132">
        <v>449885</v>
      </c>
      <c r="L988" s="181">
        <f>(C988+4.2+coefficient!$B$20)/0.88*1.19</f>
        <v>22.244886363636361</v>
      </c>
      <c r="M988" s="135">
        <v>295</v>
      </c>
      <c r="N988" s="135">
        <v>167452431</v>
      </c>
      <c r="O988" s="135">
        <v>449886</v>
      </c>
      <c r="P988" s="182">
        <f>(C988+4.2+coefficient!$B$20-0.5)/0.88*1.19</f>
        <v>21.568749999999998</v>
      </c>
      <c r="Q988" s="137">
        <v>296</v>
      </c>
      <c r="R988" s="137">
        <v>167452431</v>
      </c>
      <c r="S988" s="137">
        <v>449887</v>
      </c>
      <c r="T988" s="186">
        <f t="shared" si="62"/>
        <v>10.074431818181818</v>
      </c>
      <c r="U988" s="187">
        <v>758</v>
      </c>
      <c r="V988" s="187">
        <v>167452431</v>
      </c>
      <c r="W988" s="187">
        <v>599936</v>
      </c>
      <c r="X988" s="188">
        <f t="shared" si="64"/>
        <v>17.344886363636363</v>
      </c>
      <c r="Y988" s="189">
        <v>759</v>
      </c>
      <c r="Z988" s="189">
        <v>167452431</v>
      </c>
      <c r="AA988" s="189">
        <v>599937</v>
      </c>
      <c r="AB988" s="357">
        <v>29</v>
      </c>
    </row>
    <row r="989" spans="1:33" x14ac:dyDescent="0.25">
      <c r="A989" s="125" t="s">
        <v>1829</v>
      </c>
      <c r="B989" s="183">
        <v>167452432</v>
      </c>
      <c r="C989" s="184">
        <v>6.82</v>
      </c>
      <c r="D989" s="127">
        <f>(C989+4.2+coefficient!$B$19-0.5)/0.9*1.19</f>
        <v>29.776444444444444</v>
      </c>
      <c r="E989" s="128">
        <f>(C989+4.2+coefficient!$B$19-0.5)/0.95</f>
        <v>23.705263157894738</v>
      </c>
      <c r="F989" s="185" t="s">
        <v>841</v>
      </c>
      <c r="G989" s="179">
        <v>988</v>
      </c>
      <c r="H989" s="180">
        <f>(C989+4.2+coefficient!$B$19)/0.85*1.19</f>
        <v>32.228000000000002</v>
      </c>
      <c r="I989" s="132">
        <v>294</v>
      </c>
      <c r="J989" s="132">
        <v>167452432</v>
      </c>
      <c r="K989" s="132">
        <v>449888</v>
      </c>
      <c r="L989" s="181">
        <f>(C989+4.2+coefficient!$B$19)/0.88*1.19</f>
        <v>31.129318181818181</v>
      </c>
      <c r="M989" s="135">
        <v>295</v>
      </c>
      <c r="N989" s="135">
        <v>167452432</v>
      </c>
      <c r="O989" s="135">
        <v>449889</v>
      </c>
      <c r="P989" s="182">
        <f>(C989+4.2+coefficient!$B$19-0.5)/0.88*1.19</f>
        <v>30.453181818181815</v>
      </c>
      <c r="Q989" s="137">
        <v>296</v>
      </c>
      <c r="R989" s="137">
        <v>167452432</v>
      </c>
      <c r="S989" s="137">
        <v>449890</v>
      </c>
      <c r="T989" s="186">
        <f t="shared" si="62"/>
        <v>14.902045454545453</v>
      </c>
      <c r="U989" s="187">
        <v>758</v>
      </c>
      <c r="V989" s="187">
        <v>167452432</v>
      </c>
      <c r="W989" s="187">
        <v>599938</v>
      </c>
      <c r="X989" s="188">
        <f t="shared" si="64"/>
        <v>26.229318181818179</v>
      </c>
      <c r="Y989" s="189">
        <v>759</v>
      </c>
      <c r="Z989" s="189">
        <v>167452432</v>
      </c>
      <c r="AA989" s="189">
        <v>599939</v>
      </c>
      <c r="AB989" s="357">
        <v>29</v>
      </c>
    </row>
    <row r="990" spans="1:33" x14ac:dyDescent="0.25">
      <c r="A990" s="144" t="s">
        <v>1830</v>
      </c>
      <c r="B990" s="183">
        <v>167452433</v>
      </c>
      <c r="C990" s="184">
        <v>2.6</v>
      </c>
      <c r="D990" s="127">
        <f>(C990+4.2+coefficient!$B$21-0.5)/0.9*1.19</f>
        <v>17.585555555555555</v>
      </c>
      <c r="E990" s="128">
        <f>(C990+4.2+coefficient!$B$21-0.5)/0.95</f>
        <v>14.000000000000002</v>
      </c>
      <c r="F990" s="178" t="s">
        <v>516</v>
      </c>
      <c r="G990" s="179">
        <v>989</v>
      </c>
      <c r="H990" s="180">
        <f>(C990+4.2+coefficient!$B$21)/0.85*1.19</f>
        <v>19.320000000000004</v>
      </c>
      <c r="I990" s="132">
        <v>294</v>
      </c>
      <c r="J990" s="132">
        <v>167452433</v>
      </c>
      <c r="K990" s="132">
        <v>449891</v>
      </c>
      <c r="L990" s="181">
        <f>(C990+4.2+coefficient!$B$21)/0.88*1.19</f>
        <v>18.661363636363639</v>
      </c>
      <c r="M990" s="135">
        <v>295</v>
      </c>
      <c r="N990" s="135">
        <v>167452433</v>
      </c>
      <c r="O990" s="135">
        <v>449892</v>
      </c>
      <c r="P990" s="182">
        <f>(C990+4.2+coefficient!$B$21-0.5)/0.88*1.19</f>
        <v>17.985227272727272</v>
      </c>
      <c r="Q990" s="137">
        <v>296</v>
      </c>
      <c r="R990" s="137">
        <v>167452433</v>
      </c>
      <c r="S990" s="137">
        <v>449893</v>
      </c>
      <c r="T990" s="186">
        <f t="shared" si="62"/>
        <v>9.1954545454545471</v>
      </c>
      <c r="U990" s="187">
        <v>758</v>
      </c>
      <c r="V990" s="187">
        <v>167452433</v>
      </c>
      <c r="W990" s="187">
        <v>599940</v>
      </c>
      <c r="X990" s="188">
        <f t="shared" si="64"/>
        <v>13.761363636363638</v>
      </c>
      <c r="Y990" s="189">
        <v>759</v>
      </c>
      <c r="Z990" s="189">
        <v>167452433</v>
      </c>
      <c r="AA990" s="189">
        <v>599941</v>
      </c>
      <c r="AB990" s="357">
        <v>36</v>
      </c>
    </row>
    <row r="991" spans="1:33" x14ac:dyDescent="0.25">
      <c r="A991" s="125" t="s">
        <v>1831</v>
      </c>
      <c r="B991" s="183">
        <v>167452434</v>
      </c>
      <c r="C991" s="184">
        <v>3.21</v>
      </c>
      <c r="D991" s="127">
        <f>(C991+4.2+coefficient!$B$20-0.5)/0.9*1.19</f>
        <v>21.036555555555555</v>
      </c>
      <c r="E991" s="128">
        <f>(C991+4.2+coefficient!$B$20-0.5)/0.95</f>
        <v>16.747368421052631</v>
      </c>
      <c r="F991" s="185" t="s">
        <v>842</v>
      </c>
      <c r="G991" s="179">
        <v>990</v>
      </c>
      <c r="H991" s="180">
        <f>(C991+4.2+coefficient!$B$20)/0.85*1.19</f>
        <v>22.973999999999997</v>
      </c>
      <c r="I991" s="132">
        <v>294</v>
      </c>
      <c r="J991" s="132">
        <v>167452434</v>
      </c>
      <c r="K991" s="132">
        <v>449894</v>
      </c>
      <c r="L991" s="181">
        <f>(C991+4.2+coefficient!$B$20)/0.88*1.19</f>
        <v>22.190795454545455</v>
      </c>
      <c r="M991" s="135">
        <v>295</v>
      </c>
      <c r="N991" s="135">
        <v>167452434</v>
      </c>
      <c r="O991" s="135">
        <v>449895</v>
      </c>
      <c r="P991" s="182">
        <f>(C991+4.2+coefficient!$B$20-0.5)/0.88*1.19</f>
        <v>21.514659090909088</v>
      </c>
      <c r="Q991" s="137">
        <v>296</v>
      </c>
      <c r="R991" s="137">
        <v>167452434</v>
      </c>
      <c r="S991" s="137">
        <v>449896</v>
      </c>
      <c r="T991" s="186">
        <f t="shared" si="62"/>
        <v>10.020340909090908</v>
      </c>
      <c r="U991" s="187">
        <v>758</v>
      </c>
      <c r="V991" s="187">
        <v>167452434</v>
      </c>
      <c r="W991" s="187">
        <v>599942</v>
      </c>
      <c r="X991" s="188">
        <f>L991-1</f>
        <v>21.190795454545455</v>
      </c>
      <c r="Y991" s="189">
        <v>759</v>
      </c>
      <c r="Z991" s="189">
        <v>167452434</v>
      </c>
      <c r="AA991" s="189">
        <v>599943</v>
      </c>
      <c r="AB991" s="357">
        <v>1</v>
      </c>
    </row>
    <row r="992" spans="1:33" x14ac:dyDescent="0.25">
      <c r="A992" s="144" t="s">
        <v>1832</v>
      </c>
      <c r="B992" s="183">
        <v>167452435</v>
      </c>
      <c r="C992" s="184">
        <v>3.94</v>
      </c>
      <c r="D992" s="127">
        <f>(C992+4.2+coefficient!$B$19-0.5)/0.9*1.19</f>
        <v>25.968444444444444</v>
      </c>
      <c r="E992" s="128">
        <f>(C992+4.2+coefficient!$B$19-0.5)/0.95</f>
        <v>20.673684210526318</v>
      </c>
      <c r="F992" s="178" t="s">
        <v>841</v>
      </c>
      <c r="G992" s="179">
        <v>991</v>
      </c>
      <c r="H992" s="180">
        <f>(C992+4.2+coefficient!$B$19)/0.85*1.19</f>
        <v>28.196000000000002</v>
      </c>
      <c r="I992" s="132">
        <v>294</v>
      </c>
      <c r="J992" s="132">
        <v>167452435</v>
      </c>
      <c r="K992" s="132">
        <v>449897</v>
      </c>
      <c r="L992" s="181">
        <f>(C992+4.2+coefficient!$B$19)/0.88*1.19</f>
        <v>27.234772727272727</v>
      </c>
      <c r="M992" s="135">
        <v>295</v>
      </c>
      <c r="N992" s="135">
        <v>167452435</v>
      </c>
      <c r="O992" s="135">
        <v>449898</v>
      </c>
      <c r="P992" s="182">
        <f>(C992+4.2+coefficient!$B$19-0.5)/0.88*1.19</f>
        <v>26.558636363636364</v>
      </c>
      <c r="Q992" s="137">
        <v>296</v>
      </c>
      <c r="R992" s="137">
        <v>167452435</v>
      </c>
      <c r="S992" s="137">
        <v>449899</v>
      </c>
      <c r="T992" s="186">
        <f t="shared" si="62"/>
        <v>11.0075</v>
      </c>
      <c r="U992" s="187">
        <v>758</v>
      </c>
      <c r="V992" s="187">
        <v>167452435</v>
      </c>
      <c r="W992" s="187">
        <v>599944</v>
      </c>
      <c r="X992" s="188">
        <f>L992-1</f>
        <v>26.234772727272727</v>
      </c>
      <c r="Y992" s="189">
        <v>759</v>
      </c>
      <c r="Z992" s="189">
        <v>167452435</v>
      </c>
      <c r="AA992" s="189">
        <v>599945</v>
      </c>
      <c r="AB992" s="357">
        <v>1</v>
      </c>
    </row>
    <row r="993" spans="1:28" x14ac:dyDescent="0.25">
      <c r="A993" s="125" t="s">
        <v>1833</v>
      </c>
      <c r="B993" s="183">
        <v>167452436</v>
      </c>
      <c r="C993" s="184">
        <v>5.12</v>
      </c>
      <c r="D993" s="127">
        <f>(C993+4.2+coefficient!$B$19-0.5)/0.9*1.19</f>
        <v>27.528666666666666</v>
      </c>
      <c r="E993" s="128">
        <f>(C993+4.2+coefficient!$B$19-0.5)/0.95</f>
        <v>21.91578947368421</v>
      </c>
      <c r="F993" s="185" t="s">
        <v>841</v>
      </c>
      <c r="G993" s="179">
        <v>992</v>
      </c>
      <c r="H993" s="180">
        <f>(C993+4.2+coefficient!$B$19)/0.85*1.19</f>
        <v>29.847999999999999</v>
      </c>
      <c r="I993" s="132">
        <v>294</v>
      </c>
      <c r="J993" s="132">
        <v>167452436</v>
      </c>
      <c r="K993" s="132">
        <v>449900</v>
      </c>
      <c r="L993" s="181">
        <f>(C993+4.2+coefficient!$B$19)/0.88*1.19</f>
        <v>28.830454545454543</v>
      </c>
      <c r="M993" s="135">
        <v>295</v>
      </c>
      <c r="N993" s="135">
        <v>167452436</v>
      </c>
      <c r="O993" s="135">
        <v>449901</v>
      </c>
      <c r="P993" s="182">
        <f>(C993+4.2+coefficient!$B$19-0.5)/0.88*1.19</f>
        <v>28.15431818181818</v>
      </c>
      <c r="Q993" s="137">
        <v>296</v>
      </c>
      <c r="R993" s="137">
        <v>167452436</v>
      </c>
      <c r="S993" s="137">
        <v>449902</v>
      </c>
      <c r="T993" s="186">
        <f t="shared" si="62"/>
        <v>12.603181818181818</v>
      </c>
      <c r="U993" s="187">
        <v>758</v>
      </c>
      <c r="V993" s="187">
        <v>167452436</v>
      </c>
      <c r="W993" s="187">
        <v>599946</v>
      </c>
      <c r="X993" s="188">
        <f>L993-1</f>
        <v>27.830454545454543</v>
      </c>
      <c r="Y993" s="189">
        <v>759</v>
      </c>
      <c r="Z993" s="189">
        <v>167452436</v>
      </c>
      <c r="AA993" s="189">
        <v>599947</v>
      </c>
      <c r="AB993" s="357">
        <v>1</v>
      </c>
    </row>
    <row r="994" spans="1:28" x14ac:dyDescent="0.25">
      <c r="A994" s="144" t="s">
        <v>1834</v>
      </c>
      <c r="B994" s="183">
        <v>167452437</v>
      </c>
      <c r="C994" s="184">
        <v>6.77</v>
      </c>
      <c r="D994" s="127">
        <f>(C994+4.2+coefficient!$B$19-0.5)/0.9*1.19</f>
        <v>29.710333333333331</v>
      </c>
      <c r="E994" s="128">
        <f>(C994+4.2+coefficient!$B$19-0.5)/0.95</f>
        <v>23.652631578947368</v>
      </c>
      <c r="F994" s="178" t="s">
        <v>841</v>
      </c>
      <c r="G994" s="179">
        <v>993</v>
      </c>
      <c r="H994" s="180">
        <f>(C994+4.2+coefficient!$B$19)/0.85*1.19</f>
        <v>32.158000000000001</v>
      </c>
      <c r="I994" s="132">
        <v>294</v>
      </c>
      <c r="J994" s="132">
        <v>167452437</v>
      </c>
      <c r="K994" s="132">
        <v>449903</v>
      </c>
      <c r="L994" s="181">
        <f>(C994+4.2+coefficient!$B$19)/0.88*1.19</f>
        <v>31.061704545454543</v>
      </c>
      <c r="M994" s="135">
        <v>295</v>
      </c>
      <c r="N994" s="135">
        <v>167452437</v>
      </c>
      <c r="O994" s="135">
        <v>449904</v>
      </c>
      <c r="P994" s="182">
        <f>(C994+4.2+coefficient!$B$19-0.5)/0.88*1.19</f>
        <v>30.385568181818176</v>
      </c>
      <c r="Q994" s="137">
        <v>296</v>
      </c>
      <c r="R994" s="137">
        <v>167452437</v>
      </c>
      <c r="S994" s="137">
        <v>449905</v>
      </c>
      <c r="T994" s="186">
        <f t="shared" si="62"/>
        <v>14.834431818181816</v>
      </c>
      <c r="U994" s="187">
        <v>758</v>
      </c>
      <c r="V994" s="187">
        <v>167452437</v>
      </c>
      <c r="W994" s="187">
        <v>599948</v>
      </c>
      <c r="X994" s="188">
        <f>L994-1</f>
        <v>30.061704545454543</v>
      </c>
      <c r="Y994" s="189">
        <v>759</v>
      </c>
      <c r="Z994" s="189">
        <v>167452437</v>
      </c>
      <c r="AA994" s="189">
        <v>599949</v>
      </c>
      <c r="AB994" s="357">
        <v>1</v>
      </c>
    </row>
    <row r="995" spans="1:28" x14ac:dyDescent="0.25">
      <c r="A995" s="125" t="s">
        <v>1835</v>
      </c>
      <c r="B995" s="183">
        <v>167452438</v>
      </c>
      <c r="C995" s="184">
        <v>6.78</v>
      </c>
      <c r="D995" s="127">
        <f>(C995+4.2+coefficient!$B$19-0.5)/0.9*1.19</f>
        <v>29.723555555555553</v>
      </c>
      <c r="E995" s="128">
        <f>(C995+4.2+coefficient!$B$19-0.5)/0.95</f>
        <v>23.663157894736845</v>
      </c>
      <c r="F995" s="185" t="s">
        <v>841</v>
      </c>
      <c r="G995" s="179">
        <v>994</v>
      </c>
      <c r="H995" s="180">
        <f>(C995+4.2+coefficient!$B$19)/0.85*1.19</f>
        <v>32.171999999999997</v>
      </c>
      <c r="I995" s="132">
        <v>294</v>
      </c>
      <c r="J995" s="132">
        <v>167452438</v>
      </c>
      <c r="K995" s="132">
        <v>449906</v>
      </c>
      <c r="L995" s="181">
        <f>(C995+4.2+coefficient!$B$19)/0.88*1.19</f>
        <v>31.075227272727272</v>
      </c>
      <c r="M995" s="135">
        <v>295</v>
      </c>
      <c r="N995" s="135">
        <v>167452438</v>
      </c>
      <c r="O995" s="135">
        <v>449907</v>
      </c>
      <c r="P995" s="182">
        <f>(C995+4.2+coefficient!$B$19-0.5)/0.88*1.19</f>
        <v>30.399090909090908</v>
      </c>
      <c r="Q995" s="137">
        <v>296</v>
      </c>
      <c r="R995" s="137">
        <v>167452438</v>
      </c>
      <c r="S995" s="137">
        <v>449908</v>
      </c>
      <c r="T995" s="186">
        <f t="shared" si="62"/>
        <v>14.847954545454547</v>
      </c>
      <c r="U995" s="187">
        <v>758</v>
      </c>
      <c r="V995" s="187">
        <v>167452438</v>
      </c>
      <c r="W995" s="187">
        <v>599950</v>
      </c>
      <c r="X995" s="188">
        <f>L995-1</f>
        <v>30.075227272727272</v>
      </c>
      <c r="Y995" s="189">
        <v>759</v>
      </c>
      <c r="Z995" s="189">
        <v>167452438</v>
      </c>
      <c r="AA995" s="189">
        <v>599951</v>
      </c>
      <c r="AB995" s="357">
        <v>1</v>
      </c>
    </row>
    <row r="996" spans="1:28" x14ac:dyDescent="0.25">
      <c r="A996" s="144" t="s">
        <v>1836</v>
      </c>
      <c r="B996" s="183">
        <v>167452439</v>
      </c>
      <c r="C996" s="184">
        <v>3.29</v>
      </c>
      <c r="D996" s="127">
        <f>(C996+4.2+coefficient!$B$20-0.5)/0.9*1.19</f>
        <v>21.142333333333337</v>
      </c>
      <c r="E996" s="128">
        <f>(C996+4.2+coefficient!$B$20-0.5)/0.95</f>
        <v>16.831578947368424</v>
      </c>
      <c r="F996" s="178" t="s">
        <v>842</v>
      </c>
      <c r="G996" s="179">
        <v>995</v>
      </c>
      <c r="H996" s="180">
        <f>(C996+4.2+coefficient!$B$20)/0.85*1.19</f>
        <v>23.086000000000002</v>
      </c>
      <c r="I996" s="132">
        <v>294</v>
      </c>
      <c r="J996" s="132">
        <v>167452439</v>
      </c>
      <c r="K996" s="132">
        <v>449909</v>
      </c>
      <c r="L996" s="181">
        <f>(C996+4.2+coefficient!$B$20)/0.88*1.19</f>
        <v>22.298977272727274</v>
      </c>
      <c r="M996" s="135">
        <v>295</v>
      </c>
      <c r="N996" s="135">
        <v>167452439</v>
      </c>
      <c r="O996" s="135">
        <v>449910</v>
      </c>
      <c r="P996" s="182">
        <f>(C996+4.2+coefficient!$B$20-0.5)/0.88*1.19</f>
        <v>21.622840909090911</v>
      </c>
      <c r="Q996" s="137">
        <v>296</v>
      </c>
      <c r="R996" s="137">
        <v>167452439</v>
      </c>
      <c r="S996" s="137">
        <v>449911</v>
      </c>
      <c r="T996" s="186">
        <f t="shared" si="62"/>
        <v>10.128522727272728</v>
      </c>
      <c r="U996" s="187">
        <v>758</v>
      </c>
      <c r="V996" s="187">
        <v>167452439</v>
      </c>
      <c r="W996" s="187">
        <v>599952</v>
      </c>
      <c r="X996" s="188">
        <f t="shared" ref="X996:X1002" si="65">L996-4.9</f>
        <v>17.398977272727272</v>
      </c>
      <c r="Y996" s="189">
        <v>759</v>
      </c>
      <c r="Z996" s="189">
        <v>167452439</v>
      </c>
      <c r="AA996" s="189">
        <v>599953</v>
      </c>
      <c r="AB996" s="357">
        <v>36</v>
      </c>
    </row>
    <row r="997" spans="1:28" x14ac:dyDescent="0.25">
      <c r="A997" s="125" t="s">
        <v>1837</v>
      </c>
      <c r="B997" s="183">
        <v>167452440</v>
      </c>
      <c r="C997" s="184">
        <v>4.0199999999999996</v>
      </c>
      <c r="D997" s="127">
        <f>(C997+4.2+coefficient!$B$19-0.5)/0.9*1.19</f>
        <v>26.074222222222218</v>
      </c>
      <c r="E997" s="128">
        <f>(C997+4.2+coefficient!$B$19-0.5)/0.95</f>
        <v>20.757894736842104</v>
      </c>
      <c r="F997" s="185" t="s">
        <v>841</v>
      </c>
      <c r="G997" s="179">
        <v>996</v>
      </c>
      <c r="H997" s="180">
        <f>(C997+4.2+coefficient!$B$19)/0.85*1.19</f>
        <v>28.308</v>
      </c>
      <c r="I997" s="132">
        <v>294</v>
      </c>
      <c r="J997" s="132">
        <v>167452440</v>
      </c>
      <c r="K997" s="132">
        <v>449912</v>
      </c>
      <c r="L997" s="181">
        <f>(C997+4.2+coefficient!$B$19)/0.88*1.19</f>
        <v>27.342954545454543</v>
      </c>
      <c r="M997" s="135">
        <v>295</v>
      </c>
      <c r="N997" s="135">
        <v>167452440</v>
      </c>
      <c r="O997" s="135">
        <v>449913</v>
      </c>
      <c r="P997" s="182">
        <f>(C997+4.2+coefficient!$B$19-0.5)/0.88*1.19</f>
        <v>26.666818181818179</v>
      </c>
      <c r="Q997" s="137">
        <v>296</v>
      </c>
      <c r="R997" s="137">
        <v>167452440</v>
      </c>
      <c r="S997" s="137">
        <v>449914</v>
      </c>
      <c r="T997" s="186">
        <f t="shared" si="62"/>
        <v>11.115681818181816</v>
      </c>
      <c r="U997" s="187">
        <v>758</v>
      </c>
      <c r="V997" s="187">
        <v>167452440</v>
      </c>
      <c r="W997" s="187">
        <v>599954</v>
      </c>
      <c r="X997" s="188">
        <f t="shared" si="65"/>
        <v>22.44295454545454</v>
      </c>
      <c r="Y997" s="189">
        <v>759</v>
      </c>
      <c r="Z997" s="189">
        <v>167452440</v>
      </c>
      <c r="AA997" s="189">
        <v>599955</v>
      </c>
      <c r="AB997" s="357">
        <v>36</v>
      </c>
    </row>
    <row r="998" spans="1:28" x14ac:dyDescent="0.25">
      <c r="A998" s="144" t="s">
        <v>1838</v>
      </c>
      <c r="B998" s="183">
        <v>167452441</v>
      </c>
      <c r="C998" s="184">
        <v>5.2</v>
      </c>
      <c r="D998" s="127">
        <f>(C998+4.2+coefficient!$B$19-0.5)/0.9*1.19</f>
        <v>27.634444444444441</v>
      </c>
      <c r="E998" s="128">
        <f>(C998+4.2+coefficient!$B$19-0.5)/0.95</f>
        <v>22</v>
      </c>
      <c r="F998" s="178" t="s">
        <v>841</v>
      </c>
      <c r="G998" s="179">
        <v>997</v>
      </c>
      <c r="H998" s="180">
        <f>(C998+4.2+coefficient!$B$19)/0.85*1.19</f>
        <v>29.959999999999997</v>
      </c>
      <c r="I998" s="132">
        <v>294</v>
      </c>
      <c r="J998" s="132">
        <v>167452441</v>
      </c>
      <c r="K998" s="132">
        <v>449915</v>
      </c>
      <c r="L998" s="181">
        <f>(C998+4.2+coefficient!$B$19)/0.88*1.19</f>
        <v>28.938636363636359</v>
      </c>
      <c r="M998" s="135">
        <v>295</v>
      </c>
      <c r="N998" s="135">
        <v>167452441</v>
      </c>
      <c r="O998" s="135">
        <v>449916</v>
      </c>
      <c r="P998" s="182">
        <f>(C998+4.2+coefficient!$B$19-0.5)/0.88*1.19</f>
        <v>28.262499999999999</v>
      </c>
      <c r="Q998" s="137">
        <v>296</v>
      </c>
      <c r="R998" s="137">
        <v>167452441</v>
      </c>
      <c r="S998" s="137">
        <v>449917</v>
      </c>
      <c r="T998" s="186">
        <f t="shared" si="62"/>
        <v>12.711363636363636</v>
      </c>
      <c r="U998" s="187">
        <v>758</v>
      </c>
      <c r="V998" s="187">
        <v>167452441</v>
      </c>
      <c r="W998" s="187">
        <v>599956</v>
      </c>
      <c r="X998" s="188">
        <f t="shared" si="65"/>
        <v>24.038636363636357</v>
      </c>
      <c r="Y998" s="189">
        <v>759</v>
      </c>
      <c r="Z998" s="189">
        <v>167452441</v>
      </c>
      <c r="AA998" s="189">
        <v>599957</v>
      </c>
      <c r="AB998" s="357">
        <v>36</v>
      </c>
    </row>
    <row r="999" spans="1:28" x14ac:dyDescent="0.25">
      <c r="A999" s="125" t="s">
        <v>1839</v>
      </c>
      <c r="B999" s="183">
        <v>167452442</v>
      </c>
      <c r="C999" s="184">
        <v>6.85</v>
      </c>
      <c r="D999" s="127">
        <f>(C999+4.2+coefficient!$B$19-0.5)/0.9*1.19</f>
        <v>29.816111111111113</v>
      </c>
      <c r="E999" s="128">
        <f>(C999+4.2+coefficient!$B$19-0.5)/0.95</f>
        <v>23.736842105263161</v>
      </c>
      <c r="F999" s="185" t="s">
        <v>841</v>
      </c>
      <c r="G999" s="179">
        <v>998</v>
      </c>
      <c r="H999" s="180">
        <f>(C999+4.2+coefficient!$B$19)/0.85*1.19</f>
        <v>32.270000000000003</v>
      </c>
      <c r="I999" s="132">
        <v>294</v>
      </c>
      <c r="J999" s="132">
        <v>167452442</v>
      </c>
      <c r="K999" s="132">
        <v>449918</v>
      </c>
      <c r="L999" s="181">
        <f>(C999+4.2+coefficient!$B$19)/0.88*1.19</f>
        <v>31.169886363636365</v>
      </c>
      <c r="M999" s="135">
        <v>295</v>
      </c>
      <c r="N999" s="135">
        <v>167452442</v>
      </c>
      <c r="O999" s="135">
        <v>449919</v>
      </c>
      <c r="P999" s="182">
        <f>(C999+4.2+coefficient!$B$19-0.5)/0.88*1.19</f>
        <v>30.493749999999999</v>
      </c>
      <c r="Q999" s="137">
        <v>296</v>
      </c>
      <c r="R999" s="137">
        <v>167452442</v>
      </c>
      <c r="S999" s="137">
        <v>449920</v>
      </c>
      <c r="T999" s="186">
        <f t="shared" si="62"/>
        <v>14.942613636363637</v>
      </c>
      <c r="U999" s="187">
        <v>758</v>
      </c>
      <c r="V999" s="187">
        <v>167452442</v>
      </c>
      <c r="W999" s="187">
        <v>599958</v>
      </c>
      <c r="X999" s="188">
        <f t="shared" si="65"/>
        <v>26.269886363636367</v>
      </c>
      <c r="Y999" s="189">
        <v>759</v>
      </c>
      <c r="Z999" s="189">
        <v>167452442</v>
      </c>
      <c r="AA999" s="189">
        <v>599959</v>
      </c>
      <c r="AB999" s="357">
        <v>36</v>
      </c>
    </row>
    <row r="1000" spans="1:28" x14ac:dyDescent="0.25">
      <c r="A1000" s="144" t="s">
        <v>1840</v>
      </c>
      <c r="B1000" s="183">
        <v>167452443</v>
      </c>
      <c r="C1000" s="184">
        <v>4.1100000000000003</v>
      </c>
      <c r="D1000" s="127">
        <f>(C1000+4.2+coefficient!$B$20-0.5)/0.9*1.19</f>
        <v>22.226555555555557</v>
      </c>
      <c r="E1000" s="128">
        <f>(C1000+4.2+coefficient!$B$20-0.5)/0.95</f>
        <v>17.694736842105268</v>
      </c>
      <c r="F1000" s="178" t="s">
        <v>842</v>
      </c>
      <c r="G1000" s="179">
        <v>999</v>
      </c>
      <c r="H1000" s="180">
        <f>(C1000+4.2+coefficient!$B$20)/0.85*1.19</f>
        <v>24.234000000000002</v>
      </c>
      <c r="I1000" s="132">
        <v>294</v>
      </c>
      <c r="J1000" s="132">
        <v>167452443</v>
      </c>
      <c r="K1000" s="132">
        <v>449921</v>
      </c>
      <c r="L1000" s="181">
        <f>(C1000+4.2+coefficient!$B$20)/0.88*1.19</f>
        <v>23.407840909090911</v>
      </c>
      <c r="M1000" s="135">
        <v>295</v>
      </c>
      <c r="N1000" s="135">
        <v>167452443</v>
      </c>
      <c r="O1000" s="135">
        <v>449922</v>
      </c>
      <c r="P1000" s="182">
        <f>(C1000+4.2+coefficient!$B$20-0.5)/0.88*1.19</f>
        <v>22.731704545454548</v>
      </c>
      <c r="Q1000" s="137">
        <v>296</v>
      </c>
      <c r="R1000" s="137">
        <v>167452443</v>
      </c>
      <c r="S1000" s="137">
        <v>449923</v>
      </c>
      <c r="T1000" s="186">
        <f t="shared" si="62"/>
        <v>11.237386363636363</v>
      </c>
      <c r="U1000" s="187">
        <v>758</v>
      </c>
      <c r="V1000" s="187">
        <v>167452443</v>
      </c>
      <c r="W1000" s="187">
        <v>599960</v>
      </c>
      <c r="X1000" s="188">
        <f t="shared" si="65"/>
        <v>18.507840909090909</v>
      </c>
      <c r="Y1000" s="189">
        <v>759</v>
      </c>
      <c r="Z1000" s="189">
        <v>167452443</v>
      </c>
      <c r="AA1000" s="189">
        <v>599961</v>
      </c>
      <c r="AB1000" s="357">
        <v>21</v>
      </c>
    </row>
    <row r="1001" spans="1:28" x14ac:dyDescent="0.25">
      <c r="A1001" s="125" t="s">
        <v>1841</v>
      </c>
      <c r="B1001" s="183">
        <v>167452444</v>
      </c>
      <c r="C1001" s="184">
        <v>7.68</v>
      </c>
      <c r="D1001" s="127">
        <f>(C1001+4.2+coefficient!$B$19-0.5)/0.9*1.19</f>
        <v>30.913555555555551</v>
      </c>
      <c r="E1001" s="128">
        <f>(C1001+4.2+coefficient!$B$19-0.5)/0.95</f>
        <v>24.610526315789475</v>
      </c>
      <c r="F1001" s="185" t="s">
        <v>841</v>
      </c>
      <c r="G1001" s="179">
        <v>1000</v>
      </c>
      <c r="H1001" s="180">
        <f>(C1001+4.2+coefficient!$B$19)/0.85*1.19</f>
        <v>33.431999999999995</v>
      </c>
      <c r="I1001" s="132">
        <v>294</v>
      </c>
      <c r="J1001" s="132">
        <v>167452444</v>
      </c>
      <c r="K1001" s="132">
        <v>449924</v>
      </c>
      <c r="L1001" s="181">
        <f>(C1001+4.2+coefficient!$B$19)/0.88*1.19</f>
        <v>32.292272727272724</v>
      </c>
      <c r="M1001" s="135">
        <v>295</v>
      </c>
      <c r="N1001" s="135">
        <v>167452444</v>
      </c>
      <c r="O1001" s="135">
        <v>449925</v>
      </c>
      <c r="P1001" s="182">
        <f>(C1001+4.2+coefficient!$B$19-0.5)/0.88*1.19</f>
        <v>31.616136363636361</v>
      </c>
      <c r="Q1001" s="137">
        <v>296</v>
      </c>
      <c r="R1001" s="137">
        <v>167452444</v>
      </c>
      <c r="S1001" s="137">
        <v>449926</v>
      </c>
      <c r="T1001" s="186">
        <f t="shared" si="62"/>
        <v>16.064999999999998</v>
      </c>
      <c r="U1001" s="187">
        <v>758</v>
      </c>
      <c r="V1001" s="187">
        <v>167452444</v>
      </c>
      <c r="W1001" s="187">
        <v>599962</v>
      </c>
      <c r="X1001" s="188">
        <f t="shared" si="65"/>
        <v>27.392272727272726</v>
      </c>
      <c r="Y1001" s="189">
        <v>759</v>
      </c>
      <c r="Z1001" s="189">
        <v>167452444</v>
      </c>
      <c r="AA1001" s="189">
        <v>599963</v>
      </c>
      <c r="AB1001" s="357">
        <v>21</v>
      </c>
    </row>
    <row r="1002" spans="1:28" x14ac:dyDescent="0.25">
      <c r="A1002" s="144" t="s">
        <v>1842</v>
      </c>
      <c r="B1002" s="183">
        <v>167452445</v>
      </c>
      <c r="C1002" s="184">
        <v>2.62</v>
      </c>
      <c r="D1002" s="127">
        <f>(C1002+4.2+coefficient!$B$21-0.5)/0.9*1.19</f>
        <v>17.611999999999998</v>
      </c>
      <c r="E1002" s="128">
        <f>(C1002+4.2+coefficient!$B$21-0.5)/0.95</f>
        <v>14.021052631578948</v>
      </c>
      <c r="F1002" s="178" t="s">
        <v>516</v>
      </c>
      <c r="G1002" s="179">
        <v>1001</v>
      </c>
      <c r="H1002" s="180">
        <f>(C1002+4.2+coefficient!$B$21)/0.85*1.19</f>
        <v>19.347999999999999</v>
      </c>
      <c r="I1002" s="132">
        <v>294</v>
      </c>
      <c r="J1002" s="132">
        <v>167452445</v>
      </c>
      <c r="K1002" s="132">
        <v>449927</v>
      </c>
      <c r="L1002" s="181">
        <f>(C1002+4.2+coefficient!$B$21)/0.88*1.19</f>
        <v>18.68840909090909</v>
      </c>
      <c r="M1002" s="135">
        <v>295</v>
      </c>
      <c r="N1002" s="135">
        <v>167452445</v>
      </c>
      <c r="O1002" s="135">
        <v>449928</v>
      </c>
      <c r="P1002" s="182">
        <f>(C1002+4.2+coefficient!$B$21-0.5)/0.88*1.19</f>
        <v>18.012272727272727</v>
      </c>
      <c r="Q1002" s="137">
        <v>296</v>
      </c>
      <c r="R1002" s="137">
        <v>167452445</v>
      </c>
      <c r="S1002" s="137">
        <v>449929</v>
      </c>
      <c r="T1002" s="186">
        <f t="shared" si="62"/>
        <v>9.2225000000000001</v>
      </c>
      <c r="U1002" s="187">
        <v>758</v>
      </c>
      <c r="V1002" s="187">
        <v>167452445</v>
      </c>
      <c r="W1002" s="187">
        <v>599964</v>
      </c>
      <c r="X1002" s="188">
        <f t="shared" si="65"/>
        <v>13.78840909090909</v>
      </c>
      <c r="Y1002" s="189">
        <v>759</v>
      </c>
      <c r="Z1002" s="189">
        <v>167452445</v>
      </c>
      <c r="AA1002" s="189">
        <v>599965</v>
      </c>
      <c r="AB1002" s="357">
        <v>8</v>
      </c>
    </row>
    <row r="1003" spans="1:28" x14ac:dyDescent="0.25">
      <c r="A1003" s="125" t="s">
        <v>1843</v>
      </c>
      <c r="B1003" s="183">
        <v>167452446</v>
      </c>
      <c r="C1003" s="184">
        <v>3.23</v>
      </c>
      <c r="D1003" s="127">
        <f>(C1003+4.2+coefficient!$B$20-0.5)/0.9*1.19</f>
        <v>21.062999999999999</v>
      </c>
      <c r="E1003" s="128">
        <f>(C1003+4.2+coefficient!$B$20-0.5)/0.95</f>
        <v>16.768421052631581</v>
      </c>
      <c r="F1003" s="185" t="s">
        <v>842</v>
      </c>
      <c r="G1003" s="179">
        <v>1002</v>
      </c>
      <c r="H1003" s="180">
        <f>(C1003+4.2+coefficient!$B$20)/0.85*1.19</f>
        <v>23.001999999999999</v>
      </c>
      <c r="I1003" s="132">
        <v>294</v>
      </c>
      <c r="J1003" s="132">
        <v>167452446</v>
      </c>
      <c r="K1003" s="132">
        <v>449930</v>
      </c>
      <c r="L1003" s="181">
        <f>(C1003+4.2+coefficient!$B$20)/0.88*1.19</f>
        <v>22.21784090909091</v>
      </c>
      <c r="M1003" s="135">
        <v>295</v>
      </c>
      <c r="N1003" s="135">
        <v>167452446</v>
      </c>
      <c r="O1003" s="135">
        <v>449931</v>
      </c>
      <c r="P1003" s="182">
        <f>(C1003+4.2+coefficient!$B$20-0.5)/0.88*1.19</f>
        <v>21.541704545454543</v>
      </c>
      <c r="Q1003" s="137">
        <v>296</v>
      </c>
      <c r="R1003" s="137">
        <v>167452446</v>
      </c>
      <c r="S1003" s="137">
        <v>449932</v>
      </c>
      <c r="T1003" s="186">
        <f t="shared" si="62"/>
        <v>10.047386363636363</v>
      </c>
      <c r="U1003" s="187">
        <v>758</v>
      </c>
      <c r="V1003" s="187">
        <v>167452446</v>
      </c>
      <c r="W1003" s="187">
        <v>599966</v>
      </c>
      <c r="X1003" s="188">
        <f>L1003-1</f>
        <v>21.21784090909091</v>
      </c>
      <c r="Y1003" s="189">
        <v>759</v>
      </c>
      <c r="Z1003" s="189">
        <v>167452446</v>
      </c>
      <c r="AA1003" s="189">
        <v>599967</v>
      </c>
      <c r="AB1003" s="357">
        <v>1</v>
      </c>
    </row>
    <row r="1004" spans="1:28" x14ac:dyDescent="0.25">
      <c r="A1004" s="144" t="s">
        <v>1844</v>
      </c>
      <c r="B1004" s="183">
        <v>167452447</v>
      </c>
      <c r="C1004" s="184">
        <v>6.8</v>
      </c>
      <c r="D1004" s="127">
        <f>(C1004+4.2+coefficient!$B$19-0.5)/0.9*1.19</f>
        <v>29.75</v>
      </c>
      <c r="E1004" s="128">
        <f>(C1004+4.2+coefficient!$B$19-0.5)/0.95</f>
        <v>23.684210526315791</v>
      </c>
      <c r="F1004" s="178" t="s">
        <v>841</v>
      </c>
      <c r="G1004" s="179">
        <v>1003</v>
      </c>
      <c r="H1004" s="180">
        <f>(C1004+4.2+coefficient!$B$19)/0.85*1.19</f>
        <v>32.199999999999996</v>
      </c>
      <c r="I1004" s="132">
        <v>294</v>
      </c>
      <c r="J1004" s="132">
        <v>167452447</v>
      </c>
      <c r="K1004" s="132">
        <v>449933</v>
      </c>
      <c r="L1004" s="181">
        <f>(C1004+4.2+coefficient!$B$19)/0.88*1.19</f>
        <v>31.102272727272727</v>
      </c>
      <c r="M1004" s="135">
        <v>295</v>
      </c>
      <c r="N1004" s="135">
        <v>167452447</v>
      </c>
      <c r="O1004" s="135">
        <v>449934</v>
      </c>
      <c r="P1004" s="182">
        <f>(C1004+4.2+coefficient!$B$19-0.5)/0.88*1.19</f>
        <v>30.42613636363636</v>
      </c>
      <c r="Q1004" s="137">
        <v>296</v>
      </c>
      <c r="R1004" s="137">
        <v>167452447</v>
      </c>
      <c r="S1004" s="137">
        <v>449935</v>
      </c>
      <c r="T1004" s="186">
        <f t="shared" si="62"/>
        <v>14.875</v>
      </c>
      <c r="U1004" s="187">
        <v>758</v>
      </c>
      <c r="V1004" s="187">
        <v>167452447</v>
      </c>
      <c r="W1004" s="187">
        <v>599968</v>
      </c>
      <c r="X1004" s="188">
        <f>L1004-1</f>
        <v>30.102272727272727</v>
      </c>
      <c r="Y1004" s="189">
        <v>759</v>
      </c>
      <c r="Z1004" s="189">
        <v>167452447</v>
      </c>
      <c r="AA1004" s="189">
        <v>599969</v>
      </c>
      <c r="AB1004" s="357">
        <v>1</v>
      </c>
    </row>
    <row r="1005" spans="1:28" x14ac:dyDescent="0.25">
      <c r="A1005" s="125" t="s">
        <v>1845</v>
      </c>
      <c r="B1005" s="183">
        <v>167452448</v>
      </c>
      <c r="C1005" s="184">
        <v>3.49</v>
      </c>
      <c r="D1005" s="127">
        <f>(C1005+4.2+coefficient!$B$20-0.5)/0.9*1.19</f>
        <v>21.40677777777778</v>
      </c>
      <c r="E1005" s="128">
        <f>(C1005+4.2+coefficient!$B$20-0.5)/0.95</f>
        <v>17.042105263157897</v>
      </c>
      <c r="F1005" s="185" t="s">
        <v>842</v>
      </c>
      <c r="G1005" s="179">
        <v>1004</v>
      </c>
      <c r="H1005" s="180">
        <f>(C1005+4.2+coefficient!$B$20)/0.85*1.19</f>
        <v>23.366</v>
      </c>
      <c r="I1005" s="132">
        <v>294</v>
      </c>
      <c r="J1005" s="132">
        <v>167452448</v>
      </c>
      <c r="K1005" s="132">
        <v>449936</v>
      </c>
      <c r="L1005" s="181">
        <f>(C1005+4.2+coefficient!$B$20)/0.88*1.19</f>
        <v>22.569431818181819</v>
      </c>
      <c r="M1005" s="135">
        <v>295</v>
      </c>
      <c r="N1005" s="135">
        <v>167452448</v>
      </c>
      <c r="O1005" s="135">
        <v>449937</v>
      </c>
      <c r="P1005" s="182">
        <f>(C1005+4.2+coefficient!$B$20-0.5)/0.88*1.19</f>
        <v>21.893295454545456</v>
      </c>
      <c r="Q1005" s="137">
        <v>296</v>
      </c>
      <c r="R1005" s="137">
        <v>167452448</v>
      </c>
      <c r="S1005" s="137">
        <v>449938</v>
      </c>
      <c r="T1005" s="186">
        <f t="shared" si="62"/>
        <v>10.398977272727272</v>
      </c>
      <c r="U1005" s="187">
        <v>758</v>
      </c>
      <c r="V1005" s="187">
        <v>167452448</v>
      </c>
      <c r="W1005" s="187">
        <v>599970</v>
      </c>
      <c r="X1005" s="188">
        <f t="shared" ref="X1005:X1010" si="66">L1005-4.9</f>
        <v>17.66943181818182</v>
      </c>
      <c r="Y1005" s="189">
        <v>759</v>
      </c>
      <c r="Z1005" s="189">
        <v>167452448</v>
      </c>
      <c r="AA1005" s="189">
        <v>599971</v>
      </c>
      <c r="AB1005" s="357">
        <v>8</v>
      </c>
    </row>
    <row r="1006" spans="1:28" x14ac:dyDescent="0.25">
      <c r="A1006" s="144" t="s">
        <v>1846</v>
      </c>
      <c r="B1006" s="183">
        <v>167452449</v>
      </c>
      <c r="C1006" s="184">
        <v>7.06</v>
      </c>
      <c r="D1006" s="127">
        <f>(C1006+4.2+coefficient!$B$19-0.5)/0.9*1.19</f>
        <v>30.09377777777777</v>
      </c>
      <c r="E1006" s="128">
        <f>(C1006+4.2+coefficient!$B$19-0.5)/0.95</f>
        <v>23.957894736842103</v>
      </c>
      <c r="F1006" s="178" t="s">
        <v>841</v>
      </c>
      <c r="G1006" s="179">
        <v>1005</v>
      </c>
      <c r="H1006" s="180">
        <f>(C1006+4.2+coefficient!$B$19)/0.85*1.19</f>
        <v>32.564</v>
      </c>
      <c r="I1006" s="132">
        <v>294</v>
      </c>
      <c r="J1006" s="132">
        <v>167452449</v>
      </c>
      <c r="K1006" s="132">
        <v>449939</v>
      </c>
      <c r="L1006" s="181">
        <f>(C1006+4.2+coefficient!$B$19)/0.88*1.19</f>
        <v>31.453863636363632</v>
      </c>
      <c r="M1006" s="135">
        <v>295</v>
      </c>
      <c r="N1006" s="135">
        <v>167452449</v>
      </c>
      <c r="O1006" s="135">
        <v>449940</v>
      </c>
      <c r="P1006" s="182">
        <f>(C1006+4.2+coefficient!$B$19-0.5)/0.88*1.19</f>
        <v>30.777727272727265</v>
      </c>
      <c r="Q1006" s="137">
        <v>296</v>
      </c>
      <c r="R1006" s="137">
        <v>167452449</v>
      </c>
      <c r="S1006" s="137">
        <v>449941</v>
      </c>
      <c r="T1006" s="186">
        <f t="shared" si="62"/>
        <v>15.226590909090907</v>
      </c>
      <c r="U1006" s="187">
        <v>758</v>
      </c>
      <c r="V1006" s="187">
        <v>167452449</v>
      </c>
      <c r="W1006" s="187">
        <v>599972</v>
      </c>
      <c r="X1006" s="188">
        <f t="shared" si="66"/>
        <v>26.55386363636363</v>
      </c>
      <c r="Y1006" s="189">
        <v>759</v>
      </c>
      <c r="Z1006" s="189">
        <v>167452449</v>
      </c>
      <c r="AA1006" s="189">
        <v>599973</v>
      </c>
      <c r="AB1006" s="357">
        <v>8</v>
      </c>
    </row>
    <row r="1007" spans="1:28" x14ac:dyDescent="0.25">
      <c r="A1007" s="125" t="s">
        <v>1847</v>
      </c>
      <c r="B1007" s="183">
        <v>167452450</v>
      </c>
      <c r="C1007" s="184">
        <v>4.13</v>
      </c>
      <c r="D1007" s="127">
        <f>(C1007+4.2+coefficient!$B$20-0.5)/0.9*1.19</f>
        <v>22.252999999999997</v>
      </c>
      <c r="E1007" s="128">
        <f>(C1007+4.2+coefficient!$B$20-0.5)/0.95</f>
        <v>17.715789473684211</v>
      </c>
      <c r="F1007" s="185" t="s">
        <v>842</v>
      </c>
      <c r="G1007" s="179">
        <v>1006</v>
      </c>
      <c r="H1007" s="180">
        <f>(C1007+4.2+coefficient!$B$20)/0.85*1.19</f>
        <v>24.261999999999997</v>
      </c>
      <c r="I1007" s="132">
        <v>294</v>
      </c>
      <c r="J1007" s="132">
        <v>167452450</v>
      </c>
      <c r="K1007" s="132">
        <v>449942</v>
      </c>
      <c r="L1007" s="181">
        <f>(C1007+4.2+coefficient!$B$20)/0.88*1.19</f>
        <v>23.434886363636359</v>
      </c>
      <c r="M1007" s="135">
        <v>295</v>
      </c>
      <c r="N1007" s="135">
        <v>167452450</v>
      </c>
      <c r="O1007" s="135">
        <v>449943</v>
      </c>
      <c r="P1007" s="182">
        <f>(C1007+4.2+coefficient!$B$20-0.5)/0.88*1.19</f>
        <v>22.758749999999996</v>
      </c>
      <c r="Q1007" s="137">
        <v>296</v>
      </c>
      <c r="R1007" s="137">
        <v>167452450</v>
      </c>
      <c r="S1007" s="137">
        <v>449944</v>
      </c>
      <c r="T1007" s="186">
        <f t="shared" si="62"/>
        <v>11.264431818181819</v>
      </c>
      <c r="U1007" s="187">
        <v>758</v>
      </c>
      <c r="V1007" s="187">
        <v>167452450</v>
      </c>
      <c r="W1007" s="187">
        <v>599974</v>
      </c>
      <c r="X1007" s="188">
        <f t="shared" si="66"/>
        <v>18.53488636363636</v>
      </c>
      <c r="Y1007" s="189">
        <v>759</v>
      </c>
      <c r="Z1007" s="189">
        <v>167452450</v>
      </c>
      <c r="AA1007" s="189">
        <v>599975</v>
      </c>
      <c r="AB1007" s="357">
        <v>8</v>
      </c>
    </row>
    <row r="1008" spans="1:28" x14ac:dyDescent="0.25">
      <c r="A1008" s="144" t="s">
        <v>1848</v>
      </c>
      <c r="B1008" s="183">
        <v>167452451</v>
      </c>
      <c r="C1008" s="184">
        <v>7.7</v>
      </c>
      <c r="D1008" s="127">
        <f>(C1008+4.2+coefficient!$B$19-0.5)/0.9*1.19</f>
        <v>30.939999999999994</v>
      </c>
      <c r="E1008" s="128">
        <f>(C1008+4.2+coefficient!$B$19-0.5)/0.95</f>
        <v>24.631578947368421</v>
      </c>
      <c r="F1008" s="178" t="s">
        <v>841</v>
      </c>
      <c r="G1008" s="179">
        <v>1007</v>
      </c>
      <c r="H1008" s="180">
        <f>(C1008+4.2+coefficient!$B$19)/0.85*1.19</f>
        <v>33.46</v>
      </c>
      <c r="I1008" s="132">
        <v>294</v>
      </c>
      <c r="J1008" s="132">
        <v>167452451</v>
      </c>
      <c r="K1008" s="132">
        <v>449945</v>
      </c>
      <c r="L1008" s="181">
        <f>(C1008+4.2+coefficient!$B$19)/0.88*1.19</f>
        <v>32.319318181818176</v>
      </c>
      <c r="M1008" s="135">
        <v>295</v>
      </c>
      <c r="N1008" s="135">
        <v>167452451</v>
      </c>
      <c r="O1008" s="135">
        <v>449946</v>
      </c>
      <c r="P1008" s="182">
        <f>(C1008+4.2+coefficient!$B$19-0.5)/0.88*1.19</f>
        <v>31.643181818181816</v>
      </c>
      <c r="Q1008" s="137">
        <v>296</v>
      </c>
      <c r="R1008" s="137">
        <v>167452451</v>
      </c>
      <c r="S1008" s="137">
        <v>449947</v>
      </c>
      <c r="T1008" s="186">
        <f t="shared" si="62"/>
        <v>16.092045454545456</v>
      </c>
      <c r="U1008" s="187">
        <v>758</v>
      </c>
      <c r="V1008" s="187">
        <v>167452451</v>
      </c>
      <c r="W1008" s="187">
        <v>599976</v>
      </c>
      <c r="X1008" s="188">
        <f t="shared" si="66"/>
        <v>27.419318181818177</v>
      </c>
      <c r="Y1008" s="189">
        <v>759</v>
      </c>
      <c r="Z1008" s="189">
        <v>167452451</v>
      </c>
      <c r="AA1008" s="189">
        <v>599977</v>
      </c>
      <c r="AB1008" s="357">
        <v>8</v>
      </c>
    </row>
    <row r="1009" spans="1:28" x14ac:dyDescent="0.25">
      <c r="A1009" s="125" t="s">
        <v>1849</v>
      </c>
      <c r="B1009" s="183">
        <v>167452452</v>
      </c>
      <c r="C1009" s="184">
        <v>3.74</v>
      </c>
      <c r="D1009" s="127">
        <f>(C1009+4.2+coefficient!$B$20-0.5)/0.9*1.19</f>
        <v>21.737333333333336</v>
      </c>
      <c r="E1009" s="128">
        <f>(C1009+4.2+coefficient!$B$20-0.5)/0.95</f>
        <v>17.305263157894739</v>
      </c>
      <c r="F1009" s="185" t="s">
        <v>842</v>
      </c>
      <c r="G1009" s="179">
        <v>1008</v>
      </c>
      <c r="H1009" s="180">
        <f>(C1009+4.2+coefficient!$B$20)/0.85*1.19</f>
        <v>23.715999999999998</v>
      </c>
      <c r="I1009" s="132">
        <v>294</v>
      </c>
      <c r="J1009" s="132">
        <v>167452452</v>
      </c>
      <c r="K1009" s="132">
        <v>449948</v>
      </c>
      <c r="L1009" s="181">
        <f>(C1009+4.2+coefficient!$B$20)/0.88*1.19</f>
        <v>22.907499999999999</v>
      </c>
      <c r="M1009" s="135">
        <v>295</v>
      </c>
      <c r="N1009" s="135">
        <v>167452452</v>
      </c>
      <c r="O1009" s="135">
        <v>449949</v>
      </c>
      <c r="P1009" s="182">
        <f>(C1009+4.2+coefficient!$B$20-0.5)/0.88*1.19</f>
        <v>22.231363636363636</v>
      </c>
      <c r="Q1009" s="137">
        <v>296</v>
      </c>
      <c r="R1009" s="137">
        <v>167452452</v>
      </c>
      <c r="S1009" s="137">
        <v>449950</v>
      </c>
      <c r="T1009" s="186">
        <f t="shared" si="62"/>
        <v>10.737045454545456</v>
      </c>
      <c r="U1009" s="187">
        <v>758</v>
      </c>
      <c r="V1009" s="187">
        <v>167452452</v>
      </c>
      <c r="W1009" s="187">
        <v>599978</v>
      </c>
      <c r="X1009" s="188">
        <f t="shared" si="66"/>
        <v>18.0075</v>
      </c>
      <c r="Y1009" s="189">
        <v>759</v>
      </c>
      <c r="Z1009" s="189">
        <v>167452452</v>
      </c>
      <c r="AA1009" s="189">
        <v>599979</v>
      </c>
      <c r="AB1009" s="357">
        <v>8</v>
      </c>
    </row>
    <row r="1010" spans="1:28" x14ac:dyDescent="0.25">
      <c r="A1010" s="144" t="s">
        <v>1850</v>
      </c>
      <c r="B1010" s="183">
        <v>167452453</v>
      </c>
      <c r="C1010" s="184">
        <v>7.31</v>
      </c>
      <c r="D1010" s="127">
        <f>(C1010+4.2+coefficient!$B$19-0.5)/0.9*1.19</f>
        <v>30.424333333333326</v>
      </c>
      <c r="E1010" s="128">
        <f>(C1010+4.2+coefficient!$B$19-0.5)/0.95</f>
        <v>24.221052631578946</v>
      </c>
      <c r="F1010" s="178" t="s">
        <v>841</v>
      </c>
      <c r="G1010" s="179">
        <v>1009</v>
      </c>
      <c r="H1010" s="180">
        <f>(C1010+4.2+coefficient!$B$19)/0.85*1.19</f>
        <v>32.913999999999994</v>
      </c>
      <c r="I1010" s="132">
        <v>294</v>
      </c>
      <c r="J1010" s="132">
        <v>167452453</v>
      </c>
      <c r="K1010" s="132">
        <v>449951</v>
      </c>
      <c r="L1010" s="181">
        <f>(C1010+4.2+coefficient!$B$19)/0.88*1.19</f>
        <v>31.791931818181816</v>
      </c>
      <c r="M1010" s="135">
        <v>295</v>
      </c>
      <c r="N1010" s="135">
        <v>167452453</v>
      </c>
      <c r="O1010" s="135">
        <v>449952</v>
      </c>
      <c r="P1010" s="182">
        <f>(C1010+4.2+coefficient!$B$19-0.5)/0.88*1.19</f>
        <v>31.115795454545449</v>
      </c>
      <c r="Q1010" s="137">
        <v>296</v>
      </c>
      <c r="R1010" s="137">
        <v>167452453</v>
      </c>
      <c r="S1010" s="137">
        <v>449953</v>
      </c>
      <c r="T1010" s="186">
        <f t="shared" si="62"/>
        <v>15.564659090909091</v>
      </c>
      <c r="U1010" s="187">
        <v>758</v>
      </c>
      <c r="V1010" s="187">
        <v>167452453</v>
      </c>
      <c r="W1010" s="187">
        <v>599980</v>
      </c>
      <c r="X1010" s="188">
        <f t="shared" si="66"/>
        <v>26.891931818181817</v>
      </c>
      <c r="Y1010" s="189">
        <v>759</v>
      </c>
      <c r="Z1010" s="189">
        <v>167452453</v>
      </c>
      <c r="AA1010" s="189">
        <v>599981</v>
      </c>
      <c r="AB1010" s="357">
        <v>8</v>
      </c>
    </row>
    <row r="1011" spans="1:28" x14ac:dyDescent="0.25">
      <c r="A1011" s="125" t="s">
        <v>1851</v>
      </c>
      <c r="B1011" s="183">
        <v>167452454</v>
      </c>
      <c r="C1011" s="184">
        <v>2.58</v>
      </c>
      <c r="D1011" s="127">
        <f>(C1011+4.2+coefficient!$B$21-0.5)/0.9*1.19</f>
        <v>17.559111111111111</v>
      </c>
      <c r="E1011" s="128">
        <f>(C1011+4.2+coefficient!$B$21-0.5)/0.95</f>
        <v>13.978947368421055</v>
      </c>
      <c r="F1011" s="185" t="s">
        <v>516</v>
      </c>
      <c r="G1011" s="179">
        <v>1010</v>
      </c>
      <c r="H1011" s="180">
        <f>(C1011+4.2+coefficient!$B$21)/0.85*1.19</f>
        <v>19.292000000000002</v>
      </c>
      <c r="I1011" s="132">
        <v>294</v>
      </c>
      <c r="J1011" s="132">
        <v>167452454</v>
      </c>
      <c r="K1011" s="132">
        <v>449954</v>
      </c>
      <c r="L1011" s="181">
        <f>(C1011+4.2+coefficient!$B$21)/0.88*1.19</f>
        <v>18.63431818181818</v>
      </c>
      <c r="M1011" s="135">
        <v>295</v>
      </c>
      <c r="N1011" s="135">
        <v>167452454</v>
      </c>
      <c r="O1011" s="135">
        <v>449955</v>
      </c>
      <c r="P1011" s="182">
        <f>(C1011+4.2+coefficient!$B$21-0.5)/0.88*1.19</f>
        <v>17.958181818181817</v>
      </c>
      <c r="Q1011" s="137">
        <v>296</v>
      </c>
      <c r="R1011" s="137">
        <v>167452454</v>
      </c>
      <c r="S1011" s="137">
        <v>449956</v>
      </c>
      <c r="T1011" s="186">
        <f t="shared" si="62"/>
        <v>9.1684090909090905</v>
      </c>
      <c r="U1011" s="187">
        <v>758</v>
      </c>
      <c r="V1011" s="187">
        <v>167452454</v>
      </c>
      <c r="W1011" s="187">
        <v>599982</v>
      </c>
      <c r="X1011" s="188">
        <f t="shared" ref="X1011:X1017" si="67">L1011-1</f>
        <v>17.63431818181818</v>
      </c>
      <c r="Y1011" s="189">
        <v>759</v>
      </c>
      <c r="Z1011" s="189">
        <v>167452454</v>
      </c>
      <c r="AA1011" s="189">
        <v>599983</v>
      </c>
      <c r="AB1011" s="357">
        <v>2</v>
      </c>
    </row>
    <row r="1012" spans="1:28" x14ac:dyDescent="0.25">
      <c r="A1012" s="144" t="s">
        <v>1852</v>
      </c>
      <c r="B1012" s="183">
        <v>167452455</v>
      </c>
      <c r="C1012" s="184">
        <v>4</v>
      </c>
      <c r="D1012" s="127">
        <f>(C1012+4.2+coefficient!$B$20-0.5)/0.9*1.19</f>
        <v>22.081111111111106</v>
      </c>
      <c r="E1012" s="128">
        <f>(C1012+4.2+coefficient!$B$20-0.5)/0.95</f>
        <v>17.578947368421051</v>
      </c>
      <c r="F1012" s="178" t="s">
        <v>842</v>
      </c>
      <c r="G1012" s="179">
        <v>1011</v>
      </c>
      <c r="H1012" s="180">
        <f>(C1012+4.2+coefficient!$B$20)/0.85*1.19</f>
        <v>24.08</v>
      </c>
      <c r="I1012" s="132">
        <v>294</v>
      </c>
      <c r="J1012" s="132">
        <v>167452455</v>
      </c>
      <c r="K1012" s="132">
        <v>449957</v>
      </c>
      <c r="L1012" s="181">
        <f>(C1012+4.2+coefficient!$B$20)/0.88*1.19</f>
        <v>23.259090909090904</v>
      </c>
      <c r="M1012" s="135">
        <v>295</v>
      </c>
      <c r="N1012" s="135">
        <v>167452455</v>
      </c>
      <c r="O1012" s="135">
        <v>449958</v>
      </c>
      <c r="P1012" s="182">
        <f>(C1012+4.2+coefficient!$B$20-0.5)/0.88*1.19</f>
        <v>22.582954545454545</v>
      </c>
      <c r="Q1012" s="137">
        <v>296</v>
      </c>
      <c r="R1012" s="137">
        <v>167452455</v>
      </c>
      <c r="S1012" s="137">
        <v>449959</v>
      </c>
      <c r="T1012" s="186">
        <f t="shared" si="62"/>
        <v>11.088636363636361</v>
      </c>
      <c r="U1012" s="187">
        <v>758</v>
      </c>
      <c r="V1012" s="187">
        <v>167452455</v>
      </c>
      <c r="W1012" s="187">
        <v>599984</v>
      </c>
      <c r="X1012" s="188">
        <f t="shared" si="67"/>
        <v>22.259090909090904</v>
      </c>
      <c r="Y1012" s="189">
        <v>759</v>
      </c>
      <c r="Z1012" s="189">
        <v>167452455</v>
      </c>
      <c r="AA1012" s="189">
        <v>599985</v>
      </c>
      <c r="AB1012" s="357">
        <v>2</v>
      </c>
    </row>
    <row r="1013" spans="1:28" x14ac:dyDescent="0.25">
      <c r="A1013" s="125" t="s">
        <v>1853</v>
      </c>
      <c r="B1013" s="183">
        <v>167452456</v>
      </c>
      <c r="C1013" s="184">
        <v>3.43</v>
      </c>
      <c r="D1013" s="127">
        <f>(C1013+4.2+coefficient!$B$20-0.5)/0.9*1.19</f>
        <v>21.327444444444446</v>
      </c>
      <c r="E1013" s="128">
        <f>(C1013+4.2+coefficient!$B$20-0.5)/0.95</f>
        <v>16.978947368421057</v>
      </c>
      <c r="F1013" s="185" t="s">
        <v>842</v>
      </c>
      <c r="G1013" s="179">
        <v>1012</v>
      </c>
      <c r="H1013" s="180">
        <f>(C1013+4.2+coefficient!$B$20)/0.85*1.19</f>
        <v>23.282000000000004</v>
      </c>
      <c r="I1013" s="132">
        <v>294</v>
      </c>
      <c r="J1013" s="132">
        <v>167452456</v>
      </c>
      <c r="K1013" s="132">
        <v>449960</v>
      </c>
      <c r="L1013" s="181">
        <f>(C1013+4.2+coefficient!$B$20)/0.88*1.19</f>
        <v>22.488295454545458</v>
      </c>
      <c r="M1013" s="135">
        <v>295</v>
      </c>
      <c r="N1013" s="135">
        <v>167452456</v>
      </c>
      <c r="O1013" s="135">
        <v>449961</v>
      </c>
      <c r="P1013" s="182">
        <f>(C1013+4.2+coefficient!$B$20-0.5)/0.88*1.19</f>
        <v>21.812159090909091</v>
      </c>
      <c r="Q1013" s="137">
        <v>296</v>
      </c>
      <c r="R1013" s="137">
        <v>167452456</v>
      </c>
      <c r="S1013" s="137">
        <v>449962</v>
      </c>
      <c r="T1013" s="186">
        <f t="shared" si="62"/>
        <v>10.31784090909091</v>
      </c>
      <c r="U1013" s="187">
        <v>758</v>
      </c>
      <c r="V1013" s="187">
        <v>167452456</v>
      </c>
      <c r="W1013" s="187">
        <v>599986</v>
      </c>
      <c r="X1013" s="188">
        <f t="shared" si="67"/>
        <v>21.488295454545458</v>
      </c>
      <c r="Y1013" s="189">
        <v>759</v>
      </c>
      <c r="Z1013" s="189">
        <v>167452456</v>
      </c>
      <c r="AA1013" s="189">
        <v>599987</v>
      </c>
      <c r="AB1013" s="357">
        <v>2</v>
      </c>
    </row>
    <row r="1014" spans="1:28" x14ac:dyDescent="0.25">
      <c r="A1014" s="144" t="s">
        <v>1854</v>
      </c>
      <c r="B1014" s="183">
        <v>167452457</v>
      </c>
      <c r="C1014" s="184">
        <v>4.16</v>
      </c>
      <c r="D1014" s="127">
        <f>(C1014+4.2+coefficient!$B$19-0.5)/0.9*1.19</f>
        <v>26.259333333333331</v>
      </c>
      <c r="E1014" s="128">
        <f>(C1014+4.2+coefficient!$B$19-0.5)/0.95</f>
        <v>20.905263157894737</v>
      </c>
      <c r="F1014" s="178" t="s">
        <v>841</v>
      </c>
      <c r="G1014" s="179">
        <v>1013</v>
      </c>
      <c r="H1014" s="180">
        <f>(C1014+4.2+coefficient!$B$19)/0.85*1.19</f>
        <v>28.503999999999998</v>
      </c>
      <c r="I1014" s="132">
        <v>294</v>
      </c>
      <c r="J1014" s="132">
        <v>167452457</v>
      </c>
      <c r="K1014" s="132">
        <v>449963</v>
      </c>
      <c r="L1014" s="181">
        <f>(C1014+4.2+coefficient!$B$19)/0.88*1.19</f>
        <v>27.532272727272726</v>
      </c>
      <c r="M1014" s="135">
        <v>295</v>
      </c>
      <c r="N1014" s="135">
        <v>167452457</v>
      </c>
      <c r="O1014" s="135">
        <v>449964</v>
      </c>
      <c r="P1014" s="182">
        <f>(C1014+4.2+coefficient!$B$19-0.5)/0.88*1.19</f>
        <v>26.856136363636359</v>
      </c>
      <c r="Q1014" s="137">
        <v>296</v>
      </c>
      <c r="R1014" s="137">
        <v>167452457</v>
      </c>
      <c r="S1014" s="137">
        <v>449965</v>
      </c>
      <c r="T1014" s="186">
        <f t="shared" si="62"/>
        <v>11.305</v>
      </c>
      <c r="U1014" s="187">
        <v>758</v>
      </c>
      <c r="V1014" s="187">
        <v>167452457</v>
      </c>
      <c r="W1014" s="187">
        <v>599988</v>
      </c>
      <c r="X1014" s="188">
        <f t="shared" si="67"/>
        <v>26.532272727272726</v>
      </c>
      <c r="Y1014" s="189">
        <v>759</v>
      </c>
      <c r="Z1014" s="189">
        <v>167452457</v>
      </c>
      <c r="AA1014" s="189">
        <v>599989</v>
      </c>
      <c r="AB1014" s="357">
        <v>2</v>
      </c>
    </row>
    <row r="1015" spans="1:28" x14ac:dyDescent="0.25">
      <c r="A1015" s="125" t="s">
        <v>1855</v>
      </c>
      <c r="B1015" s="183">
        <v>167452458</v>
      </c>
      <c r="C1015" s="184">
        <v>5.34</v>
      </c>
      <c r="D1015" s="127">
        <f>(C1015+4.2+coefficient!$B$19-0.5)/0.9*1.19</f>
        <v>27.819555555555553</v>
      </c>
      <c r="E1015" s="128">
        <f>(C1015+4.2+coefficient!$B$19-0.5)/0.95</f>
        <v>22.147368421052633</v>
      </c>
      <c r="F1015" s="185" t="s">
        <v>841</v>
      </c>
      <c r="G1015" s="179">
        <v>1014</v>
      </c>
      <c r="H1015" s="180">
        <f>(C1015+4.2+coefficient!$B$19)/0.85*1.19</f>
        <v>30.155999999999999</v>
      </c>
      <c r="I1015" s="132">
        <v>294</v>
      </c>
      <c r="J1015" s="132">
        <v>167452458</v>
      </c>
      <c r="K1015" s="132">
        <v>449966</v>
      </c>
      <c r="L1015" s="181">
        <f>(C1015+4.2+coefficient!$B$19)/0.88*1.19</f>
        <v>29.127954545454543</v>
      </c>
      <c r="M1015" s="135">
        <v>295</v>
      </c>
      <c r="N1015" s="135">
        <v>167452458</v>
      </c>
      <c r="O1015" s="135">
        <v>449967</v>
      </c>
      <c r="P1015" s="182">
        <f>(C1015+4.2+coefficient!$B$19-0.5)/0.88*1.19</f>
        <v>28.451818181818176</v>
      </c>
      <c r="Q1015" s="137">
        <v>296</v>
      </c>
      <c r="R1015" s="137">
        <v>167452458</v>
      </c>
      <c r="S1015" s="137">
        <v>449968</v>
      </c>
      <c r="T1015" s="186">
        <f t="shared" si="62"/>
        <v>12.900681818181816</v>
      </c>
      <c r="U1015" s="187">
        <v>758</v>
      </c>
      <c r="V1015" s="187">
        <v>167452458</v>
      </c>
      <c r="W1015" s="187">
        <v>599990</v>
      </c>
      <c r="X1015" s="188">
        <f t="shared" si="67"/>
        <v>28.127954545454543</v>
      </c>
      <c r="Y1015" s="189">
        <v>759</v>
      </c>
      <c r="Z1015" s="189">
        <v>167452458</v>
      </c>
      <c r="AA1015" s="189">
        <v>599991</v>
      </c>
      <c r="AB1015" s="357">
        <v>2</v>
      </c>
    </row>
    <row r="1016" spans="1:28" x14ac:dyDescent="0.25">
      <c r="A1016" s="144" t="s">
        <v>1856</v>
      </c>
      <c r="B1016" s="183">
        <v>167452459</v>
      </c>
      <c r="C1016" s="184">
        <v>6.99</v>
      </c>
      <c r="D1016" s="127">
        <f>(C1016+4.2+coefficient!$B$19-0.5)/0.9*1.19</f>
        <v>30.001222222222221</v>
      </c>
      <c r="E1016" s="128">
        <f>(C1016+4.2+coefficient!$B$19-0.5)/0.95</f>
        <v>23.88421052631579</v>
      </c>
      <c r="F1016" s="178" t="s">
        <v>841</v>
      </c>
      <c r="G1016" s="179">
        <v>1015</v>
      </c>
      <c r="H1016" s="180">
        <f>(C1016+4.2+coefficient!$B$19)/0.85*1.19</f>
        <v>32.466000000000001</v>
      </c>
      <c r="I1016" s="132">
        <v>294</v>
      </c>
      <c r="J1016" s="132">
        <v>167452459</v>
      </c>
      <c r="K1016" s="132">
        <v>449969</v>
      </c>
      <c r="L1016" s="181">
        <f>(C1016+4.2+coefficient!$B$19)/0.88*1.19</f>
        <v>31.359204545454549</v>
      </c>
      <c r="M1016" s="135">
        <v>295</v>
      </c>
      <c r="N1016" s="135">
        <v>167452459</v>
      </c>
      <c r="O1016" s="135">
        <v>449970</v>
      </c>
      <c r="P1016" s="182">
        <f>(C1016+4.2+coefficient!$B$19-0.5)/0.88*1.19</f>
        <v>30.683068181818182</v>
      </c>
      <c r="Q1016" s="137">
        <v>296</v>
      </c>
      <c r="R1016" s="137">
        <v>167452459</v>
      </c>
      <c r="S1016" s="137">
        <v>449971</v>
      </c>
      <c r="T1016" s="186">
        <f t="shared" si="62"/>
        <v>15.131931818181819</v>
      </c>
      <c r="U1016" s="187">
        <v>758</v>
      </c>
      <c r="V1016" s="187">
        <v>167452459</v>
      </c>
      <c r="W1016" s="187">
        <v>599992</v>
      </c>
      <c r="X1016" s="188">
        <f t="shared" si="67"/>
        <v>30.359204545454549</v>
      </c>
      <c r="Y1016" s="189">
        <v>759</v>
      </c>
      <c r="Z1016" s="189">
        <v>167452459</v>
      </c>
      <c r="AA1016" s="189">
        <v>599993</v>
      </c>
      <c r="AB1016" s="357">
        <v>2</v>
      </c>
    </row>
    <row r="1017" spans="1:28" x14ac:dyDescent="0.25">
      <c r="A1017" s="125" t="s">
        <v>1857</v>
      </c>
      <c r="B1017" s="183">
        <v>167452460</v>
      </c>
      <c r="C1017" s="184">
        <v>7</v>
      </c>
      <c r="D1017" s="127">
        <f>(C1017+4.2+coefficient!$B$19-0.5)/0.9*1.19</f>
        <v>30.014444444444443</v>
      </c>
      <c r="E1017" s="128">
        <f>(C1017+4.2+coefficient!$B$19-0.5)/0.95</f>
        <v>23.894736842105264</v>
      </c>
      <c r="F1017" s="185" t="s">
        <v>841</v>
      </c>
      <c r="G1017" s="179">
        <v>1016</v>
      </c>
      <c r="H1017" s="180">
        <f>(C1017+4.2+coefficient!$B$19)/0.85*1.19</f>
        <v>32.479999999999997</v>
      </c>
      <c r="I1017" s="132">
        <v>294</v>
      </c>
      <c r="J1017" s="132">
        <v>167452460</v>
      </c>
      <c r="K1017" s="132">
        <v>449972</v>
      </c>
      <c r="L1017" s="181">
        <f>(C1017+4.2+coefficient!$B$19)/0.88*1.19</f>
        <v>31.372727272727271</v>
      </c>
      <c r="M1017" s="135">
        <v>295</v>
      </c>
      <c r="N1017" s="135">
        <v>167452460</v>
      </c>
      <c r="O1017" s="135">
        <v>449973</v>
      </c>
      <c r="P1017" s="182">
        <f>(C1017+4.2+coefficient!$B$19-0.5)/0.88*1.19</f>
        <v>30.696590909090904</v>
      </c>
      <c r="Q1017" s="137">
        <v>296</v>
      </c>
      <c r="R1017" s="137">
        <v>167452460</v>
      </c>
      <c r="S1017" s="137">
        <v>449974</v>
      </c>
      <c r="T1017" s="186">
        <f t="shared" si="62"/>
        <v>15.145454545454545</v>
      </c>
      <c r="U1017" s="187">
        <v>758</v>
      </c>
      <c r="V1017" s="187">
        <v>167452460</v>
      </c>
      <c r="W1017" s="187">
        <v>599994</v>
      </c>
      <c r="X1017" s="188">
        <f t="shared" si="67"/>
        <v>30.372727272727271</v>
      </c>
      <c r="Y1017" s="189">
        <v>759</v>
      </c>
      <c r="Z1017" s="189">
        <v>167452460</v>
      </c>
      <c r="AA1017" s="189">
        <v>599995</v>
      </c>
      <c r="AB1017" s="357">
        <v>2</v>
      </c>
    </row>
    <row r="1018" spans="1:28" x14ac:dyDescent="0.25">
      <c r="A1018" s="144" t="s">
        <v>1858</v>
      </c>
      <c r="B1018" s="183">
        <v>167452461</v>
      </c>
      <c r="C1018" s="184">
        <v>2.59</v>
      </c>
      <c r="D1018" s="127">
        <f>(C1018+4.2+coefficient!$B$21-0.5)/0.9*1.19</f>
        <v>17.572333333333333</v>
      </c>
      <c r="E1018" s="128">
        <f>(C1018+4.2+coefficient!$B$21-0.5)/0.95</f>
        <v>13.989473684210527</v>
      </c>
      <c r="F1018" s="178" t="s">
        <v>516</v>
      </c>
      <c r="G1018" s="179">
        <v>1017</v>
      </c>
      <c r="H1018" s="180">
        <f>(C1018+4.2+coefficient!$B$21)/0.85*1.19</f>
        <v>19.305999999999997</v>
      </c>
      <c r="I1018" s="132">
        <v>294</v>
      </c>
      <c r="J1018" s="132">
        <v>167452461</v>
      </c>
      <c r="K1018" s="132">
        <v>449975</v>
      </c>
      <c r="L1018" s="181">
        <f>(C1018+4.2+coefficient!$B$21)/0.88*1.19</f>
        <v>18.647840909090906</v>
      </c>
      <c r="M1018" s="135">
        <v>295</v>
      </c>
      <c r="N1018" s="135">
        <v>167452461</v>
      </c>
      <c r="O1018" s="135">
        <v>449976</v>
      </c>
      <c r="P1018" s="182">
        <f>(C1018+4.2+coefficient!$B$21-0.5)/0.88*1.19</f>
        <v>17.971704545454543</v>
      </c>
      <c r="Q1018" s="137">
        <v>296</v>
      </c>
      <c r="R1018" s="137">
        <v>167452461</v>
      </c>
      <c r="S1018" s="137">
        <v>449977</v>
      </c>
      <c r="T1018" s="186">
        <f t="shared" si="62"/>
        <v>9.1819318181818179</v>
      </c>
      <c r="U1018" s="187">
        <v>758</v>
      </c>
      <c r="V1018" s="187">
        <v>167452461</v>
      </c>
      <c r="W1018" s="187">
        <v>599996</v>
      </c>
      <c r="X1018" s="188">
        <f>L1018-4.9</f>
        <v>13.747840909090906</v>
      </c>
      <c r="Y1018" s="189">
        <v>759</v>
      </c>
      <c r="Z1018" s="189">
        <v>167452461</v>
      </c>
      <c r="AA1018" s="189">
        <v>599997</v>
      </c>
      <c r="AB1018" s="357">
        <v>36</v>
      </c>
    </row>
    <row r="1019" spans="1:28" x14ac:dyDescent="0.25">
      <c r="A1019" s="125" t="s">
        <v>1859</v>
      </c>
      <c r="B1019" s="183">
        <v>167452462</v>
      </c>
      <c r="C1019" s="184">
        <v>4.01</v>
      </c>
      <c r="D1019" s="127">
        <f>(C1019+4.2+coefficient!$B$20-0.5)/0.9*1.19</f>
        <v>22.094333333333331</v>
      </c>
      <c r="E1019" s="128">
        <f>(C1019+4.2+coefficient!$B$20-0.5)/0.95</f>
        <v>17.589473684210528</v>
      </c>
      <c r="F1019" s="185" t="s">
        <v>842</v>
      </c>
      <c r="G1019" s="179">
        <v>1018</v>
      </c>
      <c r="H1019" s="180">
        <f>(C1019+4.2+coefficient!$B$20)/0.85*1.19</f>
        <v>24.094000000000001</v>
      </c>
      <c r="I1019" s="132">
        <v>294</v>
      </c>
      <c r="J1019" s="132">
        <v>167452462</v>
      </c>
      <c r="K1019" s="132">
        <v>449978</v>
      </c>
      <c r="L1019" s="181">
        <f>(C1019+4.2+coefficient!$B$20)/0.88*1.19</f>
        <v>23.272613636363637</v>
      </c>
      <c r="M1019" s="135">
        <v>295</v>
      </c>
      <c r="N1019" s="135">
        <v>167452462</v>
      </c>
      <c r="O1019" s="135">
        <v>449979</v>
      </c>
      <c r="P1019" s="182">
        <f>(C1019+4.2+coefficient!$B$20-0.5)/0.88*1.19</f>
        <v>22.59647727272727</v>
      </c>
      <c r="Q1019" s="137">
        <v>296</v>
      </c>
      <c r="R1019" s="137">
        <v>167452462</v>
      </c>
      <c r="S1019" s="137">
        <v>449980</v>
      </c>
      <c r="T1019" s="186">
        <f t="shared" si="62"/>
        <v>11.10215909090909</v>
      </c>
      <c r="U1019" s="187">
        <v>758</v>
      </c>
      <c r="V1019" s="187">
        <v>167452462</v>
      </c>
      <c r="W1019" s="187">
        <v>599998</v>
      </c>
      <c r="X1019" s="188">
        <f>L1019-4.9</f>
        <v>18.372613636363639</v>
      </c>
      <c r="Y1019" s="189">
        <v>759</v>
      </c>
      <c r="Z1019" s="189">
        <v>167452462</v>
      </c>
      <c r="AA1019" s="189">
        <v>599999</v>
      </c>
      <c r="AB1019" s="357">
        <v>36</v>
      </c>
    </row>
    <row r="1020" spans="1:28" x14ac:dyDescent="0.25">
      <c r="A1020" s="144" t="s">
        <v>1860</v>
      </c>
      <c r="B1020" s="183">
        <v>167452463</v>
      </c>
      <c r="C1020" s="184">
        <v>3.44</v>
      </c>
      <c r="D1020" s="127">
        <f>(C1020+4.2+coefficient!$B$20-0.5)/0.9*1.19</f>
        <v>21.340666666666667</v>
      </c>
      <c r="E1020" s="128">
        <f>(C1020+4.2+coefficient!$B$20-0.5)/0.95</f>
        <v>16.989473684210527</v>
      </c>
      <c r="F1020" s="178" t="s">
        <v>842</v>
      </c>
      <c r="G1020" s="179">
        <v>1019</v>
      </c>
      <c r="H1020" s="180">
        <f>(C1020+4.2+coefficient!$B$20)/0.85*1.19</f>
        <v>23.295999999999999</v>
      </c>
      <c r="I1020" s="132">
        <v>294</v>
      </c>
      <c r="J1020" s="132">
        <v>167452463</v>
      </c>
      <c r="K1020" s="132">
        <v>449981</v>
      </c>
      <c r="L1020" s="181">
        <f>(C1020+4.2+coefficient!$B$20)/0.88*1.19</f>
        <v>22.501818181818184</v>
      </c>
      <c r="M1020" s="135">
        <v>295</v>
      </c>
      <c r="N1020" s="135">
        <v>167452463</v>
      </c>
      <c r="O1020" s="135">
        <v>449982</v>
      </c>
      <c r="P1020" s="182">
        <f>(C1020+4.2+coefficient!$B$20-0.5)/0.88*1.19</f>
        <v>21.825681818181817</v>
      </c>
      <c r="Q1020" s="137">
        <v>296</v>
      </c>
      <c r="R1020" s="137">
        <v>167452463</v>
      </c>
      <c r="S1020" s="137">
        <v>449983</v>
      </c>
      <c r="T1020" s="186">
        <f t="shared" si="62"/>
        <v>10.331363636363635</v>
      </c>
      <c r="U1020" s="187">
        <v>758</v>
      </c>
      <c r="V1020" s="187">
        <v>167452463</v>
      </c>
      <c r="W1020" s="187">
        <v>600000</v>
      </c>
      <c r="X1020" s="188">
        <f>L1020-1</f>
        <v>21.501818181818184</v>
      </c>
      <c r="Y1020" s="189">
        <v>759</v>
      </c>
      <c r="Z1020" s="189">
        <v>167452463</v>
      </c>
      <c r="AA1020" s="189">
        <v>600001</v>
      </c>
      <c r="AB1020" s="357">
        <v>10</v>
      </c>
    </row>
    <row r="1021" spans="1:28" x14ac:dyDescent="0.25">
      <c r="A1021" s="125" t="s">
        <v>1861</v>
      </c>
      <c r="B1021" s="183">
        <v>167452464</v>
      </c>
      <c r="C1021" s="184">
        <v>4.17</v>
      </c>
      <c r="D1021" s="127">
        <f>(C1021+4.2+coefficient!$B$19-0.5)/0.9*1.19</f>
        <v>26.272555555555556</v>
      </c>
      <c r="E1021" s="128">
        <f>(C1021+4.2+coefficient!$B$19-0.5)/0.95</f>
        <v>20.915789473684214</v>
      </c>
      <c r="F1021" s="185" t="s">
        <v>841</v>
      </c>
      <c r="G1021" s="179">
        <v>1020</v>
      </c>
      <c r="H1021" s="180">
        <f>(C1021+4.2+coefficient!$B$19)/0.85*1.19</f>
        <v>28.517999999999997</v>
      </c>
      <c r="I1021" s="132">
        <v>294</v>
      </c>
      <c r="J1021" s="132">
        <v>167452464</v>
      </c>
      <c r="K1021" s="132">
        <v>449984</v>
      </c>
      <c r="L1021" s="181">
        <f>(C1021+4.2+coefficient!$B$19)/0.88*1.19</f>
        <v>27.545795454545456</v>
      </c>
      <c r="M1021" s="135">
        <v>295</v>
      </c>
      <c r="N1021" s="135">
        <v>167452464</v>
      </c>
      <c r="O1021" s="135">
        <v>449985</v>
      </c>
      <c r="P1021" s="182">
        <f>(C1021+4.2+coefficient!$B$19-0.5)/0.88*1.19</f>
        <v>26.869659090909092</v>
      </c>
      <c r="Q1021" s="137">
        <v>296</v>
      </c>
      <c r="R1021" s="137">
        <v>167452464</v>
      </c>
      <c r="S1021" s="137">
        <v>449986</v>
      </c>
      <c r="T1021" s="186">
        <f t="shared" si="62"/>
        <v>11.318522727272727</v>
      </c>
      <c r="U1021" s="187">
        <v>758</v>
      </c>
      <c r="V1021" s="187">
        <v>167452464</v>
      </c>
      <c r="W1021" s="187">
        <v>600002</v>
      </c>
      <c r="X1021" s="188">
        <f>L1021-1</f>
        <v>26.545795454545456</v>
      </c>
      <c r="Y1021" s="189">
        <v>759</v>
      </c>
      <c r="Z1021" s="189">
        <v>167452464</v>
      </c>
      <c r="AA1021" s="189">
        <v>600003</v>
      </c>
      <c r="AB1021" s="357">
        <v>10</v>
      </c>
    </row>
    <row r="1022" spans="1:28" x14ac:dyDescent="0.25">
      <c r="A1022" s="144" t="s">
        <v>1862</v>
      </c>
      <c r="B1022" s="183">
        <v>167452465</v>
      </c>
      <c r="C1022" s="184">
        <v>5.35</v>
      </c>
      <c r="D1022" s="127">
        <f>(C1022+4.2+coefficient!$B$19-0.5)/0.9*1.19</f>
        <v>27.832777777777778</v>
      </c>
      <c r="E1022" s="128">
        <f>(C1022+4.2+coefficient!$B$19-0.5)/0.95</f>
        <v>22.157894736842106</v>
      </c>
      <c r="F1022" s="178" t="s">
        <v>841</v>
      </c>
      <c r="G1022" s="179">
        <v>1021</v>
      </c>
      <c r="H1022" s="180">
        <f>(C1022+4.2+coefficient!$B$19)/0.85*1.19</f>
        <v>30.17</v>
      </c>
      <c r="I1022" s="132">
        <v>294</v>
      </c>
      <c r="J1022" s="132">
        <v>167452465</v>
      </c>
      <c r="K1022" s="132">
        <v>449987</v>
      </c>
      <c r="L1022" s="181">
        <f>(C1022+4.2+coefficient!$B$19)/0.88*1.19</f>
        <v>29.141477272727272</v>
      </c>
      <c r="M1022" s="135">
        <v>295</v>
      </c>
      <c r="N1022" s="135">
        <v>167452465</v>
      </c>
      <c r="O1022" s="135">
        <v>449988</v>
      </c>
      <c r="P1022" s="182">
        <f>(C1022+4.2+coefficient!$B$19-0.5)/0.88*1.19</f>
        <v>28.465340909090909</v>
      </c>
      <c r="Q1022" s="137">
        <v>296</v>
      </c>
      <c r="R1022" s="137">
        <v>167452465</v>
      </c>
      <c r="S1022" s="137">
        <v>449989</v>
      </c>
      <c r="T1022" s="186">
        <f t="shared" si="62"/>
        <v>12.914204545454547</v>
      </c>
      <c r="U1022" s="187">
        <v>758</v>
      </c>
      <c r="V1022" s="187">
        <v>167452465</v>
      </c>
      <c r="W1022" s="187">
        <v>600004</v>
      </c>
      <c r="X1022" s="188">
        <f>L1022-1</f>
        <v>28.141477272727272</v>
      </c>
      <c r="Y1022" s="189">
        <v>759</v>
      </c>
      <c r="Z1022" s="189">
        <v>167452465</v>
      </c>
      <c r="AA1022" s="189">
        <v>600005</v>
      </c>
      <c r="AB1022" s="357">
        <v>10</v>
      </c>
    </row>
    <row r="1023" spans="1:28" x14ac:dyDescent="0.25">
      <c r="A1023" s="125" t="s">
        <v>1863</v>
      </c>
      <c r="B1023" s="183">
        <v>167452466</v>
      </c>
      <c r="C1023" s="184">
        <v>7</v>
      </c>
      <c r="D1023" s="127">
        <f>(C1023+4.2+coefficient!$B$19-0.5)/0.9*1.19</f>
        <v>30.014444444444443</v>
      </c>
      <c r="E1023" s="128">
        <f>(C1023+4.2+coefficient!$B$19-0.5)/0.95</f>
        <v>23.894736842105264</v>
      </c>
      <c r="F1023" s="185" t="s">
        <v>841</v>
      </c>
      <c r="G1023" s="179">
        <v>1022</v>
      </c>
      <c r="H1023" s="180">
        <f>(C1023+4.2+coefficient!$B$19)/0.85*1.19</f>
        <v>32.479999999999997</v>
      </c>
      <c r="I1023" s="132">
        <v>294</v>
      </c>
      <c r="J1023" s="132">
        <v>167452466</v>
      </c>
      <c r="K1023" s="132">
        <v>449990</v>
      </c>
      <c r="L1023" s="181">
        <f>(C1023+4.2+coefficient!$B$19)/0.88*1.19</f>
        <v>31.372727272727271</v>
      </c>
      <c r="M1023" s="135">
        <v>295</v>
      </c>
      <c r="N1023" s="135">
        <v>167452466</v>
      </c>
      <c r="O1023" s="135">
        <v>449991</v>
      </c>
      <c r="P1023" s="182">
        <f>(C1023+4.2+coefficient!$B$19-0.5)/0.88*1.19</f>
        <v>30.696590909090904</v>
      </c>
      <c r="Q1023" s="137">
        <v>296</v>
      </c>
      <c r="R1023" s="137">
        <v>167452466</v>
      </c>
      <c r="S1023" s="137">
        <v>449992</v>
      </c>
      <c r="T1023" s="186">
        <f t="shared" si="62"/>
        <v>15.145454545454545</v>
      </c>
      <c r="U1023" s="187">
        <v>758</v>
      </c>
      <c r="V1023" s="187">
        <v>167452466</v>
      </c>
      <c r="W1023" s="187">
        <v>600006</v>
      </c>
      <c r="X1023" s="188">
        <f>L1023-1</f>
        <v>30.372727272727271</v>
      </c>
      <c r="Y1023" s="189">
        <v>759</v>
      </c>
      <c r="Z1023" s="189">
        <v>167452466</v>
      </c>
      <c r="AA1023" s="189">
        <v>600007</v>
      </c>
      <c r="AB1023" s="357">
        <v>10</v>
      </c>
    </row>
    <row r="1024" spans="1:28" x14ac:dyDescent="0.25">
      <c r="A1024" s="144" t="s">
        <v>1864</v>
      </c>
      <c r="B1024" s="183">
        <v>167452467</v>
      </c>
      <c r="C1024" s="184">
        <v>7.01</v>
      </c>
      <c r="D1024" s="127">
        <f>(C1024+4.2+coefficient!$B$19-0.5)/0.9*1.19</f>
        <v>30.027666666666665</v>
      </c>
      <c r="E1024" s="128">
        <f>(C1024+4.2+coefficient!$B$19-0.5)/0.95</f>
        <v>23.905263157894741</v>
      </c>
      <c r="F1024" s="178" t="s">
        <v>841</v>
      </c>
      <c r="G1024" s="179">
        <v>1023</v>
      </c>
      <c r="H1024" s="180">
        <f>(C1024+4.2+coefficient!$B$19)/0.85*1.19</f>
        <v>32.494</v>
      </c>
      <c r="I1024" s="132">
        <v>294</v>
      </c>
      <c r="J1024" s="132">
        <v>167452467</v>
      </c>
      <c r="K1024" s="132">
        <v>449993</v>
      </c>
      <c r="L1024" s="181">
        <f>(C1024+4.2+coefficient!$B$19)/0.88*1.19</f>
        <v>31.386249999999997</v>
      </c>
      <c r="M1024" s="135">
        <v>295</v>
      </c>
      <c r="N1024" s="135">
        <v>167452467</v>
      </c>
      <c r="O1024" s="135">
        <v>449994</v>
      </c>
      <c r="P1024" s="182">
        <f>(C1024+4.2+coefficient!$B$19-0.5)/0.88*1.19</f>
        <v>30.710113636363637</v>
      </c>
      <c r="Q1024" s="137">
        <v>296</v>
      </c>
      <c r="R1024" s="137">
        <v>167452467</v>
      </c>
      <c r="S1024" s="137">
        <v>449995</v>
      </c>
      <c r="T1024" s="186">
        <f t="shared" si="62"/>
        <v>15.158977272727274</v>
      </c>
      <c r="U1024" s="187">
        <v>758</v>
      </c>
      <c r="V1024" s="187">
        <v>167452467</v>
      </c>
      <c r="W1024" s="187">
        <v>600008</v>
      </c>
      <c r="X1024" s="188">
        <f>L1024-1</f>
        <v>30.386249999999997</v>
      </c>
      <c r="Y1024" s="189">
        <v>759</v>
      </c>
      <c r="Z1024" s="189">
        <v>167452467</v>
      </c>
      <c r="AA1024" s="189">
        <v>600009</v>
      </c>
      <c r="AB1024" s="357">
        <v>10</v>
      </c>
    </row>
    <row r="1025" spans="1:33" x14ac:dyDescent="0.25">
      <c r="A1025" s="125" t="s">
        <v>1865</v>
      </c>
      <c r="B1025" s="183">
        <v>167452468</v>
      </c>
      <c r="C1025" s="184">
        <v>1.91</v>
      </c>
      <c r="D1025" s="127">
        <f>(C1025+4.2+coefficient!$B$21-0.5)/0.9*1.19</f>
        <v>16.673222222222218</v>
      </c>
      <c r="E1025" s="128">
        <f>(C1025+4.2+coefficient!$B$21-0.5)/0.95</f>
        <v>13.273684210526316</v>
      </c>
      <c r="F1025" s="185" t="s">
        <v>516</v>
      </c>
      <c r="G1025" s="179">
        <v>1024</v>
      </c>
      <c r="H1025" s="180">
        <f>(C1025+4.2+coefficient!$B$21)/0.85*1.19</f>
        <v>18.353999999999999</v>
      </c>
      <c r="I1025" s="132">
        <v>294</v>
      </c>
      <c r="J1025" s="132">
        <v>167452468</v>
      </c>
      <c r="K1025" s="132">
        <v>449996</v>
      </c>
      <c r="L1025" s="181">
        <f>(C1025+4.2+coefficient!$B$21)/0.88*1.19</f>
        <v>17.728295454545453</v>
      </c>
      <c r="M1025" s="135">
        <v>295</v>
      </c>
      <c r="N1025" s="135">
        <v>167452468</v>
      </c>
      <c r="O1025" s="135">
        <v>449997</v>
      </c>
      <c r="P1025" s="182">
        <f>(C1025+4.2+coefficient!$B$21-0.5)/0.88*1.19</f>
        <v>17.05215909090909</v>
      </c>
      <c r="Q1025" s="137">
        <v>296</v>
      </c>
      <c r="R1025" s="137">
        <v>167452468</v>
      </c>
      <c r="S1025" s="137">
        <v>449998</v>
      </c>
      <c r="T1025" s="186">
        <f t="shared" si="62"/>
        <v>8.262386363636363</v>
      </c>
      <c r="U1025" s="187">
        <v>758</v>
      </c>
      <c r="V1025" s="187">
        <v>167452468</v>
      </c>
      <c r="W1025" s="187">
        <v>600010</v>
      </c>
      <c r="X1025" s="188">
        <f t="shared" ref="X1025:X1039" si="68">L1025-4.9</f>
        <v>12.828295454545453</v>
      </c>
      <c r="Y1025" s="189">
        <v>759</v>
      </c>
      <c r="Z1025" s="189">
        <v>167452468</v>
      </c>
      <c r="AA1025" s="189">
        <v>600011</v>
      </c>
      <c r="AB1025" s="357">
        <v>0</v>
      </c>
    </row>
    <row r="1026" spans="1:33" x14ac:dyDescent="0.25">
      <c r="A1026" s="144" t="s">
        <v>1866</v>
      </c>
      <c r="B1026" s="183">
        <v>167452469</v>
      </c>
      <c r="C1026" s="184">
        <v>2.79</v>
      </c>
      <c r="D1026" s="127">
        <f>(C1026+4.2+coefficient!$B$20-0.5)/0.9*1.19</f>
        <v>20.481222222222222</v>
      </c>
      <c r="E1026" s="128">
        <f>(C1026+4.2+coefficient!$B$20-0.5)/0.95</f>
        <v>16.305263157894739</v>
      </c>
      <c r="F1026" s="178" t="s">
        <v>842</v>
      </c>
      <c r="G1026" s="179">
        <v>1025</v>
      </c>
      <c r="H1026" s="180">
        <f>(C1026+4.2+coefficient!$B$20)/0.85*1.19</f>
        <v>22.385999999999999</v>
      </c>
      <c r="I1026" s="132">
        <v>294</v>
      </c>
      <c r="J1026" s="132">
        <v>167452469</v>
      </c>
      <c r="K1026" s="132">
        <v>449999</v>
      </c>
      <c r="L1026" s="181">
        <f>(C1026+4.2+coefficient!$B$20)/0.88*1.19</f>
        <v>21.622840909090911</v>
      </c>
      <c r="M1026" s="135">
        <v>295</v>
      </c>
      <c r="N1026" s="135">
        <v>167452469</v>
      </c>
      <c r="O1026" s="135">
        <v>450000</v>
      </c>
      <c r="P1026" s="182">
        <f>(C1026+4.2+coefficient!$B$20-0.5)/0.88*1.19</f>
        <v>20.946704545454544</v>
      </c>
      <c r="Q1026" s="137">
        <v>296</v>
      </c>
      <c r="R1026" s="137">
        <v>167452469</v>
      </c>
      <c r="S1026" s="137">
        <v>450001</v>
      </c>
      <c r="T1026" s="186">
        <f t="shared" ref="T1026:T1089" si="69">(C1026+4.2)/0.88*1.19</f>
        <v>9.4523863636363625</v>
      </c>
      <c r="U1026" s="187">
        <v>758</v>
      </c>
      <c r="V1026" s="187">
        <v>167452469</v>
      </c>
      <c r="W1026" s="187">
        <v>600012</v>
      </c>
      <c r="X1026" s="188">
        <f t="shared" si="68"/>
        <v>16.722840909090912</v>
      </c>
      <c r="Y1026" s="189">
        <v>759</v>
      </c>
      <c r="Z1026" s="189">
        <v>167452469</v>
      </c>
      <c r="AA1026" s="189">
        <v>600013</v>
      </c>
      <c r="AB1026" s="357">
        <v>0</v>
      </c>
      <c r="AE1026">
        <v>1</v>
      </c>
      <c r="AF1026">
        <v>18.97</v>
      </c>
      <c r="AG1026">
        <v>0</v>
      </c>
    </row>
    <row r="1027" spans="1:33" x14ac:dyDescent="0.25">
      <c r="A1027" s="125" t="s">
        <v>1867</v>
      </c>
      <c r="B1027" s="183">
        <v>167452470</v>
      </c>
      <c r="C1027" s="184">
        <v>1.91</v>
      </c>
      <c r="D1027" s="127">
        <f>(C1027+4.2+coefficient!$B$21-0.5)/0.9*1.19</f>
        <v>16.673222222222218</v>
      </c>
      <c r="E1027" s="128">
        <f>(C1027+4.2+coefficient!$B$21-0.5)/0.95</f>
        <v>13.273684210526316</v>
      </c>
      <c r="F1027" s="185" t="s">
        <v>516</v>
      </c>
      <c r="G1027" s="179">
        <v>1026</v>
      </c>
      <c r="H1027" s="180">
        <f>(C1027+4.2+coefficient!$B$21)/0.85*1.19</f>
        <v>18.353999999999999</v>
      </c>
      <c r="I1027" s="132">
        <v>294</v>
      </c>
      <c r="J1027" s="132">
        <v>167452470</v>
      </c>
      <c r="K1027" s="132">
        <v>450002</v>
      </c>
      <c r="L1027" s="181">
        <f>(C1027+4.2+coefficient!$B$21)/0.88*1.19</f>
        <v>17.728295454545453</v>
      </c>
      <c r="M1027" s="135">
        <v>295</v>
      </c>
      <c r="N1027" s="135">
        <v>167452470</v>
      </c>
      <c r="O1027" s="135">
        <v>450003</v>
      </c>
      <c r="P1027" s="182">
        <f>(C1027+4.2+coefficient!$B$21-0.5)/0.88*1.19</f>
        <v>17.05215909090909</v>
      </c>
      <c r="Q1027" s="137">
        <v>296</v>
      </c>
      <c r="R1027" s="137">
        <v>167452470</v>
      </c>
      <c r="S1027" s="137">
        <v>450004</v>
      </c>
      <c r="T1027" s="186">
        <f t="shared" si="69"/>
        <v>8.262386363636363</v>
      </c>
      <c r="U1027" s="187">
        <v>758</v>
      </c>
      <c r="V1027" s="187">
        <v>167452470</v>
      </c>
      <c r="W1027" s="187">
        <v>600014</v>
      </c>
      <c r="X1027" s="188">
        <f t="shared" si="68"/>
        <v>12.828295454545453</v>
      </c>
      <c r="Y1027" s="189">
        <v>759</v>
      </c>
      <c r="Z1027" s="189">
        <v>167452470</v>
      </c>
      <c r="AA1027" s="189">
        <v>600015</v>
      </c>
      <c r="AB1027" s="357">
        <v>0</v>
      </c>
    </row>
    <row r="1028" spans="1:33" x14ac:dyDescent="0.25">
      <c r="A1028" s="144" t="s">
        <v>1868</v>
      </c>
      <c r="B1028" s="183">
        <v>167452471</v>
      </c>
      <c r="C1028" s="184">
        <v>2.79</v>
      </c>
      <c r="D1028" s="127">
        <f>(C1028+4.2+coefficient!$B$20-0.5)/0.9*1.19</f>
        <v>20.481222222222222</v>
      </c>
      <c r="E1028" s="128">
        <f>(C1028+4.2+coefficient!$B$20-0.5)/0.95</f>
        <v>16.305263157894739</v>
      </c>
      <c r="F1028" s="178" t="s">
        <v>842</v>
      </c>
      <c r="G1028" s="179">
        <v>1027</v>
      </c>
      <c r="H1028" s="180">
        <f>(C1028+4.2+coefficient!$B$20)/0.85*1.19</f>
        <v>22.385999999999999</v>
      </c>
      <c r="I1028" s="132">
        <v>294</v>
      </c>
      <c r="J1028" s="132">
        <v>167452471</v>
      </c>
      <c r="K1028" s="132">
        <v>450005</v>
      </c>
      <c r="L1028" s="181">
        <f>(C1028+4.2+coefficient!$B$20)/0.88*1.19</f>
        <v>21.622840909090911</v>
      </c>
      <c r="M1028" s="135">
        <v>295</v>
      </c>
      <c r="N1028" s="135">
        <v>167452471</v>
      </c>
      <c r="O1028" s="135">
        <v>450006</v>
      </c>
      <c r="P1028" s="182">
        <f>(C1028+4.2+coefficient!$B$20-0.5)/0.88*1.19</f>
        <v>20.946704545454544</v>
      </c>
      <c r="Q1028" s="137">
        <v>296</v>
      </c>
      <c r="R1028" s="137">
        <v>167452471</v>
      </c>
      <c r="S1028" s="137">
        <v>450007</v>
      </c>
      <c r="T1028" s="186">
        <f t="shared" si="69"/>
        <v>9.4523863636363625</v>
      </c>
      <c r="U1028" s="187">
        <v>758</v>
      </c>
      <c r="V1028" s="187">
        <v>167452471</v>
      </c>
      <c r="W1028" s="187">
        <v>600016</v>
      </c>
      <c r="X1028" s="188">
        <f t="shared" si="68"/>
        <v>16.722840909090912</v>
      </c>
      <c r="Y1028" s="189">
        <v>759</v>
      </c>
      <c r="Z1028" s="189">
        <v>167452471</v>
      </c>
      <c r="AA1028" s="189">
        <v>600017</v>
      </c>
      <c r="AB1028" s="357">
        <v>0</v>
      </c>
    </row>
    <row r="1029" spans="1:33" x14ac:dyDescent="0.25">
      <c r="A1029" s="125" t="s">
        <v>1869</v>
      </c>
      <c r="B1029" s="183">
        <v>167452472</v>
      </c>
      <c r="C1029" s="184">
        <v>2.77</v>
      </c>
      <c r="D1029" s="127">
        <f>(C1029+4.2+coefficient!$B$21-0.5)/0.9*1.19</f>
        <v>17.810333333333332</v>
      </c>
      <c r="E1029" s="128">
        <f>(C1029+4.2+coefficient!$B$21-0.5)/0.95</f>
        <v>14.178947368421055</v>
      </c>
      <c r="F1029" s="185" t="s">
        <v>516</v>
      </c>
      <c r="G1029" s="179">
        <v>1028</v>
      </c>
      <c r="H1029" s="180">
        <f>(C1029+4.2+coefficient!$B$21)/0.85*1.19</f>
        <v>19.558</v>
      </c>
      <c r="I1029" s="132">
        <v>294</v>
      </c>
      <c r="J1029" s="132">
        <v>167452472</v>
      </c>
      <c r="K1029" s="132">
        <v>450008</v>
      </c>
      <c r="L1029" s="181">
        <f>(C1029+4.2+coefficient!$B$21)/0.88*1.19</f>
        <v>18.891249999999999</v>
      </c>
      <c r="M1029" s="135">
        <v>295</v>
      </c>
      <c r="N1029" s="135">
        <v>167452472</v>
      </c>
      <c r="O1029" s="135">
        <v>450009</v>
      </c>
      <c r="P1029" s="182">
        <f>(C1029+4.2+coefficient!$B$21-0.5)/0.88*1.19</f>
        <v>18.215113636363636</v>
      </c>
      <c r="Q1029" s="137">
        <v>296</v>
      </c>
      <c r="R1029" s="137">
        <v>167452472</v>
      </c>
      <c r="S1029" s="137">
        <v>450010</v>
      </c>
      <c r="T1029" s="186">
        <f t="shared" si="69"/>
        <v>9.4253409090909095</v>
      </c>
      <c r="U1029" s="187">
        <v>758</v>
      </c>
      <c r="V1029" s="187">
        <v>167452472</v>
      </c>
      <c r="W1029" s="187">
        <v>600018</v>
      </c>
      <c r="X1029" s="188">
        <f t="shared" si="68"/>
        <v>13.991249999999999</v>
      </c>
      <c r="Y1029" s="189">
        <v>759</v>
      </c>
      <c r="Z1029" s="189">
        <v>167452472</v>
      </c>
      <c r="AA1029" s="189">
        <v>600019</v>
      </c>
      <c r="AB1029" s="357">
        <v>0</v>
      </c>
    </row>
    <row r="1030" spans="1:33" x14ac:dyDescent="0.25">
      <c r="A1030" s="144" t="s">
        <v>1870</v>
      </c>
      <c r="B1030" s="183">
        <v>167452473</v>
      </c>
      <c r="C1030" s="184">
        <v>3.65</v>
      </c>
      <c r="D1030" s="127">
        <f>(C1030+4.2+coefficient!$B$20-0.5)/0.9*1.19</f>
        <v>21.618333333333332</v>
      </c>
      <c r="E1030" s="128">
        <f>(C1030+4.2+coefficient!$B$20-0.5)/0.95</f>
        <v>17.210526315789476</v>
      </c>
      <c r="F1030" s="178" t="s">
        <v>842</v>
      </c>
      <c r="G1030" s="179">
        <v>1029</v>
      </c>
      <c r="H1030" s="180">
        <f>(C1030+4.2+coefficient!$B$20)/0.85*1.19</f>
        <v>23.59</v>
      </c>
      <c r="I1030" s="132">
        <v>294</v>
      </c>
      <c r="J1030" s="132">
        <v>167452473</v>
      </c>
      <c r="K1030" s="132">
        <v>450011</v>
      </c>
      <c r="L1030" s="181">
        <f>(C1030+4.2+coefficient!$B$20)/0.88*1.19</f>
        <v>22.785795454545454</v>
      </c>
      <c r="M1030" s="135">
        <v>295</v>
      </c>
      <c r="N1030" s="135">
        <v>167452473</v>
      </c>
      <c r="O1030" s="135">
        <v>450012</v>
      </c>
      <c r="P1030" s="182">
        <f>(C1030+4.2+coefficient!$B$20-0.5)/0.88*1.19</f>
        <v>22.109659090909094</v>
      </c>
      <c r="Q1030" s="137">
        <v>296</v>
      </c>
      <c r="R1030" s="137">
        <v>167452473</v>
      </c>
      <c r="S1030" s="137">
        <v>450013</v>
      </c>
      <c r="T1030" s="186">
        <f t="shared" si="69"/>
        <v>10.615340909090907</v>
      </c>
      <c r="U1030" s="187">
        <v>758</v>
      </c>
      <c r="V1030" s="187">
        <v>167452473</v>
      </c>
      <c r="W1030" s="187">
        <v>600020</v>
      </c>
      <c r="X1030" s="188">
        <f t="shared" si="68"/>
        <v>17.885795454545452</v>
      </c>
      <c r="Y1030" s="189">
        <v>759</v>
      </c>
      <c r="Z1030" s="189">
        <v>167452473</v>
      </c>
      <c r="AA1030" s="189">
        <v>600021</v>
      </c>
      <c r="AB1030" s="357">
        <v>0</v>
      </c>
    </row>
    <row r="1031" spans="1:33" x14ac:dyDescent="0.25">
      <c r="A1031" s="125" t="s">
        <v>1871</v>
      </c>
      <c r="B1031" s="183">
        <v>167452474</v>
      </c>
      <c r="C1031" s="184">
        <v>2.59</v>
      </c>
      <c r="D1031" s="127">
        <f>(C1031+4.2+coefficient!$B$21-0.5)/0.9*1.19</f>
        <v>17.572333333333333</v>
      </c>
      <c r="E1031" s="128">
        <f>(C1031+4.2+coefficient!$B$21-0.5)/0.95</f>
        <v>13.989473684210527</v>
      </c>
      <c r="F1031" s="185" t="s">
        <v>516</v>
      </c>
      <c r="G1031" s="179">
        <v>1030</v>
      </c>
      <c r="H1031" s="180">
        <f>(C1031+4.2+coefficient!$B$21)/0.85*1.19</f>
        <v>19.305999999999997</v>
      </c>
      <c r="I1031" s="132">
        <v>294</v>
      </c>
      <c r="J1031" s="132">
        <v>167452474</v>
      </c>
      <c r="K1031" s="132">
        <v>450014</v>
      </c>
      <c r="L1031" s="181">
        <f>(C1031+4.2+coefficient!$B$21)/0.88*1.19</f>
        <v>18.647840909090906</v>
      </c>
      <c r="M1031" s="135">
        <v>295</v>
      </c>
      <c r="N1031" s="135">
        <v>167452474</v>
      </c>
      <c r="O1031" s="135">
        <v>450015</v>
      </c>
      <c r="P1031" s="182">
        <f>(C1031+4.2+coefficient!$B$21-0.5)/0.88*1.19</f>
        <v>17.971704545454543</v>
      </c>
      <c r="Q1031" s="137">
        <v>296</v>
      </c>
      <c r="R1031" s="137">
        <v>167452474</v>
      </c>
      <c r="S1031" s="137">
        <v>450016</v>
      </c>
      <c r="T1031" s="186">
        <f t="shared" si="69"/>
        <v>9.1819318181818179</v>
      </c>
      <c r="U1031" s="187">
        <v>758</v>
      </c>
      <c r="V1031" s="187">
        <v>167452474</v>
      </c>
      <c r="W1031" s="187">
        <v>600022</v>
      </c>
      <c r="X1031" s="188">
        <f t="shared" si="68"/>
        <v>13.747840909090906</v>
      </c>
      <c r="Y1031" s="189">
        <v>759</v>
      </c>
      <c r="Z1031" s="189">
        <v>167452474</v>
      </c>
      <c r="AA1031" s="189">
        <v>600023</v>
      </c>
      <c r="AB1031" s="357">
        <v>0</v>
      </c>
    </row>
    <row r="1032" spans="1:33" x14ac:dyDescent="0.25">
      <c r="A1032" s="144" t="s">
        <v>1872</v>
      </c>
      <c r="B1032" s="183">
        <v>167452475</v>
      </c>
      <c r="C1032" s="184">
        <v>3.47</v>
      </c>
      <c r="D1032" s="127">
        <f>(C1032+4.2+coefficient!$B$20-0.5)/0.9*1.19</f>
        <v>21.380333333333336</v>
      </c>
      <c r="E1032" s="128">
        <f>(C1032+4.2+coefficient!$B$20-0.5)/0.95</f>
        <v>17.02105263157895</v>
      </c>
      <c r="F1032" s="178" t="s">
        <v>842</v>
      </c>
      <c r="G1032" s="179">
        <v>1031</v>
      </c>
      <c r="H1032" s="180">
        <f>(C1032+4.2+coefficient!$B$20)/0.85*1.19</f>
        <v>23.338000000000001</v>
      </c>
      <c r="I1032" s="132">
        <v>294</v>
      </c>
      <c r="J1032" s="132">
        <v>167452475</v>
      </c>
      <c r="K1032" s="132">
        <v>450017</v>
      </c>
      <c r="L1032" s="181">
        <f>(C1032+4.2+coefficient!$B$20)/0.88*1.19</f>
        <v>22.542386363636364</v>
      </c>
      <c r="M1032" s="135">
        <v>295</v>
      </c>
      <c r="N1032" s="135">
        <v>167452475</v>
      </c>
      <c r="O1032" s="135">
        <v>450018</v>
      </c>
      <c r="P1032" s="182">
        <f>(C1032+4.2+coefficient!$B$20-0.5)/0.88*1.19</f>
        <v>21.866250000000004</v>
      </c>
      <c r="Q1032" s="137">
        <v>296</v>
      </c>
      <c r="R1032" s="137">
        <v>167452475</v>
      </c>
      <c r="S1032" s="137">
        <v>450019</v>
      </c>
      <c r="T1032" s="186">
        <f t="shared" si="69"/>
        <v>10.371931818181817</v>
      </c>
      <c r="U1032" s="187">
        <v>758</v>
      </c>
      <c r="V1032" s="187">
        <v>167452475</v>
      </c>
      <c r="W1032" s="187">
        <v>600024</v>
      </c>
      <c r="X1032" s="188">
        <f t="shared" si="68"/>
        <v>17.642386363636362</v>
      </c>
      <c r="Y1032" s="189">
        <v>759</v>
      </c>
      <c r="Z1032" s="189">
        <v>167452475</v>
      </c>
      <c r="AA1032" s="189">
        <v>600025</v>
      </c>
      <c r="AB1032" s="357">
        <v>0</v>
      </c>
    </row>
    <row r="1033" spans="1:33" x14ac:dyDescent="0.25">
      <c r="A1033" s="125" t="s">
        <v>1873</v>
      </c>
      <c r="B1033" s="183">
        <v>167452476</v>
      </c>
      <c r="C1033" s="184">
        <v>2.2400000000000002</v>
      </c>
      <c r="D1033" s="127">
        <f>(C1033+4.2+coefficient!$B$21-0.5)/0.9*1.19</f>
        <v>17.109555555555556</v>
      </c>
      <c r="E1033" s="128">
        <f>(C1033+4.2+coefficient!$B$21-0.5)/0.95</f>
        <v>13.62105263157895</v>
      </c>
      <c r="F1033" s="185" t="s">
        <v>516</v>
      </c>
      <c r="G1033" s="179">
        <v>1032</v>
      </c>
      <c r="H1033" s="180">
        <f>(C1033+4.2+coefficient!$B$21)/0.85*1.19</f>
        <v>18.816000000000003</v>
      </c>
      <c r="I1033" s="132">
        <v>294</v>
      </c>
      <c r="J1033" s="132">
        <v>167452476</v>
      </c>
      <c r="K1033" s="132">
        <v>450020</v>
      </c>
      <c r="L1033" s="181">
        <f>(C1033+4.2+coefficient!$B$21)/0.88*1.19</f>
        <v>18.174545454545456</v>
      </c>
      <c r="M1033" s="135">
        <v>295</v>
      </c>
      <c r="N1033" s="135">
        <v>167452476</v>
      </c>
      <c r="O1033" s="135">
        <v>450021</v>
      </c>
      <c r="P1033" s="182">
        <f>(C1033+4.2+coefficient!$B$21-0.5)/0.88*1.19</f>
        <v>17.498409090909092</v>
      </c>
      <c r="Q1033" s="137">
        <v>296</v>
      </c>
      <c r="R1033" s="137">
        <v>167452476</v>
      </c>
      <c r="S1033" s="137">
        <v>450022</v>
      </c>
      <c r="T1033" s="186">
        <f t="shared" si="69"/>
        <v>8.708636363636364</v>
      </c>
      <c r="U1033" s="187">
        <v>758</v>
      </c>
      <c r="V1033" s="187">
        <v>167452476</v>
      </c>
      <c r="W1033" s="187">
        <v>600026</v>
      </c>
      <c r="X1033" s="188">
        <f t="shared" si="68"/>
        <v>13.274545454545455</v>
      </c>
      <c r="Y1033" s="189">
        <v>759</v>
      </c>
      <c r="Z1033" s="189">
        <v>167452476</v>
      </c>
      <c r="AA1033" s="189">
        <v>600027</v>
      </c>
      <c r="AB1033" s="357">
        <v>12</v>
      </c>
    </row>
    <row r="1034" spans="1:33" x14ac:dyDescent="0.25">
      <c r="A1034" s="144" t="s">
        <v>1874</v>
      </c>
      <c r="B1034" s="183">
        <v>167452477</v>
      </c>
      <c r="C1034" s="184">
        <v>2.69</v>
      </c>
      <c r="D1034" s="127">
        <f>(C1034+4.2+coefficient!$B$21-0.5)/0.9*1.19</f>
        <v>17.704555555555554</v>
      </c>
      <c r="E1034" s="128">
        <f>(C1034+4.2+coefficient!$B$21-0.5)/0.95</f>
        <v>14.094736842105265</v>
      </c>
      <c r="F1034" s="178" t="s">
        <v>516</v>
      </c>
      <c r="G1034" s="179">
        <v>1033</v>
      </c>
      <c r="H1034" s="180">
        <f>(C1034+4.2+coefficient!$B$21)/0.85*1.19</f>
        <v>19.446000000000002</v>
      </c>
      <c r="I1034" s="132">
        <v>294</v>
      </c>
      <c r="J1034" s="132">
        <v>167452477</v>
      </c>
      <c r="K1034" s="132">
        <v>450023</v>
      </c>
      <c r="L1034" s="181">
        <f>(C1034+4.2+coefficient!$B$21)/0.88*1.19</f>
        <v>18.783068181818184</v>
      </c>
      <c r="M1034" s="135">
        <v>295</v>
      </c>
      <c r="N1034" s="135">
        <v>167452477</v>
      </c>
      <c r="O1034" s="135">
        <v>450024</v>
      </c>
      <c r="P1034" s="182">
        <f>(C1034+4.2+coefficient!$B$21-0.5)/0.88*1.19</f>
        <v>18.106931818181817</v>
      </c>
      <c r="Q1034" s="137">
        <v>296</v>
      </c>
      <c r="R1034" s="137">
        <v>167452477</v>
      </c>
      <c r="S1034" s="137">
        <v>450025</v>
      </c>
      <c r="T1034" s="186">
        <f t="shared" si="69"/>
        <v>9.3171590909090902</v>
      </c>
      <c r="U1034" s="187">
        <v>758</v>
      </c>
      <c r="V1034" s="187">
        <v>167452477</v>
      </c>
      <c r="W1034" s="187">
        <v>600028</v>
      </c>
      <c r="X1034" s="188">
        <f t="shared" si="68"/>
        <v>13.883068181818183</v>
      </c>
      <c r="Y1034" s="189">
        <v>759</v>
      </c>
      <c r="Z1034" s="189">
        <v>167452477</v>
      </c>
      <c r="AA1034" s="189">
        <v>600029</v>
      </c>
      <c r="AB1034" s="357">
        <v>0</v>
      </c>
    </row>
    <row r="1035" spans="1:33" x14ac:dyDescent="0.25">
      <c r="A1035" s="125" t="s">
        <v>1875</v>
      </c>
      <c r="B1035" s="183">
        <v>167452478</v>
      </c>
      <c r="C1035" s="184">
        <v>2.0499999999999998</v>
      </c>
      <c r="D1035" s="127">
        <f>(C1035+4.2+coefficient!$B$21-0.5)/0.9*1.19</f>
        <v>16.858333333333331</v>
      </c>
      <c r="E1035" s="128">
        <f>(C1035+4.2+coefficient!$B$21-0.5)/0.95</f>
        <v>13.421052631578949</v>
      </c>
      <c r="F1035" s="185" t="s">
        <v>516</v>
      </c>
      <c r="G1035" s="179">
        <v>1034</v>
      </c>
      <c r="H1035" s="180">
        <f>(C1035+4.2+coefficient!$B$21)/0.85*1.19</f>
        <v>18.549999999999997</v>
      </c>
      <c r="I1035" s="132">
        <v>294</v>
      </c>
      <c r="J1035" s="132">
        <v>167452478</v>
      </c>
      <c r="K1035" s="132">
        <v>450026</v>
      </c>
      <c r="L1035" s="181">
        <f>(C1035+4.2+coefficient!$B$21)/0.88*1.19</f>
        <v>17.917613636363637</v>
      </c>
      <c r="M1035" s="135">
        <v>295</v>
      </c>
      <c r="N1035" s="135">
        <v>167452478</v>
      </c>
      <c r="O1035" s="135">
        <v>450027</v>
      </c>
      <c r="P1035" s="182">
        <f>(C1035+4.2+coefficient!$B$21-0.5)/0.88*1.19</f>
        <v>17.24147727272727</v>
      </c>
      <c r="Q1035" s="137">
        <v>296</v>
      </c>
      <c r="R1035" s="137">
        <v>167452478</v>
      </c>
      <c r="S1035" s="137">
        <v>450028</v>
      </c>
      <c r="T1035" s="186">
        <f t="shared" si="69"/>
        <v>8.451704545454545</v>
      </c>
      <c r="U1035" s="187">
        <v>758</v>
      </c>
      <c r="V1035" s="187">
        <v>167452478</v>
      </c>
      <c r="W1035" s="187">
        <v>600030</v>
      </c>
      <c r="X1035" s="188">
        <f t="shared" si="68"/>
        <v>13.017613636363636</v>
      </c>
      <c r="Y1035" s="189">
        <v>759</v>
      </c>
      <c r="Z1035" s="189">
        <v>167452478</v>
      </c>
      <c r="AA1035" s="189">
        <v>600031</v>
      </c>
      <c r="AB1035" s="357">
        <v>41</v>
      </c>
    </row>
    <row r="1036" spans="1:33" x14ac:dyDescent="0.25">
      <c r="A1036" s="144" t="s">
        <v>1876</v>
      </c>
      <c r="B1036" s="183">
        <v>167452479</v>
      </c>
      <c r="C1036" s="184">
        <v>2.84</v>
      </c>
      <c r="D1036" s="127">
        <f>(C1036+4.2+coefficient!$B$20-0.5)/0.9*1.19</f>
        <v>20.547333333333331</v>
      </c>
      <c r="E1036" s="128">
        <f>(C1036+4.2+coefficient!$B$20-0.5)/0.95</f>
        <v>16.357894736842105</v>
      </c>
      <c r="F1036" s="178" t="s">
        <v>842</v>
      </c>
      <c r="G1036" s="179">
        <v>1035</v>
      </c>
      <c r="H1036" s="180">
        <f>(C1036+4.2+coefficient!$B$20)/0.85*1.19</f>
        <v>22.456</v>
      </c>
      <c r="I1036" s="132">
        <v>294</v>
      </c>
      <c r="J1036" s="132">
        <v>167452479</v>
      </c>
      <c r="K1036" s="132">
        <v>450029</v>
      </c>
      <c r="L1036" s="181">
        <f>(C1036+4.2+coefficient!$B$20)/0.88*1.19</f>
        <v>21.690454545454543</v>
      </c>
      <c r="M1036" s="135">
        <v>295</v>
      </c>
      <c r="N1036" s="135">
        <v>167452479</v>
      </c>
      <c r="O1036" s="135">
        <v>450030</v>
      </c>
      <c r="P1036" s="182">
        <f>(C1036+4.2+coefficient!$B$20-0.5)/0.88*1.19</f>
        <v>21.014318181818179</v>
      </c>
      <c r="Q1036" s="137">
        <v>296</v>
      </c>
      <c r="R1036" s="137">
        <v>167452479</v>
      </c>
      <c r="S1036" s="137">
        <v>450031</v>
      </c>
      <c r="T1036" s="186">
        <f t="shared" si="69"/>
        <v>9.52</v>
      </c>
      <c r="U1036" s="187">
        <v>758</v>
      </c>
      <c r="V1036" s="187">
        <v>167452479</v>
      </c>
      <c r="W1036" s="187">
        <v>600032</v>
      </c>
      <c r="X1036" s="188">
        <f t="shared" si="68"/>
        <v>16.790454545454544</v>
      </c>
      <c r="Y1036" s="189">
        <v>759</v>
      </c>
      <c r="Z1036" s="189">
        <v>167452479</v>
      </c>
      <c r="AA1036" s="189">
        <v>600033</v>
      </c>
      <c r="AB1036" s="357">
        <v>41</v>
      </c>
      <c r="AE1036">
        <v>1</v>
      </c>
      <c r="AF1036">
        <v>21.69</v>
      </c>
      <c r="AG1036">
        <v>0</v>
      </c>
    </row>
    <row r="1037" spans="1:33" x14ac:dyDescent="0.25">
      <c r="A1037" s="148" t="s">
        <v>1877</v>
      </c>
      <c r="B1037" s="190">
        <v>167452480</v>
      </c>
      <c r="C1037" s="191">
        <v>4.53</v>
      </c>
      <c r="D1037" s="192">
        <f>(C1037+4.2+coefficient!$B$21-0.5)/0.9*1.19</f>
        <v>20.137444444444441</v>
      </c>
      <c r="E1037" s="193">
        <f>(C1037+4.2+coefficient!$B$21-0.5)/0.95</f>
        <v>16.031578947368423</v>
      </c>
      <c r="F1037" s="185" t="s">
        <v>516</v>
      </c>
      <c r="G1037" s="179">
        <v>1036</v>
      </c>
      <c r="H1037" s="180">
        <f>(C1037+4.2+coefficient!$B$21)/0.85*1.19</f>
        <v>22.022000000000002</v>
      </c>
      <c r="I1037" s="132">
        <v>294</v>
      </c>
      <c r="J1037" s="132">
        <v>167452480</v>
      </c>
      <c r="K1037" s="132">
        <v>450032</v>
      </c>
      <c r="L1037" s="181">
        <f>(C1037+4.2+coefficient!$B$21)/0.88*1.19</f>
        <v>21.271249999999998</v>
      </c>
      <c r="M1037" s="135">
        <v>295</v>
      </c>
      <c r="N1037" s="135">
        <v>167452480</v>
      </c>
      <c r="O1037" s="135">
        <v>450033</v>
      </c>
      <c r="P1037" s="182">
        <f>(C1037+4.2+coefficient!$B$21-0.5)/0.88*1.19</f>
        <v>20.595113636363639</v>
      </c>
      <c r="Q1037" s="137">
        <v>296</v>
      </c>
      <c r="R1037" s="137">
        <v>167452480</v>
      </c>
      <c r="S1037" s="137">
        <v>450034</v>
      </c>
      <c r="T1037" s="186">
        <f t="shared" si="69"/>
        <v>11.80534090909091</v>
      </c>
      <c r="U1037" s="187">
        <v>758</v>
      </c>
      <c r="V1037" s="187">
        <v>167452480</v>
      </c>
      <c r="W1037" s="187">
        <v>600034</v>
      </c>
      <c r="X1037" s="188">
        <f t="shared" si="68"/>
        <v>16.371249999999996</v>
      </c>
      <c r="Y1037" s="189">
        <v>759</v>
      </c>
      <c r="Z1037" s="189">
        <v>167452480</v>
      </c>
      <c r="AA1037" s="189">
        <v>600035</v>
      </c>
      <c r="AB1037" s="357">
        <v>0</v>
      </c>
    </row>
    <row r="1038" spans="1:33" x14ac:dyDescent="0.25">
      <c r="A1038" s="144" t="s">
        <v>1878</v>
      </c>
      <c r="B1038" s="183">
        <v>167452481</v>
      </c>
      <c r="C1038" s="184">
        <v>2.5</v>
      </c>
      <c r="D1038" s="127">
        <f>(C1038+4.2+coefficient!$B$21-0.5)/0.9*1.19</f>
        <v>17.453333333333333</v>
      </c>
      <c r="E1038" s="128">
        <f>(C1038+4.2+coefficient!$B$21-0.5)/0.95</f>
        <v>13.894736842105264</v>
      </c>
      <c r="F1038" s="178" t="s">
        <v>516</v>
      </c>
      <c r="G1038" s="179">
        <v>1037</v>
      </c>
      <c r="H1038" s="180">
        <f>(C1038+4.2+coefficient!$B$21)/0.85*1.19</f>
        <v>19.18</v>
      </c>
      <c r="I1038" s="132">
        <v>294</v>
      </c>
      <c r="J1038" s="132">
        <v>167452481</v>
      </c>
      <c r="K1038" s="132">
        <v>450035</v>
      </c>
      <c r="L1038" s="181">
        <f>(C1038+4.2+coefficient!$B$21)/0.88*1.19</f>
        <v>18.526136363636361</v>
      </c>
      <c r="M1038" s="135">
        <v>295</v>
      </c>
      <c r="N1038" s="135">
        <v>167452481</v>
      </c>
      <c r="O1038" s="135">
        <v>450036</v>
      </c>
      <c r="P1038" s="182">
        <f>(C1038+4.2+coefficient!$B$21-0.5)/0.88*1.19</f>
        <v>17.849999999999998</v>
      </c>
      <c r="Q1038" s="137">
        <v>296</v>
      </c>
      <c r="R1038" s="137">
        <v>167452481</v>
      </c>
      <c r="S1038" s="137">
        <v>450037</v>
      </c>
      <c r="T1038" s="186">
        <f t="shared" si="69"/>
        <v>9.060227272727273</v>
      </c>
      <c r="U1038" s="187">
        <v>758</v>
      </c>
      <c r="V1038" s="187">
        <v>167452481</v>
      </c>
      <c r="W1038" s="187">
        <v>600036</v>
      </c>
      <c r="X1038" s="188">
        <f t="shared" si="68"/>
        <v>13.626136363636361</v>
      </c>
      <c r="Y1038" s="189">
        <v>759</v>
      </c>
      <c r="Z1038" s="189">
        <v>167452481</v>
      </c>
      <c r="AA1038" s="189">
        <v>600037</v>
      </c>
      <c r="AB1038" s="357">
        <v>0</v>
      </c>
    </row>
    <row r="1039" spans="1:33" x14ac:dyDescent="0.25">
      <c r="A1039" s="125" t="s">
        <v>1879</v>
      </c>
      <c r="B1039" s="183">
        <v>167452482</v>
      </c>
      <c r="C1039" s="184">
        <v>3.29</v>
      </c>
      <c r="D1039" s="127">
        <f>(C1039+4.2+coefficient!$B$20-0.5)/0.9*1.19</f>
        <v>21.142333333333337</v>
      </c>
      <c r="E1039" s="128">
        <f>(C1039+4.2+coefficient!$B$20-0.5)/0.95</f>
        <v>16.831578947368424</v>
      </c>
      <c r="F1039" s="185" t="s">
        <v>842</v>
      </c>
      <c r="G1039" s="179">
        <v>1038</v>
      </c>
      <c r="H1039" s="180">
        <f>(C1039+4.2+coefficient!$B$20)/0.85*1.19</f>
        <v>23.086000000000002</v>
      </c>
      <c r="I1039" s="132">
        <v>294</v>
      </c>
      <c r="J1039" s="132">
        <v>167452482</v>
      </c>
      <c r="K1039" s="132">
        <v>450038</v>
      </c>
      <c r="L1039" s="181">
        <f>(C1039+4.2+coefficient!$B$20)/0.88*1.19</f>
        <v>22.298977272727274</v>
      </c>
      <c r="M1039" s="135">
        <v>295</v>
      </c>
      <c r="N1039" s="135">
        <v>167452482</v>
      </c>
      <c r="O1039" s="135">
        <v>450039</v>
      </c>
      <c r="P1039" s="182">
        <f>(C1039+4.2+coefficient!$B$20-0.5)/0.88*1.19</f>
        <v>21.622840909090911</v>
      </c>
      <c r="Q1039" s="137">
        <v>296</v>
      </c>
      <c r="R1039" s="137">
        <v>167452482</v>
      </c>
      <c r="S1039" s="137">
        <v>450040</v>
      </c>
      <c r="T1039" s="186">
        <f t="shared" si="69"/>
        <v>10.128522727272728</v>
      </c>
      <c r="U1039" s="187">
        <v>758</v>
      </c>
      <c r="V1039" s="187">
        <v>167452482</v>
      </c>
      <c r="W1039" s="187">
        <v>600038</v>
      </c>
      <c r="X1039" s="188">
        <f t="shared" si="68"/>
        <v>17.398977272727272</v>
      </c>
      <c r="Y1039" s="189">
        <v>759</v>
      </c>
      <c r="Z1039" s="189">
        <v>167452482</v>
      </c>
      <c r="AA1039" s="189">
        <v>600039</v>
      </c>
      <c r="AB1039" s="357">
        <v>0</v>
      </c>
    </row>
    <row r="1040" spans="1:33" x14ac:dyDescent="0.25">
      <c r="A1040" s="144" t="s">
        <v>1880</v>
      </c>
      <c r="B1040" s="183">
        <v>167452483</v>
      </c>
      <c r="C1040" s="184">
        <v>4.53</v>
      </c>
      <c r="D1040" s="127">
        <f>(C1040+4.2+coefficient!$B$21-0.5)/0.9*1.19</f>
        <v>20.137444444444441</v>
      </c>
      <c r="E1040" s="128">
        <f>(C1040+4.2+coefficient!$B$21-0.5)/0.95</f>
        <v>16.031578947368423</v>
      </c>
      <c r="F1040" s="178" t="s">
        <v>516</v>
      </c>
      <c r="G1040" s="179">
        <v>1039</v>
      </c>
      <c r="H1040" s="180">
        <f>(C1040+4.2+coefficient!$B$21)/0.85*1.19</f>
        <v>22.022000000000002</v>
      </c>
      <c r="I1040" s="132">
        <v>294</v>
      </c>
      <c r="J1040" s="132">
        <v>167452483</v>
      </c>
      <c r="K1040" s="132">
        <v>450041</v>
      </c>
      <c r="L1040" s="181">
        <f>(C1040+4.2+coefficient!$B$21)/0.88*1.19</f>
        <v>21.271249999999998</v>
      </c>
      <c r="M1040" s="135">
        <v>295</v>
      </c>
      <c r="N1040" s="135">
        <v>167452483</v>
      </c>
      <c r="O1040" s="135">
        <v>450042</v>
      </c>
      <c r="P1040" s="182">
        <f>(C1040+4.2+coefficient!$B$21-0.5)/0.88*1.19</f>
        <v>20.595113636363639</v>
      </c>
      <c r="Q1040" s="137">
        <v>296</v>
      </c>
      <c r="R1040" s="137">
        <v>167452483</v>
      </c>
      <c r="S1040" s="137">
        <v>450043</v>
      </c>
      <c r="T1040" s="186">
        <f t="shared" si="69"/>
        <v>11.80534090909091</v>
      </c>
      <c r="U1040" s="187">
        <v>758</v>
      </c>
      <c r="V1040" s="187">
        <v>167452483</v>
      </c>
      <c r="W1040" s="187">
        <v>600040</v>
      </c>
      <c r="X1040" s="188">
        <f>L1040-2</f>
        <v>19.271249999999998</v>
      </c>
      <c r="Y1040" s="189">
        <v>759</v>
      </c>
      <c r="Z1040" s="189">
        <v>167452483</v>
      </c>
      <c r="AA1040" s="189">
        <v>600041</v>
      </c>
      <c r="AB1040" s="357">
        <v>2</v>
      </c>
    </row>
    <row r="1041" spans="1:28" x14ac:dyDescent="0.25">
      <c r="A1041" s="125" t="s">
        <v>1881</v>
      </c>
      <c r="B1041" s="183">
        <v>167452484</v>
      </c>
      <c r="C1041" s="184">
        <v>2.54</v>
      </c>
      <c r="D1041" s="127">
        <f>(C1041+4.2+coefficient!$B$21-0.5)/0.9*1.19</f>
        <v>17.50622222222222</v>
      </c>
      <c r="E1041" s="128">
        <f>(C1041+4.2+coefficient!$B$21-0.5)/0.95</f>
        <v>13.936842105263159</v>
      </c>
      <c r="F1041" s="185" t="s">
        <v>516</v>
      </c>
      <c r="G1041" s="179">
        <v>1040</v>
      </c>
      <c r="H1041" s="180">
        <f>(C1041+4.2+coefficient!$B$21)/0.85*1.19</f>
        <v>19.235999999999997</v>
      </c>
      <c r="I1041" s="132">
        <v>294</v>
      </c>
      <c r="J1041" s="132">
        <v>167452484</v>
      </c>
      <c r="K1041" s="132">
        <v>450044</v>
      </c>
      <c r="L1041" s="181">
        <f>(C1041+4.2+coefficient!$B$21)/0.88*1.19</f>
        <v>18.580227272727271</v>
      </c>
      <c r="M1041" s="135">
        <v>295</v>
      </c>
      <c r="N1041" s="135">
        <v>167452484</v>
      </c>
      <c r="O1041" s="135">
        <v>450045</v>
      </c>
      <c r="P1041" s="182">
        <f>(C1041+4.2+coefficient!$B$21-0.5)/0.88*1.19</f>
        <v>17.904090909090908</v>
      </c>
      <c r="Q1041" s="137">
        <v>296</v>
      </c>
      <c r="R1041" s="137">
        <v>167452484</v>
      </c>
      <c r="S1041" s="137">
        <v>450046</v>
      </c>
      <c r="T1041" s="186">
        <f t="shared" si="69"/>
        <v>9.1143181818181809</v>
      </c>
      <c r="U1041" s="187">
        <v>758</v>
      </c>
      <c r="V1041" s="187">
        <v>167452484</v>
      </c>
      <c r="W1041" s="187">
        <v>600042</v>
      </c>
      <c r="X1041" s="188">
        <f t="shared" ref="X1041:X1047" si="70">L1041-4.9</f>
        <v>13.68022727272727</v>
      </c>
      <c r="Y1041" s="189">
        <v>759</v>
      </c>
      <c r="Z1041" s="189">
        <v>167452484</v>
      </c>
      <c r="AA1041" s="189">
        <v>600043</v>
      </c>
      <c r="AB1041" s="357">
        <v>57</v>
      </c>
    </row>
    <row r="1042" spans="1:28" x14ac:dyDescent="0.25">
      <c r="A1042" s="146" t="s">
        <v>1882</v>
      </c>
      <c r="B1042" s="190">
        <v>167452485</v>
      </c>
      <c r="C1042" s="191">
        <v>3.34</v>
      </c>
      <c r="D1042" s="192">
        <f>(C1042+4.2+coefficient!$B$20-0.5)/0.9*1.19</f>
        <v>21.208444444444439</v>
      </c>
      <c r="E1042" s="193">
        <f>(C1042+4.2+coefficient!$B$20-0.5)/0.95</f>
        <v>16.88421052631579</v>
      </c>
      <c r="F1042" s="178" t="s">
        <v>842</v>
      </c>
      <c r="G1042" s="179">
        <v>1041</v>
      </c>
      <c r="H1042" s="180">
        <f>(C1042+4.2+coefficient!$B$20)/0.85*1.19</f>
        <v>23.155999999999995</v>
      </c>
      <c r="I1042" s="132">
        <v>294</v>
      </c>
      <c r="J1042" s="132">
        <v>167452485</v>
      </c>
      <c r="K1042" s="132">
        <v>450047</v>
      </c>
      <c r="L1042" s="181">
        <f>(C1042+4.2+coefficient!$B$20)/0.88*1.19</f>
        <v>22.366590909090906</v>
      </c>
      <c r="M1042" s="135">
        <v>295</v>
      </c>
      <c r="N1042" s="135">
        <v>167452485</v>
      </c>
      <c r="O1042" s="135">
        <v>450048</v>
      </c>
      <c r="P1042" s="182">
        <f>(C1042+4.2+coefficient!$B$20-0.5)/0.88*1.19</f>
        <v>21.690454545454543</v>
      </c>
      <c r="Q1042" s="137">
        <v>296</v>
      </c>
      <c r="R1042" s="137">
        <v>167452485</v>
      </c>
      <c r="S1042" s="137">
        <v>450049</v>
      </c>
      <c r="T1042" s="186">
        <f t="shared" si="69"/>
        <v>10.196136363636363</v>
      </c>
      <c r="U1042" s="187">
        <v>758</v>
      </c>
      <c r="V1042" s="187">
        <v>167452485</v>
      </c>
      <c r="W1042" s="187">
        <v>600044</v>
      </c>
      <c r="X1042" s="188">
        <f t="shared" si="70"/>
        <v>17.466590909090904</v>
      </c>
      <c r="Y1042" s="189">
        <v>759</v>
      </c>
      <c r="Z1042" s="189">
        <v>167452485</v>
      </c>
      <c r="AA1042" s="189">
        <v>600045</v>
      </c>
      <c r="AB1042" s="357">
        <v>0</v>
      </c>
    </row>
    <row r="1043" spans="1:28" x14ac:dyDescent="0.25">
      <c r="A1043" s="125" t="s">
        <v>1883</v>
      </c>
      <c r="B1043" s="183">
        <v>167452486</v>
      </c>
      <c r="C1043" s="184">
        <v>3.89</v>
      </c>
      <c r="D1043" s="127">
        <f>(C1043+4.2+coefficient!$B$21-0.5)/0.9*1.19</f>
        <v>19.291222222222224</v>
      </c>
      <c r="E1043" s="128">
        <f>(C1043+4.2+coefficient!$B$21-0.5)/0.95</f>
        <v>15.357894736842105</v>
      </c>
      <c r="F1043" s="185" t="s">
        <v>516</v>
      </c>
      <c r="G1043" s="179">
        <v>1042</v>
      </c>
      <c r="H1043" s="180">
        <f>(C1043+4.2+coefficient!$B$21)/0.85*1.19</f>
        <v>21.126000000000001</v>
      </c>
      <c r="I1043" s="132">
        <v>294</v>
      </c>
      <c r="J1043" s="132">
        <v>167452486</v>
      </c>
      <c r="K1043" s="132">
        <v>450050</v>
      </c>
      <c r="L1043" s="181">
        <f>(C1043+4.2+coefficient!$B$21)/0.88*1.19</f>
        <v>20.405795454545455</v>
      </c>
      <c r="M1043" s="135">
        <v>295</v>
      </c>
      <c r="N1043" s="135">
        <v>167452486</v>
      </c>
      <c r="O1043" s="135">
        <v>450051</v>
      </c>
      <c r="P1043" s="182">
        <f>(C1043+4.2+coefficient!$B$21-0.5)/0.88*1.19</f>
        <v>19.729659090909088</v>
      </c>
      <c r="Q1043" s="137">
        <v>296</v>
      </c>
      <c r="R1043" s="137">
        <v>167452486</v>
      </c>
      <c r="S1043" s="137">
        <v>450052</v>
      </c>
      <c r="T1043" s="186">
        <f t="shared" si="69"/>
        <v>10.939886363636363</v>
      </c>
      <c r="U1043" s="187">
        <v>758</v>
      </c>
      <c r="V1043" s="187">
        <v>167452486</v>
      </c>
      <c r="W1043" s="187">
        <v>600046</v>
      </c>
      <c r="X1043" s="188">
        <f t="shared" si="70"/>
        <v>15.505795454545455</v>
      </c>
      <c r="Y1043" s="189">
        <v>759</v>
      </c>
      <c r="Z1043" s="189">
        <v>167452486</v>
      </c>
      <c r="AA1043" s="189">
        <v>600047</v>
      </c>
      <c r="AB1043" s="357">
        <v>50</v>
      </c>
    </row>
    <row r="1044" spans="1:28" x14ac:dyDescent="0.25">
      <c r="A1044" s="146" t="s">
        <v>1884</v>
      </c>
      <c r="B1044" s="190">
        <v>167452487</v>
      </c>
      <c r="C1044" s="191">
        <v>4.6900000000000004</v>
      </c>
      <c r="D1044" s="192">
        <f>(C1044+4.2+coefficient!$B$20-0.5)/0.9*1.19</f>
        <v>22.993444444444446</v>
      </c>
      <c r="E1044" s="193">
        <f>(C1044+4.2+coefficient!$B$20-0.5)/0.95</f>
        <v>18.305263157894739</v>
      </c>
      <c r="F1044" s="178" t="s">
        <v>842</v>
      </c>
      <c r="G1044" s="179">
        <v>1043</v>
      </c>
      <c r="H1044" s="180">
        <f>(C1044+4.2+coefficient!$B$20)/0.85*1.19</f>
        <v>25.045999999999999</v>
      </c>
      <c r="I1044" s="132">
        <v>294</v>
      </c>
      <c r="J1044" s="132">
        <v>167452487</v>
      </c>
      <c r="K1044" s="132">
        <v>450053</v>
      </c>
      <c r="L1044" s="181">
        <f>(C1044+4.2+coefficient!$B$20)/0.88*1.19</f>
        <v>24.192159090909094</v>
      </c>
      <c r="M1044" s="135">
        <v>295</v>
      </c>
      <c r="N1044" s="135">
        <v>167452487</v>
      </c>
      <c r="O1044" s="135">
        <v>450054</v>
      </c>
      <c r="P1044" s="182">
        <f>(C1044+4.2+coefficient!$B$20-0.5)/0.88*1.19</f>
        <v>23.516022727272727</v>
      </c>
      <c r="Q1044" s="137">
        <v>296</v>
      </c>
      <c r="R1044" s="137">
        <v>167452487</v>
      </c>
      <c r="S1044" s="137">
        <v>450055</v>
      </c>
      <c r="T1044" s="186">
        <f t="shared" si="69"/>
        <v>12.021704545454547</v>
      </c>
      <c r="U1044" s="187">
        <v>758</v>
      </c>
      <c r="V1044" s="187">
        <v>167452487</v>
      </c>
      <c r="W1044" s="187">
        <v>600048</v>
      </c>
      <c r="X1044" s="188">
        <f t="shared" si="70"/>
        <v>19.292159090909095</v>
      </c>
      <c r="Y1044" s="189">
        <v>759</v>
      </c>
      <c r="Z1044" s="189">
        <v>167452487</v>
      </c>
      <c r="AA1044" s="189">
        <v>600049</v>
      </c>
      <c r="AB1044" s="357">
        <v>0</v>
      </c>
    </row>
    <row r="1045" spans="1:28" x14ac:dyDescent="0.25">
      <c r="A1045" s="125" t="s">
        <v>1885</v>
      </c>
      <c r="B1045" s="183">
        <v>167452488</v>
      </c>
      <c r="C1045" s="184">
        <v>2.17</v>
      </c>
      <c r="D1045" s="127">
        <f>(C1045+4.2+coefficient!$B$21-0.5)/0.9*1.19</f>
        <v>17.016999999999999</v>
      </c>
      <c r="E1045" s="128">
        <f>(C1045+4.2+coefficient!$B$21-0.5)/0.95</f>
        <v>13.547368421052633</v>
      </c>
      <c r="F1045" s="185" t="s">
        <v>516</v>
      </c>
      <c r="G1045" s="179">
        <v>1044</v>
      </c>
      <c r="H1045" s="180">
        <f>(C1045+4.2+coefficient!$B$21)/0.85*1.19</f>
        <v>18.718</v>
      </c>
      <c r="I1045" s="132">
        <v>294</v>
      </c>
      <c r="J1045" s="132">
        <v>167452488</v>
      </c>
      <c r="K1045" s="132">
        <v>450056</v>
      </c>
      <c r="L1045" s="181">
        <f>(C1045+4.2+coefficient!$B$21)/0.88*1.19</f>
        <v>18.079886363636366</v>
      </c>
      <c r="M1045" s="135">
        <v>295</v>
      </c>
      <c r="N1045" s="135">
        <v>167452488</v>
      </c>
      <c r="O1045" s="135">
        <v>450057</v>
      </c>
      <c r="P1045" s="182">
        <f>(C1045+4.2+coefficient!$B$21-0.5)/0.88*1.19</f>
        <v>17.403750000000002</v>
      </c>
      <c r="Q1045" s="137">
        <v>296</v>
      </c>
      <c r="R1045" s="137">
        <v>167452488</v>
      </c>
      <c r="S1045" s="137">
        <v>450058</v>
      </c>
      <c r="T1045" s="186">
        <f t="shared" si="69"/>
        <v>8.6139772727272721</v>
      </c>
      <c r="U1045" s="187">
        <v>758</v>
      </c>
      <c r="V1045" s="187">
        <v>167452488</v>
      </c>
      <c r="W1045" s="187">
        <v>600050</v>
      </c>
      <c r="X1045" s="188">
        <f t="shared" si="70"/>
        <v>13.179886363636365</v>
      </c>
      <c r="Y1045" s="189">
        <v>759</v>
      </c>
      <c r="Z1045" s="189">
        <v>167452488</v>
      </c>
      <c r="AA1045" s="189">
        <v>600051</v>
      </c>
      <c r="AB1045" s="357">
        <v>57</v>
      </c>
    </row>
    <row r="1046" spans="1:28" x14ac:dyDescent="0.25">
      <c r="A1046" s="146" t="s">
        <v>1886</v>
      </c>
      <c r="B1046" s="190">
        <v>167452489</v>
      </c>
      <c r="C1046" s="191">
        <v>3.12</v>
      </c>
      <c r="D1046" s="192">
        <f>(C1046+4.2+coefficient!$B$20-0.5)/0.9*1.19</f>
        <v>20.917555555555555</v>
      </c>
      <c r="E1046" s="193">
        <f>(C1046+4.2+coefficient!$B$20-0.5)/0.95</f>
        <v>16.652631578947368</v>
      </c>
      <c r="F1046" s="178" t="s">
        <v>842</v>
      </c>
      <c r="G1046" s="179">
        <v>1045</v>
      </c>
      <c r="H1046" s="180">
        <f>(C1046+4.2+coefficient!$B$20)/0.85*1.19</f>
        <v>22.847999999999999</v>
      </c>
      <c r="I1046" s="132">
        <v>294</v>
      </c>
      <c r="J1046" s="132">
        <v>167452489</v>
      </c>
      <c r="K1046" s="132">
        <v>450059</v>
      </c>
      <c r="L1046" s="181">
        <f>(C1046+4.2+coefficient!$B$20)/0.88*1.19</f>
        <v>22.06909090909091</v>
      </c>
      <c r="M1046" s="135">
        <v>295</v>
      </c>
      <c r="N1046" s="135">
        <v>167452489</v>
      </c>
      <c r="O1046" s="135">
        <v>450060</v>
      </c>
      <c r="P1046" s="182">
        <f>(C1046+4.2+coefficient!$B$20-0.5)/0.88*1.19</f>
        <v>21.392954545454543</v>
      </c>
      <c r="Q1046" s="137">
        <v>296</v>
      </c>
      <c r="R1046" s="137">
        <v>167452489</v>
      </c>
      <c r="S1046" s="137">
        <v>450061</v>
      </c>
      <c r="T1046" s="186">
        <f t="shared" si="69"/>
        <v>9.8986363636363635</v>
      </c>
      <c r="U1046" s="187">
        <v>758</v>
      </c>
      <c r="V1046" s="187">
        <v>167452489</v>
      </c>
      <c r="W1046" s="187">
        <v>600052</v>
      </c>
      <c r="X1046" s="188">
        <f t="shared" si="70"/>
        <v>17.169090909090912</v>
      </c>
      <c r="Y1046" s="189">
        <v>759</v>
      </c>
      <c r="Z1046" s="189">
        <v>167452489</v>
      </c>
      <c r="AA1046" s="189">
        <v>600053</v>
      </c>
      <c r="AB1046" s="357">
        <v>0</v>
      </c>
    </row>
    <row r="1047" spans="1:28" x14ac:dyDescent="0.25">
      <c r="A1047" s="148" t="s">
        <v>1887</v>
      </c>
      <c r="B1047" s="190">
        <v>167452490</v>
      </c>
      <c r="C1047" s="191">
        <v>3.85</v>
      </c>
      <c r="D1047" s="192">
        <f>(C1047+4.2+coefficient!$B$19-0.5)/0.9*1.19</f>
        <v>25.849444444444444</v>
      </c>
      <c r="E1047" s="193">
        <f>(C1047+4.2+coefficient!$B$19-0.5)/0.95</f>
        <v>20.578947368421055</v>
      </c>
      <c r="F1047" s="185" t="s">
        <v>841</v>
      </c>
      <c r="G1047" s="179">
        <v>1046</v>
      </c>
      <c r="H1047" s="180">
        <f>(C1047+4.2+coefficient!$B$19)/0.85*1.19</f>
        <v>28.07</v>
      </c>
      <c r="I1047" s="132">
        <v>294</v>
      </c>
      <c r="J1047" s="132">
        <v>167452490</v>
      </c>
      <c r="K1047" s="132">
        <v>450062</v>
      </c>
      <c r="L1047" s="181">
        <f>(C1047+4.2+coefficient!$B$19)/0.88*1.19</f>
        <v>27.113068181818182</v>
      </c>
      <c r="M1047" s="135">
        <v>295</v>
      </c>
      <c r="N1047" s="135">
        <v>167452490</v>
      </c>
      <c r="O1047" s="135">
        <v>450063</v>
      </c>
      <c r="P1047" s="182">
        <f>(C1047+4.2+coefficient!$B$19-0.5)/0.88*1.19</f>
        <v>26.436931818181815</v>
      </c>
      <c r="Q1047" s="137">
        <v>296</v>
      </c>
      <c r="R1047" s="137">
        <v>167452490</v>
      </c>
      <c r="S1047" s="137">
        <v>450064</v>
      </c>
      <c r="T1047" s="186">
        <f t="shared" si="69"/>
        <v>10.885795454545455</v>
      </c>
      <c r="U1047" s="187">
        <v>758</v>
      </c>
      <c r="V1047" s="187">
        <v>167452490</v>
      </c>
      <c r="W1047" s="187">
        <v>600054</v>
      </c>
      <c r="X1047" s="188">
        <f t="shared" si="70"/>
        <v>22.21306818181818</v>
      </c>
      <c r="Y1047" s="189">
        <v>759</v>
      </c>
      <c r="Z1047" s="189">
        <v>167452490</v>
      </c>
      <c r="AA1047" s="189">
        <v>600055</v>
      </c>
      <c r="AB1047" s="357">
        <v>0</v>
      </c>
    </row>
    <row r="1048" spans="1:28" x14ac:dyDescent="0.25">
      <c r="A1048" s="146" t="s">
        <v>1888</v>
      </c>
      <c r="B1048" s="190">
        <v>167452491</v>
      </c>
      <c r="C1048" s="191">
        <v>2.98</v>
      </c>
      <c r="D1048" s="192">
        <f>(C1048+4.2+coefficient!$B$20-0.5)/0.9*1.19</f>
        <v>20.732444444444443</v>
      </c>
      <c r="E1048" s="193">
        <f>(C1048+4.2+coefficient!$B$20-0.5)/0.95</f>
        <v>16.505263157894738</v>
      </c>
      <c r="F1048" s="178" t="s">
        <v>842</v>
      </c>
      <c r="G1048" s="179">
        <v>1047</v>
      </c>
      <c r="H1048" s="180">
        <f>(C1048+4.2+coefficient!$B$20)/0.85*1.19</f>
        <v>22.651999999999997</v>
      </c>
      <c r="I1048" s="132">
        <v>294</v>
      </c>
      <c r="J1048" s="132">
        <v>167452491</v>
      </c>
      <c r="K1048" s="132">
        <v>450065</v>
      </c>
      <c r="L1048" s="181">
        <f>(C1048+4.2+coefficient!$B$20)/0.88*1.19</f>
        <v>21.879772727272726</v>
      </c>
      <c r="M1048" s="135">
        <v>295</v>
      </c>
      <c r="N1048" s="135">
        <v>167452491</v>
      </c>
      <c r="O1048" s="135">
        <v>450066</v>
      </c>
      <c r="P1048" s="182">
        <f>(C1048+4.2+coefficient!$B$20-0.5)/0.88*1.19</f>
        <v>21.20363636363636</v>
      </c>
      <c r="Q1048" s="137">
        <v>296</v>
      </c>
      <c r="R1048" s="137">
        <v>167452491</v>
      </c>
      <c r="S1048" s="137">
        <v>450067</v>
      </c>
      <c r="T1048" s="186">
        <f t="shared" si="69"/>
        <v>9.7093181818181797</v>
      </c>
      <c r="U1048" s="187">
        <v>758</v>
      </c>
      <c r="V1048" s="187">
        <v>167452491</v>
      </c>
      <c r="W1048" s="187">
        <v>600056</v>
      </c>
      <c r="X1048" s="188">
        <f>L1048-2</f>
        <v>19.879772727272726</v>
      </c>
      <c r="Y1048" s="189">
        <v>759</v>
      </c>
      <c r="Z1048" s="189">
        <v>167452491</v>
      </c>
      <c r="AA1048" s="189">
        <v>600057</v>
      </c>
      <c r="AB1048" s="357">
        <v>57</v>
      </c>
    </row>
    <row r="1049" spans="1:28" x14ac:dyDescent="0.25">
      <c r="A1049" s="148" t="s">
        <v>1889</v>
      </c>
      <c r="B1049" s="190">
        <v>167452492</v>
      </c>
      <c r="C1049" s="191">
        <v>4.1100000000000003</v>
      </c>
      <c r="D1049" s="192">
        <f>(C1049+4.2+coefficient!$B$19-0.5)/0.9*1.19</f>
        <v>26.193222222222222</v>
      </c>
      <c r="E1049" s="193">
        <f>(C1049+4.2+coefficient!$B$19-0.5)/0.95</f>
        <v>20.852631578947371</v>
      </c>
      <c r="F1049" s="185" t="s">
        <v>841</v>
      </c>
      <c r="G1049" s="179">
        <v>1048</v>
      </c>
      <c r="H1049" s="180">
        <f>(C1049+4.2+coefficient!$B$19)/0.85*1.19</f>
        <v>28.434000000000005</v>
      </c>
      <c r="I1049" s="132">
        <v>294</v>
      </c>
      <c r="J1049" s="132">
        <v>167452492</v>
      </c>
      <c r="K1049" s="132">
        <v>450068</v>
      </c>
      <c r="L1049" s="181">
        <f>(C1049+4.2+coefficient!$B$19)/0.88*1.19</f>
        <v>27.464659090909091</v>
      </c>
      <c r="M1049" s="135">
        <v>295</v>
      </c>
      <c r="N1049" s="135">
        <v>167452492</v>
      </c>
      <c r="O1049" s="135">
        <v>450069</v>
      </c>
      <c r="P1049" s="182">
        <f>(C1049+4.2+coefficient!$B$19-0.5)/0.88*1.19</f>
        <v>26.788522727272731</v>
      </c>
      <c r="Q1049" s="137">
        <v>296</v>
      </c>
      <c r="R1049" s="137">
        <v>167452492</v>
      </c>
      <c r="S1049" s="137">
        <v>450070</v>
      </c>
      <c r="T1049" s="186">
        <f t="shared" si="69"/>
        <v>11.237386363636363</v>
      </c>
      <c r="U1049" s="187">
        <v>758</v>
      </c>
      <c r="V1049" s="187">
        <v>167452492</v>
      </c>
      <c r="W1049" s="187">
        <v>600058</v>
      </c>
      <c r="X1049" s="188">
        <f>L1049-2</f>
        <v>25.464659090909091</v>
      </c>
      <c r="Y1049" s="189">
        <v>759</v>
      </c>
      <c r="Z1049" s="189">
        <v>167452492</v>
      </c>
      <c r="AA1049" s="189">
        <v>600059</v>
      </c>
      <c r="AB1049" s="357">
        <v>57</v>
      </c>
    </row>
    <row r="1050" spans="1:28" x14ac:dyDescent="0.25">
      <c r="A1050" s="144" t="s">
        <v>1890</v>
      </c>
      <c r="B1050" s="183">
        <v>167452493</v>
      </c>
      <c r="C1050" s="184">
        <v>2.98</v>
      </c>
      <c r="D1050" s="127">
        <f>(C1050+4.2+coefficient!$B$20-0.5)/0.9*1.19</f>
        <v>20.732444444444443</v>
      </c>
      <c r="E1050" s="128">
        <f>(C1050+4.2+coefficient!$B$20-0.5)/0.95</f>
        <v>16.505263157894738</v>
      </c>
      <c r="F1050" s="178" t="s">
        <v>842</v>
      </c>
      <c r="G1050" s="179">
        <v>1049</v>
      </c>
      <c r="H1050" s="180">
        <f>(C1050+4.2+coefficient!$B$20)/0.85*1.19</f>
        <v>22.651999999999997</v>
      </c>
      <c r="I1050" s="132">
        <v>294</v>
      </c>
      <c r="J1050" s="132">
        <v>167452493</v>
      </c>
      <c r="K1050" s="132">
        <v>450071</v>
      </c>
      <c r="L1050" s="181">
        <f>(C1050+4.2+coefficient!$B$20)/0.88*1.19</f>
        <v>21.879772727272726</v>
      </c>
      <c r="M1050" s="135">
        <v>295</v>
      </c>
      <c r="N1050" s="135">
        <v>167452493</v>
      </c>
      <c r="O1050" s="135">
        <v>450072</v>
      </c>
      <c r="P1050" s="182">
        <f>(C1050+4.2+coefficient!$B$20-0.5)/0.88*1.19</f>
        <v>21.20363636363636</v>
      </c>
      <c r="Q1050" s="137">
        <v>296</v>
      </c>
      <c r="R1050" s="137">
        <v>167452493</v>
      </c>
      <c r="S1050" s="137">
        <v>450073</v>
      </c>
      <c r="T1050" s="186">
        <f t="shared" si="69"/>
        <v>9.7093181818181797</v>
      </c>
      <c r="U1050" s="187">
        <v>758</v>
      </c>
      <c r="V1050" s="187">
        <v>167452493</v>
      </c>
      <c r="W1050" s="187">
        <v>600060</v>
      </c>
      <c r="X1050" s="188">
        <f>L1050-4.9</f>
        <v>16.979772727272724</v>
      </c>
      <c r="Y1050" s="189">
        <v>759</v>
      </c>
      <c r="Z1050" s="189">
        <v>167452493</v>
      </c>
      <c r="AA1050" s="189">
        <v>600061</v>
      </c>
      <c r="AB1050" s="357">
        <v>57</v>
      </c>
    </row>
    <row r="1051" spans="1:28" x14ac:dyDescent="0.25">
      <c r="A1051" s="125" t="s">
        <v>1891</v>
      </c>
      <c r="B1051" s="183">
        <v>167452494</v>
      </c>
      <c r="C1051" s="184">
        <v>4.1100000000000003</v>
      </c>
      <c r="D1051" s="127">
        <f>(C1051+4.2+coefficient!$B$19-0.5)/0.9*1.19</f>
        <v>26.193222222222222</v>
      </c>
      <c r="E1051" s="128">
        <f>(C1051+4.2+coefficient!$B$19-0.5)/0.95</f>
        <v>20.852631578947371</v>
      </c>
      <c r="F1051" s="185" t="s">
        <v>841</v>
      </c>
      <c r="G1051" s="179">
        <v>1050</v>
      </c>
      <c r="H1051" s="180">
        <f>(C1051+4.2+coefficient!$B$19)/0.85*1.19</f>
        <v>28.434000000000005</v>
      </c>
      <c r="I1051" s="132">
        <v>294</v>
      </c>
      <c r="J1051" s="132">
        <v>167452494</v>
      </c>
      <c r="K1051" s="132">
        <v>450074</v>
      </c>
      <c r="L1051" s="181">
        <f>(C1051+4.2+coefficient!$B$19)/0.88*1.19</f>
        <v>27.464659090909091</v>
      </c>
      <c r="M1051" s="135">
        <v>295</v>
      </c>
      <c r="N1051" s="135">
        <v>167452494</v>
      </c>
      <c r="O1051" s="135">
        <v>450075</v>
      </c>
      <c r="P1051" s="182">
        <f>(C1051+4.2+coefficient!$B$19-0.5)/0.88*1.19</f>
        <v>26.788522727272731</v>
      </c>
      <c r="Q1051" s="137">
        <v>296</v>
      </c>
      <c r="R1051" s="137">
        <v>167452494</v>
      </c>
      <c r="S1051" s="137">
        <v>450076</v>
      </c>
      <c r="T1051" s="186">
        <f t="shared" si="69"/>
        <v>11.237386363636363</v>
      </c>
      <c r="U1051" s="187">
        <v>758</v>
      </c>
      <c r="V1051" s="187">
        <v>167452494</v>
      </c>
      <c r="W1051" s="187">
        <v>600062</v>
      </c>
      <c r="X1051" s="188">
        <f>L1051-4.9</f>
        <v>22.564659090909089</v>
      </c>
      <c r="Y1051" s="189">
        <v>759</v>
      </c>
      <c r="Z1051" s="189">
        <v>167452494</v>
      </c>
      <c r="AA1051" s="189">
        <v>600063</v>
      </c>
      <c r="AB1051" s="357">
        <v>57</v>
      </c>
    </row>
    <row r="1052" spans="1:28" x14ac:dyDescent="0.25">
      <c r="A1052" s="144" t="s">
        <v>1892</v>
      </c>
      <c r="B1052" s="183">
        <v>167452495</v>
      </c>
      <c r="C1052" s="184">
        <v>2.9</v>
      </c>
      <c r="D1052" s="127">
        <f>(C1052+4.2+coefficient!$B$21-0.5)/0.9*1.19</f>
        <v>17.982222222222219</v>
      </c>
      <c r="E1052" s="128">
        <f>(C1052+4.2+coefficient!$B$21-0.5)/0.95</f>
        <v>14.315789473684211</v>
      </c>
      <c r="F1052" s="178" t="s">
        <v>516</v>
      </c>
      <c r="G1052" s="179">
        <v>1051</v>
      </c>
      <c r="H1052" s="180">
        <f>(C1052+4.2+coefficient!$B$21)/0.85*1.19</f>
        <v>19.740000000000002</v>
      </c>
      <c r="I1052" s="132">
        <v>294</v>
      </c>
      <c r="J1052" s="132">
        <v>167452495</v>
      </c>
      <c r="K1052" s="132">
        <v>450077</v>
      </c>
      <c r="L1052" s="181">
        <f>(C1052+4.2+coefficient!$B$21)/0.88*1.19</f>
        <v>19.067045454545454</v>
      </c>
      <c r="M1052" s="135">
        <v>295</v>
      </c>
      <c r="N1052" s="135">
        <v>167452495</v>
      </c>
      <c r="O1052" s="135">
        <v>450078</v>
      </c>
      <c r="P1052" s="182">
        <f>(C1052+4.2+coefficient!$B$21-0.5)/0.88*1.19</f>
        <v>18.390909090909087</v>
      </c>
      <c r="Q1052" s="137">
        <v>296</v>
      </c>
      <c r="R1052" s="137">
        <v>167452495</v>
      </c>
      <c r="S1052" s="137">
        <v>450079</v>
      </c>
      <c r="T1052" s="186">
        <f t="shared" si="69"/>
        <v>9.601136363636364</v>
      </c>
      <c r="U1052" s="187">
        <v>758</v>
      </c>
      <c r="V1052" s="187">
        <v>167452495</v>
      </c>
      <c r="W1052" s="187">
        <v>600064</v>
      </c>
      <c r="X1052" s="188">
        <f>L1052-2</f>
        <v>17.067045454545454</v>
      </c>
      <c r="Y1052" s="189">
        <v>759</v>
      </c>
      <c r="Z1052" s="189">
        <v>167452495</v>
      </c>
      <c r="AA1052" s="189">
        <v>600065</v>
      </c>
      <c r="AB1052" s="357">
        <v>17</v>
      </c>
    </row>
    <row r="1053" spans="1:28" x14ac:dyDescent="0.25">
      <c r="A1053" s="148" t="s">
        <v>1893</v>
      </c>
      <c r="B1053" s="190">
        <v>167452496</v>
      </c>
      <c r="C1053" s="191">
        <v>3.85</v>
      </c>
      <c r="D1053" s="192">
        <f>(C1053+4.2+coefficient!$B$20-0.5)/0.9*1.19</f>
        <v>21.882777777777779</v>
      </c>
      <c r="E1053" s="193">
        <f>(C1053+4.2+coefficient!$B$20-0.5)/0.95</f>
        <v>17.421052631578949</v>
      </c>
      <c r="F1053" s="185" t="s">
        <v>842</v>
      </c>
      <c r="G1053" s="179">
        <v>1052</v>
      </c>
      <c r="H1053" s="180">
        <f>(C1053+4.2+coefficient!$B$20)/0.85*1.19</f>
        <v>23.869999999999997</v>
      </c>
      <c r="I1053" s="132">
        <v>294</v>
      </c>
      <c r="J1053" s="132">
        <v>167452496</v>
      </c>
      <c r="K1053" s="132">
        <v>450080</v>
      </c>
      <c r="L1053" s="181">
        <f>(C1053+4.2+coefficient!$B$20)/0.88*1.19</f>
        <v>23.056249999999999</v>
      </c>
      <c r="M1053" s="135">
        <v>295</v>
      </c>
      <c r="N1053" s="135">
        <v>167452496</v>
      </c>
      <c r="O1053" s="135">
        <v>450081</v>
      </c>
      <c r="P1053" s="182">
        <f>(C1053+4.2+coefficient!$B$20-0.5)/0.88*1.19</f>
        <v>22.380113636363639</v>
      </c>
      <c r="Q1053" s="137">
        <v>296</v>
      </c>
      <c r="R1053" s="137">
        <v>167452496</v>
      </c>
      <c r="S1053" s="137">
        <v>450082</v>
      </c>
      <c r="T1053" s="186">
        <f t="shared" si="69"/>
        <v>10.885795454545455</v>
      </c>
      <c r="U1053" s="187">
        <v>758</v>
      </c>
      <c r="V1053" s="187">
        <v>167452496</v>
      </c>
      <c r="W1053" s="187">
        <v>600066</v>
      </c>
      <c r="X1053" s="188">
        <f>L1053-4.9</f>
        <v>18.15625</v>
      </c>
      <c r="Y1053" s="189">
        <v>759</v>
      </c>
      <c r="Z1053" s="189">
        <v>167452496</v>
      </c>
      <c r="AA1053" s="189">
        <v>600067</v>
      </c>
      <c r="AB1053" s="357">
        <v>0</v>
      </c>
    </row>
    <row r="1054" spans="1:28" x14ac:dyDescent="0.25">
      <c r="A1054" s="146" t="s">
        <v>1894</v>
      </c>
      <c r="B1054" s="190">
        <v>167452497</v>
      </c>
      <c r="C1054" s="191">
        <v>4.58</v>
      </c>
      <c r="D1054" s="192">
        <f>(C1054+4.2+coefficient!$B$19-0.5)/0.9*1.19</f>
        <v>26.814666666666668</v>
      </c>
      <c r="E1054" s="193">
        <f>(C1054+4.2+coefficient!$B$19-0.5)/0.95</f>
        <v>21.347368421052632</v>
      </c>
      <c r="F1054" s="178" t="s">
        <v>841</v>
      </c>
      <c r="G1054" s="179">
        <v>1053</v>
      </c>
      <c r="H1054" s="180">
        <f>(C1054+4.2+coefficient!$B$19)/0.85*1.19</f>
        <v>29.092000000000002</v>
      </c>
      <c r="I1054" s="132">
        <v>294</v>
      </c>
      <c r="J1054" s="132">
        <v>167452497</v>
      </c>
      <c r="K1054" s="132">
        <v>450083</v>
      </c>
      <c r="L1054" s="181">
        <f>(C1054+4.2+coefficient!$B$19)/0.88*1.19</f>
        <v>28.10022727272727</v>
      </c>
      <c r="M1054" s="135">
        <v>295</v>
      </c>
      <c r="N1054" s="135">
        <v>167452497</v>
      </c>
      <c r="O1054" s="135">
        <v>450084</v>
      </c>
      <c r="P1054" s="182">
        <f>(C1054+4.2+coefficient!$B$19-0.5)/0.88*1.19</f>
        <v>27.424090909090911</v>
      </c>
      <c r="Q1054" s="137">
        <v>296</v>
      </c>
      <c r="R1054" s="137">
        <v>167452497</v>
      </c>
      <c r="S1054" s="137">
        <v>450085</v>
      </c>
      <c r="T1054" s="186">
        <f t="shared" si="69"/>
        <v>11.872954545454546</v>
      </c>
      <c r="U1054" s="187">
        <v>758</v>
      </c>
      <c r="V1054" s="187">
        <v>167452497</v>
      </c>
      <c r="W1054" s="187">
        <v>600068</v>
      </c>
      <c r="X1054" s="188">
        <f>L1054-4.9</f>
        <v>23.200227272727268</v>
      </c>
      <c r="Y1054" s="189">
        <v>759</v>
      </c>
      <c r="Z1054" s="189">
        <v>167452497</v>
      </c>
      <c r="AA1054" s="189">
        <v>600069</v>
      </c>
      <c r="AB1054" s="357">
        <v>0</v>
      </c>
    </row>
    <row r="1055" spans="1:28" x14ac:dyDescent="0.25">
      <c r="A1055" s="148" t="s">
        <v>1895</v>
      </c>
      <c r="B1055" s="190">
        <v>167452498</v>
      </c>
      <c r="C1055" s="191">
        <v>3.71</v>
      </c>
      <c r="D1055" s="192">
        <f>(C1055+4.2+coefficient!$B$20-0.5)/0.9*1.19</f>
        <v>21.697666666666667</v>
      </c>
      <c r="E1055" s="193">
        <f>(C1055+4.2+coefficient!$B$20-0.5)/0.95</f>
        <v>17.273684210526316</v>
      </c>
      <c r="F1055" s="185" t="s">
        <v>842</v>
      </c>
      <c r="G1055" s="179">
        <v>1054</v>
      </c>
      <c r="H1055" s="180">
        <f>(C1055+4.2+coefficient!$B$20)/0.85*1.19</f>
        <v>23.673999999999999</v>
      </c>
      <c r="I1055" s="132">
        <v>294</v>
      </c>
      <c r="J1055" s="132">
        <v>167452498</v>
      </c>
      <c r="K1055" s="132">
        <v>450086</v>
      </c>
      <c r="L1055" s="181">
        <f>(C1055+4.2+coefficient!$B$20)/0.88*1.19</f>
        <v>22.866931818181815</v>
      </c>
      <c r="M1055" s="135">
        <v>295</v>
      </c>
      <c r="N1055" s="135">
        <v>167452498</v>
      </c>
      <c r="O1055" s="135">
        <v>450087</v>
      </c>
      <c r="P1055" s="182">
        <f>(C1055+4.2+coefficient!$B$20-0.5)/0.88*1.19</f>
        <v>22.190795454545455</v>
      </c>
      <c r="Q1055" s="137">
        <v>296</v>
      </c>
      <c r="R1055" s="137">
        <v>167452498</v>
      </c>
      <c r="S1055" s="137">
        <v>450088</v>
      </c>
      <c r="T1055" s="186">
        <f t="shared" si="69"/>
        <v>10.696477272727272</v>
      </c>
      <c r="U1055" s="187">
        <v>758</v>
      </c>
      <c r="V1055" s="187">
        <v>167452498</v>
      </c>
      <c r="W1055" s="187">
        <v>600070</v>
      </c>
      <c r="X1055" s="188">
        <f>L1055-2</f>
        <v>20.866931818181815</v>
      </c>
      <c r="Y1055" s="189">
        <v>759</v>
      </c>
      <c r="Z1055" s="189">
        <v>167452498</v>
      </c>
      <c r="AA1055" s="189">
        <v>600071</v>
      </c>
      <c r="AB1055" s="357">
        <v>17</v>
      </c>
    </row>
    <row r="1056" spans="1:28" x14ac:dyDescent="0.25">
      <c r="A1056" s="146" t="s">
        <v>1896</v>
      </c>
      <c r="B1056" s="190">
        <v>167452499</v>
      </c>
      <c r="C1056" s="191">
        <v>4.84</v>
      </c>
      <c r="D1056" s="192">
        <f>(C1056+4.2+coefficient!$B$19-0.5)/0.9*1.19</f>
        <v>27.158444444444442</v>
      </c>
      <c r="E1056" s="193">
        <f>(C1056+4.2+coefficient!$B$19-0.5)/0.95</f>
        <v>21.621052631578948</v>
      </c>
      <c r="F1056" s="178" t="s">
        <v>841</v>
      </c>
      <c r="G1056" s="179">
        <v>1055</v>
      </c>
      <c r="H1056" s="180">
        <f>(C1056+4.2+coefficient!$B$19)/0.85*1.19</f>
        <v>29.456</v>
      </c>
      <c r="I1056" s="132">
        <v>294</v>
      </c>
      <c r="J1056" s="132">
        <v>167452499</v>
      </c>
      <c r="K1056" s="132">
        <v>450089</v>
      </c>
      <c r="L1056" s="181">
        <f>(C1056+4.2+coefficient!$B$19)/0.88*1.19</f>
        <v>28.451818181818176</v>
      </c>
      <c r="M1056" s="135">
        <v>295</v>
      </c>
      <c r="N1056" s="135">
        <v>167452499</v>
      </c>
      <c r="O1056" s="135">
        <v>450090</v>
      </c>
      <c r="P1056" s="182">
        <f>(C1056+4.2+coefficient!$B$19-0.5)/0.88*1.19</f>
        <v>27.775681818181816</v>
      </c>
      <c r="Q1056" s="137">
        <v>296</v>
      </c>
      <c r="R1056" s="137">
        <v>167452499</v>
      </c>
      <c r="S1056" s="137">
        <v>450091</v>
      </c>
      <c r="T1056" s="186">
        <f t="shared" si="69"/>
        <v>12.224545454545453</v>
      </c>
      <c r="U1056" s="187">
        <v>758</v>
      </c>
      <c r="V1056" s="187">
        <v>167452499</v>
      </c>
      <c r="W1056" s="187">
        <v>600072</v>
      </c>
      <c r="X1056" s="188">
        <f>L1056-2</f>
        <v>26.451818181818176</v>
      </c>
      <c r="Y1056" s="189">
        <v>759</v>
      </c>
      <c r="Z1056" s="189">
        <v>167452499</v>
      </c>
      <c r="AA1056" s="189">
        <v>600073</v>
      </c>
      <c r="AB1056" s="357">
        <v>17</v>
      </c>
    </row>
    <row r="1057" spans="1:28" x14ac:dyDescent="0.25">
      <c r="A1057" s="125" t="s">
        <v>1897</v>
      </c>
      <c r="B1057" s="183">
        <v>167452500</v>
      </c>
      <c r="C1057" s="184">
        <v>3.71</v>
      </c>
      <c r="D1057" s="127">
        <f>(C1057+4.2+coefficient!$B$20-0.5)/0.9*1.19</f>
        <v>21.697666666666667</v>
      </c>
      <c r="E1057" s="128">
        <f>(C1057+4.2+coefficient!$B$20-0.5)/0.95</f>
        <v>17.273684210526316</v>
      </c>
      <c r="F1057" s="185" t="s">
        <v>842</v>
      </c>
      <c r="G1057" s="179">
        <v>1056</v>
      </c>
      <c r="H1057" s="180">
        <f>(C1057+4.2+coefficient!$B$20)/0.85*1.19</f>
        <v>23.673999999999999</v>
      </c>
      <c r="I1057" s="132">
        <v>294</v>
      </c>
      <c r="J1057" s="132">
        <v>167452500</v>
      </c>
      <c r="K1057" s="132">
        <v>450092</v>
      </c>
      <c r="L1057" s="181">
        <f>(C1057+4.2+coefficient!$B$20)/0.88*1.19</f>
        <v>22.866931818181815</v>
      </c>
      <c r="M1057" s="135">
        <v>295</v>
      </c>
      <c r="N1057" s="135">
        <v>167452500</v>
      </c>
      <c r="O1057" s="135">
        <v>450093</v>
      </c>
      <c r="P1057" s="182">
        <f>(C1057+4.2+coefficient!$B$20-0.5)/0.88*1.19</f>
        <v>22.190795454545455</v>
      </c>
      <c r="Q1057" s="137">
        <v>296</v>
      </c>
      <c r="R1057" s="137">
        <v>167452500</v>
      </c>
      <c r="S1057" s="137">
        <v>450094</v>
      </c>
      <c r="T1057" s="186">
        <f t="shared" si="69"/>
        <v>10.696477272727272</v>
      </c>
      <c r="U1057" s="187">
        <v>758</v>
      </c>
      <c r="V1057" s="187">
        <v>167452500</v>
      </c>
      <c r="W1057" s="187">
        <v>600074</v>
      </c>
      <c r="X1057" s="188">
        <f>L1057-2</f>
        <v>20.866931818181815</v>
      </c>
      <c r="Y1057" s="189">
        <v>759</v>
      </c>
      <c r="Z1057" s="189">
        <v>167452500</v>
      </c>
      <c r="AA1057" s="189">
        <v>600075</v>
      </c>
      <c r="AB1057" s="357">
        <v>17</v>
      </c>
    </row>
    <row r="1058" spans="1:28" x14ac:dyDescent="0.25">
      <c r="A1058" s="144" t="s">
        <v>1898</v>
      </c>
      <c r="B1058" s="183">
        <v>167452501</v>
      </c>
      <c r="C1058" s="184">
        <v>4.84</v>
      </c>
      <c r="D1058" s="127">
        <f>(C1058+4.2+coefficient!$B$19-0.5)/0.9*1.19</f>
        <v>27.158444444444442</v>
      </c>
      <c r="E1058" s="128">
        <f>(C1058+4.2+coefficient!$B$19-0.5)/0.95</f>
        <v>21.621052631578948</v>
      </c>
      <c r="F1058" s="178" t="s">
        <v>841</v>
      </c>
      <c r="G1058" s="179">
        <v>1057</v>
      </c>
      <c r="H1058" s="180">
        <f>(C1058+4.2+coefficient!$B$19)/0.85*1.19</f>
        <v>29.456</v>
      </c>
      <c r="I1058" s="132">
        <v>294</v>
      </c>
      <c r="J1058" s="132">
        <v>167452501</v>
      </c>
      <c r="K1058" s="132">
        <v>450095</v>
      </c>
      <c r="L1058" s="181">
        <f>(C1058+4.2+coefficient!$B$19)/0.88*1.19</f>
        <v>28.451818181818176</v>
      </c>
      <c r="M1058" s="135">
        <v>295</v>
      </c>
      <c r="N1058" s="135">
        <v>167452501</v>
      </c>
      <c r="O1058" s="135">
        <v>450096</v>
      </c>
      <c r="P1058" s="182">
        <f>(C1058+4.2+coefficient!$B$19-0.5)/0.88*1.19</f>
        <v>27.775681818181816</v>
      </c>
      <c r="Q1058" s="137">
        <v>296</v>
      </c>
      <c r="R1058" s="137">
        <v>167452501</v>
      </c>
      <c r="S1058" s="137">
        <v>450097</v>
      </c>
      <c r="T1058" s="186">
        <f t="shared" si="69"/>
        <v>12.224545454545453</v>
      </c>
      <c r="U1058" s="187">
        <v>758</v>
      </c>
      <c r="V1058" s="187">
        <v>167452501</v>
      </c>
      <c r="W1058" s="187">
        <v>600076</v>
      </c>
      <c r="X1058" s="188">
        <f>L1058-2</f>
        <v>26.451818181818176</v>
      </c>
      <c r="Y1058" s="189">
        <v>759</v>
      </c>
      <c r="Z1058" s="189">
        <v>167452501</v>
      </c>
      <c r="AA1058" s="189">
        <v>600077</v>
      </c>
      <c r="AB1058" s="357">
        <v>17</v>
      </c>
    </row>
    <row r="1059" spans="1:28" x14ac:dyDescent="0.25">
      <c r="A1059" s="125" t="s">
        <v>1899</v>
      </c>
      <c r="B1059" s="183">
        <v>167452502</v>
      </c>
      <c r="C1059" s="184">
        <v>2.1800000000000002</v>
      </c>
      <c r="D1059" s="127">
        <f>(C1059+4.2+coefficient!$B$21-0.5)/0.9*1.19</f>
        <v>17.030222222222221</v>
      </c>
      <c r="E1059" s="128">
        <f>(C1059+4.2+coefficient!$B$21-0.5)/0.95</f>
        <v>13.557894736842107</v>
      </c>
      <c r="F1059" s="185" t="s">
        <v>516</v>
      </c>
      <c r="G1059" s="179">
        <v>1058</v>
      </c>
      <c r="H1059" s="180">
        <f>(C1059+4.2+coefficient!$B$21)/0.85*1.19</f>
        <v>18.731999999999999</v>
      </c>
      <c r="I1059" s="132">
        <v>294</v>
      </c>
      <c r="J1059" s="132">
        <v>167452502</v>
      </c>
      <c r="K1059" s="132">
        <v>450098</v>
      </c>
      <c r="L1059" s="181">
        <f>(C1059+4.2+coefficient!$B$21)/0.88*1.19</f>
        <v>18.093409090909091</v>
      </c>
      <c r="M1059" s="135">
        <v>295</v>
      </c>
      <c r="N1059" s="135">
        <v>167452502</v>
      </c>
      <c r="O1059" s="135">
        <v>450099</v>
      </c>
      <c r="P1059" s="182">
        <f>(C1059+4.2+coefficient!$B$21-0.5)/0.88*1.19</f>
        <v>17.417272727272728</v>
      </c>
      <c r="Q1059" s="137">
        <v>296</v>
      </c>
      <c r="R1059" s="137">
        <v>167452502</v>
      </c>
      <c r="S1059" s="137">
        <v>450100</v>
      </c>
      <c r="T1059" s="186">
        <f t="shared" si="69"/>
        <v>8.6275000000000013</v>
      </c>
      <c r="U1059" s="187">
        <v>758</v>
      </c>
      <c r="V1059" s="187">
        <v>167452502</v>
      </c>
      <c r="W1059" s="187">
        <v>600078</v>
      </c>
      <c r="X1059" s="188">
        <f>L1059-4.9</f>
        <v>13.193409090909091</v>
      </c>
      <c r="Y1059" s="189">
        <v>759</v>
      </c>
      <c r="Z1059" s="189">
        <v>167452502</v>
      </c>
      <c r="AA1059" s="189">
        <v>600079</v>
      </c>
      <c r="AB1059" s="357">
        <v>57</v>
      </c>
    </row>
    <row r="1060" spans="1:28" x14ac:dyDescent="0.25">
      <c r="A1060" s="146" t="s">
        <v>1900</v>
      </c>
      <c r="B1060" s="190">
        <v>167452503</v>
      </c>
      <c r="C1060" s="191">
        <v>3.13</v>
      </c>
      <c r="D1060" s="192">
        <f>(C1060+4.2+coefficient!$B$20-0.5)/0.9*1.19</f>
        <v>20.930777777777774</v>
      </c>
      <c r="E1060" s="193">
        <f>(C1060+4.2+coefficient!$B$20-0.5)/0.95</f>
        <v>16.663157894736841</v>
      </c>
      <c r="F1060" s="178" t="s">
        <v>842</v>
      </c>
      <c r="G1060" s="179">
        <v>1059</v>
      </c>
      <c r="H1060" s="180">
        <f>(C1060+4.2+coefficient!$B$20)/0.85*1.19</f>
        <v>22.861999999999998</v>
      </c>
      <c r="I1060" s="132">
        <v>294</v>
      </c>
      <c r="J1060" s="132">
        <v>167452503</v>
      </c>
      <c r="K1060" s="132">
        <v>450101</v>
      </c>
      <c r="L1060" s="181">
        <f>(C1060+4.2+coefficient!$B$20)/0.88*1.19</f>
        <v>22.082613636363632</v>
      </c>
      <c r="M1060" s="135">
        <v>295</v>
      </c>
      <c r="N1060" s="135">
        <v>167452503</v>
      </c>
      <c r="O1060" s="135">
        <v>450102</v>
      </c>
      <c r="P1060" s="182">
        <f>(C1060+4.2+coefficient!$B$20-0.5)/0.88*1.19</f>
        <v>21.406477272727273</v>
      </c>
      <c r="Q1060" s="137">
        <v>296</v>
      </c>
      <c r="R1060" s="137">
        <v>167452503</v>
      </c>
      <c r="S1060" s="137">
        <v>450103</v>
      </c>
      <c r="T1060" s="186">
        <f t="shared" si="69"/>
        <v>9.9121590909090909</v>
      </c>
      <c r="U1060" s="187">
        <v>758</v>
      </c>
      <c r="V1060" s="187">
        <v>167452503</v>
      </c>
      <c r="W1060" s="187">
        <v>600080</v>
      </c>
      <c r="X1060" s="188">
        <f>L1060-4.9</f>
        <v>17.182613636363634</v>
      </c>
      <c r="Y1060" s="189">
        <v>759</v>
      </c>
      <c r="Z1060" s="189">
        <v>167452503</v>
      </c>
      <c r="AA1060" s="189">
        <v>600081</v>
      </c>
      <c r="AB1060" s="357">
        <v>0</v>
      </c>
    </row>
    <row r="1061" spans="1:28" x14ac:dyDescent="0.25">
      <c r="A1061" s="148" t="s">
        <v>1901</v>
      </c>
      <c r="B1061" s="190">
        <v>167452504</v>
      </c>
      <c r="C1061" s="191">
        <v>3.86</v>
      </c>
      <c r="D1061" s="192">
        <f>(C1061+4.2+coefficient!$B$19-0.5)/0.9*1.19</f>
        <v>25.862666666666666</v>
      </c>
      <c r="E1061" s="193">
        <f>(C1061+4.2+coefficient!$B$19-0.5)/0.95</f>
        <v>20.589473684210528</v>
      </c>
      <c r="F1061" s="185" t="s">
        <v>841</v>
      </c>
      <c r="G1061" s="179">
        <v>1060</v>
      </c>
      <c r="H1061" s="180">
        <f>(C1061+4.2+coefficient!$B$19)/0.85*1.19</f>
        <v>28.084000000000003</v>
      </c>
      <c r="I1061" s="132">
        <v>294</v>
      </c>
      <c r="J1061" s="132">
        <v>167452504</v>
      </c>
      <c r="K1061" s="132">
        <v>450104</v>
      </c>
      <c r="L1061" s="181">
        <f>(C1061+4.2+coefficient!$B$19)/0.88*1.19</f>
        <v>27.126590909090908</v>
      </c>
      <c r="M1061" s="135">
        <v>295</v>
      </c>
      <c r="N1061" s="135">
        <v>167452504</v>
      </c>
      <c r="O1061" s="135">
        <v>450105</v>
      </c>
      <c r="P1061" s="182">
        <f>(C1061+4.2+coefficient!$B$19-0.5)/0.88*1.19</f>
        <v>26.450454545454548</v>
      </c>
      <c r="Q1061" s="137">
        <v>296</v>
      </c>
      <c r="R1061" s="137">
        <v>167452504</v>
      </c>
      <c r="S1061" s="137">
        <v>450106</v>
      </c>
      <c r="T1061" s="186">
        <f t="shared" si="69"/>
        <v>10.899318181818183</v>
      </c>
      <c r="U1061" s="187">
        <v>758</v>
      </c>
      <c r="V1061" s="187">
        <v>167452504</v>
      </c>
      <c r="W1061" s="187">
        <v>600082</v>
      </c>
      <c r="X1061" s="188">
        <f>L1061-4.9</f>
        <v>22.226590909090909</v>
      </c>
      <c r="Y1061" s="189">
        <v>759</v>
      </c>
      <c r="Z1061" s="189">
        <v>167452504</v>
      </c>
      <c r="AA1061" s="189">
        <v>600083</v>
      </c>
      <c r="AB1061" s="357">
        <v>0</v>
      </c>
    </row>
    <row r="1062" spans="1:28" x14ac:dyDescent="0.25">
      <c r="A1062" s="146" t="s">
        <v>1902</v>
      </c>
      <c r="B1062" s="190">
        <v>167452505</v>
      </c>
      <c r="C1062" s="191">
        <v>2.99</v>
      </c>
      <c r="D1062" s="192">
        <f>(C1062+4.2+coefficient!$B$20-0.5)/0.9*1.19</f>
        <v>20.745666666666665</v>
      </c>
      <c r="E1062" s="193">
        <f>(C1062+4.2+coefficient!$B$20-0.5)/0.95</f>
        <v>16.515789473684212</v>
      </c>
      <c r="F1062" s="178" t="s">
        <v>842</v>
      </c>
      <c r="G1062" s="179">
        <v>1061</v>
      </c>
      <c r="H1062" s="180">
        <f>(C1062+4.2+coefficient!$B$20)/0.85*1.19</f>
        <v>22.666000000000004</v>
      </c>
      <c r="I1062" s="132">
        <v>294</v>
      </c>
      <c r="J1062" s="132">
        <v>167452505</v>
      </c>
      <c r="K1062" s="132">
        <v>450107</v>
      </c>
      <c r="L1062" s="181">
        <f>(C1062+4.2+coefficient!$B$20)/0.88*1.19</f>
        <v>21.893295454545456</v>
      </c>
      <c r="M1062" s="135">
        <v>295</v>
      </c>
      <c r="N1062" s="135">
        <v>167452505</v>
      </c>
      <c r="O1062" s="135">
        <v>450108</v>
      </c>
      <c r="P1062" s="182">
        <f>(C1062+4.2+coefficient!$B$20-0.5)/0.88*1.19</f>
        <v>21.217159090909092</v>
      </c>
      <c r="Q1062" s="137">
        <v>296</v>
      </c>
      <c r="R1062" s="137">
        <v>167452505</v>
      </c>
      <c r="S1062" s="137">
        <v>450109</v>
      </c>
      <c r="T1062" s="186">
        <f t="shared" si="69"/>
        <v>9.7228409090909089</v>
      </c>
      <c r="U1062" s="187">
        <v>758</v>
      </c>
      <c r="V1062" s="187">
        <v>167452505</v>
      </c>
      <c r="W1062" s="187">
        <v>600084</v>
      </c>
      <c r="X1062" s="188">
        <f>L1062-2</f>
        <v>19.893295454545456</v>
      </c>
      <c r="Y1062" s="189">
        <v>759</v>
      </c>
      <c r="Z1062" s="189">
        <v>167452505</v>
      </c>
      <c r="AA1062" s="189">
        <v>600085</v>
      </c>
      <c r="AB1062" s="357">
        <v>57</v>
      </c>
    </row>
    <row r="1063" spans="1:28" x14ac:dyDescent="0.25">
      <c r="A1063" s="148" t="s">
        <v>1903</v>
      </c>
      <c r="B1063" s="190">
        <v>167452506</v>
      </c>
      <c r="C1063" s="191">
        <v>4.12</v>
      </c>
      <c r="D1063" s="192">
        <f>(C1063+4.2+coefficient!$B$19-0.5)/0.9*1.19</f>
        <v>26.206444444444443</v>
      </c>
      <c r="E1063" s="193">
        <f>(C1063+4.2+coefficient!$B$19-0.5)/0.95</f>
        <v>20.863157894736844</v>
      </c>
      <c r="F1063" s="185" t="s">
        <v>841</v>
      </c>
      <c r="G1063" s="179">
        <v>1062</v>
      </c>
      <c r="H1063" s="180">
        <f>(C1063+4.2+coefficient!$B$19)/0.85*1.19</f>
        <v>28.448</v>
      </c>
      <c r="I1063" s="132">
        <v>294</v>
      </c>
      <c r="J1063" s="132">
        <v>167452506</v>
      </c>
      <c r="K1063" s="132">
        <v>450110</v>
      </c>
      <c r="L1063" s="181">
        <f>(C1063+4.2+coefficient!$B$19)/0.88*1.19</f>
        <v>27.478181818181817</v>
      </c>
      <c r="M1063" s="135">
        <v>295</v>
      </c>
      <c r="N1063" s="135">
        <v>167452506</v>
      </c>
      <c r="O1063" s="135">
        <v>450111</v>
      </c>
      <c r="P1063" s="182">
        <f>(C1063+4.2+coefficient!$B$19-0.5)/0.88*1.19</f>
        <v>26.802045454545453</v>
      </c>
      <c r="Q1063" s="137">
        <v>296</v>
      </c>
      <c r="R1063" s="137">
        <v>167452506</v>
      </c>
      <c r="S1063" s="137">
        <v>450112</v>
      </c>
      <c r="T1063" s="186">
        <f t="shared" si="69"/>
        <v>11.250909090909092</v>
      </c>
      <c r="U1063" s="187">
        <v>758</v>
      </c>
      <c r="V1063" s="187">
        <v>167452506</v>
      </c>
      <c r="W1063" s="187">
        <v>600086</v>
      </c>
      <c r="X1063" s="188">
        <f>L1063-2</f>
        <v>25.478181818181817</v>
      </c>
      <c r="Y1063" s="189">
        <v>759</v>
      </c>
      <c r="Z1063" s="189">
        <v>167452506</v>
      </c>
      <c r="AA1063" s="189">
        <v>600087</v>
      </c>
      <c r="AB1063" s="357">
        <v>57</v>
      </c>
    </row>
    <row r="1064" spans="1:28" x14ac:dyDescent="0.25">
      <c r="A1064" s="144" t="s">
        <v>1904</v>
      </c>
      <c r="B1064" s="183">
        <v>167452507</v>
      </c>
      <c r="C1064" s="184">
        <v>2.99</v>
      </c>
      <c r="D1064" s="127">
        <f>(C1064+4.2+coefficient!$B$20-0.5)/0.9*1.19</f>
        <v>20.745666666666665</v>
      </c>
      <c r="E1064" s="128">
        <f>(C1064+4.2+coefficient!$B$20-0.5)/0.95</f>
        <v>16.515789473684212</v>
      </c>
      <c r="F1064" s="178" t="s">
        <v>842</v>
      </c>
      <c r="G1064" s="179">
        <v>1063</v>
      </c>
      <c r="H1064" s="180">
        <f>(C1064+4.2+coefficient!$B$20)/0.85*1.19</f>
        <v>22.666000000000004</v>
      </c>
      <c r="I1064" s="132">
        <v>294</v>
      </c>
      <c r="J1064" s="132">
        <v>167452507</v>
      </c>
      <c r="K1064" s="132">
        <v>450113</v>
      </c>
      <c r="L1064" s="181">
        <f>(C1064+4.2+coefficient!$B$20)/0.88*1.19</f>
        <v>21.893295454545456</v>
      </c>
      <c r="M1064" s="135">
        <v>295</v>
      </c>
      <c r="N1064" s="135">
        <v>167452507</v>
      </c>
      <c r="O1064" s="135">
        <v>450114</v>
      </c>
      <c r="P1064" s="182">
        <f>(C1064+4.2+coefficient!$B$20-0.5)/0.88*1.19</f>
        <v>21.217159090909092</v>
      </c>
      <c r="Q1064" s="137">
        <v>296</v>
      </c>
      <c r="R1064" s="137">
        <v>167452507</v>
      </c>
      <c r="S1064" s="137">
        <v>450115</v>
      </c>
      <c r="T1064" s="186">
        <f t="shared" si="69"/>
        <v>9.7228409090909089</v>
      </c>
      <c r="U1064" s="187">
        <v>758</v>
      </c>
      <c r="V1064" s="187">
        <v>167452507</v>
      </c>
      <c r="W1064" s="187">
        <v>600088</v>
      </c>
      <c r="X1064" s="188">
        <f>L1064-4.9</f>
        <v>16.993295454545454</v>
      </c>
      <c r="Y1064" s="189">
        <v>759</v>
      </c>
      <c r="Z1064" s="189">
        <v>167452507</v>
      </c>
      <c r="AA1064" s="189">
        <v>600089</v>
      </c>
      <c r="AB1064" s="357">
        <v>57</v>
      </c>
    </row>
    <row r="1065" spans="1:28" x14ac:dyDescent="0.25">
      <c r="A1065" s="125" t="s">
        <v>1905</v>
      </c>
      <c r="B1065" s="183">
        <v>167452508</v>
      </c>
      <c r="C1065" s="184">
        <v>4.12</v>
      </c>
      <c r="D1065" s="127">
        <f>(C1065+4.2+coefficient!$B$19-0.5)/0.9*1.19</f>
        <v>26.206444444444443</v>
      </c>
      <c r="E1065" s="128">
        <f>(C1065+4.2+coefficient!$B$19-0.5)/0.95</f>
        <v>20.863157894736844</v>
      </c>
      <c r="F1065" s="185" t="s">
        <v>841</v>
      </c>
      <c r="G1065" s="179">
        <v>1064</v>
      </c>
      <c r="H1065" s="180">
        <f>(C1065+4.2+coefficient!$B$19)/0.85*1.19</f>
        <v>28.448</v>
      </c>
      <c r="I1065" s="132">
        <v>294</v>
      </c>
      <c r="J1065" s="132">
        <v>167452508</v>
      </c>
      <c r="K1065" s="132">
        <v>450116</v>
      </c>
      <c r="L1065" s="181">
        <f>(C1065+4.2+coefficient!$B$19)/0.88*1.19</f>
        <v>27.478181818181817</v>
      </c>
      <c r="M1065" s="135">
        <v>295</v>
      </c>
      <c r="N1065" s="135">
        <v>167452508</v>
      </c>
      <c r="O1065" s="135">
        <v>450117</v>
      </c>
      <c r="P1065" s="182">
        <f>(C1065+4.2+coefficient!$B$19-0.5)/0.88*1.19</f>
        <v>26.802045454545453</v>
      </c>
      <c r="Q1065" s="137">
        <v>296</v>
      </c>
      <c r="R1065" s="137">
        <v>167452508</v>
      </c>
      <c r="S1065" s="137">
        <v>450118</v>
      </c>
      <c r="T1065" s="186">
        <f t="shared" si="69"/>
        <v>11.250909090909092</v>
      </c>
      <c r="U1065" s="187">
        <v>758</v>
      </c>
      <c r="V1065" s="187">
        <v>167452508</v>
      </c>
      <c r="W1065" s="187">
        <v>600090</v>
      </c>
      <c r="X1065" s="188">
        <f>L1065-4.9</f>
        <v>22.578181818181818</v>
      </c>
      <c r="Y1065" s="189">
        <v>759</v>
      </c>
      <c r="Z1065" s="189">
        <v>167452508</v>
      </c>
      <c r="AA1065" s="189">
        <v>600091</v>
      </c>
      <c r="AB1065" s="357">
        <v>57</v>
      </c>
    </row>
    <row r="1066" spans="1:28" x14ac:dyDescent="0.25">
      <c r="A1066" s="144" t="s">
        <v>1906</v>
      </c>
      <c r="B1066" s="183">
        <v>167452509</v>
      </c>
      <c r="C1066" s="184">
        <v>2.91</v>
      </c>
      <c r="D1066" s="127">
        <f>(C1066+4.2+coefficient!$B$21-0.5)/0.9*1.19</f>
        <v>17.995444444444445</v>
      </c>
      <c r="E1066" s="128">
        <f>(C1066+4.2+coefficient!$B$21-0.5)/0.95</f>
        <v>14.326315789473684</v>
      </c>
      <c r="F1066" s="178" t="s">
        <v>516</v>
      </c>
      <c r="G1066" s="179">
        <v>1065</v>
      </c>
      <c r="H1066" s="180">
        <f>(C1066+4.2+coefficient!$B$21)/0.85*1.19</f>
        <v>19.754000000000001</v>
      </c>
      <c r="I1066" s="132">
        <v>294</v>
      </c>
      <c r="J1066" s="132">
        <v>167452509</v>
      </c>
      <c r="K1066" s="132">
        <v>450119</v>
      </c>
      <c r="L1066" s="181">
        <f>(C1066+4.2+coefficient!$B$21)/0.88*1.19</f>
        <v>19.080568181818183</v>
      </c>
      <c r="M1066" s="135">
        <v>295</v>
      </c>
      <c r="N1066" s="135">
        <v>167452509</v>
      </c>
      <c r="O1066" s="135">
        <v>450120</v>
      </c>
      <c r="P1066" s="182">
        <f>(C1066+4.2+coefficient!$B$21-0.5)/0.88*1.19</f>
        <v>18.404431818181816</v>
      </c>
      <c r="Q1066" s="137">
        <v>296</v>
      </c>
      <c r="R1066" s="137">
        <v>167452509</v>
      </c>
      <c r="S1066" s="137">
        <v>450121</v>
      </c>
      <c r="T1066" s="186">
        <f t="shared" si="69"/>
        <v>9.6146590909090914</v>
      </c>
      <c r="U1066" s="187">
        <v>758</v>
      </c>
      <c r="V1066" s="187">
        <v>167452509</v>
      </c>
      <c r="W1066" s="187">
        <v>600092</v>
      </c>
      <c r="X1066" s="188">
        <f>L1066-2</f>
        <v>17.080568181818183</v>
      </c>
      <c r="Y1066" s="189">
        <v>759</v>
      </c>
      <c r="Z1066" s="189">
        <v>167452509</v>
      </c>
      <c r="AA1066" s="189">
        <v>600093</v>
      </c>
      <c r="AB1066" s="357">
        <v>17</v>
      </c>
    </row>
    <row r="1067" spans="1:28" x14ac:dyDescent="0.25">
      <c r="A1067" s="148" t="s">
        <v>1907</v>
      </c>
      <c r="B1067" s="190">
        <v>167452510</v>
      </c>
      <c r="C1067" s="191">
        <v>3.86</v>
      </c>
      <c r="D1067" s="192">
        <f>(C1067+4.2+coefficient!$B$20-0.5)/0.9*1.19</f>
        <v>21.896000000000001</v>
      </c>
      <c r="E1067" s="193">
        <f>(C1067+4.2+coefficient!$B$20-0.5)/0.95</f>
        <v>17.431578947368426</v>
      </c>
      <c r="F1067" s="185" t="s">
        <v>842</v>
      </c>
      <c r="G1067" s="179">
        <v>1066</v>
      </c>
      <c r="H1067" s="180">
        <f>(C1067+4.2+coefficient!$B$20)/0.85*1.19</f>
        <v>23.884000000000004</v>
      </c>
      <c r="I1067" s="132">
        <v>294</v>
      </c>
      <c r="J1067" s="132">
        <v>167452510</v>
      </c>
      <c r="K1067" s="132">
        <v>450122</v>
      </c>
      <c r="L1067" s="181">
        <f>(C1067+4.2+coefficient!$B$20)/0.88*1.19</f>
        <v>23.069772727272731</v>
      </c>
      <c r="M1067" s="135">
        <v>295</v>
      </c>
      <c r="N1067" s="135">
        <v>167452510</v>
      </c>
      <c r="O1067" s="135">
        <v>450123</v>
      </c>
      <c r="P1067" s="182">
        <f>(C1067+4.2+coefficient!$B$20-0.5)/0.88*1.19</f>
        <v>22.393636363636364</v>
      </c>
      <c r="Q1067" s="137">
        <v>296</v>
      </c>
      <c r="R1067" s="137">
        <v>167452510</v>
      </c>
      <c r="S1067" s="137">
        <v>450124</v>
      </c>
      <c r="T1067" s="186">
        <f t="shared" si="69"/>
        <v>10.899318181818183</v>
      </c>
      <c r="U1067" s="187">
        <v>758</v>
      </c>
      <c r="V1067" s="187">
        <v>167452510</v>
      </c>
      <c r="W1067" s="187">
        <v>600094</v>
      </c>
      <c r="X1067" s="188">
        <f>L1067-4.9</f>
        <v>18.169772727272729</v>
      </c>
      <c r="Y1067" s="189">
        <v>759</v>
      </c>
      <c r="Z1067" s="189">
        <v>167452510</v>
      </c>
      <c r="AA1067" s="189">
        <v>600095</v>
      </c>
      <c r="AB1067" s="357">
        <v>0</v>
      </c>
    </row>
    <row r="1068" spans="1:28" x14ac:dyDescent="0.25">
      <c r="A1068" s="146" t="s">
        <v>1908</v>
      </c>
      <c r="B1068" s="190">
        <v>167452511</v>
      </c>
      <c r="C1068" s="191">
        <v>4.59</v>
      </c>
      <c r="D1068" s="192">
        <f>(C1068+4.2+coefficient!$B$19-0.5)/0.9*1.19</f>
        <v>26.827888888888886</v>
      </c>
      <c r="E1068" s="193">
        <f>(C1068+4.2+coefficient!$B$19-0.5)/0.95</f>
        <v>21.357894736842105</v>
      </c>
      <c r="F1068" s="178" t="s">
        <v>841</v>
      </c>
      <c r="G1068" s="179">
        <v>1067</v>
      </c>
      <c r="H1068" s="180">
        <f>(C1068+4.2+coefficient!$B$19)/0.85*1.19</f>
        <v>29.105999999999998</v>
      </c>
      <c r="I1068" s="132">
        <v>294</v>
      </c>
      <c r="J1068" s="132">
        <v>167452511</v>
      </c>
      <c r="K1068" s="132">
        <v>450125</v>
      </c>
      <c r="L1068" s="181">
        <f>(C1068+4.2+coefficient!$B$19)/0.88*1.19</f>
        <v>28.11375</v>
      </c>
      <c r="M1068" s="135">
        <v>295</v>
      </c>
      <c r="N1068" s="135">
        <v>167452511</v>
      </c>
      <c r="O1068" s="135">
        <v>450126</v>
      </c>
      <c r="P1068" s="182">
        <f>(C1068+4.2+coefficient!$B$19-0.5)/0.88*1.19</f>
        <v>27.437613636363633</v>
      </c>
      <c r="Q1068" s="137">
        <v>296</v>
      </c>
      <c r="R1068" s="137">
        <v>167452511</v>
      </c>
      <c r="S1068" s="137">
        <v>450127</v>
      </c>
      <c r="T1068" s="186">
        <f t="shared" si="69"/>
        <v>11.886477272727271</v>
      </c>
      <c r="U1068" s="187">
        <v>758</v>
      </c>
      <c r="V1068" s="187">
        <v>167452511</v>
      </c>
      <c r="W1068" s="187">
        <v>600096</v>
      </c>
      <c r="X1068" s="188">
        <f>L1068-4.9</f>
        <v>23.213749999999997</v>
      </c>
      <c r="Y1068" s="189">
        <v>759</v>
      </c>
      <c r="Z1068" s="189">
        <v>167452511</v>
      </c>
      <c r="AA1068" s="189">
        <v>600097</v>
      </c>
      <c r="AB1068" s="357">
        <v>0</v>
      </c>
    </row>
    <row r="1069" spans="1:28" x14ac:dyDescent="0.25">
      <c r="A1069" s="148" t="s">
        <v>1909</v>
      </c>
      <c r="B1069" s="190">
        <v>167452512</v>
      </c>
      <c r="C1069" s="191">
        <v>3.72</v>
      </c>
      <c r="D1069" s="192">
        <f>(C1069+4.2+coefficient!$B$20-0.5)/0.9*1.19</f>
        <v>21.710888888888892</v>
      </c>
      <c r="E1069" s="193">
        <f>(C1069+4.2+coefficient!$B$20-0.5)/0.95</f>
        <v>17.284210526315793</v>
      </c>
      <c r="F1069" s="185" t="s">
        <v>842</v>
      </c>
      <c r="G1069" s="179">
        <v>1068</v>
      </c>
      <c r="H1069" s="180">
        <f>(C1069+4.2+coefficient!$B$20)/0.85*1.19</f>
        <v>23.688000000000002</v>
      </c>
      <c r="I1069" s="132">
        <v>294</v>
      </c>
      <c r="J1069" s="132">
        <v>167452512</v>
      </c>
      <c r="K1069" s="132">
        <v>450128</v>
      </c>
      <c r="L1069" s="181">
        <f>(C1069+4.2+coefficient!$B$20)/0.88*1.19</f>
        <v>22.880454545454548</v>
      </c>
      <c r="M1069" s="135">
        <v>295</v>
      </c>
      <c r="N1069" s="135">
        <v>167452512</v>
      </c>
      <c r="O1069" s="135">
        <v>450129</v>
      </c>
      <c r="P1069" s="182">
        <f>(C1069+4.2+coefficient!$B$20-0.5)/0.88*1.19</f>
        <v>22.204318181818181</v>
      </c>
      <c r="Q1069" s="137">
        <v>296</v>
      </c>
      <c r="R1069" s="137">
        <v>167452512</v>
      </c>
      <c r="S1069" s="137">
        <v>450130</v>
      </c>
      <c r="T1069" s="186">
        <f t="shared" si="69"/>
        <v>10.709999999999999</v>
      </c>
      <c r="U1069" s="187">
        <v>758</v>
      </c>
      <c r="V1069" s="187">
        <v>167452512</v>
      </c>
      <c r="W1069" s="187">
        <v>600098</v>
      </c>
      <c r="X1069" s="188">
        <f>L1069-2</f>
        <v>20.880454545454548</v>
      </c>
      <c r="Y1069" s="189">
        <v>759</v>
      </c>
      <c r="Z1069" s="189">
        <v>167452512</v>
      </c>
      <c r="AA1069" s="189">
        <v>600099</v>
      </c>
      <c r="AB1069" s="357">
        <v>17</v>
      </c>
    </row>
    <row r="1070" spans="1:28" x14ac:dyDescent="0.25">
      <c r="A1070" s="146" t="s">
        <v>1910</v>
      </c>
      <c r="B1070" s="190">
        <v>167452513</v>
      </c>
      <c r="C1070" s="191">
        <v>4.8499999999999996</v>
      </c>
      <c r="D1070" s="192">
        <f>(C1070+4.2+coefficient!$B$19-0.5)/0.9*1.19</f>
        <v>27.171666666666663</v>
      </c>
      <c r="E1070" s="193">
        <f>(C1070+4.2+coefficient!$B$19-0.5)/0.95</f>
        <v>21.631578947368421</v>
      </c>
      <c r="F1070" s="178" t="s">
        <v>841</v>
      </c>
      <c r="G1070" s="179">
        <v>1069</v>
      </c>
      <c r="H1070" s="180">
        <f>(C1070+4.2+coefficient!$B$19)/0.85*1.19</f>
        <v>29.47</v>
      </c>
      <c r="I1070" s="132">
        <v>294</v>
      </c>
      <c r="J1070" s="132">
        <v>167452513</v>
      </c>
      <c r="K1070" s="132">
        <v>450131</v>
      </c>
      <c r="L1070" s="181">
        <f>(C1070+4.2+coefficient!$B$19)/0.88*1.19</f>
        <v>28.465340909090909</v>
      </c>
      <c r="M1070" s="135">
        <v>295</v>
      </c>
      <c r="N1070" s="135">
        <v>167452513</v>
      </c>
      <c r="O1070" s="135">
        <v>450132</v>
      </c>
      <c r="P1070" s="182">
        <f>(C1070+4.2+coefficient!$B$19-0.5)/0.88*1.19</f>
        <v>27.789204545454542</v>
      </c>
      <c r="Q1070" s="137">
        <v>296</v>
      </c>
      <c r="R1070" s="137">
        <v>167452513</v>
      </c>
      <c r="S1070" s="137">
        <v>450133</v>
      </c>
      <c r="T1070" s="186">
        <f t="shared" si="69"/>
        <v>12.238068181818182</v>
      </c>
      <c r="U1070" s="187">
        <v>758</v>
      </c>
      <c r="V1070" s="187">
        <v>167452513</v>
      </c>
      <c r="W1070" s="187">
        <v>600100</v>
      </c>
      <c r="X1070" s="188">
        <f>L1070-2</f>
        <v>26.465340909090909</v>
      </c>
      <c r="Y1070" s="189">
        <v>759</v>
      </c>
      <c r="Z1070" s="189">
        <v>167452513</v>
      </c>
      <c r="AA1070" s="189">
        <v>600101</v>
      </c>
      <c r="AB1070" s="357">
        <v>17</v>
      </c>
    </row>
    <row r="1071" spans="1:28" x14ac:dyDescent="0.25">
      <c r="A1071" s="125" t="s">
        <v>1911</v>
      </c>
      <c r="B1071" s="183">
        <v>167452514</v>
      </c>
      <c r="C1071" s="184">
        <v>3.72</v>
      </c>
      <c r="D1071" s="127">
        <f>(C1071+4.2+coefficient!$B$20-0.5)/0.9*1.19</f>
        <v>21.710888888888892</v>
      </c>
      <c r="E1071" s="128">
        <f>(C1071+4.2+coefficient!$B$20-0.5)/0.95</f>
        <v>17.284210526315793</v>
      </c>
      <c r="F1071" s="185" t="s">
        <v>842</v>
      </c>
      <c r="G1071" s="179">
        <v>1070</v>
      </c>
      <c r="H1071" s="180">
        <f>(C1071+4.2+coefficient!$B$20)/0.85*1.19</f>
        <v>23.688000000000002</v>
      </c>
      <c r="I1071" s="132">
        <v>294</v>
      </c>
      <c r="J1071" s="132">
        <v>167452514</v>
      </c>
      <c r="K1071" s="132">
        <v>450134</v>
      </c>
      <c r="L1071" s="181">
        <f>(C1071+4.2+coefficient!$B$20)/0.88*1.19</f>
        <v>22.880454545454548</v>
      </c>
      <c r="M1071" s="135">
        <v>295</v>
      </c>
      <c r="N1071" s="135">
        <v>167452514</v>
      </c>
      <c r="O1071" s="135">
        <v>450135</v>
      </c>
      <c r="P1071" s="182">
        <f>(C1071+4.2+coefficient!$B$20-0.5)/0.88*1.19</f>
        <v>22.204318181818181</v>
      </c>
      <c r="Q1071" s="137">
        <v>296</v>
      </c>
      <c r="R1071" s="137">
        <v>167452514</v>
      </c>
      <c r="S1071" s="137">
        <v>450136</v>
      </c>
      <c r="T1071" s="186">
        <f t="shared" si="69"/>
        <v>10.709999999999999</v>
      </c>
      <c r="U1071" s="187">
        <v>758</v>
      </c>
      <c r="V1071" s="187">
        <v>167452514</v>
      </c>
      <c r="W1071" s="187">
        <v>600102</v>
      </c>
      <c r="X1071" s="188">
        <f>L1071-2</f>
        <v>20.880454545454548</v>
      </c>
      <c r="Y1071" s="189">
        <v>759</v>
      </c>
      <c r="Z1071" s="189">
        <v>167452514</v>
      </c>
      <c r="AA1071" s="189">
        <v>600103</v>
      </c>
      <c r="AB1071" s="357">
        <v>17</v>
      </c>
    </row>
    <row r="1072" spans="1:28" x14ac:dyDescent="0.25">
      <c r="A1072" s="144" t="s">
        <v>1912</v>
      </c>
      <c r="B1072" s="183">
        <v>167452515</v>
      </c>
      <c r="C1072" s="184">
        <v>4.8499999999999996</v>
      </c>
      <c r="D1072" s="127">
        <f>(C1072+4.2+coefficient!$B$19-0.5)/0.9*1.19</f>
        <v>27.171666666666663</v>
      </c>
      <c r="E1072" s="128">
        <f>(C1072+4.2+coefficient!$B$19-0.5)/0.95</f>
        <v>21.631578947368421</v>
      </c>
      <c r="F1072" s="178" t="s">
        <v>841</v>
      </c>
      <c r="G1072" s="179">
        <v>1071</v>
      </c>
      <c r="H1072" s="180">
        <f>(C1072+4.2+coefficient!$B$19)/0.85*1.19</f>
        <v>29.47</v>
      </c>
      <c r="I1072" s="132">
        <v>294</v>
      </c>
      <c r="J1072" s="132">
        <v>167452515</v>
      </c>
      <c r="K1072" s="132">
        <v>450137</v>
      </c>
      <c r="L1072" s="181">
        <f>(C1072+4.2+coefficient!$B$19)/0.88*1.19</f>
        <v>28.465340909090909</v>
      </c>
      <c r="M1072" s="135">
        <v>295</v>
      </c>
      <c r="N1072" s="135">
        <v>167452515</v>
      </c>
      <c r="O1072" s="135">
        <v>450138</v>
      </c>
      <c r="P1072" s="182">
        <f>(C1072+4.2+coefficient!$B$19-0.5)/0.88*1.19</f>
        <v>27.789204545454542</v>
      </c>
      <c r="Q1072" s="137">
        <v>296</v>
      </c>
      <c r="R1072" s="137">
        <v>167452515</v>
      </c>
      <c r="S1072" s="137">
        <v>450139</v>
      </c>
      <c r="T1072" s="186">
        <f t="shared" si="69"/>
        <v>12.238068181818182</v>
      </c>
      <c r="U1072" s="187">
        <v>758</v>
      </c>
      <c r="V1072" s="187">
        <v>167452515</v>
      </c>
      <c r="W1072" s="187">
        <v>600104</v>
      </c>
      <c r="X1072" s="188">
        <f>L1072-2</f>
        <v>26.465340909090909</v>
      </c>
      <c r="Y1072" s="189">
        <v>759</v>
      </c>
      <c r="Z1072" s="189">
        <v>167452515</v>
      </c>
      <c r="AA1072" s="189">
        <v>600105</v>
      </c>
      <c r="AB1072" s="357">
        <v>17</v>
      </c>
    </row>
    <row r="1073" spans="1:28" x14ac:dyDescent="0.25">
      <c r="A1073" s="125" t="s">
        <v>1913</v>
      </c>
      <c r="B1073" s="183">
        <v>167452516</v>
      </c>
      <c r="C1073" s="184">
        <v>2.19</v>
      </c>
      <c r="D1073" s="127">
        <f>(C1073+4.2+coefficient!$B$21-0.5)/0.9*1.19</f>
        <v>17.043444444444443</v>
      </c>
      <c r="E1073" s="128">
        <f>(C1073+4.2+coefficient!$B$21-0.5)/0.95</f>
        <v>13.56842105263158</v>
      </c>
      <c r="F1073" s="185" t="s">
        <v>516</v>
      </c>
      <c r="G1073" s="179">
        <v>1072</v>
      </c>
      <c r="H1073" s="180">
        <f>(C1073+4.2+coefficient!$B$21)/0.85*1.19</f>
        <v>18.745999999999999</v>
      </c>
      <c r="I1073" s="132">
        <v>294</v>
      </c>
      <c r="J1073" s="132">
        <v>167452516</v>
      </c>
      <c r="K1073" s="132">
        <v>450140</v>
      </c>
      <c r="L1073" s="181">
        <f>(C1073+4.2+coefficient!$B$21)/0.88*1.19</f>
        <v>18.106931818181817</v>
      </c>
      <c r="M1073" s="135">
        <v>295</v>
      </c>
      <c r="N1073" s="135">
        <v>167452516</v>
      </c>
      <c r="O1073" s="135">
        <v>450141</v>
      </c>
      <c r="P1073" s="182">
        <f>(C1073+4.2+coefficient!$B$21-0.5)/0.88*1.19</f>
        <v>17.430795454545454</v>
      </c>
      <c r="Q1073" s="137">
        <v>296</v>
      </c>
      <c r="R1073" s="137">
        <v>167452516</v>
      </c>
      <c r="S1073" s="137">
        <v>450142</v>
      </c>
      <c r="T1073" s="186">
        <f t="shared" si="69"/>
        <v>8.6410227272727269</v>
      </c>
      <c r="U1073" s="187">
        <v>758</v>
      </c>
      <c r="V1073" s="187">
        <v>167452516</v>
      </c>
      <c r="W1073" s="187">
        <v>600106</v>
      </c>
      <c r="X1073" s="188">
        <f>L1073-4.9</f>
        <v>13.206931818181816</v>
      </c>
      <c r="Y1073" s="189">
        <v>759</v>
      </c>
      <c r="Z1073" s="189">
        <v>167452516</v>
      </c>
      <c r="AA1073" s="189">
        <v>600107</v>
      </c>
      <c r="AB1073" s="357">
        <v>28</v>
      </c>
    </row>
    <row r="1074" spans="1:28" x14ac:dyDescent="0.25">
      <c r="A1074" s="144" t="s">
        <v>1914</v>
      </c>
      <c r="B1074" s="183">
        <v>167452517</v>
      </c>
      <c r="C1074" s="184">
        <v>2.83</v>
      </c>
      <c r="D1074" s="127">
        <f>(C1074+4.2+coefficient!$B$20-0.5)/0.9*1.19</f>
        <v>20.534111111111113</v>
      </c>
      <c r="E1074" s="128">
        <f>(C1074+4.2+coefficient!$B$20-0.5)/0.95</f>
        <v>16.347368421052632</v>
      </c>
      <c r="F1074" s="178" t="s">
        <v>842</v>
      </c>
      <c r="G1074" s="179">
        <v>1073</v>
      </c>
      <c r="H1074" s="180">
        <f>(C1074+4.2+coefficient!$B$20)/0.85*1.19</f>
        <v>22.442</v>
      </c>
      <c r="I1074" s="132">
        <v>294</v>
      </c>
      <c r="J1074" s="132">
        <v>167452517</v>
      </c>
      <c r="K1074" s="132">
        <v>450143</v>
      </c>
      <c r="L1074" s="181">
        <f>(C1074+4.2+coefficient!$B$20)/0.88*1.19</f>
        <v>21.676931818181821</v>
      </c>
      <c r="M1074" s="135">
        <v>295</v>
      </c>
      <c r="N1074" s="135">
        <v>167452517</v>
      </c>
      <c r="O1074" s="135">
        <v>450144</v>
      </c>
      <c r="P1074" s="182">
        <f>(C1074+4.2+coefficient!$B$20-0.5)/0.88*1.19</f>
        <v>21.000795454545454</v>
      </c>
      <c r="Q1074" s="137">
        <v>296</v>
      </c>
      <c r="R1074" s="137">
        <v>167452517</v>
      </c>
      <c r="S1074" s="137">
        <v>450145</v>
      </c>
      <c r="T1074" s="186">
        <f t="shared" si="69"/>
        <v>9.5064772727272722</v>
      </c>
      <c r="U1074" s="187">
        <v>758</v>
      </c>
      <c r="V1074" s="187">
        <v>167452517</v>
      </c>
      <c r="W1074" s="187">
        <v>600108</v>
      </c>
      <c r="X1074" s="188">
        <f>L1074-4.9</f>
        <v>16.776931818181822</v>
      </c>
      <c r="Y1074" s="189">
        <v>759</v>
      </c>
      <c r="Z1074" s="189">
        <v>167452517</v>
      </c>
      <c r="AA1074" s="189">
        <v>600109</v>
      </c>
      <c r="AB1074" s="357">
        <v>28</v>
      </c>
    </row>
    <row r="1075" spans="1:28" x14ac:dyDescent="0.25">
      <c r="A1075" s="125" t="s">
        <v>1915</v>
      </c>
      <c r="B1075" s="183">
        <v>167452518</v>
      </c>
      <c r="C1075" s="184">
        <v>2.17</v>
      </c>
      <c r="D1075" s="127">
        <f>(C1075+4.2+coefficient!$B$21-0.5)/0.9*1.19</f>
        <v>17.016999999999999</v>
      </c>
      <c r="E1075" s="128">
        <f>(C1075+4.2+coefficient!$B$21-0.5)/0.95</f>
        <v>13.547368421052633</v>
      </c>
      <c r="F1075" s="185" t="s">
        <v>516</v>
      </c>
      <c r="G1075" s="179">
        <v>1074</v>
      </c>
      <c r="H1075" s="180">
        <f>(C1075+4.2+coefficient!$B$21)/0.85*1.19</f>
        <v>18.718</v>
      </c>
      <c r="I1075" s="132">
        <v>294</v>
      </c>
      <c r="J1075" s="132">
        <v>167452518</v>
      </c>
      <c r="K1075" s="132">
        <v>450146</v>
      </c>
      <c r="L1075" s="181">
        <f>(C1075+4.2+coefficient!$B$21)/0.88*1.19</f>
        <v>18.079886363636366</v>
      </c>
      <c r="M1075" s="135">
        <v>295</v>
      </c>
      <c r="N1075" s="135">
        <v>167452518</v>
      </c>
      <c r="O1075" s="135">
        <v>450147</v>
      </c>
      <c r="P1075" s="182">
        <f>(C1075+4.2+coefficient!$B$21-0.5)/0.88*1.19</f>
        <v>17.403750000000002</v>
      </c>
      <c r="Q1075" s="137">
        <v>296</v>
      </c>
      <c r="R1075" s="137">
        <v>167452518</v>
      </c>
      <c r="S1075" s="137">
        <v>450148</v>
      </c>
      <c r="T1075" s="186">
        <f t="shared" si="69"/>
        <v>8.6139772727272721</v>
      </c>
      <c r="U1075" s="187">
        <v>758</v>
      </c>
      <c r="V1075" s="187">
        <v>167452518</v>
      </c>
      <c r="W1075" s="187">
        <v>600110</v>
      </c>
      <c r="X1075" s="188">
        <f>L1075-2</f>
        <v>16.079886363636366</v>
      </c>
      <c r="Y1075" s="189">
        <v>759</v>
      </c>
      <c r="Z1075" s="189">
        <v>167452518</v>
      </c>
      <c r="AA1075" s="189">
        <v>600111</v>
      </c>
      <c r="AB1075" s="357">
        <v>7</v>
      </c>
    </row>
    <row r="1076" spans="1:28" x14ac:dyDescent="0.25">
      <c r="A1076" s="144" t="s">
        <v>1916</v>
      </c>
      <c r="B1076" s="183">
        <v>167452519</v>
      </c>
      <c r="C1076" s="184">
        <v>2.81</v>
      </c>
      <c r="D1076" s="127">
        <f>(C1076+4.2+coefficient!$B$20-0.5)/0.9*1.19</f>
        <v>20.507666666666662</v>
      </c>
      <c r="E1076" s="128">
        <f>(C1076+4.2+coefficient!$B$20-0.5)/0.95</f>
        <v>16.326315789473682</v>
      </c>
      <c r="F1076" s="178" t="s">
        <v>842</v>
      </c>
      <c r="G1076" s="179">
        <v>1075</v>
      </c>
      <c r="H1076" s="180">
        <f>(C1076+4.2+coefficient!$B$20)/0.85*1.19</f>
        <v>22.413999999999994</v>
      </c>
      <c r="I1076" s="132">
        <v>294</v>
      </c>
      <c r="J1076" s="132">
        <v>167452519</v>
      </c>
      <c r="K1076" s="132">
        <v>450149</v>
      </c>
      <c r="L1076" s="181">
        <f>(C1076+4.2+coefficient!$B$20)/0.88*1.19</f>
        <v>21.649886363636362</v>
      </c>
      <c r="M1076" s="135">
        <v>295</v>
      </c>
      <c r="N1076" s="135">
        <v>167452519</v>
      </c>
      <c r="O1076" s="135">
        <v>450150</v>
      </c>
      <c r="P1076" s="182">
        <f>(C1076+4.2+coefficient!$B$20-0.5)/0.88*1.19</f>
        <v>20.973749999999995</v>
      </c>
      <c r="Q1076" s="137">
        <v>296</v>
      </c>
      <c r="R1076" s="137">
        <v>167452519</v>
      </c>
      <c r="S1076" s="137">
        <v>450151</v>
      </c>
      <c r="T1076" s="186">
        <f t="shared" si="69"/>
        <v>9.4794318181818173</v>
      </c>
      <c r="U1076" s="187">
        <v>758</v>
      </c>
      <c r="V1076" s="187">
        <v>167452519</v>
      </c>
      <c r="W1076" s="187">
        <v>600112</v>
      </c>
      <c r="X1076" s="188">
        <f>L1076-2</f>
        <v>19.649886363636362</v>
      </c>
      <c r="Y1076" s="189">
        <v>759</v>
      </c>
      <c r="Z1076" s="189">
        <v>167452519</v>
      </c>
      <c r="AA1076" s="189">
        <v>600113</v>
      </c>
      <c r="AB1076" s="357">
        <v>7</v>
      </c>
    </row>
    <row r="1077" spans="1:28" x14ac:dyDescent="0.25">
      <c r="A1077" s="125" t="s">
        <v>1917</v>
      </c>
      <c r="B1077" s="183">
        <v>167452520</v>
      </c>
      <c r="C1077" s="184">
        <v>2.23</v>
      </c>
      <c r="D1077" s="127">
        <f>(C1077+4.2+coefficient!$B$21-0.5)/0.9*1.19</f>
        <v>17.09633333333333</v>
      </c>
      <c r="E1077" s="128">
        <f>(C1077+4.2+coefficient!$B$21-0.5)/0.95</f>
        <v>13.610526315789475</v>
      </c>
      <c r="F1077" s="185" t="s">
        <v>516</v>
      </c>
      <c r="G1077" s="179">
        <v>1076</v>
      </c>
      <c r="H1077" s="180">
        <f>(C1077+4.2+coefficient!$B$21)/0.85*1.19</f>
        <v>18.802</v>
      </c>
      <c r="I1077" s="132">
        <v>294</v>
      </c>
      <c r="J1077" s="132">
        <v>167452520</v>
      </c>
      <c r="K1077" s="132">
        <v>450152</v>
      </c>
      <c r="L1077" s="181">
        <f>(C1077+4.2+coefficient!$B$21)/0.88*1.19</f>
        <v>18.161022727272726</v>
      </c>
      <c r="M1077" s="135">
        <v>295</v>
      </c>
      <c r="N1077" s="135">
        <v>167452520</v>
      </c>
      <c r="O1077" s="135">
        <v>450153</v>
      </c>
      <c r="P1077" s="182">
        <f>(C1077+4.2+coefficient!$B$21-0.5)/0.88*1.19</f>
        <v>17.484886363636363</v>
      </c>
      <c r="Q1077" s="137">
        <v>296</v>
      </c>
      <c r="R1077" s="137">
        <v>167452520</v>
      </c>
      <c r="S1077" s="137">
        <v>450154</v>
      </c>
      <c r="T1077" s="186">
        <f t="shared" si="69"/>
        <v>8.6951136363636365</v>
      </c>
      <c r="U1077" s="187">
        <v>758</v>
      </c>
      <c r="V1077" s="187">
        <v>167452520</v>
      </c>
      <c r="W1077" s="187">
        <v>600114</v>
      </c>
      <c r="X1077" s="188">
        <f>L1077-4.9</f>
        <v>13.261022727272726</v>
      </c>
      <c r="Y1077" s="189">
        <v>759</v>
      </c>
      <c r="Z1077" s="189">
        <v>167452520</v>
      </c>
      <c r="AA1077" s="189">
        <v>600115</v>
      </c>
      <c r="AB1077" s="357">
        <v>28</v>
      </c>
    </row>
    <row r="1078" spans="1:28" x14ac:dyDescent="0.25">
      <c r="A1078" s="144" t="s">
        <v>1918</v>
      </c>
      <c r="B1078" s="183">
        <v>167452521</v>
      </c>
      <c r="C1078" s="184">
        <v>2.87</v>
      </c>
      <c r="D1078" s="127">
        <f>(C1078+4.2+coefficient!$B$20-0.5)/0.9*1.19</f>
        <v>20.587</v>
      </c>
      <c r="E1078" s="128">
        <f>(C1078+4.2+coefficient!$B$20-0.5)/0.95</f>
        <v>16.389473684210529</v>
      </c>
      <c r="F1078" s="178" t="s">
        <v>842</v>
      </c>
      <c r="G1078" s="179">
        <v>1077</v>
      </c>
      <c r="H1078" s="180">
        <f>(C1078+4.2+coefficient!$B$20)/0.85*1.19</f>
        <v>22.498000000000001</v>
      </c>
      <c r="I1078" s="132">
        <v>294</v>
      </c>
      <c r="J1078" s="132">
        <v>167452521</v>
      </c>
      <c r="K1078" s="132">
        <v>450155</v>
      </c>
      <c r="L1078" s="181">
        <f>(C1078+4.2+coefficient!$B$20)/0.88*1.19</f>
        <v>21.731022727272727</v>
      </c>
      <c r="M1078" s="135">
        <v>295</v>
      </c>
      <c r="N1078" s="135">
        <v>167452521</v>
      </c>
      <c r="O1078" s="135">
        <v>450156</v>
      </c>
      <c r="P1078" s="182">
        <f>(C1078+4.2+coefficient!$B$20-0.5)/0.88*1.19</f>
        <v>21.054886363636363</v>
      </c>
      <c r="Q1078" s="137">
        <v>296</v>
      </c>
      <c r="R1078" s="137">
        <v>167452521</v>
      </c>
      <c r="S1078" s="137">
        <v>450157</v>
      </c>
      <c r="T1078" s="186">
        <f t="shared" si="69"/>
        <v>9.5605681818181818</v>
      </c>
      <c r="U1078" s="187">
        <v>758</v>
      </c>
      <c r="V1078" s="187">
        <v>167452521</v>
      </c>
      <c r="W1078" s="187">
        <v>600116</v>
      </c>
      <c r="X1078" s="188">
        <f>L1078-4.9</f>
        <v>16.831022727272725</v>
      </c>
      <c r="Y1078" s="189">
        <v>759</v>
      </c>
      <c r="Z1078" s="189">
        <v>167452521</v>
      </c>
      <c r="AA1078" s="189">
        <v>600117</v>
      </c>
      <c r="AB1078" s="357">
        <v>28</v>
      </c>
    </row>
    <row r="1079" spans="1:28" x14ac:dyDescent="0.25">
      <c r="A1079" s="125" t="s">
        <v>1919</v>
      </c>
      <c r="B1079" s="183">
        <v>167452522</v>
      </c>
      <c r="C1079" s="184">
        <v>2.17</v>
      </c>
      <c r="D1079" s="127">
        <f>(C1079+4.2+coefficient!$B$21-0.5)/0.9*1.19</f>
        <v>17.016999999999999</v>
      </c>
      <c r="E1079" s="128">
        <f>(C1079+4.2+coefficient!$B$21-0.5)/0.95</f>
        <v>13.547368421052633</v>
      </c>
      <c r="F1079" s="185" t="s">
        <v>516</v>
      </c>
      <c r="G1079" s="179">
        <v>1078</v>
      </c>
      <c r="H1079" s="180">
        <f>(C1079+4.2+coefficient!$B$21)/0.85*1.19</f>
        <v>18.718</v>
      </c>
      <c r="I1079" s="132">
        <v>294</v>
      </c>
      <c r="J1079" s="132">
        <v>167452522</v>
      </c>
      <c r="K1079" s="132">
        <v>450158</v>
      </c>
      <c r="L1079" s="181">
        <f>(C1079+4.2+coefficient!$B$21)/0.88*1.19</f>
        <v>18.079886363636366</v>
      </c>
      <c r="M1079" s="135">
        <v>295</v>
      </c>
      <c r="N1079" s="135">
        <v>167452522</v>
      </c>
      <c r="O1079" s="135">
        <v>450159</v>
      </c>
      <c r="P1079" s="182">
        <f>(C1079+4.2+coefficient!$B$21-0.5)/0.88*1.19</f>
        <v>17.403750000000002</v>
      </c>
      <c r="Q1079" s="137">
        <v>296</v>
      </c>
      <c r="R1079" s="137">
        <v>167452522</v>
      </c>
      <c r="S1079" s="137">
        <v>450160</v>
      </c>
      <c r="T1079" s="186">
        <f t="shared" si="69"/>
        <v>8.6139772727272721</v>
      </c>
      <c r="U1079" s="187">
        <v>758</v>
      </c>
      <c r="V1079" s="187">
        <v>167452522</v>
      </c>
      <c r="W1079" s="187">
        <v>600118</v>
      </c>
      <c r="X1079" s="188">
        <f>L1079-2</f>
        <v>16.079886363636366</v>
      </c>
      <c r="Y1079" s="189">
        <v>759</v>
      </c>
      <c r="Z1079" s="189">
        <v>167452522</v>
      </c>
      <c r="AA1079" s="189">
        <v>600119</v>
      </c>
      <c r="AB1079" s="357">
        <v>17</v>
      </c>
    </row>
    <row r="1080" spans="1:28" x14ac:dyDescent="0.25">
      <c r="A1080" s="144" t="s">
        <v>1920</v>
      </c>
      <c r="B1080" s="183">
        <v>167452523</v>
      </c>
      <c r="C1080" s="184">
        <v>2.81</v>
      </c>
      <c r="D1080" s="127">
        <f>(C1080+4.2+coefficient!$B$20-0.5)/0.9*1.19</f>
        <v>20.507666666666662</v>
      </c>
      <c r="E1080" s="128">
        <f>(C1080+4.2+coefficient!$B$20-0.5)/0.95</f>
        <v>16.326315789473682</v>
      </c>
      <c r="F1080" s="178" t="s">
        <v>842</v>
      </c>
      <c r="G1080" s="179">
        <v>1079</v>
      </c>
      <c r="H1080" s="180">
        <f>(C1080+4.2+coefficient!$B$20)/0.85*1.19</f>
        <v>22.413999999999994</v>
      </c>
      <c r="I1080" s="132">
        <v>294</v>
      </c>
      <c r="J1080" s="132">
        <v>167452523</v>
      </c>
      <c r="K1080" s="132">
        <v>450161</v>
      </c>
      <c r="L1080" s="181">
        <f>(C1080+4.2+coefficient!$B$20)/0.88*1.19</f>
        <v>21.649886363636362</v>
      </c>
      <c r="M1080" s="135">
        <v>295</v>
      </c>
      <c r="N1080" s="135">
        <v>167452523</v>
      </c>
      <c r="O1080" s="135">
        <v>450162</v>
      </c>
      <c r="P1080" s="182">
        <f>(C1080+4.2+coefficient!$B$20-0.5)/0.88*1.19</f>
        <v>20.973749999999995</v>
      </c>
      <c r="Q1080" s="137">
        <v>296</v>
      </c>
      <c r="R1080" s="137">
        <v>167452523</v>
      </c>
      <c r="S1080" s="137">
        <v>450163</v>
      </c>
      <c r="T1080" s="186">
        <f t="shared" si="69"/>
        <v>9.4794318181818173</v>
      </c>
      <c r="U1080" s="187">
        <v>758</v>
      </c>
      <c r="V1080" s="187">
        <v>167452523</v>
      </c>
      <c r="W1080" s="187">
        <v>600120</v>
      </c>
      <c r="X1080" s="188">
        <f>L1080-2</f>
        <v>19.649886363636362</v>
      </c>
      <c r="Y1080" s="189">
        <v>759</v>
      </c>
      <c r="Z1080" s="189">
        <v>167452523</v>
      </c>
      <c r="AA1080" s="189">
        <v>600121</v>
      </c>
      <c r="AB1080" s="357">
        <v>17</v>
      </c>
    </row>
    <row r="1081" spans="1:28" x14ac:dyDescent="0.25">
      <c r="A1081" s="125" t="s">
        <v>1921</v>
      </c>
      <c r="B1081" s="183">
        <v>167452524</v>
      </c>
      <c r="C1081" s="184">
        <v>2.69</v>
      </c>
      <c r="D1081" s="127">
        <f>(C1081+4.2+coefficient!$B$21-0.5)/0.9*1.19</f>
        <v>17.704555555555554</v>
      </c>
      <c r="E1081" s="128">
        <f>(C1081+4.2+coefficient!$B$21-0.5)/0.95</f>
        <v>14.094736842105265</v>
      </c>
      <c r="F1081" s="185" t="s">
        <v>516</v>
      </c>
      <c r="G1081" s="179">
        <v>1080</v>
      </c>
      <c r="H1081" s="180">
        <f>(C1081+4.2+coefficient!$B$21)/0.85*1.19</f>
        <v>19.446000000000002</v>
      </c>
      <c r="I1081" s="132">
        <v>294</v>
      </c>
      <c r="J1081" s="132">
        <v>167452524</v>
      </c>
      <c r="K1081" s="132">
        <v>450164</v>
      </c>
      <c r="L1081" s="181">
        <f>(C1081+4.2+coefficient!$B$21)/0.88*1.19</f>
        <v>18.783068181818184</v>
      </c>
      <c r="M1081" s="135">
        <v>295</v>
      </c>
      <c r="N1081" s="135">
        <v>167452524</v>
      </c>
      <c r="O1081" s="135">
        <v>450165</v>
      </c>
      <c r="P1081" s="182">
        <f>(C1081+4.2+coefficient!$B$21-0.5)/0.88*1.19</f>
        <v>18.106931818181817</v>
      </c>
      <c r="Q1081" s="137">
        <v>296</v>
      </c>
      <c r="R1081" s="137">
        <v>167452524</v>
      </c>
      <c r="S1081" s="137">
        <v>450166</v>
      </c>
      <c r="T1081" s="186">
        <f t="shared" si="69"/>
        <v>9.3171590909090902</v>
      </c>
      <c r="U1081" s="187">
        <v>758</v>
      </c>
      <c r="V1081" s="187">
        <v>167452524</v>
      </c>
      <c r="W1081" s="187">
        <v>600122</v>
      </c>
      <c r="X1081" s="188">
        <f t="shared" ref="X1081:X1086" si="71">L1081-4.9</f>
        <v>13.883068181818183</v>
      </c>
      <c r="Y1081" s="189">
        <v>759</v>
      </c>
      <c r="Z1081" s="189">
        <v>167452524</v>
      </c>
      <c r="AA1081" s="189">
        <v>600123</v>
      </c>
      <c r="AB1081" s="357">
        <v>28</v>
      </c>
    </row>
    <row r="1082" spans="1:28" x14ac:dyDescent="0.25">
      <c r="A1082" s="144" t="s">
        <v>1922</v>
      </c>
      <c r="B1082" s="183">
        <v>167452525</v>
      </c>
      <c r="C1082" s="184">
        <v>3.33</v>
      </c>
      <c r="D1082" s="127">
        <f>(C1082+4.2+coefficient!$B$20-0.5)/0.9*1.19</f>
        <v>21.195222222222224</v>
      </c>
      <c r="E1082" s="128">
        <f>(C1082+4.2+coefficient!$B$20-0.5)/0.95</f>
        <v>16.873684210526317</v>
      </c>
      <c r="F1082" s="178" t="s">
        <v>842</v>
      </c>
      <c r="G1082" s="179">
        <v>1081</v>
      </c>
      <c r="H1082" s="180">
        <f>(C1082+4.2+coefficient!$B$20)/0.85*1.19</f>
        <v>23.142000000000003</v>
      </c>
      <c r="I1082" s="132">
        <v>294</v>
      </c>
      <c r="J1082" s="132">
        <v>167452525</v>
      </c>
      <c r="K1082" s="132">
        <v>450167</v>
      </c>
      <c r="L1082" s="181">
        <f>(C1082+4.2+coefficient!$B$20)/0.88*1.19</f>
        <v>22.35306818181818</v>
      </c>
      <c r="M1082" s="135">
        <v>295</v>
      </c>
      <c r="N1082" s="135">
        <v>167452525</v>
      </c>
      <c r="O1082" s="135">
        <v>450168</v>
      </c>
      <c r="P1082" s="182">
        <f>(C1082+4.2+coefficient!$B$20-0.5)/0.88*1.19</f>
        <v>21.676931818181821</v>
      </c>
      <c r="Q1082" s="137">
        <v>296</v>
      </c>
      <c r="R1082" s="137">
        <v>167452525</v>
      </c>
      <c r="S1082" s="137">
        <v>450169</v>
      </c>
      <c r="T1082" s="186">
        <f t="shared" si="69"/>
        <v>10.182613636363635</v>
      </c>
      <c r="U1082" s="187">
        <v>758</v>
      </c>
      <c r="V1082" s="187">
        <v>167452525</v>
      </c>
      <c r="W1082" s="187">
        <v>600124</v>
      </c>
      <c r="X1082" s="188">
        <f t="shared" si="71"/>
        <v>17.453068181818182</v>
      </c>
      <c r="Y1082" s="189">
        <v>759</v>
      </c>
      <c r="Z1082" s="189">
        <v>167452525</v>
      </c>
      <c r="AA1082" s="189">
        <v>600125</v>
      </c>
      <c r="AB1082" s="357">
        <v>28</v>
      </c>
    </row>
    <row r="1083" spans="1:28" x14ac:dyDescent="0.25">
      <c r="A1083" s="125" t="s">
        <v>1923</v>
      </c>
      <c r="B1083" s="183">
        <v>167452526</v>
      </c>
      <c r="C1083" s="184">
        <v>2.96</v>
      </c>
      <c r="D1083" s="127">
        <f>(C1083+4.2+coefficient!$B$21-0.5)/0.9*1.19</f>
        <v>18.061555555555554</v>
      </c>
      <c r="E1083" s="128">
        <f>(C1083+4.2+coefficient!$B$21-0.5)/0.95</f>
        <v>14.378947368421054</v>
      </c>
      <c r="F1083" s="185" t="s">
        <v>516</v>
      </c>
      <c r="G1083" s="179">
        <v>1082</v>
      </c>
      <c r="H1083" s="180">
        <f>(C1083+4.2+coefficient!$B$21)/0.85*1.19</f>
        <v>19.824000000000002</v>
      </c>
      <c r="I1083" s="132">
        <v>294</v>
      </c>
      <c r="J1083" s="132">
        <v>167452526</v>
      </c>
      <c r="K1083" s="132">
        <v>450170</v>
      </c>
      <c r="L1083" s="181">
        <f>(C1083+4.2+coefficient!$B$21)/0.88*1.19</f>
        <v>19.148181818181815</v>
      </c>
      <c r="M1083" s="135">
        <v>295</v>
      </c>
      <c r="N1083" s="135">
        <v>167452526</v>
      </c>
      <c r="O1083" s="135">
        <v>450171</v>
      </c>
      <c r="P1083" s="182">
        <f>(C1083+4.2+coefficient!$B$21-0.5)/0.88*1.19</f>
        <v>18.472045454545455</v>
      </c>
      <c r="Q1083" s="137">
        <v>296</v>
      </c>
      <c r="R1083" s="137">
        <v>167452526</v>
      </c>
      <c r="S1083" s="137">
        <v>450172</v>
      </c>
      <c r="T1083" s="186">
        <f t="shared" si="69"/>
        <v>9.6822727272727267</v>
      </c>
      <c r="U1083" s="187">
        <v>758</v>
      </c>
      <c r="V1083" s="187">
        <v>167452526</v>
      </c>
      <c r="W1083" s="187">
        <v>600126</v>
      </c>
      <c r="X1083" s="188">
        <f t="shared" si="71"/>
        <v>14.248181818181815</v>
      </c>
      <c r="Y1083" s="189">
        <v>759</v>
      </c>
      <c r="Z1083" s="189">
        <v>167452526</v>
      </c>
      <c r="AA1083" s="189">
        <v>600127</v>
      </c>
      <c r="AB1083" s="357">
        <v>27</v>
      </c>
    </row>
    <row r="1084" spans="1:28" x14ac:dyDescent="0.25">
      <c r="A1084" s="144" t="s">
        <v>1924</v>
      </c>
      <c r="B1084" s="183">
        <v>167452527</v>
      </c>
      <c r="C1084" s="184">
        <v>3.6</v>
      </c>
      <c r="D1084" s="127">
        <f>(C1084+4.2+coefficient!$B$20-0.5)/0.9*1.19</f>
        <v>21.55222222222222</v>
      </c>
      <c r="E1084" s="128">
        <f>(C1084+4.2+coefficient!$B$20-0.5)/0.95</f>
        <v>17.157894736842106</v>
      </c>
      <c r="F1084" s="178" t="s">
        <v>842</v>
      </c>
      <c r="G1084" s="179">
        <v>1083</v>
      </c>
      <c r="H1084" s="180">
        <f>(C1084+4.2+coefficient!$B$20)/0.85*1.19</f>
        <v>23.52</v>
      </c>
      <c r="I1084" s="132">
        <v>294</v>
      </c>
      <c r="J1084" s="132">
        <v>167452527</v>
      </c>
      <c r="K1084" s="132">
        <v>450173</v>
      </c>
      <c r="L1084" s="181">
        <f>(C1084+4.2+coefficient!$B$20)/0.88*1.19</f>
        <v>22.718181818181815</v>
      </c>
      <c r="M1084" s="135">
        <v>295</v>
      </c>
      <c r="N1084" s="135">
        <v>167452527</v>
      </c>
      <c r="O1084" s="135">
        <v>450174</v>
      </c>
      <c r="P1084" s="182">
        <f>(C1084+4.2+coefficient!$B$20-0.5)/0.88*1.19</f>
        <v>22.042045454545455</v>
      </c>
      <c r="Q1084" s="137">
        <v>296</v>
      </c>
      <c r="R1084" s="137">
        <v>167452527</v>
      </c>
      <c r="S1084" s="137">
        <v>450175</v>
      </c>
      <c r="T1084" s="186">
        <f t="shared" si="69"/>
        <v>10.547727272727274</v>
      </c>
      <c r="U1084" s="187">
        <v>758</v>
      </c>
      <c r="V1084" s="187">
        <v>167452527</v>
      </c>
      <c r="W1084" s="187">
        <v>600128</v>
      </c>
      <c r="X1084" s="188">
        <f t="shared" si="71"/>
        <v>17.818181818181813</v>
      </c>
      <c r="Y1084" s="189">
        <v>759</v>
      </c>
      <c r="Z1084" s="189">
        <v>167452527</v>
      </c>
      <c r="AA1084" s="189">
        <v>600129</v>
      </c>
      <c r="AB1084" s="357">
        <v>27</v>
      </c>
    </row>
    <row r="1085" spans="1:28" x14ac:dyDescent="0.25">
      <c r="A1085" s="125" t="s">
        <v>1925</v>
      </c>
      <c r="B1085" s="183">
        <v>167452528</v>
      </c>
      <c r="C1085" s="184">
        <v>2.74</v>
      </c>
      <c r="D1085" s="127">
        <f>(C1085+4.2+coefficient!$B$21-0.5)/0.9*1.19</f>
        <v>17.770666666666667</v>
      </c>
      <c r="E1085" s="128">
        <f>(C1085+4.2+coefficient!$B$21-0.5)/0.95</f>
        <v>14.147368421052633</v>
      </c>
      <c r="F1085" s="185" t="s">
        <v>516</v>
      </c>
      <c r="G1085" s="179">
        <v>1084</v>
      </c>
      <c r="H1085" s="180">
        <f>(C1085+4.2+coefficient!$B$21)/0.85*1.19</f>
        <v>19.516000000000002</v>
      </c>
      <c r="I1085" s="132">
        <v>294</v>
      </c>
      <c r="J1085" s="132">
        <v>167452528</v>
      </c>
      <c r="K1085" s="132">
        <v>450176</v>
      </c>
      <c r="L1085" s="181">
        <f>(C1085+4.2+coefficient!$B$21)/0.88*1.19</f>
        <v>18.850681818181819</v>
      </c>
      <c r="M1085" s="135">
        <v>295</v>
      </c>
      <c r="N1085" s="135">
        <v>167452528</v>
      </c>
      <c r="O1085" s="135">
        <v>450177</v>
      </c>
      <c r="P1085" s="182">
        <f>(C1085+4.2+coefficient!$B$21-0.5)/0.88*1.19</f>
        <v>18.174545454545456</v>
      </c>
      <c r="Q1085" s="137">
        <v>296</v>
      </c>
      <c r="R1085" s="137">
        <v>167452528</v>
      </c>
      <c r="S1085" s="137">
        <v>450178</v>
      </c>
      <c r="T1085" s="186">
        <f t="shared" si="69"/>
        <v>9.3847727272727273</v>
      </c>
      <c r="U1085" s="187">
        <v>758</v>
      </c>
      <c r="V1085" s="187">
        <v>167452528</v>
      </c>
      <c r="W1085" s="187">
        <v>600130</v>
      </c>
      <c r="X1085" s="188">
        <f t="shared" si="71"/>
        <v>13.950681818181819</v>
      </c>
      <c r="Y1085" s="189">
        <v>759</v>
      </c>
      <c r="Z1085" s="189">
        <v>167452528</v>
      </c>
      <c r="AA1085" s="189">
        <v>600131</v>
      </c>
      <c r="AB1085" s="357">
        <v>28</v>
      </c>
    </row>
    <row r="1086" spans="1:28" x14ac:dyDescent="0.25">
      <c r="A1086" s="144" t="s">
        <v>1926</v>
      </c>
      <c r="B1086" s="183">
        <v>167452529</v>
      </c>
      <c r="C1086" s="184">
        <v>3.38</v>
      </c>
      <c r="D1086" s="127">
        <f>(C1086+4.2+coefficient!$B$20-0.5)/0.9*1.19</f>
        <v>21.261333333333329</v>
      </c>
      <c r="E1086" s="128">
        <f>(C1086+4.2+coefficient!$B$20-0.5)/0.95</f>
        <v>16.926315789473684</v>
      </c>
      <c r="F1086" s="178" t="s">
        <v>842</v>
      </c>
      <c r="G1086" s="179">
        <v>1085</v>
      </c>
      <c r="H1086" s="180">
        <f>(C1086+4.2+coefficient!$B$20)/0.85*1.19</f>
        <v>23.211999999999996</v>
      </c>
      <c r="I1086" s="132">
        <v>294</v>
      </c>
      <c r="J1086" s="132">
        <v>167452529</v>
      </c>
      <c r="K1086" s="132">
        <v>450179</v>
      </c>
      <c r="L1086" s="181">
        <f>(C1086+4.2+coefficient!$B$20)/0.88*1.19</f>
        <v>22.420681818181816</v>
      </c>
      <c r="M1086" s="135">
        <v>295</v>
      </c>
      <c r="N1086" s="135">
        <v>167452529</v>
      </c>
      <c r="O1086" s="135">
        <v>450180</v>
      </c>
      <c r="P1086" s="182">
        <f>(C1086+4.2+coefficient!$B$20-0.5)/0.88*1.19</f>
        <v>21.744545454545449</v>
      </c>
      <c r="Q1086" s="137">
        <v>296</v>
      </c>
      <c r="R1086" s="137">
        <v>167452529</v>
      </c>
      <c r="S1086" s="137">
        <v>450181</v>
      </c>
      <c r="T1086" s="186">
        <f t="shared" si="69"/>
        <v>10.250227272727273</v>
      </c>
      <c r="U1086" s="187">
        <v>758</v>
      </c>
      <c r="V1086" s="187">
        <v>167452529</v>
      </c>
      <c r="W1086" s="187">
        <v>600132</v>
      </c>
      <c r="X1086" s="188">
        <f t="shared" si="71"/>
        <v>17.520681818181814</v>
      </c>
      <c r="Y1086" s="189">
        <v>759</v>
      </c>
      <c r="Z1086" s="189">
        <v>167452529</v>
      </c>
      <c r="AA1086" s="189">
        <v>600133</v>
      </c>
      <c r="AB1086" s="357">
        <v>28</v>
      </c>
    </row>
    <row r="1087" spans="1:28" x14ac:dyDescent="0.25">
      <c r="A1087" s="125" t="s">
        <v>1927</v>
      </c>
      <c r="B1087" s="183">
        <v>167452530</v>
      </c>
      <c r="C1087" s="184">
        <v>2.78</v>
      </c>
      <c r="D1087" s="127">
        <f>(C1087+4.2+coefficient!$B$21-0.5)/0.9*1.19</f>
        <v>17.823555555555554</v>
      </c>
      <c r="E1087" s="128">
        <f>(C1087+4.2+coefficient!$B$21-0.5)/0.95</f>
        <v>14.189473684210528</v>
      </c>
      <c r="F1087" s="185" t="s">
        <v>516</v>
      </c>
      <c r="G1087" s="179">
        <v>1086</v>
      </c>
      <c r="H1087" s="180">
        <f>(C1087+4.2+coefficient!$B$21)/0.85*1.19</f>
        <v>19.572000000000003</v>
      </c>
      <c r="I1087" s="132">
        <v>294</v>
      </c>
      <c r="J1087" s="132">
        <v>167452530</v>
      </c>
      <c r="K1087" s="132">
        <v>450182</v>
      </c>
      <c r="L1087" s="181">
        <f>(C1087+4.2+coefficient!$B$21)/0.88*1.19</f>
        <v>18.904772727272725</v>
      </c>
      <c r="M1087" s="135">
        <v>295</v>
      </c>
      <c r="N1087" s="135">
        <v>167452530</v>
      </c>
      <c r="O1087" s="135">
        <v>450183</v>
      </c>
      <c r="P1087" s="182">
        <f>(C1087+4.2+coefficient!$B$21-0.5)/0.88*1.19</f>
        <v>18.228636363636362</v>
      </c>
      <c r="Q1087" s="137">
        <v>296</v>
      </c>
      <c r="R1087" s="137">
        <v>167452530</v>
      </c>
      <c r="S1087" s="137">
        <v>450184</v>
      </c>
      <c r="T1087" s="186">
        <f t="shared" si="69"/>
        <v>9.4388636363636369</v>
      </c>
      <c r="U1087" s="187">
        <v>758</v>
      </c>
      <c r="V1087" s="187">
        <v>167452530</v>
      </c>
      <c r="W1087" s="187">
        <v>600134</v>
      </c>
      <c r="X1087" s="188">
        <f>L1087-2</f>
        <v>16.904772727272725</v>
      </c>
      <c r="Y1087" s="189">
        <v>759</v>
      </c>
      <c r="Z1087" s="189">
        <v>167452530</v>
      </c>
      <c r="AA1087" s="189">
        <v>600135</v>
      </c>
      <c r="AB1087" s="357">
        <v>9</v>
      </c>
    </row>
    <row r="1088" spans="1:28" x14ac:dyDescent="0.25">
      <c r="A1088" s="144" t="s">
        <v>1928</v>
      </c>
      <c r="B1088" s="183">
        <v>167452531</v>
      </c>
      <c r="C1088" s="184">
        <v>1.48</v>
      </c>
      <c r="D1088" s="127">
        <f>(C1088+4.2+coefficient!$B$21-0.5)/0.9*1.19</f>
        <v>16.104666666666667</v>
      </c>
      <c r="E1088" s="128">
        <f>(C1088+4.2+coefficient!$B$21-0.5)/0.95</f>
        <v>12.821052631578947</v>
      </c>
      <c r="F1088" s="178" t="s">
        <v>516</v>
      </c>
      <c r="G1088" s="179">
        <v>1087</v>
      </c>
      <c r="H1088" s="180">
        <f>(C1088+4.2+coefficient!$B$21)/0.85*1.19</f>
        <v>17.751999999999999</v>
      </c>
      <c r="I1088" s="132">
        <v>294</v>
      </c>
      <c r="J1088" s="132">
        <v>167452531</v>
      </c>
      <c r="K1088" s="132">
        <v>450185</v>
      </c>
      <c r="L1088" s="181">
        <f>(C1088+4.2+coefficient!$B$21)/0.88*1.19</f>
        <v>17.14681818181818</v>
      </c>
      <c r="M1088" s="135">
        <v>295</v>
      </c>
      <c r="N1088" s="135">
        <v>167452531</v>
      </c>
      <c r="O1088" s="135">
        <v>450186</v>
      </c>
      <c r="P1088" s="182">
        <f>(C1088+4.2+coefficient!$B$21-0.5)/0.88*1.19</f>
        <v>16.470681818181816</v>
      </c>
      <c r="Q1088" s="137">
        <v>296</v>
      </c>
      <c r="R1088" s="137">
        <v>167452531</v>
      </c>
      <c r="S1088" s="137">
        <v>450187</v>
      </c>
      <c r="T1088" s="186">
        <f t="shared" si="69"/>
        <v>7.6809090909090898</v>
      </c>
      <c r="U1088" s="187">
        <v>758</v>
      </c>
      <c r="V1088" s="187">
        <v>167452531</v>
      </c>
      <c r="W1088" s="187">
        <v>600136</v>
      </c>
      <c r="X1088" s="188">
        <f>L1088-4.9</f>
        <v>12.246818181818179</v>
      </c>
      <c r="Y1088" s="189">
        <v>759</v>
      </c>
      <c r="Z1088" s="189">
        <v>167452531</v>
      </c>
      <c r="AA1088" s="189">
        <v>600137</v>
      </c>
      <c r="AB1088" s="357">
        <v>26</v>
      </c>
    </row>
    <row r="1089" spans="1:33" x14ac:dyDescent="0.25">
      <c r="A1089" s="125" t="s">
        <v>1929</v>
      </c>
      <c r="B1089" s="183">
        <v>167452532</v>
      </c>
      <c r="C1089" s="184">
        <v>2.0499999999999998</v>
      </c>
      <c r="D1089" s="127">
        <f>(C1089+4.2+coefficient!$B$20-0.5)/0.9*1.19</f>
        <v>19.502777777777776</v>
      </c>
      <c r="E1089" s="128">
        <f>(C1089+4.2+coefficient!$B$20-0.5)/0.95</f>
        <v>15.526315789473685</v>
      </c>
      <c r="F1089" s="185" t="s">
        <v>842</v>
      </c>
      <c r="G1089" s="179">
        <v>1088</v>
      </c>
      <c r="H1089" s="180">
        <f>(C1089+4.2+coefficient!$B$20)/0.85*1.19</f>
        <v>21.349999999999998</v>
      </c>
      <c r="I1089" s="132">
        <v>294</v>
      </c>
      <c r="J1089" s="132">
        <v>167452532</v>
      </c>
      <c r="K1089" s="132">
        <v>450188</v>
      </c>
      <c r="L1089" s="181">
        <f>(C1089+4.2+coefficient!$B$20)/0.88*1.19</f>
        <v>20.62215909090909</v>
      </c>
      <c r="M1089" s="135">
        <v>295</v>
      </c>
      <c r="N1089" s="135">
        <v>167452532</v>
      </c>
      <c r="O1089" s="135">
        <v>450189</v>
      </c>
      <c r="P1089" s="182">
        <f>(C1089+4.2+coefficient!$B$20-0.5)/0.88*1.19</f>
        <v>19.946022727272727</v>
      </c>
      <c r="Q1089" s="137">
        <v>296</v>
      </c>
      <c r="R1089" s="137">
        <v>167452532</v>
      </c>
      <c r="S1089" s="137">
        <v>450190</v>
      </c>
      <c r="T1089" s="186">
        <f t="shared" si="69"/>
        <v>8.451704545454545</v>
      </c>
      <c r="U1089" s="187">
        <v>758</v>
      </c>
      <c r="V1089" s="187">
        <v>167452532</v>
      </c>
      <c r="W1089" s="187">
        <v>600138</v>
      </c>
      <c r="X1089" s="188">
        <f>L1089-4.9</f>
        <v>15.72215909090909</v>
      </c>
      <c r="Y1089" s="189">
        <v>759</v>
      </c>
      <c r="Z1089" s="189">
        <v>167452532</v>
      </c>
      <c r="AA1089" s="189">
        <v>600139</v>
      </c>
      <c r="AB1089" s="357">
        <v>26</v>
      </c>
    </row>
    <row r="1090" spans="1:33" x14ac:dyDescent="0.25">
      <c r="A1090" s="144" t="s">
        <v>1930</v>
      </c>
      <c r="B1090" s="183">
        <v>167452533</v>
      </c>
      <c r="C1090" s="184">
        <v>2.74</v>
      </c>
      <c r="D1090" s="127">
        <f>(C1090+4.2+coefficient!$B$21-0.5)/0.9*1.19</f>
        <v>17.770666666666667</v>
      </c>
      <c r="E1090" s="128">
        <f>(C1090+4.2+coefficient!$B$21-0.5)/0.95</f>
        <v>14.147368421052633</v>
      </c>
      <c r="F1090" s="178" t="s">
        <v>516</v>
      </c>
      <c r="G1090" s="179">
        <v>1089</v>
      </c>
      <c r="H1090" s="180">
        <f>(C1090+4.2+coefficient!$B$21)/0.85*1.19</f>
        <v>19.516000000000002</v>
      </c>
      <c r="I1090" s="132">
        <v>294</v>
      </c>
      <c r="J1090" s="132">
        <v>167452533</v>
      </c>
      <c r="K1090" s="132">
        <v>450191</v>
      </c>
      <c r="L1090" s="181">
        <f>(C1090+4.2+coefficient!$B$21)/0.88*1.19</f>
        <v>18.850681818181819</v>
      </c>
      <c r="M1090" s="135">
        <v>295</v>
      </c>
      <c r="N1090" s="135">
        <v>167452533</v>
      </c>
      <c r="O1090" s="135">
        <v>450192</v>
      </c>
      <c r="P1090" s="182">
        <f>(C1090+4.2+coefficient!$B$21-0.5)/0.88*1.19</f>
        <v>18.174545454545456</v>
      </c>
      <c r="Q1090" s="137">
        <v>296</v>
      </c>
      <c r="R1090" s="137">
        <v>167452533</v>
      </c>
      <c r="S1090" s="137">
        <v>450193</v>
      </c>
      <c r="T1090" s="186">
        <f t="shared" ref="T1090:T1153" si="72">(C1090+4.2)/0.88*1.19</f>
        <v>9.3847727272727273</v>
      </c>
      <c r="U1090" s="187">
        <v>758</v>
      </c>
      <c r="V1090" s="187">
        <v>167452533</v>
      </c>
      <c r="W1090" s="187">
        <v>600140</v>
      </c>
      <c r="X1090" s="188">
        <f>L1090-2</f>
        <v>16.850681818181819</v>
      </c>
      <c r="Y1090" s="189">
        <v>759</v>
      </c>
      <c r="Z1090" s="189">
        <v>167452533</v>
      </c>
      <c r="AA1090" s="189">
        <v>600141</v>
      </c>
      <c r="AB1090" s="357">
        <v>9</v>
      </c>
    </row>
    <row r="1091" spans="1:33" x14ac:dyDescent="0.25">
      <c r="A1091" s="125" t="s">
        <v>1931</v>
      </c>
      <c r="B1091" s="183">
        <v>167452534</v>
      </c>
      <c r="C1091" s="184">
        <v>1.97</v>
      </c>
      <c r="D1091" s="127">
        <f>(C1091+4.2+coefficient!$B$21-0.5)/0.9*1.19</f>
        <v>16.752555555555553</v>
      </c>
      <c r="E1091" s="128">
        <f>(C1091+4.2+coefficient!$B$21-0.5)/0.95</f>
        <v>13.336842105263159</v>
      </c>
      <c r="F1091" s="185" t="s">
        <v>516</v>
      </c>
      <c r="G1091" s="179">
        <v>1090</v>
      </c>
      <c r="H1091" s="180">
        <f>(C1091+4.2+coefficient!$B$21)/0.85*1.19</f>
        <v>18.437999999999999</v>
      </c>
      <c r="I1091" s="132">
        <v>294</v>
      </c>
      <c r="J1091" s="132">
        <v>167452534</v>
      </c>
      <c r="K1091" s="132">
        <v>450194</v>
      </c>
      <c r="L1091" s="181">
        <f>(C1091+4.2+coefficient!$B$21)/0.88*1.19</f>
        <v>17.809431818181817</v>
      </c>
      <c r="M1091" s="135">
        <v>295</v>
      </c>
      <c r="N1091" s="135">
        <v>167452534</v>
      </c>
      <c r="O1091" s="135">
        <v>450195</v>
      </c>
      <c r="P1091" s="182">
        <f>(C1091+4.2+coefficient!$B$21-0.5)/0.88*1.19</f>
        <v>17.133295454545454</v>
      </c>
      <c r="Q1091" s="137">
        <v>296</v>
      </c>
      <c r="R1091" s="137">
        <v>167452534</v>
      </c>
      <c r="S1091" s="137">
        <v>450196</v>
      </c>
      <c r="T1091" s="186">
        <f t="shared" si="72"/>
        <v>8.3435227272727275</v>
      </c>
      <c r="U1091" s="187">
        <v>758</v>
      </c>
      <c r="V1091" s="187">
        <v>167452534</v>
      </c>
      <c r="W1091" s="187">
        <v>600142</v>
      </c>
      <c r="X1091" s="188">
        <f t="shared" ref="X1091:X1096" si="73">L1091-4.9</f>
        <v>12.909431818181817</v>
      </c>
      <c r="Y1091" s="189">
        <v>759</v>
      </c>
      <c r="Z1091" s="189">
        <v>167452534</v>
      </c>
      <c r="AA1091" s="189">
        <v>600143</v>
      </c>
      <c r="AB1091" s="357">
        <v>35</v>
      </c>
      <c r="AE1091">
        <v>1</v>
      </c>
      <c r="AF1091">
        <v>15.1</v>
      </c>
      <c r="AG1091">
        <v>0</v>
      </c>
    </row>
    <row r="1092" spans="1:33" x14ac:dyDescent="0.25">
      <c r="A1092" s="144" t="s">
        <v>1932</v>
      </c>
      <c r="B1092" s="183">
        <v>167452535</v>
      </c>
      <c r="C1092" s="184">
        <v>3.41</v>
      </c>
      <c r="D1092" s="127">
        <f>(C1092+4.2+coefficient!$B$21-0.5)/0.9*1.19</f>
        <v>18.656555555555553</v>
      </c>
      <c r="E1092" s="128">
        <f>(C1092+4.2+coefficient!$B$21-0.5)/0.95</f>
        <v>14.852631578947369</v>
      </c>
      <c r="F1092" s="178" t="s">
        <v>516</v>
      </c>
      <c r="G1092" s="179">
        <v>1091</v>
      </c>
      <c r="H1092" s="180">
        <f>(C1092+4.2+coefficient!$B$21)/0.85*1.19</f>
        <v>20.453999999999997</v>
      </c>
      <c r="I1092" s="132">
        <v>294</v>
      </c>
      <c r="J1092" s="132">
        <v>167452535</v>
      </c>
      <c r="K1092" s="132">
        <v>450197</v>
      </c>
      <c r="L1092" s="181">
        <f>(C1092+4.2+coefficient!$B$21)/0.88*1.19</f>
        <v>19.756704545454543</v>
      </c>
      <c r="M1092" s="135">
        <v>295</v>
      </c>
      <c r="N1092" s="135">
        <v>167452535</v>
      </c>
      <c r="O1092" s="135">
        <v>450198</v>
      </c>
      <c r="P1092" s="182">
        <f>(C1092+4.2+coefficient!$B$21-0.5)/0.88*1.19</f>
        <v>19.080568181818183</v>
      </c>
      <c r="Q1092" s="137">
        <v>296</v>
      </c>
      <c r="R1092" s="137">
        <v>167452535</v>
      </c>
      <c r="S1092" s="137">
        <v>450199</v>
      </c>
      <c r="T1092" s="186">
        <f t="shared" si="72"/>
        <v>10.290795454545455</v>
      </c>
      <c r="U1092" s="187">
        <v>758</v>
      </c>
      <c r="V1092" s="187">
        <v>167452535</v>
      </c>
      <c r="W1092" s="187">
        <v>600144</v>
      </c>
      <c r="X1092" s="188">
        <f t="shared" si="73"/>
        <v>14.856704545454543</v>
      </c>
      <c r="Y1092" s="189">
        <v>759</v>
      </c>
      <c r="Z1092" s="189">
        <v>167452535</v>
      </c>
      <c r="AA1092" s="189">
        <v>600145</v>
      </c>
      <c r="AB1092" s="357">
        <v>35</v>
      </c>
    </row>
    <row r="1093" spans="1:33" x14ac:dyDescent="0.25">
      <c r="A1093" s="125" t="s">
        <v>1933</v>
      </c>
      <c r="B1093" s="183">
        <v>167452536</v>
      </c>
      <c r="C1093" s="184">
        <v>3.6</v>
      </c>
      <c r="D1093" s="127">
        <f>(C1093+4.2+coefficient!$B$21-0.5)/0.9*1.19</f>
        <v>18.907777777777778</v>
      </c>
      <c r="E1093" s="128">
        <f>(C1093+4.2+coefficient!$B$21-0.5)/0.95</f>
        <v>15.05263157894737</v>
      </c>
      <c r="F1093" s="185" t="s">
        <v>516</v>
      </c>
      <c r="G1093" s="179">
        <v>1092</v>
      </c>
      <c r="H1093" s="180">
        <f>(C1093+4.2+coefficient!$B$21)/0.85*1.19</f>
        <v>20.720000000000002</v>
      </c>
      <c r="I1093" s="132">
        <v>294</v>
      </c>
      <c r="J1093" s="132">
        <v>167452536</v>
      </c>
      <c r="K1093" s="132">
        <v>450200</v>
      </c>
      <c r="L1093" s="181">
        <f>(C1093+4.2+coefficient!$B$21)/0.88*1.19</f>
        <v>20.013636363636365</v>
      </c>
      <c r="M1093" s="135">
        <v>295</v>
      </c>
      <c r="N1093" s="135">
        <v>167452536</v>
      </c>
      <c r="O1093" s="135">
        <v>450201</v>
      </c>
      <c r="P1093" s="182">
        <f>(C1093+4.2+coefficient!$B$21-0.5)/0.88*1.19</f>
        <v>19.337499999999999</v>
      </c>
      <c r="Q1093" s="137">
        <v>296</v>
      </c>
      <c r="R1093" s="137">
        <v>167452536</v>
      </c>
      <c r="S1093" s="137">
        <v>450202</v>
      </c>
      <c r="T1093" s="186">
        <f t="shared" si="72"/>
        <v>10.547727272727274</v>
      </c>
      <c r="U1093" s="187">
        <v>758</v>
      </c>
      <c r="V1093" s="187">
        <v>167452536</v>
      </c>
      <c r="W1093" s="187">
        <v>600146</v>
      </c>
      <c r="X1093" s="188">
        <f t="shared" si="73"/>
        <v>15.113636363636365</v>
      </c>
      <c r="Y1093" s="189">
        <v>759</v>
      </c>
      <c r="Z1093" s="189">
        <v>167452536</v>
      </c>
      <c r="AA1093" s="189">
        <v>600147</v>
      </c>
      <c r="AB1093" s="357">
        <v>35</v>
      </c>
    </row>
    <row r="1094" spans="1:33" x14ac:dyDescent="0.25">
      <c r="A1094" s="144" t="s">
        <v>1934</v>
      </c>
      <c r="B1094" s="183">
        <v>167452537</v>
      </c>
      <c r="C1094" s="184">
        <v>2.92</v>
      </c>
      <c r="D1094" s="127">
        <f>(C1094+4.2+coefficient!$B$21-0.5)/0.9*1.19</f>
        <v>18.008666666666667</v>
      </c>
      <c r="E1094" s="128">
        <f>(C1094+4.2+coefficient!$B$21-0.5)/0.95</f>
        <v>14.336842105263159</v>
      </c>
      <c r="F1094" s="178" t="s">
        <v>516</v>
      </c>
      <c r="G1094" s="179">
        <v>1093</v>
      </c>
      <c r="H1094" s="180">
        <f>(C1094+4.2+coefficient!$B$21)/0.85*1.19</f>
        <v>19.768000000000001</v>
      </c>
      <c r="I1094" s="132">
        <v>294</v>
      </c>
      <c r="J1094" s="132">
        <v>167452537</v>
      </c>
      <c r="K1094" s="132">
        <v>450203</v>
      </c>
      <c r="L1094" s="181">
        <f>(C1094+4.2+coefficient!$B$21)/0.88*1.19</f>
        <v>19.094090909090909</v>
      </c>
      <c r="M1094" s="135">
        <v>295</v>
      </c>
      <c r="N1094" s="135">
        <v>167452537</v>
      </c>
      <c r="O1094" s="135">
        <v>450204</v>
      </c>
      <c r="P1094" s="182">
        <f>(C1094+4.2+coefficient!$B$21-0.5)/0.88*1.19</f>
        <v>18.417954545454545</v>
      </c>
      <c r="Q1094" s="137">
        <v>296</v>
      </c>
      <c r="R1094" s="137">
        <v>167452537</v>
      </c>
      <c r="S1094" s="137">
        <v>450205</v>
      </c>
      <c r="T1094" s="186">
        <f t="shared" si="72"/>
        <v>9.6281818181818188</v>
      </c>
      <c r="U1094" s="187">
        <v>758</v>
      </c>
      <c r="V1094" s="187">
        <v>167452537</v>
      </c>
      <c r="W1094" s="187">
        <v>600148</v>
      </c>
      <c r="X1094" s="188">
        <f t="shared" si="73"/>
        <v>14.194090909090908</v>
      </c>
      <c r="Y1094" s="189">
        <v>759</v>
      </c>
      <c r="Z1094" s="189">
        <v>167452537</v>
      </c>
      <c r="AA1094" s="189">
        <v>600149</v>
      </c>
      <c r="AB1094" s="357">
        <v>35</v>
      </c>
    </row>
    <row r="1095" spans="1:33" x14ac:dyDescent="0.25">
      <c r="A1095" s="125" t="s">
        <v>1935</v>
      </c>
      <c r="B1095" s="183">
        <v>167452538</v>
      </c>
      <c r="C1095" s="184">
        <v>4.62</v>
      </c>
      <c r="D1095" s="127">
        <f>(C1095+4.2+coefficient!$B$21-0.5)/0.9*1.19</f>
        <v>20.256444444444444</v>
      </c>
      <c r="E1095" s="128">
        <f>(C1095+4.2+coefficient!$B$21-0.5)/0.95</f>
        <v>16.126315789473686</v>
      </c>
      <c r="F1095" s="185" t="s">
        <v>516</v>
      </c>
      <c r="G1095" s="179">
        <v>1094</v>
      </c>
      <c r="H1095" s="180">
        <f>(C1095+4.2+coefficient!$B$21)/0.85*1.19</f>
        <v>22.148</v>
      </c>
      <c r="I1095" s="132">
        <v>294</v>
      </c>
      <c r="J1095" s="132">
        <v>167452538</v>
      </c>
      <c r="K1095" s="132">
        <v>450206</v>
      </c>
      <c r="L1095" s="181">
        <f>(C1095+4.2+coefficient!$B$21)/0.88*1.19</f>
        <v>21.392954545454543</v>
      </c>
      <c r="M1095" s="135">
        <v>295</v>
      </c>
      <c r="N1095" s="135">
        <v>167452538</v>
      </c>
      <c r="O1095" s="135">
        <v>450207</v>
      </c>
      <c r="P1095" s="182">
        <f>(C1095+4.2+coefficient!$B$21-0.5)/0.88*1.19</f>
        <v>20.716818181818184</v>
      </c>
      <c r="Q1095" s="137">
        <v>296</v>
      </c>
      <c r="R1095" s="137">
        <v>167452538</v>
      </c>
      <c r="S1095" s="137">
        <v>450208</v>
      </c>
      <c r="T1095" s="186">
        <f t="shared" si="72"/>
        <v>11.927045454545455</v>
      </c>
      <c r="U1095" s="187">
        <v>758</v>
      </c>
      <c r="V1095" s="187">
        <v>167452538</v>
      </c>
      <c r="W1095" s="187">
        <v>600150</v>
      </c>
      <c r="X1095" s="188">
        <f t="shared" si="73"/>
        <v>16.492954545454545</v>
      </c>
      <c r="Y1095" s="189">
        <v>759</v>
      </c>
      <c r="Z1095" s="189">
        <v>167452538</v>
      </c>
      <c r="AA1095" s="189">
        <v>600151</v>
      </c>
      <c r="AB1095" s="357">
        <v>35</v>
      </c>
    </row>
    <row r="1096" spans="1:33" x14ac:dyDescent="0.25">
      <c r="A1096" s="144" t="s">
        <v>1936</v>
      </c>
      <c r="B1096" s="183">
        <v>167452539</v>
      </c>
      <c r="C1096" s="184">
        <v>3.41</v>
      </c>
      <c r="D1096" s="127">
        <f>(C1096+4.2+coefficient!$B$21-0.5)/0.9*1.19</f>
        <v>18.656555555555553</v>
      </c>
      <c r="E1096" s="128">
        <f>(C1096+4.2+coefficient!$B$21-0.5)/0.95</f>
        <v>14.852631578947369</v>
      </c>
      <c r="F1096" s="178" t="s">
        <v>516</v>
      </c>
      <c r="G1096" s="179">
        <v>1095</v>
      </c>
      <c r="H1096" s="180">
        <f>(C1096+4.2+coefficient!$B$21)/0.85*1.19</f>
        <v>20.453999999999997</v>
      </c>
      <c r="I1096" s="132">
        <v>294</v>
      </c>
      <c r="J1096" s="132">
        <v>167452539</v>
      </c>
      <c r="K1096" s="132">
        <v>450209</v>
      </c>
      <c r="L1096" s="181">
        <f>(C1096+4.2+coefficient!$B$21)/0.88*1.19</f>
        <v>19.756704545454543</v>
      </c>
      <c r="M1096" s="135">
        <v>295</v>
      </c>
      <c r="N1096" s="135">
        <v>167452539</v>
      </c>
      <c r="O1096" s="135">
        <v>450210</v>
      </c>
      <c r="P1096" s="182">
        <f>(C1096+4.2+coefficient!$B$21-0.5)/0.88*1.19</f>
        <v>19.080568181818183</v>
      </c>
      <c r="Q1096" s="137">
        <v>296</v>
      </c>
      <c r="R1096" s="137">
        <v>167452539</v>
      </c>
      <c r="S1096" s="137">
        <v>450211</v>
      </c>
      <c r="T1096" s="186">
        <f t="shared" si="72"/>
        <v>10.290795454545455</v>
      </c>
      <c r="U1096" s="187">
        <v>758</v>
      </c>
      <c r="V1096" s="187">
        <v>167452539</v>
      </c>
      <c r="W1096" s="187">
        <v>600152</v>
      </c>
      <c r="X1096" s="188">
        <f t="shared" si="73"/>
        <v>14.856704545454543</v>
      </c>
      <c r="Y1096" s="189">
        <v>759</v>
      </c>
      <c r="Z1096" s="189">
        <v>167452539</v>
      </c>
      <c r="AA1096" s="189">
        <v>600153</v>
      </c>
      <c r="AB1096" s="357">
        <v>26</v>
      </c>
    </row>
    <row r="1097" spans="1:33" x14ac:dyDescent="0.25">
      <c r="A1097" s="125" t="s">
        <v>1937</v>
      </c>
      <c r="B1097" s="183">
        <v>167452540</v>
      </c>
      <c r="C1097" s="184">
        <v>2.73</v>
      </c>
      <c r="D1097" s="127">
        <f>(C1097+4.2+coefficient!$B$21-0.5)/0.9*1.19</f>
        <v>17.757444444444442</v>
      </c>
      <c r="E1097" s="128">
        <f>(C1097+4.2+coefficient!$B$21-0.5)/0.95</f>
        <v>14.136842105263158</v>
      </c>
      <c r="F1097" s="185" t="s">
        <v>516</v>
      </c>
      <c r="G1097" s="179">
        <v>1096</v>
      </c>
      <c r="H1097" s="180">
        <f>(C1097+4.2+coefficient!$B$21)/0.85*1.19</f>
        <v>19.501999999999999</v>
      </c>
      <c r="I1097" s="132">
        <v>294</v>
      </c>
      <c r="J1097" s="132">
        <v>167452540</v>
      </c>
      <c r="K1097" s="132">
        <v>450212</v>
      </c>
      <c r="L1097" s="181">
        <f>(C1097+4.2+coefficient!$B$21)/0.88*1.19</f>
        <v>18.83715909090909</v>
      </c>
      <c r="M1097" s="135">
        <v>295</v>
      </c>
      <c r="N1097" s="135">
        <v>167452540</v>
      </c>
      <c r="O1097" s="135">
        <v>450213</v>
      </c>
      <c r="P1097" s="182">
        <f>(C1097+4.2+coefficient!$B$21-0.5)/0.88*1.19</f>
        <v>18.161022727272726</v>
      </c>
      <c r="Q1097" s="137">
        <v>296</v>
      </c>
      <c r="R1097" s="137">
        <v>167452540</v>
      </c>
      <c r="S1097" s="137">
        <v>450214</v>
      </c>
      <c r="T1097" s="186">
        <f t="shared" si="72"/>
        <v>9.3712499999999999</v>
      </c>
      <c r="U1097" s="187">
        <v>758</v>
      </c>
      <c r="V1097" s="187">
        <v>167452540</v>
      </c>
      <c r="W1097" s="187">
        <v>600154</v>
      </c>
      <c r="X1097" s="188">
        <f>L1097-2</f>
        <v>16.83715909090909</v>
      </c>
      <c r="Y1097" s="189">
        <v>759</v>
      </c>
      <c r="Z1097" s="189">
        <v>167452540</v>
      </c>
      <c r="AA1097" s="189">
        <v>600155</v>
      </c>
      <c r="AB1097" s="357">
        <v>9</v>
      </c>
    </row>
    <row r="1098" spans="1:33" x14ac:dyDescent="0.25">
      <c r="A1098" s="144" t="s">
        <v>1938</v>
      </c>
      <c r="B1098" s="183">
        <v>167452541</v>
      </c>
      <c r="C1098" s="184">
        <v>1.96</v>
      </c>
      <c r="D1098" s="127">
        <f>(C1098+4.2+coefficient!$B$21-0.5)/0.9*1.19</f>
        <v>16.739333333333331</v>
      </c>
      <c r="E1098" s="128">
        <f>(C1098+4.2+coefficient!$B$21-0.5)/0.95</f>
        <v>13.326315789473686</v>
      </c>
      <c r="F1098" s="178" t="s">
        <v>516</v>
      </c>
      <c r="G1098" s="179">
        <v>1097</v>
      </c>
      <c r="H1098" s="180">
        <f>(C1098+4.2+coefficient!$B$21)/0.85*1.19</f>
        <v>18.423999999999999</v>
      </c>
      <c r="I1098" s="132">
        <v>294</v>
      </c>
      <c r="J1098" s="132">
        <v>167452541</v>
      </c>
      <c r="K1098" s="132">
        <v>450215</v>
      </c>
      <c r="L1098" s="181">
        <f>(C1098+4.2+coefficient!$B$21)/0.88*1.19</f>
        <v>17.795909090909092</v>
      </c>
      <c r="M1098" s="135">
        <v>295</v>
      </c>
      <c r="N1098" s="135">
        <v>167452541</v>
      </c>
      <c r="O1098" s="135">
        <v>450216</v>
      </c>
      <c r="P1098" s="182">
        <f>(C1098+4.2+coefficient!$B$21-0.5)/0.88*1.19</f>
        <v>17.119772727272728</v>
      </c>
      <c r="Q1098" s="137">
        <v>296</v>
      </c>
      <c r="R1098" s="137">
        <v>167452541</v>
      </c>
      <c r="S1098" s="137">
        <v>450217</v>
      </c>
      <c r="T1098" s="186">
        <f t="shared" si="72"/>
        <v>8.33</v>
      </c>
      <c r="U1098" s="187">
        <v>758</v>
      </c>
      <c r="V1098" s="187">
        <v>167452541</v>
      </c>
      <c r="W1098" s="187">
        <v>600156</v>
      </c>
      <c r="X1098" s="188">
        <f t="shared" ref="X1098:X1120" si="74">L1098-4.9</f>
        <v>12.895909090909091</v>
      </c>
      <c r="Y1098" s="189">
        <v>759</v>
      </c>
      <c r="Z1098" s="189">
        <v>167452541</v>
      </c>
      <c r="AA1098" s="189">
        <v>600157</v>
      </c>
      <c r="AB1098" s="357">
        <v>48</v>
      </c>
    </row>
    <row r="1099" spans="1:33" x14ac:dyDescent="0.25">
      <c r="A1099" s="125" t="s">
        <v>1939</v>
      </c>
      <c r="B1099" s="183">
        <v>167452542</v>
      </c>
      <c r="C1099" s="184">
        <v>3.4</v>
      </c>
      <c r="D1099" s="127">
        <f>(C1099+4.2+coefficient!$B$21-0.5)/0.9*1.19</f>
        <v>18.643333333333331</v>
      </c>
      <c r="E1099" s="128">
        <f>(C1099+4.2+coefficient!$B$21-0.5)/0.95</f>
        <v>14.842105263157896</v>
      </c>
      <c r="F1099" s="185" t="s">
        <v>516</v>
      </c>
      <c r="G1099" s="179">
        <v>1098</v>
      </c>
      <c r="H1099" s="180">
        <f>(C1099+4.2+coefficient!$B$21)/0.85*1.19</f>
        <v>20.439999999999998</v>
      </c>
      <c r="I1099" s="132">
        <v>294</v>
      </c>
      <c r="J1099" s="132">
        <v>167452542</v>
      </c>
      <c r="K1099" s="132">
        <v>450218</v>
      </c>
      <c r="L1099" s="181">
        <f>(C1099+4.2+coefficient!$B$21)/0.88*1.19</f>
        <v>19.743181818181817</v>
      </c>
      <c r="M1099" s="135">
        <v>295</v>
      </c>
      <c r="N1099" s="135">
        <v>167452542</v>
      </c>
      <c r="O1099" s="135">
        <v>450219</v>
      </c>
      <c r="P1099" s="182">
        <f>(C1099+4.2+coefficient!$B$21-0.5)/0.88*1.19</f>
        <v>19.067045454545454</v>
      </c>
      <c r="Q1099" s="137">
        <v>296</v>
      </c>
      <c r="R1099" s="137">
        <v>167452542</v>
      </c>
      <c r="S1099" s="137">
        <v>450220</v>
      </c>
      <c r="T1099" s="186">
        <f t="shared" si="72"/>
        <v>10.277272727272727</v>
      </c>
      <c r="U1099" s="187">
        <v>758</v>
      </c>
      <c r="V1099" s="187">
        <v>167452542</v>
      </c>
      <c r="W1099" s="187">
        <v>600158</v>
      </c>
      <c r="X1099" s="188">
        <f t="shared" si="74"/>
        <v>14.843181818181817</v>
      </c>
      <c r="Y1099" s="189">
        <v>759</v>
      </c>
      <c r="Z1099" s="189">
        <v>167452542</v>
      </c>
      <c r="AA1099" s="189">
        <v>600159</v>
      </c>
      <c r="AB1099" s="357">
        <v>48</v>
      </c>
    </row>
    <row r="1100" spans="1:33" x14ac:dyDescent="0.25">
      <c r="A1100" s="144" t="s">
        <v>1940</v>
      </c>
      <c r="B1100" s="183">
        <v>167452543</v>
      </c>
      <c r="C1100" s="184">
        <v>3.59</v>
      </c>
      <c r="D1100" s="127">
        <f>(C1100+4.2+coefficient!$B$21-0.5)/0.9*1.19</f>
        <v>18.894555555555552</v>
      </c>
      <c r="E1100" s="128">
        <f>(C1100+4.2+coefficient!$B$21-0.5)/0.95</f>
        <v>15.042105263157895</v>
      </c>
      <c r="F1100" s="178" t="s">
        <v>516</v>
      </c>
      <c r="G1100" s="179">
        <v>1099</v>
      </c>
      <c r="H1100" s="180">
        <f>(C1100+4.2+coefficient!$B$21)/0.85*1.19</f>
        <v>20.705999999999996</v>
      </c>
      <c r="I1100" s="132">
        <v>294</v>
      </c>
      <c r="J1100" s="132">
        <v>167452543</v>
      </c>
      <c r="K1100" s="132">
        <v>450221</v>
      </c>
      <c r="L1100" s="181">
        <f>(C1100+4.2+coefficient!$B$21)/0.88*1.19</f>
        <v>20.000113636363633</v>
      </c>
      <c r="M1100" s="135">
        <v>295</v>
      </c>
      <c r="N1100" s="135">
        <v>167452543</v>
      </c>
      <c r="O1100" s="135">
        <v>450222</v>
      </c>
      <c r="P1100" s="182">
        <f>(C1100+4.2+coefficient!$B$21-0.5)/0.88*1.19</f>
        <v>19.323977272727273</v>
      </c>
      <c r="Q1100" s="137">
        <v>296</v>
      </c>
      <c r="R1100" s="137">
        <v>167452543</v>
      </c>
      <c r="S1100" s="137">
        <v>450223</v>
      </c>
      <c r="T1100" s="186">
        <f t="shared" si="72"/>
        <v>10.534204545454545</v>
      </c>
      <c r="U1100" s="187">
        <v>758</v>
      </c>
      <c r="V1100" s="187">
        <v>167452543</v>
      </c>
      <c r="W1100" s="187">
        <v>600160</v>
      </c>
      <c r="X1100" s="188">
        <f t="shared" si="74"/>
        <v>15.100113636363632</v>
      </c>
      <c r="Y1100" s="189">
        <v>759</v>
      </c>
      <c r="Z1100" s="189">
        <v>167452543</v>
      </c>
      <c r="AA1100" s="189">
        <v>600161</v>
      </c>
      <c r="AB1100" s="357">
        <v>48</v>
      </c>
    </row>
    <row r="1101" spans="1:33" x14ac:dyDescent="0.25">
      <c r="A1101" s="125" t="s">
        <v>1941</v>
      </c>
      <c r="B1101" s="183">
        <v>167452544</v>
      </c>
      <c r="C1101" s="184">
        <v>2.91</v>
      </c>
      <c r="D1101" s="127">
        <f>(C1101+4.2+coefficient!$B$21-0.5)/0.9*1.19</f>
        <v>17.995444444444445</v>
      </c>
      <c r="E1101" s="128">
        <f>(C1101+4.2+coefficient!$B$21-0.5)/0.95</f>
        <v>14.326315789473684</v>
      </c>
      <c r="F1101" s="185" t="s">
        <v>516</v>
      </c>
      <c r="G1101" s="179">
        <v>1100</v>
      </c>
      <c r="H1101" s="180">
        <f>(C1101+4.2+coefficient!$B$21)/0.85*1.19</f>
        <v>19.754000000000001</v>
      </c>
      <c r="I1101" s="132">
        <v>294</v>
      </c>
      <c r="J1101" s="132">
        <v>167452544</v>
      </c>
      <c r="K1101" s="132">
        <v>450224</v>
      </c>
      <c r="L1101" s="181">
        <f>(C1101+4.2+coefficient!$B$21)/0.88*1.19</f>
        <v>19.080568181818183</v>
      </c>
      <c r="M1101" s="135">
        <v>295</v>
      </c>
      <c r="N1101" s="135">
        <v>167452544</v>
      </c>
      <c r="O1101" s="135">
        <v>450225</v>
      </c>
      <c r="P1101" s="182">
        <f>(C1101+4.2+coefficient!$B$21-0.5)/0.88*1.19</f>
        <v>18.404431818181816</v>
      </c>
      <c r="Q1101" s="137">
        <v>296</v>
      </c>
      <c r="R1101" s="137">
        <v>167452544</v>
      </c>
      <c r="S1101" s="137">
        <v>450226</v>
      </c>
      <c r="T1101" s="186">
        <f t="shared" si="72"/>
        <v>9.6146590909090914</v>
      </c>
      <c r="U1101" s="187">
        <v>758</v>
      </c>
      <c r="V1101" s="187">
        <v>167452544</v>
      </c>
      <c r="W1101" s="187">
        <v>600162</v>
      </c>
      <c r="X1101" s="188">
        <f t="shared" si="74"/>
        <v>14.180568181818183</v>
      </c>
      <c r="Y1101" s="189">
        <v>759</v>
      </c>
      <c r="Z1101" s="189">
        <v>167452544</v>
      </c>
      <c r="AA1101" s="189">
        <v>600163</v>
      </c>
      <c r="AB1101" s="357">
        <v>48</v>
      </c>
    </row>
    <row r="1102" spans="1:33" x14ac:dyDescent="0.25">
      <c r="A1102" s="144" t="s">
        <v>1942</v>
      </c>
      <c r="B1102" s="183">
        <v>167452545</v>
      </c>
      <c r="C1102" s="184">
        <v>4.6100000000000003</v>
      </c>
      <c r="D1102" s="127">
        <f>(C1102+4.2+coefficient!$B$21-0.5)/0.9*1.19</f>
        <v>20.243222222222222</v>
      </c>
      <c r="E1102" s="128">
        <f>(C1102+4.2+coefficient!$B$21-0.5)/0.95</f>
        <v>16.115789473684213</v>
      </c>
      <c r="F1102" s="178" t="s">
        <v>516</v>
      </c>
      <c r="G1102" s="179">
        <v>1101</v>
      </c>
      <c r="H1102" s="180">
        <f>(C1102+4.2+coefficient!$B$21)/0.85*1.19</f>
        <v>22.134</v>
      </c>
      <c r="I1102" s="132">
        <v>294</v>
      </c>
      <c r="J1102" s="132">
        <v>167452545</v>
      </c>
      <c r="K1102" s="132">
        <v>450227</v>
      </c>
      <c r="L1102" s="181">
        <f>(C1102+4.2+coefficient!$B$21)/0.88*1.19</f>
        <v>21.379431818181818</v>
      </c>
      <c r="M1102" s="135">
        <v>295</v>
      </c>
      <c r="N1102" s="135">
        <v>167452545</v>
      </c>
      <c r="O1102" s="135">
        <v>450228</v>
      </c>
      <c r="P1102" s="182">
        <f>(C1102+4.2+coefficient!$B$21-0.5)/0.88*1.19</f>
        <v>20.703295454545454</v>
      </c>
      <c r="Q1102" s="137">
        <v>296</v>
      </c>
      <c r="R1102" s="137">
        <v>167452545</v>
      </c>
      <c r="S1102" s="137">
        <v>450229</v>
      </c>
      <c r="T1102" s="186">
        <f t="shared" si="72"/>
        <v>11.913522727272728</v>
      </c>
      <c r="U1102" s="187">
        <v>758</v>
      </c>
      <c r="V1102" s="187">
        <v>167452545</v>
      </c>
      <c r="W1102" s="187">
        <v>600164</v>
      </c>
      <c r="X1102" s="188">
        <f t="shared" si="74"/>
        <v>16.479431818181816</v>
      </c>
      <c r="Y1102" s="189">
        <v>759</v>
      </c>
      <c r="Z1102" s="189">
        <v>167452545</v>
      </c>
      <c r="AA1102" s="189">
        <v>600165</v>
      </c>
      <c r="AB1102" s="357">
        <v>48</v>
      </c>
    </row>
    <row r="1103" spans="1:33" x14ac:dyDescent="0.25">
      <c r="A1103" s="125" t="s">
        <v>1943</v>
      </c>
      <c r="B1103" s="183">
        <v>167452546</v>
      </c>
      <c r="C1103" s="184">
        <v>3.4</v>
      </c>
      <c r="D1103" s="127">
        <f>(C1103+4.2+coefficient!$B$21-0.5)/0.9*1.19</f>
        <v>18.643333333333331</v>
      </c>
      <c r="E1103" s="128">
        <f>(C1103+4.2+coefficient!$B$21-0.5)/0.95</f>
        <v>14.842105263157896</v>
      </c>
      <c r="F1103" s="185" t="s">
        <v>516</v>
      </c>
      <c r="G1103" s="179">
        <v>1102</v>
      </c>
      <c r="H1103" s="180">
        <f>(C1103+4.2+coefficient!$B$21)/0.85*1.19</f>
        <v>20.439999999999998</v>
      </c>
      <c r="I1103" s="132">
        <v>294</v>
      </c>
      <c r="J1103" s="132">
        <v>167452546</v>
      </c>
      <c r="K1103" s="132">
        <v>450230</v>
      </c>
      <c r="L1103" s="181">
        <f>(C1103+4.2+coefficient!$B$21)/0.88*1.19</f>
        <v>19.743181818181817</v>
      </c>
      <c r="M1103" s="135">
        <v>295</v>
      </c>
      <c r="N1103" s="135">
        <v>167452546</v>
      </c>
      <c r="O1103" s="135">
        <v>450231</v>
      </c>
      <c r="P1103" s="182">
        <f>(C1103+4.2+coefficient!$B$21-0.5)/0.88*1.19</f>
        <v>19.067045454545454</v>
      </c>
      <c r="Q1103" s="137">
        <v>296</v>
      </c>
      <c r="R1103" s="137">
        <v>167452546</v>
      </c>
      <c r="S1103" s="137">
        <v>450232</v>
      </c>
      <c r="T1103" s="186">
        <f t="shared" si="72"/>
        <v>10.277272727272727</v>
      </c>
      <c r="U1103" s="187">
        <v>758</v>
      </c>
      <c r="V1103" s="187">
        <v>167452546</v>
      </c>
      <c r="W1103" s="187">
        <v>600166</v>
      </c>
      <c r="X1103" s="188">
        <f t="shared" si="74"/>
        <v>14.843181818181817</v>
      </c>
      <c r="Y1103" s="189">
        <v>759</v>
      </c>
      <c r="Z1103" s="189">
        <v>167452546</v>
      </c>
      <c r="AA1103" s="189">
        <v>600167</v>
      </c>
      <c r="AB1103" s="357">
        <v>26</v>
      </c>
    </row>
    <row r="1104" spans="1:33" x14ac:dyDescent="0.25">
      <c r="A1104" s="144" t="s">
        <v>1944</v>
      </c>
      <c r="B1104" s="183">
        <v>167452547</v>
      </c>
      <c r="C1104" s="184">
        <v>2.15</v>
      </c>
      <c r="D1104" s="127">
        <f>(C1104+4.2+coefficient!$B$21-0.5)/0.9*1.19</f>
        <v>16.990555555555552</v>
      </c>
      <c r="E1104" s="128">
        <f>(C1104+4.2+coefficient!$B$21-0.5)/0.95</f>
        <v>13.526315789473685</v>
      </c>
      <c r="F1104" s="178" t="s">
        <v>516</v>
      </c>
      <c r="G1104" s="179">
        <v>1103</v>
      </c>
      <c r="H1104" s="180">
        <f>(C1104+4.2+coefficient!$B$21)/0.85*1.19</f>
        <v>18.689999999999998</v>
      </c>
      <c r="I1104" s="132">
        <v>294</v>
      </c>
      <c r="J1104" s="132">
        <v>167452547</v>
      </c>
      <c r="K1104" s="132">
        <v>450233</v>
      </c>
      <c r="L1104" s="181">
        <f>(C1104+4.2+coefficient!$B$21)/0.88*1.19</f>
        <v>18.052840909090907</v>
      </c>
      <c r="M1104" s="135">
        <v>295</v>
      </c>
      <c r="N1104" s="135">
        <v>167452547</v>
      </c>
      <c r="O1104" s="135">
        <v>450234</v>
      </c>
      <c r="P1104" s="182">
        <f>(C1104+4.2+coefficient!$B$21-0.5)/0.88*1.19</f>
        <v>17.376704545454544</v>
      </c>
      <c r="Q1104" s="137">
        <v>296</v>
      </c>
      <c r="R1104" s="137">
        <v>167452547</v>
      </c>
      <c r="S1104" s="137">
        <v>450235</v>
      </c>
      <c r="T1104" s="186">
        <f t="shared" si="72"/>
        <v>8.5869318181818173</v>
      </c>
      <c r="U1104" s="187">
        <v>758</v>
      </c>
      <c r="V1104" s="187">
        <v>167452547</v>
      </c>
      <c r="W1104" s="187">
        <v>600168</v>
      </c>
      <c r="X1104" s="188">
        <f t="shared" si="74"/>
        <v>13.152840909090907</v>
      </c>
      <c r="Y1104" s="189">
        <v>759</v>
      </c>
      <c r="Z1104" s="189">
        <v>167452547</v>
      </c>
      <c r="AA1104" s="189">
        <v>600169</v>
      </c>
      <c r="AB1104" s="357">
        <v>40</v>
      </c>
    </row>
    <row r="1105" spans="1:33" x14ac:dyDescent="0.25">
      <c r="A1105" s="125" t="s">
        <v>1945</v>
      </c>
      <c r="B1105" s="183">
        <v>167452548</v>
      </c>
      <c r="C1105" s="184">
        <v>1.73</v>
      </c>
      <c r="D1105" s="127">
        <f>(C1105+4.2+coefficient!$B$21-0.5)/0.9*1.19</f>
        <v>16.435222222222219</v>
      </c>
      <c r="E1105" s="128">
        <f>(C1105+4.2+coefficient!$B$21-0.5)/0.95</f>
        <v>13.08421052631579</v>
      </c>
      <c r="F1105" s="185" t="s">
        <v>516</v>
      </c>
      <c r="G1105" s="179">
        <v>1104</v>
      </c>
      <c r="H1105" s="180">
        <f>(C1105+4.2+coefficient!$B$21)/0.85*1.19</f>
        <v>18.101999999999997</v>
      </c>
      <c r="I1105" s="132">
        <v>294</v>
      </c>
      <c r="J1105" s="132">
        <v>167452548</v>
      </c>
      <c r="K1105" s="132">
        <v>450236</v>
      </c>
      <c r="L1105" s="181">
        <f>(C1105+4.2+coefficient!$B$21)/0.88*1.19</f>
        <v>17.484886363636363</v>
      </c>
      <c r="M1105" s="135">
        <v>295</v>
      </c>
      <c r="N1105" s="135">
        <v>167452548</v>
      </c>
      <c r="O1105" s="135">
        <v>450237</v>
      </c>
      <c r="P1105" s="182">
        <f>(C1105+4.2+coefficient!$B$21-0.5)/0.88*1.19</f>
        <v>16.80875</v>
      </c>
      <c r="Q1105" s="137">
        <v>296</v>
      </c>
      <c r="R1105" s="137">
        <v>167452548</v>
      </c>
      <c r="S1105" s="137">
        <v>450238</v>
      </c>
      <c r="T1105" s="186">
        <f t="shared" si="72"/>
        <v>8.0189772727272715</v>
      </c>
      <c r="U1105" s="187">
        <v>758</v>
      </c>
      <c r="V1105" s="187">
        <v>167452548</v>
      </c>
      <c r="W1105" s="187">
        <v>600170</v>
      </c>
      <c r="X1105" s="188">
        <f t="shared" si="74"/>
        <v>12.584886363636363</v>
      </c>
      <c r="Y1105" s="189">
        <v>759</v>
      </c>
      <c r="Z1105" s="189">
        <v>167452548</v>
      </c>
      <c r="AA1105" s="189">
        <v>600171</v>
      </c>
      <c r="AB1105" s="357">
        <v>40</v>
      </c>
    </row>
    <row r="1106" spans="1:33" x14ac:dyDescent="0.25">
      <c r="A1106" s="144" t="s">
        <v>1946</v>
      </c>
      <c r="B1106" s="183">
        <v>167452549</v>
      </c>
      <c r="C1106" s="184">
        <v>2.4</v>
      </c>
      <c r="D1106" s="127">
        <f>(C1106+4.2+coefficient!$B$20-0.5)/0.9*1.19</f>
        <v>19.965555555555557</v>
      </c>
      <c r="E1106" s="128">
        <f>(C1106+4.2+coefficient!$B$20-0.5)/0.95</f>
        <v>15.894736842105264</v>
      </c>
      <c r="F1106" s="178" t="s">
        <v>842</v>
      </c>
      <c r="G1106" s="179">
        <v>1105</v>
      </c>
      <c r="H1106" s="180">
        <f>(C1106+4.2+coefficient!$B$20)/0.85*1.19</f>
        <v>21.839999999999996</v>
      </c>
      <c r="I1106" s="132">
        <v>294</v>
      </c>
      <c r="J1106" s="132">
        <v>167452549</v>
      </c>
      <c r="K1106" s="132">
        <v>450239</v>
      </c>
      <c r="L1106" s="181">
        <f>(C1106+4.2+coefficient!$B$20)/0.88*1.19</f>
        <v>21.095454545454544</v>
      </c>
      <c r="M1106" s="135">
        <v>295</v>
      </c>
      <c r="N1106" s="135">
        <v>167452549</v>
      </c>
      <c r="O1106" s="135">
        <v>450240</v>
      </c>
      <c r="P1106" s="182">
        <f>(C1106+4.2+coefficient!$B$20-0.5)/0.88*1.19</f>
        <v>20.419318181818181</v>
      </c>
      <c r="Q1106" s="137">
        <v>296</v>
      </c>
      <c r="R1106" s="137">
        <v>167452549</v>
      </c>
      <c r="S1106" s="137">
        <v>450241</v>
      </c>
      <c r="T1106" s="186">
        <f t="shared" si="72"/>
        <v>8.9249999999999989</v>
      </c>
      <c r="U1106" s="187">
        <v>758</v>
      </c>
      <c r="V1106" s="187">
        <v>167452549</v>
      </c>
      <c r="W1106" s="187">
        <v>600172</v>
      </c>
      <c r="X1106" s="188">
        <f t="shared" si="74"/>
        <v>16.195454545454545</v>
      </c>
      <c r="Y1106" s="189">
        <v>759</v>
      </c>
      <c r="Z1106" s="189">
        <v>167452549</v>
      </c>
      <c r="AA1106" s="189">
        <v>600173</v>
      </c>
      <c r="AB1106" s="357">
        <v>40</v>
      </c>
    </row>
    <row r="1107" spans="1:33" x14ac:dyDescent="0.25">
      <c r="A1107" s="125" t="s">
        <v>1947</v>
      </c>
      <c r="B1107" s="183">
        <v>167452550</v>
      </c>
      <c r="C1107" s="184">
        <v>2.09</v>
      </c>
      <c r="D1107" s="127">
        <f>(C1107+4.2+coefficient!$B$21-0.5)/0.9*1.19</f>
        <v>16.911222222222221</v>
      </c>
      <c r="E1107" s="128">
        <f>(C1107+4.2+coefficient!$B$21-0.5)/0.95</f>
        <v>13.463157894736842</v>
      </c>
      <c r="F1107" s="185" t="s">
        <v>516</v>
      </c>
      <c r="G1107" s="179">
        <v>1106</v>
      </c>
      <c r="H1107" s="180">
        <f>(C1107+4.2+coefficient!$B$21)/0.85*1.19</f>
        <v>18.605999999999998</v>
      </c>
      <c r="I1107" s="132">
        <v>294</v>
      </c>
      <c r="J1107" s="132">
        <v>167452550</v>
      </c>
      <c r="K1107" s="132">
        <v>450242</v>
      </c>
      <c r="L1107" s="181">
        <f>(C1107+4.2+coefficient!$B$21)/0.88*1.19</f>
        <v>17.971704545454543</v>
      </c>
      <c r="M1107" s="135">
        <v>295</v>
      </c>
      <c r="N1107" s="135">
        <v>167452550</v>
      </c>
      <c r="O1107" s="135">
        <v>450243</v>
      </c>
      <c r="P1107" s="182">
        <f>(C1107+4.2+coefficient!$B$21-0.5)/0.88*1.19</f>
        <v>17.295568181818179</v>
      </c>
      <c r="Q1107" s="137">
        <v>296</v>
      </c>
      <c r="R1107" s="137">
        <v>167452550</v>
      </c>
      <c r="S1107" s="137">
        <v>450244</v>
      </c>
      <c r="T1107" s="186">
        <f t="shared" si="72"/>
        <v>8.5057954545454546</v>
      </c>
      <c r="U1107" s="187">
        <v>758</v>
      </c>
      <c r="V1107" s="187">
        <v>167452550</v>
      </c>
      <c r="W1107" s="187">
        <v>600174</v>
      </c>
      <c r="X1107" s="188">
        <f t="shared" si="74"/>
        <v>13.071704545454542</v>
      </c>
      <c r="Y1107" s="189">
        <v>759</v>
      </c>
      <c r="Z1107" s="189">
        <v>167452550</v>
      </c>
      <c r="AA1107" s="189">
        <v>600175</v>
      </c>
      <c r="AB1107" s="357">
        <v>43</v>
      </c>
    </row>
    <row r="1108" spans="1:33" x14ac:dyDescent="0.25">
      <c r="A1108" s="144" t="s">
        <v>1948</v>
      </c>
      <c r="B1108" s="183">
        <v>167452551</v>
      </c>
      <c r="C1108" s="184">
        <v>2.87</v>
      </c>
      <c r="D1108" s="127">
        <f>(C1108+4.2+coefficient!$B$21-0.5)/0.9*1.19</f>
        <v>17.942555555555554</v>
      </c>
      <c r="E1108" s="128">
        <f>(C1108+4.2+coefficient!$B$21-0.5)/0.95</f>
        <v>14.284210526315791</v>
      </c>
      <c r="F1108" s="178" t="s">
        <v>516</v>
      </c>
      <c r="G1108" s="179">
        <v>1107</v>
      </c>
      <c r="H1108" s="180">
        <f>(C1108+4.2+coefficient!$B$21)/0.85*1.19</f>
        <v>19.698</v>
      </c>
      <c r="I1108" s="132">
        <v>294</v>
      </c>
      <c r="J1108" s="132">
        <v>167452551</v>
      </c>
      <c r="K1108" s="132">
        <v>450245</v>
      </c>
      <c r="L1108" s="181">
        <f>(C1108+4.2+coefficient!$B$21)/0.88*1.19</f>
        <v>19.02647727272727</v>
      </c>
      <c r="M1108" s="135">
        <v>295</v>
      </c>
      <c r="N1108" s="135">
        <v>167452551</v>
      </c>
      <c r="O1108" s="135">
        <v>450246</v>
      </c>
      <c r="P1108" s="182">
        <f>(C1108+4.2+coefficient!$B$21-0.5)/0.88*1.19</f>
        <v>18.350340909090907</v>
      </c>
      <c r="Q1108" s="137">
        <v>296</v>
      </c>
      <c r="R1108" s="137">
        <v>167452551</v>
      </c>
      <c r="S1108" s="137">
        <v>450247</v>
      </c>
      <c r="T1108" s="186">
        <f t="shared" si="72"/>
        <v>9.5605681818181818</v>
      </c>
      <c r="U1108" s="187">
        <v>758</v>
      </c>
      <c r="V1108" s="187">
        <v>167452551</v>
      </c>
      <c r="W1108" s="187">
        <v>600176</v>
      </c>
      <c r="X1108" s="188">
        <f t="shared" si="74"/>
        <v>14.12647727272727</v>
      </c>
      <c r="Y1108" s="189">
        <v>759</v>
      </c>
      <c r="Z1108" s="189">
        <v>167452551</v>
      </c>
      <c r="AA1108" s="189">
        <v>600177</v>
      </c>
      <c r="AB1108" s="357">
        <v>43</v>
      </c>
    </row>
    <row r="1109" spans="1:33" x14ac:dyDescent="0.25">
      <c r="A1109" s="125" t="s">
        <v>1949</v>
      </c>
      <c r="B1109" s="183">
        <v>167452552</v>
      </c>
      <c r="C1109" s="184">
        <v>1.73</v>
      </c>
      <c r="D1109" s="127">
        <f>(C1109+4.2+coefficient!$B$21-0.5)/0.9*1.19</f>
        <v>16.435222222222219</v>
      </c>
      <c r="E1109" s="128">
        <f>(C1109+4.2+coefficient!$B$21-0.5)/0.95</f>
        <v>13.08421052631579</v>
      </c>
      <c r="F1109" s="185" t="s">
        <v>516</v>
      </c>
      <c r="G1109" s="179">
        <v>1108</v>
      </c>
      <c r="H1109" s="180">
        <f>(C1109+4.2+coefficient!$B$21)/0.85*1.19</f>
        <v>18.101999999999997</v>
      </c>
      <c r="I1109" s="132">
        <v>294</v>
      </c>
      <c r="J1109" s="132">
        <v>167452552</v>
      </c>
      <c r="K1109" s="132">
        <v>450248</v>
      </c>
      <c r="L1109" s="181">
        <f>(C1109+4.2+coefficient!$B$21)/0.88*1.19</f>
        <v>17.484886363636363</v>
      </c>
      <c r="M1109" s="135">
        <v>295</v>
      </c>
      <c r="N1109" s="135">
        <v>167452552</v>
      </c>
      <c r="O1109" s="135">
        <v>450249</v>
      </c>
      <c r="P1109" s="182">
        <f>(C1109+4.2+coefficient!$B$21-0.5)/0.88*1.19</f>
        <v>16.80875</v>
      </c>
      <c r="Q1109" s="137">
        <v>296</v>
      </c>
      <c r="R1109" s="137">
        <v>167452552</v>
      </c>
      <c r="S1109" s="137">
        <v>450250</v>
      </c>
      <c r="T1109" s="186">
        <f t="shared" si="72"/>
        <v>8.0189772727272715</v>
      </c>
      <c r="U1109" s="187">
        <v>758</v>
      </c>
      <c r="V1109" s="187">
        <v>167452552</v>
      </c>
      <c r="W1109" s="187">
        <v>600178</v>
      </c>
      <c r="X1109" s="188">
        <f t="shared" si="74"/>
        <v>12.584886363636363</v>
      </c>
      <c r="Y1109" s="189">
        <v>759</v>
      </c>
      <c r="Z1109" s="189">
        <v>167452552</v>
      </c>
      <c r="AA1109" s="189">
        <v>600179</v>
      </c>
      <c r="AB1109" s="357">
        <v>35</v>
      </c>
      <c r="AE1109">
        <v>1</v>
      </c>
      <c r="AF1109">
        <v>17.48</v>
      </c>
      <c r="AG1109">
        <v>0</v>
      </c>
    </row>
    <row r="1110" spans="1:33" x14ac:dyDescent="0.25">
      <c r="A1110" s="144" t="s">
        <v>1950</v>
      </c>
      <c r="B1110" s="183">
        <v>167452553</v>
      </c>
      <c r="C1110" s="184">
        <v>2.61</v>
      </c>
      <c r="D1110" s="127">
        <f>(C1110+4.2+coefficient!$B$20-0.5)/0.9*1.19</f>
        <v>20.243222222222222</v>
      </c>
      <c r="E1110" s="128">
        <f>(C1110+4.2+coefficient!$B$20-0.5)/0.95</f>
        <v>16.115789473684213</v>
      </c>
      <c r="F1110" s="178" t="s">
        <v>842</v>
      </c>
      <c r="G1110" s="179">
        <v>1109</v>
      </c>
      <c r="H1110" s="180">
        <f>(C1110+4.2+coefficient!$B$20)/0.85*1.19</f>
        <v>22.134</v>
      </c>
      <c r="I1110" s="132">
        <v>294</v>
      </c>
      <c r="J1110" s="132">
        <v>167452553</v>
      </c>
      <c r="K1110" s="132">
        <v>450251</v>
      </c>
      <c r="L1110" s="181">
        <f>(C1110+4.2+coefficient!$B$20)/0.88*1.19</f>
        <v>21.379431818181818</v>
      </c>
      <c r="M1110" s="135">
        <v>295</v>
      </c>
      <c r="N1110" s="135">
        <v>167452553</v>
      </c>
      <c r="O1110" s="135">
        <v>450252</v>
      </c>
      <c r="P1110" s="182">
        <f>(C1110+4.2+coefficient!$B$20-0.5)/0.88*1.19</f>
        <v>20.703295454545454</v>
      </c>
      <c r="Q1110" s="137">
        <v>296</v>
      </c>
      <c r="R1110" s="137">
        <v>167452553</v>
      </c>
      <c r="S1110" s="137">
        <v>450253</v>
      </c>
      <c r="T1110" s="186">
        <f t="shared" si="72"/>
        <v>9.2089772727272727</v>
      </c>
      <c r="U1110" s="187">
        <v>758</v>
      </c>
      <c r="V1110" s="187">
        <v>167452553</v>
      </c>
      <c r="W1110" s="187">
        <v>600180</v>
      </c>
      <c r="X1110" s="188">
        <f t="shared" si="74"/>
        <v>16.479431818181816</v>
      </c>
      <c r="Y1110" s="189">
        <v>759</v>
      </c>
      <c r="Z1110" s="189">
        <v>167452553</v>
      </c>
      <c r="AA1110" s="189">
        <v>600181</v>
      </c>
      <c r="AB1110" s="357">
        <v>31</v>
      </c>
    </row>
    <row r="1111" spans="1:33" x14ac:dyDescent="0.25">
      <c r="A1111" s="125" t="s">
        <v>1951</v>
      </c>
      <c r="B1111" s="183">
        <v>167452554</v>
      </c>
      <c r="C1111" s="184">
        <v>2.2999999999999998</v>
      </c>
      <c r="D1111" s="127">
        <f>(C1111+4.2+coefficient!$B$20-0.5)/0.9*1.19</f>
        <v>19.833333333333332</v>
      </c>
      <c r="E1111" s="128">
        <f>(C1111+4.2+coefficient!$B$20-0.5)/0.95</f>
        <v>15.789473684210527</v>
      </c>
      <c r="F1111" s="185" t="s">
        <v>842</v>
      </c>
      <c r="G1111" s="179">
        <v>1110</v>
      </c>
      <c r="H1111" s="180">
        <f>(C1111+4.2+coefficient!$B$20)/0.85*1.19</f>
        <v>21.7</v>
      </c>
      <c r="I1111" s="132">
        <v>294</v>
      </c>
      <c r="J1111" s="132">
        <v>167452554</v>
      </c>
      <c r="K1111" s="132">
        <v>450254</v>
      </c>
      <c r="L1111" s="181">
        <f>(C1111+4.2+coefficient!$B$20)/0.88*1.19</f>
        <v>20.96022727272727</v>
      </c>
      <c r="M1111" s="135">
        <v>295</v>
      </c>
      <c r="N1111" s="135">
        <v>167452554</v>
      </c>
      <c r="O1111" s="135">
        <v>450255</v>
      </c>
      <c r="P1111" s="182">
        <f>(C1111+4.2+coefficient!$B$20-0.5)/0.88*1.19</f>
        <v>20.28409090909091</v>
      </c>
      <c r="Q1111" s="137">
        <v>296</v>
      </c>
      <c r="R1111" s="137">
        <v>167452554</v>
      </c>
      <c r="S1111" s="137">
        <v>450256</v>
      </c>
      <c r="T1111" s="186">
        <f t="shared" si="72"/>
        <v>8.7897727272727266</v>
      </c>
      <c r="U1111" s="187">
        <v>758</v>
      </c>
      <c r="V1111" s="187">
        <v>167452554</v>
      </c>
      <c r="W1111" s="187">
        <v>600182</v>
      </c>
      <c r="X1111" s="188">
        <f t="shared" si="74"/>
        <v>16.060227272727268</v>
      </c>
      <c r="Y1111" s="189">
        <v>759</v>
      </c>
      <c r="Z1111" s="189">
        <v>167452554</v>
      </c>
      <c r="AA1111" s="189">
        <v>600183</v>
      </c>
      <c r="AB1111" s="357">
        <v>35</v>
      </c>
    </row>
    <row r="1112" spans="1:33" x14ac:dyDescent="0.25">
      <c r="A1112" s="146" t="s">
        <v>1952</v>
      </c>
      <c r="B1112" s="190">
        <v>167452555</v>
      </c>
      <c r="C1112" s="191">
        <v>2.98</v>
      </c>
      <c r="D1112" s="192">
        <f>(C1112+4.2+coefficient!$B$20-0.5)/0.9*1.19</f>
        <v>20.732444444444443</v>
      </c>
      <c r="E1112" s="193">
        <f>(C1112+4.2+coefficient!$B$20-0.5)/0.95</f>
        <v>16.505263157894738</v>
      </c>
      <c r="F1112" s="178" t="s">
        <v>842</v>
      </c>
      <c r="G1112" s="179">
        <v>1111</v>
      </c>
      <c r="H1112" s="180">
        <f>(C1112+4.2+coefficient!$B$20)/0.85*1.19</f>
        <v>22.651999999999997</v>
      </c>
      <c r="I1112" s="132">
        <v>294</v>
      </c>
      <c r="J1112" s="132">
        <v>167452555</v>
      </c>
      <c r="K1112" s="132">
        <v>450257</v>
      </c>
      <c r="L1112" s="181">
        <f>(C1112+4.2+coefficient!$B$20)/0.88*1.19</f>
        <v>21.879772727272726</v>
      </c>
      <c r="M1112" s="135">
        <v>295</v>
      </c>
      <c r="N1112" s="135">
        <v>167452555</v>
      </c>
      <c r="O1112" s="135">
        <v>450258</v>
      </c>
      <c r="P1112" s="182">
        <f>(C1112+4.2+coefficient!$B$20-0.5)/0.88*1.19</f>
        <v>21.20363636363636</v>
      </c>
      <c r="Q1112" s="137">
        <v>296</v>
      </c>
      <c r="R1112" s="137">
        <v>167452555</v>
      </c>
      <c r="S1112" s="137">
        <v>450259</v>
      </c>
      <c r="T1112" s="186">
        <f t="shared" si="72"/>
        <v>9.7093181818181797</v>
      </c>
      <c r="U1112" s="187">
        <v>758</v>
      </c>
      <c r="V1112" s="187">
        <v>167452555</v>
      </c>
      <c r="W1112" s="187">
        <v>600184</v>
      </c>
      <c r="X1112" s="188">
        <f t="shared" si="74"/>
        <v>16.979772727272724</v>
      </c>
      <c r="Y1112" s="189">
        <v>759</v>
      </c>
      <c r="Z1112" s="189">
        <v>167452555</v>
      </c>
      <c r="AA1112" s="189">
        <v>600185</v>
      </c>
      <c r="AB1112" s="357">
        <v>0</v>
      </c>
    </row>
    <row r="1113" spans="1:33" x14ac:dyDescent="0.25">
      <c r="A1113" s="125" t="s">
        <v>1953</v>
      </c>
      <c r="B1113" s="183">
        <v>167452556</v>
      </c>
      <c r="C1113" s="184">
        <v>2.76</v>
      </c>
      <c r="D1113" s="127">
        <f>(C1113+4.2+coefficient!$B$20-0.5)/0.9*1.19</f>
        <v>20.441555555555553</v>
      </c>
      <c r="E1113" s="128">
        <f>(C1113+4.2+coefficient!$B$20-0.5)/0.95</f>
        <v>16.273684210526316</v>
      </c>
      <c r="F1113" s="185" t="s">
        <v>842</v>
      </c>
      <c r="G1113" s="179">
        <v>1112</v>
      </c>
      <c r="H1113" s="180">
        <f>(C1113+4.2+coefficient!$B$20)/0.85*1.19</f>
        <v>22.344000000000001</v>
      </c>
      <c r="I1113" s="132">
        <v>294</v>
      </c>
      <c r="J1113" s="132">
        <v>167452556</v>
      </c>
      <c r="K1113" s="132">
        <v>450260</v>
      </c>
      <c r="L1113" s="181">
        <f>(C1113+4.2+coefficient!$B$20)/0.88*1.19</f>
        <v>21.582272727272727</v>
      </c>
      <c r="M1113" s="135">
        <v>295</v>
      </c>
      <c r="N1113" s="135">
        <v>167452556</v>
      </c>
      <c r="O1113" s="135">
        <v>450261</v>
      </c>
      <c r="P1113" s="182">
        <f>(C1113+4.2+coefficient!$B$20-0.5)/0.88*1.19</f>
        <v>20.906136363636364</v>
      </c>
      <c r="Q1113" s="137">
        <v>296</v>
      </c>
      <c r="R1113" s="137">
        <v>167452556</v>
      </c>
      <c r="S1113" s="137">
        <v>450262</v>
      </c>
      <c r="T1113" s="186">
        <f t="shared" si="72"/>
        <v>9.4118181818181821</v>
      </c>
      <c r="U1113" s="187">
        <v>758</v>
      </c>
      <c r="V1113" s="187">
        <v>167452556</v>
      </c>
      <c r="W1113" s="187">
        <v>600186</v>
      </c>
      <c r="X1113" s="188">
        <f t="shared" si="74"/>
        <v>16.682272727272725</v>
      </c>
      <c r="Y1113" s="189">
        <v>759</v>
      </c>
      <c r="Z1113" s="189">
        <v>167452556</v>
      </c>
      <c r="AA1113" s="189">
        <v>600187</v>
      </c>
      <c r="AB1113" s="357">
        <v>33</v>
      </c>
    </row>
    <row r="1114" spans="1:33" x14ac:dyDescent="0.25">
      <c r="A1114" s="144" t="s">
        <v>1954</v>
      </c>
      <c r="B1114" s="183">
        <v>167452557</v>
      </c>
      <c r="C1114" s="184">
        <v>1.79</v>
      </c>
      <c r="D1114" s="127">
        <f>(C1114+4.2+coefficient!$B$21-0.5)/0.9*1.19</f>
        <v>16.514555555555557</v>
      </c>
      <c r="E1114" s="128">
        <f>(C1114+4.2+coefficient!$B$21-0.5)/0.95</f>
        <v>13.147368421052633</v>
      </c>
      <c r="F1114" s="178" t="s">
        <v>516</v>
      </c>
      <c r="G1114" s="179">
        <v>1113</v>
      </c>
      <c r="H1114" s="180">
        <f>(C1114+4.2+coefficient!$B$21)/0.85*1.19</f>
        <v>18.186</v>
      </c>
      <c r="I1114" s="132">
        <v>294</v>
      </c>
      <c r="J1114" s="132">
        <v>167452557</v>
      </c>
      <c r="K1114" s="132">
        <v>450263</v>
      </c>
      <c r="L1114" s="181">
        <f>(C1114+4.2+coefficient!$B$21)/0.88*1.19</f>
        <v>17.566022727272728</v>
      </c>
      <c r="M1114" s="135">
        <v>295</v>
      </c>
      <c r="N1114" s="135">
        <v>167452557</v>
      </c>
      <c r="O1114" s="135">
        <v>450264</v>
      </c>
      <c r="P1114" s="182">
        <f>(C1114+4.2+coefficient!$B$21-0.5)/0.88*1.19</f>
        <v>16.889886363636364</v>
      </c>
      <c r="Q1114" s="137">
        <v>296</v>
      </c>
      <c r="R1114" s="137">
        <v>167452557</v>
      </c>
      <c r="S1114" s="137">
        <v>450265</v>
      </c>
      <c r="T1114" s="186">
        <f t="shared" si="72"/>
        <v>8.1001136363636359</v>
      </c>
      <c r="U1114" s="187">
        <v>758</v>
      </c>
      <c r="V1114" s="187">
        <v>167452557</v>
      </c>
      <c r="W1114" s="187">
        <v>600188</v>
      </c>
      <c r="X1114" s="188">
        <f t="shared" si="74"/>
        <v>12.666022727272727</v>
      </c>
      <c r="Y1114" s="189">
        <v>759</v>
      </c>
      <c r="Z1114" s="189">
        <v>167452557</v>
      </c>
      <c r="AA1114" s="189">
        <v>600189</v>
      </c>
      <c r="AB1114" s="357">
        <v>55</v>
      </c>
    </row>
    <row r="1115" spans="1:33" x14ac:dyDescent="0.25">
      <c r="A1115" s="125" t="s">
        <v>1955</v>
      </c>
      <c r="B1115" s="183">
        <v>167452558</v>
      </c>
      <c r="C1115" s="184">
        <v>2.67</v>
      </c>
      <c r="D1115" s="127">
        <f>(C1115+4.2+coefficient!$B$20-0.5)/0.9*1.19</f>
        <v>20.322555555555557</v>
      </c>
      <c r="E1115" s="128">
        <f>(C1115+4.2+coefficient!$B$20-0.5)/0.95</f>
        <v>16.178947368421053</v>
      </c>
      <c r="F1115" s="185" t="s">
        <v>842</v>
      </c>
      <c r="G1115" s="179">
        <v>1114</v>
      </c>
      <c r="H1115" s="180">
        <f>(C1115+4.2+coefficient!$B$20)/0.85*1.19</f>
        <v>22.218</v>
      </c>
      <c r="I1115" s="132">
        <v>294</v>
      </c>
      <c r="J1115" s="132">
        <v>167452558</v>
      </c>
      <c r="K1115" s="132">
        <v>450266</v>
      </c>
      <c r="L1115" s="181">
        <f>(C1115+4.2+coefficient!$B$20)/0.88*1.19</f>
        <v>21.460568181818182</v>
      </c>
      <c r="M1115" s="135">
        <v>295</v>
      </c>
      <c r="N1115" s="135">
        <v>167452558</v>
      </c>
      <c r="O1115" s="135">
        <v>450267</v>
      </c>
      <c r="P1115" s="182">
        <f>(C1115+4.2+coefficient!$B$20-0.5)/0.88*1.19</f>
        <v>20.784431818181819</v>
      </c>
      <c r="Q1115" s="137">
        <v>296</v>
      </c>
      <c r="R1115" s="137">
        <v>167452558</v>
      </c>
      <c r="S1115" s="137">
        <v>450268</v>
      </c>
      <c r="T1115" s="186">
        <f t="shared" si="72"/>
        <v>9.2901136363636354</v>
      </c>
      <c r="U1115" s="187">
        <v>758</v>
      </c>
      <c r="V1115" s="187">
        <v>167452558</v>
      </c>
      <c r="W1115" s="187">
        <v>600190</v>
      </c>
      <c r="X1115" s="188">
        <f t="shared" si="74"/>
        <v>16.560568181818184</v>
      </c>
      <c r="Y1115" s="189">
        <v>759</v>
      </c>
      <c r="Z1115" s="189">
        <v>167452558</v>
      </c>
      <c r="AA1115" s="189">
        <v>600191</v>
      </c>
      <c r="AB1115" s="357">
        <v>31</v>
      </c>
    </row>
    <row r="1116" spans="1:33" x14ac:dyDescent="0.25">
      <c r="A1116" s="144" t="s">
        <v>1956</v>
      </c>
      <c r="B1116" s="183">
        <v>167452559</v>
      </c>
      <c r="C1116" s="184">
        <v>2.36</v>
      </c>
      <c r="D1116" s="127">
        <f>(C1116+4.2+coefficient!$B$20-0.5)/0.9*1.19</f>
        <v>19.912666666666667</v>
      </c>
      <c r="E1116" s="128">
        <f>(C1116+4.2+coefficient!$B$20-0.5)/0.95</f>
        <v>15.852631578947369</v>
      </c>
      <c r="F1116" s="178" t="s">
        <v>842</v>
      </c>
      <c r="G1116" s="179">
        <v>1115</v>
      </c>
      <c r="H1116" s="180">
        <f>(C1116+4.2+coefficient!$B$20)/0.85*1.19</f>
        <v>21.784000000000002</v>
      </c>
      <c r="I1116" s="132">
        <v>294</v>
      </c>
      <c r="J1116" s="132">
        <v>167452559</v>
      </c>
      <c r="K1116" s="132">
        <v>450269</v>
      </c>
      <c r="L1116" s="181">
        <f>(C1116+4.2+coefficient!$B$20)/0.88*1.19</f>
        <v>21.041363636363638</v>
      </c>
      <c r="M1116" s="135">
        <v>295</v>
      </c>
      <c r="N1116" s="135">
        <v>167452559</v>
      </c>
      <c r="O1116" s="135">
        <v>450270</v>
      </c>
      <c r="P1116" s="182">
        <f>(C1116+4.2+coefficient!$B$20-0.5)/0.88*1.19</f>
        <v>20.365227272727271</v>
      </c>
      <c r="Q1116" s="137">
        <v>296</v>
      </c>
      <c r="R1116" s="137">
        <v>167452559</v>
      </c>
      <c r="S1116" s="137">
        <v>450271</v>
      </c>
      <c r="T1116" s="186">
        <f t="shared" si="72"/>
        <v>8.8709090909090911</v>
      </c>
      <c r="U1116" s="187">
        <v>758</v>
      </c>
      <c r="V1116" s="187">
        <v>167452559</v>
      </c>
      <c r="W1116" s="187">
        <v>600192</v>
      </c>
      <c r="X1116" s="188">
        <f t="shared" si="74"/>
        <v>16.141363636363636</v>
      </c>
      <c r="Y1116" s="189">
        <v>759</v>
      </c>
      <c r="Z1116" s="189">
        <v>167452559</v>
      </c>
      <c r="AA1116" s="189">
        <v>600193</v>
      </c>
      <c r="AB1116" s="357">
        <v>55</v>
      </c>
    </row>
    <row r="1117" spans="1:33" x14ac:dyDescent="0.25">
      <c r="A1117" s="148" t="s">
        <v>1957</v>
      </c>
      <c r="B1117" s="190">
        <v>167452560</v>
      </c>
      <c r="C1117" s="191">
        <v>3.04</v>
      </c>
      <c r="D1117" s="192">
        <f>(C1117+4.2+coefficient!$B$20-0.5)/0.9*1.19</f>
        <v>20.811777777777777</v>
      </c>
      <c r="E1117" s="193">
        <f>(C1117+4.2+coefficient!$B$20-0.5)/0.95</f>
        <v>16.568421052631582</v>
      </c>
      <c r="F1117" s="185" t="s">
        <v>842</v>
      </c>
      <c r="G1117" s="179">
        <v>1116</v>
      </c>
      <c r="H1117" s="180">
        <f>(C1117+4.2+coefficient!$B$20)/0.85*1.19</f>
        <v>22.736000000000004</v>
      </c>
      <c r="I1117" s="132">
        <v>294</v>
      </c>
      <c r="J1117" s="132">
        <v>167452560</v>
      </c>
      <c r="K1117" s="132">
        <v>450272</v>
      </c>
      <c r="L1117" s="181">
        <f>(C1117+4.2+coefficient!$B$20)/0.88*1.19</f>
        <v>21.960909090909091</v>
      </c>
      <c r="M1117" s="135">
        <v>295</v>
      </c>
      <c r="N1117" s="135">
        <v>167452560</v>
      </c>
      <c r="O1117" s="135">
        <v>450273</v>
      </c>
      <c r="P1117" s="182">
        <f>(C1117+4.2+coefficient!$B$20-0.5)/0.88*1.19</f>
        <v>21.284772727272731</v>
      </c>
      <c r="Q1117" s="137">
        <v>296</v>
      </c>
      <c r="R1117" s="137">
        <v>167452560</v>
      </c>
      <c r="S1117" s="137">
        <v>450274</v>
      </c>
      <c r="T1117" s="186">
        <f t="shared" si="72"/>
        <v>9.7904545454545442</v>
      </c>
      <c r="U1117" s="187">
        <v>758</v>
      </c>
      <c r="V1117" s="187">
        <v>167452560</v>
      </c>
      <c r="W1117" s="187">
        <v>600194</v>
      </c>
      <c r="X1117" s="188">
        <f t="shared" si="74"/>
        <v>17.060909090909092</v>
      </c>
      <c r="Y1117" s="189">
        <v>759</v>
      </c>
      <c r="Z1117" s="189">
        <v>167452560</v>
      </c>
      <c r="AA1117" s="189">
        <v>600195</v>
      </c>
      <c r="AB1117" s="357">
        <v>0</v>
      </c>
    </row>
    <row r="1118" spans="1:33" x14ac:dyDescent="0.25">
      <c r="A1118" s="144" t="s">
        <v>1958</v>
      </c>
      <c r="B1118" s="183">
        <v>167452561</v>
      </c>
      <c r="C1118" s="184">
        <v>2.82</v>
      </c>
      <c r="D1118" s="127">
        <f>(C1118+4.2+coefficient!$B$20-0.5)/0.9*1.19</f>
        <v>20.520888888888887</v>
      </c>
      <c r="E1118" s="128">
        <f>(C1118+4.2+coefficient!$B$20-0.5)/0.95</f>
        <v>16.336842105263159</v>
      </c>
      <c r="F1118" s="178" t="s">
        <v>842</v>
      </c>
      <c r="G1118" s="179">
        <v>1117</v>
      </c>
      <c r="H1118" s="180">
        <f>(C1118+4.2+coefficient!$B$20)/0.85*1.19</f>
        <v>22.428000000000001</v>
      </c>
      <c r="I1118" s="132">
        <v>294</v>
      </c>
      <c r="J1118" s="132">
        <v>167452561</v>
      </c>
      <c r="K1118" s="132">
        <v>450275</v>
      </c>
      <c r="L1118" s="181">
        <f>(C1118+4.2+coefficient!$B$20)/0.88*1.19</f>
        <v>21.663409090909088</v>
      </c>
      <c r="M1118" s="135">
        <v>295</v>
      </c>
      <c r="N1118" s="135">
        <v>167452561</v>
      </c>
      <c r="O1118" s="135">
        <v>450276</v>
      </c>
      <c r="P1118" s="182">
        <f>(C1118+4.2+coefficient!$B$20-0.5)/0.88*1.19</f>
        <v>20.987272727272728</v>
      </c>
      <c r="Q1118" s="137">
        <v>296</v>
      </c>
      <c r="R1118" s="137">
        <v>167452561</v>
      </c>
      <c r="S1118" s="137">
        <v>450277</v>
      </c>
      <c r="T1118" s="186">
        <f t="shared" si="72"/>
        <v>9.4929545454545448</v>
      </c>
      <c r="U1118" s="187">
        <v>758</v>
      </c>
      <c r="V1118" s="187">
        <v>167452561</v>
      </c>
      <c r="W1118" s="187">
        <v>600196</v>
      </c>
      <c r="X1118" s="188">
        <f t="shared" si="74"/>
        <v>16.763409090909086</v>
      </c>
      <c r="Y1118" s="189">
        <v>759</v>
      </c>
      <c r="Z1118" s="189">
        <v>167452561</v>
      </c>
      <c r="AA1118" s="189">
        <v>600197</v>
      </c>
      <c r="AB1118" s="357">
        <v>33</v>
      </c>
    </row>
    <row r="1119" spans="1:33" x14ac:dyDescent="0.25">
      <c r="A1119" s="125" t="s">
        <v>1959</v>
      </c>
      <c r="B1119" s="183">
        <v>167452562</v>
      </c>
      <c r="C1119" s="184">
        <v>1.79</v>
      </c>
      <c r="D1119" s="127">
        <f>(C1119+4.2+coefficient!$B$21-0.5)/0.9*1.19</f>
        <v>16.514555555555557</v>
      </c>
      <c r="E1119" s="128">
        <f>(C1119+4.2+coefficient!$B$21-0.5)/0.95</f>
        <v>13.147368421052633</v>
      </c>
      <c r="F1119" s="185" t="s">
        <v>516</v>
      </c>
      <c r="G1119" s="179">
        <v>1118</v>
      </c>
      <c r="H1119" s="180">
        <f>(C1119+4.2+coefficient!$B$21)/0.85*1.19</f>
        <v>18.186</v>
      </c>
      <c r="I1119" s="132">
        <v>294</v>
      </c>
      <c r="J1119" s="132">
        <v>167452562</v>
      </c>
      <c r="K1119" s="132">
        <v>450278</v>
      </c>
      <c r="L1119" s="181">
        <f>(C1119+4.2+coefficient!$B$21)/0.88*1.19</f>
        <v>17.566022727272728</v>
      </c>
      <c r="M1119" s="135">
        <v>295</v>
      </c>
      <c r="N1119" s="135">
        <v>167452562</v>
      </c>
      <c r="O1119" s="135">
        <v>450279</v>
      </c>
      <c r="P1119" s="182">
        <f>(C1119+4.2+coefficient!$B$21-0.5)/0.88*1.19</f>
        <v>16.889886363636364</v>
      </c>
      <c r="Q1119" s="137">
        <v>296</v>
      </c>
      <c r="R1119" s="137">
        <v>167452562</v>
      </c>
      <c r="S1119" s="137">
        <v>450280</v>
      </c>
      <c r="T1119" s="186">
        <f t="shared" si="72"/>
        <v>8.1001136363636359</v>
      </c>
      <c r="U1119" s="187">
        <v>758</v>
      </c>
      <c r="V1119" s="187">
        <v>167452562</v>
      </c>
      <c r="W1119" s="187">
        <v>600198</v>
      </c>
      <c r="X1119" s="188">
        <f t="shared" si="74"/>
        <v>12.666022727272727</v>
      </c>
      <c r="Y1119" s="189">
        <v>759</v>
      </c>
      <c r="Z1119" s="189">
        <v>167452562</v>
      </c>
      <c r="AA1119" s="189">
        <v>600199</v>
      </c>
      <c r="AB1119" s="357">
        <v>54</v>
      </c>
      <c r="AE1119">
        <v>1</v>
      </c>
      <c r="AF1119">
        <v>14.86</v>
      </c>
      <c r="AG1119">
        <v>0</v>
      </c>
    </row>
    <row r="1120" spans="1:33" x14ac:dyDescent="0.25">
      <c r="A1120" s="144" t="s">
        <v>1960</v>
      </c>
      <c r="B1120" s="183">
        <v>167452563</v>
      </c>
      <c r="C1120" s="184">
        <v>2.46</v>
      </c>
      <c r="D1120" s="127">
        <f>(C1120+4.2+coefficient!$B$20-0.5)/0.9*1.19</f>
        <v>20.044888888888888</v>
      </c>
      <c r="E1120" s="128">
        <f>(C1120+4.2+coefficient!$B$20-0.5)/0.95</f>
        <v>15.957894736842107</v>
      </c>
      <c r="F1120" s="178" t="s">
        <v>842</v>
      </c>
      <c r="G1120" s="179">
        <v>1119</v>
      </c>
      <c r="H1120" s="180">
        <f>(C1120+4.2+coefficient!$B$20)/0.85*1.19</f>
        <v>21.924000000000003</v>
      </c>
      <c r="I1120" s="132">
        <v>294</v>
      </c>
      <c r="J1120" s="132">
        <v>167452563</v>
      </c>
      <c r="K1120" s="132">
        <v>450281</v>
      </c>
      <c r="L1120" s="181">
        <f>(C1120+4.2+coefficient!$B$20)/0.88*1.19</f>
        <v>21.176590909090908</v>
      </c>
      <c r="M1120" s="135">
        <v>295</v>
      </c>
      <c r="N1120" s="135">
        <v>167452563</v>
      </c>
      <c r="O1120" s="135">
        <v>450282</v>
      </c>
      <c r="P1120" s="182">
        <f>(C1120+4.2+coefficient!$B$20-0.5)/0.88*1.19</f>
        <v>20.500454545454545</v>
      </c>
      <c r="Q1120" s="137">
        <v>296</v>
      </c>
      <c r="R1120" s="137">
        <v>167452563</v>
      </c>
      <c r="S1120" s="137">
        <v>450283</v>
      </c>
      <c r="T1120" s="186">
        <f t="shared" si="72"/>
        <v>9.0061363636363634</v>
      </c>
      <c r="U1120" s="187">
        <v>758</v>
      </c>
      <c r="V1120" s="187">
        <v>167452563</v>
      </c>
      <c r="W1120" s="187">
        <v>600200</v>
      </c>
      <c r="X1120" s="188">
        <f t="shared" si="74"/>
        <v>16.276590909090906</v>
      </c>
      <c r="Y1120" s="189">
        <v>759</v>
      </c>
      <c r="Z1120" s="189">
        <v>167452563</v>
      </c>
      <c r="AA1120" s="189">
        <v>600201</v>
      </c>
      <c r="AB1120" s="357">
        <v>54</v>
      </c>
      <c r="AE1120">
        <v>1</v>
      </c>
      <c r="AF1120">
        <v>18.47</v>
      </c>
      <c r="AG1120">
        <v>0</v>
      </c>
    </row>
    <row r="1121" spans="1:33" x14ac:dyDescent="0.25">
      <c r="A1121" s="125" t="s">
        <v>1961</v>
      </c>
      <c r="B1121" s="183">
        <v>167452564</v>
      </c>
      <c r="C1121" s="184">
        <v>2.1</v>
      </c>
      <c r="D1121" s="127">
        <f>(C1121+4.2+coefficient!$B$21-0.5)/0.9*1.19</f>
        <v>16.924444444444443</v>
      </c>
      <c r="E1121" s="128">
        <f>(C1121+4.2+coefficient!$B$21-0.5)/0.95</f>
        <v>13.473684210526317</v>
      </c>
      <c r="F1121" s="185" t="s">
        <v>516</v>
      </c>
      <c r="G1121" s="179">
        <v>1120</v>
      </c>
      <c r="H1121" s="180">
        <f>(C1121+4.2+coefficient!$B$21)/0.85*1.19</f>
        <v>18.62</v>
      </c>
      <c r="I1121" s="132">
        <v>294</v>
      </c>
      <c r="J1121" s="132">
        <v>167452564</v>
      </c>
      <c r="K1121" s="132">
        <v>450284</v>
      </c>
      <c r="L1121" s="181">
        <f>(C1121+4.2+coefficient!$B$21)/0.88*1.19</f>
        <v>17.985227272727272</v>
      </c>
      <c r="M1121" s="135">
        <v>295</v>
      </c>
      <c r="N1121" s="135">
        <v>167452564</v>
      </c>
      <c r="O1121" s="135">
        <v>450285</v>
      </c>
      <c r="P1121" s="182">
        <f>(C1121+4.2+coefficient!$B$21-0.5)/0.88*1.19</f>
        <v>17.309090909090909</v>
      </c>
      <c r="Q1121" s="137">
        <v>296</v>
      </c>
      <c r="R1121" s="137">
        <v>167452564</v>
      </c>
      <c r="S1121" s="137">
        <v>450286</v>
      </c>
      <c r="T1121" s="186">
        <f t="shared" si="72"/>
        <v>8.519318181818182</v>
      </c>
      <c r="U1121" s="187">
        <v>758</v>
      </c>
      <c r="V1121" s="187">
        <v>167452564</v>
      </c>
      <c r="W1121" s="187">
        <v>600202</v>
      </c>
      <c r="X1121" s="188">
        <f t="shared" ref="X1121:X1129" si="75">L1121-2</f>
        <v>15.985227272727272</v>
      </c>
      <c r="Y1121" s="189">
        <v>759</v>
      </c>
      <c r="Z1121" s="189">
        <v>167452564</v>
      </c>
      <c r="AA1121" s="189">
        <v>600203</v>
      </c>
      <c r="AB1121" s="357">
        <v>7</v>
      </c>
    </row>
    <row r="1122" spans="1:33" x14ac:dyDescent="0.25">
      <c r="A1122" s="144" t="s">
        <v>1962</v>
      </c>
      <c r="B1122" s="183">
        <v>167452565</v>
      </c>
      <c r="C1122" s="184">
        <v>2.98</v>
      </c>
      <c r="D1122" s="127">
        <f>(C1122+4.2+coefficient!$B$20-0.5)/0.9*1.19</f>
        <v>20.732444444444443</v>
      </c>
      <c r="E1122" s="128">
        <f>(C1122+4.2+coefficient!$B$20-0.5)/0.95</f>
        <v>16.505263157894738</v>
      </c>
      <c r="F1122" s="178" t="s">
        <v>842</v>
      </c>
      <c r="G1122" s="179">
        <v>1121</v>
      </c>
      <c r="H1122" s="180">
        <f>(C1122+4.2+coefficient!$B$20)/0.85*1.19</f>
        <v>22.651999999999997</v>
      </c>
      <c r="I1122" s="132">
        <v>294</v>
      </c>
      <c r="J1122" s="132">
        <v>167452565</v>
      </c>
      <c r="K1122" s="132">
        <v>450287</v>
      </c>
      <c r="L1122" s="181">
        <f>(C1122+4.2+coefficient!$B$20)/0.88*1.19</f>
        <v>21.879772727272726</v>
      </c>
      <c r="M1122" s="135">
        <v>295</v>
      </c>
      <c r="N1122" s="135">
        <v>167452565</v>
      </c>
      <c r="O1122" s="135">
        <v>450288</v>
      </c>
      <c r="P1122" s="182">
        <f>(C1122+4.2+coefficient!$B$20-0.5)/0.88*1.19</f>
        <v>21.20363636363636</v>
      </c>
      <c r="Q1122" s="137">
        <v>296</v>
      </c>
      <c r="R1122" s="137">
        <v>167452565</v>
      </c>
      <c r="S1122" s="137">
        <v>450289</v>
      </c>
      <c r="T1122" s="186">
        <f t="shared" si="72"/>
        <v>9.7093181818181797</v>
      </c>
      <c r="U1122" s="187">
        <v>758</v>
      </c>
      <c r="V1122" s="187">
        <v>167452565</v>
      </c>
      <c r="W1122" s="187">
        <v>600204</v>
      </c>
      <c r="X1122" s="188">
        <f t="shared" si="75"/>
        <v>19.879772727272726</v>
      </c>
      <c r="Y1122" s="189">
        <v>759</v>
      </c>
      <c r="Z1122" s="189">
        <v>167452565</v>
      </c>
      <c r="AA1122" s="189">
        <v>600205</v>
      </c>
      <c r="AB1122" s="357">
        <v>7</v>
      </c>
    </row>
    <row r="1123" spans="1:33" x14ac:dyDescent="0.25">
      <c r="A1123" s="125" t="s">
        <v>1963</v>
      </c>
      <c r="B1123" s="183">
        <v>167452566</v>
      </c>
      <c r="C1123" s="184">
        <v>2.82</v>
      </c>
      <c r="D1123" s="127">
        <f>(C1123+4.2+coefficient!$B$20-0.5)/0.9*1.19</f>
        <v>20.520888888888887</v>
      </c>
      <c r="E1123" s="128">
        <f>(C1123+4.2+coefficient!$B$20-0.5)/0.95</f>
        <v>16.336842105263159</v>
      </c>
      <c r="F1123" s="185" t="s">
        <v>842</v>
      </c>
      <c r="G1123" s="179">
        <v>1122</v>
      </c>
      <c r="H1123" s="180">
        <f>(C1123+4.2+coefficient!$B$20)/0.85*1.19</f>
        <v>22.428000000000001</v>
      </c>
      <c r="I1123" s="132">
        <v>294</v>
      </c>
      <c r="J1123" s="132">
        <v>167452566</v>
      </c>
      <c r="K1123" s="132">
        <v>450290</v>
      </c>
      <c r="L1123" s="181">
        <f>(C1123+4.2+coefficient!$B$20)/0.88*1.19</f>
        <v>21.663409090909088</v>
      </c>
      <c r="M1123" s="135">
        <v>295</v>
      </c>
      <c r="N1123" s="135">
        <v>167452566</v>
      </c>
      <c r="O1123" s="135">
        <v>450291</v>
      </c>
      <c r="P1123" s="182">
        <f>(C1123+4.2+coefficient!$B$20-0.5)/0.88*1.19</f>
        <v>20.987272727272728</v>
      </c>
      <c r="Q1123" s="137">
        <v>296</v>
      </c>
      <c r="R1123" s="137">
        <v>167452566</v>
      </c>
      <c r="S1123" s="137">
        <v>450292</v>
      </c>
      <c r="T1123" s="186">
        <f t="shared" si="72"/>
        <v>9.4929545454545448</v>
      </c>
      <c r="U1123" s="187">
        <v>758</v>
      </c>
      <c r="V1123" s="187">
        <v>167452566</v>
      </c>
      <c r="W1123" s="187">
        <v>600206</v>
      </c>
      <c r="X1123" s="188">
        <f t="shared" si="75"/>
        <v>19.663409090909088</v>
      </c>
      <c r="Y1123" s="189">
        <v>759</v>
      </c>
      <c r="Z1123" s="189">
        <v>167452566</v>
      </c>
      <c r="AA1123" s="189">
        <v>600207</v>
      </c>
      <c r="AB1123" s="357">
        <v>7</v>
      </c>
    </row>
    <row r="1124" spans="1:33" x14ac:dyDescent="0.25">
      <c r="A1124" s="144" t="s">
        <v>1964</v>
      </c>
      <c r="B1124" s="183">
        <v>167452567</v>
      </c>
      <c r="C1124" s="184">
        <v>2.1</v>
      </c>
      <c r="D1124" s="127">
        <f>(C1124+4.2+coefficient!$B$21-0.5)/0.9*1.19</f>
        <v>16.924444444444443</v>
      </c>
      <c r="E1124" s="128">
        <f>(C1124+4.2+coefficient!$B$21-0.5)/0.95</f>
        <v>13.473684210526317</v>
      </c>
      <c r="F1124" s="178" t="s">
        <v>516</v>
      </c>
      <c r="G1124" s="179">
        <v>1123</v>
      </c>
      <c r="H1124" s="180">
        <f>(C1124+4.2+coefficient!$B$21)/0.85*1.19</f>
        <v>18.62</v>
      </c>
      <c r="I1124" s="132">
        <v>294</v>
      </c>
      <c r="J1124" s="132">
        <v>167452567</v>
      </c>
      <c r="K1124" s="132">
        <v>450293</v>
      </c>
      <c r="L1124" s="181">
        <f>(C1124+4.2+coefficient!$B$21)/0.88*1.19</f>
        <v>17.985227272727272</v>
      </c>
      <c r="M1124" s="135">
        <v>295</v>
      </c>
      <c r="N1124" s="135">
        <v>167452567</v>
      </c>
      <c r="O1124" s="135">
        <v>450294</v>
      </c>
      <c r="P1124" s="182">
        <f>(C1124+4.2+coefficient!$B$21-0.5)/0.88*1.19</f>
        <v>17.309090909090909</v>
      </c>
      <c r="Q1124" s="137">
        <v>296</v>
      </c>
      <c r="R1124" s="137">
        <v>167452567</v>
      </c>
      <c r="S1124" s="137">
        <v>450295</v>
      </c>
      <c r="T1124" s="186">
        <f t="shared" si="72"/>
        <v>8.519318181818182</v>
      </c>
      <c r="U1124" s="187">
        <v>758</v>
      </c>
      <c r="V1124" s="187">
        <v>167452567</v>
      </c>
      <c r="W1124" s="187">
        <v>600208</v>
      </c>
      <c r="X1124" s="188">
        <f t="shared" si="75"/>
        <v>15.985227272727272</v>
      </c>
      <c r="Y1124" s="189">
        <v>759</v>
      </c>
      <c r="Z1124" s="189">
        <v>167452567</v>
      </c>
      <c r="AA1124" s="189">
        <v>600209</v>
      </c>
      <c r="AB1124" s="357">
        <v>17</v>
      </c>
      <c r="AE1124">
        <v>2</v>
      </c>
      <c r="AF1124">
        <v>15.28</v>
      </c>
      <c r="AG1124">
        <v>0</v>
      </c>
    </row>
    <row r="1125" spans="1:33" x14ac:dyDescent="0.25">
      <c r="A1125" s="125" t="s">
        <v>1965</v>
      </c>
      <c r="B1125" s="183">
        <v>167452568</v>
      </c>
      <c r="C1125" s="184">
        <v>2.98</v>
      </c>
      <c r="D1125" s="127">
        <f>(C1125+4.2+coefficient!$B$20-0.5)/0.9*1.19</f>
        <v>20.732444444444443</v>
      </c>
      <c r="E1125" s="128">
        <f>(C1125+4.2+coefficient!$B$20-0.5)/0.95</f>
        <v>16.505263157894738</v>
      </c>
      <c r="F1125" s="185" t="s">
        <v>842</v>
      </c>
      <c r="G1125" s="179">
        <v>1124</v>
      </c>
      <c r="H1125" s="180">
        <f>(C1125+4.2+coefficient!$B$20)/0.85*1.19</f>
        <v>22.651999999999997</v>
      </c>
      <c r="I1125" s="132">
        <v>294</v>
      </c>
      <c r="J1125" s="132">
        <v>167452568</v>
      </c>
      <c r="K1125" s="132">
        <v>450296</v>
      </c>
      <c r="L1125" s="181">
        <f>(C1125+4.2+coefficient!$B$20)/0.88*1.19</f>
        <v>21.879772727272726</v>
      </c>
      <c r="M1125" s="135">
        <v>295</v>
      </c>
      <c r="N1125" s="135">
        <v>167452568</v>
      </c>
      <c r="O1125" s="135">
        <v>450297</v>
      </c>
      <c r="P1125" s="182">
        <f>(C1125+4.2+coefficient!$B$20-0.5)/0.88*1.19</f>
        <v>21.20363636363636</v>
      </c>
      <c r="Q1125" s="137">
        <v>296</v>
      </c>
      <c r="R1125" s="137">
        <v>167452568</v>
      </c>
      <c r="S1125" s="137">
        <v>450298</v>
      </c>
      <c r="T1125" s="186">
        <f t="shared" si="72"/>
        <v>9.7093181818181797</v>
      </c>
      <c r="U1125" s="187">
        <v>758</v>
      </c>
      <c r="V1125" s="187">
        <v>167452568</v>
      </c>
      <c r="W1125" s="187">
        <v>600210</v>
      </c>
      <c r="X1125" s="188">
        <f t="shared" si="75"/>
        <v>19.879772727272726</v>
      </c>
      <c r="Y1125" s="189">
        <v>759</v>
      </c>
      <c r="Z1125" s="189">
        <v>167452568</v>
      </c>
      <c r="AA1125" s="189">
        <v>600211</v>
      </c>
      <c r="AB1125" s="357">
        <v>17</v>
      </c>
      <c r="AE1125">
        <v>1</v>
      </c>
      <c r="AF1125">
        <v>17.82</v>
      </c>
      <c r="AG1125">
        <v>0</v>
      </c>
    </row>
    <row r="1126" spans="1:33" x14ac:dyDescent="0.25">
      <c r="A1126" s="144" t="s">
        <v>1966</v>
      </c>
      <c r="B1126" s="183">
        <v>167452569</v>
      </c>
      <c r="C1126" s="184">
        <v>2.82</v>
      </c>
      <c r="D1126" s="127">
        <f>(C1126+4.2+coefficient!$B$20-0.5)/0.9*1.19</f>
        <v>20.520888888888887</v>
      </c>
      <c r="E1126" s="128">
        <f>(C1126+4.2+coefficient!$B$20-0.5)/0.95</f>
        <v>16.336842105263159</v>
      </c>
      <c r="F1126" s="178" t="s">
        <v>842</v>
      </c>
      <c r="G1126" s="179">
        <v>1125</v>
      </c>
      <c r="H1126" s="180">
        <f>(C1126+4.2+coefficient!$B$20)/0.85*1.19</f>
        <v>22.428000000000001</v>
      </c>
      <c r="I1126" s="132">
        <v>294</v>
      </c>
      <c r="J1126" s="132">
        <v>167452569</v>
      </c>
      <c r="K1126" s="132">
        <v>450299</v>
      </c>
      <c r="L1126" s="181">
        <f>(C1126+4.2+coefficient!$B$20)/0.88*1.19</f>
        <v>21.663409090909088</v>
      </c>
      <c r="M1126" s="135">
        <v>295</v>
      </c>
      <c r="N1126" s="135">
        <v>167452569</v>
      </c>
      <c r="O1126" s="135">
        <v>450300</v>
      </c>
      <c r="P1126" s="182">
        <f>(C1126+4.2+coefficient!$B$20-0.5)/0.88*1.19</f>
        <v>20.987272727272728</v>
      </c>
      <c r="Q1126" s="137">
        <v>296</v>
      </c>
      <c r="R1126" s="137">
        <v>167452569</v>
      </c>
      <c r="S1126" s="137">
        <v>450301</v>
      </c>
      <c r="T1126" s="186">
        <f t="shared" si="72"/>
        <v>9.4929545454545448</v>
      </c>
      <c r="U1126" s="187">
        <v>758</v>
      </c>
      <c r="V1126" s="187">
        <v>167452569</v>
      </c>
      <c r="W1126" s="187">
        <v>600212</v>
      </c>
      <c r="X1126" s="188">
        <f t="shared" si="75"/>
        <v>19.663409090909088</v>
      </c>
      <c r="Y1126" s="189">
        <v>759</v>
      </c>
      <c r="Z1126" s="189">
        <v>167452569</v>
      </c>
      <c r="AA1126" s="189">
        <v>600213</v>
      </c>
      <c r="AB1126" s="357">
        <v>17</v>
      </c>
    </row>
    <row r="1127" spans="1:33" x14ac:dyDescent="0.25">
      <c r="A1127" s="125" t="s">
        <v>1967</v>
      </c>
      <c r="B1127" s="183">
        <v>167452570</v>
      </c>
      <c r="C1127" s="184">
        <v>2.78</v>
      </c>
      <c r="D1127" s="127">
        <f>(C1127+4.2+coefficient!$B$21-0.5)/0.9*1.19</f>
        <v>17.823555555555554</v>
      </c>
      <c r="E1127" s="128">
        <f>(C1127+4.2+coefficient!$B$21-0.5)/0.95</f>
        <v>14.189473684210528</v>
      </c>
      <c r="F1127" s="185" t="s">
        <v>516</v>
      </c>
      <c r="G1127" s="179">
        <v>1126</v>
      </c>
      <c r="H1127" s="180">
        <f>(C1127+4.2+coefficient!$B$21)/0.85*1.19</f>
        <v>19.572000000000003</v>
      </c>
      <c r="I1127" s="132">
        <v>294</v>
      </c>
      <c r="J1127" s="132">
        <v>167452570</v>
      </c>
      <c r="K1127" s="132">
        <v>450302</v>
      </c>
      <c r="L1127" s="181">
        <f>(C1127+4.2+coefficient!$B$21)/0.88*1.19</f>
        <v>18.904772727272725</v>
      </c>
      <c r="M1127" s="135">
        <v>295</v>
      </c>
      <c r="N1127" s="135">
        <v>167452570</v>
      </c>
      <c r="O1127" s="135">
        <v>450303</v>
      </c>
      <c r="P1127" s="182">
        <f>(C1127+4.2+coefficient!$B$21-0.5)/0.88*1.19</f>
        <v>18.228636363636362</v>
      </c>
      <c r="Q1127" s="137">
        <v>296</v>
      </c>
      <c r="R1127" s="137">
        <v>167452570</v>
      </c>
      <c r="S1127" s="137">
        <v>450304</v>
      </c>
      <c r="T1127" s="186">
        <f t="shared" si="72"/>
        <v>9.4388636363636369</v>
      </c>
      <c r="U1127" s="187">
        <v>758</v>
      </c>
      <c r="V1127" s="187">
        <v>167452570</v>
      </c>
      <c r="W1127" s="187">
        <v>600214</v>
      </c>
      <c r="X1127" s="188">
        <f t="shared" si="75"/>
        <v>16.904772727272725</v>
      </c>
      <c r="Y1127" s="189">
        <v>759</v>
      </c>
      <c r="Z1127" s="189">
        <v>167452570</v>
      </c>
      <c r="AA1127" s="189">
        <v>600215</v>
      </c>
      <c r="AB1127" s="357">
        <v>14</v>
      </c>
    </row>
    <row r="1128" spans="1:33" x14ac:dyDescent="0.25">
      <c r="A1128" s="144" t="s">
        <v>1968</v>
      </c>
      <c r="B1128" s="183">
        <v>167452571</v>
      </c>
      <c r="C1128" s="184">
        <v>3.66</v>
      </c>
      <c r="D1128" s="127">
        <f>(C1128+4.2+coefficient!$B$20-0.5)/0.9*1.19</f>
        <v>21.631555555555554</v>
      </c>
      <c r="E1128" s="128">
        <f>(C1128+4.2+coefficient!$B$20-0.5)/0.95</f>
        <v>17.221052631578946</v>
      </c>
      <c r="F1128" s="178" t="s">
        <v>842</v>
      </c>
      <c r="G1128" s="179">
        <v>1127</v>
      </c>
      <c r="H1128" s="180">
        <f>(C1128+4.2+coefficient!$B$20)/0.85*1.19</f>
        <v>23.603999999999999</v>
      </c>
      <c r="I1128" s="132">
        <v>294</v>
      </c>
      <c r="J1128" s="132">
        <v>167452571</v>
      </c>
      <c r="K1128" s="132">
        <v>450305</v>
      </c>
      <c r="L1128" s="181">
        <f>(C1128+4.2+coefficient!$B$20)/0.88*1.19</f>
        <v>22.799318181818183</v>
      </c>
      <c r="M1128" s="135">
        <v>295</v>
      </c>
      <c r="N1128" s="135">
        <v>167452571</v>
      </c>
      <c r="O1128" s="135">
        <v>450306</v>
      </c>
      <c r="P1128" s="182">
        <f>(C1128+4.2+coefficient!$B$20-0.5)/0.88*1.19</f>
        <v>22.123181818181816</v>
      </c>
      <c r="Q1128" s="137">
        <v>296</v>
      </c>
      <c r="R1128" s="137">
        <v>167452571</v>
      </c>
      <c r="S1128" s="137">
        <v>450307</v>
      </c>
      <c r="T1128" s="186">
        <f t="shared" si="72"/>
        <v>10.628863636363636</v>
      </c>
      <c r="U1128" s="187">
        <v>758</v>
      </c>
      <c r="V1128" s="187">
        <v>167452571</v>
      </c>
      <c r="W1128" s="187">
        <v>600216</v>
      </c>
      <c r="X1128" s="188">
        <f t="shared" si="75"/>
        <v>20.799318181818183</v>
      </c>
      <c r="Y1128" s="189">
        <v>759</v>
      </c>
      <c r="Z1128" s="189">
        <v>167452571</v>
      </c>
      <c r="AA1128" s="189">
        <v>600217</v>
      </c>
      <c r="AB1128" s="357">
        <v>14</v>
      </c>
      <c r="AE1128">
        <v>1</v>
      </c>
      <c r="AF1128">
        <v>20.09</v>
      </c>
      <c r="AG1128">
        <v>0</v>
      </c>
    </row>
    <row r="1129" spans="1:33" x14ac:dyDescent="0.25">
      <c r="A1129" s="125" t="s">
        <v>1969</v>
      </c>
      <c r="B1129" s="183">
        <v>167452572</v>
      </c>
      <c r="C1129" s="184">
        <v>3.5</v>
      </c>
      <c r="D1129" s="127">
        <f>(C1129+4.2+coefficient!$B$20-0.5)/0.9*1.19</f>
        <v>21.419999999999998</v>
      </c>
      <c r="E1129" s="128">
        <f>(C1129+4.2+coefficient!$B$20-0.5)/0.95</f>
        <v>17.05263157894737</v>
      </c>
      <c r="F1129" s="185" t="s">
        <v>842</v>
      </c>
      <c r="G1129" s="179">
        <v>1128</v>
      </c>
      <c r="H1129" s="180">
        <f>(C1129+4.2+coefficient!$B$20)/0.85*1.19</f>
        <v>23.38</v>
      </c>
      <c r="I1129" s="132">
        <v>294</v>
      </c>
      <c r="J1129" s="132">
        <v>167452572</v>
      </c>
      <c r="K1129" s="132">
        <v>450308</v>
      </c>
      <c r="L1129" s="181">
        <f>(C1129+4.2+coefficient!$B$20)/0.88*1.19</f>
        <v>22.582954545454545</v>
      </c>
      <c r="M1129" s="135">
        <v>295</v>
      </c>
      <c r="N1129" s="135">
        <v>167452572</v>
      </c>
      <c r="O1129" s="135">
        <v>450309</v>
      </c>
      <c r="P1129" s="182">
        <f>(C1129+4.2+coefficient!$B$20-0.5)/0.88*1.19</f>
        <v>21.906818181818178</v>
      </c>
      <c r="Q1129" s="137">
        <v>296</v>
      </c>
      <c r="R1129" s="137">
        <v>167452572</v>
      </c>
      <c r="S1129" s="137">
        <v>450310</v>
      </c>
      <c r="T1129" s="186">
        <f t="shared" si="72"/>
        <v>10.4125</v>
      </c>
      <c r="U1129" s="187">
        <v>758</v>
      </c>
      <c r="V1129" s="187">
        <v>167452572</v>
      </c>
      <c r="W1129" s="187">
        <v>600218</v>
      </c>
      <c r="X1129" s="188">
        <f t="shared" si="75"/>
        <v>20.582954545454545</v>
      </c>
      <c r="Y1129" s="189">
        <v>759</v>
      </c>
      <c r="Z1129" s="189">
        <v>167452572</v>
      </c>
      <c r="AA1129" s="189">
        <v>600219</v>
      </c>
      <c r="AB1129" s="357">
        <v>14</v>
      </c>
    </row>
    <row r="1130" spans="1:33" x14ac:dyDescent="0.25">
      <c r="A1130" s="144" t="s">
        <v>1970</v>
      </c>
      <c r="B1130" s="183">
        <v>167452573</v>
      </c>
      <c r="C1130" s="184">
        <v>3.65</v>
      </c>
      <c r="D1130" s="127">
        <f>(C1130+4.2+coefficient!$B$21-0.5)/0.9*1.19</f>
        <v>18.973888888888887</v>
      </c>
      <c r="E1130" s="128">
        <f>(C1130+4.2+coefficient!$B$21-0.5)/0.95</f>
        <v>15.105263157894738</v>
      </c>
      <c r="F1130" s="178" t="s">
        <v>516</v>
      </c>
      <c r="G1130" s="179">
        <v>1129</v>
      </c>
      <c r="H1130" s="180">
        <f>(C1130+4.2+coefficient!$B$21)/0.85*1.19</f>
        <v>20.789999999999996</v>
      </c>
      <c r="I1130" s="132">
        <v>294</v>
      </c>
      <c r="J1130" s="132">
        <v>167452573</v>
      </c>
      <c r="K1130" s="132">
        <v>450311</v>
      </c>
      <c r="L1130" s="181">
        <f>(C1130+4.2+coefficient!$B$21)/0.88*1.19</f>
        <v>20.081250000000001</v>
      </c>
      <c r="M1130" s="135">
        <v>295</v>
      </c>
      <c r="N1130" s="135">
        <v>167452573</v>
      </c>
      <c r="O1130" s="135">
        <v>450312</v>
      </c>
      <c r="P1130" s="182">
        <f>(C1130+4.2+coefficient!$B$21-0.5)/0.88*1.19</f>
        <v>19.405113636363634</v>
      </c>
      <c r="Q1130" s="137">
        <v>296</v>
      </c>
      <c r="R1130" s="137">
        <v>167452573</v>
      </c>
      <c r="S1130" s="137">
        <v>450313</v>
      </c>
      <c r="T1130" s="186">
        <f t="shared" si="72"/>
        <v>10.615340909090907</v>
      </c>
      <c r="U1130" s="187">
        <v>758</v>
      </c>
      <c r="V1130" s="187">
        <v>167452573</v>
      </c>
      <c r="W1130" s="187">
        <v>600220</v>
      </c>
      <c r="X1130" s="188">
        <f>L1130-4.9</f>
        <v>15.18125</v>
      </c>
      <c r="Y1130" s="189">
        <v>759</v>
      </c>
      <c r="Z1130" s="189">
        <v>167452573</v>
      </c>
      <c r="AA1130" s="189">
        <v>600221</v>
      </c>
      <c r="AB1130" s="357">
        <v>69</v>
      </c>
    </row>
    <row r="1131" spans="1:33" x14ac:dyDescent="0.25">
      <c r="A1131" s="125" t="s">
        <v>1971</v>
      </c>
      <c r="B1131" s="183">
        <v>167452574</v>
      </c>
      <c r="C1131" s="184">
        <v>2.21</v>
      </c>
      <c r="D1131" s="127">
        <f>(C1131+4.2+coefficient!$B$21-0.5)/0.9*1.19</f>
        <v>17.06988888888889</v>
      </c>
      <c r="E1131" s="128">
        <f>(C1131+4.2+coefficient!$B$21-0.5)/0.95</f>
        <v>13.589473684210526</v>
      </c>
      <c r="F1131" s="185" t="s">
        <v>516</v>
      </c>
      <c r="G1131" s="179">
        <v>1130</v>
      </c>
      <c r="H1131" s="180">
        <f>(C1131+4.2+coefficient!$B$21)/0.85*1.19</f>
        <v>18.774000000000001</v>
      </c>
      <c r="I1131" s="132">
        <v>294</v>
      </c>
      <c r="J1131" s="132">
        <v>167452574</v>
      </c>
      <c r="K1131" s="132">
        <v>450314</v>
      </c>
      <c r="L1131" s="181">
        <f>(C1131+4.2+coefficient!$B$21)/0.88*1.19</f>
        <v>18.133977272727272</v>
      </c>
      <c r="M1131" s="135">
        <v>295</v>
      </c>
      <c r="N1131" s="135">
        <v>167452574</v>
      </c>
      <c r="O1131" s="135">
        <v>450315</v>
      </c>
      <c r="P1131" s="182">
        <f>(C1131+4.2+coefficient!$B$21-0.5)/0.88*1.19</f>
        <v>17.457840909090908</v>
      </c>
      <c r="Q1131" s="137">
        <v>296</v>
      </c>
      <c r="R1131" s="137">
        <v>167452574</v>
      </c>
      <c r="S1131" s="137">
        <v>450316</v>
      </c>
      <c r="T1131" s="186">
        <f t="shared" si="72"/>
        <v>8.6680681818181817</v>
      </c>
      <c r="U1131" s="187">
        <v>758</v>
      </c>
      <c r="V1131" s="187">
        <v>167452574</v>
      </c>
      <c r="W1131" s="187">
        <v>600222</v>
      </c>
      <c r="X1131" s="188">
        <f>L1131-4.9</f>
        <v>13.233977272727271</v>
      </c>
      <c r="Y1131" s="189">
        <v>759</v>
      </c>
      <c r="Z1131" s="189">
        <v>167452574</v>
      </c>
      <c r="AA1131" s="189">
        <v>600223</v>
      </c>
      <c r="AB1131" s="357">
        <v>60</v>
      </c>
    </row>
    <row r="1132" spans="1:33" x14ac:dyDescent="0.25">
      <c r="A1132" s="144" t="s">
        <v>1972</v>
      </c>
      <c r="B1132" s="183">
        <v>167452575</v>
      </c>
      <c r="C1132" s="184">
        <v>3.06</v>
      </c>
      <c r="D1132" s="127">
        <f>(C1132+4.2+coefficient!$B$20-0.5)/0.9*1.19</f>
        <v>20.838222222222218</v>
      </c>
      <c r="E1132" s="128">
        <f>(C1132+4.2+coefficient!$B$20-0.5)/0.95</f>
        <v>16.589473684210525</v>
      </c>
      <c r="F1132" s="178" t="s">
        <v>842</v>
      </c>
      <c r="G1132" s="179">
        <v>1131</v>
      </c>
      <c r="H1132" s="180">
        <f>(C1132+4.2+coefficient!$B$20)/0.85*1.19</f>
        <v>22.763999999999999</v>
      </c>
      <c r="I1132" s="132">
        <v>294</v>
      </c>
      <c r="J1132" s="132">
        <v>167452575</v>
      </c>
      <c r="K1132" s="132">
        <v>450317</v>
      </c>
      <c r="L1132" s="181">
        <f>(C1132+4.2+coefficient!$B$20)/0.88*1.19</f>
        <v>21.987954545454542</v>
      </c>
      <c r="M1132" s="135">
        <v>295</v>
      </c>
      <c r="N1132" s="135">
        <v>167452575</v>
      </c>
      <c r="O1132" s="135">
        <v>450318</v>
      </c>
      <c r="P1132" s="182">
        <f>(C1132+4.2+coefficient!$B$20-0.5)/0.88*1.19</f>
        <v>21.311818181818179</v>
      </c>
      <c r="Q1132" s="137">
        <v>296</v>
      </c>
      <c r="R1132" s="137">
        <v>167452575</v>
      </c>
      <c r="S1132" s="137">
        <v>450319</v>
      </c>
      <c r="T1132" s="186">
        <f t="shared" si="72"/>
        <v>9.817499999999999</v>
      </c>
      <c r="U1132" s="187">
        <v>758</v>
      </c>
      <c r="V1132" s="187">
        <v>167452575</v>
      </c>
      <c r="W1132" s="187">
        <v>600224</v>
      </c>
      <c r="X1132" s="188">
        <f>L1132-1</f>
        <v>20.987954545454542</v>
      </c>
      <c r="Y1132" s="189">
        <v>759</v>
      </c>
      <c r="Z1132" s="189">
        <v>167452575</v>
      </c>
      <c r="AA1132" s="189">
        <v>600225</v>
      </c>
      <c r="AB1132" s="357">
        <v>10</v>
      </c>
    </row>
    <row r="1133" spans="1:33" x14ac:dyDescent="0.25">
      <c r="A1133" s="125" t="s">
        <v>1973</v>
      </c>
      <c r="B1133" s="183">
        <v>167452576</v>
      </c>
      <c r="C1133" s="184">
        <v>3.93</v>
      </c>
      <c r="D1133" s="127">
        <f>(C1133+4.2+coefficient!$B$19-0.5)/0.9*1.19</f>
        <v>25.955222222222226</v>
      </c>
      <c r="E1133" s="128">
        <f>(C1133+4.2+coefficient!$B$19-0.5)/0.95</f>
        <v>20.663157894736845</v>
      </c>
      <c r="F1133" s="185" t="s">
        <v>841</v>
      </c>
      <c r="G1133" s="179">
        <v>1132</v>
      </c>
      <c r="H1133" s="180">
        <f>(C1133+4.2+coefficient!$B$19)/0.85*1.19</f>
        <v>28.182000000000006</v>
      </c>
      <c r="I1133" s="132">
        <v>294</v>
      </c>
      <c r="J1133" s="132">
        <v>167452576</v>
      </c>
      <c r="K1133" s="132">
        <v>450320</v>
      </c>
      <c r="L1133" s="181">
        <f>(C1133+4.2+coefficient!$B$19)/0.88*1.19</f>
        <v>27.221250000000001</v>
      </c>
      <c r="M1133" s="135">
        <v>295</v>
      </c>
      <c r="N1133" s="135">
        <v>167452576</v>
      </c>
      <c r="O1133" s="135">
        <v>450321</v>
      </c>
      <c r="P1133" s="182">
        <f>(C1133+4.2+coefficient!$B$19-0.5)/0.88*1.19</f>
        <v>26.545113636363638</v>
      </c>
      <c r="Q1133" s="137">
        <v>296</v>
      </c>
      <c r="R1133" s="137">
        <v>167452576</v>
      </c>
      <c r="S1133" s="137">
        <v>450322</v>
      </c>
      <c r="T1133" s="186">
        <f t="shared" si="72"/>
        <v>10.993977272727275</v>
      </c>
      <c r="U1133" s="187">
        <v>758</v>
      </c>
      <c r="V1133" s="187">
        <v>167452576</v>
      </c>
      <c r="W1133" s="187">
        <v>600226</v>
      </c>
      <c r="X1133" s="188">
        <f>L1133-1</f>
        <v>26.221250000000001</v>
      </c>
      <c r="Y1133" s="189">
        <v>759</v>
      </c>
      <c r="Z1133" s="189">
        <v>167452576</v>
      </c>
      <c r="AA1133" s="189">
        <v>600227</v>
      </c>
      <c r="AB1133" s="357">
        <v>10</v>
      </c>
    </row>
    <row r="1134" spans="1:33" x14ac:dyDescent="0.25">
      <c r="A1134" s="144" t="s">
        <v>1974</v>
      </c>
      <c r="B1134" s="183">
        <v>167452577</v>
      </c>
      <c r="C1134" s="184">
        <v>3.25</v>
      </c>
      <c r="D1134" s="127">
        <f>(C1134+4.2+coefficient!$B$20-0.5)/0.9*1.19</f>
        <v>21.089444444444442</v>
      </c>
      <c r="E1134" s="128">
        <f>(C1134+4.2+coefficient!$B$20-0.5)/0.95</f>
        <v>16.789473684210527</v>
      </c>
      <c r="F1134" s="178" t="s">
        <v>842</v>
      </c>
      <c r="G1134" s="179">
        <v>1133</v>
      </c>
      <c r="H1134" s="180">
        <f>(C1134+4.2+coefficient!$B$20)/0.85*1.19</f>
        <v>23.029999999999998</v>
      </c>
      <c r="I1134" s="132">
        <v>294</v>
      </c>
      <c r="J1134" s="132">
        <v>167452577</v>
      </c>
      <c r="K1134" s="132">
        <v>450323</v>
      </c>
      <c r="L1134" s="181">
        <f>(C1134+4.2+coefficient!$B$20)/0.88*1.19</f>
        <v>22.244886363636361</v>
      </c>
      <c r="M1134" s="135">
        <v>295</v>
      </c>
      <c r="N1134" s="135">
        <v>167452577</v>
      </c>
      <c r="O1134" s="135">
        <v>450324</v>
      </c>
      <c r="P1134" s="182">
        <f>(C1134+4.2+coefficient!$B$20-0.5)/0.88*1.19</f>
        <v>21.568749999999998</v>
      </c>
      <c r="Q1134" s="137">
        <v>296</v>
      </c>
      <c r="R1134" s="137">
        <v>167452577</v>
      </c>
      <c r="S1134" s="137">
        <v>450325</v>
      </c>
      <c r="T1134" s="186">
        <f t="shared" si="72"/>
        <v>10.074431818181818</v>
      </c>
      <c r="U1134" s="187">
        <v>758</v>
      </c>
      <c r="V1134" s="187">
        <v>167452577</v>
      </c>
      <c r="W1134" s="187">
        <v>600228</v>
      </c>
      <c r="X1134" s="188">
        <f t="shared" ref="X1134:X1142" si="76">L1134-4.9</f>
        <v>17.344886363636363</v>
      </c>
      <c r="Y1134" s="189">
        <v>759</v>
      </c>
      <c r="Z1134" s="189">
        <v>167452577</v>
      </c>
      <c r="AA1134" s="189">
        <v>600229</v>
      </c>
      <c r="AB1134" s="357">
        <v>60</v>
      </c>
      <c r="AE1134">
        <v>1</v>
      </c>
      <c r="AF1134">
        <v>19.54</v>
      </c>
      <c r="AG1134">
        <v>0</v>
      </c>
    </row>
    <row r="1135" spans="1:33" x14ac:dyDescent="0.25">
      <c r="A1135" s="125" t="s">
        <v>1975</v>
      </c>
      <c r="B1135" s="183">
        <v>167452578</v>
      </c>
      <c r="C1135" s="184">
        <v>4.12</v>
      </c>
      <c r="D1135" s="127">
        <f>(C1135+4.2+coefficient!$B$19-0.5)/0.9*1.19</f>
        <v>26.206444444444443</v>
      </c>
      <c r="E1135" s="128">
        <f>(C1135+4.2+coefficient!$B$19-0.5)/0.95</f>
        <v>20.863157894736844</v>
      </c>
      <c r="F1135" s="185" t="s">
        <v>841</v>
      </c>
      <c r="G1135" s="179">
        <v>1134</v>
      </c>
      <c r="H1135" s="180">
        <f>(C1135+4.2+coefficient!$B$19)/0.85*1.19</f>
        <v>28.448</v>
      </c>
      <c r="I1135" s="132">
        <v>294</v>
      </c>
      <c r="J1135" s="132">
        <v>167452578</v>
      </c>
      <c r="K1135" s="132">
        <v>450326</v>
      </c>
      <c r="L1135" s="181">
        <f>(C1135+4.2+coefficient!$B$19)/0.88*1.19</f>
        <v>27.478181818181817</v>
      </c>
      <c r="M1135" s="135">
        <v>295</v>
      </c>
      <c r="N1135" s="135">
        <v>167452578</v>
      </c>
      <c r="O1135" s="135">
        <v>450327</v>
      </c>
      <c r="P1135" s="182">
        <f>(C1135+4.2+coefficient!$B$19-0.5)/0.88*1.19</f>
        <v>26.802045454545453</v>
      </c>
      <c r="Q1135" s="137">
        <v>296</v>
      </c>
      <c r="R1135" s="137">
        <v>167452578</v>
      </c>
      <c r="S1135" s="137">
        <v>450328</v>
      </c>
      <c r="T1135" s="186">
        <f t="shared" si="72"/>
        <v>11.250909090909092</v>
      </c>
      <c r="U1135" s="187">
        <v>758</v>
      </c>
      <c r="V1135" s="187">
        <v>167452578</v>
      </c>
      <c r="W1135" s="187">
        <v>600230</v>
      </c>
      <c r="X1135" s="188">
        <f t="shared" si="76"/>
        <v>22.578181818181818</v>
      </c>
      <c r="Y1135" s="189">
        <v>759</v>
      </c>
      <c r="Z1135" s="189">
        <v>167452578</v>
      </c>
      <c r="AA1135" s="189">
        <v>600231</v>
      </c>
      <c r="AB1135" s="357">
        <v>60</v>
      </c>
    </row>
    <row r="1136" spans="1:33" x14ac:dyDescent="0.25">
      <c r="A1136" s="144" t="s">
        <v>1976</v>
      </c>
      <c r="B1136" s="183">
        <v>167452579</v>
      </c>
      <c r="C1136" s="184">
        <v>3.43</v>
      </c>
      <c r="D1136" s="127">
        <f>(C1136+4.2+coefficient!$B$20-0.5)/0.9*1.19</f>
        <v>21.327444444444446</v>
      </c>
      <c r="E1136" s="128">
        <f>(C1136+4.2+coefficient!$B$20-0.5)/0.95</f>
        <v>16.978947368421057</v>
      </c>
      <c r="F1136" s="178" t="s">
        <v>842</v>
      </c>
      <c r="G1136" s="179">
        <v>1135</v>
      </c>
      <c r="H1136" s="180">
        <f>(C1136+4.2+coefficient!$B$20)/0.85*1.19</f>
        <v>23.282000000000004</v>
      </c>
      <c r="I1136" s="132">
        <v>294</v>
      </c>
      <c r="J1136" s="132">
        <v>167452579</v>
      </c>
      <c r="K1136" s="132">
        <v>450329</v>
      </c>
      <c r="L1136" s="181">
        <f>(C1136+4.2+coefficient!$B$20)/0.88*1.19</f>
        <v>22.488295454545458</v>
      </c>
      <c r="M1136" s="135">
        <v>295</v>
      </c>
      <c r="N1136" s="135">
        <v>167452579</v>
      </c>
      <c r="O1136" s="135">
        <v>450330</v>
      </c>
      <c r="P1136" s="182">
        <f>(C1136+4.2+coefficient!$B$20-0.5)/0.88*1.19</f>
        <v>21.812159090909091</v>
      </c>
      <c r="Q1136" s="137">
        <v>296</v>
      </c>
      <c r="R1136" s="137">
        <v>167452579</v>
      </c>
      <c r="S1136" s="137">
        <v>450331</v>
      </c>
      <c r="T1136" s="186">
        <f t="shared" si="72"/>
        <v>10.31784090909091</v>
      </c>
      <c r="U1136" s="187">
        <v>758</v>
      </c>
      <c r="V1136" s="187">
        <v>167452579</v>
      </c>
      <c r="W1136" s="187">
        <v>600232</v>
      </c>
      <c r="X1136" s="188">
        <f t="shared" si="76"/>
        <v>17.58829545454546</v>
      </c>
      <c r="Y1136" s="189">
        <v>759</v>
      </c>
      <c r="Z1136" s="189">
        <v>167452579</v>
      </c>
      <c r="AA1136" s="189">
        <v>600233</v>
      </c>
      <c r="AB1136" s="357">
        <v>60</v>
      </c>
    </row>
    <row r="1137" spans="1:28" x14ac:dyDescent="0.25">
      <c r="A1137" s="125" t="s">
        <v>1977</v>
      </c>
      <c r="B1137" s="183">
        <v>167452580</v>
      </c>
      <c r="C1137" s="184">
        <v>4.3</v>
      </c>
      <c r="D1137" s="127">
        <f>(C1137+4.2+coefficient!$B$19-0.5)/0.9*1.19</f>
        <v>26.444444444444443</v>
      </c>
      <c r="E1137" s="128">
        <f>(C1137+4.2+coefficient!$B$19-0.5)/0.95</f>
        <v>21.05263157894737</v>
      </c>
      <c r="F1137" s="185" t="s">
        <v>841</v>
      </c>
      <c r="G1137" s="179">
        <v>1136</v>
      </c>
      <c r="H1137" s="180">
        <f>(C1137+4.2+coefficient!$B$19)/0.85*1.19</f>
        <v>28.7</v>
      </c>
      <c r="I1137" s="132">
        <v>294</v>
      </c>
      <c r="J1137" s="132">
        <v>167452580</v>
      </c>
      <c r="K1137" s="132">
        <v>450332</v>
      </c>
      <c r="L1137" s="181">
        <f>(C1137+4.2+coefficient!$B$19)/0.88*1.19</f>
        <v>27.72159090909091</v>
      </c>
      <c r="M1137" s="135">
        <v>295</v>
      </c>
      <c r="N1137" s="135">
        <v>167452580</v>
      </c>
      <c r="O1137" s="135">
        <v>450333</v>
      </c>
      <c r="P1137" s="182">
        <f>(C1137+4.2+coefficient!$B$19-0.5)/0.88*1.19</f>
        <v>27.045454545454543</v>
      </c>
      <c r="Q1137" s="137">
        <v>296</v>
      </c>
      <c r="R1137" s="137">
        <v>167452580</v>
      </c>
      <c r="S1137" s="137">
        <v>450334</v>
      </c>
      <c r="T1137" s="186">
        <f t="shared" si="72"/>
        <v>11.49431818181818</v>
      </c>
      <c r="U1137" s="187">
        <v>758</v>
      </c>
      <c r="V1137" s="187">
        <v>167452580</v>
      </c>
      <c r="W1137" s="187">
        <v>600234</v>
      </c>
      <c r="X1137" s="188">
        <f t="shared" si="76"/>
        <v>22.821590909090908</v>
      </c>
      <c r="Y1137" s="189">
        <v>759</v>
      </c>
      <c r="Z1137" s="189">
        <v>167452580</v>
      </c>
      <c r="AA1137" s="189">
        <v>600235</v>
      </c>
      <c r="AB1137" s="357">
        <v>60</v>
      </c>
    </row>
    <row r="1138" spans="1:28" x14ac:dyDescent="0.25">
      <c r="A1138" s="144" t="s">
        <v>1978</v>
      </c>
      <c r="B1138" s="183">
        <v>167452581</v>
      </c>
      <c r="C1138" s="184">
        <v>3.35</v>
      </c>
      <c r="D1138" s="127">
        <f>(C1138+4.2+coefficient!$B$20-0.5)/0.9*1.19</f>
        <v>21.221666666666664</v>
      </c>
      <c r="E1138" s="128">
        <f>(C1138+4.2+coefficient!$B$20-0.5)/0.95</f>
        <v>16.894736842105264</v>
      </c>
      <c r="F1138" s="178" t="s">
        <v>842</v>
      </c>
      <c r="G1138" s="179">
        <v>1137</v>
      </c>
      <c r="H1138" s="180">
        <f>(C1138+4.2+coefficient!$B$20)/0.85*1.19</f>
        <v>23.17</v>
      </c>
      <c r="I1138" s="132">
        <v>294</v>
      </c>
      <c r="J1138" s="132">
        <v>167452581</v>
      </c>
      <c r="K1138" s="132">
        <v>450335</v>
      </c>
      <c r="L1138" s="181">
        <f>(C1138+4.2+coefficient!$B$20)/0.88*1.19</f>
        <v>22.380113636363639</v>
      </c>
      <c r="M1138" s="135">
        <v>295</v>
      </c>
      <c r="N1138" s="135">
        <v>167452581</v>
      </c>
      <c r="O1138" s="135">
        <v>450336</v>
      </c>
      <c r="P1138" s="182">
        <f>(C1138+4.2+coefficient!$B$20-0.5)/0.88*1.19</f>
        <v>21.703977272727272</v>
      </c>
      <c r="Q1138" s="137">
        <v>296</v>
      </c>
      <c r="R1138" s="137">
        <v>167452581</v>
      </c>
      <c r="S1138" s="137">
        <v>450337</v>
      </c>
      <c r="T1138" s="186">
        <f t="shared" si="72"/>
        <v>10.20965909090909</v>
      </c>
      <c r="U1138" s="187">
        <v>758</v>
      </c>
      <c r="V1138" s="187">
        <v>167452581</v>
      </c>
      <c r="W1138" s="187">
        <v>600236</v>
      </c>
      <c r="X1138" s="188">
        <f t="shared" si="76"/>
        <v>17.48011363636364</v>
      </c>
      <c r="Y1138" s="189">
        <v>759</v>
      </c>
      <c r="Z1138" s="189">
        <v>167452581</v>
      </c>
      <c r="AA1138" s="189">
        <v>600237</v>
      </c>
      <c r="AB1138" s="357">
        <v>60</v>
      </c>
    </row>
    <row r="1139" spans="1:28" x14ac:dyDescent="0.25">
      <c r="A1139" s="125" t="s">
        <v>1979</v>
      </c>
      <c r="B1139" s="183">
        <v>167452582</v>
      </c>
      <c r="C1139" s="184">
        <v>4.22</v>
      </c>
      <c r="D1139" s="127">
        <f>(C1139+4.2+coefficient!$B$19-0.5)/0.9*1.19</f>
        <v>26.338666666666668</v>
      </c>
      <c r="E1139" s="128">
        <f>(C1139+4.2+coefficient!$B$19-0.5)/0.95</f>
        <v>20.96842105263158</v>
      </c>
      <c r="F1139" s="185" t="s">
        <v>841</v>
      </c>
      <c r="G1139" s="179">
        <v>1138</v>
      </c>
      <c r="H1139" s="180">
        <f>(C1139+4.2+coefficient!$B$19)/0.85*1.19</f>
        <v>28.588000000000005</v>
      </c>
      <c r="I1139" s="132">
        <v>294</v>
      </c>
      <c r="J1139" s="132">
        <v>167452582</v>
      </c>
      <c r="K1139" s="132">
        <v>450338</v>
      </c>
      <c r="L1139" s="181">
        <f>(C1139+4.2+coefficient!$B$19)/0.88*1.19</f>
        <v>27.613409090909091</v>
      </c>
      <c r="M1139" s="135">
        <v>295</v>
      </c>
      <c r="N1139" s="135">
        <v>167452582</v>
      </c>
      <c r="O1139" s="135">
        <v>450339</v>
      </c>
      <c r="P1139" s="182">
        <f>(C1139+4.2+coefficient!$B$19-0.5)/0.88*1.19</f>
        <v>26.937272727272727</v>
      </c>
      <c r="Q1139" s="137">
        <v>296</v>
      </c>
      <c r="R1139" s="137">
        <v>167452582</v>
      </c>
      <c r="S1139" s="137">
        <v>450340</v>
      </c>
      <c r="T1139" s="186">
        <f t="shared" si="72"/>
        <v>11.386136363636364</v>
      </c>
      <c r="U1139" s="187">
        <v>758</v>
      </c>
      <c r="V1139" s="187">
        <v>167452582</v>
      </c>
      <c r="W1139" s="187">
        <v>600238</v>
      </c>
      <c r="X1139" s="188">
        <f t="shared" si="76"/>
        <v>22.713409090909089</v>
      </c>
      <c r="Y1139" s="189">
        <v>759</v>
      </c>
      <c r="Z1139" s="189">
        <v>167452582</v>
      </c>
      <c r="AA1139" s="189">
        <v>600239</v>
      </c>
      <c r="AB1139" s="357">
        <v>60</v>
      </c>
    </row>
    <row r="1140" spans="1:28" x14ac:dyDescent="0.25">
      <c r="A1140" s="144" t="s">
        <v>1980</v>
      </c>
      <c r="B1140" s="183">
        <v>167452583</v>
      </c>
      <c r="C1140" s="184">
        <v>3.36</v>
      </c>
      <c r="D1140" s="127">
        <f>(C1140+4.2+coefficient!$B$20-0.5)/0.9*1.19</f>
        <v>21.234888888888889</v>
      </c>
      <c r="E1140" s="128">
        <f>(C1140+4.2+coefficient!$B$20-0.5)/0.95</f>
        <v>16.905263157894741</v>
      </c>
      <c r="F1140" s="178" t="s">
        <v>842</v>
      </c>
      <c r="G1140" s="179">
        <v>1139</v>
      </c>
      <c r="H1140" s="180">
        <f>(C1140+4.2+coefficient!$B$20)/0.85*1.19</f>
        <v>23.184000000000001</v>
      </c>
      <c r="I1140" s="132">
        <v>294</v>
      </c>
      <c r="J1140" s="132">
        <v>167452583</v>
      </c>
      <c r="K1140" s="132">
        <v>450341</v>
      </c>
      <c r="L1140" s="181">
        <f>(C1140+4.2+coefficient!$B$20)/0.88*1.19</f>
        <v>22.393636363636364</v>
      </c>
      <c r="M1140" s="135">
        <v>295</v>
      </c>
      <c r="N1140" s="135">
        <v>167452583</v>
      </c>
      <c r="O1140" s="135">
        <v>450342</v>
      </c>
      <c r="P1140" s="182">
        <f>(C1140+4.2+coefficient!$B$20-0.5)/0.88*1.19</f>
        <v>21.717500000000005</v>
      </c>
      <c r="Q1140" s="137">
        <v>296</v>
      </c>
      <c r="R1140" s="137">
        <v>167452583</v>
      </c>
      <c r="S1140" s="137">
        <v>450343</v>
      </c>
      <c r="T1140" s="186">
        <f t="shared" si="72"/>
        <v>10.223181818181819</v>
      </c>
      <c r="U1140" s="187">
        <v>758</v>
      </c>
      <c r="V1140" s="187">
        <v>167452583</v>
      </c>
      <c r="W1140" s="187">
        <v>600240</v>
      </c>
      <c r="X1140" s="188">
        <f t="shared" si="76"/>
        <v>17.493636363636362</v>
      </c>
      <c r="Y1140" s="189">
        <v>759</v>
      </c>
      <c r="Z1140" s="189">
        <v>167452583</v>
      </c>
      <c r="AA1140" s="189">
        <v>600241</v>
      </c>
      <c r="AB1140" s="357">
        <v>60</v>
      </c>
    </row>
    <row r="1141" spans="1:28" x14ac:dyDescent="0.25">
      <c r="A1141" s="125" t="s">
        <v>1981</v>
      </c>
      <c r="B1141" s="183">
        <v>167452584</v>
      </c>
      <c r="C1141" s="184">
        <v>4.2300000000000004</v>
      </c>
      <c r="D1141" s="127">
        <f>(C1141+4.2+coefficient!$B$19-0.5)/0.9*1.19</f>
        <v>26.351888888888887</v>
      </c>
      <c r="E1141" s="128">
        <f>(C1141+4.2+coefficient!$B$19-0.5)/0.95</f>
        <v>20.978947368421053</v>
      </c>
      <c r="F1141" s="185" t="s">
        <v>841</v>
      </c>
      <c r="G1141" s="179">
        <v>1140</v>
      </c>
      <c r="H1141" s="180">
        <f>(C1141+4.2+coefficient!$B$19)/0.85*1.19</f>
        <v>28.602</v>
      </c>
      <c r="I1141" s="132">
        <v>294</v>
      </c>
      <c r="J1141" s="132">
        <v>167452584</v>
      </c>
      <c r="K1141" s="132">
        <v>450344</v>
      </c>
      <c r="L1141" s="181">
        <f>(C1141+4.2+coefficient!$B$19)/0.88*1.19</f>
        <v>27.626931818181816</v>
      </c>
      <c r="M1141" s="135">
        <v>295</v>
      </c>
      <c r="N1141" s="135">
        <v>167452584</v>
      </c>
      <c r="O1141" s="135">
        <v>450345</v>
      </c>
      <c r="P1141" s="182">
        <f>(C1141+4.2+coefficient!$B$19-0.5)/0.88*1.19</f>
        <v>26.950795454545453</v>
      </c>
      <c r="Q1141" s="137">
        <v>296</v>
      </c>
      <c r="R1141" s="137">
        <v>167452584</v>
      </c>
      <c r="S1141" s="137">
        <v>450346</v>
      </c>
      <c r="T1141" s="186">
        <f t="shared" si="72"/>
        <v>11.399659090909092</v>
      </c>
      <c r="U1141" s="187">
        <v>758</v>
      </c>
      <c r="V1141" s="187">
        <v>167452584</v>
      </c>
      <c r="W1141" s="187">
        <v>600242</v>
      </c>
      <c r="X1141" s="188">
        <f t="shared" si="76"/>
        <v>22.726931818181818</v>
      </c>
      <c r="Y1141" s="189">
        <v>759</v>
      </c>
      <c r="Z1141" s="189">
        <v>167452584</v>
      </c>
      <c r="AA1141" s="189">
        <v>600243</v>
      </c>
      <c r="AB1141" s="357">
        <v>60</v>
      </c>
    </row>
    <row r="1142" spans="1:28" x14ac:dyDescent="0.25">
      <c r="A1142" s="144" t="s">
        <v>1982</v>
      </c>
      <c r="B1142" s="183">
        <v>167452585</v>
      </c>
      <c r="C1142" s="184">
        <v>2.33</v>
      </c>
      <c r="D1142" s="127">
        <f>(C1142+4.2+coefficient!$B$21-0.5)/0.9*1.19</f>
        <v>17.228555555555555</v>
      </c>
      <c r="E1142" s="128">
        <f>(C1142+4.2+coefficient!$B$21-0.5)/0.95</f>
        <v>13.715789473684213</v>
      </c>
      <c r="F1142" s="178" t="s">
        <v>516</v>
      </c>
      <c r="G1142" s="179">
        <v>1141</v>
      </c>
      <c r="H1142" s="180">
        <f>(C1142+4.2+coefficient!$B$21)/0.85*1.19</f>
        <v>18.942</v>
      </c>
      <c r="I1142" s="132">
        <v>294</v>
      </c>
      <c r="J1142" s="132">
        <v>167452585</v>
      </c>
      <c r="K1142" s="132">
        <v>450347</v>
      </c>
      <c r="L1142" s="181">
        <f>(C1142+4.2+coefficient!$B$21)/0.88*1.19</f>
        <v>18.296250000000001</v>
      </c>
      <c r="M1142" s="135">
        <v>295</v>
      </c>
      <c r="N1142" s="135">
        <v>167452585</v>
      </c>
      <c r="O1142" s="135">
        <v>450348</v>
      </c>
      <c r="P1142" s="182">
        <f>(C1142+4.2+coefficient!$B$21-0.5)/0.88*1.19</f>
        <v>17.620113636363637</v>
      </c>
      <c r="Q1142" s="137">
        <v>296</v>
      </c>
      <c r="R1142" s="137">
        <v>167452585</v>
      </c>
      <c r="S1142" s="137">
        <v>450349</v>
      </c>
      <c r="T1142" s="186">
        <f t="shared" si="72"/>
        <v>8.8303409090909089</v>
      </c>
      <c r="U1142" s="187">
        <v>758</v>
      </c>
      <c r="V1142" s="187">
        <v>167452585</v>
      </c>
      <c r="W1142" s="187">
        <v>600244</v>
      </c>
      <c r="X1142" s="188">
        <f t="shared" si="76"/>
        <v>13.39625</v>
      </c>
      <c r="Y1142" s="189">
        <v>759</v>
      </c>
      <c r="Z1142" s="189">
        <v>167452585</v>
      </c>
      <c r="AA1142" s="189">
        <v>600245</v>
      </c>
      <c r="AB1142" s="357">
        <v>117</v>
      </c>
    </row>
    <row r="1143" spans="1:28" x14ac:dyDescent="0.25">
      <c r="A1143" s="125" t="s">
        <v>1983</v>
      </c>
      <c r="B1143" s="183">
        <v>167452586</v>
      </c>
      <c r="C1143" s="184">
        <v>3.18</v>
      </c>
      <c r="D1143" s="127">
        <f>(C1143+4.2+coefficient!$B$20-0.5)/0.9*1.19</f>
        <v>20.99688888888889</v>
      </c>
      <c r="E1143" s="128">
        <f>(C1143+4.2+coefficient!$B$20-0.5)/0.95</f>
        <v>16.715789473684215</v>
      </c>
      <c r="F1143" s="185" t="s">
        <v>842</v>
      </c>
      <c r="G1143" s="179">
        <v>1142</v>
      </c>
      <c r="H1143" s="180">
        <f>(C1143+4.2+coefficient!$B$20)/0.85*1.19</f>
        <v>22.932000000000002</v>
      </c>
      <c r="I1143" s="132">
        <v>294</v>
      </c>
      <c r="J1143" s="132">
        <v>167452586</v>
      </c>
      <c r="K1143" s="132">
        <v>450350</v>
      </c>
      <c r="L1143" s="181">
        <f>(C1143+4.2+coefficient!$B$20)/0.88*1.19</f>
        <v>22.150227272727275</v>
      </c>
      <c r="M1143" s="135">
        <v>295</v>
      </c>
      <c r="N1143" s="135">
        <v>167452586</v>
      </c>
      <c r="O1143" s="135">
        <v>450351</v>
      </c>
      <c r="P1143" s="182">
        <f>(C1143+4.2+coefficient!$B$20-0.5)/0.88*1.19</f>
        <v>21.474090909090911</v>
      </c>
      <c r="Q1143" s="137">
        <v>296</v>
      </c>
      <c r="R1143" s="137">
        <v>167452586</v>
      </c>
      <c r="S1143" s="137">
        <v>450352</v>
      </c>
      <c r="T1143" s="186">
        <f t="shared" si="72"/>
        <v>9.9797727272727279</v>
      </c>
      <c r="U1143" s="187">
        <v>758</v>
      </c>
      <c r="V1143" s="187">
        <v>167452586</v>
      </c>
      <c r="W1143" s="187">
        <v>600246</v>
      </c>
      <c r="X1143" s="188">
        <f>L1143-1</f>
        <v>21.150227272727275</v>
      </c>
      <c r="Y1143" s="189">
        <v>759</v>
      </c>
      <c r="Z1143" s="189">
        <v>167452586</v>
      </c>
      <c r="AA1143" s="189">
        <v>600247</v>
      </c>
      <c r="AB1143" s="357">
        <v>10</v>
      </c>
    </row>
    <row r="1144" spans="1:28" x14ac:dyDescent="0.25">
      <c r="A1144" s="144" t="s">
        <v>1984</v>
      </c>
      <c r="B1144" s="183">
        <v>167452587</v>
      </c>
      <c r="C1144" s="184">
        <v>4.05</v>
      </c>
      <c r="D1144" s="127">
        <f>(C1144+4.2+coefficient!$B$19-0.5)/0.9*1.19</f>
        <v>26.113888888888887</v>
      </c>
      <c r="E1144" s="128">
        <f>(C1144+4.2+coefficient!$B$19-0.5)/0.95</f>
        <v>20.789473684210527</v>
      </c>
      <c r="F1144" s="178" t="s">
        <v>841</v>
      </c>
      <c r="G1144" s="179">
        <v>1143</v>
      </c>
      <c r="H1144" s="180">
        <f>(C1144+4.2+coefficient!$B$19)/0.85*1.19</f>
        <v>28.349999999999998</v>
      </c>
      <c r="I1144" s="132">
        <v>294</v>
      </c>
      <c r="J1144" s="132">
        <v>167452587</v>
      </c>
      <c r="K1144" s="132">
        <v>450353</v>
      </c>
      <c r="L1144" s="181">
        <f>(C1144+4.2+coefficient!$B$19)/0.88*1.19</f>
        <v>27.383522727272727</v>
      </c>
      <c r="M1144" s="135">
        <v>295</v>
      </c>
      <c r="N1144" s="135">
        <v>167452587</v>
      </c>
      <c r="O1144" s="135">
        <v>450354</v>
      </c>
      <c r="P1144" s="182">
        <f>(C1144+4.2+coefficient!$B$19-0.5)/0.88*1.19</f>
        <v>26.70738636363636</v>
      </c>
      <c r="Q1144" s="137">
        <v>296</v>
      </c>
      <c r="R1144" s="137">
        <v>167452587</v>
      </c>
      <c r="S1144" s="137">
        <v>450355</v>
      </c>
      <c r="T1144" s="186">
        <f t="shared" si="72"/>
        <v>11.15625</v>
      </c>
      <c r="U1144" s="187">
        <v>758</v>
      </c>
      <c r="V1144" s="187">
        <v>167452587</v>
      </c>
      <c r="W1144" s="187">
        <v>600248</v>
      </c>
      <c r="X1144" s="188">
        <f>L1144-1</f>
        <v>26.383522727272727</v>
      </c>
      <c r="Y1144" s="189">
        <v>759</v>
      </c>
      <c r="Z1144" s="189">
        <v>167452587</v>
      </c>
      <c r="AA1144" s="189">
        <v>600249</v>
      </c>
      <c r="AB1144" s="357">
        <v>10</v>
      </c>
    </row>
    <row r="1145" spans="1:28" x14ac:dyDescent="0.25">
      <c r="A1145" s="125" t="s">
        <v>1985</v>
      </c>
      <c r="B1145" s="183">
        <v>167452588</v>
      </c>
      <c r="C1145" s="184">
        <v>3.37</v>
      </c>
      <c r="D1145" s="127">
        <f>(C1145+4.2+coefficient!$B$20-0.5)/0.9*1.19</f>
        <v>21.248111111111108</v>
      </c>
      <c r="E1145" s="128">
        <f>(C1145+4.2+coefficient!$B$20-0.5)/0.95</f>
        <v>16.91578947368421</v>
      </c>
      <c r="F1145" s="185" t="s">
        <v>842</v>
      </c>
      <c r="G1145" s="179">
        <v>1144</v>
      </c>
      <c r="H1145" s="180">
        <f>(C1145+4.2+coefficient!$B$20)/0.85*1.19</f>
        <v>23.198</v>
      </c>
      <c r="I1145" s="132">
        <v>294</v>
      </c>
      <c r="J1145" s="132">
        <v>167452588</v>
      </c>
      <c r="K1145" s="132">
        <v>450356</v>
      </c>
      <c r="L1145" s="181">
        <f>(C1145+4.2+coefficient!$B$20)/0.88*1.19</f>
        <v>22.40715909090909</v>
      </c>
      <c r="M1145" s="135">
        <v>295</v>
      </c>
      <c r="N1145" s="135">
        <v>167452588</v>
      </c>
      <c r="O1145" s="135">
        <v>450357</v>
      </c>
      <c r="P1145" s="182">
        <f>(C1145+4.2+coefficient!$B$20-0.5)/0.88*1.19</f>
        <v>21.731022727272727</v>
      </c>
      <c r="Q1145" s="137">
        <v>296</v>
      </c>
      <c r="R1145" s="137">
        <v>167452588</v>
      </c>
      <c r="S1145" s="137">
        <v>450358</v>
      </c>
      <c r="T1145" s="186">
        <f t="shared" si="72"/>
        <v>10.236704545454547</v>
      </c>
      <c r="U1145" s="187">
        <v>758</v>
      </c>
      <c r="V1145" s="187">
        <v>167452588</v>
      </c>
      <c r="W1145" s="187">
        <v>600250</v>
      </c>
      <c r="X1145" s="188">
        <f t="shared" ref="X1145:X1156" si="77">L1145-4.9</f>
        <v>17.507159090909092</v>
      </c>
      <c r="Y1145" s="189">
        <v>759</v>
      </c>
      <c r="Z1145" s="189">
        <v>167452588</v>
      </c>
      <c r="AA1145" s="189">
        <v>600251</v>
      </c>
      <c r="AB1145" s="357">
        <v>92</v>
      </c>
    </row>
    <row r="1146" spans="1:28" x14ac:dyDescent="0.25">
      <c r="A1146" s="144" t="s">
        <v>1986</v>
      </c>
      <c r="B1146" s="183">
        <v>167452589</v>
      </c>
      <c r="C1146" s="184">
        <v>4.24</v>
      </c>
      <c r="D1146" s="127">
        <f>(C1146+4.2+coefficient!$B$19-0.5)/0.9*1.19</f>
        <v>26.365111111111108</v>
      </c>
      <c r="E1146" s="128">
        <f>(C1146+4.2+coefficient!$B$19-0.5)/0.95</f>
        <v>20.98947368421053</v>
      </c>
      <c r="F1146" s="178" t="s">
        <v>841</v>
      </c>
      <c r="G1146" s="179">
        <v>1145</v>
      </c>
      <c r="H1146" s="180">
        <f>(C1146+4.2+coefficient!$B$19)/0.85*1.19</f>
        <v>28.616000000000003</v>
      </c>
      <c r="I1146" s="132">
        <v>294</v>
      </c>
      <c r="J1146" s="132">
        <v>167452589</v>
      </c>
      <c r="K1146" s="132">
        <v>450359</v>
      </c>
      <c r="L1146" s="181">
        <f>(C1146+4.2+coefficient!$B$19)/0.88*1.19</f>
        <v>27.640454545454549</v>
      </c>
      <c r="M1146" s="135">
        <v>295</v>
      </c>
      <c r="N1146" s="135">
        <v>167452589</v>
      </c>
      <c r="O1146" s="135">
        <v>450360</v>
      </c>
      <c r="P1146" s="182">
        <f>(C1146+4.2+coefficient!$B$19-0.5)/0.88*1.19</f>
        <v>26.964318181818182</v>
      </c>
      <c r="Q1146" s="137">
        <v>296</v>
      </c>
      <c r="R1146" s="137">
        <v>167452589</v>
      </c>
      <c r="S1146" s="137">
        <v>450361</v>
      </c>
      <c r="T1146" s="186">
        <f t="shared" si="72"/>
        <v>11.413181818181819</v>
      </c>
      <c r="U1146" s="187">
        <v>758</v>
      </c>
      <c r="V1146" s="187">
        <v>167452589</v>
      </c>
      <c r="W1146" s="187">
        <v>600252</v>
      </c>
      <c r="X1146" s="188">
        <f t="shared" si="77"/>
        <v>22.740454545454547</v>
      </c>
      <c r="Y1146" s="189">
        <v>759</v>
      </c>
      <c r="Z1146" s="189">
        <v>167452589</v>
      </c>
      <c r="AA1146" s="189">
        <v>600253</v>
      </c>
      <c r="AB1146" s="357">
        <v>92</v>
      </c>
    </row>
    <row r="1147" spans="1:28" x14ac:dyDescent="0.25">
      <c r="A1147" s="125" t="s">
        <v>1987</v>
      </c>
      <c r="B1147" s="183">
        <v>167452590</v>
      </c>
      <c r="C1147" s="184">
        <v>3.55</v>
      </c>
      <c r="D1147" s="127">
        <f>(C1147+4.2+coefficient!$B$20-0.5)/0.9*1.19</f>
        <v>21.486111111111107</v>
      </c>
      <c r="E1147" s="128">
        <f>(C1147+4.2+coefficient!$B$20-0.5)/0.95</f>
        <v>17.105263157894736</v>
      </c>
      <c r="F1147" s="185" t="s">
        <v>842</v>
      </c>
      <c r="G1147" s="179">
        <v>1146</v>
      </c>
      <c r="H1147" s="180">
        <f>(C1147+4.2+coefficient!$B$20)/0.85*1.19</f>
        <v>23.45</v>
      </c>
      <c r="I1147" s="132">
        <v>294</v>
      </c>
      <c r="J1147" s="132">
        <v>167452590</v>
      </c>
      <c r="K1147" s="132">
        <v>450362</v>
      </c>
      <c r="L1147" s="181">
        <f>(C1147+4.2+coefficient!$B$20)/0.88*1.19</f>
        <v>22.650568181818183</v>
      </c>
      <c r="M1147" s="135">
        <v>295</v>
      </c>
      <c r="N1147" s="135">
        <v>167452590</v>
      </c>
      <c r="O1147" s="135">
        <v>450363</v>
      </c>
      <c r="P1147" s="182">
        <f>(C1147+4.2+coefficient!$B$20-0.5)/0.88*1.19</f>
        <v>21.974431818181817</v>
      </c>
      <c r="Q1147" s="137">
        <v>296</v>
      </c>
      <c r="R1147" s="137">
        <v>167452590</v>
      </c>
      <c r="S1147" s="137">
        <v>450364</v>
      </c>
      <c r="T1147" s="186">
        <f t="shared" si="72"/>
        <v>10.480113636363635</v>
      </c>
      <c r="U1147" s="187">
        <v>758</v>
      </c>
      <c r="V1147" s="187">
        <v>167452590</v>
      </c>
      <c r="W1147" s="187">
        <v>600254</v>
      </c>
      <c r="X1147" s="188">
        <f t="shared" si="77"/>
        <v>17.750568181818181</v>
      </c>
      <c r="Y1147" s="189">
        <v>759</v>
      </c>
      <c r="Z1147" s="189">
        <v>167452590</v>
      </c>
      <c r="AA1147" s="189">
        <v>600255</v>
      </c>
      <c r="AB1147" s="357">
        <v>117</v>
      </c>
    </row>
    <row r="1148" spans="1:28" x14ac:dyDescent="0.25">
      <c r="A1148" s="144" t="s">
        <v>1988</v>
      </c>
      <c r="B1148" s="183">
        <v>167452591</v>
      </c>
      <c r="C1148" s="184">
        <v>4.42</v>
      </c>
      <c r="D1148" s="127">
        <f>(C1148+4.2+coefficient!$B$19-0.5)/0.9*1.19</f>
        <v>26.603111111111112</v>
      </c>
      <c r="E1148" s="128">
        <f>(C1148+4.2+coefficient!$B$19-0.5)/0.95</f>
        <v>21.178947368421056</v>
      </c>
      <c r="F1148" s="178" t="s">
        <v>841</v>
      </c>
      <c r="G1148" s="179">
        <v>1147</v>
      </c>
      <c r="H1148" s="180">
        <f>(C1148+4.2+coefficient!$B$19)/0.85*1.19</f>
        <v>28.868000000000002</v>
      </c>
      <c r="I1148" s="132">
        <v>294</v>
      </c>
      <c r="J1148" s="132">
        <v>167452591</v>
      </c>
      <c r="K1148" s="132">
        <v>450365</v>
      </c>
      <c r="L1148" s="181">
        <f>(C1148+4.2+coefficient!$B$19)/0.88*1.19</f>
        <v>27.883863636363635</v>
      </c>
      <c r="M1148" s="135">
        <v>295</v>
      </c>
      <c r="N1148" s="135">
        <v>167452591</v>
      </c>
      <c r="O1148" s="135">
        <v>450366</v>
      </c>
      <c r="P1148" s="182">
        <f>(C1148+4.2+coefficient!$B$19-0.5)/0.88*1.19</f>
        <v>27.207727272727272</v>
      </c>
      <c r="Q1148" s="137">
        <v>296</v>
      </c>
      <c r="R1148" s="137">
        <v>167452591</v>
      </c>
      <c r="S1148" s="137">
        <v>450367</v>
      </c>
      <c r="T1148" s="186">
        <f t="shared" si="72"/>
        <v>11.656590909090911</v>
      </c>
      <c r="U1148" s="187">
        <v>758</v>
      </c>
      <c r="V1148" s="187">
        <v>167452591</v>
      </c>
      <c r="W1148" s="187">
        <v>600256</v>
      </c>
      <c r="X1148" s="188">
        <f t="shared" si="77"/>
        <v>22.983863636363637</v>
      </c>
      <c r="Y1148" s="189">
        <v>759</v>
      </c>
      <c r="Z1148" s="189">
        <v>167452591</v>
      </c>
      <c r="AA1148" s="189">
        <v>600257</v>
      </c>
      <c r="AB1148" s="357">
        <v>117</v>
      </c>
    </row>
    <row r="1149" spans="1:28" x14ac:dyDescent="0.25">
      <c r="A1149" s="125" t="s">
        <v>1989</v>
      </c>
      <c r="B1149" s="183">
        <v>167452592</v>
      </c>
      <c r="C1149" s="184">
        <v>5.32</v>
      </c>
      <c r="D1149" s="127">
        <f>(C1149+4.2+coefficient!$B$19-0.5)/0.9*1.19</f>
        <v>27.793111111111109</v>
      </c>
      <c r="E1149" s="128">
        <f>(C1149+4.2+coefficient!$B$19-0.5)/0.95</f>
        <v>22.126315789473686</v>
      </c>
      <c r="F1149" s="185" t="s">
        <v>841</v>
      </c>
      <c r="G1149" s="179">
        <v>1148</v>
      </c>
      <c r="H1149" s="180">
        <f>(C1149+4.2+coefficient!$B$19)/0.85*1.19</f>
        <v>30.127999999999997</v>
      </c>
      <c r="I1149" s="132">
        <v>294</v>
      </c>
      <c r="J1149" s="132">
        <v>167452592</v>
      </c>
      <c r="K1149" s="132">
        <v>450368</v>
      </c>
      <c r="L1149" s="181">
        <f>(C1149+4.2+coefficient!$B$19)/0.88*1.19</f>
        <v>29.100909090909088</v>
      </c>
      <c r="M1149" s="135">
        <v>295</v>
      </c>
      <c r="N1149" s="135">
        <v>167452592</v>
      </c>
      <c r="O1149" s="135">
        <v>450369</v>
      </c>
      <c r="P1149" s="182">
        <f>(C1149+4.2+coefficient!$B$19-0.5)/0.88*1.19</f>
        <v>28.424772727272725</v>
      </c>
      <c r="Q1149" s="137">
        <v>296</v>
      </c>
      <c r="R1149" s="137">
        <v>167452592</v>
      </c>
      <c r="S1149" s="137">
        <v>450370</v>
      </c>
      <c r="T1149" s="186">
        <f t="shared" si="72"/>
        <v>12.873636363636363</v>
      </c>
      <c r="U1149" s="187">
        <v>758</v>
      </c>
      <c r="V1149" s="187">
        <v>167452592</v>
      </c>
      <c r="W1149" s="187">
        <v>600258</v>
      </c>
      <c r="X1149" s="188">
        <f t="shared" si="77"/>
        <v>24.200909090909086</v>
      </c>
      <c r="Y1149" s="189">
        <v>759</v>
      </c>
      <c r="Z1149" s="189">
        <v>167452592</v>
      </c>
      <c r="AA1149" s="189">
        <v>600259</v>
      </c>
      <c r="AB1149" s="357">
        <v>117</v>
      </c>
    </row>
    <row r="1150" spans="1:28" x14ac:dyDescent="0.25">
      <c r="A1150" s="144" t="s">
        <v>1990</v>
      </c>
      <c r="B1150" s="183">
        <v>167452593</v>
      </c>
      <c r="C1150" s="184">
        <v>3.47</v>
      </c>
      <c r="D1150" s="127">
        <f>(C1150+4.2+coefficient!$B$20-0.5)/0.9*1.19</f>
        <v>21.380333333333336</v>
      </c>
      <c r="E1150" s="128">
        <f>(C1150+4.2+coefficient!$B$20-0.5)/0.95</f>
        <v>17.02105263157895</v>
      </c>
      <c r="F1150" s="178" t="s">
        <v>842</v>
      </c>
      <c r="G1150" s="179">
        <v>1149</v>
      </c>
      <c r="H1150" s="180">
        <f>(C1150+4.2+coefficient!$B$20)/0.85*1.19</f>
        <v>23.338000000000001</v>
      </c>
      <c r="I1150" s="132">
        <v>294</v>
      </c>
      <c r="J1150" s="132">
        <v>167452593</v>
      </c>
      <c r="K1150" s="132">
        <v>450371</v>
      </c>
      <c r="L1150" s="181">
        <f>(C1150+4.2+coefficient!$B$20)/0.88*1.19</f>
        <v>22.542386363636364</v>
      </c>
      <c r="M1150" s="135">
        <v>295</v>
      </c>
      <c r="N1150" s="135">
        <v>167452593</v>
      </c>
      <c r="O1150" s="135">
        <v>450372</v>
      </c>
      <c r="P1150" s="182">
        <f>(C1150+4.2+coefficient!$B$20-0.5)/0.88*1.19</f>
        <v>21.866250000000004</v>
      </c>
      <c r="Q1150" s="137">
        <v>296</v>
      </c>
      <c r="R1150" s="137">
        <v>167452593</v>
      </c>
      <c r="S1150" s="137">
        <v>450373</v>
      </c>
      <c r="T1150" s="186">
        <f t="shared" si="72"/>
        <v>10.371931818181817</v>
      </c>
      <c r="U1150" s="187">
        <v>758</v>
      </c>
      <c r="V1150" s="187">
        <v>167452593</v>
      </c>
      <c r="W1150" s="187">
        <v>600260</v>
      </c>
      <c r="X1150" s="188">
        <f t="shared" si="77"/>
        <v>17.642386363636362</v>
      </c>
      <c r="Y1150" s="189">
        <v>759</v>
      </c>
      <c r="Z1150" s="189">
        <v>167452593</v>
      </c>
      <c r="AA1150" s="189">
        <v>600261</v>
      </c>
      <c r="AB1150" s="357">
        <v>117</v>
      </c>
    </row>
    <row r="1151" spans="1:28" x14ac:dyDescent="0.25">
      <c r="A1151" s="125" t="s">
        <v>1991</v>
      </c>
      <c r="B1151" s="183">
        <v>167452594</v>
      </c>
      <c r="C1151" s="184">
        <v>4.34</v>
      </c>
      <c r="D1151" s="127">
        <f>(C1151+4.2+coefficient!$B$19-0.5)/0.9*1.19</f>
        <v>26.49733333333333</v>
      </c>
      <c r="E1151" s="128">
        <f>(C1151+4.2+coefficient!$B$19-0.5)/0.95</f>
        <v>21.094736842105263</v>
      </c>
      <c r="F1151" s="185" t="s">
        <v>841</v>
      </c>
      <c r="G1151" s="179">
        <v>1150</v>
      </c>
      <c r="H1151" s="180">
        <f>(C1151+4.2+coefficient!$B$19)/0.85*1.19</f>
        <v>28.755999999999997</v>
      </c>
      <c r="I1151" s="132">
        <v>294</v>
      </c>
      <c r="J1151" s="132">
        <v>167452594</v>
      </c>
      <c r="K1151" s="132">
        <v>450374</v>
      </c>
      <c r="L1151" s="181">
        <f>(C1151+4.2+coefficient!$B$19)/0.88*1.19</f>
        <v>27.775681818181816</v>
      </c>
      <c r="M1151" s="135">
        <v>295</v>
      </c>
      <c r="N1151" s="135">
        <v>167452594</v>
      </c>
      <c r="O1151" s="135">
        <v>450375</v>
      </c>
      <c r="P1151" s="182">
        <f>(C1151+4.2+coefficient!$B$19-0.5)/0.88*1.19</f>
        <v>27.099545454545453</v>
      </c>
      <c r="Q1151" s="137">
        <v>296</v>
      </c>
      <c r="R1151" s="137">
        <v>167452594</v>
      </c>
      <c r="S1151" s="137">
        <v>450376</v>
      </c>
      <c r="T1151" s="186">
        <f t="shared" si="72"/>
        <v>11.54840909090909</v>
      </c>
      <c r="U1151" s="187">
        <v>758</v>
      </c>
      <c r="V1151" s="187">
        <v>167452594</v>
      </c>
      <c r="W1151" s="187">
        <v>600262</v>
      </c>
      <c r="X1151" s="188">
        <f t="shared" si="77"/>
        <v>22.875681818181818</v>
      </c>
      <c r="Y1151" s="189">
        <v>759</v>
      </c>
      <c r="Z1151" s="189">
        <v>167452594</v>
      </c>
      <c r="AA1151" s="189">
        <v>600263</v>
      </c>
      <c r="AB1151" s="357">
        <v>117</v>
      </c>
    </row>
    <row r="1152" spans="1:28" x14ac:dyDescent="0.25">
      <c r="A1152" s="144" t="s">
        <v>1992</v>
      </c>
      <c r="B1152" s="183">
        <v>167452595</v>
      </c>
      <c r="C1152" s="184">
        <v>5.24</v>
      </c>
      <c r="D1152" s="127">
        <f>(C1152+4.2+coefficient!$B$19-0.5)/0.9*1.19</f>
        <v>27.687333333333335</v>
      </c>
      <c r="E1152" s="128">
        <f>(C1152+4.2+coefficient!$B$19-0.5)/0.95</f>
        <v>22.042105263157897</v>
      </c>
      <c r="F1152" s="178" t="s">
        <v>841</v>
      </c>
      <c r="G1152" s="179">
        <v>1151</v>
      </c>
      <c r="H1152" s="180">
        <f>(C1152+4.2+coefficient!$B$19)/0.85*1.19</f>
        <v>30.016000000000002</v>
      </c>
      <c r="I1152" s="132">
        <v>294</v>
      </c>
      <c r="J1152" s="132">
        <v>167452595</v>
      </c>
      <c r="K1152" s="132">
        <v>450377</v>
      </c>
      <c r="L1152" s="181">
        <f>(C1152+4.2+coefficient!$B$19)/0.88*1.19</f>
        <v>28.992727272727272</v>
      </c>
      <c r="M1152" s="135">
        <v>295</v>
      </c>
      <c r="N1152" s="135">
        <v>167452595</v>
      </c>
      <c r="O1152" s="135">
        <v>450378</v>
      </c>
      <c r="P1152" s="182">
        <f>(C1152+4.2+coefficient!$B$19-0.5)/0.88*1.19</f>
        <v>28.316590909090909</v>
      </c>
      <c r="Q1152" s="137">
        <v>296</v>
      </c>
      <c r="R1152" s="137">
        <v>167452595</v>
      </c>
      <c r="S1152" s="137">
        <v>450379</v>
      </c>
      <c r="T1152" s="186">
        <f t="shared" si="72"/>
        <v>12.765454545454546</v>
      </c>
      <c r="U1152" s="187">
        <v>758</v>
      </c>
      <c r="V1152" s="187">
        <v>167452595</v>
      </c>
      <c r="W1152" s="187">
        <v>600264</v>
      </c>
      <c r="X1152" s="188">
        <f t="shared" si="77"/>
        <v>24.092727272727274</v>
      </c>
      <c r="Y1152" s="189">
        <v>759</v>
      </c>
      <c r="Z1152" s="189">
        <v>167452595</v>
      </c>
      <c r="AA1152" s="189">
        <v>600265</v>
      </c>
      <c r="AB1152" s="357">
        <v>117</v>
      </c>
    </row>
    <row r="1153" spans="1:28" x14ac:dyDescent="0.25">
      <c r="A1153" s="125" t="s">
        <v>1993</v>
      </c>
      <c r="B1153" s="183">
        <v>167452596</v>
      </c>
      <c r="C1153" s="184">
        <v>3.48</v>
      </c>
      <c r="D1153" s="127">
        <f>(C1153+4.2+coefficient!$B$20-0.5)/0.9*1.19</f>
        <v>21.393555555555555</v>
      </c>
      <c r="E1153" s="128">
        <f>(C1153+4.2+coefficient!$B$20-0.5)/0.95</f>
        <v>17.03157894736842</v>
      </c>
      <c r="F1153" s="185" t="s">
        <v>842</v>
      </c>
      <c r="G1153" s="179">
        <v>1152</v>
      </c>
      <c r="H1153" s="180">
        <f>(C1153+4.2+coefficient!$B$20)/0.85*1.19</f>
        <v>23.352</v>
      </c>
      <c r="I1153" s="132">
        <v>294</v>
      </c>
      <c r="J1153" s="132">
        <v>167452596</v>
      </c>
      <c r="K1153" s="132">
        <v>450380</v>
      </c>
      <c r="L1153" s="181">
        <f>(C1153+4.2+coefficient!$B$20)/0.88*1.19</f>
        <v>22.55590909090909</v>
      </c>
      <c r="M1153" s="135">
        <v>295</v>
      </c>
      <c r="N1153" s="135">
        <v>167452596</v>
      </c>
      <c r="O1153" s="135">
        <v>450381</v>
      </c>
      <c r="P1153" s="182">
        <f>(C1153+4.2+coefficient!$B$20-0.5)/0.88*1.19</f>
        <v>21.879772727272726</v>
      </c>
      <c r="Q1153" s="137">
        <v>296</v>
      </c>
      <c r="R1153" s="137">
        <v>167452596</v>
      </c>
      <c r="S1153" s="137">
        <v>450382</v>
      </c>
      <c r="T1153" s="186">
        <f t="shared" si="72"/>
        <v>10.385454545454545</v>
      </c>
      <c r="U1153" s="187">
        <v>758</v>
      </c>
      <c r="V1153" s="187">
        <v>167452596</v>
      </c>
      <c r="W1153" s="187">
        <v>600266</v>
      </c>
      <c r="X1153" s="188">
        <f t="shared" si="77"/>
        <v>17.655909090909091</v>
      </c>
      <c r="Y1153" s="189">
        <v>759</v>
      </c>
      <c r="Z1153" s="189">
        <v>167452596</v>
      </c>
      <c r="AA1153" s="189">
        <v>600267</v>
      </c>
      <c r="AB1153" s="357">
        <v>117</v>
      </c>
    </row>
    <row r="1154" spans="1:28" x14ac:dyDescent="0.25">
      <c r="A1154" s="144" t="s">
        <v>1994</v>
      </c>
      <c r="B1154" s="183">
        <v>167452597</v>
      </c>
      <c r="C1154" s="184">
        <v>4.3499999999999996</v>
      </c>
      <c r="D1154" s="127">
        <f>(C1154+4.2+coefficient!$B$19-0.5)/0.9*1.19</f>
        <v>26.510555555555555</v>
      </c>
      <c r="E1154" s="128">
        <f>(C1154+4.2+coefficient!$B$19-0.5)/0.95</f>
        <v>21.10526315789474</v>
      </c>
      <c r="F1154" s="178" t="s">
        <v>841</v>
      </c>
      <c r="G1154" s="179">
        <v>1153</v>
      </c>
      <c r="H1154" s="180">
        <f>(C1154+4.2+coefficient!$B$19)/0.85*1.19</f>
        <v>28.770000000000003</v>
      </c>
      <c r="I1154" s="132">
        <v>294</v>
      </c>
      <c r="J1154" s="132">
        <v>167452597</v>
      </c>
      <c r="K1154" s="132">
        <v>450383</v>
      </c>
      <c r="L1154" s="181">
        <f>(C1154+4.2+coefficient!$B$19)/0.88*1.19</f>
        <v>27.789204545454542</v>
      </c>
      <c r="M1154" s="135">
        <v>295</v>
      </c>
      <c r="N1154" s="135">
        <v>167452597</v>
      </c>
      <c r="O1154" s="135">
        <v>450384</v>
      </c>
      <c r="P1154" s="182">
        <f>(C1154+4.2+coefficient!$B$19-0.5)/0.88*1.19</f>
        <v>27.113068181818182</v>
      </c>
      <c r="Q1154" s="137">
        <v>296</v>
      </c>
      <c r="R1154" s="137">
        <v>167452597</v>
      </c>
      <c r="S1154" s="137">
        <v>450385</v>
      </c>
      <c r="T1154" s="186">
        <f t="shared" ref="T1154:T1217" si="78">(C1154+4.2)/0.88*1.19</f>
        <v>11.561931818181819</v>
      </c>
      <c r="U1154" s="187">
        <v>758</v>
      </c>
      <c r="V1154" s="187">
        <v>167452597</v>
      </c>
      <c r="W1154" s="187">
        <v>600268</v>
      </c>
      <c r="X1154" s="188">
        <f t="shared" si="77"/>
        <v>22.88920454545454</v>
      </c>
      <c r="Y1154" s="189">
        <v>759</v>
      </c>
      <c r="Z1154" s="189">
        <v>167452597</v>
      </c>
      <c r="AA1154" s="189">
        <v>600269</v>
      </c>
      <c r="AB1154" s="357">
        <v>117</v>
      </c>
    </row>
    <row r="1155" spans="1:28" x14ac:dyDescent="0.25">
      <c r="A1155" s="125" t="s">
        <v>1995</v>
      </c>
      <c r="B1155" s="183">
        <v>167452598</v>
      </c>
      <c r="C1155" s="184">
        <v>5.25</v>
      </c>
      <c r="D1155" s="127">
        <f>(C1155+4.2+coefficient!$B$19-0.5)/0.9*1.19</f>
        <v>27.70055555555555</v>
      </c>
      <c r="E1155" s="128">
        <f>(C1155+4.2+coefficient!$B$19-0.5)/0.95</f>
        <v>22.05263157894737</v>
      </c>
      <c r="F1155" s="185" t="s">
        <v>841</v>
      </c>
      <c r="G1155" s="179">
        <v>1154</v>
      </c>
      <c r="H1155" s="180">
        <f>(C1155+4.2+coefficient!$B$19)/0.85*1.19</f>
        <v>30.029999999999998</v>
      </c>
      <c r="I1155" s="132">
        <v>294</v>
      </c>
      <c r="J1155" s="132">
        <v>167452598</v>
      </c>
      <c r="K1155" s="132">
        <v>450386</v>
      </c>
      <c r="L1155" s="181">
        <f>(C1155+4.2+coefficient!$B$19)/0.88*1.19</f>
        <v>29.006249999999998</v>
      </c>
      <c r="M1155" s="135">
        <v>295</v>
      </c>
      <c r="N1155" s="135">
        <v>167452598</v>
      </c>
      <c r="O1155" s="135">
        <v>450387</v>
      </c>
      <c r="P1155" s="182">
        <f>(C1155+4.2+coefficient!$B$19-0.5)/0.88*1.19</f>
        <v>28.330113636363635</v>
      </c>
      <c r="Q1155" s="137">
        <v>296</v>
      </c>
      <c r="R1155" s="137">
        <v>167452598</v>
      </c>
      <c r="S1155" s="137">
        <v>450388</v>
      </c>
      <c r="T1155" s="186">
        <f t="shared" si="78"/>
        <v>12.778977272727271</v>
      </c>
      <c r="U1155" s="187">
        <v>758</v>
      </c>
      <c r="V1155" s="187">
        <v>167452598</v>
      </c>
      <c r="W1155" s="187">
        <v>600270</v>
      </c>
      <c r="X1155" s="188">
        <f t="shared" si="77"/>
        <v>24.106249999999996</v>
      </c>
      <c r="Y1155" s="189">
        <v>759</v>
      </c>
      <c r="Z1155" s="189">
        <v>167452598</v>
      </c>
      <c r="AA1155" s="189">
        <v>600271</v>
      </c>
      <c r="AB1155" s="357">
        <v>117</v>
      </c>
    </row>
    <row r="1156" spans="1:28" x14ac:dyDescent="0.25">
      <c r="A1156" s="144" t="s">
        <v>1996</v>
      </c>
      <c r="B1156" s="183">
        <v>167452599</v>
      </c>
      <c r="C1156" s="184">
        <v>2.29</v>
      </c>
      <c r="D1156" s="127">
        <f>(C1156+4.2+coefficient!$B$21-0.5)/0.9*1.19</f>
        <v>17.175666666666665</v>
      </c>
      <c r="E1156" s="128">
        <f>(C1156+4.2+coefficient!$B$21-0.5)/0.95</f>
        <v>13.673684210526316</v>
      </c>
      <c r="F1156" s="178" t="s">
        <v>516</v>
      </c>
      <c r="G1156" s="179">
        <v>1155</v>
      </c>
      <c r="H1156" s="180">
        <f>(C1156+4.2+coefficient!$B$21)/0.85*1.19</f>
        <v>18.885999999999999</v>
      </c>
      <c r="I1156" s="132">
        <v>294</v>
      </c>
      <c r="J1156" s="132">
        <v>167452599</v>
      </c>
      <c r="K1156" s="132">
        <v>450389</v>
      </c>
      <c r="L1156" s="181">
        <f>(C1156+4.2+coefficient!$B$21)/0.88*1.19</f>
        <v>18.242159090909091</v>
      </c>
      <c r="M1156" s="135">
        <v>295</v>
      </c>
      <c r="N1156" s="135">
        <v>167452599</v>
      </c>
      <c r="O1156" s="135">
        <v>450390</v>
      </c>
      <c r="P1156" s="182">
        <f>(C1156+4.2+coefficient!$B$21-0.5)/0.88*1.19</f>
        <v>17.566022727272728</v>
      </c>
      <c r="Q1156" s="137">
        <v>296</v>
      </c>
      <c r="R1156" s="137">
        <v>167452599</v>
      </c>
      <c r="S1156" s="137">
        <v>450391</v>
      </c>
      <c r="T1156" s="186">
        <f t="shared" si="78"/>
        <v>8.7762499999999992</v>
      </c>
      <c r="U1156" s="187">
        <v>758</v>
      </c>
      <c r="V1156" s="187">
        <v>167452599</v>
      </c>
      <c r="W1156" s="187">
        <v>600272</v>
      </c>
      <c r="X1156" s="188">
        <f t="shared" si="77"/>
        <v>13.342159090909091</v>
      </c>
      <c r="Y1156" s="189">
        <v>759</v>
      </c>
      <c r="Z1156" s="189">
        <v>167452599</v>
      </c>
      <c r="AA1156" s="189">
        <v>600273</v>
      </c>
      <c r="AB1156" s="357">
        <v>68</v>
      </c>
    </row>
    <row r="1157" spans="1:28" x14ac:dyDescent="0.25">
      <c r="A1157" s="125" t="s">
        <v>1997</v>
      </c>
      <c r="B1157" s="183">
        <v>167452600</v>
      </c>
      <c r="C1157" s="184">
        <v>3.14</v>
      </c>
      <c r="D1157" s="127">
        <f>(C1157+4.2+coefficient!$B$20-0.5)/0.9*1.19</f>
        <v>20.943999999999996</v>
      </c>
      <c r="E1157" s="128">
        <f>(C1157+4.2+coefficient!$B$20-0.5)/0.95</f>
        <v>16.673684210526318</v>
      </c>
      <c r="F1157" s="185" t="s">
        <v>842</v>
      </c>
      <c r="G1157" s="179">
        <v>1156</v>
      </c>
      <c r="H1157" s="180">
        <f>(C1157+4.2+coefficient!$B$20)/0.85*1.19</f>
        <v>22.875999999999998</v>
      </c>
      <c r="I1157" s="132">
        <v>294</v>
      </c>
      <c r="J1157" s="132">
        <v>167452600</v>
      </c>
      <c r="K1157" s="132">
        <v>450392</v>
      </c>
      <c r="L1157" s="181">
        <f>(C1157+4.2+coefficient!$B$20)/0.88*1.19</f>
        <v>22.096136363636361</v>
      </c>
      <c r="M1157" s="135">
        <v>295</v>
      </c>
      <c r="N1157" s="135">
        <v>167452600</v>
      </c>
      <c r="O1157" s="135">
        <v>450393</v>
      </c>
      <c r="P1157" s="182">
        <f>(C1157+4.2+coefficient!$B$20-0.5)/0.88*1.19</f>
        <v>21.419999999999998</v>
      </c>
      <c r="Q1157" s="137">
        <v>296</v>
      </c>
      <c r="R1157" s="137">
        <v>167452600</v>
      </c>
      <c r="S1157" s="137">
        <v>450394</v>
      </c>
      <c r="T1157" s="186">
        <f t="shared" si="78"/>
        <v>9.9256818181818165</v>
      </c>
      <c r="U1157" s="187">
        <v>758</v>
      </c>
      <c r="V1157" s="187">
        <v>167452600</v>
      </c>
      <c r="W1157" s="187">
        <v>600274</v>
      </c>
      <c r="X1157" s="188">
        <f>L1157-1</f>
        <v>21.096136363636361</v>
      </c>
      <c r="Y1157" s="189">
        <v>759</v>
      </c>
      <c r="Z1157" s="189">
        <v>167452600</v>
      </c>
      <c r="AA1157" s="189">
        <v>600275</v>
      </c>
      <c r="AB1157" s="357">
        <v>10</v>
      </c>
    </row>
    <row r="1158" spans="1:28" x14ac:dyDescent="0.25">
      <c r="A1158" s="144" t="s">
        <v>1998</v>
      </c>
      <c r="B1158" s="183">
        <v>167452601</v>
      </c>
      <c r="C1158" s="184">
        <v>4.01</v>
      </c>
      <c r="D1158" s="127">
        <f>(C1158+4.2+coefficient!$B$19-0.5)/0.9*1.19</f>
        <v>26.061</v>
      </c>
      <c r="E1158" s="128">
        <f>(C1158+4.2+coefficient!$B$19-0.5)/0.95</f>
        <v>20.747368421052634</v>
      </c>
      <c r="F1158" s="178" t="s">
        <v>841</v>
      </c>
      <c r="G1158" s="179">
        <v>1157</v>
      </c>
      <c r="H1158" s="180">
        <f>(C1158+4.2+coefficient!$B$19)/0.85*1.19</f>
        <v>28.294</v>
      </c>
      <c r="I1158" s="132">
        <v>294</v>
      </c>
      <c r="J1158" s="132">
        <v>167452601</v>
      </c>
      <c r="K1158" s="132">
        <v>450395</v>
      </c>
      <c r="L1158" s="181">
        <f>(C1158+4.2+coefficient!$B$19)/0.88*1.19</f>
        <v>27.329431818181821</v>
      </c>
      <c r="M1158" s="135">
        <v>295</v>
      </c>
      <c r="N1158" s="135">
        <v>167452601</v>
      </c>
      <c r="O1158" s="135">
        <v>450396</v>
      </c>
      <c r="P1158" s="182">
        <f>(C1158+4.2+coefficient!$B$19-0.5)/0.88*1.19</f>
        <v>26.653295454545454</v>
      </c>
      <c r="Q1158" s="137">
        <v>296</v>
      </c>
      <c r="R1158" s="137">
        <v>167452601</v>
      </c>
      <c r="S1158" s="137">
        <v>450397</v>
      </c>
      <c r="T1158" s="186">
        <f t="shared" si="78"/>
        <v>11.10215909090909</v>
      </c>
      <c r="U1158" s="187">
        <v>758</v>
      </c>
      <c r="V1158" s="187">
        <v>167452601</v>
      </c>
      <c r="W1158" s="187">
        <v>600276</v>
      </c>
      <c r="X1158" s="188">
        <f>L1158-1</f>
        <v>26.329431818181821</v>
      </c>
      <c r="Y1158" s="189">
        <v>759</v>
      </c>
      <c r="Z1158" s="189">
        <v>167452601</v>
      </c>
      <c r="AA1158" s="189">
        <v>600277</v>
      </c>
      <c r="AB1158" s="357">
        <v>10</v>
      </c>
    </row>
    <row r="1159" spans="1:28" x14ac:dyDescent="0.25">
      <c r="A1159" s="125" t="s">
        <v>1999</v>
      </c>
      <c r="B1159" s="183">
        <v>167452602</v>
      </c>
      <c r="C1159" s="184">
        <v>3.33</v>
      </c>
      <c r="D1159" s="127">
        <f>(C1159+4.2+coefficient!$B$20-0.5)/0.9*1.19</f>
        <v>21.195222222222224</v>
      </c>
      <c r="E1159" s="128">
        <f>(C1159+4.2+coefficient!$B$20-0.5)/0.95</f>
        <v>16.873684210526317</v>
      </c>
      <c r="F1159" s="185" t="s">
        <v>842</v>
      </c>
      <c r="G1159" s="179">
        <v>1158</v>
      </c>
      <c r="H1159" s="180">
        <f>(C1159+4.2+coefficient!$B$20)/0.85*1.19</f>
        <v>23.142000000000003</v>
      </c>
      <c r="I1159" s="132">
        <v>294</v>
      </c>
      <c r="J1159" s="132">
        <v>167452602</v>
      </c>
      <c r="K1159" s="132">
        <v>450398</v>
      </c>
      <c r="L1159" s="181">
        <f>(C1159+4.2+coefficient!$B$20)/0.88*1.19</f>
        <v>22.35306818181818</v>
      </c>
      <c r="M1159" s="135">
        <v>295</v>
      </c>
      <c r="N1159" s="135">
        <v>167452602</v>
      </c>
      <c r="O1159" s="135">
        <v>450399</v>
      </c>
      <c r="P1159" s="182">
        <f>(C1159+4.2+coefficient!$B$20-0.5)/0.88*1.19</f>
        <v>21.676931818181821</v>
      </c>
      <c r="Q1159" s="137">
        <v>296</v>
      </c>
      <c r="R1159" s="137">
        <v>167452602</v>
      </c>
      <c r="S1159" s="137">
        <v>450400</v>
      </c>
      <c r="T1159" s="186">
        <f t="shared" si="78"/>
        <v>10.182613636363635</v>
      </c>
      <c r="U1159" s="187">
        <v>758</v>
      </c>
      <c r="V1159" s="187">
        <v>167452602</v>
      </c>
      <c r="W1159" s="187">
        <v>600278</v>
      </c>
      <c r="X1159" s="188">
        <f t="shared" ref="X1159:X1171" si="79">L1159-4.9</f>
        <v>17.453068181818182</v>
      </c>
      <c r="Y1159" s="189">
        <v>759</v>
      </c>
      <c r="Z1159" s="189">
        <v>167452602</v>
      </c>
      <c r="AA1159" s="189">
        <v>600279</v>
      </c>
      <c r="AB1159" s="357">
        <v>68</v>
      </c>
    </row>
    <row r="1160" spans="1:28" x14ac:dyDescent="0.25">
      <c r="A1160" s="144" t="s">
        <v>2000</v>
      </c>
      <c r="B1160" s="183">
        <v>167452603</v>
      </c>
      <c r="C1160" s="184">
        <v>4.2</v>
      </c>
      <c r="D1160" s="127">
        <f>(C1160+4.2+coefficient!$B$19-0.5)/0.9*1.19</f>
        <v>26.312222222222221</v>
      </c>
      <c r="E1160" s="128">
        <f>(C1160+4.2+coefficient!$B$19-0.5)/0.95</f>
        <v>20.94736842105263</v>
      </c>
      <c r="F1160" s="178" t="s">
        <v>841</v>
      </c>
      <c r="G1160" s="179">
        <v>1159</v>
      </c>
      <c r="H1160" s="180">
        <f>(C1160+4.2+coefficient!$B$19)/0.85*1.19</f>
        <v>28.56</v>
      </c>
      <c r="I1160" s="132">
        <v>294</v>
      </c>
      <c r="J1160" s="132">
        <v>167452603</v>
      </c>
      <c r="K1160" s="132">
        <v>450401</v>
      </c>
      <c r="L1160" s="181">
        <f>(C1160+4.2+coefficient!$B$19)/0.88*1.19</f>
        <v>27.586363636363632</v>
      </c>
      <c r="M1160" s="135">
        <v>295</v>
      </c>
      <c r="N1160" s="135">
        <v>167452603</v>
      </c>
      <c r="O1160" s="135">
        <v>450402</v>
      </c>
      <c r="P1160" s="182">
        <f>(C1160+4.2+coefficient!$B$19-0.5)/0.88*1.19</f>
        <v>26.910227272727273</v>
      </c>
      <c r="Q1160" s="137">
        <v>296</v>
      </c>
      <c r="R1160" s="137">
        <v>167452603</v>
      </c>
      <c r="S1160" s="137">
        <v>450403</v>
      </c>
      <c r="T1160" s="186">
        <f t="shared" si="78"/>
        <v>11.359090909090908</v>
      </c>
      <c r="U1160" s="187">
        <v>758</v>
      </c>
      <c r="V1160" s="187">
        <v>167452603</v>
      </c>
      <c r="W1160" s="187">
        <v>600280</v>
      </c>
      <c r="X1160" s="188">
        <f t="shared" si="79"/>
        <v>22.68636363636363</v>
      </c>
      <c r="Y1160" s="189">
        <v>759</v>
      </c>
      <c r="Z1160" s="189">
        <v>167452603</v>
      </c>
      <c r="AA1160" s="189">
        <v>600281</v>
      </c>
      <c r="AB1160" s="357">
        <v>68</v>
      </c>
    </row>
    <row r="1161" spans="1:28" x14ac:dyDescent="0.25">
      <c r="A1161" s="125" t="s">
        <v>2001</v>
      </c>
      <c r="B1161" s="183">
        <v>167452604</v>
      </c>
      <c r="C1161" s="184">
        <v>3.51</v>
      </c>
      <c r="D1161" s="127">
        <f>(C1161+4.2+coefficient!$B$20-0.5)/0.9*1.19</f>
        <v>21.433222222222224</v>
      </c>
      <c r="E1161" s="128">
        <f>(C1161+4.2+coefficient!$B$20-0.5)/0.95</f>
        <v>17.063157894736843</v>
      </c>
      <c r="F1161" s="185" t="s">
        <v>842</v>
      </c>
      <c r="G1161" s="179">
        <v>1160</v>
      </c>
      <c r="H1161" s="180">
        <f>(C1161+4.2+coefficient!$B$20)/0.85*1.19</f>
        <v>23.394000000000002</v>
      </c>
      <c r="I1161" s="132">
        <v>294</v>
      </c>
      <c r="J1161" s="132">
        <v>167452604</v>
      </c>
      <c r="K1161" s="132">
        <v>450404</v>
      </c>
      <c r="L1161" s="181">
        <f>(C1161+4.2+coefficient!$B$20)/0.88*1.19</f>
        <v>22.59647727272727</v>
      </c>
      <c r="M1161" s="135">
        <v>295</v>
      </c>
      <c r="N1161" s="135">
        <v>167452604</v>
      </c>
      <c r="O1161" s="135">
        <v>450405</v>
      </c>
      <c r="P1161" s="182">
        <f>(C1161+4.2+coefficient!$B$20-0.5)/0.88*1.19</f>
        <v>21.92034090909091</v>
      </c>
      <c r="Q1161" s="137">
        <v>296</v>
      </c>
      <c r="R1161" s="137">
        <v>167452604</v>
      </c>
      <c r="S1161" s="137">
        <v>450406</v>
      </c>
      <c r="T1161" s="186">
        <f t="shared" si="78"/>
        <v>10.426022727272727</v>
      </c>
      <c r="U1161" s="187">
        <v>758</v>
      </c>
      <c r="V1161" s="187">
        <v>167452604</v>
      </c>
      <c r="W1161" s="187">
        <v>600282</v>
      </c>
      <c r="X1161" s="188">
        <f t="shared" si="79"/>
        <v>17.696477272727272</v>
      </c>
      <c r="Y1161" s="189">
        <v>759</v>
      </c>
      <c r="Z1161" s="189">
        <v>167452604</v>
      </c>
      <c r="AA1161" s="189">
        <v>600283</v>
      </c>
      <c r="AB1161" s="357">
        <v>68</v>
      </c>
    </row>
    <row r="1162" spans="1:28" x14ac:dyDescent="0.25">
      <c r="A1162" s="144" t="s">
        <v>2002</v>
      </c>
      <c r="B1162" s="183">
        <v>167452605</v>
      </c>
      <c r="C1162" s="184">
        <v>4.38</v>
      </c>
      <c r="D1162" s="127">
        <f>(C1162+4.2+coefficient!$B$19-0.5)/0.9*1.19</f>
        <v>26.550222222222221</v>
      </c>
      <c r="E1162" s="128">
        <f>(C1162+4.2+coefficient!$B$19-0.5)/0.95</f>
        <v>21.136842105263156</v>
      </c>
      <c r="F1162" s="178" t="s">
        <v>841</v>
      </c>
      <c r="G1162" s="179">
        <v>1161</v>
      </c>
      <c r="H1162" s="180">
        <f>(C1162+4.2+coefficient!$B$19)/0.85*1.19</f>
        <v>28.811999999999998</v>
      </c>
      <c r="I1162" s="132">
        <v>294</v>
      </c>
      <c r="J1162" s="132">
        <v>167452605</v>
      </c>
      <c r="K1162" s="132">
        <v>450407</v>
      </c>
      <c r="L1162" s="181">
        <f>(C1162+4.2+coefficient!$B$19)/0.88*1.19</f>
        <v>27.829772727272722</v>
      </c>
      <c r="M1162" s="135">
        <v>295</v>
      </c>
      <c r="N1162" s="135">
        <v>167452605</v>
      </c>
      <c r="O1162" s="135">
        <v>450408</v>
      </c>
      <c r="P1162" s="182">
        <f>(C1162+4.2+coefficient!$B$19-0.5)/0.88*1.19</f>
        <v>27.153636363636359</v>
      </c>
      <c r="Q1162" s="137">
        <v>296</v>
      </c>
      <c r="R1162" s="137">
        <v>167452605</v>
      </c>
      <c r="S1162" s="137">
        <v>450409</v>
      </c>
      <c r="T1162" s="186">
        <f t="shared" si="78"/>
        <v>11.602499999999999</v>
      </c>
      <c r="U1162" s="187">
        <v>758</v>
      </c>
      <c r="V1162" s="187">
        <v>167452605</v>
      </c>
      <c r="W1162" s="187">
        <v>600284</v>
      </c>
      <c r="X1162" s="188">
        <f t="shared" si="79"/>
        <v>22.92977272727272</v>
      </c>
      <c r="Y1162" s="189">
        <v>759</v>
      </c>
      <c r="Z1162" s="189">
        <v>167452605</v>
      </c>
      <c r="AA1162" s="189">
        <v>600285</v>
      </c>
      <c r="AB1162" s="357">
        <v>68</v>
      </c>
    </row>
    <row r="1163" spans="1:28" x14ac:dyDescent="0.25">
      <c r="A1163" s="125" t="s">
        <v>2003</v>
      </c>
      <c r="B1163" s="183">
        <v>167452606</v>
      </c>
      <c r="C1163" s="184">
        <v>5.28</v>
      </c>
      <c r="D1163" s="127">
        <f>(C1163+4.2+coefficient!$B$19-0.5)/0.9*1.19</f>
        <v>27.740222222222219</v>
      </c>
      <c r="E1163" s="128">
        <f>(C1163+4.2+coefficient!$B$19-0.5)/0.95</f>
        <v>22.08421052631579</v>
      </c>
      <c r="F1163" s="185" t="s">
        <v>841</v>
      </c>
      <c r="G1163" s="179">
        <v>1162</v>
      </c>
      <c r="H1163" s="180">
        <f>(C1163+4.2+coefficient!$B$19)/0.85*1.19</f>
        <v>30.072000000000003</v>
      </c>
      <c r="I1163" s="132">
        <v>294</v>
      </c>
      <c r="J1163" s="132">
        <v>167452606</v>
      </c>
      <c r="K1163" s="132">
        <v>450410</v>
      </c>
      <c r="L1163" s="181">
        <f>(C1163+4.2+coefficient!$B$19)/0.88*1.19</f>
        <v>29.046818181818182</v>
      </c>
      <c r="M1163" s="135">
        <v>295</v>
      </c>
      <c r="N1163" s="135">
        <v>167452606</v>
      </c>
      <c r="O1163" s="135">
        <v>450411</v>
      </c>
      <c r="P1163" s="182">
        <f>(C1163+4.2+coefficient!$B$19-0.5)/0.88*1.19</f>
        <v>28.370681818181815</v>
      </c>
      <c r="Q1163" s="137">
        <v>296</v>
      </c>
      <c r="R1163" s="137">
        <v>167452606</v>
      </c>
      <c r="S1163" s="137">
        <v>450412</v>
      </c>
      <c r="T1163" s="186">
        <f t="shared" si="78"/>
        <v>12.819545454545455</v>
      </c>
      <c r="U1163" s="187">
        <v>758</v>
      </c>
      <c r="V1163" s="187">
        <v>167452606</v>
      </c>
      <c r="W1163" s="187">
        <v>600286</v>
      </c>
      <c r="X1163" s="188">
        <f t="shared" si="79"/>
        <v>24.146818181818183</v>
      </c>
      <c r="Y1163" s="189">
        <v>759</v>
      </c>
      <c r="Z1163" s="189">
        <v>167452606</v>
      </c>
      <c r="AA1163" s="189">
        <v>600287</v>
      </c>
      <c r="AB1163" s="357">
        <v>68</v>
      </c>
    </row>
    <row r="1164" spans="1:28" x14ac:dyDescent="0.25">
      <c r="A1164" s="144" t="s">
        <v>2004</v>
      </c>
      <c r="B1164" s="183">
        <v>167452607</v>
      </c>
      <c r="C1164" s="184">
        <v>3.43</v>
      </c>
      <c r="D1164" s="127">
        <f>(C1164+4.2+coefficient!$B$20-0.5)/0.9*1.19</f>
        <v>21.327444444444446</v>
      </c>
      <c r="E1164" s="128">
        <f>(C1164+4.2+coefficient!$B$20-0.5)/0.95</f>
        <v>16.978947368421057</v>
      </c>
      <c r="F1164" s="178" t="s">
        <v>842</v>
      </c>
      <c r="G1164" s="179">
        <v>1163</v>
      </c>
      <c r="H1164" s="180">
        <f>(C1164+4.2+coefficient!$B$20)/0.85*1.19</f>
        <v>23.282000000000004</v>
      </c>
      <c r="I1164" s="132">
        <v>294</v>
      </c>
      <c r="J1164" s="132">
        <v>167452607</v>
      </c>
      <c r="K1164" s="132">
        <v>450413</v>
      </c>
      <c r="L1164" s="181">
        <f>(C1164+4.2+coefficient!$B$20)/0.88*1.19</f>
        <v>22.488295454545458</v>
      </c>
      <c r="M1164" s="135">
        <v>295</v>
      </c>
      <c r="N1164" s="135">
        <v>167452607</v>
      </c>
      <c r="O1164" s="135">
        <v>450414</v>
      </c>
      <c r="P1164" s="182">
        <f>(C1164+4.2+coefficient!$B$20-0.5)/0.88*1.19</f>
        <v>21.812159090909091</v>
      </c>
      <c r="Q1164" s="137">
        <v>296</v>
      </c>
      <c r="R1164" s="137">
        <v>167452607</v>
      </c>
      <c r="S1164" s="137">
        <v>450415</v>
      </c>
      <c r="T1164" s="186">
        <f t="shared" si="78"/>
        <v>10.31784090909091</v>
      </c>
      <c r="U1164" s="187">
        <v>758</v>
      </c>
      <c r="V1164" s="187">
        <v>167452607</v>
      </c>
      <c r="W1164" s="187">
        <v>600288</v>
      </c>
      <c r="X1164" s="188">
        <f t="shared" si="79"/>
        <v>17.58829545454546</v>
      </c>
      <c r="Y1164" s="189">
        <v>759</v>
      </c>
      <c r="Z1164" s="189">
        <v>167452607</v>
      </c>
      <c r="AA1164" s="189">
        <v>600289</v>
      </c>
      <c r="AB1164" s="357">
        <v>68</v>
      </c>
    </row>
    <row r="1165" spans="1:28" x14ac:dyDescent="0.25">
      <c r="A1165" s="125" t="s">
        <v>2005</v>
      </c>
      <c r="B1165" s="183">
        <v>167452608</v>
      </c>
      <c r="C1165" s="184">
        <v>4.3</v>
      </c>
      <c r="D1165" s="127">
        <f>(C1165+4.2+coefficient!$B$19-0.5)/0.9*1.19</f>
        <v>26.444444444444443</v>
      </c>
      <c r="E1165" s="128">
        <f>(C1165+4.2+coefficient!$B$19-0.5)/0.95</f>
        <v>21.05263157894737</v>
      </c>
      <c r="F1165" s="185" t="s">
        <v>841</v>
      </c>
      <c r="G1165" s="179">
        <v>1164</v>
      </c>
      <c r="H1165" s="180">
        <f>(C1165+4.2+coefficient!$B$19)/0.85*1.19</f>
        <v>28.7</v>
      </c>
      <c r="I1165" s="132">
        <v>294</v>
      </c>
      <c r="J1165" s="132">
        <v>167452608</v>
      </c>
      <c r="K1165" s="132">
        <v>450416</v>
      </c>
      <c r="L1165" s="181">
        <f>(C1165+4.2+coefficient!$B$19)/0.88*1.19</f>
        <v>27.72159090909091</v>
      </c>
      <c r="M1165" s="135">
        <v>295</v>
      </c>
      <c r="N1165" s="135">
        <v>167452608</v>
      </c>
      <c r="O1165" s="135">
        <v>450417</v>
      </c>
      <c r="P1165" s="182">
        <f>(C1165+4.2+coefficient!$B$19-0.5)/0.88*1.19</f>
        <v>27.045454545454543</v>
      </c>
      <c r="Q1165" s="137">
        <v>296</v>
      </c>
      <c r="R1165" s="137">
        <v>167452608</v>
      </c>
      <c r="S1165" s="137">
        <v>450418</v>
      </c>
      <c r="T1165" s="186">
        <f t="shared" si="78"/>
        <v>11.49431818181818</v>
      </c>
      <c r="U1165" s="187">
        <v>758</v>
      </c>
      <c r="V1165" s="187">
        <v>167452608</v>
      </c>
      <c r="W1165" s="187">
        <v>600290</v>
      </c>
      <c r="X1165" s="188">
        <f t="shared" si="79"/>
        <v>22.821590909090908</v>
      </c>
      <c r="Y1165" s="189">
        <v>759</v>
      </c>
      <c r="Z1165" s="189">
        <v>167452608</v>
      </c>
      <c r="AA1165" s="189">
        <v>600291</v>
      </c>
      <c r="AB1165" s="357">
        <v>68</v>
      </c>
    </row>
    <row r="1166" spans="1:28" x14ac:dyDescent="0.25">
      <c r="A1166" s="144" t="s">
        <v>2006</v>
      </c>
      <c r="B1166" s="183">
        <v>167452609</v>
      </c>
      <c r="C1166" s="184">
        <v>5.2</v>
      </c>
      <c r="D1166" s="127">
        <f>(C1166+4.2+coefficient!$B$19-0.5)/0.9*1.19</f>
        <v>27.634444444444441</v>
      </c>
      <c r="E1166" s="128">
        <f>(C1166+4.2+coefficient!$B$19-0.5)/0.95</f>
        <v>22</v>
      </c>
      <c r="F1166" s="178" t="s">
        <v>841</v>
      </c>
      <c r="G1166" s="179">
        <v>1165</v>
      </c>
      <c r="H1166" s="180">
        <f>(C1166+4.2+coefficient!$B$19)/0.85*1.19</f>
        <v>29.959999999999997</v>
      </c>
      <c r="I1166" s="132">
        <v>294</v>
      </c>
      <c r="J1166" s="132">
        <v>167452609</v>
      </c>
      <c r="K1166" s="132">
        <v>450419</v>
      </c>
      <c r="L1166" s="181">
        <f>(C1166+4.2+coefficient!$B$19)/0.88*1.19</f>
        <v>28.938636363636359</v>
      </c>
      <c r="M1166" s="135">
        <v>295</v>
      </c>
      <c r="N1166" s="135">
        <v>167452609</v>
      </c>
      <c r="O1166" s="135">
        <v>450420</v>
      </c>
      <c r="P1166" s="182">
        <f>(C1166+4.2+coefficient!$B$19-0.5)/0.88*1.19</f>
        <v>28.262499999999999</v>
      </c>
      <c r="Q1166" s="137">
        <v>296</v>
      </c>
      <c r="R1166" s="137">
        <v>167452609</v>
      </c>
      <c r="S1166" s="137">
        <v>450421</v>
      </c>
      <c r="T1166" s="186">
        <f t="shared" si="78"/>
        <v>12.711363636363636</v>
      </c>
      <c r="U1166" s="187">
        <v>758</v>
      </c>
      <c r="V1166" s="187">
        <v>167452609</v>
      </c>
      <c r="W1166" s="187">
        <v>600292</v>
      </c>
      <c r="X1166" s="188">
        <f t="shared" si="79"/>
        <v>24.038636363636357</v>
      </c>
      <c r="Y1166" s="189">
        <v>759</v>
      </c>
      <c r="Z1166" s="189">
        <v>167452609</v>
      </c>
      <c r="AA1166" s="189">
        <v>600293</v>
      </c>
      <c r="AB1166" s="357">
        <v>68</v>
      </c>
    </row>
    <row r="1167" spans="1:28" x14ac:dyDescent="0.25">
      <c r="A1167" s="125" t="s">
        <v>2007</v>
      </c>
      <c r="B1167" s="183">
        <v>167452610</v>
      </c>
      <c r="C1167" s="184">
        <v>3.44</v>
      </c>
      <c r="D1167" s="127">
        <f>(C1167+4.2+coefficient!$B$20-0.5)/0.9*1.19</f>
        <v>21.340666666666667</v>
      </c>
      <c r="E1167" s="128">
        <f>(C1167+4.2+coefficient!$B$20-0.5)/0.95</f>
        <v>16.989473684210527</v>
      </c>
      <c r="F1167" s="185" t="s">
        <v>842</v>
      </c>
      <c r="G1167" s="179">
        <v>1166</v>
      </c>
      <c r="H1167" s="180">
        <f>(C1167+4.2+coefficient!$B$20)/0.85*1.19</f>
        <v>23.295999999999999</v>
      </c>
      <c r="I1167" s="132">
        <v>294</v>
      </c>
      <c r="J1167" s="132">
        <v>167452610</v>
      </c>
      <c r="K1167" s="132">
        <v>450422</v>
      </c>
      <c r="L1167" s="181">
        <f>(C1167+4.2+coefficient!$B$20)/0.88*1.19</f>
        <v>22.501818181818184</v>
      </c>
      <c r="M1167" s="135">
        <v>295</v>
      </c>
      <c r="N1167" s="135">
        <v>167452610</v>
      </c>
      <c r="O1167" s="135">
        <v>450423</v>
      </c>
      <c r="P1167" s="182">
        <f>(C1167+4.2+coefficient!$B$20-0.5)/0.88*1.19</f>
        <v>21.825681818181817</v>
      </c>
      <c r="Q1167" s="137">
        <v>296</v>
      </c>
      <c r="R1167" s="137">
        <v>167452610</v>
      </c>
      <c r="S1167" s="137">
        <v>450424</v>
      </c>
      <c r="T1167" s="186">
        <f t="shared" si="78"/>
        <v>10.331363636363635</v>
      </c>
      <c r="U1167" s="187">
        <v>758</v>
      </c>
      <c r="V1167" s="187">
        <v>167452610</v>
      </c>
      <c r="W1167" s="187">
        <v>600294</v>
      </c>
      <c r="X1167" s="188">
        <f t="shared" si="79"/>
        <v>17.601818181818182</v>
      </c>
      <c r="Y1167" s="189">
        <v>759</v>
      </c>
      <c r="Z1167" s="189">
        <v>167452610</v>
      </c>
      <c r="AA1167" s="189">
        <v>600295</v>
      </c>
      <c r="AB1167" s="357">
        <v>68</v>
      </c>
    </row>
    <row r="1168" spans="1:28" x14ac:dyDescent="0.25">
      <c r="A1168" s="144" t="s">
        <v>2008</v>
      </c>
      <c r="B1168" s="183">
        <v>167452611</v>
      </c>
      <c r="C1168" s="184">
        <v>4.3099999999999996</v>
      </c>
      <c r="D1168" s="127">
        <f>(C1168+4.2+coefficient!$B$19-0.5)/0.9*1.19</f>
        <v>26.457666666666661</v>
      </c>
      <c r="E1168" s="128">
        <f>(C1168+4.2+coefficient!$B$19-0.5)/0.95</f>
        <v>21.06315789473684</v>
      </c>
      <c r="F1168" s="178" t="s">
        <v>841</v>
      </c>
      <c r="G1168" s="179">
        <v>1167</v>
      </c>
      <c r="H1168" s="180">
        <f>(C1168+4.2+coefficient!$B$19)/0.85*1.19</f>
        <v>28.713999999999999</v>
      </c>
      <c r="I1168" s="132">
        <v>294</v>
      </c>
      <c r="J1168" s="132">
        <v>167452611</v>
      </c>
      <c r="K1168" s="132">
        <v>450425</v>
      </c>
      <c r="L1168" s="181">
        <f>(C1168+4.2+coefficient!$B$19)/0.88*1.19</f>
        <v>27.735113636363632</v>
      </c>
      <c r="M1168" s="135">
        <v>295</v>
      </c>
      <c r="N1168" s="135">
        <v>167452611</v>
      </c>
      <c r="O1168" s="135">
        <v>450426</v>
      </c>
      <c r="P1168" s="182">
        <f>(C1168+4.2+coefficient!$B$19-0.5)/0.88*1.19</f>
        <v>27.058977272727265</v>
      </c>
      <c r="Q1168" s="137">
        <v>296</v>
      </c>
      <c r="R1168" s="137">
        <v>167452611</v>
      </c>
      <c r="S1168" s="137">
        <v>450427</v>
      </c>
      <c r="T1168" s="186">
        <f t="shared" si="78"/>
        <v>11.507840909090907</v>
      </c>
      <c r="U1168" s="187">
        <v>758</v>
      </c>
      <c r="V1168" s="187">
        <v>167452611</v>
      </c>
      <c r="W1168" s="187">
        <v>600296</v>
      </c>
      <c r="X1168" s="188">
        <f t="shared" si="79"/>
        <v>22.83511363636363</v>
      </c>
      <c r="Y1168" s="189">
        <v>759</v>
      </c>
      <c r="Z1168" s="189">
        <v>167452611</v>
      </c>
      <c r="AA1168" s="189">
        <v>600297</v>
      </c>
      <c r="AB1168" s="357">
        <v>68</v>
      </c>
    </row>
    <row r="1169" spans="1:28" x14ac:dyDescent="0.25">
      <c r="A1169" s="125" t="s">
        <v>2009</v>
      </c>
      <c r="B1169" s="183">
        <v>167452612</v>
      </c>
      <c r="C1169" s="184">
        <v>5.21</v>
      </c>
      <c r="D1169" s="127">
        <f>(C1169+4.2+coefficient!$B$19-0.5)/0.9*1.19</f>
        <v>27.647666666666666</v>
      </c>
      <c r="E1169" s="128">
        <f>(C1169+4.2+coefficient!$B$19-0.5)/0.95</f>
        <v>22.010526315789473</v>
      </c>
      <c r="F1169" s="185" t="s">
        <v>841</v>
      </c>
      <c r="G1169" s="179">
        <v>1168</v>
      </c>
      <c r="H1169" s="180">
        <f>(C1169+4.2+coefficient!$B$19)/0.85*1.19</f>
        <v>29.973999999999997</v>
      </c>
      <c r="I1169" s="132">
        <v>294</v>
      </c>
      <c r="J1169" s="132">
        <v>167452612</v>
      </c>
      <c r="K1169" s="132">
        <v>450428</v>
      </c>
      <c r="L1169" s="181">
        <f>(C1169+4.2+coefficient!$B$19)/0.88*1.19</f>
        <v>28.952159090909088</v>
      </c>
      <c r="M1169" s="135">
        <v>295</v>
      </c>
      <c r="N1169" s="135">
        <v>167452612</v>
      </c>
      <c r="O1169" s="135">
        <v>450429</v>
      </c>
      <c r="P1169" s="182">
        <f>(C1169+4.2+coefficient!$B$19-0.5)/0.88*1.19</f>
        <v>28.276022727272725</v>
      </c>
      <c r="Q1169" s="137">
        <v>296</v>
      </c>
      <c r="R1169" s="137">
        <v>167452612</v>
      </c>
      <c r="S1169" s="137">
        <v>450430</v>
      </c>
      <c r="T1169" s="186">
        <f t="shared" si="78"/>
        <v>12.724886363636363</v>
      </c>
      <c r="U1169" s="187">
        <v>758</v>
      </c>
      <c r="V1169" s="187">
        <v>167452612</v>
      </c>
      <c r="W1169" s="187">
        <v>600298</v>
      </c>
      <c r="X1169" s="188">
        <f t="shared" si="79"/>
        <v>24.052159090909086</v>
      </c>
      <c r="Y1169" s="189">
        <v>759</v>
      </c>
      <c r="Z1169" s="189">
        <v>167452612</v>
      </c>
      <c r="AA1169" s="189">
        <v>600299</v>
      </c>
      <c r="AB1169" s="357">
        <v>68</v>
      </c>
    </row>
    <row r="1170" spans="1:28" x14ac:dyDescent="0.25">
      <c r="A1170" s="144" t="s">
        <v>2010</v>
      </c>
      <c r="B1170" s="183">
        <v>167452613</v>
      </c>
      <c r="C1170" s="184">
        <v>3.84</v>
      </c>
      <c r="D1170" s="127">
        <f>(C1170+4.2+coefficient!$B$21-0.5)/0.9*1.19</f>
        <v>19.225111111111108</v>
      </c>
      <c r="E1170" s="128">
        <f>(C1170+4.2+coefficient!$B$21-0.5)/0.95</f>
        <v>15.305263157894737</v>
      </c>
      <c r="F1170" s="178" t="s">
        <v>516</v>
      </c>
      <c r="G1170" s="179">
        <v>1169</v>
      </c>
      <c r="H1170" s="180">
        <f>(C1170+4.2+coefficient!$B$21)/0.85*1.19</f>
        <v>21.056000000000001</v>
      </c>
      <c r="I1170" s="132">
        <v>294</v>
      </c>
      <c r="J1170" s="132">
        <v>167452613</v>
      </c>
      <c r="K1170" s="132">
        <v>450431</v>
      </c>
      <c r="L1170" s="181">
        <f>(C1170+4.2+coefficient!$B$21)/0.88*1.19</f>
        <v>20.338181818181816</v>
      </c>
      <c r="M1170" s="135">
        <v>295</v>
      </c>
      <c r="N1170" s="135">
        <v>167452613</v>
      </c>
      <c r="O1170" s="135">
        <v>450432</v>
      </c>
      <c r="P1170" s="182">
        <f>(C1170+4.2+coefficient!$B$21-0.5)/0.88*1.19</f>
        <v>19.662045454545453</v>
      </c>
      <c r="Q1170" s="137">
        <v>296</v>
      </c>
      <c r="R1170" s="137">
        <v>167452613</v>
      </c>
      <c r="S1170" s="137">
        <v>450433</v>
      </c>
      <c r="T1170" s="186">
        <f t="shared" si="78"/>
        <v>10.872272727272724</v>
      </c>
      <c r="U1170" s="187">
        <v>758</v>
      </c>
      <c r="V1170" s="187">
        <v>167452613</v>
      </c>
      <c r="W1170" s="187">
        <v>600300</v>
      </c>
      <c r="X1170" s="188">
        <f t="shared" si="79"/>
        <v>15.438181818181816</v>
      </c>
      <c r="Y1170" s="189">
        <v>759</v>
      </c>
      <c r="Z1170" s="189">
        <v>167452613</v>
      </c>
      <c r="AA1170" s="189">
        <v>600301</v>
      </c>
      <c r="AB1170" s="357">
        <v>51</v>
      </c>
    </row>
    <row r="1171" spans="1:28" x14ac:dyDescent="0.25">
      <c r="A1171" s="125" t="s">
        <v>2011</v>
      </c>
      <c r="B1171" s="183">
        <v>167452614</v>
      </c>
      <c r="C1171" s="184">
        <v>2.41</v>
      </c>
      <c r="D1171" s="127">
        <f>(C1171+4.2+coefficient!$B$21-0.5)/0.9*1.19</f>
        <v>17.334333333333333</v>
      </c>
      <c r="E1171" s="128">
        <f>(C1171+4.2+coefficient!$B$21-0.5)/0.95</f>
        <v>13.8</v>
      </c>
      <c r="F1171" s="185" t="s">
        <v>516</v>
      </c>
      <c r="G1171" s="179">
        <v>1170</v>
      </c>
      <c r="H1171" s="180">
        <f>(C1171+4.2+coefficient!$B$21)/0.85*1.19</f>
        <v>19.053999999999998</v>
      </c>
      <c r="I1171" s="132">
        <v>294</v>
      </c>
      <c r="J1171" s="132">
        <v>167452614</v>
      </c>
      <c r="K1171" s="132">
        <v>450434</v>
      </c>
      <c r="L1171" s="181">
        <f>(C1171+4.2+coefficient!$B$21)/0.88*1.19</f>
        <v>18.404431818181816</v>
      </c>
      <c r="M1171" s="135">
        <v>295</v>
      </c>
      <c r="N1171" s="135">
        <v>167452614</v>
      </c>
      <c r="O1171" s="135">
        <v>450435</v>
      </c>
      <c r="P1171" s="182">
        <f>(C1171+4.2+coefficient!$B$21-0.5)/0.88*1.19</f>
        <v>17.728295454545453</v>
      </c>
      <c r="Q1171" s="137">
        <v>296</v>
      </c>
      <c r="R1171" s="137">
        <v>167452614</v>
      </c>
      <c r="S1171" s="137">
        <v>450436</v>
      </c>
      <c r="T1171" s="186">
        <f t="shared" si="78"/>
        <v>8.9385227272727281</v>
      </c>
      <c r="U1171" s="187">
        <v>758</v>
      </c>
      <c r="V1171" s="187">
        <v>167452614</v>
      </c>
      <c r="W1171" s="187">
        <v>600302</v>
      </c>
      <c r="X1171" s="188">
        <f t="shared" si="79"/>
        <v>13.504431818181816</v>
      </c>
      <c r="Y1171" s="189">
        <v>759</v>
      </c>
      <c r="Z1171" s="189">
        <v>167452614</v>
      </c>
      <c r="AA1171" s="189">
        <v>600303</v>
      </c>
      <c r="AB1171" s="357">
        <v>27</v>
      </c>
    </row>
    <row r="1172" spans="1:28" x14ac:dyDescent="0.25">
      <c r="A1172" s="144" t="s">
        <v>2012</v>
      </c>
      <c r="B1172" s="183">
        <v>167452615</v>
      </c>
      <c r="C1172" s="184">
        <v>3.26</v>
      </c>
      <c r="D1172" s="127">
        <f>(C1172+4.2+coefficient!$B$20-0.5)/0.9*1.19</f>
        <v>21.102666666666668</v>
      </c>
      <c r="E1172" s="128">
        <f>(C1172+4.2+coefficient!$B$20-0.5)/0.95</f>
        <v>16.8</v>
      </c>
      <c r="F1172" s="178" t="s">
        <v>842</v>
      </c>
      <c r="G1172" s="179">
        <v>1171</v>
      </c>
      <c r="H1172" s="180">
        <f>(C1172+4.2+coefficient!$B$20)/0.85*1.19</f>
        <v>23.044</v>
      </c>
      <c r="I1172" s="132">
        <v>294</v>
      </c>
      <c r="J1172" s="132">
        <v>167452615</v>
      </c>
      <c r="K1172" s="132">
        <v>450437</v>
      </c>
      <c r="L1172" s="181">
        <f>(C1172+4.2+coefficient!$B$20)/0.88*1.19</f>
        <v>22.258409090909094</v>
      </c>
      <c r="M1172" s="135">
        <v>295</v>
      </c>
      <c r="N1172" s="135">
        <v>167452615</v>
      </c>
      <c r="O1172" s="135">
        <v>450438</v>
      </c>
      <c r="P1172" s="182">
        <f>(C1172+4.2+coefficient!$B$20-0.5)/0.88*1.19</f>
        <v>21.582272727272727</v>
      </c>
      <c r="Q1172" s="137">
        <v>296</v>
      </c>
      <c r="R1172" s="137">
        <v>167452615</v>
      </c>
      <c r="S1172" s="137">
        <v>450439</v>
      </c>
      <c r="T1172" s="186">
        <f t="shared" si="78"/>
        <v>10.087954545454544</v>
      </c>
      <c r="U1172" s="187">
        <v>758</v>
      </c>
      <c r="V1172" s="187">
        <v>167452615</v>
      </c>
      <c r="W1172" s="187">
        <v>600304</v>
      </c>
      <c r="X1172" s="188">
        <f>L1172-1</f>
        <v>21.258409090909094</v>
      </c>
      <c r="Y1172" s="189">
        <v>759</v>
      </c>
      <c r="Z1172" s="189">
        <v>167452615</v>
      </c>
      <c r="AA1172" s="189">
        <v>600305</v>
      </c>
      <c r="AB1172" s="357">
        <v>10</v>
      </c>
    </row>
    <row r="1173" spans="1:28" x14ac:dyDescent="0.25">
      <c r="A1173" s="125" t="s">
        <v>2013</v>
      </c>
      <c r="B1173" s="183">
        <v>167452616</v>
      </c>
      <c r="C1173" s="184">
        <v>4.13</v>
      </c>
      <c r="D1173" s="127">
        <f>(C1173+4.2+coefficient!$B$19-0.5)/0.9*1.19</f>
        <v>26.219666666666662</v>
      </c>
      <c r="E1173" s="128">
        <f>(C1173+4.2+coefficient!$B$19-0.5)/0.95</f>
        <v>20.873684210526314</v>
      </c>
      <c r="F1173" s="185" t="s">
        <v>841</v>
      </c>
      <c r="G1173" s="179">
        <v>1172</v>
      </c>
      <c r="H1173" s="180">
        <f>(C1173+4.2+coefficient!$B$19)/0.85*1.19</f>
        <v>28.462</v>
      </c>
      <c r="I1173" s="132">
        <v>294</v>
      </c>
      <c r="J1173" s="132">
        <v>167452616</v>
      </c>
      <c r="K1173" s="132">
        <v>450440</v>
      </c>
      <c r="L1173" s="181">
        <f>(C1173+4.2+coefficient!$B$19)/0.88*1.19</f>
        <v>27.491704545454542</v>
      </c>
      <c r="M1173" s="135">
        <v>295</v>
      </c>
      <c r="N1173" s="135">
        <v>167452616</v>
      </c>
      <c r="O1173" s="135">
        <v>450441</v>
      </c>
      <c r="P1173" s="182">
        <f>(C1173+4.2+coefficient!$B$19-0.5)/0.88*1.19</f>
        <v>26.815568181818179</v>
      </c>
      <c r="Q1173" s="137">
        <v>296</v>
      </c>
      <c r="R1173" s="137">
        <v>167452616</v>
      </c>
      <c r="S1173" s="137">
        <v>450442</v>
      </c>
      <c r="T1173" s="186">
        <f t="shared" si="78"/>
        <v>11.264431818181819</v>
      </c>
      <c r="U1173" s="187">
        <v>758</v>
      </c>
      <c r="V1173" s="187">
        <v>167452616</v>
      </c>
      <c r="W1173" s="187">
        <v>600306</v>
      </c>
      <c r="X1173" s="188">
        <f>L1173-1</f>
        <v>26.491704545454542</v>
      </c>
      <c r="Y1173" s="189">
        <v>759</v>
      </c>
      <c r="Z1173" s="189">
        <v>167452616</v>
      </c>
      <c r="AA1173" s="189">
        <v>600307</v>
      </c>
      <c r="AB1173" s="357">
        <v>10</v>
      </c>
    </row>
    <row r="1174" spans="1:28" x14ac:dyDescent="0.25">
      <c r="A1174" s="144" t="s">
        <v>2014</v>
      </c>
      <c r="B1174" s="183">
        <v>167452617</v>
      </c>
      <c r="C1174" s="184">
        <v>3.45</v>
      </c>
      <c r="D1174" s="127">
        <f>(C1174+4.2+coefficient!$B$20-0.5)/0.9*1.19</f>
        <v>21.353888888888886</v>
      </c>
      <c r="E1174" s="128">
        <f>(C1174+4.2+coefficient!$B$20-0.5)/0.95</f>
        <v>17</v>
      </c>
      <c r="F1174" s="178" t="s">
        <v>842</v>
      </c>
      <c r="G1174" s="179">
        <v>1173</v>
      </c>
      <c r="H1174" s="180">
        <f>(C1174+4.2+coefficient!$B$20)/0.85*1.19</f>
        <v>23.309999999999995</v>
      </c>
      <c r="I1174" s="132">
        <v>294</v>
      </c>
      <c r="J1174" s="132">
        <v>167452617</v>
      </c>
      <c r="K1174" s="132">
        <v>450443</v>
      </c>
      <c r="L1174" s="181">
        <f>(C1174+4.2+coefficient!$B$20)/0.88*1.19</f>
        <v>22.515340909090906</v>
      </c>
      <c r="M1174" s="135">
        <v>295</v>
      </c>
      <c r="N1174" s="135">
        <v>167452617</v>
      </c>
      <c r="O1174" s="135">
        <v>450444</v>
      </c>
      <c r="P1174" s="182">
        <f>(C1174+4.2+coefficient!$B$20-0.5)/0.88*1.19</f>
        <v>21.839204545454542</v>
      </c>
      <c r="Q1174" s="137">
        <v>296</v>
      </c>
      <c r="R1174" s="137">
        <v>167452617</v>
      </c>
      <c r="S1174" s="137">
        <v>450445</v>
      </c>
      <c r="T1174" s="186">
        <f t="shared" si="78"/>
        <v>10.344886363636363</v>
      </c>
      <c r="U1174" s="187">
        <v>758</v>
      </c>
      <c r="V1174" s="187">
        <v>167452617</v>
      </c>
      <c r="W1174" s="187">
        <v>600308</v>
      </c>
      <c r="X1174" s="188">
        <f t="shared" ref="X1174:X1187" si="80">L1174-4.9</f>
        <v>17.615340909090904</v>
      </c>
      <c r="Y1174" s="189">
        <v>759</v>
      </c>
      <c r="Z1174" s="189">
        <v>167452617</v>
      </c>
      <c r="AA1174" s="189">
        <v>600309</v>
      </c>
      <c r="AB1174" s="357">
        <v>27</v>
      </c>
    </row>
    <row r="1175" spans="1:28" x14ac:dyDescent="0.25">
      <c r="A1175" s="125" t="s">
        <v>2015</v>
      </c>
      <c r="B1175" s="183">
        <v>167452618</v>
      </c>
      <c r="C1175" s="184">
        <v>4.32</v>
      </c>
      <c r="D1175" s="127">
        <f>(C1175+4.2+coefficient!$B$19-0.5)/0.9*1.19</f>
        <v>26.470888888888886</v>
      </c>
      <c r="E1175" s="128">
        <f>(C1175+4.2+coefficient!$B$19-0.5)/0.95</f>
        <v>21.073684210526316</v>
      </c>
      <c r="F1175" s="185" t="s">
        <v>841</v>
      </c>
      <c r="G1175" s="179">
        <v>1174</v>
      </c>
      <c r="H1175" s="180">
        <f>(C1175+4.2+coefficient!$B$19)/0.85*1.19</f>
        <v>28.727999999999998</v>
      </c>
      <c r="I1175" s="132">
        <v>294</v>
      </c>
      <c r="J1175" s="132">
        <v>167452618</v>
      </c>
      <c r="K1175" s="132">
        <v>450446</v>
      </c>
      <c r="L1175" s="181">
        <f>(C1175+4.2+coefficient!$B$19)/0.88*1.19</f>
        <v>27.748636363636361</v>
      </c>
      <c r="M1175" s="135">
        <v>295</v>
      </c>
      <c r="N1175" s="135">
        <v>167452618</v>
      </c>
      <c r="O1175" s="135">
        <v>450447</v>
      </c>
      <c r="P1175" s="182">
        <f>(C1175+4.2+coefficient!$B$19-0.5)/0.88*1.19</f>
        <v>27.072499999999998</v>
      </c>
      <c r="Q1175" s="137">
        <v>296</v>
      </c>
      <c r="R1175" s="137">
        <v>167452618</v>
      </c>
      <c r="S1175" s="137">
        <v>450448</v>
      </c>
      <c r="T1175" s="186">
        <f t="shared" si="78"/>
        <v>11.521363636363636</v>
      </c>
      <c r="U1175" s="187">
        <v>758</v>
      </c>
      <c r="V1175" s="187">
        <v>167452618</v>
      </c>
      <c r="W1175" s="187">
        <v>600310</v>
      </c>
      <c r="X1175" s="188">
        <f t="shared" si="80"/>
        <v>22.848636363636359</v>
      </c>
      <c r="Y1175" s="189">
        <v>759</v>
      </c>
      <c r="Z1175" s="189">
        <v>167452618</v>
      </c>
      <c r="AA1175" s="189">
        <v>600311</v>
      </c>
      <c r="AB1175" s="357">
        <v>27</v>
      </c>
    </row>
    <row r="1176" spans="1:28" x14ac:dyDescent="0.25">
      <c r="A1176" s="144" t="s">
        <v>2016</v>
      </c>
      <c r="B1176" s="183">
        <v>167452619</v>
      </c>
      <c r="C1176" s="184">
        <v>3.63</v>
      </c>
      <c r="D1176" s="127">
        <f>(C1176+4.2+coefficient!$B$20-0.5)/0.9*1.19</f>
        <v>21.591888888888885</v>
      </c>
      <c r="E1176" s="128">
        <f>(C1176+4.2+coefficient!$B$20-0.5)/0.95</f>
        <v>17.189473684210526</v>
      </c>
      <c r="F1176" s="178" t="s">
        <v>842</v>
      </c>
      <c r="G1176" s="179">
        <v>1175</v>
      </c>
      <c r="H1176" s="180">
        <f>(C1176+4.2+coefficient!$B$20)/0.85*1.19</f>
        <v>23.561999999999994</v>
      </c>
      <c r="I1176" s="132">
        <v>294</v>
      </c>
      <c r="J1176" s="132">
        <v>167452619</v>
      </c>
      <c r="K1176" s="132">
        <v>450449</v>
      </c>
      <c r="L1176" s="181">
        <f>(C1176+4.2+coefficient!$B$20)/0.88*1.19</f>
        <v>22.758749999999996</v>
      </c>
      <c r="M1176" s="135">
        <v>295</v>
      </c>
      <c r="N1176" s="135">
        <v>167452619</v>
      </c>
      <c r="O1176" s="135">
        <v>450450</v>
      </c>
      <c r="P1176" s="182">
        <f>(C1176+4.2+coefficient!$B$20-0.5)/0.88*1.19</f>
        <v>22.082613636363632</v>
      </c>
      <c r="Q1176" s="137">
        <v>296</v>
      </c>
      <c r="R1176" s="137">
        <v>167452619</v>
      </c>
      <c r="S1176" s="137">
        <v>450451</v>
      </c>
      <c r="T1176" s="186">
        <f t="shared" si="78"/>
        <v>10.588295454545454</v>
      </c>
      <c r="U1176" s="187">
        <v>758</v>
      </c>
      <c r="V1176" s="187">
        <v>167452619</v>
      </c>
      <c r="W1176" s="187">
        <v>600312</v>
      </c>
      <c r="X1176" s="188">
        <f t="shared" si="80"/>
        <v>17.858749999999993</v>
      </c>
      <c r="Y1176" s="189">
        <v>759</v>
      </c>
      <c r="Z1176" s="189">
        <v>167452619</v>
      </c>
      <c r="AA1176" s="189">
        <v>600313</v>
      </c>
      <c r="AB1176" s="357">
        <v>27</v>
      </c>
    </row>
    <row r="1177" spans="1:28" x14ac:dyDescent="0.25">
      <c r="A1177" s="125" t="s">
        <v>2017</v>
      </c>
      <c r="B1177" s="183">
        <v>167452620</v>
      </c>
      <c r="C1177" s="184">
        <v>4.5</v>
      </c>
      <c r="D1177" s="127">
        <f>(C1177+4.2+coefficient!$B$19-0.5)/0.9*1.19</f>
        <v>26.708888888888886</v>
      </c>
      <c r="E1177" s="128">
        <f>(C1177+4.2+coefficient!$B$19-0.5)/0.95</f>
        <v>21.263157894736842</v>
      </c>
      <c r="F1177" s="185" t="s">
        <v>841</v>
      </c>
      <c r="G1177" s="179">
        <v>1176</v>
      </c>
      <c r="H1177" s="180">
        <f>(C1177+4.2+coefficient!$B$19)/0.85*1.19</f>
        <v>28.979999999999997</v>
      </c>
      <c r="I1177" s="132">
        <v>294</v>
      </c>
      <c r="J1177" s="132">
        <v>167452620</v>
      </c>
      <c r="K1177" s="132">
        <v>450452</v>
      </c>
      <c r="L1177" s="181">
        <f>(C1177+4.2+coefficient!$B$19)/0.88*1.19</f>
        <v>27.992045454545455</v>
      </c>
      <c r="M1177" s="135">
        <v>295</v>
      </c>
      <c r="N1177" s="135">
        <v>167452620</v>
      </c>
      <c r="O1177" s="135">
        <v>450453</v>
      </c>
      <c r="P1177" s="182">
        <f>(C1177+4.2+coefficient!$B$19-0.5)/0.88*1.19</f>
        <v>27.315909090909088</v>
      </c>
      <c r="Q1177" s="137">
        <v>296</v>
      </c>
      <c r="R1177" s="137">
        <v>167452620</v>
      </c>
      <c r="S1177" s="137">
        <v>450454</v>
      </c>
      <c r="T1177" s="186">
        <f t="shared" si="78"/>
        <v>11.764772727272724</v>
      </c>
      <c r="U1177" s="187">
        <v>758</v>
      </c>
      <c r="V1177" s="187">
        <v>167452620</v>
      </c>
      <c r="W1177" s="187">
        <v>600314</v>
      </c>
      <c r="X1177" s="188">
        <f t="shared" si="80"/>
        <v>23.092045454545456</v>
      </c>
      <c r="Y1177" s="189">
        <v>759</v>
      </c>
      <c r="Z1177" s="189">
        <v>167452620</v>
      </c>
      <c r="AA1177" s="189">
        <v>600315</v>
      </c>
      <c r="AB1177" s="357">
        <v>27</v>
      </c>
    </row>
    <row r="1178" spans="1:28" x14ac:dyDescent="0.25">
      <c r="A1178" s="144" t="s">
        <v>2018</v>
      </c>
      <c r="B1178" s="183">
        <v>167452621</v>
      </c>
      <c r="C1178" s="184">
        <v>5.4</v>
      </c>
      <c r="D1178" s="127">
        <f>(C1178+4.2+coefficient!$B$19-0.5)/0.9*1.19</f>
        <v>27.898888888888891</v>
      </c>
      <c r="E1178" s="128">
        <f>(C1178+4.2+coefficient!$B$19-0.5)/0.95</f>
        <v>22.210526315789476</v>
      </c>
      <c r="F1178" s="178" t="s">
        <v>841</v>
      </c>
      <c r="G1178" s="179">
        <v>1177</v>
      </c>
      <c r="H1178" s="180">
        <f>(C1178+4.2+coefficient!$B$19)/0.85*1.19</f>
        <v>30.240000000000002</v>
      </c>
      <c r="I1178" s="132">
        <v>294</v>
      </c>
      <c r="J1178" s="132">
        <v>167452621</v>
      </c>
      <c r="K1178" s="132">
        <v>450455</v>
      </c>
      <c r="L1178" s="181">
        <f>(C1178+4.2+coefficient!$B$19)/0.88*1.19</f>
        <v>29.209090909090911</v>
      </c>
      <c r="M1178" s="135">
        <v>295</v>
      </c>
      <c r="N1178" s="135">
        <v>167452621</v>
      </c>
      <c r="O1178" s="135">
        <v>450456</v>
      </c>
      <c r="P1178" s="182">
        <f>(C1178+4.2+coefficient!$B$19-0.5)/0.88*1.19</f>
        <v>28.532954545454547</v>
      </c>
      <c r="Q1178" s="137">
        <v>296</v>
      </c>
      <c r="R1178" s="137">
        <v>167452621</v>
      </c>
      <c r="S1178" s="137">
        <v>450457</v>
      </c>
      <c r="T1178" s="186">
        <f t="shared" si="78"/>
        <v>12.981818181818182</v>
      </c>
      <c r="U1178" s="187">
        <v>758</v>
      </c>
      <c r="V1178" s="187">
        <v>167452621</v>
      </c>
      <c r="W1178" s="187">
        <v>600316</v>
      </c>
      <c r="X1178" s="188">
        <f t="shared" si="80"/>
        <v>24.309090909090912</v>
      </c>
      <c r="Y1178" s="189">
        <v>759</v>
      </c>
      <c r="Z1178" s="189">
        <v>167452621</v>
      </c>
      <c r="AA1178" s="189">
        <v>600317</v>
      </c>
      <c r="AB1178" s="357">
        <v>27</v>
      </c>
    </row>
    <row r="1179" spans="1:28" x14ac:dyDescent="0.25">
      <c r="A1179" s="125" t="s">
        <v>2019</v>
      </c>
      <c r="B1179" s="183">
        <v>167452622</v>
      </c>
      <c r="C1179" s="184">
        <v>3.55</v>
      </c>
      <c r="D1179" s="127">
        <f>(C1179+4.2+coefficient!$B$20-0.5)/0.9*1.19</f>
        <v>21.486111111111107</v>
      </c>
      <c r="E1179" s="128">
        <f>(C1179+4.2+coefficient!$B$20-0.5)/0.95</f>
        <v>17.105263157894736</v>
      </c>
      <c r="F1179" s="185" t="s">
        <v>842</v>
      </c>
      <c r="G1179" s="179">
        <v>1178</v>
      </c>
      <c r="H1179" s="180">
        <f>(C1179+4.2+coefficient!$B$20)/0.85*1.19</f>
        <v>23.45</v>
      </c>
      <c r="I1179" s="132">
        <v>294</v>
      </c>
      <c r="J1179" s="132">
        <v>167452622</v>
      </c>
      <c r="K1179" s="132">
        <v>450458</v>
      </c>
      <c r="L1179" s="181">
        <f>(C1179+4.2+coefficient!$B$20)/0.88*1.19</f>
        <v>22.650568181818183</v>
      </c>
      <c r="M1179" s="135">
        <v>295</v>
      </c>
      <c r="N1179" s="135">
        <v>167452622</v>
      </c>
      <c r="O1179" s="135">
        <v>450459</v>
      </c>
      <c r="P1179" s="182">
        <f>(C1179+4.2+coefficient!$B$20-0.5)/0.88*1.19</f>
        <v>21.974431818181817</v>
      </c>
      <c r="Q1179" s="137">
        <v>296</v>
      </c>
      <c r="R1179" s="137">
        <v>167452622</v>
      </c>
      <c r="S1179" s="137">
        <v>450460</v>
      </c>
      <c r="T1179" s="186">
        <f t="shared" si="78"/>
        <v>10.480113636363635</v>
      </c>
      <c r="U1179" s="187">
        <v>758</v>
      </c>
      <c r="V1179" s="187">
        <v>167452622</v>
      </c>
      <c r="W1179" s="187">
        <v>600318</v>
      </c>
      <c r="X1179" s="188">
        <f t="shared" si="80"/>
        <v>17.750568181818181</v>
      </c>
      <c r="Y1179" s="189">
        <v>759</v>
      </c>
      <c r="Z1179" s="189">
        <v>167452622</v>
      </c>
      <c r="AA1179" s="189">
        <v>600319</v>
      </c>
      <c r="AB1179" s="357">
        <v>27</v>
      </c>
    </row>
    <row r="1180" spans="1:28" x14ac:dyDescent="0.25">
      <c r="A1180" s="144" t="s">
        <v>2020</v>
      </c>
      <c r="B1180" s="183">
        <v>167452623</v>
      </c>
      <c r="C1180" s="184">
        <v>4.42</v>
      </c>
      <c r="D1180" s="127">
        <f>(C1180+4.2+coefficient!$B$19-0.5)/0.9*1.19</f>
        <v>26.603111111111112</v>
      </c>
      <c r="E1180" s="128">
        <f>(C1180+4.2+coefficient!$B$19-0.5)/0.95</f>
        <v>21.178947368421056</v>
      </c>
      <c r="F1180" s="178" t="s">
        <v>841</v>
      </c>
      <c r="G1180" s="179">
        <v>1179</v>
      </c>
      <c r="H1180" s="180">
        <f>(C1180+4.2+coefficient!$B$19)/0.85*1.19</f>
        <v>28.868000000000002</v>
      </c>
      <c r="I1180" s="132">
        <v>294</v>
      </c>
      <c r="J1180" s="132">
        <v>167452623</v>
      </c>
      <c r="K1180" s="132">
        <v>450461</v>
      </c>
      <c r="L1180" s="181">
        <f>(C1180+4.2+coefficient!$B$19)/0.88*1.19</f>
        <v>27.883863636363635</v>
      </c>
      <c r="M1180" s="135">
        <v>295</v>
      </c>
      <c r="N1180" s="135">
        <v>167452623</v>
      </c>
      <c r="O1180" s="135">
        <v>450462</v>
      </c>
      <c r="P1180" s="182">
        <f>(C1180+4.2+coefficient!$B$19-0.5)/0.88*1.19</f>
        <v>27.207727272727272</v>
      </c>
      <c r="Q1180" s="137">
        <v>296</v>
      </c>
      <c r="R1180" s="137">
        <v>167452623</v>
      </c>
      <c r="S1180" s="137">
        <v>450463</v>
      </c>
      <c r="T1180" s="186">
        <f t="shared" si="78"/>
        <v>11.656590909090911</v>
      </c>
      <c r="U1180" s="187">
        <v>758</v>
      </c>
      <c r="V1180" s="187">
        <v>167452623</v>
      </c>
      <c r="W1180" s="187">
        <v>600320</v>
      </c>
      <c r="X1180" s="188">
        <f t="shared" si="80"/>
        <v>22.983863636363637</v>
      </c>
      <c r="Y1180" s="189">
        <v>759</v>
      </c>
      <c r="Z1180" s="189">
        <v>167452623</v>
      </c>
      <c r="AA1180" s="189">
        <v>600321</v>
      </c>
      <c r="AB1180" s="357">
        <v>27</v>
      </c>
    </row>
    <row r="1181" spans="1:28" x14ac:dyDescent="0.25">
      <c r="A1181" s="125" t="s">
        <v>2021</v>
      </c>
      <c r="B1181" s="183">
        <v>167452624</v>
      </c>
      <c r="C1181" s="184">
        <v>5.32</v>
      </c>
      <c r="D1181" s="127">
        <f>(C1181+4.2+coefficient!$B$19-0.5)/0.9*1.19</f>
        <v>27.793111111111109</v>
      </c>
      <c r="E1181" s="128">
        <f>(C1181+4.2+coefficient!$B$19-0.5)/0.95</f>
        <v>22.126315789473686</v>
      </c>
      <c r="F1181" s="185" t="s">
        <v>841</v>
      </c>
      <c r="G1181" s="179">
        <v>1180</v>
      </c>
      <c r="H1181" s="180">
        <f>(C1181+4.2+coefficient!$B$19)/0.85*1.19</f>
        <v>30.127999999999997</v>
      </c>
      <c r="I1181" s="132">
        <v>294</v>
      </c>
      <c r="J1181" s="132">
        <v>167452624</v>
      </c>
      <c r="K1181" s="132">
        <v>450464</v>
      </c>
      <c r="L1181" s="181">
        <f>(C1181+4.2+coefficient!$B$19)/0.88*1.19</f>
        <v>29.100909090909088</v>
      </c>
      <c r="M1181" s="135">
        <v>295</v>
      </c>
      <c r="N1181" s="135">
        <v>167452624</v>
      </c>
      <c r="O1181" s="135">
        <v>450465</v>
      </c>
      <c r="P1181" s="182">
        <f>(C1181+4.2+coefficient!$B$19-0.5)/0.88*1.19</f>
        <v>28.424772727272725</v>
      </c>
      <c r="Q1181" s="137">
        <v>296</v>
      </c>
      <c r="R1181" s="137">
        <v>167452624</v>
      </c>
      <c r="S1181" s="137">
        <v>450466</v>
      </c>
      <c r="T1181" s="186">
        <f t="shared" si="78"/>
        <v>12.873636363636363</v>
      </c>
      <c r="U1181" s="187">
        <v>758</v>
      </c>
      <c r="V1181" s="187">
        <v>167452624</v>
      </c>
      <c r="W1181" s="187">
        <v>600322</v>
      </c>
      <c r="X1181" s="188">
        <f t="shared" si="80"/>
        <v>24.200909090909086</v>
      </c>
      <c r="Y1181" s="189">
        <v>759</v>
      </c>
      <c r="Z1181" s="189">
        <v>167452624</v>
      </c>
      <c r="AA1181" s="189">
        <v>600323</v>
      </c>
      <c r="AB1181" s="357">
        <v>27</v>
      </c>
    </row>
    <row r="1182" spans="1:28" x14ac:dyDescent="0.25">
      <c r="A1182" s="144" t="s">
        <v>2022</v>
      </c>
      <c r="B1182" s="183">
        <v>167452625</v>
      </c>
      <c r="C1182" s="184">
        <v>3.56</v>
      </c>
      <c r="D1182" s="127">
        <f>(C1182+4.2+coefficient!$B$20-0.5)/0.9*1.19</f>
        <v>21.499333333333329</v>
      </c>
      <c r="E1182" s="128">
        <f>(C1182+4.2+coefficient!$B$20-0.5)/0.95</f>
        <v>17.11578947368421</v>
      </c>
      <c r="F1182" s="178" t="s">
        <v>842</v>
      </c>
      <c r="G1182" s="179">
        <v>1181</v>
      </c>
      <c r="H1182" s="180">
        <f>(C1182+4.2+coefficient!$B$20)/0.85*1.19</f>
        <v>23.463999999999995</v>
      </c>
      <c r="I1182" s="132">
        <v>294</v>
      </c>
      <c r="J1182" s="132">
        <v>167452625</v>
      </c>
      <c r="K1182" s="132">
        <v>450467</v>
      </c>
      <c r="L1182" s="181">
        <f>(C1182+4.2+coefficient!$B$20)/0.88*1.19</f>
        <v>22.664090909090906</v>
      </c>
      <c r="M1182" s="135">
        <v>295</v>
      </c>
      <c r="N1182" s="135">
        <v>167452625</v>
      </c>
      <c r="O1182" s="135">
        <v>450468</v>
      </c>
      <c r="P1182" s="182">
        <f>(C1182+4.2+coefficient!$B$20-0.5)/0.88*1.19</f>
        <v>21.987954545454542</v>
      </c>
      <c r="Q1182" s="137">
        <v>296</v>
      </c>
      <c r="R1182" s="137">
        <v>167452625</v>
      </c>
      <c r="S1182" s="137">
        <v>450469</v>
      </c>
      <c r="T1182" s="186">
        <f t="shared" si="78"/>
        <v>10.493636363636364</v>
      </c>
      <c r="U1182" s="187">
        <v>758</v>
      </c>
      <c r="V1182" s="187">
        <v>167452625</v>
      </c>
      <c r="W1182" s="187">
        <v>600324</v>
      </c>
      <c r="X1182" s="188">
        <f t="shared" si="80"/>
        <v>17.764090909090903</v>
      </c>
      <c r="Y1182" s="189">
        <v>759</v>
      </c>
      <c r="Z1182" s="189">
        <v>167452625</v>
      </c>
      <c r="AA1182" s="189">
        <v>600325</v>
      </c>
      <c r="AB1182" s="357">
        <v>27</v>
      </c>
    </row>
    <row r="1183" spans="1:28" x14ac:dyDescent="0.25">
      <c r="A1183" s="125" t="s">
        <v>2023</v>
      </c>
      <c r="B1183" s="183">
        <v>167452626</v>
      </c>
      <c r="C1183" s="184">
        <v>4.43</v>
      </c>
      <c r="D1183" s="127">
        <f>(C1183+4.2+coefficient!$B$19-0.5)/0.9*1.19</f>
        <v>26.61633333333333</v>
      </c>
      <c r="E1183" s="128">
        <f>(C1183+4.2+coefficient!$B$19-0.5)/0.95</f>
        <v>21.189473684210526</v>
      </c>
      <c r="F1183" s="185" t="s">
        <v>841</v>
      </c>
      <c r="G1183" s="179">
        <v>1182</v>
      </c>
      <c r="H1183" s="180">
        <f>(C1183+4.2+coefficient!$B$19)/0.85*1.19</f>
        <v>28.881999999999998</v>
      </c>
      <c r="I1183" s="132">
        <v>294</v>
      </c>
      <c r="J1183" s="132">
        <v>167452626</v>
      </c>
      <c r="K1183" s="132">
        <v>450470</v>
      </c>
      <c r="L1183" s="181">
        <f>(C1183+4.2+coefficient!$B$19)/0.88*1.19</f>
        <v>27.897386363636361</v>
      </c>
      <c r="M1183" s="135">
        <v>295</v>
      </c>
      <c r="N1183" s="135">
        <v>167452626</v>
      </c>
      <c r="O1183" s="135">
        <v>450471</v>
      </c>
      <c r="P1183" s="182">
        <f>(C1183+4.2+coefficient!$B$19-0.5)/0.88*1.19</f>
        <v>27.221249999999998</v>
      </c>
      <c r="Q1183" s="137">
        <v>296</v>
      </c>
      <c r="R1183" s="137">
        <v>167452626</v>
      </c>
      <c r="S1183" s="137">
        <v>450472</v>
      </c>
      <c r="T1183" s="186">
        <f t="shared" si="78"/>
        <v>11.670113636363634</v>
      </c>
      <c r="U1183" s="187">
        <v>758</v>
      </c>
      <c r="V1183" s="187">
        <v>167452626</v>
      </c>
      <c r="W1183" s="187">
        <v>600326</v>
      </c>
      <c r="X1183" s="188">
        <f t="shared" si="80"/>
        <v>22.997386363636359</v>
      </c>
      <c r="Y1183" s="189">
        <v>759</v>
      </c>
      <c r="Z1183" s="189">
        <v>167452626</v>
      </c>
      <c r="AA1183" s="189">
        <v>600327</v>
      </c>
      <c r="AB1183" s="357">
        <v>27</v>
      </c>
    </row>
    <row r="1184" spans="1:28" x14ac:dyDescent="0.25">
      <c r="A1184" s="144" t="s">
        <v>2024</v>
      </c>
      <c r="B1184" s="183">
        <v>167452627</v>
      </c>
      <c r="C1184" s="184">
        <v>5.33</v>
      </c>
      <c r="D1184" s="127">
        <f>(C1184+4.2+coefficient!$B$19-0.5)/0.9*1.19</f>
        <v>27.806333333333331</v>
      </c>
      <c r="E1184" s="128">
        <f>(C1184+4.2+coefficient!$B$19-0.5)/0.95</f>
        <v>22.13684210526316</v>
      </c>
      <c r="F1184" s="178" t="s">
        <v>841</v>
      </c>
      <c r="G1184" s="179">
        <v>1183</v>
      </c>
      <c r="H1184" s="180">
        <f>(C1184+4.2+coefficient!$B$19)/0.85*1.19</f>
        <v>30.142000000000003</v>
      </c>
      <c r="I1184" s="132">
        <v>294</v>
      </c>
      <c r="J1184" s="132">
        <v>167452627</v>
      </c>
      <c r="K1184" s="132">
        <v>450473</v>
      </c>
      <c r="L1184" s="181">
        <f>(C1184+4.2+coefficient!$B$19)/0.88*1.19</f>
        <v>29.114431818181821</v>
      </c>
      <c r="M1184" s="135">
        <v>295</v>
      </c>
      <c r="N1184" s="135">
        <v>167452627</v>
      </c>
      <c r="O1184" s="135">
        <v>450474</v>
      </c>
      <c r="P1184" s="182">
        <f>(C1184+4.2+coefficient!$B$19-0.5)/0.88*1.19</f>
        <v>28.438295454545454</v>
      </c>
      <c r="Q1184" s="137">
        <v>296</v>
      </c>
      <c r="R1184" s="137">
        <v>167452627</v>
      </c>
      <c r="S1184" s="137">
        <v>450475</v>
      </c>
      <c r="T1184" s="186">
        <f t="shared" si="78"/>
        <v>12.887159090909091</v>
      </c>
      <c r="U1184" s="187">
        <v>758</v>
      </c>
      <c r="V1184" s="187">
        <v>167452627</v>
      </c>
      <c r="W1184" s="187">
        <v>600328</v>
      </c>
      <c r="X1184" s="188">
        <f t="shared" si="80"/>
        <v>24.214431818181822</v>
      </c>
      <c r="Y1184" s="189">
        <v>759</v>
      </c>
      <c r="Z1184" s="189">
        <v>167452627</v>
      </c>
      <c r="AA1184" s="189">
        <v>600329</v>
      </c>
      <c r="AB1184" s="357">
        <v>27</v>
      </c>
    </row>
    <row r="1185" spans="1:28" x14ac:dyDescent="0.25">
      <c r="A1185" s="125" t="s">
        <v>2025</v>
      </c>
      <c r="B1185" s="183">
        <v>167452628</v>
      </c>
      <c r="C1185" s="184">
        <v>3.27</v>
      </c>
      <c r="D1185" s="127">
        <f>(C1185+4.2+coefficient!$B$21-0.5)/0.9*1.19</f>
        <v>18.471444444444444</v>
      </c>
      <c r="E1185" s="128">
        <f>(C1185+4.2+coefficient!$B$21-0.5)/0.95</f>
        <v>14.705263157894738</v>
      </c>
      <c r="F1185" s="185" t="s">
        <v>516</v>
      </c>
      <c r="G1185" s="179">
        <v>1184</v>
      </c>
      <c r="H1185" s="180">
        <f>(C1185+4.2+coefficient!$B$21)/0.85*1.19</f>
        <v>20.257999999999999</v>
      </c>
      <c r="I1185" s="132">
        <v>294</v>
      </c>
      <c r="J1185" s="132">
        <v>167452628</v>
      </c>
      <c r="K1185" s="132">
        <v>450476</v>
      </c>
      <c r="L1185" s="181">
        <f>(C1185+4.2+coefficient!$B$21)/0.88*1.19</f>
        <v>19.567386363636366</v>
      </c>
      <c r="M1185" s="135">
        <v>295</v>
      </c>
      <c r="N1185" s="135">
        <v>167452628</v>
      </c>
      <c r="O1185" s="135">
        <v>450477</v>
      </c>
      <c r="P1185" s="182">
        <f>(C1185+4.2+coefficient!$B$21-0.5)/0.88*1.19</f>
        <v>18.891249999999999</v>
      </c>
      <c r="Q1185" s="137">
        <v>296</v>
      </c>
      <c r="R1185" s="137">
        <v>167452628</v>
      </c>
      <c r="S1185" s="137">
        <v>450478</v>
      </c>
      <c r="T1185" s="186">
        <f t="shared" si="78"/>
        <v>10.101477272727275</v>
      </c>
      <c r="U1185" s="187">
        <v>758</v>
      </c>
      <c r="V1185" s="187">
        <v>167452628</v>
      </c>
      <c r="W1185" s="187">
        <v>600330</v>
      </c>
      <c r="X1185" s="188">
        <f t="shared" si="80"/>
        <v>14.667386363636366</v>
      </c>
      <c r="Y1185" s="189">
        <v>759</v>
      </c>
      <c r="Z1185" s="189">
        <v>167452628</v>
      </c>
      <c r="AA1185" s="189">
        <v>600331</v>
      </c>
      <c r="AB1185" s="357">
        <v>140</v>
      </c>
    </row>
    <row r="1186" spans="1:28" x14ac:dyDescent="0.25">
      <c r="A1186" s="144" t="s">
        <v>2026</v>
      </c>
      <c r="B1186" s="183">
        <v>167452629</v>
      </c>
      <c r="C1186" s="184">
        <v>4.8600000000000003</v>
      </c>
      <c r="D1186" s="127">
        <f>(C1186+4.2+coefficient!$B$21-0.5)/0.9*1.19</f>
        <v>20.573777777777781</v>
      </c>
      <c r="E1186" s="128">
        <f>(C1186+4.2+coefficient!$B$21-0.5)/0.95</f>
        <v>16.378947368421056</v>
      </c>
      <c r="F1186" s="178" t="s">
        <v>516</v>
      </c>
      <c r="G1186" s="179">
        <v>1185</v>
      </c>
      <c r="H1186" s="180">
        <f>(C1186+4.2+coefficient!$B$21)/0.85*1.19</f>
        <v>22.484000000000005</v>
      </c>
      <c r="I1186" s="132">
        <v>294</v>
      </c>
      <c r="J1186" s="132">
        <v>167452629</v>
      </c>
      <c r="K1186" s="132">
        <v>450479</v>
      </c>
      <c r="L1186" s="181">
        <f>(C1186+4.2+coefficient!$B$21)/0.88*1.19</f>
        <v>21.717500000000005</v>
      </c>
      <c r="M1186" s="135">
        <v>295</v>
      </c>
      <c r="N1186" s="135">
        <v>167452629</v>
      </c>
      <c r="O1186" s="135">
        <v>450480</v>
      </c>
      <c r="P1186" s="182">
        <f>(C1186+4.2+coefficient!$B$21-0.5)/0.88*1.19</f>
        <v>21.041363636363638</v>
      </c>
      <c r="Q1186" s="137">
        <v>296</v>
      </c>
      <c r="R1186" s="137">
        <v>167452629</v>
      </c>
      <c r="S1186" s="137">
        <v>450481</v>
      </c>
      <c r="T1186" s="186">
        <f t="shared" si="78"/>
        <v>12.251590909090909</v>
      </c>
      <c r="U1186" s="187">
        <v>758</v>
      </c>
      <c r="V1186" s="187">
        <v>167452629</v>
      </c>
      <c r="W1186" s="187">
        <v>600332</v>
      </c>
      <c r="X1186" s="188">
        <f t="shared" si="80"/>
        <v>16.817500000000003</v>
      </c>
      <c r="Y1186" s="189">
        <v>759</v>
      </c>
      <c r="Z1186" s="189">
        <v>167452629</v>
      </c>
      <c r="AA1186" s="189">
        <v>600333</v>
      </c>
      <c r="AB1186" s="357">
        <v>48</v>
      </c>
    </row>
    <row r="1187" spans="1:28" x14ac:dyDescent="0.25">
      <c r="A1187" s="125" t="s">
        <v>2027</v>
      </c>
      <c r="B1187" s="183">
        <v>167452630</v>
      </c>
      <c r="C1187" s="184">
        <v>2.64</v>
      </c>
      <c r="D1187" s="127">
        <f>(C1187+4.2+coefficient!$B$21-0.5)/0.9*1.19</f>
        <v>17.638444444444442</v>
      </c>
      <c r="E1187" s="128">
        <f>(C1187+4.2+coefficient!$B$21-0.5)/0.95</f>
        <v>14.042105263157895</v>
      </c>
      <c r="F1187" s="185" t="s">
        <v>516</v>
      </c>
      <c r="G1187" s="179">
        <v>1186</v>
      </c>
      <c r="H1187" s="180">
        <f>(C1187+4.2+coefficient!$B$21)/0.85*1.19</f>
        <v>19.375999999999998</v>
      </c>
      <c r="I1187" s="132">
        <v>294</v>
      </c>
      <c r="J1187" s="132">
        <v>167452630</v>
      </c>
      <c r="K1187" s="132">
        <v>450482</v>
      </c>
      <c r="L1187" s="181">
        <f>(C1187+4.2+coefficient!$B$21)/0.88*1.19</f>
        <v>18.715454545454545</v>
      </c>
      <c r="M1187" s="135">
        <v>295</v>
      </c>
      <c r="N1187" s="135">
        <v>167452630</v>
      </c>
      <c r="O1187" s="135">
        <v>450483</v>
      </c>
      <c r="P1187" s="182">
        <f>(C1187+4.2+coefficient!$B$21-0.5)/0.88*1.19</f>
        <v>18.039318181818182</v>
      </c>
      <c r="Q1187" s="137">
        <v>296</v>
      </c>
      <c r="R1187" s="137">
        <v>167452630</v>
      </c>
      <c r="S1187" s="137">
        <v>450484</v>
      </c>
      <c r="T1187" s="186">
        <f t="shared" si="78"/>
        <v>9.2495454545454532</v>
      </c>
      <c r="U1187" s="187">
        <v>758</v>
      </c>
      <c r="V1187" s="187">
        <v>167452630</v>
      </c>
      <c r="W1187" s="187">
        <v>600334</v>
      </c>
      <c r="X1187" s="188">
        <f t="shared" si="80"/>
        <v>13.815454545454545</v>
      </c>
      <c r="Y1187" s="189">
        <v>759</v>
      </c>
      <c r="Z1187" s="189">
        <v>167452630</v>
      </c>
      <c r="AA1187" s="189">
        <v>600335</v>
      </c>
      <c r="AB1187" s="357">
        <v>93</v>
      </c>
    </row>
    <row r="1188" spans="1:28" x14ac:dyDescent="0.25">
      <c r="A1188" s="144" t="s">
        <v>2028</v>
      </c>
      <c r="B1188" s="183">
        <v>167452631</v>
      </c>
      <c r="C1188" s="184">
        <v>3.49</v>
      </c>
      <c r="D1188" s="127">
        <f>(C1188+4.2+coefficient!$B$20-0.5)/0.9*1.19</f>
        <v>21.40677777777778</v>
      </c>
      <c r="E1188" s="128">
        <f>(C1188+4.2+coefficient!$B$20-0.5)/0.95</f>
        <v>17.042105263157897</v>
      </c>
      <c r="F1188" s="178" t="s">
        <v>842</v>
      </c>
      <c r="G1188" s="179">
        <v>1187</v>
      </c>
      <c r="H1188" s="180">
        <f>(C1188+4.2+coefficient!$B$20)/0.85*1.19</f>
        <v>23.366</v>
      </c>
      <c r="I1188" s="132">
        <v>294</v>
      </c>
      <c r="J1188" s="132">
        <v>167452631</v>
      </c>
      <c r="K1188" s="132">
        <v>450485</v>
      </c>
      <c r="L1188" s="181">
        <f>(C1188+4.2+coefficient!$B$20)/0.88*1.19</f>
        <v>22.569431818181819</v>
      </c>
      <c r="M1188" s="135">
        <v>295</v>
      </c>
      <c r="N1188" s="135">
        <v>167452631</v>
      </c>
      <c r="O1188" s="135">
        <v>450486</v>
      </c>
      <c r="P1188" s="182">
        <f>(C1188+4.2+coefficient!$B$20-0.5)/0.88*1.19</f>
        <v>21.893295454545456</v>
      </c>
      <c r="Q1188" s="137">
        <v>296</v>
      </c>
      <c r="R1188" s="137">
        <v>167452631</v>
      </c>
      <c r="S1188" s="137">
        <v>450487</v>
      </c>
      <c r="T1188" s="186">
        <f t="shared" si="78"/>
        <v>10.398977272727272</v>
      </c>
      <c r="U1188" s="187">
        <v>758</v>
      </c>
      <c r="V1188" s="187">
        <v>167452631</v>
      </c>
      <c r="W1188" s="187">
        <v>600336</v>
      </c>
      <c r="X1188" s="188">
        <f>L1188-1</f>
        <v>21.569431818181819</v>
      </c>
      <c r="Y1188" s="189">
        <v>759</v>
      </c>
      <c r="Z1188" s="189">
        <v>167452631</v>
      </c>
      <c r="AA1188" s="189">
        <v>600337</v>
      </c>
      <c r="AB1188" s="357">
        <v>10</v>
      </c>
    </row>
    <row r="1189" spans="1:28" x14ac:dyDescent="0.25">
      <c r="A1189" s="125" t="s">
        <v>2029</v>
      </c>
      <c r="B1189" s="183">
        <v>167452632</v>
      </c>
      <c r="C1189" s="184">
        <v>4.3600000000000003</v>
      </c>
      <c r="D1189" s="127">
        <f>(C1189+4.2+coefficient!$B$19-0.5)/0.9*1.19</f>
        <v>26.523777777777781</v>
      </c>
      <c r="E1189" s="128">
        <f>(C1189+4.2+coefficient!$B$19-0.5)/0.95</f>
        <v>21.115789473684213</v>
      </c>
      <c r="F1189" s="185" t="s">
        <v>841</v>
      </c>
      <c r="G1189" s="179">
        <v>1188</v>
      </c>
      <c r="H1189" s="180">
        <f>(C1189+4.2+coefficient!$B$19)/0.85*1.19</f>
        <v>28.784000000000002</v>
      </c>
      <c r="I1189" s="132">
        <v>294</v>
      </c>
      <c r="J1189" s="132">
        <v>167452632</v>
      </c>
      <c r="K1189" s="132">
        <v>450488</v>
      </c>
      <c r="L1189" s="181">
        <f>(C1189+4.2+coefficient!$B$19)/0.88*1.19</f>
        <v>27.802727272727275</v>
      </c>
      <c r="M1189" s="135">
        <v>295</v>
      </c>
      <c r="N1189" s="135">
        <v>167452632</v>
      </c>
      <c r="O1189" s="135">
        <v>450489</v>
      </c>
      <c r="P1189" s="182">
        <f>(C1189+4.2+coefficient!$B$19-0.5)/0.88*1.19</f>
        <v>27.126590909090908</v>
      </c>
      <c r="Q1189" s="137">
        <v>296</v>
      </c>
      <c r="R1189" s="137">
        <v>167452632</v>
      </c>
      <c r="S1189" s="137">
        <v>450490</v>
      </c>
      <c r="T1189" s="186">
        <f t="shared" si="78"/>
        <v>11.575454545454546</v>
      </c>
      <c r="U1189" s="187">
        <v>758</v>
      </c>
      <c r="V1189" s="187">
        <v>167452632</v>
      </c>
      <c r="W1189" s="187">
        <v>600338</v>
      </c>
      <c r="X1189" s="188">
        <f>L1189-1</f>
        <v>26.802727272727275</v>
      </c>
      <c r="Y1189" s="189">
        <v>759</v>
      </c>
      <c r="Z1189" s="189">
        <v>167452632</v>
      </c>
      <c r="AA1189" s="189">
        <v>600339</v>
      </c>
      <c r="AB1189" s="357">
        <v>10</v>
      </c>
    </row>
    <row r="1190" spans="1:28" x14ac:dyDescent="0.25">
      <c r="A1190" s="144" t="s">
        <v>2030</v>
      </c>
      <c r="B1190" s="183">
        <v>167452633</v>
      </c>
      <c r="C1190" s="184">
        <v>3.68</v>
      </c>
      <c r="D1190" s="127">
        <f>(C1190+4.2+coefficient!$B$20-0.5)/0.9*1.19</f>
        <v>21.658000000000001</v>
      </c>
      <c r="E1190" s="128">
        <f>(C1190+4.2+coefficient!$B$20-0.5)/0.95</f>
        <v>17.242105263157899</v>
      </c>
      <c r="F1190" s="178" t="s">
        <v>842</v>
      </c>
      <c r="G1190" s="179">
        <v>1189</v>
      </c>
      <c r="H1190" s="180">
        <f>(C1190+4.2+coefficient!$B$20)/0.85*1.19</f>
        <v>23.632000000000005</v>
      </c>
      <c r="I1190" s="132">
        <v>294</v>
      </c>
      <c r="J1190" s="132">
        <v>167452633</v>
      </c>
      <c r="K1190" s="132">
        <v>450491</v>
      </c>
      <c r="L1190" s="181">
        <f>(C1190+4.2+coefficient!$B$20)/0.88*1.19</f>
        <v>22.826363636363638</v>
      </c>
      <c r="M1190" s="135">
        <v>295</v>
      </c>
      <c r="N1190" s="135">
        <v>167452633</v>
      </c>
      <c r="O1190" s="135">
        <v>450492</v>
      </c>
      <c r="P1190" s="182">
        <f>(C1190+4.2+coefficient!$B$20-0.5)/0.88*1.19</f>
        <v>22.150227272727275</v>
      </c>
      <c r="Q1190" s="137">
        <v>296</v>
      </c>
      <c r="R1190" s="137">
        <v>167452633</v>
      </c>
      <c r="S1190" s="137">
        <v>450493</v>
      </c>
      <c r="T1190" s="186">
        <f t="shared" si="78"/>
        <v>10.655909090909091</v>
      </c>
      <c r="U1190" s="187">
        <v>758</v>
      </c>
      <c r="V1190" s="187">
        <v>167452633</v>
      </c>
      <c r="W1190" s="187">
        <v>600340</v>
      </c>
      <c r="X1190" s="188">
        <f t="shared" ref="X1190:X1198" si="81">L1190-4.9</f>
        <v>17.926363636363639</v>
      </c>
      <c r="Y1190" s="189">
        <v>759</v>
      </c>
      <c r="Z1190" s="189">
        <v>167452633</v>
      </c>
      <c r="AA1190" s="189">
        <v>600341</v>
      </c>
      <c r="AB1190" s="357">
        <v>92</v>
      </c>
    </row>
    <row r="1191" spans="1:28" x14ac:dyDescent="0.25">
      <c r="A1191" s="125" t="s">
        <v>2031</v>
      </c>
      <c r="B1191" s="183">
        <v>167452634</v>
      </c>
      <c r="C1191" s="184">
        <v>4.55</v>
      </c>
      <c r="D1191" s="127">
        <f>(C1191+4.2+coefficient!$B$19-0.5)/0.9*1.19</f>
        <v>26.774999999999999</v>
      </c>
      <c r="E1191" s="128">
        <f>(C1191+4.2+coefficient!$B$19-0.5)/0.95</f>
        <v>21.315789473684212</v>
      </c>
      <c r="F1191" s="185" t="s">
        <v>841</v>
      </c>
      <c r="G1191" s="179">
        <v>1190</v>
      </c>
      <c r="H1191" s="180">
        <f>(C1191+4.2+coefficient!$B$19)/0.85*1.19</f>
        <v>29.05</v>
      </c>
      <c r="I1191" s="132">
        <v>294</v>
      </c>
      <c r="J1191" s="132">
        <v>167452634</v>
      </c>
      <c r="K1191" s="132">
        <v>450494</v>
      </c>
      <c r="L1191" s="181">
        <f>(C1191+4.2+coefficient!$B$19)/0.88*1.19</f>
        <v>28.059659090909086</v>
      </c>
      <c r="M1191" s="135">
        <v>295</v>
      </c>
      <c r="N1191" s="135">
        <v>167452634</v>
      </c>
      <c r="O1191" s="135">
        <v>450495</v>
      </c>
      <c r="P1191" s="182">
        <f>(C1191+4.2+coefficient!$B$19-0.5)/0.88*1.19</f>
        <v>27.383522727272727</v>
      </c>
      <c r="Q1191" s="137">
        <v>296</v>
      </c>
      <c r="R1191" s="137">
        <v>167452634</v>
      </c>
      <c r="S1191" s="137">
        <v>450496</v>
      </c>
      <c r="T1191" s="186">
        <f t="shared" si="78"/>
        <v>11.832386363636363</v>
      </c>
      <c r="U1191" s="187">
        <v>758</v>
      </c>
      <c r="V1191" s="187">
        <v>167452634</v>
      </c>
      <c r="W1191" s="187">
        <v>600342</v>
      </c>
      <c r="X1191" s="188">
        <f t="shared" si="81"/>
        <v>23.159659090909088</v>
      </c>
      <c r="Y1191" s="189">
        <v>759</v>
      </c>
      <c r="Z1191" s="189">
        <v>167452634</v>
      </c>
      <c r="AA1191" s="189">
        <v>600343</v>
      </c>
      <c r="AB1191" s="357">
        <v>92</v>
      </c>
    </row>
    <row r="1192" spans="1:28" x14ac:dyDescent="0.25">
      <c r="A1192" s="144" t="s">
        <v>2032</v>
      </c>
      <c r="B1192" s="183">
        <v>167452635</v>
      </c>
      <c r="C1192" s="184">
        <v>3.86</v>
      </c>
      <c r="D1192" s="127">
        <f>(C1192+4.2+coefficient!$B$20-0.5)/0.9*1.19</f>
        <v>21.896000000000001</v>
      </c>
      <c r="E1192" s="128">
        <f>(C1192+4.2+coefficient!$B$20-0.5)/0.95</f>
        <v>17.431578947368426</v>
      </c>
      <c r="F1192" s="178" t="s">
        <v>842</v>
      </c>
      <c r="G1192" s="179">
        <v>1191</v>
      </c>
      <c r="H1192" s="180">
        <f>(C1192+4.2+coefficient!$B$20)/0.85*1.19</f>
        <v>23.884000000000004</v>
      </c>
      <c r="I1192" s="132">
        <v>294</v>
      </c>
      <c r="J1192" s="132">
        <v>167452635</v>
      </c>
      <c r="K1192" s="132">
        <v>450497</v>
      </c>
      <c r="L1192" s="181">
        <f>(C1192+4.2+coefficient!$B$20)/0.88*1.19</f>
        <v>23.069772727272731</v>
      </c>
      <c r="M1192" s="135">
        <v>295</v>
      </c>
      <c r="N1192" s="135">
        <v>167452635</v>
      </c>
      <c r="O1192" s="135">
        <v>450498</v>
      </c>
      <c r="P1192" s="182">
        <f>(C1192+4.2+coefficient!$B$20-0.5)/0.88*1.19</f>
        <v>22.393636363636364</v>
      </c>
      <c r="Q1192" s="137">
        <v>296</v>
      </c>
      <c r="R1192" s="137">
        <v>167452635</v>
      </c>
      <c r="S1192" s="137">
        <v>450499</v>
      </c>
      <c r="T1192" s="186">
        <f t="shared" si="78"/>
        <v>10.899318181818183</v>
      </c>
      <c r="U1192" s="187">
        <v>758</v>
      </c>
      <c r="V1192" s="187">
        <v>167452635</v>
      </c>
      <c r="W1192" s="187">
        <v>600344</v>
      </c>
      <c r="X1192" s="188">
        <f t="shared" si="81"/>
        <v>18.169772727272729</v>
      </c>
      <c r="Y1192" s="189">
        <v>759</v>
      </c>
      <c r="Z1192" s="189">
        <v>167452635</v>
      </c>
      <c r="AA1192" s="189">
        <v>600345</v>
      </c>
      <c r="AB1192" s="357">
        <v>93</v>
      </c>
    </row>
    <row r="1193" spans="1:28" x14ac:dyDescent="0.25">
      <c r="A1193" s="125" t="s">
        <v>2033</v>
      </c>
      <c r="B1193" s="183">
        <v>167452636</v>
      </c>
      <c r="C1193" s="184">
        <v>4.7300000000000004</v>
      </c>
      <c r="D1193" s="127">
        <f>(C1193+4.2+coefficient!$B$19-0.5)/0.9*1.19</f>
        <v>27.012999999999998</v>
      </c>
      <c r="E1193" s="128">
        <f>(C1193+4.2+coefficient!$B$19-0.5)/0.95</f>
        <v>21.505263157894738</v>
      </c>
      <c r="F1193" s="185" t="s">
        <v>841</v>
      </c>
      <c r="G1193" s="179">
        <v>1192</v>
      </c>
      <c r="H1193" s="180">
        <f>(C1193+4.2+coefficient!$B$19)/0.85*1.19</f>
        <v>29.302</v>
      </c>
      <c r="I1193" s="132">
        <v>294</v>
      </c>
      <c r="J1193" s="132">
        <v>167452636</v>
      </c>
      <c r="K1193" s="132">
        <v>450500</v>
      </c>
      <c r="L1193" s="181">
        <f>(C1193+4.2+coefficient!$B$19)/0.88*1.19</f>
        <v>28.303068181818183</v>
      </c>
      <c r="M1193" s="135">
        <v>295</v>
      </c>
      <c r="N1193" s="135">
        <v>167452636</v>
      </c>
      <c r="O1193" s="135">
        <v>450501</v>
      </c>
      <c r="P1193" s="182">
        <f>(C1193+4.2+coefficient!$B$19-0.5)/0.88*1.19</f>
        <v>27.626931818181816</v>
      </c>
      <c r="Q1193" s="137">
        <v>296</v>
      </c>
      <c r="R1193" s="137">
        <v>167452636</v>
      </c>
      <c r="S1193" s="137">
        <v>450502</v>
      </c>
      <c r="T1193" s="186">
        <f t="shared" si="78"/>
        <v>12.075795454545453</v>
      </c>
      <c r="U1193" s="187">
        <v>758</v>
      </c>
      <c r="V1193" s="187">
        <v>167452636</v>
      </c>
      <c r="W1193" s="187">
        <v>600346</v>
      </c>
      <c r="X1193" s="188">
        <f t="shared" si="81"/>
        <v>23.403068181818185</v>
      </c>
      <c r="Y1193" s="189">
        <v>759</v>
      </c>
      <c r="Z1193" s="189">
        <v>167452636</v>
      </c>
      <c r="AA1193" s="189">
        <v>600347</v>
      </c>
      <c r="AB1193" s="357">
        <v>93</v>
      </c>
    </row>
    <row r="1194" spans="1:28" x14ac:dyDescent="0.25">
      <c r="A1194" s="144" t="s">
        <v>2034</v>
      </c>
      <c r="B1194" s="183">
        <v>167452637</v>
      </c>
      <c r="C1194" s="184">
        <v>3.78</v>
      </c>
      <c r="D1194" s="127">
        <f>(C1194+4.2+coefficient!$B$20-0.5)/0.9*1.19</f>
        <v>21.790222222222219</v>
      </c>
      <c r="E1194" s="128">
        <f>(C1194+4.2+coefficient!$B$20-0.5)/0.95</f>
        <v>17.347368421052632</v>
      </c>
      <c r="F1194" s="178" t="s">
        <v>842</v>
      </c>
      <c r="G1194" s="179">
        <v>1193</v>
      </c>
      <c r="H1194" s="180">
        <f>(C1194+4.2+coefficient!$B$20)/0.85*1.19</f>
        <v>23.771999999999998</v>
      </c>
      <c r="I1194" s="132">
        <v>294</v>
      </c>
      <c r="J1194" s="132">
        <v>167452637</v>
      </c>
      <c r="K1194" s="132">
        <v>450503</v>
      </c>
      <c r="L1194" s="181">
        <f>(C1194+4.2+coefficient!$B$20)/0.88*1.19</f>
        <v>22.961590909090908</v>
      </c>
      <c r="M1194" s="135">
        <v>295</v>
      </c>
      <c r="N1194" s="135">
        <v>167452637</v>
      </c>
      <c r="O1194" s="135">
        <v>450504</v>
      </c>
      <c r="P1194" s="182">
        <f>(C1194+4.2+coefficient!$B$20-0.5)/0.88*1.19</f>
        <v>22.285454545454545</v>
      </c>
      <c r="Q1194" s="137">
        <v>296</v>
      </c>
      <c r="R1194" s="137">
        <v>167452637</v>
      </c>
      <c r="S1194" s="137">
        <v>450505</v>
      </c>
      <c r="T1194" s="186">
        <f t="shared" si="78"/>
        <v>10.791136363636364</v>
      </c>
      <c r="U1194" s="187">
        <v>758</v>
      </c>
      <c r="V1194" s="187">
        <v>167452637</v>
      </c>
      <c r="W1194" s="187">
        <v>600348</v>
      </c>
      <c r="X1194" s="188">
        <f t="shared" si="81"/>
        <v>18.06159090909091</v>
      </c>
      <c r="Y1194" s="189">
        <v>759</v>
      </c>
      <c r="Z1194" s="189">
        <v>167452637</v>
      </c>
      <c r="AA1194" s="189">
        <v>600349</v>
      </c>
      <c r="AB1194" s="357">
        <v>93</v>
      </c>
    </row>
    <row r="1195" spans="1:28" x14ac:dyDescent="0.25">
      <c r="A1195" s="125" t="s">
        <v>2035</v>
      </c>
      <c r="B1195" s="183">
        <v>167452638</v>
      </c>
      <c r="C1195" s="184">
        <v>4.6500000000000004</v>
      </c>
      <c r="D1195" s="127">
        <f>(C1195+4.2+coefficient!$B$19-0.5)/0.9*1.19</f>
        <v>26.90722222222222</v>
      </c>
      <c r="E1195" s="128">
        <f>(C1195+4.2+coefficient!$B$19-0.5)/0.95</f>
        <v>21.421052631578949</v>
      </c>
      <c r="F1195" s="185" t="s">
        <v>841</v>
      </c>
      <c r="G1195" s="179">
        <v>1194</v>
      </c>
      <c r="H1195" s="180">
        <f>(C1195+4.2+coefficient!$B$19)/0.85*1.19</f>
        <v>29.19</v>
      </c>
      <c r="I1195" s="132">
        <v>294</v>
      </c>
      <c r="J1195" s="132">
        <v>167452638</v>
      </c>
      <c r="K1195" s="132">
        <v>450506</v>
      </c>
      <c r="L1195" s="181">
        <f>(C1195+4.2+coefficient!$B$19)/0.88*1.19</f>
        <v>28.194886363636364</v>
      </c>
      <c r="M1195" s="135">
        <v>295</v>
      </c>
      <c r="N1195" s="135">
        <v>167452638</v>
      </c>
      <c r="O1195" s="135">
        <v>450507</v>
      </c>
      <c r="P1195" s="182">
        <f>(C1195+4.2+coefficient!$B$19-0.5)/0.88*1.19</f>
        <v>27.518749999999997</v>
      </c>
      <c r="Q1195" s="137">
        <v>296</v>
      </c>
      <c r="R1195" s="137">
        <v>167452638</v>
      </c>
      <c r="S1195" s="137">
        <v>450508</v>
      </c>
      <c r="T1195" s="186">
        <f t="shared" si="78"/>
        <v>11.967613636363637</v>
      </c>
      <c r="U1195" s="187">
        <v>758</v>
      </c>
      <c r="V1195" s="187">
        <v>167452638</v>
      </c>
      <c r="W1195" s="187">
        <v>600350</v>
      </c>
      <c r="X1195" s="188">
        <f t="shared" si="81"/>
        <v>23.294886363636365</v>
      </c>
      <c r="Y1195" s="189">
        <v>759</v>
      </c>
      <c r="Z1195" s="189">
        <v>167452638</v>
      </c>
      <c r="AA1195" s="189">
        <v>600351</v>
      </c>
      <c r="AB1195" s="357">
        <v>93</v>
      </c>
    </row>
    <row r="1196" spans="1:28" x14ac:dyDescent="0.25">
      <c r="A1196" s="144" t="s">
        <v>2036</v>
      </c>
      <c r="B1196" s="183">
        <v>167452639</v>
      </c>
      <c r="C1196" s="184">
        <v>3.79</v>
      </c>
      <c r="D1196" s="127">
        <f>(C1196+4.2+coefficient!$B$20-0.5)/0.9*1.19</f>
        <v>21.803444444444445</v>
      </c>
      <c r="E1196" s="128">
        <f>(C1196+4.2+coefficient!$B$20-0.5)/0.95</f>
        <v>17.357894736842109</v>
      </c>
      <c r="F1196" s="178" t="s">
        <v>842</v>
      </c>
      <c r="G1196" s="179">
        <v>1195</v>
      </c>
      <c r="H1196" s="180">
        <f>(C1196+4.2+coefficient!$B$20)/0.85*1.19</f>
        <v>23.786000000000005</v>
      </c>
      <c r="I1196" s="132">
        <v>294</v>
      </c>
      <c r="J1196" s="132">
        <v>167452639</v>
      </c>
      <c r="K1196" s="132">
        <v>450509</v>
      </c>
      <c r="L1196" s="181">
        <f>(C1196+4.2+coefficient!$B$20)/0.88*1.19</f>
        <v>22.975113636363638</v>
      </c>
      <c r="M1196" s="135">
        <v>295</v>
      </c>
      <c r="N1196" s="135">
        <v>167452639</v>
      </c>
      <c r="O1196" s="135">
        <v>450510</v>
      </c>
      <c r="P1196" s="182">
        <f>(C1196+4.2+coefficient!$B$20-0.5)/0.88*1.19</f>
        <v>22.298977272727274</v>
      </c>
      <c r="Q1196" s="137">
        <v>296</v>
      </c>
      <c r="R1196" s="137">
        <v>167452639</v>
      </c>
      <c r="S1196" s="137">
        <v>450511</v>
      </c>
      <c r="T1196" s="186">
        <f t="shared" si="78"/>
        <v>10.804659090909091</v>
      </c>
      <c r="U1196" s="187">
        <v>758</v>
      </c>
      <c r="V1196" s="187">
        <v>167452639</v>
      </c>
      <c r="W1196" s="187">
        <v>600352</v>
      </c>
      <c r="X1196" s="188">
        <f t="shared" si="81"/>
        <v>18.075113636363639</v>
      </c>
      <c r="Y1196" s="189">
        <v>759</v>
      </c>
      <c r="Z1196" s="189">
        <v>167452639</v>
      </c>
      <c r="AA1196" s="189">
        <v>600353</v>
      </c>
      <c r="AB1196" s="357">
        <v>93</v>
      </c>
    </row>
    <row r="1197" spans="1:28" x14ac:dyDescent="0.25">
      <c r="A1197" s="125" t="s">
        <v>2037</v>
      </c>
      <c r="B1197" s="183">
        <v>167452640</v>
      </c>
      <c r="C1197" s="184">
        <v>4.66</v>
      </c>
      <c r="D1197" s="127">
        <f>(C1197+4.2+coefficient!$B$19-0.5)/0.9*1.19</f>
        <v>26.920444444444442</v>
      </c>
      <c r="E1197" s="128">
        <f>(C1197+4.2+coefficient!$B$19-0.5)/0.95</f>
        <v>21.431578947368422</v>
      </c>
      <c r="F1197" s="185" t="s">
        <v>841</v>
      </c>
      <c r="G1197" s="179">
        <v>1196</v>
      </c>
      <c r="H1197" s="180">
        <f>(C1197+4.2+coefficient!$B$19)/0.85*1.19</f>
        <v>29.204000000000001</v>
      </c>
      <c r="I1197" s="132">
        <v>294</v>
      </c>
      <c r="J1197" s="132">
        <v>167452640</v>
      </c>
      <c r="K1197" s="132">
        <v>450512</v>
      </c>
      <c r="L1197" s="181">
        <f>(C1197+4.2+coefficient!$B$19)/0.88*1.19</f>
        <v>28.20840909090909</v>
      </c>
      <c r="M1197" s="135">
        <v>295</v>
      </c>
      <c r="N1197" s="135">
        <v>167452640</v>
      </c>
      <c r="O1197" s="135">
        <v>450513</v>
      </c>
      <c r="P1197" s="182">
        <f>(C1197+4.2+coefficient!$B$19-0.5)/0.88*1.19</f>
        <v>27.532272727272726</v>
      </c>
      <c r="Q1197" s="137">
        <v>296</v>
      </c>
      <c r="R1197" s="137">
        <v>167452640</v>
      </c>
      <c r="S1197" s="137">
        <v>450514</v>
      </c>
      <c r="T1197" s="186">
        <f t="shared" si="78"/>
        <v>11.981136363636363</v>
      </c>
      <c r="U1197" s="187">
        <v>758</v>
      </c>
      <c r="V1197" s="187">
        <v>167452640</v>
      </c>
      <c r="W1197" s="187">
        <v>600354</v>
      </c>
      <c r="X1197" s="188">
        <f t="shared" si="81"/>
        <v>23.308409090909088</v>
      </c>
      <c r="Y1197" s="189">
        <v>759</v>
      </c>
      <c r="Z1197" s="189">
        <v>167452640</v>
      </c>
      <c r="AA1197" s="189">
        <v>600355</v>
      </c>
      <c r="AB1197" s="357">
        <v>93</v>
      </c>
    </row>
    <row r="1198" spans="1:28" x14ac:dyDescent="0.25">
      <c r="A1198" s="144" t="s">
        <v>2038</v>
      </c>
      <c r="B1198" s="183">
        <v>167452641</v>
      </c>
      <c r="C1198" s="184">
        <v>2.74</v>
      </c>
      <c r="D1198" s="127">
        <f>(C1198+4.2+coefficient!$B$21-0.5)/0.9*1.19</f>
        <v>17.770666666666667</v>
      </c>
      <c r="E1198" s="128">
        <f>(C1198+4.2+coefficient!$B$21-0.5)/0.95</f>
        <v>14.147368421052633</v>
      </c>
      <c r="F1198" s="178" t="s">
        <v>516</v>
      </c>
      <c r="G1198" s="179">
        <v>1197</v>
      </c>
      <c r="H1198" s="180">
        <f>(C1198+4.2+coefficient!$B$21)/0.85*1.19</f>
        <v>19.516000000000002</v>
      </c>
      <c r="I1198" s="132">
        <v>294</v>
      </c>
      <c r="J1198" s="132">
        <v>167452641</v>
      </c>
      <c r="K1198" s="132">
        <v>450515</v>
      </c>
      <c r="L1198" s="181">
        <f>(C1198+4.2+coefficient!$B$21)/0.88*1.19</f>
        <v>18.850681818181819</v>
      </c>
      <c r="M1198" s="135">
        <v>295</v>
      </c>
      <c r="N1198" s="135">
        <v>167452641</v>
      </c>
      <c r="O1198" s="135">
        <v>450516</v>
      </c>
      <c r="P1198" s="182">
        <f>(C1198+4.2+coefficient!$B$21-0.5)/0.88*1.19</f>
        <v>18.174545454545456</v>
      </c>
      <c r="Q1198" s="137">
        <v>296</v>
      </c>
      <c r="R1198" s="137">
        <v>167452641</v>
      </c>
      <c r="S1198" s="137">
        <v>450517</v>
      </c>
      <c r="T1198" s="186">
        <f t="shared" si="78"/>
        <v>9.3847727272727273</v>
      </c>
      <c r="U1198" s="187">
        <v>758</v>
      </c>
      <c r="V1198" s="187">
        <v>167452641</v>
      </c>
      <c r="W1198" s="187">
        <v>600356</v>
      </c>
      <c r="X1198" s="188">
        <f t="shared" si="81"/>
        <v>13.950681818181819</v>
      </c>
      <c r="Y1198" s="189">
        <v>759</v>
      </c>
      <c r="Z1198" s="189">
        <v>167452641</v>
      </c>
      <c r="AA1198" s="189">
        <v>600357</v>
      </c>
      <c r="AB1198" s="357">
        <v>90</v>
      </c>
    </row>
    <row r="1199" spans="1:28" x14ac:dyDescent="0.25">
      <c r="A1199" s="125" t="s">
        <v>2039</v>
      </c>
      <c r="B1199" s="183">
        <v>167452642</v>
      </c>
      <c r="C1199" s="184">
        <v>3.59</v>
      </c>
      <c r="D1199" s="127">
        <f>(C1199+4.2+coefficient!$B$20-0.5)/0.9*1.19</f>
        <v>21.538999999999998</v>
      </c>
      <c r="E1199" s="128">
        <f>(C1199+4.2+coefficient!$B$20-0.5)/0.95</f>
        <v>17.147368421052633</v>
      </c>
      <c r="F1199" s="185" t="s">
        <v>842</v>
      </c>
      <c r="G1199" s="179">
        <v>1198</v>
      </c>
      <c r="H1199" s="180">
        <f>(C1199+4.2+coefficient!$B$20)/0.85*1.19</f>
        <v>23.506</v>
      </c>
      <c r="I1199" s="132">
        <v>294</v>
      </c>
      <c r="J1199" s="132">
        <v>167452642</v>
      </c>
      <c r="K1199" s="132">
        <v>450518</v>
      </c>
      <c r="L1199" s="181">
        <f>(C1199+4.2+coefficient!$B$20)/0.88*1.19</f>
        <v>22.70465909090909</v>
      </c>
      <c r="M1199" s="135">
        <v>295</v>
      </c>
      <c r="N1199" s="135">
        <v>167452642</v>
      </c>
      <c r="O1199" s="135">
        <v>450519</v>
      </c>
      <c r="P1199" s="182">
        <f>(C1199+4.2+coefficient!$B$20-0.5)/0.88*1.19</f>
        <v>22.028522727272726</v>
      </c>
      <c r="Q1199" s="137">
        <v>296</v>
      </c>
      <c r="R1199" s="137">
        <v>167452642</v>
      </c>
      <c r="S1199" s="137">
        <v>450520</v>
      </c>
      <c r="T1199" s="186">
        <f t="shared" si="78"/>
        <v>10.534204545454545</v>
      </c>
      <c r="U1199" s="187">
        <v>758</v>
      </c>
      <c r="V1199" s="187">
        <v>167452642</v>
      </c>
      <c r="W1199" s="187">
        <v>600358</v>
      </c>
      <c r="X1199" s="188">
        <f>L1199-1</f>
        <v>21.70465909090909</v>
      </c>
      <c r="Y1199" s="189">
        <v>759</v>
      </c>
      <c r="Z1199" s="189">
        <v>167452642</v>
      </c>
      <c r="AA1199" s="189">
        <v>600359</v>
      </c>
      <c r="AB1199" s="357">
        <v>10</v>
      </c>
    </row>
    <row r="1200" spans="1:28" x14ac:dyDescent="0.25">
      <c r="A1200" s="144" t="s">
        <v>2040</v>
      </c>
      <c r="B1200" s="183">
        <v>167452643</v>
      </c>
      <c r="C1200" s="184">
        <v>4.46</v>
      </c>
      <c r="D1200" s="127">
        <f>(C1200+4.2+coefficient!$B$19-0.5)/0.9*1.19</f>
        <v>26.655999999999999</v>
      </c>
      <c r="E1200" s="128">
        <f>(C1200+4.2+coefficient!$B$19-0.5)/0.95</f>
        <v>21.221052631578949</v>
      </c>
      <c r="F1200" s="178" t="s">
        <v>841</v>
      </c>
      <c r="G1200" s="179">
        <v>1199</v>
      </c>
      <c r="H1200" s="180">
        <f>(C1200+4.2+coefficient!$B$19)/0.85*1.19</f>
        <v>28.924000000000003</v>
      </c>
      <c r="I1200" s="132">
        <v>294</v>
      </c>
      <c r="J1200" s="132">
        <v>167452643</v>
      </c>
      <c r="K1200" s="132">
        <v>450521</v>
      </c>
      <c r="L1200" s="181">
        <f>(C1200+4.2+coefficient!$B$19)/0.88*1.19</f>
        <v>27.937954545454545</v>
      </c>
      <c r="M1200" s="135">
        <v>295</v>
      </c>
      <c r="N1200" s="135">
        <v>167452643</v>
      </c>
      <c r="O1200" s="135">
        <v>450522</v>
      </c>
      <c r="P1200" s="182">
        <f>(C1200+4.2+coefficient!$B$19-0.5)/0.88*1.19</f>
        <v>27.261818181818182</v>
      </c>
      <c r="Q1200" s="137">
        <v>296</v>
      </c>
      <c r="R1200" s="137">
        <v>167452643</v>
      </c>
      <c r="S1200" s="137">
        <v>450523</v>
      </c>
      <c r="T1200" s="186">
        <f t="shared" si="78"/>
        <v>11.710681818181818</v>
      </c>
      <c r="U1200" s="187">
        <v>758</v>
      </c>
      <c r="V1200" s="187">
        <v>167452643</v>
      </c>
      <c r="W1200" s="187">
        <v>600360</v>
      </c>
      <c r="X1200" s="188">
        <f>L1200-1</f>
        <v>26.937954545454545</v>
      </c>
      <c r="Y1200" s="189">
        <v>759</v>
      </c>
      <c r="Z1200" s="189">
        <v>167452643</v>
      </c>
      <c r="AA1200" s="189">
        <v>600361</v>
      </c>
      <c r="AB1200" s="357">
        <v>10</v>
      </c>
    </row>
    <row r="1201" spans="1:28" x14ac:dyDescent="0.25">
      <c r="A1201" s="125" t="s">
        <v>2041</v>
      </c>
      <c r="B1201" s="183">
        <v>167452644</v>
      </c>
      <c r="C1201" s="184">
        <v>3.78</v>
      </c>
      <c r="D1201" s="127">
        <f>(C1201+4.2+coefficient!$B$20-0.5)/0.9*1.19</f>
        <v>21.790222222222219</v>
      </c>
      <c r="E1201" s="128">
        <f>(C1201+4.2+coefficient!$B$20-0.5)/0.95</f>
        <v>17.347368421052632</v>
      </c>
      <c r="F1201" s="185" t="s">
        <v>842</v>
      </c>
      <c r="G1201" s="179">
        <v>1200</v>
      </c>
      <c r="H1201" s="180">
        <f>(C1201+4.2+coefficient!$B$20)/0.85*1.19</f>
        <v>23.771999999999998</v>
      </c>
      <c r="I1201" s="132">
        <v>294</v>
      </c>
      <c r="J1201" s="132">
        <v>167452644</v>
      </c>
      <c r="K1201" s="132">
        <v>450524</v>
      </c>
      <c r="L1201" s="181">
        <f>(C1201+4.2+coefficient!$B$20)/0.88*1.19</f>
        <v>22.961590909090908</v>
      </c>
      <c r="M1201" s="135">
        <v>295</v>
      </c>
      <c r="N1201" s="135">
        <v>167452644</v>
      </c>
      <c r="O1201" s="135">
        <v>450525</v>
      </c>
      <c r="P1201" s="182">
        <f>(C1201+4.2+coefficient!$B$20-0.5)/0.88*1.19</f>
        <v>22.285454545454545</v>
      </c>
      <c r="Q1201" s="137">
        <v>296</v>
      </c>
      <c r="R1201" s="137">
        <v>167452644</v>
      </c>
      <c r="S1201" s="137">
        <v>450526</v>
      </c>
      <c r="T1201" s="186">
        <f t="shared" si="78"/>
        <v>10.791136363636364</v>
      </c>
      <c r="U1201" s="187">
        <v>758</v>
      </c>
      <c r="V1201" s="187">
        <v>167452644</v>
      </c>
      <c r="W1201" s="187">
        <v>600362</v>
      </c>
      <c r="X1201" s="188">
        <f t="shared" ref="X1201:X1212" si="82">L1201-4.9</f>
        <v>18.06159090909091</v>
      </c>
      <c r="Y1201" s="189">
        <v>759</v>
      </c>
      <c r="Z1201" s="189">
        <v>167452644</v>
      </c>
      <c r="AA1201" s="189">
        <v>600363</v>
      </c>
      <c r="AB1201" s="357">
        <v>90</v>
      </c>
    </row>
    <row r="1202" spans="1:28" x14ac:dyDescent="0.25">
      <c r="A1202" s="144" t="s">
        <v>2042</v>
      </c>
      <c r="B1202" s="183">
        <v>167452645</v>
      </c>
      <c r="C1202" s="184">
        <v>4.6500000000000004</v>
      </c>
      <c r="D1202" s="127">
        <f>(C1202+4.2+coefficient!$B$19-0.5)/0.9*1.19</f>
        <v>26.90722222222222</v>
      </c>
      <c r="E1202" s="128">
        <f>(C1202+4.2+coefficient!$B$19-0.5)/0.95</f>
        <v>21.421052631578949</v>
      </c>
      <c r="F1202" s="178" t="s">
        <v>841</v>
      </c>
      <c r="G1202" s="179">
        <v>1201</v>
      </c>
      <c r="H1202" s="180">
        <f>(C1202+4.2+coefficient!$B$19)/0.85*1.19</f>
        <v>29.19</v>
      </c>
      <c r="I1202" s="132">
        <v>294</v>
      </c>
      <c r="J1202" s="132">
        <v>167452645</v>
      </c>
      <c r="K1202" s="132">
        <v>450527</v>
      </c>
      <c r="L1202" s="181">
        <f>(C1202+4.2+coefficient!$B$19)/0.88*1.19</f>
        <v>28.194886363636364</v>
      </c>
      <c r="M1202" s="135">
        <v>295</v>
      </c>
      <c r="N1202" s="135">
        <v>167452645</v>
      </c>
      <c r="O1202" s="135">
        <v>450528</v>
      </c>
      <c r="P1202" s="182">
        <f>(C1202+4.2+coefficient!$B$19-0.5)/0.88*1.19</f>
        <v>27.518749999999997</v>
      </c>
      <c r="Q1202" s="137">
        <v>296</v>
      </c>
      <c r="R1202" s="137">
        <v>167452645</v>
      </c>
      <c r="S1202" s="137">
        <v>450529</v>
      </c>
      <c r="T1202" s="186">
        <f t="shared" si="78"/>
        <v>11.967613636363637</v>
      </c>
      <c r="U1202" s="187">
        <v>758</v>
      </c>
      <c r="V1202" s="187">
        <v>167452645</v>
      </c>
      <c r="W1202" s="187">
        <v>600364</v>
      </c>
      <c r="X1202" s="188">
        <f t="shared" si="82"/>
        <v>23.294886363636365</v>
      </c>
      <c r="Y1202" s="189">
        <v>759</v>
      </c>
      <c r="Z1202" s="189">
        <v>167452645</v>
      </c>
      <c r="AA1202" s="189">
        <v>600365</v>
      </c>
      <c r="AB1202" s="357">
        <v>90</v>
      </c>
    </row>
    <row r="1203" spans="1:28" x14ac:dyDescent="0.25">
      <c r="A1203" s="125" t="s">
        <v>2043</v>
      </c>
      <c r="B1203" s="183">
        <v>167452646</v>
      </c>
      <c r="C1203" s="184">
        <v>3.96</v>
      </c>
      <c r="D1203" s="127">
        <f>(C1203+4.2+coefficient!$B$20-0.5)/0.9*1.19</f>
        <v>22.028222222222219</v>
      </c>
      <c r="E1203" s="128">
        <f>(C1203+4.2+coefficient!$B$20-0.5)/0.95</f>
        <v>17.536842105263158</v>
      </c>
      <c r="F1203" s="185" t="s">
        <v>842</v>
      </c>
      <c r="G1203" s="179">
        <v>1202</v>
      </c>
      <c r="H1203" s="180">
        <f>(C1203+4.2+coefficient!$B$20)/0.85*1.19</f>
        <v>24.023999999999997</v>
      </c>
      <c r="I1203" s="132">
        <v>294</v>
      </c>
      <c r="J1203" s="132">
        <v>167452646</v>
      </c>
      <c r="K1203" s="132">
        <v>450530</v>
      </c>
      <c r="L1203" s="181">
        <f>(C1203+4.2+coefficient!$B$20)/0.88*1.19</f>
        <v>23.204999999999998</v>
      </c>
      <c r="M1203" s="135">
        <v>295</v>
      </c>
      <c r="N1203" s="135">
        <v>167452646</v>
      </c>
      <c r="O1203" s="135">
        <v>450531</v>
      </c>
      <c r="P1203" s="182">
        <f>(C1203+4.2+coefficient!$B$20-0.5)/0.88*1.19</f>
        <v>22.528863636363639</v>
      </c>
      <c r="Q1203" s="137">
        <v>296</v>
      </c>
      <c r="R1203" s="137">
        <v>167452646</v>
      </c>
      <c r="S1203" s="137">
        <v>450532</v>
      </c>
      <c r="T1203" s="186">
        <f t="shared" si="78"/>
        <v>11.034545454545455</v>
      </c>
      <c r="U1203" s="187">
        <v>758</v>
      </c>
      <c r="V1203" s="187">
        <v>167452646</v>
      </c>
      <c r="W1203" s="187">
        <v>600366</v>
      </c>
      <c r="X1203" s="188">
        <f t="shared" si="82"/>
        <v>18.305</v>
      </c>
      <c r="Y1203" s="189">
        <v>759</v>
      </c>
      <c r="Z1203" s="189">
        <v>167452646</v>
      </c>
      <c r="AA1203" s="189">
        <v>600367</v>
      </c>
      <c r="AB1203" s="357">
        <v>90</v>
      </c>
    </row>
    <row r="1204" spans="1:28" x14ac:dyDescent="0.25">
      <c r="A1204" s="144" t="s">
        <v>2044</v>
      </c>
      <c r="B1204" s="183">
        <v>167452647</v>
      </c>
      <c r="C1204" s="184">
        <v>4.83</v>
      </c>
      <c r="D1204" s="127">
        <f>(C1204+4.2+coefficient!$B$19-0.5)/0.9*1.19</f>
        <v>27.145222222222223</v>
      </c>
      <c r="E1204" s="128">
        <f>(C1204+4.2+coefficient!$B$19-0.5)/0.95</f>
        <v>21.610526315789475</v>
      </c>
      <c r="F1204" s="178" t="s">
        <v>841</v>
      </c>
      <c r="G1204" s="179">
        <v>1203</v>
      </c>
      <c r="H1204" s="180">
        <f>(C1204+4.2+coefficient!$B$19)/0.85*1.19</f>
        <v>29.442</v>
      </c>
      <c r="I1204" s="132">
        <v>294</v>
      </c>
      <c r="J1204" s="132">
        <v>167452647</v>
      </c>
      <c r="K1204" s="132">
        <v>450533</v>
      </c>
      <c r="L1204" s="181">
        <f>(C1204+4.2+coefficient!$B$19)/0.88*1.19</f>
        <v>28.438295454545454</v>
      </c>
      <c r="M1204" s="135">
        <v>295</v>
      </c>
      <c r="N1204" s="135">
        <v>167452647</v>
      </c>
      <c r="O1204" s="135">
        <v>450534</v>
      </c>
      <c r="P1204" s="182">
        <f>(C1204+4.2+coefficient!$B$19-0.5)/0.88*1.19</f>
        <v>27.762159090909094</v>
      </c>
      <c r="Q1204" s="137">
        <v>296</v>
      </c>
      <c r="R1204" s="137">
        <v>167452647</v>
      </c>
      <c r="S1204" s="137">
        <v>450535</v>
      </c>
      <c r="T1204" s="186">
        <f t="shared" si="78"/>
        <v>12.211022727272729</v>
      </c>
      <c r="U1204" s="187">
        <v>758</v>
      </c>
      <c r="V1204" s="187">
        <v>167452647</v>
      </c>
      <c r="W1204" s="187">
        <v>600368</v>
      </c>
      <c r="X1204" s="188">
        <f t="shared" si="82"/>
        <v>23.538295454545455</v>
      </c>
      <c r="Y1204" s="189">
        <v>759</v>
      </c>
      <c r="Z1204" s="189">
        <v>167452647</v>
      </c>
      <c r="AA1204" s="189">
        <v>600369</v>
      </c>
      <c r="AB1204" s="357">
        <v>90</v>
      </c>
    </row>
    <row r="1205" spans="1:28" x14ac:dyDescent="0.25">
      <c r="A1205" s="125" t="s">
        <v>2045</v>
      </c>
      <c r="B1205" s="183">
        <v>167452648</v>
      </c>
      <c r="C1205" s="184">
        <v>5.73</v>
      </c>
      <c r="D1205" s="127">
        <f>(C1205+4.2+coefficient!$B$19-0.5)/0.9*1.19</f>
        <v>28.335222222222221</v>
      </c>
      <c r="E1205" s="128">
        <f>(C1205+4.2+coefficient!$B$19-0.5)/0.95</f>
        <v>22.557894736842105</v>
      </c>
      <c r="F1205" s="185" t="s">
        <v>841</v>
      </c>
      <c r="G1205" s="179">
        <v>1204</v>
      </c>
      <c r="H1205" s="180">
        <f>(C1205+4.2+coefficient!$B$19)/0.85*1.19</f>
        <v>30.701999999999998</v>
      </c>
      <c r="I1205" s="132">
        <v>294</v>
      </c>
      <c r="J1205" s="132">
        <v>167452648</v>
      </c>
      <c r="K1205" s="132">
        <v>450536</v>
      </c>
      <c r="L1205" s="181">
        <f>(C1205+4.2+coefficient!$B$19)/0.88*1.19</f>
        <v>29.65534090909091</v>
      </c>
      <c r="M1205" s="135">
        <v>295</v>
      </c>
      <c r="N1205" s="135">
        <v>167452648</v>
      </c>
      <c r="O1205" s="135">
        <v>450537</v>
      </c>
      <c r="P1205" s="182">
        <f>(C1205+4.2+coefficient!$B$19-0.5)/0.88*1.19</f>
        <v>28.979204545454543</v>
      </c>
      <c r="Q1205" s="137">
        <v>296</v>
      </c>
      <c r="R1205" s="137">
        <v>167452648</v>
      </c>
      <c r="S1205" s="137">
        <v>450538</v>
      </c>
      <c r="T1205" s="186">
        <f t="shared" si="78"/>
        <v>13.42806818181818</v>
      </c>
      <c r="U1205" s="187">
        <v>758</v>
      </c>
      <c r="V1205" s="187">
        <v>167452648</v>
      </c>
      <c r="W1205" s="187">
        <v>600370</v>
      </c>
      <c r="X1205" s="188">
        <f t="shared" si="82"/>
        <v>24.755340909090911</v>
      </c>
      <c r="Y1205" s="189">
        <v>759</v>
      </c>
      <c r="Z1205" s="189">
        <v>167452648</v>
      </c>
      <c r="AA1205" s="189">
        <v>600371</v>
      </c>
      <c r="AB1205" s="357">
        <v>90</v>
      </c>
    </row>
    <row r="1206" spans="1:28" x14ac:dyDescent="0.25">
      <c r="A1206" s="144" t="s">
        <v>2046</v>
      </c>
      <c r="B1206" s="183">
        <v>167452649</v>
      </c>
      <c r="C1206" s="184">
        <v>3.88</v>
      </c>
      <c r="D1206" s="127">
        <f>(C1206+4.2+coefficient!$B$20-0.5)/0.9*1.19</f>
        <v>21.922444444444441</v>
      </c>
      <c r="E1206" s="128">
        <f>(C1206+4.2+coefficient!$B$20-0.5)/0.95</f>
        <v>17.452631578947368</v>
      </c>
      <c r="F1206" s="178" t="s">
        <v>842</v>
      </c>
      <c r="G1206" s="179">
        <v>1205</v>
      </c>
      <c r="H1206" s="180">
        <f>(C1206+4.2+coefficient!$B$20)/0.85*1.19</f>
        <v>23.911999999999999</v>
      </c>
      <c r="I1206" s="132">
        <v>294</v>
      </c>
      <c r="J1206" s="132">
        <v>167452649</v>
      </c>
      <c r="K1206" s="132">
        <v>450539</v>
      </c>
      <c r="L1206" s="181">
        <f>(C1206+4.2+coefficient!$B$20)/0.88*1.19</f>
        <v>23.096818181818179</v>
      </c>
      <c r="M1206" s="135">
        <v>295</v>
      </c>
      <c r="N1206" s="135">
        <v>167452649</v>
      </c>
      <c r="O1206" s="135">
        <v>450540</v>
      </c>
      <c r="P1206" s="182">
        <f>(C1206+4.2+coefficient!$B$20-0.5)/0.88*1.19</f>
        <v>22.420681818181816</v>
      </c>
      <c r="Q1206" s="137">
        <v>296</v>
      </c>
      <c r="R1206" s="137">
        <v>167452649</v>
      </c>
      <c r="S1206" s="137">
        <v>450541</v>
      </c>
      <c r="T1206" s="186">
        <f t="shared" si="78"/>
        <v>10.926363636363636</v>
      </c>
      <c r="U1206" s="187">
        <v>758</v>
      </c>
      <c r="V1206" s="187">
        <v>167452649</v>
      </c>
      <c r="W1206" s="187">
        <v>600372</v>
      </c>
      <c r="X1206" s="188">
        <f t="shared" si="82"/>
        <v>18.19681818181818</v>
      </c>
      <c r="Y1206" s="189">
        <v>759</v>
      </c>
      <c r="Z1206" s="189">
        <v>167452649</v>
      </c>
      <c r="AA1206" s="189">
        <v>600373</v>
      </c>
      <c r="AB1206" s="357">
        <v>90</v>
      </c>
    </row>
    <row r="1207" spans="1:28" x14ac:dyDescent="0.25">
      <c r="A1207" s="125" t="s">
        <v>2047</v>
      </c>
      <c r="B1207" s="183">
        <v>167452650</v>
      </c>
      <c r="C1207" s="184">
        <v>4.75</v>
      </c>
      <c r="D1207" s="127">
        <f>(C1207+4.2+coefficient!$B$19-0.5)/0.9*1.19</f>
        <v>27.039444444444442</v>
      </c>
      <c r="E1207" s="128">
        <f>(C1207+4.2+coefficient!$B$19-0.5)/0.95</f>
        <v>21.526315789473685</v>
      </c>
      <c r="F1207" s="185" t="s">
        <v>841</v>
      </c>
      <c r="G1207" s="179">
        <v>1206</v>
      </c>
      <c r="H1207" s="180">
        <f>(C1207+4.2+coefficient!$B$19)/0.85*1.19</f>
        <v>29.330000000000002</v>
      </c>
      <c r="I1207" s="132">
        <v>294</v>
      </c>
      <c r="J1207" s="132">
        <v>167452650</v>
      </c>
      <c r="K1207" s="132">
        <v>450542</v>
      </c>
      <c r="L1207" s="181">
        <f>(C1207+4.2+coefficient!$B$19)/0.88*1.19</f>
        <v>28.330113636363635</v>
      </c>
      <c r="M1207" s="135">
        <v>295</v>
      </c>
      <c r="N1207" s="135">
        <v>167452650</v>
      </c>
      <c r="O1207" s="135">
        <v>450543</v>
      </c>
      <c r="P1207" s="182">
        <f>(C1207+4.2+coefficient!$B$19-0.5)/0.88*1.19</f>
        <v>27.653977272727271</v>
      </c>
      <c r="Q1207" s="137">
        <v>296</v>
      </c>
      <c r="R1207" s="137">
        <v>167452650</v>
      </c>
      <c r="S1207" s="137">
        <v>450544</v>
      </c>
      <c r="T1207" s="186">
        <f t="shared" si="78"/>
        <v>12.102840909090908</v>
      </c>
      <c r="U1207" s="187">
        <v>758</v>
      </c>
      <c r="V1207" s="187">
        <v>167452650</v>
      </c>
      <c r="W1207" s="187">
        <v>600374</v>
      </c>
      <c r="X1207" s="188">
        <f t="shared" si="82"/>
        <v>23.430113636363636</v>
      </c>
      <c r="Y1207" s="189">
        <v>759</v>
      </c>
      <c r="Z1207" s="189">
        <v>167452650</v>
      </c>
      <c r="AA1207" s="189">
        <v>600375</v>
      </c>
      <c r="AB1207" s="357">
        <v>90</v>
      </c>
    </row>
    <row r="1208" spans="1:28" x14ac:dyDescent="0.25">
      <c r="A1208" s="144" t="s">
        <v>2048</v>
      </c>
      <c r="B1208" s="183">
        <v>167452651</v>
      </c>
      <c r="C1208" s="184">
        <v>5.65</v>
      </c>
      <c r="D1208" s="127">
        <f>(C1208+4.2+coefficient!$B$19-0.5)/0.9*1.19</f>
        <v>28.229444444444447</v>
      </c>
      <c r="E1208" s="128">
        <f>(C1208+4.2+coefficient!$B$19-0.5)/0.95</f>
        <v>22.473684210526319</v>
      </c>
      <c r="F1208" s="178" t="s">
        <v>841</v>
      </c>
      <c r="G1208" s="179">
        <v>1207</v>
      </c>
      <c r="H1208" s="180">
        <f>(C1208+4.2+coefficient!$B$19)/0.85*1.19</f>
        <v>30.59</v>
      </c>
      <c r="I1208" s="132">
        <v>294</v>
      </c>
      <c r="J1208" s="132">
        <v>167452651</v>
      </c>
      <c r="K1208" s="132">
        <v>450545</v>
      </c>
      <c r="L1208" s="181">
        <f>(C1208+4.2+coefficient!$B$19)/0.88*1.19</f>
        <v>29.547159090909091</v>
      </c>
      <c r="M1208" s="135">
        <v>295</v>
      </c>
      <c r="N1208" s="135">
        <v>167452651</v>
      </c>
      <c r="O1208" s="135">
        <v>450546</v>
      </c>
      <c r="P1208" s="182">
        <f>(C1208+4.2+coefficient!$B$19-0.5)/0.88*1.19</f>
        <v>28.871022727272727</v>
      </c>
      <c r="Q1208" s="137">
        <v>296</v>
      </c>
      <c r="R1208" s="137">
        <v>167452651</v>
      </c>
      <c r="S1208" s="137">
        <v>450547</v>
      </c>
      <c r="T1208" s="186">
        <f t="shared" si="78"/>
        <v>13.319886363636366</v>
      </c>
      <c r="U1208" s="187">
        <v>758</v>
      </c>
      <c r="V1208" s="187">
        <v>167452651</v>
      </c>
      <c r="W1208" s="187">
        <v>600376</v>
      </c>
      <c r="X1208" s="188">
        <f t="shared" si="82"/>
        <v>24.647159090909092</v>
      </c>
      <c r="Y1208" s="189">
        <v>759</v>
      </c>
      <c r="Z1208" s="189">
        <v>167452651</v>
      </c>
      <c r="AA1208" s="189">
        <v>600377</v>
      </c>
      <c r="AB1208" s="357">
        <v>90</v>
      </c>
    </row>
    <row r="1209" spans="1:28" x14ac:dyDescent="0.25">
      <c r="A1209" s="125" t="s">
        <v>2049</v>
      </c>
      <c r="B1209" s="183">
        <v>167452652</v>
      </c>
      <c r="C1209" s="184">
        <v>3.89</v>
      </c>
      <c r="D1209" s="127">
        <f>(C1209+4.2+coefficient!$B$20-0.5)/0.9*1.19</f>
        <v>21.935666666666666</v>
      </c>
      <c r="E1209" s="128">
        <f>(C1209+4.2+coefficient!$B$20-0.5)/0.95</f>
        <v>17.463157894736842</v>
      </c>
      <c r="F1209" s="185" t="s">
        <v>842</v>
      </c>
      <c r="G1209" s="179">
        <v>1208</v>
      </c>
      <c r="H1209" s="180">
        <f>(C1209+4.2+coefficient!$B$20)/0.85*1.19</f>
        <v>23.925999999999998</v>
      </c>
      <c r="I1209" s="132">
        <v>294</v>
      </c>
      <c r="J1209" s="132">
        <v>167452652</v>
      </c>
      <c r="K1209" s="132">
        <v>450548</v>
      </c>
      <c r="L1209" s="181">
        <f>(C1209+4.2+coefficient!$B$20)/0.88*1.19</f>
        <v>23.110340909090908</v>
      </c>
      <c r="M1209" s="135">
        <v>295</v>
      </c>
      <c r="N1209" s="135">
        <v>167452652</v>
      </c>
      <c r="O1209" s="135">
        <v>450549</v>
      </c>
      <c r="P1209" s="182">
        <f>(C1209+4.2+coefficient!$B$20-0.5)/0.88*1.19</f>
        <v>22.434204545454545</v>
      </c>
      <c r="Q1209" s="137">
        <v>296</v>
      </c>
      <c r="R1209" s="137">
        <v>167452652</v>
      </c>
      <c r="S1209" s="137">
        <v>450550</v>
      </c>
      <c r="T1209" s="186">
        <f t="shared" si="78"/>
        <v>10.939886363636363</v>
      </c>
      <c r="U1209" s="187">
        <v>758</v>
      </c>
      <c r="V1209" s="187">
        <v>167452652</v>
      </c>
      <c r="W1209" s="187">
        <v>600378</v>
      </c>
      <c r="X1209" s="188">
        <f t="shared" si="82"/>
        <v>18.21034090909091</v>
      </c>
      <c r="Y1209" s="189">
        <v>759</v>
      </c>
      <c r="Z1209" s="189">
        <v>167452652</v>
      </c>
      <c r="AA1209" s="189">
        <v>600379</v>
      </c>
      <c r="AB1209" s="357">
        <v>90</v>
      </c>
    </row>
    <row r="1210" spans="1:28" x14ac:dyDescent="0.25">
      <c r="A1210" s="144" t="s">
        <v>2050</v>
      </c>
      <c r="B1210" s="183">
        <v>167452653</v>
      </c>
      <c r="C1210" s="184">
        <v>4.76</v>
      </c>
      <c r="D1210" s="127">
        <f>(C1210+4.2+coefficient!$B$19-0.5)/0.9*1.19</f>
        <v>27.052666666666667</v>
      </c>
      <c r="E1210" s="128">
        <f>(C1210+4.2+coefficient!$B$19-0.5)/0.95</f>
        <v>21.536842105263158</v>
      </c>
      <c r="F1210" s="178" t="s">
        <v>841</v>
      </c>
      <c r="G1210" s="179">
        <v>1209</v>
      </c>
      <c r="H1210" s="180">
        <f>(C1210+4.2+coefficient!$B$19)/0.85*1.19</f>
        <v>29.344000000000001</v>
      </c>
      <c r="I1210" s="132">
        <v>294</v>
      </c>
      <c r="J1210" s="132">
        <v>167452653</v>
      </c>
      <c r="K1210" s="132">
        <v>450551</v>
      </c>
      <c r="L1210" s="181">
        <f>(C1210+4.2+coefficient!$B$19)/0.88*1.19</f>
        <v>28.343636363636364</v>
      </c>
      <c r="M1210" s="135">
        <v>295</v>
      </c>
      <c r="N1210" s="135">
        <v>167452653</v>
      </c>
      <c r="O1210" s="135">
        <v>450552</v>
      </c>
      <c r="P1210" s="182">
        <f>(C1210+4.2+coefficient!$B$19-0.5)/0.88*1.19</f>
        <v>27.6675</v>
      </c>
      <c r="Q1210" s="137">
        <v>296</v>
      </c>
      <c r="R1210" s="137">
        <v>167452653</v>
      </c>
      <c r="S1210" s="137">
        <v>450553</v>
      </c>
      <c r="T1210" s="186">
        <f t="shared" si="78"/>
        <v>12.116363636363637</v>
      </c>
      <c r="U1210" s="187">
        <v>758</v>
      </c>
      <c r="V1210" s="187">
        <v>167452653</v>
      </c>
      <c r="W1210" s="187">
        <v>600380</v>
      </c>
      <c r="X1210" s="188">
        <f t="shared" si="82"/>
        <v>23.443636363636365</v>
      </c>
      <c r="Y1210" s="189">
        <v>759</v>
      </c>
      <c r="Z1210" s="189">
        <v>167452653</v>
      </c>
      <c r="AA1210" s="189">
        <v>600381</v>
      </c>
      <c r="AB1210" s="357">
        <v>90</v>
      </c>
    </row>
    <row r="1211" spans="1:28" x14ac:dyDescent="0.25">
      <c r="A1211" s="125" t="s">
        <v>2051</v>
      </c>
      <c r="B1211" s="183">
        <v>167452654</v>
      </c>
      <c r="C1211" s="184">
        <v>5.66</v>
      </c>
      <c r="D1211" s="127">
        <f>(C1211+4.2+coefficient!$B$19-0.5)/0.9*1.19</f>
        <v>28.242666666666661</v>
      </c>
      <c r="E1211" s="128">
        <f>(C1211+4.2+coefficient!$B$19-0.5)/0.95</f>
        <v>22.484210526315788</v>
      </c>
      <c r="F1211" s="185" t="s">
        <v>841</v>
      </c>
      <c r="G1211" s="179">
        <v>1210</v>
      </c>
      <c r="H1211" s="180">
        <f>(C1211+4.2+coefficient!$B$19)/0.85*1.19</f>
        <v>30.603999999999999</v>
      </c>
      <c r="I1211" s="132">
        <v>294</v>
      </c>
      <c r="J1211" s="132">
        <v>167452654</v>
      </c>
      <c r="K1211" s="132">
        <v>450554</v>
      </c>
      <c r="L1211" s="181">
        <f>(C1211+4.2+coefficient!$B$19)/0.88*1.19</f>
        <v>29.560681818181816</v>
      </c>
      <c r="M1211" s="135">
        <v>295</v>
      </c>
      <c r="N1211" s="135">
        <v>167452654</v>
      </c>
      <c r="O1211" s="135">
        <v>450555</v>
      </c>
      <c r="P1211" s="182">
        <f>(C1211+4.2+coefficient!$B$19-0.5)/0.88*1.19</f>
        <v>28.884545454545453</v>
      </c>
      <c r="Q1211" s="137">
        <v>296</v>
      </c>
      <c r="R1211" s="137">
        <v>167452654</v>
      </c>
      <c r="S1211" s="137">
        <v>450556</v>
      </c>
      <c r="T1211" s="186">
        <f t="shared" si="78"/>
        <v>13.33340909090909</v>
      </c>
      <c r="U1211" s="187">
        <v>758</v>
      </c>
      <c r="V1211" s="187">
        <v>167452654</v>
      </c>
      <c r="W1211" s="187">
        <v>600382</v>
      </c>
      <c r="X1211" s="188">
        <f t="shared" si="82"/>
        <v>24.660681818181814</v>
      </c>
      <c r="Y1211" s="189">
        <v>759</v>
      </c>
      <c r="Z1211" s="189">
        <v>167452654</v>
      </c>
      <c r="AA1211" s="189">
        <v>600383</v>
      </c>
      <c r="AB1211" s="357">
        <v>90</v>
      </c>
    </row>
    <row r="1212" spans="1:28" x14ac:dyDescent="0.25">
      <c r="A1212" s="144" t="s">
        <v>2052</v>
      </c>
      <c r="B1212" s="183">
        <v>167452655</v>
      </c>
      <c r="C1212" s="184">
        <v>3.08</v>
      </c>
      <c r="D1212" s="127">
        <f>(C1212+4.2+coefficient!$B$21-0.5)/0.9*1.19</f>
        <v>18.220222222222223</v>
      </c>
      <c r="E1212" s="128">
        <f>(C1212+4.2+coefficient!$B$21-0.5)/0.95</f>
        <v>14.505263157894738</v>
      </c>
      <c r="F1212" s="178" t="s">
        <v>516</v>
      </c>
      <c r="G1212" s="179">
        <v>1211</v>
      </c>
      <c r="H1212" s="180">
        <f>(C1212+4.2+coefficient!$B$21)/0.85*1.19</f>
        <v>19.992000000000001</v>
      </c>
      <c r="I1212" s="132">
        <v>294</v>
      </c>
      <c r="J1212" s="132">
        <v>167452655</v>
      </c>
      <c r="K1212" s="132">
        <v>450557</v>
      </c>
      <c r="L1212" s="181">
        <f>(C1212+4.2+coefficient!$B$21)/0.88*1.19</f>
        <v>19.310454545454547</v>
      </c>
      <c r="M1212" s="135">
        <v>295</v>
      </c>
      <c r="N1212" s="135">
        <v>167452655</v>
      </c>
      <c r="O1212" s="135">
        <v>450558</v>
      </c>
      <c r="P1212" s="182">
        <f>(C1212+4.2+coefficient!$B$21-0.5)/0.88*1.19</f>
        <v>18.63431818181818</v>
      </c>
      <c r="Q1212" s="137">
        <v>296</v>
      </c>
      <c r="R1212" s="137">
        <v>167452655</v>
      </c>
      <c r="S1212" s="137">
        <v>450559</v>
      </c>
      <c r="T1212" s="186">
        <f t="shared" si="78"/>
        <v>9.8445454545454556</v>
      </c>
      <c r="U1212" s="187">
        <v>758</v>
      </c>
      <c r="V1212" s="187">
        <v>167452655</v>
      </c>
      <c r="W1212" s="187">
        <v>600384</v>
      </c>
      <c r="X1212" s="188">
        <f t="shared" si="82"/>
        <v>14.410454545454547</v>
      </c>
      <c r="Y1212" s="189">
        <v>759</v>
      </c>
      <c r="Z1212" s="189">
        <v>167452655</v>
      </c>
      <c r="AA1212" s="189">
        <v>600385</v>
      </c>
      <c r="AB1212" s="357">
        <v>21</v>
      </c>
    </row>
    <row r="1213" spans="1:28" x14ac:dyDescent="0.25">
      <c r="A1213" s="125" t="s">
        <v>2053</v>
      </c>
      <c r="B1213" s="183">
        <v>167452656</v>
      </c>
      <c r="C1213" s="184">
        <v>3.93</v>
      </c>
      <c r="D1213" s="127">
        <f>(C1213+4.2+coefficient!$B$20-0.5)/0.9*1.19</f>
        <v>21.988555555555561</v>
      </c>
      <c r="E1213" s="128">
        <f>(C1213+4.2+coefficient!$B$20-0.5)/0.95</f>
        <v>17.505263157894742</v>
      </c>
      <c r="F1213" s="185" t="s">
        <v>842</v>
      </c>
      <c r="G1213" s="179">
        <v>1212</v>
      </c>
      <c r="H1213" s="180">
        <f>(C1213+4.2+coefficient!$B$20)/0.85*1.19</f>
        <v>23.982000000000003</v>
      </c>
      <c r="I1213" s="132">
        <v>294</v>
      </c>
      <c r="J1213" s="132">
        <v>167452656</v>
      </c>
      <c r="K1213" s="132">
        <v>450560</v>
      </c>
      <c r="L1213" s="181">
        <f>(C1213+4.2+coefficient!$B$20)/0.88*1.19</f>
        <v>23.164431818181821</v>
      </c>
      <c r="M1213" s="135">
        <v>295</v>
      </c>
      <c r="N1213" s="135">
        <v>167452656</v>
      </c>
      <c r="O1213" s="135">
        <v>450561</v>
      </c>
      <c r="P1213" s="182">
        <f>(C1213+4.2+coefficient!$B$20-0.5)/0.88*1.19</f>
        <v>22.488295454545458</v>
      </c>
      <c r="Q1213" s="137">
        <v>296</v>
      </c>
      <c r="R1213" s="137">
        <v>167452656</v>
      </c>
      <c r="S1213" s="137">
        <v>450562</v>
      </c>
      <c r="T1213" s="186">
        <f t="shared" si="78"/>
        <v>10.993977272727275</v>
      </c>
      <c r="U1213" s="187">
        <v>758</v>
      </c>
      <c r="V1213" s="187">
        <v>167452656</v>
      </c>
      <c r="W1213" s="187">
        <v>600386</v>
      </c>
      <c r="X1213" s="188">
        <f>L1213-1</f>
        <v>22.164431818181821</v>
      </c>
      <c r="Y1213" s="189">
        <v>759</v>
      </c>
      <c r="Z1213" s="189">
        <v>167452656</v>
      </c>
      <c r="AA1213" s="189">
        <v>600387</v>
      </c>
      <c r="AB1213" s="357">
        <v>10</v>
      </c>
    </row>
    <row r="1214" spans="1:28" x14ac:dyDescent="0.25">
      <c r="A1214" s="144" t="s">
        <v>2054</v>
      </c>
      <c r="B1214" s="183">
        <v>167452657</v>
      </c>
      <c r="C1214" s="184">
        <v>4.8</v>
      </c>
      <c r="D1214" s="127">
        <f>(C1214+4.2+coefficient!$B$19-0.5)/0.9*1.19</f>
        <v>27.105555555555554</v>
      </c>
      <c r="E1214" s="128">
        <f>(C1214+4.2+coefficient!$B$19-0.5)/0.95</f>
        <v>21.578947368421055</v>
      </c>
      <c r="F1214" s="178" t="s">
        <v>841</v>
      </c>
      <c r="G1214" s="179">
        <v>1213</v>
      </c>
      <c r="H1214" s="180">
        <f>(C1214+4.2+coefficient!$B$19)/0.85*1.19</f>
        <v>29.4</v>
      </c>
      <c r="I1214" s="132">
        <v>294</v>
      </c>
      <c r="J1214" s="132">
        <v>167452657</v>
      </c>
      <c r="K1214" s="132">
        <v>450563</v>
      </c>
      <c r="L1214" s="181">
        <f>(C1214+4.2+coefficient!$B$19)/0.88*1.19</f>
        <v>28.39772727272727</v>
      </c>
      <c r="M1214" s="135">
        <v>295</v>
      </c>
      <c r="N1214" s="135">
        <v>167452657</v>
      </c>
      <c r="O1214" s="135">
        <v>450564</v>
      </c>
      <c r="P1214" s="182">
        <f>(C1214+4.2+coefficient!$B$19-0.5)/0.88*1.19</f>
        <v>27.72159090909091</v>
      </c>
      <c r="Q1214" s="137">
        <v>296</v>
      </c>
      <c r="R1214" s="137">
        <v>167452657</v>
      </c>
      <c r="S1214" s="137">
        <v>450565</v>
      </c>
      <c r="T1214" s="186">
        <f t="shared" si="78"/>
        <v>12.170454545454545</v>
      </c>
      <c r="U1214" s="187">
        <v>758</v>
      </c>
      <c r="V1214" s="187">
        <v>167452657</v>
      </c>
      <c r="W1214" s="187">
        <v>600388</v>
      </c>
      <c r="X1214" s="188">
        <f>L1214-1</f>
        <v>27.39772727272727</v>
      </c>
      <c r="Y1214" s="189">
        <v>759</v>
      </c>
      <c r="Z1214" s="189">
        <v>167452657</v>
      </c>
      <c r="AA1214" s="189">
        <v>600389</v>
      </c>
      <c r="AB1214" s="357">
        <v>10</v>
      </c>
    </row>
    <row r="1215" spans="1:28" x14ac:dyDescent="0.25">
      <c r="A1215" s="125" t="s">
        <v>2055</v>
      </c>
      <c r="B1215" s="183">
        <v>167452658</v>
      </c>
      <c r="C1215" s="184">
        <v>4.12</v>
      </c>
      <c r="D1215" s="127">
        <f>(C1215+4.2+coefficient!$B$20-0.5)/0.9*1.19</f>
        <v>22.239777777777778</v>
      </c>
      <c r="E1215" s="128">
        <f>(C1215+4.2+coefficient!$B$20-0.5)/0.95</f>
        <v>17.705263157894738</v>
      </c>
      <c r="F1215" s="185" t="s">
        <v>842</v>
      </c>
      <c r="G1215" s="179">
        <v>1214</v>
      </c>
      <c r="H1215" s="180">
        <f>(C1215+4.2+coefficient!$B$20)/0.85*1.19</f>
        <v>24.248000000000001</v>
      </c>
      <c r="I1215" s="132">
        <v>294</v>
      </c>
      <c r="J1215" s="132">
        <v>167452658</v>
      </c>
      <c r="K1215" s="132">
        <v>450566</v>
      </c>
      <c r="L1215" s="181">
        <f>(C1215+4.2+coefficient!$B$20)/0.88*1.19</f>
        <v>23.421363636363637</v>
      </c>
      <c r="M1215" s="135">
        <v>295</v>
      </c>
      <c r="N1215" s="135">
        <v>167452658</v>
      </c>
      <c r="O1215" s="135">
        <v>450567</v>
      </c>
      <c r="P1215" s="182">
        <f>(C1215+4.2+coefficient!$B$20-0.5)/0.88*1.19</f>
        <v>22.74522727272727</v>
      </c>
      <c r="Q1215" s="137">
        <v>296</v>
      </c>
      <c r="R1215" s="137">
        <v>167452658</v>
      </c>
      <c r="S1215" s="137">
        <v>450568</v>
      </c>
      <c r="T1215" s="186">
        <f t="shared" si="78"/>
        <v>11.250909090909092</v>
      </c>
      <c r="U1215" s="187">
        <v>758</v>
      </c>
      <c r="V1215" s="187">
        <v>167452658</v>
      </c>
      <c r="W1215" s="187">
        <v>600390</v>
      </c>
      <c r="X1215" s="188">
        <f t="shared" ref="X1215:X1227" si="83">L1215-4.9</f>
        <v>18.521363636363638</v>
      </c>
      <c r="Y1215" s="189">
        <v>759</v>
      </c>
      <c r="Z1215" s="189">
        <v>167452658</v>
      </c>
      <c r="AA1215" s="189">
        <v>600391</v>
      </c>
      <c r="AB1215" s="357">
        <v>21</v>
      </c>
    </row>
    <row r="1216" spans="1:28" x14ac:dyDescent="0.25">
      <c r="A1216" s="144" t="s">
        <v>2056</v>
      </c>
      <c r="B1216" s="183">
        <v>167452659</v>
      </c>
      <c r="C1216" s="184">
        <v>4.99</v>
      </c>
      <c r="D1216" s="127">
        <f>(C1216+4.2+coefficient!$B$19-0.5)/0.9*1.19</f>
        <v>27.356777777777779</v>
      </c>
      <c r="E1216" s="128">
        <f>(C1216+4.2+coefficient!$B$19-0.5)/0.95</f>
        <v>21.778947368421054</v>
      </c>
      <c r="F1216" s="178" t="s">
        <v>841</v>
      </c>
      <c r="G1216" s="179">
        <v>1215</v>
      </c>
      <c r="H1216" s="180">
        <f>(C1216+4.2+coefficient!$B$19)/0.85*1.19</f>
        <v>29.666000000000004</v>
      </c>
      <c r="I1216" s="132">
        <v>294</v>
      </c>
      <c r="J1216" s="132">
        <v>167452659</v>
      </c>
      <c r="K1216" s="132">
        <v>450569</v>
      </c>
      <c r="L1216" s="181">
        <f>(C1216+4.2+coefficient!$B$19)/0.88*1.19</f>
        <v>28.654659090909092</v>
      </c>
      <c r="M1216" s="135">
        <v>295</v>
      </c>
      <c r="N1216" s="135">
        <v>167452659</v>
      </c>
      <c r="O1216" s="135">
        <v>450570</v>
      </c>
      <c r="P1216" s="182">
        <f>(C1216+4.2+coefficient!$B$19-0.5)/0.88*1.19</f>
        <v>27.978522727272725</v>
      </c>
      <c r="Q1216" s="137">
        <v>296</v>
      </c>
      <c r="R1216" s="137">
        <v>167452659</v>
      </c>
      <c r="S1216" s="137">
        <v>450571</v>
      </c>
      <c r="T1216" s="186">
        <f t="shared" si="78"/>
        <v>12.427386363636366</v>
      </c>
      <c r="U1216" s="187">
        <v>758</v>
      </c>
      <c r="V1216" s="187">
        <v>167452659</v>
      </c>
      <c r="W1216" s="187">
        <v>600392</v>
      </c>
      <c r="X1216" s="188">
        <f t="shared" si="83"/>
        <v>23.754659090909094</v>
      </c>
      <c r="Y1216" s="189">
        <v>759</v>
      </c>
      <c r="Z1216" s="189">
        <v>167452659</v>
      </c>
      <c r="AA1216" s="189">
        <v>600393</v>
      </c>
      <c r="AB1216" s="357">
        <v>21</v>
      </c>
    </row>
    <row r="1217" spans="1:28" x14ac:dyDescent="0.25">
      <c r="A1217" s="125" t="s">
        <v>2057</v>
      </c>
      <c r="B1217" s="183">
        <v>167452660</v>
      </c>
      <c r="C1217" s="184">
        <v>4.3</v>
      </c>
      <c r="D1217" s="127">
        <f>(C1217+4.2+coefficient!$B$20-0.5)/0.9*1.19</f>
        <v>22.477777777777778</v>
      </c>
      <c r="E1217" s="128">
        <f>(C1217+4.2+coefficient!$B$20-0.5)/0.95</f>
        <v>17.894736842105264</v>
      </c>
      <c r="F1217" s="185" t="s">
        <v>842</v>
      </c>
      <c r="G1217" s="179">
        <v>1216</v>
      </c>
      <c r="H1217" s="180">
        <f>(C1217+4.2+coefficient!$B$20)/0.85*1.19</f>
        <v>24.5</v>
      </c>
      <c r="I1217" s="132">
        <v>294</v>
      </c>
      <c r="J1217" s="132">
        <v>167452660</v>
      </c>
      <c r="K1217" s="132">
        <v>450572</v>
      </c>
      <c r="L1217" s="181">
        <f>(C1217+4.2+coefficient!$B$20)/0.88*1.19</f>
        <v>23.664772727272727</v>
      </c>
      <c r="M1217" s="135">
        <v>295</v>
      </c>
      <c r="N1217" s="135">
        <v>167452660</v>
      </c>
      <c r="O1217" s="135">
        <v>450573</v>
      </c>
      <c r="P1217" s="182">
        <f>(C1217+4.2+coefficient!$B$20-0.5)/0.88*1.19</f>
        <v>22.98863636363636</v>
      </c>
      <c r="Q1217" s="137">
        <v>296</v>
      </c>
      <c r="R1217" s="137">
        <v>167452660</v>
      </c>
      <c r="S1217" s="137">
        <v>450574</v>
      </c>
      <c r="T1217" s="186">
        <f t="shared" si="78"/>
        <v>11.49431818181818</v>
      </c>
      <c r="U1217" s="187">
        <v>758</v>
      </c>
      <c r="V1217" s="187">
        <v>167452660</v>
      </c>
      <c r="W1217" s="187">
        <v>600394</v>
      </c>
      <c r="X1217" s="188">
        <f t="shared" si="83"/>
        <v>18.764772727272728</v>
      </c>
      <c r="Y1217" s="189">
        <v>759</v>
      </c>
      <c r="Z1217" s="189">
        <v>167452660</v>
      </c>
      <c r="AA1217" s="189">
        <v>600395</v>
      </c>
      <c r="AB1217" s="357">
        <v>21</v>
      </c>
    </row>
    <row r="1218" spans="1:28" x14ac:dyDescent="0.25">
      <c r="A1218" s="144" t="s">
        <v>2058</v>
      </c>
      <c r="B1218" s="183">
        <v>167452661</v>
      </c>
      <c r="C1218" s="184">
        <v>5.17</v>
      </c>
      <c r="D1218" s="127">
        <f>(C1218+4.2+coefficient!$B$19-0.5)/0.9*1.19</f>
        <v>27.594777777777779</v>
      </c>
      <c r="E1218" s="128">
        <f>(C1218+4.2+coefficient!$B$19-0.5)/0.95</f>
        <v>21.96842105263158</v>
      </c>
      <c r="F1218" s="178" t="s">
        <v>841</v>
      </c>
      <c r="G1218" s="179">
        <v>1217</v>
      </c>
      <c r="H1218" s="180">
        <f>(C1218+4.2+coefficient!$B$19)/0.85*1.19</f>
        <v>29.918000000000003</v>
      </c>
      <c r="I1218" s="132">
        <v>294</v>
      </c>
      <c r="J1218" s="132">
        <v>167452661</v>
      </c>
      <c r="K1218" s="132">
        <v>450575</v>
      </c>
      <c r="L1218" s="181">
        <f>(C1218+4.2+coefficient!$B$19)/0.88*1.19</f>
        <v>28.898068181818182</v>
      </c>
      <c r="M1218" s="135">
        <v>295</v>
      </c>
      <c r="N1218" s="135">
        <v>167452661</v>
      </c>
      <c r="O1218" s="135">
        <v>450576</v>
      </c>
      <c r="P1218" s="182">
        <f>(C1218+4.2+coefficient!$B$19-0.5)/0.88*1.19</f>
        <v>28.221931818181819</v>
      </c>
      <c r="Q1218" s="137">
        <v>296</v>
      </c>
      <c r="R1218" s="137">
        <v>167452661</v>
      </c>
      <c r="S1218" s="137">
        <v>450577</v>
      </c>
      <c r="T1218" s="186">
        <f t="shared" ref="T1218:T1281" si="84">(C1218+4.2)/0.88*1.19</f>
        <v>12.670795454545456</v>
      </c>
      <c r="U1218" s="187">
        <v>758</v>
      </c>
      <c r="V1218" s="187">
        <v>167452661</v>
      </c>
      <c r="W1218" s="187">
        <v>600396</v>
      </c>
      <c r="X1218" s="188">
        <f t="shared" si="83"/>
        <v>23.998068181818184</v>
      </c>
      <c r="Y1218" s="189">
        <v>759</v>
      </c>
      <c r="Z1218" s="189">
        <v>167452661</v>
      </c>
      <c r="AA1218" s="189">
        <v>600397</v>
      </c>
      <c r="AB1218" s="357">
        <v>21</v>
      </c>
    </row>
    <row r="1219" spans="1:28" x14ac:dyDescent="0.25">
      <c r="A1219" s="125" t="s">
        <v>2059</v>
      </c>
      <c r="B1219" s="183">
        <v>167452662</v>
      </c>
      <c r="C1219" s="184">
        <v>6.07</v>
      </c>
      <c r="D1219" s="127">
        <f>(C1219+4.2+coefficient!$B$19-0.5)/0.9*1.19</f>
        <v>28.784777777777773</v>
      </c>
      <c r="E1219" s="128">
        <f>(C1219+4.2+coefficient!$B$19-0.5)/0.95</f>
        <v>22.91578947368421</v>
      </c>
      <c r="F1219" s="185" t="s">
        <v>841</v>
      </c>
      <c r="G1219" s="179">
        <v>1218</v>
      </c>
      <c r="H1219" s="180">
        <f>(C1219+4.2+coefficient!$B$19)/0.85*1.19</f>
        <v>31.177999999999997</v>
      </c>
      <c r="I1219" s="132">
        <v>294</v>
      </c>
      <c r="J1219" s="132">
        <v>167452662</v>
      </c>
      <c r="K1219" s="132">
        <v>450578</v>
      </c>
      <c r="L1219" s="181">
        <f>(C1219+4.2+coefficient!$B$19)/0.88*1.19</f>
        <v>30.115113636363631</v>
      </c>
      <c r="M1219" s="135">
        <v>295</v>
      </c>
      <c r="N1219" s="135">
        <v>167452662</v>
      </c>
      <c r="O1219" s="135">
        <v>450579</v>
      </c>
      <c r="P1219" s="182">
        <f>(C1219+4.2+coefficient!$B$19-0.5)/0.88*1.19</f>
        <v>29.438977272727271</v>
      </c>
      <c r="Q1219" s="137">
        <v>296</v>
      </c>
      <c r="R1219" s="137">
        <v>167452662</v>
      </c>
      <c r="S1219" s="137">
        <v>450580</v>
      </c>
      <c r="T1219" s="186">
        <f t="shared" si="84"/>
        <v>13.887840909090908</v>
      </c>
      <c r="U1219" s="187">
        <v>758</v>
      </c>
      <c r="V1219" s="187">
        <v>167452662</v>
      </c>
      <c r="W1219" s="187">
        <v>600398</v>
      </c>
      <c r="X1219" s="188">
        <f t="shared" si="83"/>
        <v>25.215113636363633</v>
      </c>
      <c r="Y1219" s="189">
        <v>759</v>
      </c>
      <c r="Z1219" s="189">
        <v>167452662</v>
      </c>
      <c r="AA1219" s="189">
        <v>600399</v>
      </c>
      <c r="AB1219" s="357">
        <v>21</v>
      </c>
    </row>
    <row r="1220" spans="1:28" x14ac:dyDescent="0.25">
      <c r="A1220" s="144" t="s">
        <v>2060</v>
      </c>
      <c r="B1220" s="183">
        <v>167452663</v>
      </c>
      <c r="C1220" s="184">
        <v>4.22</v>
      </c>
      <c r="D1220" s="127">
        <f>(C1220+4.2+coefficient!$B$20-0.5)/0.9*1.19</f>
        <v>22.372</v>
      </c>
      <c r="E1220" s="128">
        <f>(C1220+4.2+coefficient!$B$20-0.5)/0.95</f>
        <v>17.810526315789478</v>
      </c>
      <c r="F1220" s="178" t="s">
        <v>842</v>
      </c>
      <c r="G1220" s="179">
        <v>1219</v>
      </c>
      <c r="H1220" s="180">
        <f>(C1220+4.2+coefficient!$B$20)/0.85*1.19</f>
        <v>24.388000000000002</v>
      </c>
      <c r="I1220" s="132">
        <v>294</v>
      </c>
      <c r="J1220" s="132">
        <v>167452663</v>
      </c>
      <c r="K1220" s="132">
        <v>450581</v>
      </c>
      <c r="L1220" s="181">
        <f>(C1220+4.2+coefficient!$B$20)/0.88*1.19</f>
        <v>23.556590909090911</v>
      </c>
      <c r="M1220" s="135">
        <v>295</v>
      </c>
      <c r="N1220" s="135">
        <v>167452663</v>
      </c>
      <c r="O1220" s="135">
        <v>450582</v>
      </c>
      <c r="P1220" s="182">
        <f>(C1220+4.2+coefficient!$B$20-0.5)/0.88*1.19</f>
        <v>22.880454545454548</v>
      </c>
      <c r="Q1220" s="137">
        <v>296</v>
      </c>
      <c r="R1220" s="137">
        <v>167452663</v>
      </c>
      <c r="S1220" s="137">
        <v>450583</v>
      </c>
      <c r="T1220" s="186">
        <f t="shared" si="84"/>
        <v>11.386136363636364</v>
      </c>
      <c r="U1220" s="187">
        <v>758</v>
      </c>
      <c r="V1220" s="187">
        <v>167452663</v>
      </c>
      <c r="W1220" s="187">
        <v>600400</v>
      </c>
      <c r="X1220" s="188">
        <f t="shared" si="83"/>
        <v>18.656590909090909</v>
      </c>
      <c r="Y1220" s="189">
        <v>759</v>
      </c>
      <c r="Z1220" s="189">
        <v>167452663</v>
      </c>
      <c r="AA1220" s="189">
        <v>600401</v>
      </c>
      <c r="AB1220" s="357">
        <v>21</v>
      </c>
    </row>
    <row r="1221" spans="1:28" x14ac:dyDescent="0.25">
      <c r="A1221" s="125" t="s">
        <v>2061</v>
      </c>
      <c r="B1221" s="183">
        <v>167452664</v>
      </c>
      <c r="C1221" s="184">
        <v>5.09</v>
      </c>
      <c r="D1221" s="127">
        <f>(C1221+4.2+coefficient!$B$19-0.5)/0.9*1.19</f>
        <v>27.488999999999997</v>
      </c>
      <c r="E1221" s="128">
        <f>(C1221+4.2+coefficient!$B$19-0.5)/0.95</f>
        <v>21.88421052631579</v>
      </c>
      <c r="F1221" s="185" t="s">
        <v>841</v>
      </c>
      <c r="G1221" s="179">
        <v>1220</v>
      </c>
      <c r="H1221" s="180">
        <f>(C1221+4.2+coefficient!$B$19)/0.85*1.19</f>
        <v>29.805999999999997</v>
      </c>
      <c r="I1221" s="132">
        <v>294</v>
      </c>
      <c r="J1221" s="132">
        <v>167452664</v>
      </c>
      <c r="K1221" s="132">
        <v>450584</v>
      </c>
      <c r="L1221" s="181">
        <f>(C1221+4.2+coefficient!$B$19)/0.88*1.19</f>
        <v>28.789886363636359</v>
      </c>
      <c r="M1221" s="135">
        <v>295</v>
      </c>
      <c r="N1221" s="135">
        <v>167452664</v>
      </c>
      <c r="O1221" s="135">
        <v>450585</v>
      </c>
      <c r="P1221" s="182">
        <f>(C1221+4.2+coefficient!$B$19-0.5)/0.88*1.19</f>
        <v>28.11375</v>
      </c>
      <c r="Q1221" s="137">
        <v>296</v>
      </c>
      <c r="R1221" s="137">
        <v>167452664</v>
      </c>
      <c r="S1221" s="137">
        <v>450586</v>
      </c>
      <c r="T1221" s="186">
        <f t="shared" si="84"/>
        <v>12.562613636363636</v>
      </c>
      <c r="U1221" s="187">
        <v>758</v>
      </c>
      <c r="V1221" s="187">
        <v>167452664</v>
      </c>
      <c r="W1221" s="187">
        <v>600402</v>
      </c>
      <c r="X1221" s="188">
        <f t="shared" si="83"/>
        <v>23.889886363636357</v>
      </c>
      <c r="Y1221" s="189">
        <v>759</v>
      </c>
      <c r="Z1221" s="189">
        <v>167452664</v>
      </c>
      <c r="AA1221" s="189">
        <v>600403</v>
      </c>
      <c r="AB1221" s="357">
        <v>21</v>
      </c>
    </row>
    <row r="1222" spans="1:28" x14ac:dyDescent="0.25">
      <c r="A1222" s="144" t="s">
        <v>2062</v>
      </c>
      <c r="B1222" s="183">
        <v>167452665</v>
      </c>
      <c r="C1222" s="184">
        <v>5.99</v>
      </c>
      <c r="D1222" s="127">
        <f>(C1222+4.2+coefficient!$B$19-0.5)/0.9*1.19</f>
        <v>28.679000000000002</v>
      </c>
      <c r="E1222" s="128">
        <f>(C1222+4.2+coefficient!$B$19-0.5)/0.95</f>
        <v>22.831578947368424</v>
      </c>
      <c r="F1222" s="178" t="s">
        <v>841</v>
      </c>
      <c r="G1222" s="179">
        <v>1221</v>
      </c>
      <c r="H1222" s="180">
        <f>(C1222+4.2+coefficient!$B$19)/0.85*1.19</f>
        <v>31.066000000000003</v>
      </c>
      <c r="I1222" s="132">
        <v>294</v>
      </c>
      <c r="J1222" s="132">
        <v>167452665</v>
      </c>
      <c r="K1222" s="132">
        <v>450587</v>
      </c>
      <c r="L1222" s="181">
        <f>(C1222+4.2+coefficient!$B$19)/0.88*1.19</f>
        <v>30.006931818181819</v>
      </c>
      <c r="M1222" s="135">
        <v>295</v>
      </c>
      <c r="N1222" s="135">
        <v>167452665</v>
      </c>
      <c r="O1222" s="135">
        <v>450588</v>
      </c>
      <c r="P1222" s="182">
        <f>(C1222+4.2+coefficient!$B$19-0.5)/0.88*1.19</f>
        <v>29.330795454545456</v>
      </c>
      <c r="Q1222" s="137">
        <v>296</v>
      </c>
      <c r="R1222" s="137">
        <v>167452665</v>
      </c>
      <c r="S1222" s="137">
        <v>450589</v>
      </c>
      <c r="T1222" s="186">
        <f t="shared" si="84"/>
        <v>13.779659090909092</v>
      </c>
      <c r="U1222" s="187">
        <v>758</v>
      </c>
      <c r="V1222" s="187">
        <v>167452665</v>
      </c>
      <c r="W1222" s="187">
        <v>600404</v>
      </c>
      <c r="X1222" s="188">
        <f t="shared" si="83"/>
        <v>25.10693181818182</v>
      </c>
      <c r="Y1222" s="189">
        <v>759</v>
      </c>
      <c r="Z1222" s="189">
        <v>167452665</v>
      </c>
      <c r="AA1222" s="189">
        <v>600405</v>
      </c>
      <c r="AB1222" s="357">
        <v>21</v>
      </c>
    </row>
    <row r="1223" spans="1:28" x14ac:dyDescent="0.25">
      <c r="A1223" s="125" t="s">
        <v>2063</v>
      </c>
      <c r="B1223" s="183">
        <v>167452666</v>
      </c>
      <c r="C1223" s="184">
        <v>4.2300000000000004</v>
      </c>
      <c r="D1223" s="127">
        <f>(C1223+4.2+coefficient!$B$20-0.5)/0.9*1.19</f>
        <v>22.385222222222218</v>
      </c>
      <c r="E1223" s="128">
        <f>(C1223+4.2+coefficient!$B$20-0.5)/0.95</f>
        <v>17.821052631578947</v>
      </c>
      <c r="F1223" s="185" t="s">
        <v>842</v>
      </c>
      <c r="G1223" s="179">
        <v>1222</v>
      </c>
      <c r="H1223" s="180">
        <f>(C1223+4.2+coefficient!$B$20)/0.85*1.19</f>
        <v>24.402000000000001</v>
      </c>
      <c r="I1223" s="132">
        <v>294</v>
      </c>
      <c r="J1223" s="132">
        <v>167452666</v>
      </c>
      <c r="K1223" s="132">
        <v>450590</v>
      </c>
      <c r="L1223" s="181">
        <f>(C1223+4.2+coefficient!$B$20)/0.88*1.19</f>
        <v>23.570113636363633</v>
      </c>
      <c r="M1223" s="135">
        <v>295</v>
      </c>
      <c r="N1223" s="135">
        <v>167452666</v>
      </c>
      <c r="O1223" s="135">
        <v>450591</v>
      </c>
      <c r="P1223" s="182">
        <f>(C1223+4.2+coefficient!$B$20-0.5)/0.88*1.19</f>
        <v>22.89397727272727</v>
      </c>
      <c r="Q1223" s="137">
        <v>296</v>
      </c>
      <c r="R1223" s="137">
        <v>167452666</v>
      </c>
      <c r="S1223" s="137">
        <v>450592</v>
      </c>
      <c r="T1223" s="186">
        <f t="shared" si="84"/>
        <v>11.399659090909092</v>
      </c>
      <c r="U1223" s="187">
        <v>758</v>
      </c>
      <c r="V1223" s="187">
        <v>167452666</v>
      </c>
      <c r="W1223" s="187">
        <v>600406</v>
      </c>
      <c r="X1223" s="188">
        <f t="shared" si="83"/>
        <v>18.670113636363631</v>
      </c>
      <c r="Y1223" s="189">
        <v>759</v>
      </c>
      <c r="Z1223" s="189">
        <v>167452666</v>
      </c>
      <c r="AA1223" s="189">
        <v>600407</v>
      </c>
      <c r="AB1223" s="357">
        <v>21</v>
      </c>
    </row>
    <row r="1224" spans="1:28" x14ac:dyDescent="0.25">
      <c r="A1224" s="144" t="s">
        <v>2064</v>
      </c>
      <c r="B1224" s="183">
        <v>167452667</v>
      </c>
      <c r="C1224" s="184">
        <v>5.0999999999999996</v>
      </c>
      <c r="D1224" s="127">
        <f>(C1224+4.2+coefficient!$B$19-0.5)/0.9*1.19</f>
        <v>27.502222222222219</v>
      </c>
      <c r="E1224" s="128">
        <f>(C1224+4.2+coefficient!$B$19-0.5)/0.95</f>
        <v>21.894736842105264</v>
      </c>
      <c r="F1224" s="178" t="s">
        <v>841</v>
      </c>
      <c r="G1224" s="179">
        <v>1223</v>
      </c>
      <c r="H1224" s="180">
        <f>(C1224+4.2+coefficient!$B$19)/0.85*1.19</f>
        <v>29.819999999999997</v>
      </c>
      <c r="I1224" s="132">
        <v>294</v>
      </c>
      <c r="J1224" s="132">
        <v>167452667</v>
      </c>
      <c r="K1224" s="132">
        <v>450593</v>
      </c>
      <c r="L1224" s="181">
        <f>(C1224+4.2+coefficient!$B$19)/0.88*1.19</f>
        <v>28.803409090909092</v>
      </c>
      <c r="M1224" s="135">
        <v>295</v>
      </c>
      <c r="N1224" s="135">
        <v>167452667</v>
      </c>
      <c r="O1224" s="135">
        <v>450594</v>
      </c>
      <c r="P1224" s="182">
        <f>(C1224+4.2+coefficient!$B$19-0.5)/0.88*1.19</f>
        <v>28.127272727272725</v>
      </c>
      <c r="Q1224" s="137">
        <v>296</v>
      </c>
      <c r="R1224" s="137">
        <v>167452667</v>
      </c>
      <c r="S1224" s="137">
        <v>450595</v>
      </c>
      <c r="T1224" s="186">
        <f t="shared" si="84"/>
        <v>12.576136363636364</v>
      </c>
      <c r="U1224" s="187">
        <v>758</v>
      </c>
      <c r="V1224" s="187">
        <v>167452667</v>
      </c>
      <c r="W1224" s="187">
        <v>600408</v>
      </c>
      <c r="X1224" s="188">
        <f t="shared" si="83"/>
        <v>23.903409090909093</v>
      </c>
      <c r="Y1224" s="189">
        <v>759</v>
      </c>
      <c r="Z1224" s="189">
        <v>167452667</v>
      </c>
      <c r="AA1224" s="189">
        <v>600409</v>
      </c>
      <c r="AB1224" s="357">
        <v>21</v>
      </c>
    </row>
    <row r="1225" spans="1:28" x14ac:dyDescent="0.25">
      <c r="A1225" s="125" t="s">
        <v>2065</v>
      </c>
      <c r="B1225" s="183">
        <v>167452668</v>
      </c>
      <c r="C1225" s="184">
        <v>6</v>
      </c>
      <c r="D1225" s="127">
        <f>(C1225+4.2+coefficient!$B$19-0.5)/0.9*1.19</f>
        <v>28.69222222222222</v>
      </c>
      <c r="E1225" s="128">
        <f>(C1225+4.2+coefficient!$B$19-0.5)/0.95</f>
        <v>22.842105263157894</v>
      </c>
      <c r="F1225" s="185" t="s">
        <v>841</v>
      </c>
      <c r="G1225" s="179">
        <v>1224</v>
      </c>
      <c r="H1225" s="180">
        <f>(C1225+4.2+coefficient!$B$19)/0.85*1.19</f>
        <v>31.08</v>
      </c>
      <c r="I1225" s="132">
        <v>294</v>
      </c>
      <c r="J1225" s="132">
        <v>167452668</v>
      </c>
      <c r="K1225" s="132">
        <v>450596</v>
      </c>
      <c r="L1225" s="181">
        <f>(C1225+4.2+coefficient!$B$19)/0.88*1.19</f>
        <v>30.020454545454545</v>
      </c>
      <c r="M1225" s="135">
        <v>295</v>
      </c>
      <c r="N1225" s="135">
        <v>167452668</v>
      </c>
      <c r="O1225" s="135">
        <v>450597</v>
      </c>
      <c r="P1225" s="182">
        <f>(C1225+4.2+coefficient!$B$19-0.5)/0.88*1.19</f>
        <v>29.344318181818178</v>
      </c>
      <c r="Q1225" s="137">
        <v>296</v>
      </c>
      <c r="R1225" s="137">
        <v>167452668</v>
      </c>
      <c r="S1225" s="137">
        <v>450598</v>
      </c>
      <c r="T1225" s="186">
        <f t="shared" si="84"/>
        <v>13.793181818181816</v>
      </c>
      <c r="U1225" s="187">
        <v>758</v>
      </c>
      <c r="V1225" s="187">
        <v>167452668</v>
      </c>
      <c r="W1225" s="187">
        <v>600410</v>
      </c>
      <c r="X1225" s="188">
        <f t="shared" si="83"/>
        <v>25.120454545454542</v>
      </c>
      <c r="Y1225" s="189">
        <v>759</v>
      </c>
      <c r="Z1225" s="189">
        <v>167452668</v>
      </c>
      <c r="AA1225" s="189">
        <v>600411</v>
      </c>
      <c r="AB1225" s="357">
        <v>21</v>
      </c>
    </row>
    <row r="1226" spans="1:28" x14ac:dyDescent="0.25">
      <c r="A1226" s="144" t="s">
        <v>2066</v>
      </c>
      <c r="B1226" s="183">
        <v>167452669</v>
      </c>
      <c r="C1226" s="184">
        <v>3.64</v>
      </c>
      <c r="D1226" s="127">
        <f>(C1226+4.2+coefficient!$B$21-0.5)/0.9*1.19</f>
        <v>18.960666666666665</v>
      </c>
      <c r="E1226" s="128">
        <f>(C1226+4.2+coefficient!$B$21-0.5)/0.95</f>
        <v>15.094736842105263</v>
      </c>
      <c r="F1226" s="178" t="s">
        <v>516</v>
      </c>
      <c r="G1226" s="179">
        <v>1225</v>
      </c>
      <c r="H1226" s="180">
        <f>(C1226+4.2+coefficient!$B$21)/0.85*1.19</f>
        <v>20.776</v>
      </c>
      <c r="I1226" s="132">
        <v>294</v>
      </c>
      <c r="J1226" s="132">
        <v>167452669</v>
      </c>
      <c r="K1226" s="132">
        <v>450599</v>
      </c>
      <c r="L1226" s="181">
        <f>(C1226+4.2+coefficient!$B$21)/0.88*1.19</f>
        <v>20.067727272727272</v>
      </c>
      <c r="M1226" s="135">
        <v>295</v>
      </c>
      <c r="N1226" s="135">
        <v>167452669</v>
      </c>
      <c r="O1226" s="135">
        <v>450600</v>
      </c>
      <c r="P1226" s="182">
        <f>(C1226+4.2+coefficient!$B$21-0.5)/0.88*1.19</f>
        <v>19.391590909090908</v>
      </c>
      <c r="Q1226" s="137">
        <v>296</v>
      </c>
      <c r="R1226" s="137">
        <v>167452669</v>
      </c>
      <c r="S1226" s="137">
        <v>450601</v>
      </c>
      <c r="T1226" s="186">
        <f t="shared" si="84"/>
        <v>10.60181818181818</v>
      </c>
      <c r="U1226" s="187">
        <v>758</v>
      </c>
      <c r="V1226" s="187">
        <v>167452669</v>
      </c>
      <c r="W1226" s="187">
        <v>600412</v>
      </c>
      <c r="X1226" s="188">
        <f t="shared" si="83"/>
        <v>15.167727272727271</v>
      </c>
      <c r="Y1226" s="189">
        <v>759</v>
      </c>
      <c r="Z1226" s="189">
        <v>167452669</v>
      </c>
      <c r="AA1226" s="189">
        <v>600413</v>
      </c>
      <c r="AB1226" s="357">
        <v>69</v>
      </c>
    </row>
    <row r="1227" spans="1:28" x14ac:dyDescent="0.25">
      <c r="A1227" s="125" t="s">
        <v>2067</v>
      </c>
      <c r="B1227" s="183">
        <v>167452670</v>
      </c>
      <c r="C1227" s="184">
        <v>2.2000000000000002</v>
      </c>
      <c r="D1227" s="127">
        <f>(C1227+4.2+coefficient!$B$21-0.5)/0.9*1.19</f>
        <v>17.056666666666665</v>
      </c>
      <c r="E1227" s="128">
        <f>(C1227+4.2+coefficient!$B$21-0.5)/0.95</f>
        <v>13.578947368421053</v>
      </c>
      <c r="F1227" s="185" t="s">
        <v>516</v>
      </c>
      <c r="G1227" s="179">
        <v>1226</v>
      </c>
      <c r="H1227" s="180">
        <f>(C1227+4.2+coefficient!$B$21)/0.85*1.19</f>
        <v>18.760000000000002</v>
      </c>
      <c r="I1227" s="132">
        <v>294</v>
      </c>
      <c r="J1227" s="132">
        <v>167452670</v>
      </c>
      <c r="K1227" s="132">
        <v>450602</v>
      </c>
      <c r="L1227" s="181">
        <f>(C1227+4.2+coefficient!$B$21)/0.88*1.19</f>
        <v>18.120454545454546</v>
      </c>
      <c r="M1227" s="135">
        <v>295</v>
      </c>
      <c r="N1227" s="135">
        <v>167452670</v>
      </c>
      <c r="O1227" s="135">
        <v>450603</v>
      </c>
      <c r="P1227" s="182">
        <f>(C1227+4.2+coefficient!$B$21-0.5)/0.88*1.19</f>
        <v>17.444318181818183</v>
      </c>
      <c r="Q1227" s="137">
        <v>296</v>
      </c>
      <c r="R1227" s="137">
        <v>167452670</v>
      </c>
      <c r="S1227" s="137">
        <v>450604</v>
      </c>
      <c r="T1227" s="186">
        <f t="shared" si="84"/>
        <v>8.6545454545454543</v>
      </c>
      <c r="U1227" s="187">
        <v>758</v>
      </c>
      <c r="V1227" s="187">
        <v>167452670</v>
      </c>
      <c r="W1227" s="187">
        <v>600414</v>
      </c>
      <c r="X1227" s="188">
        <f t="shared" si="83"/>
        <v>13.220454545454546</v>
      </c>
      <c r="Y1227" s="189">
        <v>759</v>
      </c>
      <c r="Z1227" s="189">
        <v>167452670</v>
      </c>
      <c r="AA1227" s="189">
        <v>600415</v>
      </c>
      <c r="AB1227" s="357">
        <v>60</v>
      </c>
    </row>
    <row r="1228" spans="1:28" x14ac:dyDescent="0.25">
      <c r="A1228" s="144" t="s">
        <v>2068</v>
      </c>
      <c r="B1228" s="183">
        <v>167452671</v>
      </c>
      <c r="C1228" s="184">
        <v>3.05</v>
      </c>
      <c r="D1228" s="127">
        <f>(C1228+4.2+coefficient!$B$20-0.5)/0.9*1.19</f>
        <v>20.824999999999999</v>
      </c>
      <c r="E1228" s="128">
        <f>(C1228+4.2+coefficient!$B$20-0.5)/0.95</f>
        <v>16.578947368421055</v>
      </c>
      <c r="F1228" s="178" t="s">
        <v>842</v>
      </c>
      <c r="G1228" s="179">
        <v>1227</v>
      </c>
      <c r="H1228" s="180">
        <f>(C1228+4.2+coefficient!$B$20)/0.85*1.19</f>
        <v>22.75</v>
      </c>
      <c r="I1228" s="132">
        <v>294</v>
      </c>
      <c r="J1228" s="132">
        <v>167452671</v>
      </c>
      <c r="K1228" s="132">
        <v>450605</v>
      </c>
      <c r="L1228" s="181">
        <f>(C1228+4.2+coefficient!$B$20)/0.88*1.19</f>
        <v>21.974431818181817</v>
      </c>
      <c r="M1228" s="135">
        <v>295</v>
      </c>
      <c r="N1228" s="135">
        <v>167452671</v>
      </c>
      <c r="O1228" s="135">
        <v>450606</v>
      </c>
      <c r="P1228" s="182">
        <f>(C1228+4.2+coefficient!$B$20-0.5)/0.88*1.19</f>
        <v>21.298295454545453</v>
      </c>
      <c r="Q1228" s="137">
        <v>296</v>
      </c>
      <c r="R1228" s="137">
        <v>167452671</v>
      </c>
      <c r="S1228" s="137">
        <v>450607</v>
      </c>
      <c r="T1228" s="186">
        <f t="shared" si="84"/>
        <v>9.8039772727272716</v>
      </c>
      <c r="U1228" s="187">
        <v>758</v>
      </c>
      <c r="V1228" s="187">
        <v>167452671</v>
      </c>
      <c r="W1228" s="187">
        <v>600416</v>
      </c>
      <c r="X1228" s="188">
        <f>L1228-1</f>
        <v>20.974431818181817</v>
      </c>
      <c r="Y1228" s="189">
        <v>759</v>
      </c>
      <c r="Z1228" s="189">
        <v>167452671</v>
      </c>
      <c r="AA1228" s="189">
        <v>600417</v>
      </c>
      <c r="AB1228" s="357">
        <v>10</v>
      </c>
    </row>
    <row r="1229" spans="1:28" x14ac:dyDescent="0.25">
      <c r="A1229" s="125" t="s">
        <v>2069</v>
      </c>
      <c r="B1229" s="183">
        <v>167452672</v>
      </c>
      <c r="C1229" s="184">
        <v>3.92</v>
      </c>
      <c r="D1229" s="127">
        <f>(C1229+4.2+coefficient!$B$19-0.5)/0.9*1.19</f>
        <v>25.942</v>
      </c>
      <c r="E1229" s="128">
        <f>(C1229+4.2+coefficient!$B$19-0.5)/0.95</f>
        <v>20.652631578947371</v>
      </c>
      <c r="F1229" s="185" t="s">
        <v>841</v>
      </c>
      <c r="G1229" s="179">
        <v>1228</v>
      </c>
      <c r="H1229" s="180">
        <f>(C1229+4.2+coefficient!$B$19)/0.85*1.19</f>
        <v>28.167999999999999</v>
      </c>
      <c r="I1229" s="132">
        <v>294</v>
      </c>
      <c r="J1229" s="132">
        <v>167452672</v>
      </c>
      <c r="K1229" s="132">
        <v>450608</v>
      </c>
      <c r="L1229" s="181">
        <f>(C1229+4.2+coefficient!$B$19)/0.88*1.19</f>
        <v>27.207727272727272</v>
      </c>
      <c r="M1229" s="135">
        <v>295</v>
      </c>
      <c r="N1229" s="135">
        <v>167452672</v>
      </c>
      <c r="O1229" s="135">
        <v>450609</v>
      </c>
      <c r="P1229" s="182">
        <f>(C1229+4.2+coefficient!$B$19-0.5)/0.88*1.19</f>
        <v>26.531590909090909</v>
      </c>
      <c r="Q1229" s="137">
        <v>296</v>
      </c>
      <c r="R1229" s="137">
        <v>167452672</v>
      </c>
      <c r="S1229" s="137">
        <v>450610</v>
      </c>
      <c r="T1229" s="186">
        <f t="shared" si="84"/>
        <v>10.980454545454545</v>
      </c>
      <c r="U1229" s="187">
        <v>758</v>
      </c>
      <c r="V1229" s="187">
        <v>167452672</v>
      </c>
      <c r="W1229" s="187">
        <v>600418</v>
      </c>
      <c r="X1229" s="188">
        <f>L1229-1</f>
        <v>26.207727272727272</v>
      </c>
      <c r="Y1229" s="189">
        <v>759</v>
      </c>
      <c r="Z1229" s="189">
        <v>167452672</v>
      </c>
      <c r="AA1229" s="189">
        <v>600419</v>
      </c>
      <c r="AB1229" s="357">
        <v>10</v>
      </c>
    </row>
    <row r="1230" spans="1:28" x14ac:dyDescent="0.25">
      <c r="A1230" s="144" t="s">
        <v>2070</v>
      </c>
      <c r="B1230" s="183">
        <v>167452673</v>
      </c>
      <c r="C1230" s="184">
        <v>3.24</v>
      </c>
      <c r="D1230" s="127">
        <f>(C1230+4.2+coefficient!$B$20-0.5)/0.9*1.19</f>
        <v>21.076222222222224</v>
      </c>
      <c r="E1230" s="128">
        <f>(C1230+4.2+coefficient!$B$20-0.5)/0.95</f>
        <v>16.778947368421054</v>
      </c>
      <c r="F1230" s="178" t="s">
        <v>842</v>
      </c>
      <c r="G1230" s="179">
        <v>1229</v>
      </c>
      <c r="H1230" s="180">
        <f>(C1230+4.2+coefficient!$B$20)/0.85*1.19</f>
        <v>23.016000000000002</v>
      </c>
      <c r="I1230" s="132">
        <v>294</v>
      </c>
      <c r="J1230" s="132">
        <v>167452673</v>
      </c>
      <c r="K1230" s="132">
        <v>450611</v>
      </c>
      <c r="L1230" s="181">
        <f>(C1230+4.2+coefficient!$B$20)/0.88*1.19</f>
        <v>22.231363636363636</v>
      </c>
      <c r="M1230" s="135">
        <v>295</v>
      </c>
      <c r="N1230" s="135">
        <v>167452673</v>
      </c>
      <c r="O1230" s="135">
        <v>450612</v>
      </c>
      <c r="P1230" s="182">
        <f>(C1230+4.2+coefficient!$B$20-0.5)/0.88*1.19</f>
        <v>21.555227272727272</v>
      </c>
      <c r="Q1230" s="137">
        <v>296</v>
      </c>
      <c r="R1230" s="137">
        <v>167452673</v>
      </c>
      <c r="S1230" s="137">
        <v>450613</v>
      </c>
      <c r="T1230" s="186">
        <f t="shared" si="84"/>
        <v>10.060909090909091</v>
      </c>
      <c r="U1230" s="187">
        <v>758</v>
      </c>
      <c r="V1230" s="187">
        <v>167452673</v>
      </c>
      <c r="W1230" s="187">
        <v>600420</v>
      </c>
      <c r="X1230" s="188">
        <f t="shared" ref="X1230:X1238" si="85">L1230-4.9</f>
        <v>17.331363636363633</v>
      </c>
      <c r="Y1230" s="189">
        <v>759</v>
      </c>
      <c r="Z1230" s="189">
        <v>167452673</v>
      </c>
      <c r="AA1230" s="189">
        <v>600421</v>
      </c>
      <c r="AB1230" s="357">
        <v>60</v>
      </c>
    </row>
    <row r="1231" spans="1:28" x14ac:dyDescent="0.25">
      <c r="A1231" s="125" t="s">
        <v>2071</v>
      </c>
      <c r="B1231" s="183">
        <v>167452674</v>
      </c>
      <c r="C1231" s="184">
        <v>4.1100000000000003</v>
      </c>
      <c r="D1231" s="127">
        <f>(C1231+4.2+coefficient!$B$19-0.5)/0.9*1.19</f>
        <v>26.193222222222222</v>
      </c>
      <c r="E1231" s="128">
        <f>(C1231+4.2+coefficient!$B$19-0.5)/0.95</f>
        <v>20.852631578947371</v>
      </c>
      <c r="F1231" s="185" t="s">
        <v>841</v>
      </c>
      <c r="G1231" s="179">
        <v>1230</v>
      </c>
      <c r="H1231" s="180">
        <f>(C1231+4.2+coefficient!$B$19)/0.85*1.19</f>
        <v>28.434000000000005</v>
      </c>
      <c r="I1231" s="132">
        <v>294</v>
      </c>
      <c r="J1231" s="132">
        <v>167452674</v>
      </c>
      <c r="K1231" s="132">
        <v>450614</v>
      </c>
      <c r="L1231" s="181">
        <f>(C1231+4.2+coefficient!$B$19)/0.88*1.19</f>
        <v>27.464659090909091</v>
      </c>
      <c r="M1231" s="135">
        <v>295</v>
      </c>
      <c r="N1231" s="135">
        <v>167452674</v>
      </c>
      <c r="O1231" s="135">
        <v>450615</v>
      </c>
      <c r="P1231" s="182">
        <f>(C1231+4.2+coefficient!$B$19-0.5)/0.88*1.19</f>
        <v>26.788522727272731</v>
      </c>
      <c r="Q1231" s="137">
        <v>296</v>
      </c>
      <c r="R1231" s="137">
        <v>167452674</v>
      </c>
      <c r="S1231" s="137">
        <v>450616</v>
      </c>
      <c r="T1231" s="186">
        <f t="shared" si="84"/>
        <v>11.237386363636363</v>
      </c>
      <c r="U1231" s="187">
        <v>758</v>
      </c>
      <c r="V1231" s="187">
        <v>167452674</v>
      </c>
      <c r="W1231" s="187">
        <v>600422</v>
      </c>
      <c r="X1231" s="188">
        <f t="shared" si="85"/>
        <v>22.564659090909089</v>
      </c>
      <c r="Y1231" s="189">
        <v>759</v>
      </c>
      <c r="Z1231" s="189">
        <v>167452674</v>
      </c>
      <c r="AA1231" s="189">
        <v>600423</v>
      </c>
      <c r="AB1231" s="357">
        <v>60</v>
      </c>
    </row>
    <row r="1232" spans="1:28" x14ac:dyDescent="0.25">
      <c r="A1232" s="144" t="s">
        <v>2072</v>
      </c>
      <c r="B1232" s="183">
        <v>167452675</v>
      </c>
      <c r="C1232" s="184">
        <v>3.42</v>
      </c>
      <c r="D1232" s="127">
        <f>(C1232+4.2+coefficient!$B$20-0.5)/0.9*1.19</f>
        <v>21.31422222222222</v>
      </c>
      <c r="E1232" s="128">
        <f>(C1232+4.2+coefficient!$B$20-0.5)/0.95</f>
        <v>16.96842105263158</v>
      </c>
      <c r="F1232" s="178" t="s">
        <v>842</v>
      </c>
      <c r="G1232" s="179">
        <v>1231</v>
      </c>
      <c r="H1232" s="180">
        <f>(C1232+4.2+coefficient!$B$20)/0.85*1.19</f>
        <v>23.268000000000001</v>
      </c>
      <c r="I1232" s="132">
        <v>294</v>
      </c>
      <c r="J1232" s="132">
        <v>167452675</v>
      </c>
      <c r="K1232" s="132">
        <v>450617</v>
      </c>
      <c r="L1232" s="181">
        <f>(C1232+4.2+coefficient!$B$20)/0.88*1.19</f>
        <v>22.474772727272725</v>
      </c>
      <c r="M1232" s="135">
        <v>295</v>
      </c>
      <c r="N1232" s="135">
        <v>167452675</v>
      </c>
      <c r="O1232" s="135">
        <v>450618</v>
      </c>
      <c r="P1232" s="182">
        <f>(C1232+4.2+coefficient!$B$20-0.5)/0.88*1.19</f>
        <v>21.798636363636366</v>
      </c>
      <c r="Q1232" s="137">
        <v>296</v>
      </c>
      <c r="R1232" s="137">
        <v>167452675</v>
      </c>
      <c r="S1232" s="137">
        <v>450619</v>
      </c>
      <c r="T1232" s="186">
        <f t="shared" si="84"/>
        <v>10.30431818181818</v>
      </c>
      <c r="U1232" s="187">
        <v>758</v>
      </c>
      <c r="V1232" s="187">
        <v>167452675</v>
      </c>
      <c r="W1232" s="187">
        <v>600424</v>
      </c>
      <c r="X1232" s="188">
        <f t="shared" si="85"/>
        <v>17.574772727272723</v>
      </c>
      <c r="Y1232" s="189">
        <v>759</v>
      </c>
      <c r="Z1232" s="189">
        <v>167452675</v>
      </c>
      <c r="AA1232" s="189">
        <v>600425</v>
      </c>
      <c r="AB1232" s="357">
        <v>60</v>
      </c>
    </row>
    <row r="1233" spans="1:33" x14ac:dyDescent="0.25">
      <c r="A1233" s="125" t="s">
        <v>2073</v>
      </c>
      <c r="B1233" s="183">
        <v>167452676</v>
      </c>
      <c r="C1233" s="184">
        <v>4.29</v>
      </c>
      <c r="D1233" s="127">
        <f>(C1233+4.2+coefficient!$B$19-0.5)/0.9*1.19</f>
        <v>26.431222222222221</v>
      </c>
      <c r="E1233" s="128">
        <f>(C1233+4.2+coefficient!$B$19-0.5)/0.95</f>
        <v>21.042105263157897</v>
      </c>
      <c r="F1233" s="185" t="s">
        <v>841</v>
      </c>
      <c r="G1233" s="179">
        <v>1232</v>
      </c>
      <c r="H1233" s="180">
        <f>(C1233+4.2+coefficient!$B$19)/0.85*1.19</f>
        <v>28.686000000000003</v>
      </c>
      <c r="I1233" s="132">
        <v>294</v>
      </c>
      <c r="J1233" s="132">
        <v>167452676</v>
      </c>
      <c r="K1233" s="132">
        <v>450620</v>
      </c>
      <c r="L1233" s="181">
        <f>(C1233+4.2+coefficient!$B$19)/0.88*1.19</f>
        <v>27.708068181818181</v>
      </c>
      <c r="M1233" s="135">
        <v>295</v>
      </c>
      <c r="N1233" s="135">
        <v>167452676</v>
      </c>
      <c r="O1233" s="135">
        <v>450621</v>
      </c>
      <c r="P1233" s="182">
        <f>(C1233+4.2+coefficient!$B$19-0.5)/0.88*1.19</f>
        <v>27.031931818181821</v>
      </c>
      <c r="Q1233" s="137">
        <v>296</v>
      </c>
      <c r="R1233" s="137">
        <v>167452676</v>
      </c>
      <c r="S1233" s="137">
        <v>450622</v>
      </c>
      <c r="T1233" s="186">
        <f t="shared" si="84"/>
        <v>11.480795454545454</v>
      </c>
      <c r="U1233" s="187">
        <v>758</v>
      </c>
      <c r="V1233" s="187">
        <v>167452676</v>
      </c>
      <c r="W1233" s="187">
        <v>600426</v>
      </c>
      <c r="X1233" s="188">
        <f t="shared" si="85"/>
        <v>22.808068181818179</v>
      </c>
      <c r="Y1233" s="189">
        <v>759</v>
      </c>
      <c r="Z1233" s="189">
        <v>167452676</v>
      </c>
      <c r="AA1233" s="189">
        <v>600427</v>
      </c>
      <c r="AB1233" s="357">
        <v>60</v>
      </c>
    </row>
    <row r="1234" spans="1:33" x14ac:dyDescent="0.25">
      <c r="A1234" s="144" t="s">
        <v>2074</v>
      </c>
      <c r="B1234" s="183">
        <v>167452677</v>
      </c>
      <c r="C1234" s="184">
        <v>3.34</v>
      </c>
      <c r="D1234" s="127">
        <f>(C1234+4.2+coefficient!$B$20-0.5)/0.9*1.19</f>
        <v>21.208444444444439</v>
      </c>
      <c r="E1234" s="128">
        <f>(C1234+4.2+coefficient!$B$20-0.5)/0.95</f>
        <v>16.88421052631579</v>
      </c>
      <c r="F1234" s="178" t="s">
        <v>842</v>
      </c>
      <c r="G1234" s="179">
        <v>1233</v>
      </c>
      <c r="H1234" s="180">
        <f>(C1234+4.2+coefficient!$B$20)/0.85*1.19</f>
        <v>23.155999999999995</v>
      </c>
      <c r="I1234" s="132">
        <v>294</v>
      </c>
      <c r="J1234" s="132">
        <v>167452677</v>
      </c>
      <c r="K1234" s="132">
        <v>450623</v>
      </c>
      <c r="L1234" s="181">
        <f>(C1234+4.2+coefficient!$B$20)/0.88*1.19</f>
        <v>22.366590909090906</v>
      </c>
      <c r="M1234" s="135">
        <v>295</v>
      </c>
      <c r="N1234" s="135">
        <v>167452677</v>
      </c>
      <c r="O1234" s="135">
        <v>450624</v>
      </c>
      <c r="P1234" s="182">
        <f>(C1234+4.2+coefficient!$B$20-0.5)/0.88*1.19</f>
        <v>21.690454545454543</v>
      </c>
      <c r="Q1234" s="137">
        <v>296</v>
      </c>
      <c r="R1234" s="137">
        <v>167452677</v>
      </c>
      <c r="S1234" s="137">
        <v>450625</v>
      </c>
      <c r="T1234" s="186">
        <f t="shared" si="84"/>
        <v>10.196136363636363</v>
      </c>
      <c r="U1234" s="187">
        <v>758</v>
      </c>
      <c r="V1234" s="187">
        <v>167452677</v>
      </c>
      <c r="W1234" s="187">
        <v>600428</v>
      </c>
      <c r="X1234" s="188">
        <f t="shared" si="85"/>
        <v>17.466590909090904</v>
      </c>
      <c r="Y1234" s="189">
        <v>759</v>
      </c>
      <c r="Z1234" s="189">
        <v>167452677</v>
      </c>
      <c r="AA1234" s="189">
        <v>600429</v>
      </c>
      <c r="AB1234" s="357">
        <v>60</v>
      </c>
    </row>
    <row r="1235" spans="1:33" x14ac:dyDescent="0.25">
      <c r="A1235" s="125" t="s">
        <v>2075</v>
      </c>
      <c r="B1235" s="183">
        <v>167452678</v>
      </c>
      <c r="C1235" s="184">
        <v>4.21</v>
      </c>
      <c r="D1235" s="127">
        <f>(C1235+4.2+coefficient!$B$19-0.5)/0.9*1.19</f>
        <v>26.325444444444443</v>
      </c>
      <c r="E1235" s="128">
        <f>(C1235+4.2+coefficient!$B$19-0.5)/0.95</f>
        <v>20.957894736842107</v>
      </c>
      <c r="F1235" s="185" t="s">
        <v>841</v>
      </c>
      <c r="G1235" s="179">
        <v>1234</v>
      </c>
      <c r="H1235" s="180">
        <f>(C1235+4.2+coefficient!$B$19)/0.85*1.19</f>
        <v>28.573999999999998</v>
      </c>
      <c r="I1235" s="132">
        <v>294</v>
      </c>
      <c r="J1235" s="132">
        <v>167452678</v>
      </c>
      <c r="K1235" s="132">
        <v>450626</v>
      </c>
      <c r="L1235" s="181">
        <f>(C1235+4.2+coefficient!$B$19)/0.88*1.19</f>
        <v>27.599886363636362</v>
      </c>
      <c r="M1235" s="135">
        <v>295</v>
      </c>
      <c r="N1235" s="135">
        <v>167452678</v>
      </c>
      <c r="O1235" s="135">
        <v>450627</v>
      </c>
      <c r="P1235" s="182">
        <f>(C1235+4.2+coefficient!$B$19-0.5)/0.88*1.19</f>
        <v>26.923749999999998</v>
      </c>
      <c r="Q1235" s="137">
        <v>296</v>
      </c>
      <c r="R1235" s="137">
        <v>167452678</v>
      </c>
      <c r="S1235" s="137">
        <v>450628</v>
      </c>
      <c r="T1235" s="186">
        <f t="shared" si="84"/>
        <v>11.372613636363635</v>
      </c>
      <c r="U1235" s="187">
        <v>758</v>
      </c>
      <c r="V1235" s="187">
        <v>167452678</v>
      </c>
      <c r="W1235" s="187">
        <v>600430</v>
      </c>
      <c r="X1235" s="188">
        <f t="shared" si="85"/>
        <v>22.699886363636359</v>
      </c>
      <c r="Y1235" s="189">
        <v>759</v>
      </c>
      <c r="Z1235" s="189">
        <v>167452678</v>
      </c>
      <c r="AA1235" s="189">
        <v>600431</v>
      </c>
      <c r="AB1235" s="357">
        <v>60</v>
      </c>
      <c r="AE1235">
        <v>1</v>
      </c>
      <c r="AF1235">
        <v>24.9</v>
      </c>
      <c r="AG1235">
        <v>0</v>
      </c>
    </row>
    <row r="1236" spans="1:33" x14ac:dyDescent="0.25">
      <c r="A1236" s="144" t="s">
        <v>2076</v>
      </c>
      <c r="B1236" s="183">
        <v>167452679</v>
      </c>
      <c r="C1236" s="184">
        <v>3.35</v>
      </c>
      <c r="D1236" s="127">
        <f>(C1236+4.2+coefficient!$B$20-0.5)/0.9*1.19</f>
        <v>21.221666666666664</v>
      </c>
      <c r="E1236" s="128">
        <f>(C1236+4.2+coefficient!$B$20-0.5)/0.95</f>
        <v>16.894736842105264</v>
      </c>
      <c r="F1236" s="178" t="s">
        <v>842</v>
      </c>
      <c r="G1236" s="179">
        <v>1235</v>
      </c>
      <c r="H1236" s="180">
        <f>(C1236+4.2+coefficient!$B$20)/0.85*1.19</f>
        <v>23.17</v>
      </c>
      <c r="I1236" s="132">
        <v>294</v>
      </c>
      <c r="J1236" s="132">
        <v>167452679</v>
      </c>
      <c r="K1236" s="132">
        <v>450629</v>
      </c>
      <c r="L1236" s="181">
        <f>(C1236+4.2+coefficient!$B$20)/0.88*1.19</f>
        <v>22.380113636363639</v>
      </c>
      <c r="M1236" s="135">
        <v>295</v>
      </c>
      <c r="N1236" s="135">
        <v>167452679</v>
      </c>
      <c r="O1236" s="135">
        <v>450630</v>
      </c>
      <c r="P1236" s="182">
        <f>(C1236+4.2+coefficient!$B$20-0.5)/0.88*1.19</f>
        <v>21.703977272727272</v>
      </c>
      <c r="Q1236" s="137">
        <v>296</v>
      </c>
      <c r="R1236" s="137">
        <v>167452679</v>
      </c>
      <c r="S1236" s="137">
        <v>450631</v>
      </c>
      <c r="T1236" s="186">
        <f t="shared" si="84"/>
        <v>10.20965909090909</v>
      </c>
      <c r="U1236" s="187">
        <v>758</v>
      </c>
      <c r="V1236" s="187">
        <v>167452679</v>
      </c>
      <c r="W1236" s="187">
        <v>600432</v>
      </c>
      <c r="X1236" s="188">
        <f t="shared" si="85"/>
        <v>17.48011363636364</v>
      </c>
      <c r="Y1236" s="189">
        <v>759</v>
      </c>
      <c r="Z1236" s="189">
        <v>167452679</v>
      </c>
      <c r="AA1236" s="189">
        <v>600433</v>
      </c>
      <c r="AB1236" s="357">
        <v>60</v>
      </c>
    </row>
    <row r="1237" spans="1:33" x14ac:dyDescent="0.25">
      <c r="A1237" s="125" t="s">
        <v>2077</v>
      </c>
      <c r="B1237" s="183">
        <v>167452680</v>
      </c>
      <c r="C1237" s="184">
        <v>4.22</v>
      </c>
      <c r="D1237" s="127">
        <f>(C1237+4.2+coefficient!$B$19-0.5)/0.9*1.19</f>
        <v>26.338666666666668</v>
      </c>
      <c r="E1237" s="128">
        <f>(C1237+4.2+coefficient!$B$19-0.5)/0.95</f>
        <v>20.96842105263158</v>
      </c>
      <c r="F1237" s="185" t="s">
        <v>841</v>
      </c>
      <c r="G1237" s="179">
        <v>1236</v>
      </c>
      <c r="H1237" s="180">
        <f>(C1237+4.2+coefficient!$B$19)/0.85*1.19</f>
        <v>28.588000000000005</v>
      </c>
      <c r="I1237" s="132">
        <v>294</v>
      </c>
      <c r="J1237" s="132">
        <v>167452680</v>
      </c>
      <c r="K1237" s="132">
        <v>450632</v>
      </c>
      <c r="L1237" s="181">
        <f>(C1237+4.2+coefficient!$B$19)/0.88*1.19</f>
        <v>27.613409090909091</v>
      </c>
      <c r="M1237" s="135">
        <v>295</v>
      </c>
      <c r="N1237" s="135">
        <v>167452680</v>
      </c>
      <c r="O1237" s="135">
        <v>450633</v>
      </c>
      <c r="P1237" s="182">
        <f>(C1237+4.2+coefficient!$B$19-0.5)/0.88*1.19</f>
        <v>26.937272727272727</v>
      </c>
      <c r="Q1237" s="137">
        <v>296</v>
      </c>
      <c r="R1237" s="137">
        <v>167452680</v>
      </c>
      <c r="S1237" s="137">
        <v>450634</v>
      </c>
      <c r="T1237" s="186">
        <f t="shared" si="84"/>
        <v>11.386136363636364</v>
      </c>
      <c r="U1237" s="187">
        <v>758</v>
      </c>
      <c r="V1237" s="187">
        <v>167452680</v>
      </c>
      <c r="W1237" s="187">
        <v>600434</v>
      </c>
      <c r="X1237" s="188">
        <f t="shared" si="85"/>
        <v>22.713409090909089</v>
      </c>
      <c r="Y1237" s="189">
        <v>759</v>
      </c>
      <c r="Z1237" s="189">
        <v>167452680</v>
      </c>
      <c r="AA1237" s="189">
        <v>600435</v>
      </c>
      <c r="AB1237" s="357">
        <v>60</v>
      </c>
    </row>
    <row r="1238" spans="1:33" x14ac:dyDescent="0.25">
      <c r="A1238" s="144" t="s">
        <v>2078</v>
      </c>
      <c r="B1238" s="183">
        <v>167452681</v>
      </c>
      <c r="C1238" s="184">
        <v>2.3199999999999998</v>
      </c>
      <c r="D1238" s="127">
        <f>(C1238+4.2+coefficient!$B$21-0.5)/0.9*1.19</f>
        <v>17.21533333333333</v>
      </c>
      <c r="E1238" s="128">
        <f>(C1238+4.2+coefficient!$B$21-0.5)/0.95</f>
        <v>13.705263157894738</v>
      </c>
      <c r="F1238" s="178" t="s">
        <v>516</v>
      </c>
      <c r="G1238" s="179">
        <v>1237</v>
      </c>
      <c r="H1238" s="180">
        <f>(C1238+4.2+coefficient!$B$21)/0.85*1.19</f>
        <v>18.928000000000001</v>
      </c>
      <c r="I1238" s="132">
        <v>294</v>
      </c>
      <c r="J1238" s="132">
        <v>167452681</v>
      </c>
      <c r="K1238" s="132">
        <v>450635</v>
      </c>
      <c r="L1238" s="181">
        <f>(C1238+4.2+coefficient!$B$21)/0.88*1.19</f>
        <v>18.282727272727271</v>
      </c>
      <c r="M1238" s="135">
        <v>295</v>
      </c>
      <c r="N1238" s="135">
        <v>167452681</v>
      </c>
      <c r="O1238" s="135">
        <v>450636</v>
      </c>
      <c r="P1238" s="182">
        <f>(C1238+4.2+coefficient!$B$21-0.5)/0.88*1.19</f>
        <v>17.606590909090908</v>
      </c>
      <c r="Q1238" s="137">
        <v>296</v>
      </c>
      <c r="R1238" s="137">
        <v>167452681</v>
      </c>
      <c r="S1238" s="137">
        <v>450637</v>
      </c>
      <c r="T1238" s="186">
        <f t="shared" si="84"/>
        <v>8.8168181818181797</v>
      </c>
      <c r="U1238" s="187">
        <v>758</v>
      </c>
      <c r="V1238" s="187">
        <v>167452681</v>
      </c>
      <c r="W1238" s="187">
        <v>600436</v>
      </c>
      <c r="X1238" s="188">
        <f t="shared" si="85"/>
        <v>13.382727272727271</v>
      </c>
      <c r="Y1238" s="189">
        <v>759</v>
      </c>
      <c r="Z1238" s="189">
        <v>167452681</v>
      </c>
      <c r="AA1238" s="189">
        <v>600437</v>
      </c>
      <c r="AB1238" s="357">
        <v>69</v>
      </c>
    </row>
    <row r="1239" spans="1:33" x14ac:dyDescent="0.25">
      <c r="A1239" s="125" t="s">
        <v>2079</v>
      </c>
      <c r="B1239" s="183">
        <v>167452682</v>
      </c>
      <c r="C1239" s="184">
        <v>3.17</v>
      </c>
      <c r="D1239" s="127">
        <f>(C1239+4.2+coefficient!$B$20-0.5)/0.9*1.19</f>
        <v>20.983666666666664</v>
      </c>
      <c r="E1239" s="128">
        <f>(C1239+4.2+coefficient!$B$20-0.5)/0.95</f>
        <v>16.705263157894738</v>
      </c>
      <c r="F1239" s="185" t="s">
        <v>842</v>
      </c>
      <c r="G1239" s="179">
        <v>1238</v>
      </c>
      <c r="H1239" s="180">
        <f>(C1239+4.2+coefficient!$B$20)/0.85*1.19</f>
        <v>22.918000000000003</v>
      </c>
      <c r="I1239" s="132">
        <v>294</v>
      </c>
      <c r="J1239" s="132">
        <v>167452682</v>
      </c>
      <c r="K1239" s="132">
        <v>450638</v>
      </c>
      <c r="L1239" s="181">
        <f>(C1239+4.2+coefficient!$B$20)/0.88*1.19</f>
        <v>22.136704545454545</v>
      </c>
      <c r="M1239" s="135">
        <v>295</v>
      </c>
      <c r="N1239" s="135">
        <v>167452682</v>
      </c>
      <c r="O1239" s="135">
        <v>450639</v>
      </c>
      <c r="P1239" s="182">
        <f>(C1239+4.2+coefficient!$B$20-0.5)/0.88*1.19</f>
        <v>21.460568181818182</v>
      </c>
      <c r="Q1239" s="137">
        <v>296</v>
      </c>
      <c r="R1239" s="137">
        <v>167452682</v>
      </c>
      <c r="S1239" s="137">
        <v>450640</v>
      </c>
      <c r="T1239" s="186">
        <f t="shared" si="84"/>
        <v>9.9662499999999987</v>
      </c>
      <c r="U1239" s="187">
        <v>758</v>
      </c>
      <c r="V1239" s="187">
        <v>167452682</v>
      </c>
      <c r="W1239" s="187">
        <v>600438</v>
      </c>
      <c r="X1239" s="188">
        <f>L1239-1</f>
        <v>21.136704545454545</v>
      </c>
      <c r="Y1239" s="189">
        <v>759</v>
      </c>
      <c r="Z1239" s="189">
        <v>167452682</v>
      </c>
      <c r="AA1239" s="189">
        <v>600439</v>
      </c>
      <c r="AB1239" s="357">
        <v>10</v>
      </c>
    </row>
    <row r="1240" spans="1:33" x14ac:dyDescent="0.25">
      <c r="A1240" s="144" t="s">
        <v>2080</v>
      </c>
      <c r="B1240" s="183">
        <v>167452683</v>
      </c>
      <c r="C1240" s="184">
        <v>4.04</v>
      </c>
      <c r="D1240" s="127">
        <f>(C1240+4.2+coefficient!$B$19-0.5)/0.9*1.19</f>
        <v>26.100666666666665</v>
      </c>
      <c r="E1240" s="128">
        <f>(C1240+4.2+coefficient!$B$19-0.5)/0.95</f>
        <v>20.778947368421054</v>
      </c>
      <c r="F1240" s="178" t="s">
        <v>841</v>
      </c>
      <c r="G1240" s="179">
        <v>1239</v>
      </c>
      <c r="H1240" s="180">
        <f>(C1240+4.2+coefficient!$B$19)/0.85*1.19</f>
        <v>28.336000000000002</v>
      </c>
      <c r="I1240" s="132">
        <v>294</v>
      </c>
      <c r="J1240" s="132">
        <v>167452683</v>
      </c>
      <c r="K1240" s="132">
        <v>450641</v>
      </c>
      <c r="L1240" s="181">
        <f>(C1240+4.2+coefficient!$B$19)/0.88*1.19</f>
        <v>27.370000000000005</v>
      </c>
      <c r="M1240" s="135">
        <v>295</v>
      </c>
      <c r="N1240" s="135">
        <v>167452683</v>
      </c>
      <c r="O1240" s="135">
        <v>450642</v>
      </c>
      <c r="P1240" s="182">
        <f>(C1240+4.2+coefficient!$B$19-0.5)/0.88*1.19</f>
        <v>26.693863636363638</v>
      </c>
      <c r="Q1240" s="137">
        <v>296</v>
      </c>
      <c r="R1240" s="137">
        <v>167452683</v>
      </c>
      <c r="S1240" s="137">
        <v>450643</v>
      </c>
      <c r="T1240" s="186">
        <f t="shared" si="84"/>
        <v>11.142727272727273</v>
      </c>
      <c r="U1240" s="187">
        <v>758</v>
      </c>
      <c r="V1240" s="187">
        <v>167452683</v>
      </c>
      <c r="W1240" s="187">
        <v>600440</v>
      </c>
      <c r="X1240" s="188">
        <f>L1240-1</f>
        <v>26.370000000000005</v>
      </c>
      <c r="Y1240" s="189">
        <v>759</v>
      </c>
      <c r="Z1240" s="189">
        <v>167452683</v>
      </c>
      <c r="AA1240" s="189">
        <v>600441</v>
      </c>
      <c r="AB1240" s="357">
        <v>10</v>
      </c>
    </row>
    <row r="1241" spans="1:33" x14ac:dyDescent="0.25">
      <c r="A1241" s="125" t="s">
        <v>2081</v>
      </c>
      <c r="B1241" s="183">
        <v>167452684</v>
      </c>
      <c r="C1241" s="184">
        <v>3.36</v>
      </c>
      <c r="D1241" s="127">
        <f>(C1241+4.2+coefficient!$B$20-0.5)/0.9*1.19</f>
        <v>21.234888888888889</v>
      </c>
      <c r="E1241" s="128">
        <f>(C1241+4.2+coefficient!$B$20-0.5)/0.95</f>
        <v>16.905263157894741</v>
      </c>
      <c r="F1241" s="185" t="s">
        <v>842</v>
      </c>
      <c r="G1241" s="179">
        <v>1240</v>
      </c>
      <c r="H1241" s="180">
        <f>(C1241+4.2+coefficient!$B$20)/0.85*1.19</f>
        <v>23.184000000000001</v>
      </c>
      <c r="I1241" s="132">
        <v>294</v>
      </c>
      <c r="J1241" s="132">
        <v>167452684</v>
      </c>
      <c r="K1241" s="132">
        <v>450644</v>
      </c>
      <c r="L1241" s="181">
        <f>(C1241+4.2+coefficient!$B$20)/0.88*1.19</f>
        <v>22.393636363636364</v>
      </c>
      <c r="M1241" s="135">
        <v>295</v>
      </c>
      <c r="N1241" s="135">
        <v>167452684</v>
      </c>
      <c r="O1241" s="135">
        <v>450645</v>
      </c>
      <c r="P1241" s="182">
        <f>(C1241+4.2+coefficient!$B$20-0.5)/0.88*1.19</f>
        <v>21.717500000000005</v>
      </c>
      <c r="Q1241" s="137">
        <v>296</v>
      </c>
      <c r="R1241" s="137">
        <v>167452684</v>
      </c>
      <c r="S1241" s="137">
        <v>450646</v>
      </c>
      <c r="T1241" s="186">
        <f t="shared" si="84"/>
        <v>10.223181818181819</v>
      </c>
      <c r="U1241" s="187">
        <v>758</v>
      </c>
      <c r="V1241" s="187">
        <v>167452684</v>
      </c>
      <c r="W1241" s="187">
        <v>600442</v>
      </c>
      <c r="X1241" s="188">
        <f t="shared" ref="X1241:X1252" si="86">L1241-4.9</f>
        <v>17.493636363636362</v>
      </c>
      <c r="Y1241" s="189">
        <v>759</v>
      </c>
      <c r="Z1241" s="189">
        <v>167452684</v>
      </c>
      <c r="AA1241" s="189">
        <v>600443</v>
      </c>
      <c r="AB1241" s="357">
        <v>69</v>
      </c>
    </row>
    <row r="1242" spans="1:33" x14ac:dyDescent="0.25">
      <c r="A1242" s="144" t="s">
        <v>2082</v>
      </c>
      <c r="B1242" s="183">
        <v>167452685</v>
      </c>
      <c r="C1242" s="184">
        <v>4.2300000000000004</v>
      </c>
      <c r="D1242" s="127">
        <f>(C1242+4.2+coefficient!$B$19-0.5)/0.9*1.19</f>
        <v>26.351888888888887</v>
      </c>
      <c r="E1242" s="128">
        <f>(C1242+4.2+coefficient!$B$19-0.5)/0.95</f>
        <v>20.978947368421053</v>
      </c>
      <c r="F1242" s="178" t="s">
        <v>841</v>
      </c>
      <c r="G1242" s="179">
        <v>1241</v>
      </c>
      <c r="H1242" s="180">
        <f>(C1242+4.2+coefficient!$B$19)/0.85*1.19</f>
        <v>28.602</v>
      </c>
      <c r="I1242" s="132">
        <v>294</v>
      </c>
      <c r="J1242" s="132">
        <v>167452685</v>
      </c>
      <c r="K1242" s="132">
        <v>450647</v>
      </c>
      <c r="L1242" s="181">
        <f>(C1242+4.2+coefficient!$B$19)/0.88*1.19</f>
        <v>27.626931818181816</v>
      </c>
      <c r="M1242" s="135">
        <v>295</v>
      </c>
      <c r="N1242" s="135">
        <v>167452685</v>
      </c>
      <c r="O1242" s="135">
        <v>450648</v>
      </c>
      <c r="P1242" s="182">
        <f>(C1242+4.2+coefficient!$B$19-0.5)/0.88*1.19</f>
        <v>26.950795454545453</v>
      </c>
      <c r="Q1242" s="137">
        <v>296</v>
      </c>
      <c r="R1242" s="137">
        <v>167452685</v>
      </c>
      <c r="S1242" s="137">
        <v>450649</v>
      </c>
      <c r="T1242" s="186">
        <f t="shared" si="84"/>
        <v>11.399659090909092</v>
      </c>
      <c r="U1242" s="187">
        <v>758</v>
      </c>
      <c r="V1242" s="187">
        <v>167452685</v>
      </c>
      <c r="W1242" s="187">
        <v>600444</v>
      </c>
      <c r="X1242" s="188">
        <f t="shared" si="86"/>
        <v>22.726931818181818</v>
      </c>
      <c r="Y1242" s="189">
        <v>759</v>
      </c>
      <c r="Z1242" s="189">
        <v>167452685</v>
      </c>
      <c r="AA1242" s="189">
        <v>600445</v>
      </c>
      <c r="AB1242" s="357">
        <v>69</v>
      </c>
    </row>
    <row r="1243" spans="1:33" x14ac:dyDescent="0.25">
      <c r="A1243" s="125" t="s">
        <v>2083</v>
      </c>
      <c r="B1243" s="183">
        <v>167452686</v>
      </c>
      <c r="C1243" s="184">
        <v>3.54</v>
      </c>
      <c r="D1243" s="127">
        <f>(C1243+4.2+coefficient!$B$20-0.5)/0.9*1.19</f>
        <v>21.472888888888892</v>
      </c>
      <c r="E1243" s="128">
        <f>(C1243+4.2+coefficient!$B$20-0.5)/0.95</f>
        <v>17.094736842105267</v>
      </c>
      <c r="F1243" s="185" t="s">
        <v>842</v>
      </c>
      <c r="G1243" s="179">
        <v>1242</v>
      </c>
      <c r="H1243" s="180">
        <f>(C1243+4.2+coefficient!$B$20)/0.85*1.19</f>
        <v>23.436</v>
      </c>
      <c r="I1243" s="132">
        <v>294</v>
      </c>
      <c r="J1243" s="132">
        <v>167452686</v>
      </c>
      <c r="K1243" s="132">
        <v>450650</v>
      </c>
      <c r="L1243" s="181">
        <f>(C1243+4.2+coefficient!$B$20)/0.88*1.19</f>
        <v>22.637045454545454</v>
      </c>
      <c r="M1243" s="135">
        <v>295</v>
      </c>
      <c r="N1243" s="135">
        <v>167452686</v>
      </c>
      <c r="O1243" s="135">
        <v>450651</v>
      </c>
      <c r="P1243" s="182">
        <f>(C1243+4.2+coefficient!$B$20-0.5)/0.88*1.19</f>
        <v>21.960909090909091</v>
      </c>
      <c r="Q1243" s="137">
        <v>296</v>
      </c>
      <c r="R1243" s="137">
        <v>167452686</v>
      </c>
      <c r="S1243" s="137">
        <v>450652</v>
      </c>
      <c r="T1243" s="186">
        <f t="shared" si="84"/>
        <v>10.466590909090908</v>
      </c>
      <c r="U1243" s="187">
        <v>758</v>
      </c>
      <c r="V1243" s="187">
        <v>167452686</v>
      </c>
      <c r="W1243" s="187">
        <v>600446</v>
      </c>
      <c r="X1243" s="188">
        <f t="shared" si="86"/>
        <v>17.737045454545452</v>
      </c>
      <c r="Y1243" s="189">
        <v>759</v>
      </c>
      <c r="Z1243" s="189">
        <v>167452686</v>
      </c>
      <c r="AA1243" s="189">
        <v>600447</v>
      </c>
      <c r="AB1243" s="357">
        <v>69</v>
      </c>
    </row>
    <row r="1244" spans="1:33" x14ac:dyDescent="0.25">
      <c r="A1244" s="144" t="s">
        <v>2084</v>
      </c>
      <c r="B1244" s="183">
        <v>167452687</v>
      </c>
      <c r="C1244" s="184">
        <v>4.41</v>
      </c>
      <c r="D1244" s="127">
        <f>(C1244+4.2+coefficient!$B$19-0.5)/0.9*1.19</f>
        <v>26.58988888888889</v>
      </c>
      <c r="E1244" s="128">
        <f>(C1244+4.2+coefficient!$B$19-0.5)/0.95</f>
        <v>21.168421052631579</v>
      </c>
      <c r="F1244" s="178" t="s">
        <v>841</v>
      </c>
      <c r="G1244" s="179">
        <v>1243</v>
      </c>
      <c r="H1244" s="180">
        <f>(C1244+4.2+coefficient!$B$19)/0.85*1.19</f>
        <v>28.853999999999999</v>
      </c>
      <c r="I1244" s="132">
        <v>294</v>
      </c>
      <c r="J1244" s="132">
        <v>167452687</v>
      </c>
      <c r="K1244" s="132">
        <v>450653</v>
      </c>
      <c r="L1244" s="181">
        <f>(C1244+4.2+coefficient!$B$19)/0.88*1.19</f>
        <v>27.870340909090906</v>
      </c>
      <c r="M1244" s="135">
        <v>295</v>
      </c>
      <c r="N1244" s="135">
        <v>167452687</v>
      </c>
      <c r="O1244" s="135">
        <v>450654</v>
      </c>
      <c r="P1244" s="182">
        <f>(C1244+4.2+coefficient!$B$19-0.5)/0.88*1.19</f>
        <v>27.194204545454543</v>
      </c>
      <c r="Q1244" s="137">
        <v>296</v>
      </c>
      <c r="R1244" s="137">
        <v>167452687</v>
      </c>
      <c r="S1244" s="137">
        <v>450655</v>
      </c>
      <c r="T1244" s="186">
        <f t="shared" si="84"/>
        <v>11.64306818181818</v>
      </c>
      <c r="U1244" s="187">
        <v>758</v>
      </c>
      <c r="V1244" s="187">
        <v>167452687</v>
      </c>
      <c r="W1244" s="187">
        <v>600448</v>
      </c>
      <c r="X1244" s="188">
        <f t="shared" si="86"/>
        <v>22.970340909090908</v>
      </c>
      <c r="Y1244" s="189">
        <v>759</v>
      </c>
      <c r="Z1244" s="189">
        <v>167452687</v>
      </c>
      <c r="AA1244" s="189">
        <v>600449</v>
      </c>
      <c r="AB1244" s="357">
        <v>69</v>
      </c>
    </row>
    <row r="1245" spans="1:33" x14ac:dyDescent="0.25">
      <c r="A1245" s="125" t="s">
        <v>2085</v>
      </c>
      <c r="B1245" s="183">
        <v>167452688</v>
      </c>
      <c r="C1245" s="184">
        <v>5.31</v>
      </c>
      <c r="D1245" s="127">
        <f>(C1245+4.2+coefficient!$B$19-0.5)/0.9*1.19</f>
        <v>27.779888888888884</v>
      </c>
      <c r="E1245" s="128">
        <f>(C1245+4.2+coefficient!$B$19-0.5)/0.95</f>
        <v>22.11578947368421</v>
      </c>
      <c r="F1245" s="185" t="s">
        <v>841</v>
      </c>
      <c r="G1245" s="179">
        <v>1244</v>
      </c>
      <c r="H1245" s="180">
        <f>(C1245+4.2+coefficient!$B$19)/0.85*1.19</f>
        <v>30.113999999999997</v>
      </c>
      <c r="I1245" s="132">
        <v>294</v>
      </c>
      <c r="J1245" s="132">
        <v>167452688</v>
      </c>
      <c r="K1245" s="132">
        <v>450656</v>
      </c>
      <c r="L1245" s="181">
        <f>(C1245+4.2+coefficient!$B$19)/0.88*1.19</f>
        <v>29.087386363636359</v>
      </c>
      <c r="M1245" s="135">
        <v>295</v>
      </c>
      <c r="N1245" s="135">
        <v>167452688</v>
      </c>
      <c r="O1245" s="135">
        <v>450657</v>
      </c>
      <c r="P1245" s="182">
        <f>(C1245+4.2+coefficient!$B$19-0.5)/0.88*1.19</f>
        <v>28.411249999999995</v>
      </c>
      <c r="Q1245" s="137">
        <v>296</v>
      </c>
      <c r="R1245" s="137">
        <v>167452688</v>
      </c>
      <c r="S1245" s="137">
        <v>450658</v>
      </c>
      <c r="T1245" s="186">
        <f t="shared" si="84"/>
        <v>12.860113636363636</v>
      </c>
      <c r="U1245" s="187">
        <v>758</v>
      </c>
      <c r="V1245" s="187">
        <v>167452688</v>
      </c>
      <c r="W1245" s="187">
        <v>600450</v>
      </c>
      <c r="X1245" s="188">
        <f t="shared" si="86"/>
        <v>24.187386363636357</v>
      </c>
      <c r="Y1245" s="189">
        <v>759</v>
      </c>
      <c r="Z1245" s="189">
        <v>167452688</v>
      </c>
      <c r="AA1245" s="189">
        <v>600451</v>
      </c>
      <c r="AB1245" s="357">
        <v>69</v>
      </c>
    </row>
    <row r="1246" spans="1:33" x14ac:dyDescent="0.25">
      <c r="A1246" s="144" t="s">
        <v>2086</v>
      </c>
      <c r="B1246" s="183">
        <v>167452689</v>
      </c>
      <c r="C1246" s="184">
        <v>3.46</v>
      </c>
      <c r="D1246" s="127">
        <f>(C1246+4.2+coefficient!$B$20-0.5)/0.9*1.19</f>
        <v>21.367111111111111</v>
      </c>
      <c r="E1246" s="128">
        <f>(C1246+4.2+coefficient!$B$20-0.5)/0.95</f>
        <v>17.010526315789473</v>
      </c>
      <c r="F1246" s="178" t="s">
        <v>842</v>
      </c>
      <c r="G1246" s="179">
        <v>1245</v>
      </c>
      <c r="H1246" s="180">
        <f>(C1246+4.2+coefficient!$B$20)/0.85*1.19</f>
        <v>23.324000000000002</v>
      </c>
      <c r="I1246" s="132">
        <v>294</v>
      </c>
      <c r="J1246" s="132">
        <v>167452689</v>
      </c>
      <c r="K1246" s="132">
        <v>450659</v>
      </c>
      <c r="L1246" s="181">
        <f>(C1246+4.2+coefficient!$B$20)/0.88*1.19</f>
        <v>22.528863636363639</v>
      </c>
      <c r="M1246" s="135">
        <v>295</v>
      </c>
      <c r="N1246" s="135">
        <v>167452689</v>
      </c>
      <c r="O1246" s="135">
        <v>450660</v>
      </c>
      <c r="P1246" s="182">
        <f>(C1246+4.2+coefficient!$B$20-0.5)/0.88*1.19</f>
        <v>21.852727272727272</v>
      </c>
      <c r="Q1246" s="137">
        <v>296</v>
      </c>
      <c r="R1246" s="137">
        <v>167452689</v>
      </c>
      <c r="S1246" s="137">
        <v>450661</v>
      </c>
      <c r="T1246" s="186">
        <f t="shared" si="84"/>
        <v>10.358409090909092</v>
      </c>
      <c r="U1246" s="187">
        <v>758</v>
      </c>
      <c r="V1246" s="187">
        <v>167452689</v>
      </c>
      <c r="W1246" s="187">
        <v>600452</v>
      </c>
      <c r="X1246" s="188">
        <f t="shared" si="86"/>
        <v>17.62886363636364</v>
      </c>
      <c r="Y1246" s="189">
        <v>759</v>
      </c>
      <c r="Z1246" s="189">
        <v>167452689</v>
      </c>
      <c r="AA1246" s="189">
        <v>600453</v>
      </c>
      <c r="AB1246" s="357">
        <v>69</v>
      </c>
    </row>
    <row r="1247" spans="1:33" x14ac:dyDescent="0.25">
      <c r="A1247" s="125" t="s">
        <v>2087</v>
      </c>
      <c r="B1247" s="183">
        <v>167452690</v>
      </c>
      <c r="C1247" s="184">
        <v>4.33</v>
      </c>
      <c r="D1247" s="127">
        <f>(C1247+4.2+coefficient!$B$19-0.5)/0.9*1.19</f>
        <v>26.484111111111112</v>
      </c>
      <c r="E1247" s="128">
        <f>(C1247+4.2+coefficient!$B$19-0.5)/0.95</f>
        <v>21.084210526315793</v>
      </c>
      <c r="F1247" s="185" t="s">
        <v>841</v>
      </c>
      <c r="G1247" s="179">
        <v>1246</v>
      </c>
      <c r="H1247" s="180">
        <f>(C1247+4.2+coefficient!$B$19)/0.85*1.19</f>
        <v>28.742000000000001</v>
      </c>
      <c r="I1247" s="132">
        <v>294</v>
      </c>
      <c r="J1247" s="132">
        <v>167452690</v>
      </c>
      <c r="K1247" s="132">
        <v>450662</v>
      </c>
      <c r="L1247" s="181">
        <f>(C1247+4.2+coefficient!$B$19)/0.88*1.19</f>
        <v>27.762159090909094</v>
      </c>
      <c r="M1247" s="135">
        <v>295</v>
      </c>
      <c r="N1247" s="135">
        <v>167452690</v>
      </c>
      <c r="O1247" s="135">
        <v>450663</v>
      </c>
      <c r="P1247" s="182">
        <f>(C1247+4.2+coefficient!$B$19-0.5)/0.88*1.19</f>
        <v>27.086022727272727</v>
      </c>
      <c r="Q1247" s="137">
        <v>296</v>
      </c>
      <c r="R1247" s="137">
        <v>167452690</v>
      </c>
      <c r="S1247" s="137">
        <v>450664</v>
      </c>
      <c r="T1247" s="186">
        <f t="shared" si="84"/>
        <v>11.534886363636366</v>
      </c>
      <c r="U1247" s="187">
        <v>758</v>
      </c>
      <c r="V1247" s="187">
        <v>167452690</v>
      </c>
      <c r="W1247" s="187">
        <v>600454</v>
      </c>
      <c r="X1247" s="188">
        <f t="shared" si="86"/>
        <v>22.862159090909095</v>
      </c>
      <c r="Y1247" s="189">
        <v>759</v>
      </c>
      <c r="Z1247" s="189">
        <v>167452690</v>
      </c>
      <c r="AA1247" s="189">
        <v>600455</v>
      </c>
      <c r="AB1247" s="357">
        <v>69</v>
      </c>
    </row>
    <row r="1248" spans="1:33" x14ac:dyDescent="0.25">
      <c r="A1248" s="144" t="s">
        <v>2088</v>
      </c>
      <c r="B1248" s="183">
        <v>167452691</v>
      </c>
      <c r="C1248" s="184">
        <v>5.23</v>
      </c>
      <c r="D1248" s="127">
        <f>(C1248+4.2+coefficient!$B$19-0.5)/0.9*1.19</f>
        <v>27.67411111111111</v>
      </c>
      <c r="E1248" s="128">
        <f>(C1248+4.2+coefficient!$B$19-0.5)/0.95</f>
        <v>22.031578947368423</v>
      </c>
      <c r="F1248" s="178" t="s">
        <v>841</v>
      </c>
      <c r="G1248" s="179">
        <v>1247</v>
      </c>
      <c r="H1248" s="180">
        <f>(C1248+4.2+coefficient!$B$19)/0.85*1.19</f>
        <v>30.001999999999999</v>
      </c>
      <c r="I1248" s="132">
        <v>294</v>
      </c>
      <c r="J1248" s="132">
        <v>167452691</v>
      </c>
      <c r="K1248" s="132">
        <v>450665</v>
      </c>
      <c r="L1248" s="181">
        <f>(C1248+4.2+coefficient!$B$19)/0.88*1.19</f>
        <v>28.979204545454543</v>
      </c>
      <c r="M1248" s="135">
        <v>295</v>
      </c>
      <c r="N1248" s="135">
        <v>167452691</v>
      </c>
      <c r="O1248" s="135">
        <v>450666</v>
      </c>
      <c r="P1248" s="182">
        <f>(C1248+4.2+coefficient!$B$19-0.5)/0.88*1.19</f>
        <v>28.303068181818183</v>
      </c>
      <c r="Q1248" s="137">
        <v>296</v>
      </c>
      <c r="R1248" s="137">
        <v>167452691</v>
      </c>
      <c r="S1248" s="137">
        <v>450667</v>
      </c>
      <c r="T1248" s="186">
        <f t="shared" si="84"/>
        <v>12.751931818181816</v>
      </c>
      <c r="U1248" s="187">
        <v>758</v>
      </c>
      <c r="V1248" s="187">
        <v>167452691</v>
      </c>
      <c r="W1248" s="187">
        <v>600456</v>
      </c>
      <c r="X1248" s="188">
        <f t="shared" si="86"/>
        <v>24.079204545454544</v>
      </c>
      <c r="Y1248" s="189">
        <v>759</v>
      </c>
      <c r="Z1248" s="189">
        <v>167452691</v>
      </c>
      <c r="AA1248" s="189">
        <v>600457</v>
      </c>
      <c r="AB1248" s="357">
        <v>69</v>
      </c>
    </row>
    <row r="1249" spans="1:28" x14ac:dyDescent="0.25">
      <c r="A1249" s="125" t="s">
        <v>2089</v>
      </c>
      <c r="B1249" s="183">
        <v>167452692</v>
      </c>
      <c r="C1249" s="184">
        <v>3.47</v>
      </c>
      <c r="D1249" s="127">
        <f>(C1249+4.2+coefficient!$B$20-0.5)/0.9*1.19</f>
        <v>21.380333333333336</v>
      </c>
      <c r="E1249" s="128">
        <f>(C1249+4.2+coefficient!$B$20-0.5)/0.95</f>
        <v>17.02105263157895</v>
      </c>
      <c r="F1249" s="185" t="s">
        <v>842</v>
      </c>
      <c r="G1249" s="179">
        <v>1248</v>
      </c>
      <c r="H1249" s="180">
        <f>(C1249+4.2+coefficient!$B$20)/0.85*1.19</f>
        <v>23.338000000000001</v>
      </c>
      <c r="I1249" s="132">
        <v>294</v>
      </c>
      <c r="J1249" s="132">
        <v>167452692</v>
      </c>
      <c r="K1249" s="132">
        <v>450668</v>
      </c>
      <c r="L1249" s="181">
        <f>(C1249+4.2+coefficient!$B$20)/0.88*1.19</f>
        <v>22.542386363636364</v>
      </c>
      <c r="M1249" s="135">
        <v>295</v>
      </c>
      <c r="N1249" s="135">
        <v>167452692</v>
      </c>
      <c r="O1249" s="135">
        <v>450669</v>
      </c>
      <c r="P1249" s="182">
        <f>(C1249+4.2+coefficient!$B$20-0.5)/0.88*1.19</f>
        <v>21.866250000000004</v>
      </c>
      <c r="Q1249" s="137">
        <v>296</v>
      </c>
      <c r="R1249" s="137">
        <v>167452692</v>
      </c>
      <c r="S1249" s="137">
        <v>450670</v>
      </c>
      <c r="T1249" s="186">
        <f t="shared" si="84"/>
        <v>10.371931818181817</v>
      </c>
      <c r="U1249" s="187">
        <v>758</v>
      </c>
      <c r="V1249" s="187">
        <v>167452692</v>
      </c>
      <c r="W1249" s="187">
        <v>600458</v>
      </c>
      <c r="X1249" s="188">
        <f t="shared" si="86"/>
        <v>17.642386363636362</v>
      </c>
      <c r="Y1249" s="189">
        <v>759</v>
      </c>
      <c r="Z1249" s="189">
        <v>167452692</v>
      </c>
      <c r="AA1249" s="189">
        <v>600459</v>
      </c>
      <c r="AB1249" s="357">
        <v>69</v>
      </c>
    </row>
    <row r="1250" spans="1:28" x14ac:dyDescent="0.25">
      <c r="A1250" s="144" t="s">
        <v>2090</v>
      </c>
      <c r="B1250" s="183">
        <v>167452693</v>
      </c>
      <c r="C1250" s="184">
        <v>4.34</v>
      </c>
      <c r="D1250" s="127">
        <f>(C1250+4.2+coefficient!$B$19-0.5)/0.9*1.19</f>
        <v>26.49733333333333</v>
      </c>
      <c r="E1250" s="128">
        <f>(C1250+4.2+coefficient!$B$19-0.5)/0.95</f>
        <v>21.094736842105263</v>
      </c>
      <c r="F1250" s="178" t="s">
        <v>841</v>
      </c>
      <c r="G1250" s="179">
        <v>1249</v>
      </c>
      <c r="H1250" s="180">
        <f>(C1250+4.2+coefficient!$B$19)/0.85*1.19</f>
        <v>28.755999999999997</v>
      </c>
      <c r="I1250" s="132">
        <v>294</v>
      </c>
      <c r="J1250" s="132">
        <v>167452693</v>
      </c>
      <c r="K1250" s="132">
        <v>450671</v>
      </c>
      <c r="L1250" s="181">
        <f>(C1250+4.2+coefficient!$B$19)/0.88*1.19</f>
        <v>27.775681818181816</v>
      </c>
      <c r="M1250" s="135">
        <v>295</v>
      </c>
      <c r="N1250" s="135">
        <v>167452693</v>
      </c>
      <c r="O1250" s="135">
        <v>450672</v>
      </c>
      <c r="P1250" s="182">
        <f>(C1250+4.2+coefficient!$B$19-0.5)/0.88*1.19</f>
        <v>27.099545454545453</v>
      </c>
      <c r="Q1250" s="137">
        <v>296</v>
      </c>
      <c r="R1250" s="137">
        <v>167452693</v>
      </c>
      <c r="S1250" s="137">
        <v>450673</v>
      </c>
      <c r="T1250" s="186">
        <f t="shared" si="84"/>
        <v>11.54840909090909</v>
      </c>
      <c r="U1250" s="187">
        <v>758</v>
      </c>
      <c r="V1250" s="187">
        <v>167452693</v>
      </c>
      <c r="W1250" s="187">
        <v>600460</v>
      </c>
      <c r="X1250" s="188">
        <f t="shared" si="86"/>
        <v>22.875681818181818</v>
      </c>
      <c r="Y1250" s="189">
        <v>759</v>
      </c>
      <c r="Z1250" s="189">
        <v>167452693</v>
      </c>
      <c r="AA1250" s="189">
        <v>600461</v>
      </c>
      <c r="AB1250" s="357">
        <v>69</v>
      </c>
    </row>
    <row r="1251" spans="1:28" x14ac:dyDescent="0.25">
      <c r="A1251" s="125" t="s">
        <v>2091</v>
      </c>
      <c r="B1251" s="183">
        <v>167452694</v>
      </c>
      <c r="C1251" s="184">
        <v>5.24</v>
      </c>
      <c r="D1251" s="127">
        <f>(C1251+4.2+coefficient!$B$19-0.5)/0.9*1.19</f>
        <v>27.687333333333335</v>
      </c>
      <c r="E1251" s="128">
        <f>(C1251+4.2+coefficient!$B$19-0.5)/0.95</f>
        <v>22.042105263157897</v>
      </c>
      <c r="F1251" s="185" t="s">
        <v>841</v>
      </c>
      <c r="G1251" s="179">
        <v>1250</v>
      </c>
      <c r="H1251" s="180">
        <f>(C1251+4.2+coefficient!$B$19)/0.85*1.19</f>
        <v>30.016000000000002</v>
      </c>
      <c r="I1251" s="132">
        <v>294</v>
      </c>
      <c r="J1251" s="132">
        <v>167452694</v>
      </c>
      <c r="K1251" s="132">
        <v>450674</v>
      </c>
      <c r="L1251" s="181">
        <f>(C1251+4.2+coefficient!$B$19)/0.88*1.19</f>
        <v>28.992727272727272</v>
      </c>
      <c r="M1251" s="135">
        <v>295</v>
      </c>
      <c r="N1251" s="135">
        <v>167452694</v>
      </c>
      <c r="O1251" s="135">
        <v>450675</v>
      </c>
      <c r="P1251" s="182">
        <f>(C1251+4.2+coefficient!$B$19-0.5)/0.88*1.19</f>
        <v>28.316590909090909</v>
      </c>
      <c r="Q1251" s="137">
        <v>296</v>
      </c>
      <c r="R1251" s="137">
        <v>167452694</v>
      </c>
      <c r="S1251" s="137">
        <v>450676</v>
      </c>
      <c r="T1251" s="186">
        <f t="shared" si="84"/>
        <v>12.765454545454546</v>
      </c>
      <c r="U1251" s="187">
        <v>758</v>
      </c>
      <c r="V1251" s="187">
        <v>167452694</v>
      </c>
      <c r="W1251" s="187">
        <v>600462</v>
      </c>
      <c r="X1251" s="188">
        <f t="shared" si="86"/>
        <v>24.092727272727274</v>
      </c>
      <c r="Y1251" s="189">
        <v>759</v>
      </c>
      <c r="Z1251" s="189">
        <v>167452694</v>
      </c>
      <c r="AA1251" s="189">
        <v>600463</v>
      </c>
      <c r="AB1251" s="357">
        <v>69</v>
      </c>
    </row>
    <row r="1252" spans="1:28" x14ac:dyDescent="0.25">
      <c r="A1252" s="144" t="s">
        <v>2092</v>
      </c>
      <c r="B1252" s="183">
        <v>167452695</v>
      </c>
      <c r="C1252" s="184">
        <v>2.2799999999999998</v>
      </c>
      <c r="D1252" s="127">
        <f>(C1252+4.2+coefficient!$B$21-0.5)/0.9*1.19</f>
        <v>17.162444444444443</v>
      </c>
      <c r="E1252" s="128">
        <f>(C1252+4.2+coefficient!$B$21-0.5)/0.95</f>
        <v>13.663157894736843</v>
      </c>
      <c r="F1252" s="178" t="s">
        <v>516</v>
      </c>
      <c r="G1252" s="179">
        <v>1251</v>
      </c>
      <c r="H1252" s="180">
        <f>(C1252+4.2+coefficient!$B$21)/0.85*1.19</f>
        <v>18.872</v>
      </c>
      <c r="I1252" s="132">
        <v>294</v>
      </c>
      <c r="J1252" s="132">
        <v>167452695</v>
      </c>
      <c r="K1252" s="132">
        <v>450677</v>
      </c>
      <c r="L1252" s="181">
        <f>(C1252+4.2+coefficient!$B$21)/0.88*1.19</f>
        <v>18.228636363636362</v>
      </c>
      <c r="M1252" s="135">
        <v>295</v>
      </c>
      <c r="N1252" s="135">
        <v>167452695</v>
      </c>
      <c r="O1252" s="135">
        <v>450678</v>
      </c>
      <c r="P1252" s="182">
        <f>(C1252+4.2+coefficient!$B$21-0.5)/0.88*1.19</f>
        <v>17.552499999999998</v>
      </c>
      <c r="Q1252" s="137">
        <v>296</v>
      </c>
      <c r="R1252" s="137">
        <v>167452695</v>
      </c>
      <c r="S1252" s="137">
        <v>450679</v>
      </c>
      <c r="T1252" s="186">
        <f t="shared" si="84"/>
        <v>8.7627272727272736</v>
      </c>
      <c r="U1252" s="187">
        <v>758</v>
      </c>
      <c r="V1252" s="187">
        <v>167452695</v>
      </c>
      <c r="W1252" s="187">
        <v>600464</v>
      </c>
      <c r="X1252" s="188">
        <f t="shared" si="86"/>
        <v>13.328636363636361</v>
      </c>
      <c r="Y1252" s="189">
        <v>759</v>
      </c>
      <c r="Z1252" s="189">
        <v>167452695</v>
      </c>
      <c r="AA1252" s="189">
        <v>600465</v>
      </c>
      <c r="AB1252" s="357">
        <v>68</v>
      </c>
    </row>
    <row r="1253" spans="1:28" x14ac:dyDescent="0.25">
      <c r="A1253" s="125" t="s">
        <v>2093</v>
      </c>
      <c r="B1253" s="183">
        <v>167452696</v>
      </c>
      <c r="C1253" s="184">
        <v>3.13</v>
      </c>
      <c r="D1253" s="127">
        <f>(C1253+4.2+coefficient!$B$20-0.5)/0.9*1.19</f>
        <v>20.930777777777774</v>
      </c>
      <c r="E1253" s="128">
        <f>(C1253+4.2+coefficient!$B$20-0.5)/0.95</f>
        <v>16.663157894736841</v>
      </c>
      <c r="F1253" s="185" t="s">
        <v>842</v>
      </c>
      <c r="G1253" s="179">
        <v>1252</v>
      </c>
      <c r="H1253" s="180">
        <f>(C1253+4.2+coefficient!$B$20)/0.85*1.19</f>
        <v>22.861999999999998</v>
      </c>
      <c r="I1253" s="132">
        <v>294</v>
      </c>
      <c r="J1253" s="132">
        <v>167452696</v>
      </c>
      <c r="K1253" s="132">
        <v>450680</v>
      </c>
      <c r="L1253" s="181">
        <f>(C1253+4.2+coefficient!$B$20)/0.88*1.19</f>
        <v>22.082613636363632</v>
      </c>
      <c r="M1253" s="135">
        <v>295</v>
      </c>
      <c r="N1253" s="135">
        <v>167452696</v>
      </c>
      <c r="O1253" s="135">
        <v>450681</v>
      </c>
      <c r="P1253" s="182">
        <f>(C1253+4.2+coefficient!$B$20-0.5)/0.88*1.19</f>
        <v>21.406477272727273</v>
      </c>
      <c r="Q1253" s="137">
        <v>296</v>
      </c>
      <c r="R1253" s="137">
        <v>167452696</v>
      </c>
      <c r="S1253" s="137">
        <v>450682</v>
      </c>
      <c r="T1253" s="186">
        <f t="shared" si="84"/>
        <v>9.9121590909090909</v>
      </c>
      <c r="U1253" s="187">
        <v>758</v>
      </c>
      <c r="V1253" s="187">
        <v>167452696</v>
      </c>
      <c r="W1253" s="187">
        <v>600466</v>
      </c>
      <c r="X1253" s="188">
        <f>L1253-1</f>
        <v>21.082613636363632</v>
      </c>
      <c r="Y1253" s="189">
        <v>759</v>
      </c>
      <c r="Z1253" s="189">
        <v>167452696</v>
      </c>
      <c r="AA1253" s="189">
        <v>600467</v>
      </c>
      <c r="AB1253" s="357">
        <v>10</v>
      </c>
    </row>
    <row r="1254" spans="1:28" x14ac:dyDescent="0.25">
      <c r="A1254" s="144" t="s">
        <v>2094</v>
      </c>
      <c r="B1254" s="183">
        <v>167452697</v>
      </c>
      <c r="C1254" s="184">
        <v>4</v>
      </c>
      <c r="D1254" s="127">
        <f>(C1254+4.2+coefficient!$B$19-0.5)/0.9*1.19</f>
        <v>26.047777777777778</v>
      </c>
      <c r="E1254" s="128">
        <f>(C1254+4.2+coefficient!$B$19-0.5)/0.95</f>
        <v>20.736842105263158</v>
      </c>
      <c r="F1254" s="178" t="s">
        <v>841</v>
      </c>
      <c r="G1254" s="179">
        <v>1253</v>
      </c>
      <c r="H1254" s="180">
        <f>(C1254+4.2+coefficient!$B$19)/0.85*1.19</f>
        <v>28.28</v>
      </c>
      <c r="I1254" s="132">
        <v>294</v>
      </c>
      <c r="J1254" s="132">
        <v>167452697</v>
      </c>
      <c r="K1254" s="132">
        <v>450683</v>
      </c>
      <c r="L1254" s="181">
        <f>(C1254+4.2+coefficient!$B$19)/0.88*1.19</f>
        <v>27.315909090909088</v>
      </c>
      <c r="M1254" s="135">
        <v>295</v>
      </c>
      <c r="N1254" s="135">
        <v>167452697</v>
      </c>
      <c r="O1254" s="135">
        <v>450684</v>
      </c>
      <c r="P1254" s="182">
        <f>(C1254+4.2+coefficient!$B$19-0.5)/0.88*1.19</f>
        <v>26.639772727272728</v>
      </c>
      <c r="Q1254" s="137">
        <v>296</v>
      </c>
      <c r="R1254" s="137">
        <v>167452697</v>
      </c>
      <c r="S1254" s="137">
        <v>450685</v>
      </c>
      <c r="T1254" s="186">
        <f t="shared" si="84"/>
        <v>11.088636363636361</v>
      </c>
      <c r="U1254" s="187">
        <v>758</v>
      </c>
      <c r="V1254" s="187">
        <v>167452697</v>
      </c>
      <c r="W1254" s="187">
        <v>600468</v>
      </c>
      <c r="X1254" s="188">
        <f>L1254-1</f>
        <v>26.315909090909088</v>
      </c>
      <c r="Y1254" s="189">
        <v>759</v>
      </c>
      <c r="Z1254" s="189">
        <v>167452697</v>
      </c>
      <c r="AA1254" s="189">
        <v>600469</v>
      </c>
      <c r="AB1254" s="357">
        <v>10</v>
      </c>
    </row>
    <row r="1255" spans="1:28" x14ac:dyDescent="0.25">
      <c r="A1255" s="125" t="s">
        <v>2095</v>
      </c>
      <c r="B1255" s="183">
        <v>167452698</v>
      </c>
      <c r="C1255" s="184">
        <v>3.32</v>
      </c>
      <c r="D1255" s="127">
        <f>(C1255+4.2+coefficient!$B$20-0.5)/0.9*1.19</f>
        <v>21.181999999999999</v>
      </c>
      <c r="E1255" s="128">
        <f>(C1255+4.2+coefficient!$B$20-0.5)/0.95</f>
        <v>16.863157894736844</v>
      </c>
      <c r="F1255" s="185" t="s">
        <v>842</v>
      </c>
      <c r="G1255" s="179">
        <v>1254</v>
      </c>
      <c r="H1255" s="180">
        <f>(C1255+4.2+coefficient!$B$20)/0.85*1.19</f>
        <v>23.127999999999997</v>
      </c>
      <c r="I1255" s="132">
        <v>294</v>
      </c>
      <c r="J1255" s="132">
        <v>167452698</v>
      </c>
      <c r="K1255" s="132">
        <v>450686</v>
      </c>
      <c r="L1255" s="181">
        <f>(C1255+4.2+coefficient!$B$20)/0.88*1.19</f>
        <v>22.339545454545455</v>
      </c>
      <c r="M1255" s="135">
        <v>295</v>
      </c>
      <c r="N1255" s="135">
        <v>167452698</v>
      </c>
      <c r="O1255" s="135">
        <v>450687</v>
      </c>
      <c r="P1255" s="182">
        <f>(C1255+4.2+coefficient!$B$20-0.5)/0.88*1.19</f>
        <v>21.663409090909088</v>
      </c>
      <c r="Q1255" s="137">
        <v>296</v>
      </c>
      <c r="R1255" s="137">
        <v>167452698</v>
      </c>
      <c r="S1255" s="137">
        <v>450688</v>
      </c>
      <c r="T1255" s="186">
        <f t="shared" si="84"/>
        <v>10.169090909090908</v>
      </c>
      <c r="U1255" s="187">
        <v>758</v>
      </c>
      <c r="V1255" s="187">
        <v>167452698</v>
      </c>
      <c r="W1255" s="187">
        <v>600470</v>
      </c>
      <c r="X1255" s="188">
        <f t="shared" ref="X1255:X1267" si="87">L1255-4.9</f>
        <v>17.439545454545453</v>
      </c>
      <c r="Y1255" s="189">
        <v>759</v>
      </c>
      <c r="Z1255" s="189">
        <v>167452698</v>
      </c>
      <c r="AA1255" s="189">
        <v>600471</v>
      </c>
      <c r="AB1255" s="357">
        <v>68</v>
      </c>
    </row>
    <row r="1256" spans="1:28" x14ac:dyDescent="0.25">
      <c r="A1256" s="144" t="s">
        <v>2096</v>
      </c>
      <c r="B1256" s="183">
        <v>167452699</v>
      </c>
      <c r="C1256" s="184">
        <v>4.1900000000000004</v>
      </c>
      <c r="D1256" s="127">
        <f>(C1256+4.2+coefficient!$B$19-0.5)/0.9*1.19</f>
        <v>26.298999999999999</v>
      </c>
      <c r="E1256" s="128">
        <f>(C1256+4.2+coefficient!$B$19-0.5)/0.95</f>
        <v>20.93684210526316</v>
      </c>
      <c r="F1256" s="178" t="s">
        <v>841</v>
      </c>
      <c r="G1256" s="179">
        <v>1255</v>
      </c>
      <c r="H1256" s="180">
        <f>(C1256+4.2+coefficient!$B$19)/0.85*1.19</f>
        <v>28.545999999999999</v>
      </c>
      <c r="I1256" s="132">
        <v>294</v>
      </c>
      <c r="J1256" s="132">
        <v>167452699</v>
      </c>
      <c r="K1256" s="132">
        <v>450689</v>
      </c>
      <c r="L1256" s="181">
        <f>(C1256+4.2+coefficient!$B$19)/0.88*1.19</f>
        <v>27.57284090909091</v>
      </c>
      <c r="M1256" s="135">
        <v>295</v>
      </c>
      <c r="N1256" s="135">
        <v>167452699</v>
      </c>
      <c r="O1256" s="135">
        <v>450690</v>
      </c>
      <c r="P1256" s="182">
        <f>(C1256+4.2+coefficient!$B$19-0.5)/0.88*1.19</f>
        <v>26.896704545454543</v>
      </c>
      <c r="Q1256" s="137">
        <v>296</v>
      </c>
      <c r="R1256" s="137">
        <v>167452699</v>
      </c>
      <c r="S1256" s="137">
        <v>450691</v>
      </c>
      <c r="T1256" s="186">
        <f t="shared" si="84"/>
        <v>11.345568181818182</v>
      </c>
      <c r="U1256" s="187">
        <v>758</v>
      </c>
      <c r="V1256" s="187">
        <v>167452699</v>
      </c>
      <c r="W1256" s="187">
        <v>600472</v>
      </c>
      <c r="X1256" s="188">
        <f t="shared" si="87"/>
        <v>22.672840909090908</v>
      </c>
      <c r="Y1256" s="189">
        <v>759</v>
      </c>
      <c r="Z1256" s="189">
        <v>167452699</v>
      </c>
      <c r="AA1256" s="189">
        <v>600473</v>
      </c>
      <c r="AB1256" s="357">
        <v>68</v>
      </c>
    </row>
    <row r="1257" spans="1:28" x14ac:dyDescent="0.25">
      <c r="A1257" s="125" t="s">
        <v>2097</v>
      </c>
      <c r="B1257" s="183">
        <v>167452700</v>
      </c>
      <c r="C1257" s="184">
        <v>3.5</v>
      </c>
      <c r="D1257" s="127">
        <f>(C1257+4.2+coefficient!$B$20-0.5)/0.9*1.19</f>
        <v>21.419999999999998</v>
      </c>
      <c r="E1257" s="128">
        <f>(C1257+4.2+coefficient!$B$20-0.5)/0.95</f>
        <v>17.05263157894737</v>
      </c>
      <c r="F1257" s="185" t="s">
        <v>842</v>
      </c>
      <c r="G1257" s="179">
        <v>1256</v>
      </c>
      <c r="H1257" s="180">
        <f>(C1257+4.2+coefficient!$B$20)/0.85*1.19</f>
        <v>23.38</v>
      </c>
      <c r="I1257" s="132">
        <v>294</v>
      </c>
      <c r="J1257" s="132">
        <v>167452700</v>
      </c>
      <c r="K1257" s="132">
        <v>450692</v>
      </c>
      <c r="L1257" s="181">
        <f>(C1257+4.2+coefficient!$B$20)/0.88*1.19</f>
        <v>22.582954545454545</v>
      </c>
      <c r="M1257" s="135">
        <v>295</v>
      </c>
      <c r="N1257" s="135">
        <v>167452700</v>
      </c>
      <c r="O1257" s="135">
        <v>450693</v>
      </c>
      <c r="P1257" s="182">
        <f>(C1257+4.2+coefficient!$B$20-0.5)/0.88*1.19</f>
        <v>21.906818181818178</v>
      </c>
      <c r="Q1257" s="137">
        <v>296</v>
      </c>
      <c r="R1257" s="137">
        <v>167452700</v>
      </c>
      <c r="S1257" s="137">
        <v>450694</v>
      </c>
      <c r="T1257" s="186">
        <f t="shared" si="84"/>
        <v>10.4125</v>
      </c>
      <c r="U1257" s="187">
        <v>758</v>
      </c>
      <c r="V1257" s="187">
        <v>167452700</v>
      </c>
      <c r="W1257" s="187">
        <v>600474</v>
      </c>
      <c r="X1257" s="188">
        <f t="shared" si="87"/>
        <v>17.682954545454542</v>
      </c>
      <c r="Y1257" s="189">
        <v>759</v>
      </c>
      <c r="Z1257" s="189">
        <v>167452700</v>
      </c>
      <c r="AA1257" s="189">
        <v>600475</v>
      </c>
      <c r="AB1257" s="357">
        <v>68</v>
      </c>
    </row>
    <row r="1258" spans="1:28" x14ac:dyDescent="0.25">
      <c r="A1258" s="144" t="s">
        <v>2098</v>
      </c>
      <c r="B1258" s="183">
        <v>167452701</v>
      </c>
      <c r="C1258" s="184">
        <v>4.37</v>
      </c>
      <c r="D1258" s="127">
        <f>(C1258+4.2+coefficient!$B$19-0.5)/0.9*1.19</f>
        <v>26.536999999999999</v>
      </c>
      <c r="E1258" s="128">
        <f>(C1258+4.2+coefficient!$B$19-0.5)/0.95</f>
        <v>21.126315789473686</v>
      </c>
      <c r="F1258" s="178" t="s">
        <v>841</v>
      </c>
      <c r="G1258" s="179">
        <v>1257</v>
      </c>
      <c r="H1258" s="180">
        <f>(C1258+4.2+coefficient!$B$19)/0.85*1.19</f>
        <v>28.797999999999998</v>
      </c>
      <c r="I1258" s="132">
        <v>294</v>
      </c>
      <c r="J1258" s="132">
        <v>167452701</v>
      </c>
      <c r="K1258" s="132">
        <v>450695</v>
      </c>
      <c r="L1258" s="181">
        <f>(C1258+4.2+coefficient!$B$19)/0.88*1.19</f>
        <v>27.81625</v>
      </c>
      <c r="M1258" s="135">
        <v>295</v>
      </c>
      <c r="N1258" s="135">
        <v>167452701</v>
      </c>
      <c r="O1258" s="135">
        <v>450696</v>
      </c>
      <c r="P1258" s="182">
        <f>(C1258+4.2+coefficient!$B$19-0.5)/0.88*1.19</f>
        <v>27.140113636363637</v>
      </c>
      <c r="Q1258" s="137">
        <v>296</v>
      </c>
      <c r="R1258" s="137">
        <v>167452701</v>
      </c>
      <c r="S1258" s="137">
        <v>450697</v>
      </c>
      <c r="T1258" s="186">
        <f t="shared" si="84"/>
        <v>11.588977272727272</v>
      </c>
      <c r="U1258" s="187">
        <v>758</v>
      </c>
      <c r="V1258" s="187">
        <v>167452701</v>
      </c>
      <c r="W1258" s="187">
        <v>600476</v>
      </c>
      <c r="X1258" s="188">
        <f t="shared" si="87"/>
        <v>22.916249999999998</v>
      </c>
      <c r="Y1258" s="189">
        <v>759</v>
      </c>
      <c r="Z1258" s="189">
        <v>167452701</v>
      </c>
      <c r="AA1258" s="189">
        <v>600477</v>
      </c>
      <c r="AB1258" s="357">
        <v>68</v>
      </c>
    </row>
    <row r="1259" spans="1:28" x14ac:dyDescent="0.25">
      <c r="A1259" s="125" t="s">
        <v>2099</v>
      </c>
      <c r="B1259" s="183">
        <v>167452702</v>
      </c>
      <c r="C1259" s="184">
        <v>5.27</v>
      </c>
      <c r="D1259" s="127">
        <f>(C1259+4.2+coefficient!$B$19-0.5)/0.9*1.19</f>
        <v>27.726999999999997</v>
      </c>
      <c r="E1259" s="128">
        <f>(C1259+4.2+coefficient!$B$19-0.5)/0.95</f>
        <v>22.073684210526316</v>
      </c>
      <c r="F1259" s="185" t="s">
        <v>841</v>
      </c>
      <c r="G1259" s="179">
        <v>1258</v>
      </c>
      <c r="H1259" s="180">
        <f>(C1259+4.2+coefficient!$B$19)/0.85*1.19</f>
        <v>30.057999999999996</v>
      </c>
      <c r="I1259" s="132">
        <v>294</v>
      </c>
      <c r="J1259" s="132">
        <v>167452702</v>
      </c>
      <c r="K1259" s="132">
        <v>450698</v>
      </c>
      <c r="L1259" s="181">
        <f>(C1259+4.2+coefficient!$B$19)/0.88*1.19</f>
        <v>29.033295454545449</v>
      </c>
      <c r="M1259" s="135">
        <v>295</v>
      </c>
      <c r="N1259" s="135">
        <v>167452702</v>
      </c>
      <c r="O1259" s="135">
        <v>450699</v>
      </c>
      <c r="P1259" s="182">
        <f>(C1259+4.2+coefficient!$B$19-0.5)/0.88*1.19</f>
        <v>28.357159090909089</v>
      </c>
      <c r="Q1259" s="137">
        <v>296</v>
      </c>
      <c r="R1259" s="137">
        <v>167452702</v>
      </c>
      <c r="S1259" s="137">
        <v>450700</v>
      </c>
      <c r="T1259" s="186">
        <f t="shared" si="84"/>
        <v>12.806022727272724</v>
      </c>
      <c r="U1259" s="187">
        <v>758</v>
      </c>
      <c r="V1259" s="187">
        <v>167452702</v>
      </c>
      <c r="W1259" s="187">
        <v>600478</v>
      </c>
      <c r="X1259" s="188">
        <f t="shared" si="87"/>
        <v>24.133295454545447</v>
      </c>
      <c r="Y1259" s="189">
        <v>759</v>
      </c>
      <c r="Z1259" s="189">
        <v>167452702</v>
      </c>
      <c r="AA1259" s="189">
        <v>600479</v>
      </c>
      <c r="AB1259" s="357">
        <v>68</v>
      </c>
    </row>
    <row r="1260" spans="1:28" x14ac:dyDescent="0.25">
      <c r="A1260" s="144" t="s">
        <v>2100</v>
      </c>
      <c r="B1260" s="183">
        <v>167452703</v>
      </c>
      <c r="C1260" s="184">
        <v>3.42</v>
      </c>
      <c r="D1260" s="127">
        <f>(C1260+4.2+coefficient!$B$20-0.5)/0.9*1.19</f>
        <v>21.31422222222222</v>
      </c>
      <c r="E1260" s="128">
        <f>(C1260+4.2+coefficient!$B$20-0.5)/0.95</f>
        <v>16.96842105263158</v>
      </c>
      <c r="F1260" s="178" t="s">
        <v>842</v>
      </c>
      <c r="G1260" s="179">
        <v>1259</v>
      </c>
      <c r="H1260" s="180">
        <f>(C1260+4.2+coefficient!$B$20)/0.85*1.19</f>
        <v>23.268000000000001</v>
      </c>
      <c r="I1260" s="132">
        <v>294</v>
      </c>
      <c r="J1260" s="132">
        <v>167452703</v>
      </c>
      <c r="K1260" s="132">
        <v>450701</v>
      </c>
      <c r="L1260" s="181">
        <f>(C1260+4.2+coefficient!$B$20)/0.88*1.19</f>
        <v>22.474772727272725</v>
      </c>
      <c r="M1260" s="135">
        <v>295</v>
      </c>
      <c r="N1260" s="135">
        <v>167452703</v>
      </c>
      <c r="O1260" s="135">
        <v>450702</v>
      </c>
      <c r="P1260" s="182">
        <f>(C1260+4.2+coefficient!$B$20-0.5)/0.88*1.19</f>
        <v>21.798636363636366</v>
      </c>
      <c r="Q1260" s="137">
        <v>296</v>
      </c>
      <c r="R1260" s="137">
        <v>167452703</v>
      </c>
      <c r="S1260" s="137">
        <v>450703</v>
      </c>
      <c r="T1260" s="186">
        <f t="shared" si="84"/>
        <v>10.30431818181818</v>
      </c>
      <c r="U1260" s="187">
        <v>758</v>
      </c>
      <c r="V1260" s="187">
        <v>167452703</v>
      </c>
      <c r="W1260" s="187">
        <v>600480</v>
      </c>
      <c r="X1260" s="188">
        <f t="shared" si="87"/>
        <v>17.574772727272723</v>
      </c>
      <c r="Y1260" s="189">
        <v>759</v>
      </c>
      <c r="Z1260" s="189">
        <v>167452703</v>
      </c>
      <c r="AA1260" s="189">
        <v>600481</v>
      </c>
      <c r="AB1260" s="357">
        <v>68</v>
      </c>
    </row>
    <row r="1261" spans="1:28" x14ac:dyDescent="0.25">
      <c r="A1261" s="125" t="s">
        <v>2101</v>
      </c>
      <c r="B1261" s="183">
        <v>167452704</v>
      </c>
      <c r="C1261" s="184">
        <v>4.29</v>
      </c>
      <c r="D1261" s="127">
        <f>(C1261+4.2+coefficient!$B$19-0.5)/0.9*1.19</f>
        <v>26.431222222222221</v>
      </c>
      <c r="E1261" s="128">
        <f>(C1261+4.2+coefficient!$B$19-0.5)/0.95</f>
        <v>21.042105263157897</v>
      </c>
      <c r="F1261" s="185" t="s">
        <v>841</v>
      </c>
      <c r="G1261" s="179">
        <v>1260</v>
      </c>
      <c r="H1261" s="180">
        <f>(C1261+4.2+coefficient!$B$19)/0.85*1.19</f>
        <v>28.686000000000003</v>
      </c>
      <c r="I1261" s="132">
        <v>294</v>
      </c>
      <c r="J1261" s="132">
        <v>167452704</v>
      </c>
      <c r="K1261" s="132">
        <v>450704</v>
      </c>
      <c r="L1261" s="181">
        <f>(C1261+4.2+coefficient!$B$19)/0.88*1.19</f>
        <v>27.708068181818181</v>
      </c>
      <c r="M1261" s="135">
        <v>295</v>
      </c>
      <c r="N1261" s="135">
        <v>167452704</v>
      </c>
      <c r="O1261" s="135">
        <v>450705</v>
      </c>
      <c r="P1261" s="182">
        <f>(C1261+4.2+coefficient!$B$19-0.5)/0.88*1.19</f>
        <v>27.031931818181821</v>
      </c>
      <c r="Q1261" s="137">
        <v>296</v>
      </c>
      <c r="R1261" s="137">
        <v>167452704</v>
      </c>
      <c r="S1261" s="137">
        <v>450706</v>
      </c>
      <c r="T1261" s="186">
        <f t="shared" si="84"/>
        <v>11.480795454545454</v>
      </c>
      <c r="U1261" s="187">
        <v>758</v>
      </c>
      <c r="V1261" s="187">
        <v>167452704</v>
      </c>
      <c r="W1261" s="187">
        <v>600482</v>
      </c>
      <c r="X1261" s="188">
        <f t="shared" si="87"/>
        <v>22.808068181818179</v>
      </c>
      <c r="Y1261" s="189">
        <v>759</v>
      </c>
      <c r="Z1261" s="189">
        <v>167452704</v>
      </c>
      <c r="AA1261" s="189">
        <v>600483</v>
      </c>
      <c r="AB1261" s="357">
        <v>68</v>
      </c>
    </row>
    <row r="1262" spans="1:28" x14ac:dyDescent="0.25">
      <c r="A1262" s="144" t="s">
        <v>2102</v>
      </c>
      <c r="B1262" s="183">
        <v>167452705</v>
      </c>
      <c r="C1262" s="184">
        <v>5.19</v>
      </c>
      <c r="D1262" s="127">
        <f>(C1262+4.2+coefficient!$B$19-0.5)/0.9*1.19</f>
        <v>27.621222222222222</v>
      </c>
      <c r="E1262" s="128">
        <f>(C1262+4.2+coefficient!$B$19-0.5)/0.95</f>
        <v>21.989473684210527</v>
      </c>
      <c r="F1262" s="178" t="s">
        <v>841</v>
      </c>
      <c r="G1262" s="179">
        <v>1261</v>
      </c>
      <c r="H1262" s="180">
        <f>(C1262+4.2+coefficient!$B$19)/0.85*1.19</f>
        <v>29.946000000000002</v>
      </c>
      <c r="I1262" s="132">
        <v>294</v>
      </c>
      <c r="J1262" s="132">
        <v>167452705</v>
      </c>
      <c r="K1262" s="132">
        <v>450707</v>
      </c>
      <c r="L1262" s="181">
        <f>(C1262+4.2+coefficient!$B$19)/0.88*1.19</f>
        <v>28.925113636363637</v>
      </c>
      <c r="M1262" s="135">
        <v>295</v>
      </c>
      <c r="N1262" s="135">
        <v>167452705</v>
      </c>
      <c r="O1262" s="135">
        <v>450708</v>
      </c>
      <c r="P1262" s="182">
        <f>(C1262+4.2+coefficient!$B$19-0.5)/0.88*1.19</f>
        <v>28.24897727272727</v>
      </c>
      <c r="Q1262" s="137">
        <v>296</v>
      </c>
      <c r="R1262" s="137">
        <v>167452705</v>
      </c>
      <c r="S1262" s="137">
        <v>450709</v>
      </c>
      <c r="T1262" s="186">
        <f t="shared" si="84"/>
        <v>12.69784090909091</v>
      </c>
      <c r="U1262" s="187">
        <v>758</v>
      </c>
      <c r="V1262" s="187">
        <v>167452705</v>
      </c>
      <c r="W1262" s="187">
        <v>600484</v>
      </c>
      <c r="X1262" s="188">
        <f t="shared" si="87"/>
        <v>24.025113636363635</v>
      </c>
      <c r="Y1262" s="189">
        <v>759</v>
      </c>
      <c r="Z1262" s="189">
        <v>167452705</v>
      </c>
      <c r="AA1262" s="189">
        <v>600485</v>
      </c>
      <c r="AB1262" s="357">
        <v>68</v>
      </c>
    </row>
    <row r="1263" spans="1:28" x14ac:dyDescent="0.25">
      <c r="A1263" s="125" t="s">
        <v>2103</v>
      </c>
      <c r="B1263" s="183">
        <v>167452706</v>
      </c>
      <c r="C1263" s="184">
        <v>3.43</v>
      </c>
      <c r="D1263" s="127">
        <f>(C1263+4.2+coefficient!$B$20-0.5)/0.9*1.19</f>
        <v>21.327444444444446</v>
      </c>
      <c r="E1263" s="128">
        <f>(C1263+4.2+coefficient!$B$20-0.5)/0.95</f>
        <v>16.978947368421057</v>
      </c>
      <c r="F1263" s="185" t="s">
        <v>842</v>
      </c>
      <c r="G1263" s="179">
        <v>1262</v>
      </c>
      <c r="H1263" s="180">
        <f>(C1263+4.2+coefficient!$B$20)/0.85*1.19</f>
        <v>23.282000000000004</v>
      </c>
      <c r="I1263" s="132">
        <v>294</v>
      </c>
      <c r="J1263" s="132">
        <v>167452706</v>
      </c>
      <c r="K1263" s="132">
        <v>450710</v>
      </c>
      <c r="L1263" s="181">
        <f>(C1263+4.2+coefficient!$B$20)/0.88*1.19</f>
        <v>22.488295454545458</v>
      </c>
      <c r="M1263" s="135">
        <v>295</v>
      </c>
      <c r="N1263" s="135">
        <v>167452706</v>
      </c>
      <c r="O1263" s="135">
        <v>450711</v>
      </c>
      <c r="P1263" s="182">
        <f>(C1263+4.2+coefficient!$B$20-0.5)/0.88*1.19</f>
        <v>21.812159090909091</v>
      </c>
      <c r="Q1263" s="137">
        <v>296</v>
      </c>
      <c r="R1263" s="137">
        <v>167452706</v>
      </c>
      <c r="S1263" s="137">
        <v>450712</v>
      </c>
      <c r="T1263" s="186">
        <f t="shared" si="84"/>
        <v>10.31784090909091</v>
      </c>
      <c r="U1263" s="187">
        <v>758</v>
      </c>
      <c r="V1263" s="187">
        <v>167452706</v>
      </c>
      <c r="W1263" s="187">
        <v>600486</v>
      </c>
      <c r="X1263" s="188">
        <f t="shared" si="87"/>
        <v>17.58829545454546</v>
      </c>
      <c r="Y1263" s="189">
        <v>759</v>
      </c>
      <c r="Z1263" s="189">
        <v>167452706</v>
      </c>
      <c r="AA1263" s="189">
        <v>600487</v>
      </c>
      <c r="AB1263" s="357">
        <v>68</v>
      </c>
    </row>
    <row r="1264" spans="1:28" x14ac:dyDescent="0.25">
      <c r="A1264" s="144" t="s">
        <v>2104</v>
      </c>
      <c r="B1264" s="183">
        <v>167452707</v>
      </c>
      <c r="C1264" s="184">
        <v>4.3</v>
      </c>
      <c r="D1264" s="127">
        <f>(C1264+4.2+coefficient!$B$19-0.5)/0.9*1.19</f>
        <v>26.444444444444443</v>
      </c>
      <c r="E1264" s="128">
        <f>(C1264+4.2+coefficient!$B$19-0.5)/0.95</f>
        <v>21.05263157894737</v>
      </c>
      <c r="F1264" s="178" t="s">
        <v>841</v>
      </c>
      <c r="G1264" s="179">
        <v>1263</v>
      </c>
      <c r="H1264" s="180">
        <f>(C1264+4.2+coefficient!$B$19)/0.85*1.19</f>
        <v>28.7</v>
      </c>
      <c r="I1264" s="132">
        <v>294</v>
      </c>
      <c r="J1264" s="132">
        <v>167452707</v>
      </c>
      <c r="K1264" s="132">
        <v>450713</v>
      </c>
      <c r="L1264" s="181">
        <f>(C1264+4.2+coefficient!$B$19)/0.88*1.19</f>
        <v>27.72159090909091</v>
      </c>
      <c r="M1264" s="135">
        <v>295</v>
      </c>
      <c r="N1264" s="135">
        <v>167452707</v>
      </c>
      <c r="O1264" s="135">
        <v>450714</v>
      </c>
      <c r="P1264" s="182">
        <f>(C1264+4.2+coefficient!$B$19-0.5)/0.88*1.19</f>
        <v>27.045454545454543</v>
      </c>
      <c r="Q1264" s="137">
        <v>296</v>
      </c>
      <c r="R1264" s="137">
        <v>167452707</v>
      </c>
      <c r="S1264" s="137">
        <v>450715</v>
      </c>
      <c r="T1264" s="186">
        <f t="shared" si="84"/>
        <v>11.49431818181818</v>
      </c>
      <c r="U1264" s="187">
        <v>758</v>
      </c>
      <c r="V1264" s="187">
        <v>167452707</v>
      </c>
      <c r="W1264" s="187">
        <v>600488</v>
      </c>
      <c r="X1264" s="188">
        <f t="shared" si="87"/>
        <v>22.821590909090908</v>
      </c>
      <c r="Y1264" s="189">
        <v>759</v>
      </c>
      <c r="Z1264" s="189">
        <v>167452707</v>
      </c>
      <c r="AA1264" s="189">
        <v>600489</v>
      </c>
      <c r="AB1264" s="357">
        <v>68</v>
      </c>
    </row>
    <row r="1265" spans="1:28" x14ac:dyDescent="0.25">
      <c r="A1265" s="125" t="s">
        <v>2105</v>
      </c>
      <c r="B1265" s="183">
        <v>167452708</v>
      </c>
      <c r="C1265" s="184">
        <v>5.2</v>
      </c>
      <c r="D1265" s="127">
        <f>(C1265+4.2+coefficient!$B$19-0.5)/0.9*1.19</f>
        <v>27.634444444444441</v>
      </c>
      <c r="E1265" s="128">
        <f>(C1265+4.2+coefficient!$B$19-0.5)/0.95</f>
        <v>22</v>
      </c>
      <c r="F1265" s="185" t="s">
        <v>841</v>
      </c>
      <c r="G1265" s="179">
        <v>1264</v>
      </c>
      <c r="H1265" s="180">
        <f>(C1265+4.2+coefficient!$B$19)/0.85*1.19</f>
        <v>29.959999999999997</v>
      </c>
      <c r="I1265" s="132">
        <v>294</v>
      </c>
      <c r="J1265" s="132">
        <v>167452708</v>
      </c>
      <c r="K1265" s="132">
        <v>450716</v>
      </c>
      <c r="L1265" s="181">
        <f>(C1265+4.2+coefficient!$B$19)/0.88*1.19</f>
        <v>28.938636363636359</v>
      </c>
      <c r="M1265" s="135">
        <v>295</v>
      </c>
      <c r="N1265" s="135">
        <v>167452708</v>
      </c>
      <c r="O1265" s="135">
        <v>450717</v>
      </c>
      <c r="P1265" s="182">
        <f>(C1265+4.2+coefficient!$B$19-0.5)/0.88*1.19</f>
        <v>28.262499999999999</v>
      </c>
      <c r="Q1265" s="137">
        <v>296</v>
      </c>
      <c r="R1265" s="137">
        <v>167452708</v>
      </c>
      <c r="S1265" s="137">
        <v>450718</v>
      </c>
      <c r="T1265" s="186">
        <f t="shared" si="84"/>
        <v>12.711363636363636</v>
      </c>
      <c r="U1265" s="187">
        <v>758</v>
      </c>
      <c r="V1265" s="187">
        <v>167452708</v>
      </c>
      <c r="W1265" s="187">
        <v>600490</v>
      </c>
      <c r="X1265" s="188">
        <f t="shared" si="87"/>
        <v>24.038636363636357</v>
      </c>
      <c r="Y1265" s="189">
        <v>759</v>
      </c>
      <c r="Z1265" s="189">
        <v>167452708</v>
      </c>
      <c r="AA1265" s="189">
        <v>600491</v>
      </c>
      <c r="AB1265" s="357">
        <v>68</v>
      </c>
    </row>
    <row r="1266" spans="1:28" x14ac:dyDescent="0.25">
      <c r="A1266" s="144" t="s">
        <v>2106</v>
      </c>
      <c r="B1266" s="183">
        <v>167452709</v>
      </c>
      <c r="C1266" s="184">
        <v>3.83</v>
      </c>
      <c r="D1266" s="127">
        <f>(C1266+4.2+coefficient!$B$21-0.5)/0.9*1.19</f>
        <v>19.21188888888889</v>
      </c>
      <c r="E1266" s="128">
        <f>(C1266+4.2+coefficient!$B$21-0.5)/0.95</f>
        <v>15.294736842105266</v>
      </c>
      <c r="F1266" s="178" t="s">
        <v>516</v>
      </c>
      <c r="G1266" s="179">
        <v>1265</v>
      </c>
      <c r="H1266" s="180">
        <f>(C1266+4.2+coefficient!$B$21)/0.85*1.19</f>
        <v>21.042000000000002</v>
      </c>
      <c r="I1266" s="132">
        <v>294</v>
      </c>
      <c r="J1266" s="132">
        <v>167452709</v>
      </c>
      <c r="K1266" s="132">
        <v>450719</v>
      </c>
      <c r="L1266" s="181">
        <f>(C1266+4.2+coefficient!$B$21)/0.88*1.19</f>
        <v>20.324659090909094</v>
      </c>
      <c r="M1266" s="135">
        <v>295</v>
      </c>
      <c r="N1266" s="135">
        <v>167452709</v>
      </c>
      <c r="O1266" s="135">
        <v>450720</v>
      </c>
      <c r="P1266" s="182">
        <f>(C1266+4.2+coefficient!$B$21-0.5)/0.88*1.19</f>
        <v>19.648522727272727</v>
      </c>
      <c r="Q1266" s="137">
        <v>296</v>
      </c>
      <c r="R1266" s="137">
        <v>167452709</v>
      </c>
      <c r="S1266" s="137">
        <v>450721</v>
      </c>
      <c r="T1266" s="186">
        <f t="shared" si="84"/>
        <v>10.858750000000002</v>
      </c>
      <c r="U1266" s="187">
        <v>758</v>
      </c>
      <c r="V1266" s="187">
        <v>167452709</v>
      </c>
      <c r="W1266" s="187">
        <v>600492</v>
      </c>
      <c r="X1266" s="188">
        <f t="shared" si="87"/>
        <v>15.424659090909094</v>
      </c>
      <c r="Y1266" s="189">
        <v>759</v>
      </c>
      <c r="Z1266" s="189">
        <v>167452709</v>
      </c>
      <c r="AA1266" s="189">
        <v>600493</v>
      </c>
      <c r="AB1266" s="357">
        <v>51</v>
      </c>
    </row>
    <row r="1267" spans="1:28" x14ac:dyDescent="0.25">
      <c r="A1267" s="125" t="s">
        <v>2107</v>
      </c>
      <c r="B1267" s="183">
        <v>167452710</v>
      </c>
      <c r="C1267" s="184">
        <v>2.4</v>
      </c>
      <c r="D1267" s="127">
        <f>(C1267+4.2+coefficient!$B$21-0.5)/0.9*1.19</f>
        <v>17.321111111111112</v>
      </c>
      <c r="E1267" s="128">
        <f>(C1267+4.2+coefficient!$B$21-0.5)/0.95</f>
        <v>13.789473684210527</v>
      </c>
      <c r="F1267" s="185" t="s">
        <v>516</v>
      </c>
      <c r="G1267" s="179">
        <v>1266</v>
      </c>
      <c r="H1267" s="180">
        <f>(C1267+4.2+coefficient!$B$21)/0.85*1.19</f>
        <v>19.04</v>
      </c>
      <c r="I1267" s="132">
        <v>294</v>
      </c>
      <c r="J1267" s="132">
        <v>167452710</v>
      </c>
      <c r="K1267" s="132">
        <v>450722</v>
      </c>
      <c r="L1267" s="181">
        <f>(C1267+4.2+coefficient!$B$21)/0.88*1.19</f>
        <v>18.390909090909087</v>
      </c>
      <c r="M1267" s="135">
        <v>295</v>
      </c>
      <c r="N1267" s="135">
        <v>167452710</v>
      </c>
      <c r="O1267" s="135">
        <v>450723</v>
      </c>
      <c r="P1267" s="182">
        <f>(C1267+4.2+coefficient!$B$21-0.5)/0.88*1.19</f>
        <v>17.714772727272727</v>
      </c>
      <c r="Q1267" s="137">
        <v>296</v>
      </c>
      <c r="R1267" s="137">
        <v>167452710</v>
      </c>
      <c r="S1267" s="137">
        <v>450724</v>
      </c>
      <c r="T1267" s="186">
        <f t="shared" si="84"/>
        <v>8.9249999999999989</v>
      </c>
      <c r="U1267" s="187">
        <v>758</v>
      </c>
      <c r="V1267" s="187">
        <v>167452710</v>
      </c>
      <c r="W1267" s="187">
        <v>600494</v>
      </c>
      <c r="X1267" s="188">
        <f t="shared" si="87"/>
        <v>13.490909090909087</v>
      </c>
      <c r="Y1267" s="189">
        <v>759</v>
      </c>
      <c r="Z1267" s="189">
        <v>167452710</v>
      </c>
      <c r="AA1267" s="189">
        <v>600495</v>
      </c>
      <c r="AB1267" s="357">
        <v>27</v>
      </c>
    </row>
    <row r="1268" spans="1:28" x14ac:dyDescent="0.25">
      <c r="A1268" s="144" t="s">
        <v>2108</v>
      </c>
      <c r="B1268" s="183">
        <v>167452711</v>
      </c>
      <c r="C1268" s="184">
        <v>3.25</v>
      </c>
      <c r="D1268" s="127">
        <f>(C1268+4.2+coefficient!$B$20-0.5)/0.9*1.19</f>
        <v>21.089444444444442</v>
      </c>
      <c r="E1268" s="128">
        <f>(C1268+4.2+coefficient!$B$20-0.5)/0.95</f>
        <v>16.789473684210527</v>
      </c>
      <c r="F1268" s="178" t="s">
        <v>842</v>
      </c>
      <c r="G1268" s="179">
        <v>1267</v>
      </c>
      <c r="H1268" s="180">
        <f>(C1268+4.2+coefficient!$B$20)/0.85*1.19</f>
        <v>23.029999999999998</v>
      </c>
      <c r="I1268" s="132">
        <v>294</v>
      </c>
      <c r="J1268" s="132">
        <v>167452711</v>
      </c>
      <c r="K1268" s="132">
        <v>450725</v>
      </c>
      <c r="L1268" s="181">
        <f>(C1268+4.2+coefficient!$B$20)/0.88*1.19</f>
        <v>22.244886363636361</v>
      </c>
      <c r="M1268" s="135">
        <v>295</v>
      </c>
      <c r="N1268" s="135">
        <v>167452711</v>
      </c>
      <c r="O1268" s="135">
        <v>450726</v>
      </c>
      <c r="P1268" s="182">
        <f>(C1268+4.2+coefficient!$B$20-0.5)/0.88*1.19</f>
        <v>21.568749999999998</v>
      </c>
      <c r="Q1268" s="137">
        <v>296</v>
      </c>
      <c r="R1268" s="137">
        <v>167452711</v>
      </c>
      <c r="S1268" s="137">
        <v>450727</v>
      </c>
      <c r="T1268" s="186">
        <f t="shared" si="84"/>
        <v>10.074431818181818</v>
      </c>
      <c r="U1268" s="187">
        <v>758</v>
      </c>
      <c r="V1268" s="187">
        <v>167452711</v>
      </c>
      <c r="W1268" s="187">
        <v>600496</v>
      </c>
      <c r="X1268" s="188">
        <f>L1268-1</f>
        <v>21.244886363636361</v>
      </c>
      <c r="Y1268" s="189">
        <v>759</v>
      </c>
      <c r="Z1268" s="189">
        <v>167452711</v>
      </c>
      <c r="AA1268" s="189">
        <v>600497</v>
      </c>
      <c r="AB1268" s="357">
        <v>10</v>
      </c>
    </row>
    <row r="1269" spans="1:28" x14ac:dyDescent="0.25">
      <c r="A1269" s="125" t="s">
        <v>2109</v>
      </c>
      <c r="B1269" s="183">
        <v>167452712</v>
      </c>
      <c r="C1269" s="184">
        <v>4.12</v>
      </c>
      <c r="D1269" s="127">
        <f>(C1269+4.2+coefficient!$B$19-0.5)/0.9*1.19</f>
        <v>26.206444444444443</v>
      </c>
      <c r="E1269" s="128">
        <f>(C1269+4.2+coefficient!$B$19-0.5)/0.95</f>
        <v>20.863157894736844</v>
      </c>
      <c r="F1269" s="185" t="s">
        <v>841</v>
      </c>
      <c r="G1269" s="179">
        <v>1268</v>
      </c>
      <c r="H1269" s="180">
        <f>(C1269+4.2+coefficient!$B$19)/0.85*1.19</f>
        <v>28.448</v>
      </c>
      <c r="I1269" s="132">
        <v>294</v>
      </c>
      <c r="J1269" s="132">
        <v>167452712</v>
      </c>
      <c r="K1269" s="132">
        <v>450728</v>
      </c>
      <c r="L1269" s="181">
        <f>(C1269+4.2+coefficient!$B$19)/0.88*1.19</f>
        <v>27.478181818181817</v>
      </c>
      <c r="M1269" s="135">
        <v>295</v>
      </c>
      <c r="N1269" s="135">
        <v>167452712</v>
      </c>
      <c r="O1269" s="135">
        <v>450729</v>
      </c>
      <c r="P1269" s="182">
        <f>(C1269+4.2+coefficient!$B$19-0.5)/0.88*1.19</f>
        <v>26.802045454545453</v>
      </c>
      <c r="Q1269" s="137">
        <v>296</v>
      </c>
      <c r="R1269" s="137">
        <v>167452712</v>
      </c>
      <c r="S1269" s="137">
        <v>450730</v>
      </c>
      <c r="T1269" s="186">
        <f t="shared" si="84"/>
        <v>11.250909090909092</v>
      </c>
      <c r="U1269" s="187">
        <v>758</v>
      </c>
      <c r="V1269" s="187">
        <v>167452712</v>
      </c>
      <c r="W1269" s="187">
        <v>600498</v>
      </c>
      <c r="X1269" s="188">
        <f>L1269-1</f>
        <v>26.478181818181817</v>
      </c>
      <c r="Y1269" s="189">
        <v>759</v>
      </c>
      <c r="Z1269" s="189">
        <v>167452712</v>
      </c>
      <c r="AA1269" s="189">
        <v>600499</v>
      </c>
      <c r="AB1269" s="357">
        <v>10</v>
      </c>
    </row>
    <row r="1270" spans="1:28" x14ac:dyDescent="0.25">
      <c r="A1270" s="144" t="s">
        <v>2110</v>
      </c>
      <c r="B1270" s="183">
        <v>167452713</v>
      </c>
      <c r="C1270" s="184">
        <v>3.44</v>
      </c>
      <c r="D1270" s="127">
        <f>(C1270+4.2+coefficient!$B$20-0.5)/0.9*1.19</f>
        <v>21.340666666666667</v>
      </c>
      <c r="E1270" s="128">
        <f>(C1270+4.2+coefficient!$B$20-0.5)/0.95</f>
        <v>16.989473684210527</v>
      </c>
      <c r="F1270" s="178" t="s">
        <v>842</v>
      </c>
      <c r="G1270" s="179">
        <v>1269</v>
      </c>
      <c r="H1270" s="180">
        <f>(C1270+4.2+coefficient!$B$20)/0.85*1.19</f>
        <v>23.295999999999999</v>
      </c>
      <c r="I1270" s="132">
        <v>294</v>
      </c>
      <c r="J1270" s="132">
        <v>167452713</v>
      </c>
      <c r="K1270" s="132">
        <v>450731</v>
      </c>
      <c r="L1270" s="181">
        <f>(C1270+4.2+coefficient!$B$20)/0.88*1.19</f>
        <v>22.501818181818184</v>
      </c>
      <c r="M1270" s="135">
        <v>295</v>
      </c>
      <c r="N1270" s="135">
        <v>167452713</v>
      </c>
      <c r="O1270" s="135">
        <v>450732</v>
      </c>
      <c r="P1270" s="182">
        <f>(C1270+4.2+coefficient!$B$20-0.5)/0.88*1.19</f>
        <v>21.825681818181817</v>
      </c>
      <c r="Q1270" s="137">
        <v>296</v>
      </c>
      <c r="R1270" s="137">
        <v>167452713</v>
      </c>
      <c r="S1270" s="137">
        <v>450733</v>
      </c>
      <c r="T1270" s="186">
        <f t="shared" si="84"/>
        <v>10.331363636363635</v>
      </c>
      <c r="U1270" s="187">
        <v>758</v>
      </c>
      <c r="V1270" s="187">
        <v>167452713</v>
      </c>
      <c r="W1270" s="187">
        <v>600500</v>
      </c>
      <c r="X1270" s="188">
        <f t="shared" ref="X1270:X1283" si="88">L1270-4.9</f>
        <v>17.601818181818182</v>
      </c>
      <c r="Y1270" s="189">
        <v>759</v>
      </c>
      <c r="Z1270" s="189">
        <v>167452713</v>
      </c>
      <c r="AA1270" s="189">
        <v>600501</v>
      </c>
      <c r="AB1270" s="357">
        <v>27</v>
      </c>
    </row>
    <row r="1271" spans="1:28" x14ac:dyDescent="0.25">
      <c r="A1271" s="125" t="s">
        <v>2111</v>
      </c>
      <c r="B1271" s="183">
        <v>167452714</v>
      </c>
      <c r="C1271" s="184">
        <v>4.3099999999999996</v>
      </c>
      <c r="D1271" s="127">
        <f>(C1271+4.2+coefficient!$B$19-0.5)/0.9*1.19</f>
        <v>26.457666666666661</v>
      </c>
      <c r="E1271" s="128">
        <f>(C1271+4.2+coefficient!$B$19-0.5)/0.95</f>
        <v>21.06315789473684</v>
      </c>
      <c r="F1271" s="185" t="s">
        <v>841</v>
      </c>
      <c r="G1271" s="179">
        <v>1270</v>
      </c>
      <c r="H1271" s="180">
        <f>(C1271+4.2+coefficient!$B$19)/0.85*1.19</f>
        <v>28.713999999999999</v>
      </c>
      <c r="I1271" s="132">
        <v>294</v>
      </c>
      <c r="J1271" s="132">
        <v>167452714</v>
      </c>
      <c r="K1271" s="132">
        <v>450734</v>
      </c>
      <c r="L1271" s="181">
        <f>(C1271+4.2+coefficient!$B$19)/0.88*1.19</f>
        <v>27.735113636363632</v>
      </c>
      <c r="M1271" s="135">
        <v>295</v>
      </c>
      <c r="N1271" s="135">
        <v>167452714</v>
      </c>
      <c r="O1271" s="135">
        <v>450735</v>
      </c>
      <c r="P1271" s="182">
        <f>(C1271+4.2+coefficient!$B$19-0.5)/0.88*1.19</f>
        <v>27.058977272727265</v>
      </c>
      <c r="Q1271" s="137">
        <v>296</v>
      </c>
      <c r="R1271" s="137">
        <v>167452714</v>
      </c>
      <c r="S1271" s="137">
        <v>450736</v>
      </c>
      <c r="T1271" s="186">
        <f t="shared" si="84"/>
        <v>11.507840909090907</v>
      </c>
      <c r="U1271" s="187">
        <v>758</v>
      </c>
      <c r="V1271" s="187">
        <v>167452714</v>
      </c>
      <c r="W1271" s="187">
        <v>600502</v>
      </c>
      <c r="X1271" s="188">
        <f t="shared" si="88"/>
        <v>22.83511363636363</v>
      </c>
      <c r="Y1271" s="189">
        <v>759</v>
      </c>
      <c r="Z1271" s="189">
        <v>167452714</v>
      </c>
      <c r="AA1271" s="189">
        <v>600503</v>
      </c>
      <c r="AB1271" s="357">
        <v>27</v>
      </c>
    </row>
    <row r="1272" spans="1:28" x14ac:dyDescent="0.25">
      <c r="A1272" s="144" t="s">
        <v>2112</v>
      </c>
      <c r="B1272" s="183">
        <v>167452715</v>
      </c>
      <c r="C1272" s="184">
        <v>3.62</v>
      </c>
      <c r="D1272" s="127">
        <f>(C1272+4.2+coefficient!$B$20-0.5)/0.9*1.19</f>
        <v>21.578666666666667</v>
      </c>
      <c r="E1272" s="128">
        <f>(C1272+4.2+coefficient!$B$20-0.5)/0.95</f>
        <v>17.178947368421053</v>
      </c>
      <c r="F1272" s="178" t="s">
        <v>842</v>
      </c>
      <c r="G1272" s="179">
        <v>1271</v>
      </c>
      <c r="H1272" s="180">
        <f>(C1272+4.2+coefficient!$B$20)/0.85*1.19</f>
        <v>23.547999999999998</v>
      </c>
      <c r="I1272" s="132">
        <v>294</v>
      </c>
      <c r="J1272" s="132">
        <v>167452715</v>
      </c>
      <c r="K1272" s="132">
        <v>450737</v>
      </c>
      <c r="L1272" s="181">
        <f>(C1272+4.2+coefficient!$B$20)/0.88*1.19</f>
        <v>22.74522727272727</v>
      </c>
      <c r="M1272" s="135">
        <v>295</v>
      </c>
      <c r="N1272" s="135">
        <v>167452715</v>
      </c>
      <c r="O1272" s="135">
        <v>450738</v>
      </c>
      <c r="P1272" s="182">
        <f>(C1272+4.2+coefficient!$B$20-0.5)/0.88*1.19</f>
        <v>22.06909090909091</v>
      </c>
      <c r="Q1272" s="137">
        <v>296</v>
      </c>
      <c r="R1272" s="137">
        <v>167452715</v>
      </c>
      <c r="S1272" s="137">
        <v>450739</v>
      </c>
      <c r="T1272" s="186">
        <f t="shared" si="84"/>
        <v>10.574772727272727</v>
      </c>
      <c r="U1272" s="187">
        <v>758</v>
      </c>
      <c r="V1272" s="187">
        <v>167452715</v>
      </c>
      <c r="W1272" s="187">
        <v>600504</v>
      </c>
      <c r="X1272" s="188">
        <f t="shared" si="88"/>
        <v>17.845227272727271</v>
      </c>
      <c r="Y1272" s="189">
        <v>759</v>
      </c>
      <c r="Z1272" s="189">
        <v>167452715</v>
      </c>
      <c r="AA1272" s="189">
        <v>600505</v>
      </c>
      <c r="AB1272" s="357">
        <v>27</v>
      </c>
    </row>
    <row r="1273" spans="1:28" x14ac:dyDescent="0.25">
      <c r="A1273" s="125" t="s">
        <v>2113</v>
      </c>
      <c r="B1273" s="183">
        <v>167452716</v>
      </c>
      <c r="C1273" s="184">
        <v>4.49</v>
      </c>
      <c r="D1273" s="127">
        <f>(C1273+4.2+coefficient!$B$19-0.5)/0.9*1.19</f>
        <v>26.695666666666664</v>
      </c>
      <c r="E1273" s="128">
        <f>(C1273+4.2+coefficient!$B$19-0.5)/0.95</f>
        <v>21.252631578947369</v>
      </c>
      <c r="F1273" s="185" t="s">
        <v>841</v>
      </c>
      <c r="G1273" s="179">
        <v>1272</v>
      </c>
      <c r="H1273" s="180">
        <f>(C1273+4.2+coefficient!$B$19)/0.85*1.19</f>
        <v>28.966000000000001</v>
      </c>
      <c r="I1273" s="132">
        <v>294</v>
      </c>
      <c r="J1273" s="132">
        <v>167452716</v>
      </c>
      <c r="K1273" s="132">
        <v>450740</v>
      </c>
      <c r="L1273" s="181">
        <f>(C1273+4.2+coefficient!$B$19)/0.88*1.19</f>
        <v>27.978522727272725</v>
      </c>
      <c r="M1273" s="135">
        <v>295</v>
      </c>
      <c r="N1273" s="135">
        <v>167452716</v>
      </c>
      <c r="O1273" s="135">
        <v>450741</v>
      </c>
      <c r="P1273" s="182">
        <f>(C1273+4.2+coefficient!$B$19-0.5)/0.88*1.19</f>
        <v>27.302386363636366</v>
      </c>
      <c r="Q1273" s="137">
        <v>296</v>
      </c>
      <c r="R1273" s="137">
        <v>167452716</v>
      </c>
      <c r="S1273" s="137">
        <v>450742</v>
      </c>
      <c r="T1273" s="186">
        <f t="shared" si="84"/>
        <v>11.751250000000002</v>
      </c>
      <c r="U1273" s="187">
        <v>758</v>
      </c>
      <c r="V1273" s="187">
        <v>167452716</v>
      </c>
      <c r="W1273" s="187">
        <v>600506</v>
      </c>
      <c r="X1273" s="188">
        <f t="shared" si="88"/>
        <v>23.078522727272727</v>
      </c>
      <c r="Y1273" s="189">
        <v>759</v>
      </c>
      <c r="Z1273" s="189">
        <v>167452716</v>
      </c>
      <c r="AA1273" s="189">
        <v>600507</v>
      </c>
      <c r="AB1273" s="357">
        <v>27</v>
      </c>
    </row>
    <row r="1274" spans="1:28" x14ac:dyDescent="0.25">
      <c r="A1274" s="144" t="s">
        <v>2114</v>
      </c>
      <c r="B1274" s="183">
        <v>167452717</v>
      </c>
      <c r="C1274" s="184">
        <v>5.39</v>
      </c>
      <c r="D1274" s="127">
        <f>(C1274+4.2+coefficient!$B$19-0.5)/0.9*1.19</f>
        <v>27.885666666666665</v>
      </c>
      <c r="E1274" s="128">
        <f>(C1274+4.2+coefficient!$B$19-0.5)/0.95</f>
        <v>22.2</v>
      </c>
      <c r="F1274" s="178" t="s">
        <v>841</v>
      </c>
      <c r="G1274" s="179">
        <v>1273</v>
      </c>
      <c r="H1274" s="180">
        <f>(C1274+4.2+coefficient!$B$19)/0.85*1.19</f>
        <v>30.226000000000003</v>
      </c>
      <c r="I1274" s="132">
        <v>294</v>
      </c>
      <c r="J1274" s="132">
        <v>167452717</v>
      </c>
      <c r="K1274" s="132">
        <v>450743</v>
      </c>
      <c r="L1274" s="181">
        <f>(C1274+4.2+coefficient!$B$19)/0.88*1.19</f>
        <v>29.195568181818182</v>
      </c>
      <c r="M1274" s="135">
        <v>295</v>
      </c>
      <c r="N1274" s="135">
        <v>167452717</v>
      </c>
      <c r="O1274" s="135">
        <v>450744</v>
      </c>
      <c r="P1274" s="182">
        <f>(C1274+4.2+coefficient!$B$19-0.5)/0.88*1.19</f>
        <v>28.519431818181815</v>
      </c>
      <c r="Q1274" s="137">
        <v>296</v>
      </c>
      <c r="R1274" s="137">
        <v>167452717</v>
      </c>
      <c r="S1274" s="137">
        <v>450745</v>
      </c>
      <c r="T1274" s="186">
        <f t="shared" si="84"/>
        <v>12.968295454545455</v>
      </c>
      <c r="U1274" s="187">
        <v>758</v>
      </c>
      <c r="V1274" s="187">
        <v>167452717</v>
      </c>
      <c r="W1274" s="187">
        <v>600508</v>
      </c>
      <c r="X1274" s="188">
        <f t="shared" si="88"/>
        <v>24.295568181818183</v>
      </c>
      <c r="Y1274" s="189">
        <v>759</v>
      </c>
      <c r="Z1274" s="189">
        <v>167452717</v>
      </c>
      <c r="AA1274" s="189">
        <v>600509</v>
      </c>
      <c r="AB1274" s="357">
        <v>27</v>
      </c>
    </row>
    <row r="1275" spans="1:28" x14ac:dyDescent="0.25">
      <c r="A1275" s="125" t="s">
        <v>2115</v>
      </c>
      <c r="B1275" s="183">
        <v>167452718</v>
      </c>
      <c r="C1275" s="184">
        <v>3.54</v>
      </c>
      <c r="D1275" s="127">
        <f>(C1275+4.2+coefficient!$B$20-0.5)/0.9*1.19</f>
        <v>21.472888888888892</v>
      </c>
      <c r="E1275" s="128">
        <f>(C1275+4.2+coefficient!$B$20-0.5)/0.95</f>
        <v>17.094736842105267</v>
      </c>
      <c r="F1275" s="185" t="s">
        <v>842</v>
      </c>
      <c r="G1275" s="179">
        <v>1274</v>
      </c>
      <c r="H1275" s="180">
        <f>(C1275+4.2+coefficient!$B$20)/0.85*1.19</f>
        <v>23.436</v>
      </c>
      <c r="I1275" s="132">
        <v>294</v>
      </c>
      <c r="J1275" s="132">
        <v>167452718</v>
      </c>
      <c r="K1275" s="132">
        <v>450746</v>
      </c>
      <c r="L1275" s="181">
        <f>(C1275+4.2+coefficient!$B$20)/0.88*1.19</f>
        <v>22.637045454545454</v>
      </c>
      <c r="M1275" s="135">
        <v>295</v>
      </c>
      <c r="N1275" s="135">
        <v>167452718</v>
      </c>
      <c r="O1275" s="135">
        <v>450747</v>
      </c>
      <c r="P1275" s="182">
        <f>(C1275+4.2+coefficient!$B$20-0.5)/0.88*1.19</f>
        <v>21.960909090909091</v>
      </c>
      <c r="Q1275" s="137">
        <v>296</v>
      </c>
      <c r="R1275" s="137">
        <v>167452718</v>
      </c>
      <c r="S1275" s="137">
        <v>450748</v>
      </c>
      <c r="T1275" s="186">
        <f t="shared" si="84"/>
        <v>10.466590909090908</v>
      </c>
      <c r="U1275" s="187">
        <v>758</v>
      </c>
      <c r="V1275" s="187">
        <v>167452718</v>
      </c>
      <c r="W1275" s="187">
        <v>600510</v>
      </c>
      <c r="X1275" s="188">
        <f t="shared" si="88"/>
        <v>17.737045454545452</v>
      </c>
      <c r="Y1275" s="189">
        <v>759</v>
      </c>
      <c r="Z1275" s="189">
        <v>167452718</v>
      </c>
      <c r="AA1275" s="189">
        <v>600511</v>
      </c>
      <c r="AB1275" s="357">
        <v>27</v>
      </c>
    </row>
    <row r="1276" spans="1:28" x14ac:dyDescent="0.25">
      <c r="A1276" s="144" t="s">
        <v>2116</v>
      </c>
      <c r="B1276" s="183">
        <v>167452719</v>
      </c>
      <c r="C1276" s="184">
        <v>4.41</v>
      </c>
      <c r="D1276" s="127">
        <f>(C1276+4.2+coefficient!$B$19-0.5)/0.9*1.19</f>
        <v>26.58988888888889</v>
      </c>
      <c r="E1276" s="128">
        <f>(C1276+4.2+coefficient!$B$19-0.5)/0.95</f>
        <v>21.168421052631579</v>
      </c>
      <c r="F1276" s="178" t="s">
        <v>841</v>
      </c>
      <c r="G1276" s="179">
        <v>1275</v>
      </c>
      <c r="H1276" s="180">
        <f>(C1276+4.2+coefficient!$B$19)/0.85*1.19</f>
        <v>28.853999999999999</v>
      </c>
      <c r="I1276" s="132">
        <v>294</v>
      </c>
      <c r="J1276" s="132">
        <v>167452719</v>
      </c>
      <c r="K1276" s="132">
        <v>450749</v>
      </c>
      <c r="L1276" s="181">
        <f>(C1276+4.2+coefficient!$B$19)/0.88*1.19</f>
        <v>27.870340909090906</v>
      </c>
      <c r="M1276" s="135">
        <v>295</v>
      </c>
      <c r="N1276" s="135">
        <v>167452719</v>
      </c>
      <c r="O1276" s="135">
        <v>450750</v>
      </c>
      <c r="P1276" s="182">
        <f>(C1276+4.2+coefficient!$B$19-0.5)/0.88*1.19</f>
        <v>27.194204545454543</v>
      </c>
      <c r="Q1276" s="137">
        <v>296</v>
      </c>
      <c r="R1276" s="137">
        <v>167452719</v>
      </c>
      <c r="S1276" s="137">
        <v>450751</v>
      </c>
      <c r="T1276" s="186">
        <f t="shared" si="84"/>
        <v>11.64306818181818</v>
      </c>
      <c r="U1276" s="187">
        <v>758</v>
      </c>
      <c r="V1276" s="187">
        <v>167452719</v>
      </c>
      <c r="W1276" s="187">
        <v>600512</v>
      </c>
      <c r="X1276" s="188">
        <f t="shared" si="88"/>
        <v>22.970340909090908</v>
      </c>
      <c r="Y1276" s="189">
        <v>759</v>
      </c>
      <c r="Z1276" s="189">
        <v>167452719</v>
      </c>
      <c r="AA1276" s="189">
        <v>600513</v>
      </c>
      <c r="AB1276" s="357">
        <v>27</v>
      </c>
    </row>
    <row r="1277" spans="1:28" x14ac:dyDescent="0.25">
      <c r="A1277" s="125" t="s">
        <v>2117</v>
      </c>
      <c r="B1277" s="183">
        <v>167452720</v>
      </c>
      <c r="C1277" s="184">
        <v>5.31</v>
      </c>
      <c r="D1277" s="127">
        <f>(C1277+4.2+coefficient!$B$19-0.5)/0.9*1.19</f>
        <v>27.779888888888884</v>
      </c>
      <c r="E1277" s="128">
        <f>(C1277+4.2+coefficient!$B$19-0.5)/0.95</f>
        <v>22.11578947368421</v>
      </c>
      <c r="F1277" s="185" t="s">
        <v>841</v>
      </c>
      <c r="G1277" s="179">
        <v>1276</v>
      </c>
      <c r="H1277" s="180">
        <f>(C1277+4.2+coefficient!$B$19)/0.85*1.19</f>
        <v>30.113999999999997</v>
      </c>
      <c r="I1277" s="132">
        <v>294</v>
      </c>
      <c r="J1277" s="132">
        <v>167452720</v>
      </c>
      <c r="K1277" s="132">
        <v>450752</v>
      </c>
      <c r="L1277" s="181">
        <f>(C1277+4.2+coefficient!$B$19)/0.88*1.19</f>
        <v>29.087386363636359</v>
      </c>
      <c r="M1277" s="135">
        <v>295</v>
      </c>
      <c r="N1277" s="135">
        <v>167452720</v>
      </c>
      <c r="O1277" s="135">
        <v>450753</v>
      </c>
      <c r="P1277" s="182">
        <f>(C1277+4.2+coefficient!$B$19-0.5)/0.88*1.19</f>
        <v>28.411249999999995</v>
      </c>
      <c r="Q1277" s="137">
        <v>296</v>
      </c>
      <c r="R1277" s="137">
        <v>167452720</v>
      </c>
      <c r="S1277" s="137">
        <v>450754</v>
      </c>
      <c r="T1277" s="186">
        <f t="shared" si="84"/>
        <v>12.860113636363636</v>
      </c>
      <c r="U1277" s="187">
        <v>758</v>
      </c>
      <c r="V1277" s="187">
        <v>167452720</v>
      </c>
      <c r="W1277" s="187">
        <v>600514</v>
      </c>
      <c r="X1277" s="188">
        <f t="shared" si="88"/>
        <v>24.187386363636357</v>
      </c>
      <c r="Y1277" s="189">
        <v>759</v>
      </c>
      <c r="Z1277" s="189">
        <v>167452720</v>
      </c>
      <c r="AA1277" s="189">
        <v>600515</v>
      </c>
      <c r="AB1277" s="357">
        <v>27</v>
      </c>
    </row>
    <row r="1278" spans="1:28" x14ac:dyDescent="0.25">
      <c r="A1278" s="144" t="s">
        <v>2118</v>
      </c>
      <c r="B1278" s="183">
        <v>167452721</v>
      </c>
      <c r="C1278" s="184">
        <v>3.55</v>
      </c>
      <c r="D1278" s="127">
        <f>(C1278+4.2+coefficient!$B$20-0.5)/0.9*1.19</f>
        <v>21.486111111111107</v>
      </c>
      <c r="E1278" s="128">
        <f>(C1278+4.2+coefficient!$B$20-0.5)/0.95</f>
        <v>17.105263157894736</v>
      </c>
      <c r="F1278" s="178" t="s">
        <v>842</v>
      </c>
      <c r="G1278" s="179">
        <v>1277</v>
      </c>
      <c r="H1278" s="180">
        <f>(C1278+4.2+coefficient!$B$20)/0.85*1.19</f>
        <v>23.45</v>
      </c>
      <c r="I1278" s="132">
        <v>294</v>
      </c>
      <c r="J1278" s="132">
        <v>167452721</v>
      </c>
      <c r="K1278" s="132">
        <v>450755</v>
      </c>
      <c r="L1278" s="181">
        <f>(C1278+4.2+coefficient!$B$20)/0.88*1.19</f>
        <v>22.650568181818183</v>
      </c>
      <c r="M1278" s="135">
        <v>295</v>
      </c>
      <c r="N1278" s="135">
        <v>167452721</v>
      </c>
      <c r="O1278" s="135">
        <v>450756</v>
      </c>
      <c r="P1278" s="182">
        <f>(C1278+4.2+coefficient!$B$20-0.5)/0.88*1.19</f>
        <v>21.974431818181817</v>
      </c>
      <c r="Q1278" s="137">
        <v>296</v>
      </c>
      <c r="R1278" s="137">
        <v>167452721</v>
      </c>
      <c r="S1278" s="137">
        <v>450757</v>
      </c>
      <c r="T1278" s="186">
        <f t="shared" si="84"/>
        <v>10.480113636363635</v>
      </c>
      <c r="U1278" s="187">
        <v>758</v>
      </c>
      <c r="V1278" s="187">
        <v>167452721</v>
      </c>
      <c r="W1278" s="187">
        <v>600516</v>
      </c>
      <c r="X1278" s="188">
        <f t="shared" si="88"/>
        <v>17.750568181818181</v>
      </c>
      <c r="Y1278" s="189">
        <v>759</v>
      </c>
      <c r="Z1278" s="189">
        <v>167452721</v>
      </c>
      <c r="AA1278" s="189">
        <v>600517</v>
      </c>
      <c r="AB1278" s="357">
        <v>27</v>
      </c>
    </row>
    <row r="1279" spans="1:28" x14ac:dyDescent="0.25">
      <c r="A1279" s="125" t="s">
        <v>2119</v>
      </c>
      <c r="B1279" s="183">
        <v>167452722</v>
      </c>
      <c r="C1279" s="184">
        <v>4.42</v>
      </c>
      <c r="D1279" s="127">
        <f>(C1279+4.2+coefficient!$B$19-0.5)/0.9*1.19</f>
        <v>26.603111111111112</v>
      </c>
      <c r="E1279" s="128">
        <f>(C1279+4.2+coefficient!$B$19-0.5)/0.95</f>
        <v>21.178947368421056</v>
      </c>
      <c r="F1279" s="185" t="s">
        <v>841</v>
      </c>
      <c r="G1279" s="179">
        <v>1278</v>
      </c>
      <c r="H1279" s="180">
        <f>(C1279+4.2+coefficient!$B$19)/0.85*1.19</f>
        <v>28.868000000000002</v>
      </c>
      <c r="I1279" s="132">
        <v>294</v>
      </c>
      <c r="J1279" s="132">
        <v>167452722</v>
      </c>
      <c r="K1279" s="132">
        <v>450758</v>
      </c>
      <c r="L1279" s="181">
        <f>(C1279+4.2+coefficient!$B$19)/0.88*1.19</f>
        <v>27.883863636363635</v>
      </c>
      <c r="M1279" s="135">
        <v>295</v>
      </c>
      <c r="N1279" s="135">
        <v>167452722</v>
      </c>
      <c r="O1279" s="135">
        <v>450759</v>
      </c>
      <c r="P1279" s="182">
        <f>(C1279+4.2+coefficient!$B$19-0.5)/0.88*1.19</f>
        <v>27.207727272727272</v>
      </c>
      <c r="Q1279" s="137">
        <v>296</v>
      </c>
      <c r="R1279" s="137">
        <v>167452722</v>
      </c>
      <c r="S1279" s="137">
        <v>450760</v>
      </c>
      <c r="T1279" s="186">
        <f t="shared" si="84"/>
        <v>11.656590909090911</v>
      </c>
      <c r="U1279" s="187">
        <v>758</v>
      </c>
      <c r="V1279" s="187">
        <v>167452722</v>
      </c>
      <c r="W1279" s="187">
        <v>600518</v>
      </c>
      <c r="X1279" s="188">
        <f t="shared" si="88"/>
        <v>22.983863636363637</v>
      </c>
      <c r="Y1279" s="189">
        <v>759</v>
      </c>
      <c r="Z1279" s="189">
        <v>167452722</v>
      </c>
      <c r="AA1279" s="189">
        <v>600519</v>
      </c>
      <c r="AB1279" s="357">
        <v>27</v>
      </c>
    </row>
    <row r="1280" spans="1:28" x14ac:dyDescent="0.25">
      <c r="A1280" s="144" t="s">
        <v>2120</v>
      </c>
      <c r="B1280" s="183">
        <v>167452723</v>
      </c>
      <c r="C1280" s="184">
        <v>5.32</v>
      </c>
      <c r="D1280" s="127">
        <f>(C1280+4.2+coefficient!$B$19-0.5)/0.9*1.19</f>
        <v>27.793111111111109</v>
      </c>
      <c r="E1280" s="128">
        <f>(C1280+4.2+coefficient!$B$19-0.5)/0.95</f>
        <v>22.126315789473686</v>
      </c>
      <c r="F1280" s="178" t="s">
        <v>841</v>
      </c>
      <c r="G1280" s="179">
        <v>1279</v>
      </c>
      <c r="H1280" s="180">
        <f>(C1280+4.2+coefficient!$B$19)/0.85*1.19</f>
        <v>30.127999999999997</v>
      </c>
      <c r="I1280" s="132">
        <v>294</v>
      </c>
      <c r="J1280" s="132">
        <v>167452723</v>
      </c>
      <c r="K1280" s="132">
        <v>450761</v>
      </c>
      <c r="L1280" s="181">
        <f>(C1280+4.2+coefficient!$B$19)/0.88*1.19</f>
        <v>29.100909090909088</v>
      </c>
      <c r="M1280" s="135">
        <v>295</v>
      </c>
      <c r="N1280" s="135">
        <v>167452723</v>
      </c>
      <c r="O1280" s="135">
        <v>450762</v>
      </c>
      <c r="P1280" s="182">
        <f>(C1280+4.2+coefficient!$B$19-0.5)/0.88*1.19</f>
        <v>28.424772727272725</v>
      </c>
      <c r="Q1280" s="137">
        <v>296</v>
      </c>
      <c r="R1280" s="137">
        <v>167452723</v>
      </c>
      <c r="S1280" s="137">
        <v>450763</v>
      </c>
      <c r="T1280" s="186">
        <f t="shared" si="84"/>
        <v>12.873636363636363</v>
      </c>
      <c r="U1280" s="187">
        <v>758</v>
      </c>
      <c r="V1280" s="187">
        <v>167452723</v>
      </c>
      <c r="W1280" s="187">
        <v>600520</v>
      </c>
      <c r="X1280" s="188">
        <f t="shared" si="88"/>
        <v>24.200909090909086</v>
      </c>
      <c r="Y1280" s="189">
        <v>759</v>
      </c>
      <c r="Z1280" s="189">
        <v>167452723</v>
      </c>
      <c r="AA1280" s="189">
        <v>600521</v>
      </c>
      <c r="AB1280" s="357">
        <v>27</v>
      </c>
    </row>
    <row r="1281" spans="1:33" x14ac:dyDescent="0.25">
      <c r="A1281" s="125" t="s">
        <v>2121</v>
      </c>
      <c r="B1281" s="183">
        <v>167452724</v>
      </c>
      <c r="C1281" s="184">
        <v>3.26</v>
      </c>
      <c r="D1281" s="127">
        <f>(C1281+4.2+coefficient!$B$21-0.5)/0.9*1.19</f>
        <v>18.458222222222222</v>
      </c>
      <c r="E1281" s="128">
        <f>(C1281+4.2+coefficient!$B$21-0.5)/0.95</f>
        <v>14.694736842105264</v>
      </c>
      <c r="F1281" s="185" t="s">
        <v>516</v>
      </c>
      <c r="G1281" s="179">
        <v>1280</v>
      </c>
      <c r="H1281" s="180">
        <f>(C1281+4.2+coefficient!$B$21)/0.85*1.19</f>
        <v>20.244</v>
      </c>
      <c r="I1281" s="132">
        <v>294</v>
      </c>
      <c r="J1281" s="132">
        <v>167452724</v>
      </c>
      <c r="K1281" s="132">
        <v>450764</v>
      </c>
      <c r="L1281" s="181">
        <f>(C1281+4.2+coefficient!$B$21)/0.88*1.19</f>
        <v>19.553863636363637</v>
      </c>
      <c r="M1281" s="135">
        <v>295</v>
      </c>
      <c r="N1281" s="135">
        <v>167452724</v>
      </c>
      <c r="O1281" s="135">
        <v>450765</v>
      </c>
      <c r="P1281" s="182">
        <f>(C1281+4.2+coefficient!$B$21-0.5)/0.88*1.19</f>
        <v>18.877727272727274</v>
      </c>
      <c r="Q1281" s="137">
        <v>296</v>
      </c>
      <c r="R1281" s="137">
        <v>167452724</v>
      </c>
      <c r="S1281" s="137">
        <v>450766</v>
      </c>
      <c r="T1281" s="186">
        <f t="shared" si="84"/>
        <v>10.087954545454544</v>
      </c>
      <c r="U1281" s="187">
        <v>758</v>
      </c>
      <c r="V1281" s="187">
        <v>167452724</v>
      </c>
      <c r="W1281" s="187">
        <v>600522</v>
      </c>
      <c r="X1281" s="188">
        <f t="shared" si="88"/>
        <v>14.653863636363637</v>
      </c>
      <c r="Y1281" s="189">
        <v>759</v>
      </c>
      <c r="Z1281" s="189">
        <v>167452724</v>
      </c>
      <c r="AA1281" s="189">
        <v>600523</v>
      </c>
      <c r="AB1281" s="357">
        <v>69</v>
      </c>
    </row>
    <row r="1282" spans="1:33" x14ac:dyDescent="0.25">
      <c r="A1282" s="144" t="s">
        <v>2122</v>
      </c>
      <c r="B1282" s="183">
        <v>167452725</v>
      </c>
      <c r="C1282" s="184">
        <v>4.8499999999999996</v>
      </c>
      <c r="D1282" s="127">
        <f>(C1282+4.2+coefficient!$B$21-0.5)/0.9*1.19</f>
        <v>20.560555555555556</v>
      </c>
      <c r="E1282" s="128">
        <f>(C1282+4.2+coefficient!$B$21-0.5)/0.95</f>
        <v>16.368421052631579</v>
      </c>
      <c r="F1282" s="178" t="s">
        <v>516</v>
      </c>
      <c r="G1282" s="179">
        <v>1281</v>
      </c>
      <c r="H1282" s="180">
        <f>(C1282+4.2+coefficient!$B$21)/0.85*1.19</f>
        <v>22.47</v>
      </c>
      <c r="I1282" s="132">
        <v>294</v>
      </c>
      <c r="J1282" s="132">
        <v>167452725</v>
      </c>
      <c r="K1282" s="132">
        <v>450767</v>
      </c>
      <c r="L1282" s="181">
        <f>(C1282+4.2+coefficient!$B$21)/0.88*1.19</f>
        <v>21.703977272727272</v>
      </c>
      <c r="M1282" s="135">
        <v>295</v>
      </c>
      <c r="N1282" s="135">
        <v>167452725</v>
      </c>
      <c r="O1282" s="135">
        <v>450768</v>
      </c>
      <c r="P1282" s="182">
        <f>(C1282+4.2+coefficient!$B$21-0.5)/0.88*1.19</f>
        <v>21.027840909090909</v>
      </c>
      <c r="Q1282" s="137">
        <v>296</v>
      </c>
      <c r="R1282" s="137">
        <v>167452725</v>
      </c>
      <c r="S1282" s="137">
        <v>450769</v>
      </c>
      <c r="T1282" s="186">
        <f t="shared" ref="T1282:T1345" si="89">(C1282+4.2)/0.88*1.19</f>
        <v>12.238068181818182</v>
      </c>
      <c r="U1282" s="187">
        <v>758</v>
      </c>
      <c r="V1282" s="187">
        <v>167452725</v>
      </c>
      <c r="W1282" s="187">
        <v>600524</v>
      </c>
      <c r="X1282" s="188">
        <f t="shared" si="88"/>
        <v>16.803977272727273</v>
      </c>
      <c r="Y1282" s="189">
        <v>759</v>
      </c>
      <c r="Z1282" s="189">
        <v>167452725</v>
      </c>
      <c r="AA1282" s="189">
        <v>600525</v>
      </c>
      <c r="AB1282" s="357">
        <v>48</v>
      </c>
    </row>
    <row r="1283" spans="1:33" x14ac:dyDescent="0.25">
      <c r="A1283" s="125" t="s">
        <v>2123</v>
      </c>
      <c r="B1283" s="183">
        <v>167452726</v>
      </c>
      <c r="C1283" s="184">
        <v>2.63</v>
      </c>
      <c r="D1283" s="127">
        <f>(C1283+4.2+coefficient!$B$21-0.5)/0.9*1.19</f>
        <v>17.62522222222222</v>
      </c>
      <c r="E1283" s="128">
        <f>(C1283+4.2+coefficient!$B$21-0.5)/0.95</f>
        <v>14.031578947368422</v>
      </c>
      <c r="F1283" s="185" t="s">
        <v>516</v>
      </c>
      <c r="G1283" s="179">
        <v>1282</v>
      </c>
      <c r="H1283" s="180">
        <f>(C1283+4.2+coefficient!$B$21)/0.85*1.19</f>
        <v>19.361999999999998</v>
      </c>
      <c r="I1283" s="132">
        <v>294</v>
      </c>
      <c r="J1283" s="132">
        <v>167452726</v>
      </c>
      <c r="K1283" s="132">
        <v>450770</v>
      </c>
      <c r="L1283" s="181">
        <f>(C1283+4.2+coefficient!$B$21)/0.88*1.19</f>
        <v>18.701931818181819</v>
      </c>
      <c r="M1283" s="135">
        <v>295</v>
      </c>
      <c r="N1283" s="135">
        <v>167452726</v>
      </c>
      <c r="O1283" s="135">
        <v>450771</v>
      </c>
      <c r="P1283" s="182">
        <f>(C1283+4.2+coefficient!$B$21-0.5)/0.88*1.19</f>
        <v>18.025795454545456</v>
      </c>
      <c r="Q1283" s="137">
        <v>296</v>
      </c>
      <c r="R1283" s="137">
        <v>167452726</v>
      </c>
      <c r="S1283" s="137">
        <v>450772</v>
      </c>
      <c r="T1283" s="186">
        <f t="shared" si="89"/>
        <v>9.2360227272727276</v>
      </c>
      <c r="U1283" s="187">
        <v>758</v>
      </c>
      <c r="V1283" s="187">
        <v>167452726</v>
      </c>
      <c r="W1283" s="187">
        <v>600526</v>
      </c>
      <c r="X1283" s="188">
        <f t="shared" si="88"/>
        <v>13.801931818181819</v>
      </c>
      <c r="Y1283" s="189">
        <v>759</v>
      </c>
      <c r="Z1283" s="189">
        <v>167452726</v>
      </c>
      <c r="AA1283" s="189">
        <v>600527</v>
      </c>
      <c r="AB1283" s="357">
        <v>69</v>
      </c>
    </row>
    <row r="1284" spans="1:33" x14ac:dyDescent="0.25">
      <c r="A1284" s="144" t="s">
        <v>2124</v>
      </c>
      <c r="B1284" s="183">
        <v>167452727</v>
      </c>
      <c r="C1284" s="184">
        <v>3.48</v>
      </c>
      <c r="D1284" s="127">
        <f>(C1284+4.2+coefficient!$B$20-0.5)/0.9*1.19</f>
        <v>21.393555555555555</v>
      </c>
      <c r="E1284" s="128">
        <f>(C1284+4.2+coefficient!$B$20-0.5)/0.95</f>
        <v>17.03157894736842</v>
      </c>
      <c r="F1284" s="178" t="s">
        <v>842</v>
      </c>
      <c r="G1284" s="179">
        <v>1283</v>
      </c>
      <c r="H1284" s="180">
        <f>(C1284+4.2+coefficient!$B$20)/0.85*1.19</f>
        <v>23.352</v>
      </c>
      <c r="I1284" s="132">
        <v>294</v>
      </c>
      <c r="J1284" s="132">
        <v>167452727</v>
      </c>
      <c r="K1284" s="132">
        <v>450773</v>
      </c>
      <c r="L1284" s="181">
        <f>(C1284+4.2+coefficient!$B$20)/0.88*1.19</f>
        <v>22.55590909090909</v>
      </c>
      <c r="M1284" s="135">
        <v>295</v>
      </c>
      <c r="N1284" s="135">
        <v>167452727</v>
      </c>
      <c r="O1284" s="135">
        <v>450774</v>
      </c>
      <c r="P1284" s="182">
        <f>(C1284+4.2+coefficient!$B$20-0.5)/0.88*1.19</f>
        <v>21.879772727272726</v>
      </c>
      <c r="Q1284" s="137">
        <v>296</v>
      </c>
      <c r="R1284" s="137">
        <v>167452727</v>
      </c>
      <c r="S1284" s="137">
        <v>450775</v>
      </c>
      <c r="T1284" s="186">
        <f t="shared" si="89"/>
        <v>10.385454545454545</v>
      </c>
      <c r="U1284" s="187">
        <v>758</v>
      </c>
      <c r="V1284" s="187">
        <v>167452727</v>
      </c>
      <c r="W1284" s="187">
        <v>600528</v>
      </c>
      <c r="X1284" s="188">
        <f>L1284-1</f>
        <v>21.55590909090909</v>
      </c>
      <c r="Y1284" s="189">
        <v>759</v>
      </c>
      <c r="Z1284" s="189">
        <v>167452727</v>
      </c>
      <c r="AA1284" s="189">
        <v>600529</v>
      </c>
      <c r="AB1284" s="357">
        <v>10</v>
      </c>
    </row>
    <row r="1285" spans="1:33" x14ac:dyDescent="0.25">
      <c r="A1285" s="125" t="s">
        <v>2125</v>
      </c>
      <c r="B1285" s="183">
        <v>167452728</v>
      </c>
      <c r="C1285" s="184">
        <v>4.3499999999999996</v>
      </c>
      <c r="D1285" s="127">
        <f>(C1285+4.2+coefficient!$B$19-0.5)/0.9*1.19</f>
        <v>26.510555555555555</v>
      </c>
      <c r="E1285" s="128">
        <f>(C1285+4.2+coefficient!$B$19-0.5)/0.95</f>
        <v>21.10526315789474</v>
      </c>
      <c r="F1285" s="185" t="s">
        <v>841</v>
      </c>
      <c r="G1285" s="179">
        <v>1284</v>
      </c>
      <c r="H1285" s="180">
        <f>(C1285+4.2+coefficient!$B$19)/0.85*1.19</f>
        <v>28.770000000000003</v>
      </c>
      <c r="I1285" s="132">
        <v>294</v>
      </c>
      <c r="J1285" s="132">
        <v>167452728</v>
      </c>
      <c r="K1285" s="132">
        <v>450776</v>
      </c>
      <c r="L1285" s="181">
        <f>(C1285+4.2+coefficient!$B$19)/0.88*1.19</f>
        <v>27.789204545454542</v>
      </c>
      <c r="M1285" s="135">
        <v>295</v>
      </c>
      <c r="N1285" s="135">
        <v>167452728</v>
      </c>
      <c r="O1285" s="135">
        <v>450777</v>
      </c>
      <c r="P1285" s="182">
        <f>(C1285+4.2+coefficient!$B$19-0.5)/0.88*1.19</f>
        <v>27.113068181818182</v>
      </c>
      <c r="Q1285" s="137">
        <v>296</v>
      </c>
      <c r="R1285" s="137">
        <v>167452728</v>
      </c>
      <c r="S1285" s="137">
        <v>450778</v>
      </c>
      <c r="T1285" s="186">
        <f t="shared" si="89"/>
        <v>11.561931818181819</v>
      </c>
      <c r="U1285" s="187">
        <v>758</v>
      </c>
      <c r="V1285" s="187">
        <v>167452728</v>
      </c>
      <c r="W1285" s="187">
        <v>600530</v>
      </c>
      <c r="X1285" s="188">
        <f>L1285-1</f>
        <v>26.789204545454542</v>
      </c>
      <c r="Y1285" s="189">
        <v>759</v>
      </c>
      <c r="Z1285" s="189">
        <v>167452728</v>
      </c>
      <c r="AA1285" s="189">
        <v>600531</v>
      </c>
      <c r="AB1285" s="357">
        <v>10</v>
      </c>
    </row>
    <row r="1286" spans="1:33" x14ac:dyDescent="0.25">
      <c r="A1286" s="144" t="s">
        <v>2126</v>
      </c>
      <c r="B1286" s="183">
        <v>167452729</v>
      </c>
      <c r="C1286" s="184">
        <v>3.67</v>
      </c>
      <c r="D1286" s="127">
        <f>(C1286+4.2+coefficient!$B$20-0.5)/0.9*1.19</f>
        <v>21.644777777777779</v>
      </c>
      <c r="E1286" s="128">
        <f>(C1286+4.2+coefficient!$B$20-0.5)/0.95</f>
        <v>17.231578947368423</v>
      </c>
      <c r="F1286" s="178" t="s">
        <v>842</v>
      </c>
      <c r="G1286" s="179">
        <v>1285</v>
      </c>
      <c r="H1286" s="180">
        <f>(C1286+4.2+coefficient!$B$20)/0.85*1.19</f>
        <v>23.617999999999999</v>
      </c>
      <c r="I1286" s="132">
        <v>294</v>
      </c>
      <c r="J1286" s="132">
        <v>167452729</v>
      </c>
      <c r="K1286" s="132">
        <v>450779</v>
      </c>
      <c r="L1286" s="181">
        <f>(C1286+4.2+coefficient!$B$20)/0.88*1.19</f>
        <v>22.812840909090909</v>
      </c>
      <c r="M1286" s="135">
        <v>295</v>
      </c>
      <c r="N1286" s="135">
        <v>167452729</v>
      </c>
      <c r="O1286" s="135">
        <v>450780</v>
      </c>
      <c r="P1286" s="182">
        <f>(C1286+4.2+coefficient!$B$20-0.5)/0.88*1.19</f>
        <v>22.136704545454545</v>
      </c>
      <c r="Q1286" s="137">
        <v>296</v>
      </c>
      <c r="R1286" s="137">
        <v>167452729</v>
      </c>
      <c r="S1286" s="137">
        <v>450781</v>
      </c>
      <c r="T1286" s="186">
        <f t="shared" si="89"/>
        <v>10.642386363636364</v>
      </c>
      <c r="U1286" s="187">
        <v>758</v>
      </c>
      <c r="V1286" s="187">
        <v>167452729</v>
      </c>
      <c r="W1286" s="187">
        <v>600532</v>
      </c>
      <c r="X1286" s="188">
        <f t="shared" ref="X1286:X1294" si="90">L1286-4.9</f>
        <v>17.91284090909091</v>
      </c>
      <c r="Y1286" s="189">
        <v>759</v>
      </c>
      <c r="Z1286" s="189">
        <v>167452729</v>
      </c>
      <c r="AA1286" s="189">
        <v>600533</v>
      </c>
      <c r="AB1286" s="357">
        <v>69</v>
      </c>
    </row>
    <row r="1287" spans="1:33" x14ac:dyDescent="0.25">
      <c r="A1287" s="125" t="s">
        <v>2127</v>
      </c>
      <c r="B1287" s="183">
        <v>167452730</v>
      </c>
      <c r="C1287" s="184">
        <v>4.54</v>
      </c>
      <c r="D1287" s="127">
        <f>(C1287+4.2+coefficient!$B$19-0.5)/0.9*1.19</f>
        <v>26.76177777777778</v>
      </c>
      <c r="E1287" s="128">
        <f>(C1287+4.2+coefficient!$B$19-0.5)/0.95</f>
        <v>21.305263157894739</v>
      </c>
      <c r="F1287" s="185" t="s">
        <v>841</v>
      </c>
      <c r="G1287" s="179">
        <v>1286</v>
      </c>
      <c r="H1287" s="180">
        <f>(C1287+4.2+coefficient!$B$19)/0.85*1.19</f>
        <v>29.036000000000001</v>
      </c>
      <c r="I1287" s="132">
        <v>294</v>
      </c>
      <c r="J1287" s="132">
        <v>167452730</v>
      </c>
      <c r="K1287" s="132">
        <v>450782</v>
      </c>
      <c r="L1287" s="181">
        <f>(C1287+4.2+coefficient!$B$19)/0.88*1.19</f>
        <v>28.046136363636364</v>
      </c>
      <c r="M1287" s="135">
        <v>295</v>
      </c>
      <c r="N1287" s="135">
        <v>167452730</v>
      </c>
      <c r="O1287" s="135">
        <v>450783</v>
      </c>
      <c r="P1287" s="182">
        <f>(C1287+4.2+coefficient!$B$19-0.5)/0.88*1.19</f>
        <v>27.370000000000005</v>
      </c>
      <c r="Q1287" s="137">
        <v>296</v>
      </c>
      <c r="R1287" s="137">
        <v>167452730</v>
      </c>
      <c r="S1287" s="137">
        <v>450784</v>
      </c>
      <c r="T1287" s="186">
        <f t="shared" si="89"/>
        <v>11.818863636363636</v>
      </c>
      <c r="U1287" s="187">
        <v>758</v>
      </c>
      <c r="V1287" s="187">
        <v>167452730</v>
      </c>
      <c r="W1287" s="187">
        <v>600534</v>
      </c>
      <c r="X1287" s="188">
        <f t="shared" si="90"/>
        <v>23.146136363636366</v>
      </c>
      <c r="Y1287" s="189">
        <v>759</v>
      </c>
      <c r="Z1287" s="189">
        <v>167452730</v>
      </c>
      <c r="AA1287" s="189">
        <v>600535</v>
      </c>
      <c r="AB1287" s="357">
        <v>69</v>
      </c>
    </row>
    <row r="1288" spans="1:33" x14ac:dyDescent="0.25">
      <c r="A1288" s="144" t="s">
        <v>2128</v>
      </c>
      <c r="B1288" s="183">
        <v>167452731</v>
      </c>
      <c r="C1288" s="184">
        <v>3.85</v>
      </c>
      <c r="D1288" s="127">
        <f>(C1288+4.2+coefficient!$B$20-0.5)/0.9*1.19</f>
        <v>21.882777777777779</v>
      </c>
      <c r="E1288" s="128">
        <f>(C1288+4.2+coefficient!$B$20-0.5)/0.95</f>
        <v>17.421052631578949</v>
      </c>
      <c r="F1288" s="178" t="s">
        <v>842</v>
      </c>
      <c r="G1288" s="179">
        <v>1287</v>
      </c>
      <c r="H1288" s="180">
        <f>(C1288+4.2+coefficient!$B$20)/0.85*1.19</f>
        <v>23.869999999999997</v>
      </c>
      <c r="I1288" s="132">
        <v>294</v>
      </c>
      <c r="J1288" s="132">
        <v>167452731</v>
      </c>
      <c r="K1288" s="132">
        <v>450785</v>
      </c>
      <c r="L1288" s="181">
        <f>(C1288+4.2+coefficient!$B$20)/0.88*1.19</f>
        <v>23.056249999999999</v>
      </c>
      <c r="M1288" s="135">
        <v>295</v>
      </c>
      <c r="N1288" s="135">
        <v>167452731</v>
      </c>
      <c r="O1288" s="135">
        <v>450786</v>
      </c>
      <c r="P1288" s="182">
        <f>(C1288+4.2+coefficient!$B$20-0.5)/0.88*1.19</f>
        <v>22.380113636363639</v>
      </c>
      <c r="Q1288" s="137">
        <v>296</v>
      </c>
      <c r="R1288" s="137">
        <v>167452731</v>
      </c>
      <c r="S1288" s="137">
        <v>450787</v>
      </c>
      <c r="T1288" s="186">
        <f t="shared" si="89"/>
        <v>10.885795454545455</v>
      </c>
      <c r="U1288" s="187">
        <v>758</v>
      </c>
      <c r="V1288" s="187">
        <v>167452731</v>
      </c>
      <c r="W1288" s="187">
        <v>600536</v>
      </c>
      <c r="X1288" s="188">
        <f t="shared" si="90"/>
        <v>18.15625</v>
      </c>
      <c r="Y1288" s="189">
        <v>759</v>
      </c>
      <c r="Z1288" s="189">
        <v>167452731</v>
      </c>
      <c r="AA1288" s="189">
        <v>600537</v>
      </c>
      <c r="AB1288" s="357">
        <v>69</v>
      </c>
    </row>
    <row r="1289" spans="1:33" x14ac:dyDescent="0.25">
      <c r="A1289" s="125" t="s">
        <v>2129</v>
      </c>
      <c r="B1289" s="183">
        <v>167452732</v>
      </c>
      <c r="C1289" s="184">
        <v>4.72</v>
      </c>
      <c r="D1289" s="127">
        <f>(C1289+4.2+coefficient!$B$19-0.5)/0.9*1.19</f>
        <v>26.999777777777776</v>
      </c>
      <c r="E1289" s="128">
        <f>(C1289+4.2+coefficient!$B$19-0.5)/0.95</f>
        <v>21.494736842105265</v>
      </c>
      <c r="F1289" s="185" t="s">
        <v>841</v>
      </c>
      <c r="G1289" s="179">
        <v>1288</v>
      </c>
      <c r="H1289" s="180">
        <f>(C1289+4.2+coefficient!$B$19)/0.85*1.19</f>
        <v>29.288</v>
      </c>
      <c r="I1289" s="132">
        <v>294</v>
      </c>
      <c r="J1289" s="132">
        <v>167452732</v>
      </c>
      <c r="K1289" s="132">
        <v>450788</v>
      </c>
      <c r="L1289" s="181">
        <f>(C1289+4.2+coefficient!$B$19)/0.88*1.19</f>
        <v>28.289545454545454</v>
      </c>
      <c r="M1289" s="135">
        <v>295</v>
      </c>
      <c r="N1289" s="135">
        <v>167452732</v>
      </c>
      <c r="O1289" s="135">
        <v>450789</v>
      </c>
      <c r="P1289" s="182">
        <f>(C1289+4.2+coefficient!$B$19-0.5)/0.88*1.19</f>
        <v>27.613409090909091</v>
      </c>
      <c r="Q1289" s="137">
        <v>296</v>
      </c>
      <c r="R1289" s="137">
        <v>167452732</v>
      </c>
      <c r="S1289" s="137">
        <v>450790</v>
      </c>
      <c r="T1289" s="186">
        <f t="shared" si="89"/>
        <v>12.062272727272727</v>
      </c>
      <c r="U1289" s="187">
        <v>758</v>
      </c>
      <c r="V1289" s="187">
        <v>167452732</v>
      </c>
      <c r="W1289" s="187">
        <v>600538</v>
      </c>
      <c r="X1289" s="188">
        <f t="shared" si="90"/>
        <v>23.389545454545456</v>
      </c>
      <c r="Y1289" s="189">
        <v>759</v>
      </c>
      <c r="Z1289" s="189">
        <v>167452732</v>
      </c>
      <c r="AA1289" s="189">
        <v>600539</v>
      </c>
      <c r="AB1289" s="357">
        <v>69</v>
      </c>
    </row>
    <row r="1290" spans="1:33" x14ac:dyDescent="0.25">
      <c r="A1290" s="144" t="s">
        <v>2130</v>
      </c>
      <c r="B1290" s="183">
        <v>167452733</v>
      </c>
      <c r="C1290" s="184">
        <v>3.77</v>
      </c>
      <c r="D1290" s="127">
        <f>(C1290+4.2+coefficient!$B$20-0.5)/0.9*1.19</f>
        <v>21.776999999999994</v>
      </c>
      <c r="E1290" s="128">
        <f>(C1290+4.2+coefficient!$B$20-0.5)/0.95</f>
        <v>17.336842105263159</v>
      </c>
      <c r="F1290" s="178" t="s">
        <v>842</v>
      </c>
      <c r="G1290" s="179">
        <v>1289</v>
      </c>
      <c r="H1290" s="180">
        <f>(C1290+4.2+coefficient!$B$20)/0.85*1.19</f>
        <v>23.757999999999999</v>
      </c>
      <c r="I1290" s="132">
        <v>294</v>
      </c>
      <c r="J1290" s="132">
        <v>167452733</v>
      </c>
      <c r="K1290" s="132">
        <v>450791</v>
      </c>
      <c r="L1290" s="181">
        <f>(C1290+4.2+coefficient!$B$20)/0.88*1.19</f>
        <v>22.948068181818179</v>
      </c>
      <c r="M1290" s="135">
        <v>295</v>
      </c>
      <c r="N1290" s="135">
        <v>167452733</v>
      </c>
      <c r="O1290" s="135">
        <v>450792</v>
      </c>
      <c r="P1290" s="182">
        <f>(C1290+4.2+coefficient!$B$20-0.5)/0.88*1.19</f>
        <v>22.271931818181816</v>
      </c>
      <c r="Q1290" s="137">
        <v>296</v>
      </c>
      <c r="R1290" s="137">
        <v>167452733</v>
      </c>
      <c r="S1290" s="137">
        <v>450793</v>
      </c>
      <c r="T1290" s="186">
        <f t="shared" si="89"/>
        <v>10.777613636363636</v>
      </c>
      <c r="U1290" s="187">
        <v>758</v>
      </c>
      <c r="V1290" s="187">
        <v>167452733</v>
      </c>
      <c r="W1290" s="187">
        <v>600540</v>
      </c>
      <c r="X1290" s="188">
        <f t="shared" si="90"/>
        <v>18.048068181818181</v>
      </c>
      <c r="Y1290" s="189">
        <v>759</v>
      </c>
      <c r="Z1290" s="189">
        <v>167452733</v>
      </c>
      <c r="AA1290" s="189">
        <v>600541</v>
      </c>
      <c r="AB1290" s="357">
        <v>69</v>
      </c>
    </row>
    <row r="1291" spans="1:33" x14ac:dyDescent="0.25">
      <c r="A1291" s="125" t="s">
        <v>2131</v>
      </c>
      <c r="B1291" s="183">
        <v>167452734</v>
      </c>
      <c r="C1291" s="184">
        <v>4.6399999999999997</v>
      </c>
      <c r="D1291" s="127">
        <f>(C1291+4.2+coefficient!$B$19-0.5)/0.9*1.19</f>
        <v>26.893999999999995</v>
      </c>
      <c r="E1291" s="128">
        <f>(C1291+4.2+coefficient!$B$19-0.5)/0.95</f>
        <v>21.410526315789475</v>
      </c>
      <c r="F1291" s="185" t="s">
        <v>841</v>
      </c>
      <c r="G1291" s="179">
        <v>1290</v>
      </c>
      <c r="H1291" s="180">
        <f>(C1291+4.2+coefficient!$B$19)/0.85*1.19</f>
        <v>29.176000000000002</v>
      </c>
      <c r="I1291" s="132">
        <v>294</v>
      </c>
      <c r="J1291" s="132">
        <v>167452734</v>
      </c>
      <c r="K1291" s="132">
        <v>450794</v>
      </c>
      <c r="L1291" s="181">
        <f>(C1291+4.2+coefficient!$B$19)/0.88*1.19</f>
        <v>28.181363636363631</v>
      </c>
      <c r="M1291" s="135">
        <v>295</v>
      </c>
      <c r="N1291" s="135">
        <v>167452734</v>
      </c>
      <c r="O1291" s="135">
        <v>450795</v>
      </c>
      <c r="P1291" s="182">
        <f>(C1291+4.2+coefficient!$B$19-0.5)/0.88*1.19</f>
        <v>27.505227272727272</v>
      </c>
      <c r="Q1291" s="137">
        <v>296</v>
      </c>
      <c r="R1291" s="137">
        <v>167452734</v>
      </c>
      <c r="S1291" s="137">
        <v>450796</v>
      </c>
      <c r="T1291" s="186">
        <f t="shared" si="89"/>
        <v>11.954090909090908</v>
      </c>
      <c r="U1291" s="187">
        <v>758</v>
      </c>
      <c r="V1291" s="187">
        <v>167452734</v>
      </c>
      <c r="W1291" s="187">
        <v>600542</v>
      </c>
      <c r="X1291" s="188">
        <f t="shared" si="90"/>
        <v>23.281363636363629</v>
      </c>
      <c r="Y1291" s="189">
        <v>759</v>
      </c>
      <c r="Z1291" s="189">
        <v>167452734</v>
      </c>
      <c r="AA1291" s="189">
        <v>600543</v>
      </c>
      <c r="AB1291" s="357">
        <v>69</v>
      </c>
    </row>
    <row r="1292" spans="1:33" x14ac:dyDescent="0.25">
      <c r="A1292" s="144" t="s">
        <v>2132</v>
      </c>
      <c r="B1292" s="183">
        <v>167452735</v>
      </c>
      <c r="C1292" s="184">
        <v>3.78</v>
      </c>
      <c r="D1292" s="127">
        <f>(C1292+4.2+coefficient!$B$20-0.5)/0.9*1.19</f>
        <v>21.790222222222219</v>
      </c>
      <c r="E1292" s="128">
        <f>(C1292+4.2+coefficient!$B$20-0.5)/0.95</f>
        <v>17.347368421052632</v>
      </c>
      <c r="F1292" s="178" t="s">
        <v>842</v>
      </c>
      <c r="G1292" s="179">
        <v>1291</v>
      </c>
      <c r="H1292" s="180">
        <f>(C1292+4.2+coefficient!$B$20)/0.85*1.19</f>
        <v>23.771999999999998</v>
      </c>
      <c r="I1292" s="132">
        <v>294</v>
      </c>
      <c r="J1292" s="132">
        <v>167452735</v>
      </c>
      <c r="K1292" s="132">
        <v>450797</v>
      </c>
      <c r="L1292" s="181">
        <f>(C1292+4.2+coefficient!$B$20)/0.88*1.19</f>
        <v>22.961590909090908</v>
      </c>
      <c r="M1292" s="135">
        <v>295</v>
      </c>
      <c r="N1292" s="135">
        <v>167452735</v>
      </c>
      <c r="O1292" s="135">
        <v>450798</v>
      </c>
      <c r="P1292" s="182">
        <f>(C1292+4.2+coefficient!$B$20-0.5)/0.88*1.19</f>
        <v>22.285454545454545</v>
      </c>
      <c r="Q1292" s="137">
        <v>296</v>
      </c>
      <c r="R1292" s="137">
        <v>167452735</v>
      </c>
      <c r="S1292" s="137">
        <v>450799</v>
      </c>
      <c r="T1292" s="186">
        <f t="shared" si="89"/>
        <v>10.791136363636364</v>
      </c>
      <c r="U1292" s="187">
        <v>758</v>
      </c>
      <c r="V1292" s="187">
        <v>167452735</v>
      </c>
      <c r="W1292" s="187">
        <v>600544</v>
      </c>
      <c r="X1292" s="188">
        <f t="shared" si="90"/>
        <v>18.06159090909091</v>
      </c>
      <c r="Y1292" s="189">
        <v>759</v>
      </c>
      <c r="Z1292" s="189">
        <v>167452735</v>
      </c>
      <c r="AA1292" s="189">
        <v>600545</v>
      </c>
      <c r="AB1292" s="357">
        <v>69</v>
      </c>
    </row>
    <row r="1293" spans="1:33" x14ac:dyDescent="0.25">
      <c r="A1293" s="125" t="s">
        <v>2133</v>
      </c>
      <c r="B1293" s="183">
        <v>167452736</v>
      </c>
      <c r="C1293" s="184">
        <v>4.6500000000000004</v>
      </c>
      <c r="D1293" s="127">
        <f>(C1293+4.2+coefficient!$B$19-0.5)/0.9*1.19</f>
        <v>26.90722222222222</v>
      </c>
      <c r="E1293" s="128">
        <f>(C1293+4.2+coefficient!$B$19-0.5)/0.95</f>
        <v>21.421052631578949</v>
      </c>
      <c r="F1293" s="185" t="s">
        <v>841</v>
      </c>
      <c r="G1293" s="179">
        <v>1292</v>
      </c>
      <c r="H1293" s="180">
        <f>(C1293+4.2+coefficient!$B$19)/0.85*1.19</f>
        <v>29.19</v>
      </c>
      <c r="I1293" s="132">
        <v>294</v>
      </c>
      <c r="J1293" s="132">
        <v>167452736</v>
      </c>
      <c r="K1293" s="132">
        <v>450800</v>
      </c>
      <c r="L1293" s="181">
        <f>(C1293+4.2+coefficient!$B$19)/0.88*1.19</f>
        <v>28.194886363636364</v>
      </c>
      <c r="M1293" s="135">
        <v>295</v>
      </c>
      <c r="N1293" s="135">
        <v>167452736</v>
      </c>
      <c r="O1293" s="135">
        <v>450801</v>
      </c>
      <c r="P1293" s="182">
        <f>(C1293+4.2+coefficient!$B$19-0.5)/0.88*1.19</f>
        <v>27.518749999999997</v>
      </c>
      <c r="Q1293" s="137">
        <v>296</v>
      </c>
      <c r="R1293" s="137">
        <v>167452736</v>
      </c>
      <c r="S1293" s="137">
        <v>450802</v>
      </c>
      <c r="T1293" s="186">
        <f t="shared" si="89"/>
        <v>11.967613636363637</v>
      </c>
      <c r="U1293" s="187">
        <v>758</v>
      </c>
      <c r="V1293" s="187">
        <v>167452736</v>
      </c>
      <c r="W1293" s="187">
        <v>600546</v>
      </c>
      <c r="X1293" s="188">
        <f t="shared" si="90"/>
        <v>23.294886363636365</v>
      </c>
      <c r="Y1293" s="189">
        <v>759</v>
      </c>
      <c r="Z1293" s="189">
        <v>167452736</v>
      </c>
      <c r="AA1293" s="189">
        <v>600547</v>
      </c>
      <c r="AB1293" s="357">
        <v>69</v>
      </c>
    </row>
    <row r="1294" spans="1:33" x14ac:dyDescent="0.25">
      <c r="A1294" s="144" t="s">
        <v>2134</v>
      </c>
      <c r="B1294" s="183">
        <v>167452737</v>
      </c>
      <c r="C1294" s="184">
        <v>2.73</v>
      </c>
      <c r="D1294" s="127">
        <f>(C1294+4.2+coefficient!$B$21-0.5)/0.9*1.19</f>
        <v>17.757444444444442</v>
      </c>
      <c r="E1294" s="128">
        <f>(C1294+4.2+coefficient!$B$21-0.5)/0.95</f>
        <v>14.136842105263158</v>
      </c>
      <c r="F1294" s="178" t="s">
        <v>516</v>
      </c>
      <c r="G1294" s="179">
        <v>1293</v>
      </c>
      <c r="H1294" s="180">
        <f>(C1294+4.2+coefficient!$B$21)/0.85*1.19</f>
        <v>19.501999999999999</v>
      </c>
      <c r="I1294" s="132">
        <v>294</v>
      </c>
      <c r="J1294" s="132">
        <v>167452737</v>
      </c>
      <c r="K1294" s="132">
        <v>450803</v>
      </c>
      <c r="L1294" s="181">
        <f>(C1294+4.2+coefficient!$B$21)/0.88*1.19</f>
        <v>18.83715909090909</v>
      </c>
      <c r="M1294" s="135">
        <v>295</v>
      </c>
      <c r="N1294" s="135">
        <v>167452737</v>
      </c>
      <c r="O1294" s="135">
        <v>450804</v>
      </c>
      <c r="P1294" s="182">
        <f>(C1294+4.2+coefficient!$B$21-0.5)/0.88*1.19</f>
        <v>18.161022727272726</v>
      </c>
      <c r="Q1294" s="137">
        <v>296</v>
      </c>
      <c r="R1294" s="137">
        <v>167452737</v>
      </c>
      <c r="S1294" s="137">
        <v>450805</v>
      </c>
      <c r="T1294" s="186">
        <f t="shared" si="89"/>
        <v>9.3712499999999999</v>
      </c>
      <c r="U1294" s="187">
        <v>758</v>
      </c>
      <c r="V1294" s="187">
        <v>167452737</v>
      </c>
      <c r="W1294" s="187">
        <v>600548</v>
      </c>
      <c r="X1294" s="188">
        <f t="shared" si="90"/>
        <v>13.937159090909089</v>
      </c>
      <c r="Y1294" s="189">
        <v>759</v>
      </c>
      <c r="Z1294" s="189">
        <v>167452737</v>
      </c>
      <c r="AA1294" s="189">
        <v>600549</v>
      </c>
      <c r="AB1294" s="357">
        <v>69</v>
      </c>
    </row>
    <row r="1295" spans="1:33" x14ac:dyDescent="0.25">
      <c r="A1295" s="125" t="s">
        <v>2135</v>
      </c>
      <c r="B1295" s="183">
        <v>167452738</v>
      </c>
      <c r="C1295" s="184">
        <v>3.58</v>
      </c>
      <c r="D1295" s="127">
        <f>(C1295+4.2+coefficient!$B$20-0.5)/0.9*1.19</f>
        <v>21.525777777777776</v>
      </c>
      <c r="E1295" s="128">
        <f>(C1295+4.2+coefficient!$B$20-0.5)/0.95</f>
        <v>17.13684210526316</v>
      </c>
      <c r="F1295" s="185" t="s">
        <v>842</v>
      </c>
      <c r="G1295" s="179">
        <v>1294</v>
      </c>
      <c r="H1295" s="180">
        <f>(C1295+4.2+coefficient!$B$20)/0.85*1.19</f>
        <v>23.492000000000001</v>
      </c>
      <c r="I1295" s="132">
        <v>294</v>
      </c>
      <c r="J1295" s="132">
        <v>167452738</v>
      </c>
      <c r="K1295" s="132">
        <v>450806</v>
      </c>
      <c r="L1295" s="181">
        <f>(C1295+4.2+coefficient!$B$20)/0.88*1.19</f>
        <v>22.691136363636364</v>
      </c>
      <c r="M1295" s="135">
        <v>295</v>
      </c>
      <c r="N1295" s="135">
        <v>167452738</v>
      </c>
      <c r="O1295" s="135">
        <v>450807</v>
      </c>
      <c r="P1295" s="182">
        <f>(C1295+4.2+coefficient!$B$20-0.5)/0.88*1.19</f>
        <v>22.015000000000001</v>
      </c>
      <c r="Q1295" s="137">
        <v>296</v>
      </c>
      <c r="R1295" s="137">
        <v>167452738</v>
      </c>
      <c r="S1295" s="137">
        <v>450808</v>
      </c>
      <c r="T1295" s="186">
        <f t="shared" si="89"/>
        <v>10.520681818181819</v>
      </c>
      <c r="U1295" s="187">
        <v>758</v>
      </c>
      <c r="V1295" s="187">
        <v>167452738</v>
      </c>
      <c r="W1295" s="187">
        <v>600550</v>
      </c>
      <c r="X1295" s="188">
        <f>L1295-1</f>
        <v>21.691136363636364</v>
      </c>
      <c r="Y1295" s="189">
        <v>759</v>
      </c>
      <c r="Z1295" s="189">
        <v>167452738</v>
      </c>
      <c r="AA1295" s="189">
        <v>600551</v>
      </c>
      <c r="AB1295" s="357">
        <v>10</v>
      </c>
      <c r="AE1295">
        <v>1</v>
      </c>
      <c r="AF1295">
        <v>19.989999999999998</v>
      </c>
      <c r="AG1295">
        <v>0</v>
      </c>
    </row>
    <row r="1296" spans="1:33" x14ac:dyDescent="0.25">
      <c r="A1296" s="144" t="s">
        <v>2136</v>
      </c>
      <c r="B1296" s="183">
        <v>167452739</v>
      </c>
      <c r="C1296" s="184">
        <v>4.45</v>
      </c>
      <c r="D1296" s="127">
        <f>(C1296+4.2+coefficient!$B$19-0.5)/0.9*1.19</f>
        <v>26.642777777777773</v>
      </c>
      <c r="E1296" s="128">
        <f>(C1296+4.2+coefficient!$B$19-0.5)/0.95</f>
        <v>21.210526315789473</v>
      </c>
      <c r="F1296" s="178" t="s">
        <v>841</v>
      </c>
      <c r="G1296" s="179">
        <v>1295</v>
      </c>
      <c r="H1296" s="180">
        <f>(C1296+4.2+coefficient!$B$19)/0.85*1.19</f>
        <v>28.909999999999997</v>
      </c>
      <c r="I1296" s="132">
        <v>294</v>
      </c>
      <c r="J1296" s="132">
        <v>167452739</v>
      </c>
      <c r="K1296" s="132">
        <v>450809</v>
      </c>
      <c r="L1296" s="181">
        <f>(C1296+4.2+coefficient!$B$19)/0.88*1.19</f>
        <v>27.924431818181816</v>
      </c>
      <c r="M1296" s="135">
        <v>295</v>
      </c>
      <c r="N1296" s="135">
        <v>167452739</v>
      </c>
      <c r="O1296" s="135">
        <v>450810</v>
      </c>
      <c r="P1296" s="182">
        <f>(C1296+4.2+coefficient!$B$19-0.5)/0.88*1.19</f>
        <v>27.248295454545449</v>
      </c>
      <c r="Q1296" s="137">
        <v>296</v>
      </c>
      <c r="R1296" s="137">
        <v>167452739</v>
      </c>
      <c r="S1296" s="137">
        <v>450811</v>
      </c>
      <c r="T1296" s="186">
        <f t="shared" si="89"/>
        <v>11.697159090909091</v>
      </c>
      <c r="U1296" s="187">
        <v>758</v>
      </c>
      <c r="V1296" s="187">
        <v>167452739</v>
      </c>
      <c r="W1296" s="187">
        <v>600552</v>
      </c>
      <c r="X1296" s="188">
        <f>L1296-1</f>
        <v>26.924431818181816</v>
      </c>
      <c r="Y1296" s="189">
        <v>759</v>
      </c>
      <c r="Z1296" s="189">
        <v>167452739</v>
      </c>
      <c r="AA1296" s="189">
        <v>600553</v>
      </c>
      <c r="AB1296" s="357">
        <v>10</v>
      </c>
    </row>
    <row r="1297" spans="1:28" x14ac:dyDescent="0.25">
      <c r="A1297" s="125" t="s">
        <v>2137</v>
      </c>
      <c r="B1297" s="183">
        <v>167452740</v>
      </c>
      <c r="C1297" s="184">
        <v>3.77</v>
      </c>
      <c r="D1297" s="127">
        <f>(C1297+4.2+coefficient!$B$20-0.5)/0.9*1.19</f>
        <v>21.776999999999994</v>
      </c>
      <c r="E1297" s="128">
        <f>(C1297+4.2+coefficient!$B$20-0.5)/0.95</f>
        <v>17.336842105263159</v>
      </c>
      <c r="F1297" s="185" t="s">
        <v>842</v>
      </c>
      <c r="G1297" s="179">
        <v>1296</v>
      </c>
      <c r="H1297" s="180">
        <f>(C1297+4.2+coefficient!$B$20)/0.85*1.19</f>
        <v>23.757999999999999</v>
      </c>
      <c r="I1297" s="132">
        <v>294</v>
      </c>
      <c r="J1297" s="132">
        <v>167452740</v>
      </c>
      <c r="K1297" s="132">
        <v>450812</v>
      </c>
      <c r="L1297" s="181">
        <f>(C1297+4.2+coefficient!$B$20)/0.88*1.19</f>
        <v>22.948068181818179</v>
      </c>
      <c r="M1297" s="135">
        <v>295</v>
      </c>
      <c r="N1297" s="135">
        <v>167452740</v>
      </c>
      <c r="O1297" s="135">
        <v>450813</v>
      </c>
      <c r="P1297" s="182">
        <f>(C1297+4.2+coefficient!$B$20-0.5)/0.88*1.19</f>
        <v>22.271931818181816</v>
      </c>
      <c r="Q1297" s="137">
        <v>296</v>
      </c>
      <c r="R1297" s="137">
        <v>167452740</v>
      </c>
      <c r="S1297" s="137">
        <v>450814</v>
      </c>
      <c r="T1297" s="186">
        <f t="shared" si="89"/>
        <v>10.777613636363636</v>
      </c>
      <c r="U1297" s="187">
        <v>758</v>
      </c>
      <c r="V1297" s="187">
        <v>167452740</v>
      </c>
      <c r="W1297" s="187">
        <v>600554</v>
      </c>
      <c r="X1297" s="188">
        <f t="shared" ref="X1297:X1308" si="91">L1297-4.9</f>
        <v>18.048068181818181</v>
      </c>
      <c r="Y1297" s="189">
        <v>759</v>
      </c>
      <c r="Z1297" s="189">
        <v>167452740</v>
      </c>
      <c r="AA1297" s="189">
        <v>600555</v>
      </c>
      <c r="AB1297" s="357">
        <v>69</v>
      </c>
    </row>
    <row r="1298" spans="1:28" x14ac:dyDescent="0.25">
      <c r="A1298" s="144" t="s">
        <v>2138</v>
      </c>
      <c r="B1298" s="183">
        <v>167452741</v>
      </c>
      <c r="C1298" s="184">
        <v>4.6399999999999997</v>
      </c>
      <c r="D1298" s="127">
        <f>(C1298+4.2+coefficient!$B$19-0.5)/0.9*1.19</f>
        <v>26.893999999999995</v>
      </c>
      <c r="E1298" s="128">
        <f>(C1298+4.2+coefficient!$B$19-0.5)/0.95</f>
        <v>21.410526315789475</v>
      </c>
      <c r="F1298" s="178" t="s">
        <v>841</v>
      </c>
      <c r="G1298" s="179">
        <v>1297</v>
      </c>
      <c r="H1298" s="180">
        <f>(C1298+4.2+coefficient!$B$19)/0.85*1.19</f>
        <v>29.176000000000002</v>
      </c>
      <c r="I1298" s="132">
        <v>294</v>
      </c>
      <c r="J1298" s="132">
        <v>167452741</v>
      </c>
      <c r="K1298" s="132">
        <v>450815</v>
      </c>
      <c r="L1298" s="181">
        <f>(C1298+4.2+coefficient!$B$19)/0.88*1.19</f>
        <v>28.181363636363631</v>
      </c>
      <c r="M1298" s="135">
        <v>295</v>
      </c>
      <c r="N1298" s="135">
        <v>167452741</v>
      </c>
      <c r="O1298" s="135">
        <v>450816</v>
      </c>
      <c r="P1298" s="182">
        <f>(C1298+4.2+coefficient!$B$19-0.5)/0.88*1.19</f>
        <v>27.505227272727272</v>
      </c>
      <c r="Q1298" s="137">
        <v>296</v>
      </c>
      <c r="R1298" s="137">
        <v>167452741</v>
      </c>
      <c r="S1298" s="137">
        <v>450817</v>
      </c>
      <c r="T1298" s="186">
        <f t="shared" si="89"/>
        <v>11.954090909090908</v>
      </c>
      <c r="U1298" s="187">
        <v>758</v>
      </c>
      <c r="V1298" s="187">
        <v>167452741</v>
      </c>
      <c r="W1298" s="187">
        <v>600556</v>
      </c>
      <c r="X1298" s="188">
        <f t="shared" si="91"/>
        <v>23.281363636363629</v>
      </c>
      <c r="Y1298" s="189">
        <v>759</v>
      </c>
      <c r="Z1298" s="189">
        <v>167452741</v>
      </c>
      <c r="AA1298" s="189">
        <v>600557</v>
      </c>
      <c r="AB1298" s="357">
        <v>69</v>
      </c>
    </row>
    <row r="1299" spans="1:28" x14ac:dyDescent="0.25">
      <c r="A1299" s="125" t="s">
        <v>2139</v>
      </c>
      <c r="B1299" s="183">
        <v>167452742</v>
      </c>
      <c r="C1299" s="184">
        <v>3.95</v>
      </c>
      <c r="D1299" s="127">
        <f>(C1299+4.2+coefficient!$B$20-0.5)/0.9*1.19</f>
        <v>22.014999999999993</v>
      </c>
      <c r="E1299" s="128">
        <f>(C1299+4.2+coefficient!$B$20-0.5)/0.95</f>
        <v>17.526315789473685</v>
      </c>
      <c r="F1299" s="185" t="s">
        <v>842</v>
      </c>
      <c r="G1299" s="179">
        <v>1298</v>
      </c>
      <c r="H1299" s="180">
        <f>(C1299+4.2+coefficient!$B$20)/0.85*1.19</f>
        <v>24.009999999999998</v>
      </c>
      <c r="I1299" s="132">
        <v>294</v>
      </c>
      <c r="J1299" s="132">
        <v>167452742</v>
      </c>
      <c r="K1299" s="132">
        <v>450818</v>
      </c>
      <c r="L1299" s="181">
        <f>(C1299+4.2+coefficient!$B$20)/0.88*1.19</f>
        <v>23.191477272727273</v>
      </c>
      <c r="M1299" s="135">
        <v>295</v>
      </c>
      <c r="N1299" s="135">
        <v>167452742</v>
      </c>
      <c r="O1299" s="135">
        <v>450819</v>
      </c>
      <c r="P1299" s="182">
        <f>(C1299+4.2+coefficient!$B$20-0.5)/0.88*1.19</f>
        <v>22.515340909090906</v>
      </c>
      <c r="Q1299" s="137">
        <v>296</v>
      </c>
      <c r="R1299" s="137">
        <v>167452742</v>
      </c>
      <c r="S1299" s="137">
        <v>450820</v>
      </c>
      <c r="T1299" s="186">
        <f t="shared" si="89"/>
        <v>11.021022727272728</v>
      </c>
      <c r="U1299" s="187">
        <v>758</v>
      </c>
      <c r="V1299" s="187">
        <v>167452742</v>
      </c>
      <c r="W1299" s="187">
        <v>600558</v>
      </c>
      <c r="X1299" s="188">
        <f t="shared" si="91"/>
        <v>18.291477272727271</v>
      </c>
      <c r="Y1299" s="189">
        <v>759</v>
      </c>
      <c r="Z1299" s="189">
        <v>167452742</v>
      </c>
      <c r="AA1299" s="189">
        <v>600559</v>
      </c>
      <c r="AB1299" s="357">
        <v>69</v>
      </c>
    </row>
    <row r="1300" spans="1:28" x14ac:dyDescent="0.25">
      <c r="A1300" s="144" t="s">
        <v>2140</v>
      </c>
      <c r="B1300" s="183">
        <v>167452743</v>
      </c>
      <c r="C1300" s="184">
        <v>4.82</v>
      </c>
      <c r="D1300" s="127">
        <f>(C1300+4.2+coefficient!$B$19-0.5)/0.9*1.19</f>
        <v>27.131999999999998</v>
      </c>
      <c r="E1300" s="128">
        <f>(C1300+4.2+coefficient!$B$19-0.5)/0.95</f>
        <v>21.6</v>
      </c>
      <c r="F1300" s="178" t="s">
        <v>841</v>
      </c>
      <c r="G1300" s="179">
        <v>1299</v>
      </c>
      <c r="H1300" s="180">
        <f>(C1300+4.2+coefficient!$B$19)/0.85*1.19</f>
        <v>29.428000000000001</v>
      </c>
      <c r="I1300" s="132">
        <v>294</v>
      </c>
      <c r="J1300" s="132">
        <v>167452743</v>
      </c>
      <c r="K1300" s="132">
        <v>450821</v>
      </c>
      <c r="L1300" s="181">
        <f>(C1300+4.2+coefficient!$B$19)/0.88*1.19</f>
        <v>28.424772727272725</v>
      </c>
      <c r="M1300" s="135">
        <v>295</v>
      </c>
      <c r="N1300" s="135">
        <v>167452743</v>
      </c>
      <c r="O1300" s="135">
        <v>450822</v>
      </c>
      <c r="P1300" s="182">
        <f>(C1300+4.2+coefficient!$B$19-0.5)/0.88*1.19</f>
        <v>27.748636363636361</v>
      </c>
      <c r="Q1300" s="137">
        <v>296</v>
      </c>
      <c r="R1300" s="137">
        <v>167452743</v>
      </c>
      <c r="S1300" s="137">
        <v>450823</v>
      </c>
      <c r="T1300" s="186">
        <f t="shared" si="89"/>
        <v>12.1975</v>
      </c>
      <c r="U1300" s="187">
        <v>758</v>
      </c>
      <c r="V1300" s="187">
        <v>167452743</v>
      </c>
      <c r="W1300" s="187">
        <v>600560</v>
      </c>
      <c r="X1300" s="188">
        <f t="shared" si="91"/>
        <v>23.524772727272726</v>
      </c>
      <c r="Y1300" s="189">
        <v>759</v>
      </c>
      <c r="Z1300" s="189">
        <v>167452743</v>
      </c>
      <c r="AA1300" s="189">
        <v>600561</v>
      </c>
      <c r="AB1300" s="357">
        <v>69</v>
      </c>
    </row>
    <row r="1301" spans="1:28" x14ac:dyDescent="0.25">
      <c r="A1301" s="125" t="s">
        <v>2141</v>
      </c>
      <c r="B1301" s="183">
        <v>167452744</v>
      </c>
      <c r="C1301" s="184">
        <v>5.72</v>
      </c>
      <c r="D1301" s="127">
        <f>(C1301+4.2+coefficient!$B$19-0.5)/0.9*1.19</f>
        <v>28.321999999999999</v>
      </c>
      <c r="E1301" s="128">
        <f>(C1301+4.2+coefficient!$B$19-0.5)/0.95</f>
        <v>22.547368421052635</v>
      </c>
      <c r="F1301" s="185" t="s">
        <v>841</v>
      </c>
      <c r="G1301" s="179">
        <v>1300</v>
      </c>
      <c r="H1301" s="180">
        <f>(C1301+4.2+coefficient!$B$19)/0.85*1.19</f>
        <v>30.688000000000002</v>
      </c>
      <c r="I1301" s="132">
        <v>294</v>
      </c>
      <c r="J1301" s="132">
        <v>167452744</v>
      </c>
      <c r="K1301" s="132">
        <v>450824</v>
      </c>
      <c r="L1301" s="181">
        <f>(C1301+4.2+coefficient!$B$19)/0.88*1.19</f>
        <v>29.641818181818181</v>
      </c>
      <c r="M1301" s="135">
        <v>295</v>
      </c>
      <c r="N1301" s="135">
        <v>167452744</v>
      </c>
      <c r="O1301" s="135">
        <v>450825</v>
      </c>
      <c r="P1301" s="182">
        <f>(C1301+4.2+coefficient!$B$19-0.5)/0.88*1.19</f>
        <v>28.965681818181821</v>
      </c>
      <c r="Q1301" s="137">
        <v>296</v>
      </c>
      <c r="R1301" s="137">
        <v>167452744</v>
      </c>
      <c r="S1301" s="137">
        <v>450826</v>
      </c>
      <c r="T1301" s="186">
        <f t="shared" si="89"/>
        <v>13.414545454545454</v>
      </c>
      <c r="U1301" s="187">
        <v>758</v>
      </c>
      <c r="V1301" s="187">
        <v>167452744</v>
      </c>
      <c r="W1301" s="187">
        <v>600562</v>
      </c>
      <c r="X1301" s="188">
        <f t="shared" si="91"/>
        <v>24.741818181818182</v>
      </c>
      <c r="Y1301" s="189">
        <v>759</v>
      </c>
      <c r="Z1301" s="189">
        <v>167452744</v>
      </c>
      <c r="AA1301" s="189">
        <v>600563</v>
      </c>
      <c r="AB1301" s="357">
        <v>69</v>
      </c>
    </row>
    <row r="1302" spans="1:28" x14ac:dyDescent="0.25">
      <c r="A1302" s="144" t="s">
        <v>2142</v>
      </c>
      <c r="B1302" s="183">
        <v>167452745</v>
      </c>
      <c r="C1302" s="184">
        <v>3.87</v>
      </c>
      <c r="D1302" s="127">
        <f>(C1302+4.2+coefficient!$B$20-0.5)/0.9*1.19</f>
        <v>21.909222222222223</v>
      </c>
      <c r="E1302" s="128">
        <f>(C1302+4.2+coefficient!$B$20-0.5)/0.95</f>
        <v>17.442105263157895</v>
      </c>
      <c r="F1302" s="178" t="s">
        <v>842</v>
      </c>
      <c r="G1302" s="179">
        <v>1301</v>
      </c>
      <c r="H1302" s="180">
        <f>(C1302+4.2+coefficient!$B$20)/0.85*1.19</f>
        <v>23.898</v>
      </c>
      <c r="I1302" s="132">
        <v>294</v>
      </c>
      <c r="J1302" s="132">
        <v>167452745</v>
      </c>
      <c r="K1302" s="132">
        <v>450827</v>
      </c>
      <c r="L1302" s="181">
        <f>(C1302+4.2+coefficient!$B$20)/0.88*1.19</f>
        <v>23.083295454545453</v>
      </c>
      <c r="M1302" s="135">
        <v>295</v>
      </c>
      <c r="N1302" s="135">
        <v>167452745</v>
      </c>
      <c r="O1302" s="135">
        <v>450828</v>
      </c>
      <c r="P1302" s="182">
        <f>(C1302+4.2+coefficient!$B$20-0.5)/0.88*1.19</f>
        <v>22.40715909090909</v>
      </c>
      <c r="Q1302" s="137">
        <v>296</v>
      </c>
      <c r="R1302" s="137">
        <v>167452745</v>
      </c>
      <c r="S1302" s="137">
        <v>450829</v>
      </c>
      <c r="T1302" s="186">
        <f t="shared" si="89"/>
        <v>10.912840909090908</v>
      </c>
      <c r="U1302" s="187">
        <v>758</v>
      </c>
      <c r="V1302" s="187">
        <v>167452745</v>
      </c>
      <c r="W1302" s="187">
        <v>600564</v>
      </c>
      <c r="X1302" s="188">
        <f t="shared" si="91"/>
        <v>18.183295454545451</v>
      </c>
      <c r="Y1302" s="189">
        <v>759</v>
      </c>
      <c r="Z1302" s="189">
        <v>167452745</v>
      </c>
      <c r="AA1302" s="189">
        <v>600565</v>
      </c>
      <c r="AB1302" s="357">
        <v>69</v>
      </c>
    </row>
    <row r="1303" spans="1:28" x14ac:dyDescent="0.25">
      <c r="A1303" s="125" t="s">
        <v>2143</v>
      </c>
      <c r="B1303" s="183">
        <v>167452746</v>
      </c>
      <c r="C1303" s="184">
        <v>4.74</v>
      </c>
      <c r="D1303" s="127">
        <f>(C1303+4.2+coefficient!$B$19-0.5)/0.9*1.19</f>
        <v>27.026222222222223</v>
      </c>
      <c r="E1303" s="128">
        <f>(C1303+4.2+coefficient!$B$19-0.5)/0.95</f>
        <v>21.515789473684212</v>
      </c>
      <c r="F1303" s="185" t="s">
        <v>841</v>
      </c>
      <c r="G1303" s="179">
        <v>1302</v>
      </c>
      <c r="H1303" s="180">
        <f>(C1303+4.2+coefficient!$B$19)/0.85*1.19</f>
        <v>29.315999999999999</v>
      </c>
      <c r="I1303" s="132">
        <v>294</v>
      </c>
      <c r="J1303" s="132">
        <v>167452746</v>
      </c>
      <c r="K1303" s="132">
        <v>450830</v>
      </c>
      <c r="L1303" s="181">
        <f>(C1303+4.2+coefficient!$B$19)/0.88*1.19</f>
        <v>28.316590909090909</v>
      </c>
      <c r="M1303" s="135">
        <v>295</v>
      </c>
      <c r="N1303" s="135">
        <v>167452746</v>
      </c>
      <c r="O1303" s="135">
        <v>450831</v>
      </c>
      <c r="P1303" s="182">
        <f>(C1303+4.2+coefficient!$B$19-0.5)/0.88*1.19</f>
        <v>27.640454545454549</v>
      </c>
      <c r="Q1303" s="137">
        <v>296</v>
      </c>
      <c r="R1303" s="137">
        <v>167452746</v>
      </c>
      <c r="S1303" s="137">
        <v>450832</v>
      </c>
      <c r="T1303" s="186">
        <f t="shared" si="89"/>
        <v>12.089318181818182</v>
      </c>
      <c r="U1303" s="187">
        <v>758</v>
      </c>
      <c r="V1303" s="187">
        <v>167452746</v>
      </c>
      <c r="W1303" s="187">
        <v>600566</v>
      </c>
      <c r="X1303" s="188">
        <f t="shared" si="91"/>
        <v>23.416590909090907</v>
      </c>
      <c r="Y1303" s="189">
        <v>759</v>
      </c>
      <c r="Z1303" s="189">
        <v>167452746</v>
      </c>
      <c r="AA1303" s="189">
        <v>600567</v>
      </c>
      <c r="AB1303" s="357">
        <v>69</v>
      </c>
    </row>
    <row r="1304" spans="1:28" x14ac:dyDescent="0.25">
      <c r="A1304" s="144" t="s">
        <v>2144</v>
      </c>
      <c r="B1304" s="183">
        <v>167452747</v>
      </c>
      <c r="C1304" s="184">
        <v>5.64</v>
      </c>
      <c r="D1304" s="127">
        <f>(C1304+4.2+coefficient!$B$19-0.5)/0.9*1.19</f>
        <v>28.216222222222221</v>
      </c>
      <c r="E1304" s="128">
        <f>(C1304+4.2+coefficient!$B$19-0.5)/0.95</f>
        <v>22.463157894736842</v>
      </c>
      <c r="F1304" s="178" t="s">
        <v>841</v>
      </c>
      <c r="G1304" s="179">
        <v>1303</v>
      </c>
      <c r="H1304" s="180">
        <f>(C1304+4.2+coefficient!$B$19)/0.85*1.19</f>
        <v>30.576000000000001</v>
      </c>
      <c r="I1304" s="132">
        <v>294</v>
      </c>
      <c r="J1304" s="132">
        <v>167452747</v>
      </c>
      <c r="K1304" s="132">
        <v>450833</v>
      </c>
      <c r="L1304" s="181">
        <f>(C1304+4.2+coefficient!$B$19)/0.88*1.19</f>
        <v>29.533636363636361</v>
      </c>
      <c r="M1304" s="135">
        <v>295</v>
      </c>
      <c r="N1304" s="135">
        <v>167452747</v>
      </c>
      <c r="O1304" s="135">
        <v>450834</v>
      </c>
      <c r="P1304" s="182">
        <f>(C1304+4.2+coefficient!$B$19-0.5)/0.88*1.19</f>
        <v>28.857499999999998</v>
      </c>
      <c r="Q1304" s="137">
        <v>296</v>
      </c>
      <c r="R1304" s="137">
        <v>167452747</v>
      </c>
      <c r="S1304" s="137">
        <v>450835</v>
      </c>
      <c r="T1304" s="186">
        <f t="shared" si="89"/>
        <v>13.306363636363635</v>
      </c>
      <c r="U1304" s="187">
        <v>758</v>
      </c>
      <c r="V1304" s="187">
        <v>167452747</v>
      </c>
      <c r="W1304" s="187">
        <v>600568</v>
      </c>
      <c r="X1304" s="188">
        <f t="shared" si="91"/>
        <v>24.633636363636363</v>
      </c>
      <c r="Y1304" s="189">
        <v>759</v>
      </c>
      <c r="Z1304" s="189">
        <v>167452747</v>
      </c>
      <c r="AA1304" s="189">
        <v>600569</v>
      </c>
      <c r="AB1304" s="357">
        <v>69</v>
      </c>
    </row>
    <row r="1305" spans="1:28" x14ac:dyDescent="0.25">
      <c r="A1305" s="125" t="s">
        <v>2145</v>
      </c>
      <c r="B1305" s="183">
        <v>167452748</v>
      </c>
      <c r="C1305" s="184">
        <v>3.88</v>
      </c>
      <c r="D1305" s="127">
        <f>(C1305+4.2+coefficient!$B$20-0.5)/0.9*1.19</f>
        <v>21.922444444444441</v>
      </c>
      <c r="E1305" s="128">
        <f>(C1305+4.2+coefficient!$B$20-0.5)/0.95</f>
        <v>17.452631578947368</v>
      </c>
      <c r="F1305" s="185" t="s">
        <v>842</v>
      </c>
      <c r="G1305" s="179">
        <v>1304</v>
      </c>
      <c r="H1305" s="180">
        <f>(C1305+4.2+coefficient!$B$20)/0.85*1.19</f>
        <v>23.911999999999999</v>
      </c>
      <c r="I1305" s="132">
        <v>294</v>
      </c>
      <c r="J1305" s="132">
        <v>167452748</v>
      </c>
      <c r="K1305" s="132">
        <v>450836</v>
      </c>
      <c r="L1305" s="181">
        <f>(C1305+4.2+coefficient!$B$20)/0.88*1.19</f>
        <v>23.096818181818179</v>
      </c>
      <c r="M1305" s="135">
        <v>295</v>
      </c>
      <c r="N1305" s="135">
        <v>167452748</v>
      </c>
      <c r="O1305" s="135">
        <v>450837</v>
      </c>
      <c r="P1305" s="182">
        <f>(C1305+4.2+coefficient!$B$20-0.5)/0.88*1.19</f>
        <v>22.420681818181816</v>
      </c>
      <c r="Q1305" s="137">
        <v>296</v>
      </c>
      <c r="R1305" s="137">
        <v>167452748</v>
      </c>
      <c r="S1305" s="137">
        <v>450838</v>
      </c>
      <c r="T1305" s="186">
        <f t="shared" si="89"/>
        <v>10.926363636363636</v>
      </c>
      <c r="U1305" s="187">
        <v>758</v>
      </c>
      <c r="V1305" s="187">
        <v>167452748</v>
      </c>
      <c r="W1305" s="187">
        <v>600570</v>
      </c>
      <c r="X1305" s="188">
        <f t="shared" si="91"/>
        <v>18.19681818181818</v>
      </c>
      <c r="Y1305" s="189">
        <v>759</v>
      </c>
      <c r="Z1305" s="189">
        <v>167452748</v>
      </c>
      <c r="AA1305" s="189">
        <v>600571</v>
      </c>
      <c r="AB1305" s="357">
        <v>69</v>
      </c>
    </row>
    <row r="1306" spans="1:28" x14ac:dyDescent="0.25">
      <c r="A1306" s="144" t="s">
        <v>2146</v>
      </c>
      <c r="B1306" s="183">
        <v>167452749</v>
      </c>
      <c r="C1306" s="184">
        <v>4.75</v>
      </c>
      <c r="D1306" s="127">
        <f>(C1306+4.2+coefficient!$B$19-0.5)/0.9*1.19</f>
        <v>27.039444444444442</v>
      </c>
      <c r="E1306" s="128">
        <f>(C1306+4.2+coefficient!$B$19-0.5)/0.95</f>
        <v>21.526315789473685</v>
      </c>
      <c r="F1306" s="178" t="s">
        <v>841</v>
      </c>
      <c r="G1306" s="179">
        <v>1305</v>
      </c>
      <c r="H1306" s="180">
        <f>(C1306+4.2+coefficient!$B$19)/0.85*1.19</f>
        <v>29.330000000000002</v>
      </c>
      <c r="I1306" s="132">
        <v>294</v>
      </c>
      <c r="J1306" s="132">
        <v>167452749</v>
      </c>
      <c r="K1306" s="132">
        <v>450839</v>
      </c>
      <c r="L1306" s="181">
        <f>(C1306+4.2+coefficient!$B$19)/0.88*1.19</f>
        <v>28.330113636363635</v>
      </c>
      <c r="M1306" s="135">
        <v>295</v>
      </c>
      <c r="N1306" s="135">
        <v>167452749</v>
      </c>
      <c r="O1306" s="135">
        <v>450840</v>
      </c>
      <c r="P1306" s="182">
        <f>(C1306+4.2+coefficient!$B$19-0.5)/0.88*1.19</f>
        <v>27.653977272727271</v>
      </c>
      <c r="Q1306" s="137">
        <v>296</v>
      </c>
      <c r="R1306" s="137">
        <v>167452749</v>
      </c>
      <c r="S1306" s="137">
        <v>450841</v>
      </c>
      <c r="T1306" s="186">
        <f t="shared" si="89"/>
        <v>12.102840909090908</v>
      </c>
      <c r="U1306" s="187">
        <v>758</v>
      </c>
      <c r="V1306" s="187">
        <v>167452749</v>
      </c>
      <c r="W1306" s="187">
        <v>600572</v>
      </c>
      <c r="X1306" s="188">
        <f t="shared" si="91"/>
        <v>23.430113636363636</v>
      </c>
      <c r="Y1306" s="189">
        <v>759</v>
      </c>
      <c r="Z1306" s="189">
        <v>167452749</v>
      </c>
      <c r="AA1306" s="189">
        <v>600573</v>
      </c>
      <c r="AB1306" s="357">
        <v>69</v>
      </c>
    </row>
    <row r="1307" spans="1:28" x14ac:dyDescent="0.25">
      <c r="A1307" s="125" t="s">
        <v>2147</v>
      </c>
      <c r="B1307" s="183">
        <v>167452750</v>
      </c>
      <c r="C1307" s="184">
        <v>5.65</v>
      </c>
      <c r="D1307" s="127">
        <f>(C1307+4.2+coefficient!$B$19-0.5)/0.9*1.19</f>
        <v>28.229444444444447</v>
      </c>
      <c r="E1307" s="128">
        <f>(C1307+4.2+coefficient!$B$19-0.5)/0.95</f>
        <v>22.473684210526319</v>
      </c>
      <c r="F1307" s="185" t="s">
        <v>841</v>
      </c>
      <c r="G1307" s="179">
        <v>1306</v>
      </c>
      <c r="H1307" s="180">
        <f>(C1307+4.2+coefficient!$B$19)/0.85*1.19</f>
        <v>30.59</v>
      </c>
      <c r="I1307" s="132">
        <v>294</v>
      </c>
      <c r="J1307" s="132">
        <v>167452750</v>
      </c>
      <c r="K1307" s="132">
        <v>450842</v>
      </c>
      <c r="L1307" s="181">
        <f>(C1307+4.2+coefficient!$B$19)/0.88*1.19</f>
        <v>29.547159090909091</v>
      </c>
      <c r="M1307" s="135">
        <v>295</v>
      </c>
      <c r="N1307" s="135">
        <v>167452750</v>
      </c>
      <c r="O1307" s="135">
        <v>450843</v>
      </c>
      <c r="P1307" s="182">
        <f>(C1307+4.2+coefficient!$B$19-0.5)/0.88*1.19</f>
        <v>28.871022727272727</v>
      </c>
      <c r="Q1307" s="137">
        <v>296</v>
      </c>
      <c r="R1307" s="137">
        <v>167452750</v>
      </c>
      <c r="S1307" s="137">
        <v>450844</v>
      </c>
      <c r="T1307" s="186">
        <f t="shared" si="89"/>
        <v>13.319886363636366</v>
      </c>
      <c r="U1307" s="187">
        <v>758</v>
      </c>
      <c r="V1307" s="187">
        <v>167452750</v>
      </c>
      <c r="W1307" s="187">
        <v>600574</v>
      </c>
      <c r="X1307" s="188">
        <f t="shared" si="91"/>
        <v>24.647159090909092</v>
      </c>
      <c r="Y1307" s="189">
        <v>759</v>
      </c>
      <c r="Z1307" s="189">
        <v>167452750</v>
      </c>
      <c r="AA1307" s="189">
        <v>600575</v>
      </c>
      <c r="AB1307" s="357">
        <v>69</v>
      </c>
    </row>
    <row r="1308" spans="1:28" x14ac:dyDescent="0.25">
      <c r="A1308" s="144" t="s">
        <v>2148</v>
      </c>
      <c r="B1308" s="183">
        <v>167452751</v>
      </c>
      <c r="C1308" s="184">
        <v>3.07</v>
      </c>
      <c r="D1308" s="127">
        <f>(C1308+4.2+coefficient!$B$21-0.5)/0.9*1.19</f>
        <v>18.206999999999997</v>
      </c>
      <c r="E1308" s="128">
        <f>(C1308+4.2+coefficient!$B$21-0.5)/0.95</f>
        <v>14.494736842105263</v>
      </c>
      <c r="F1308" s="178" t="s">
        <v>516</v>
      </c>
      <c r="G1308" s="179">
        <v>1307</v>
      </c>
      <c r="H1308" s="180">
        <f>(C1308+4.2+coefficient!$B$21)/0.85*1.19</f>
        <v>19.978000000000002</v>
      </c>
      <c r="I1308" s="132">
        <v>294</v>
      </c>
      <c r="J1308" s="132">
        <v>167452751</v>
      </c>
      <c r="K1308" s="132">
        <v>450845</v>
      </c>
      <c r="L1308" s="181">
        <f>(C1308+4.2+coefficient!$B$21)/0.88*1.19</f>
        <v>19.296931818181815</v>
      </c>
      <c r="M1308" s="135">
        <v>295</v>
      </c>
      <c r="N1308" s="135">
        <v>167452751</v>
      </c>
      <c r="O1308" s="135">
        <v>450846</v>
      </c>
      <c r="P1308" s="182">
        <f>(C1308+4.2+coefficient!$B$21-0.5)/0.88*1.19</f>
        <v>18.620795454545451</v>
      </c>
      <c r="Q1308" s="137">
        <v>296</v>
      </c>
      <c r="R1308" s="137">
        <v>167452751</v>
      </c>
      <c r="S1308" s="137">
        <v>450847</v>
      </c>
      <c r="T1308" s="186">
        <f t="shared" si="89"/>
        <v>9.8310227272727264</v>
      </c>
      <c r="U1308" s="187">
        <v>758</v>
      </c>
      <c r="V1308" s="187">
        <v>167452751</v>
      </c>
      <c r="W1308" s="187">
        <v>600576</v>
      </c>
      <c r="X1308" s="188">
        <f t="shared" si="91"/>
        <v>14.396931818181814</v>
      </c>
      <c r="Y1308" s="189">
        <v>759</v>
      </c>
      <c r="Z1308" s="189">
        <v>167452751</v>
      </c>
      <c r="AA1308" s="189">
        <v>600577</v>
      </c>
      <c r="AB1308" s="357">
        <v>21</v>
      </c>
    </row>
    <row r="1309" spans="1:28" x14ac:dyDescent="0.25">
      <c r="A1309" s="125" t="s">
        <v>2149</v>
      </c>
      <c r="B1309" s="183">
        <v>167452752</v>
      </c>
      <c r="C1309" s="184">
        <v>3.92</v>
      </c>
      <c r="D1309" s="127">
        <f>(C1309+4.2+coefficient!$B$20-0.5)/0.9*1.19</f>
        <v>21.975333333333335</v>
      </c>
      <c r="E1309" s="128">
        <f>(C1309+4.2+coefficient!$B$20-0.5)/0.95</f>
        <v>17.494736842105265</v>
      </c>
      <c r="F1309" s="185" t="s">
        <v>842</v>
      </c>
      <c r="G1309" s="179">
        <v>1308</v>
      </c>
      <c r="H1309" s="180">
        <f>(C1309+4.2+coefficient!$B$20)/0.85*1.19</f>
        <v>23.968000000000004</v>
      </c>
      <c r="I1309" s="132">
        <v>294</v>
      </c>
      <c r="J1309" s="132">
        <v>167452752</v>
      </c>
      <c r="K1309" s="132">
        <v>450848</v>
      </c>
      <c r="L1309" s="181">
        <f>(C1309+4.2+coefficient!$B$20)/0.88*1.19</f>
        <v>23.150909090909092</v>
      </c>
      <c r="M1309" s="135">
        <v>295</v>
      </c>
      <c r="N1309" s="135">
        <v>167452752</v>
      </c>
      <c r="O1309" s="135">
        <v>450849</v>
      </c>
      <c r="P1309" s="182">
        <f>(C1309+4.2+coefficient!$B$20-0.5)/0.88*1.19</f>
        <v>22.474772727272725</v>
      </c>
      <c r="Q1309" s="137">
        <v>296</v>
      </c>
      <c r="R1309" s="137">
        <v>167452752</v>
      </c>
      <c r="S1309" s="137">
        <v>450850</v>
      </c>
      <c r="T1309" s="186">
        <f t="shared" si="89"/>
        <v>10.980454545454545</v>
      </c>
      <c r="U1309" s="187">
        <v>758</v>
      </c>
      <c r="V1309" s="187">
        <v>167452752</v>
      </c>
      <c r="W1309" s="187">
        <v>600578</v>
      </c>
      <c r="X1309" s="188">
        <f>L1309-1</f>
        <v>22.150909090909092</v>
      </c>
      <c r="Y1309" s="189">
        <v>759</v>
      </c>
      <c r="Z1309" s="189">
        <v>167452752</v>
      </c>
      <c r="AA1309" s="189">
        <v>600579</v>
      </c>
      <c r="AB1309" s="357">
        <v>10</v>
      </c>
    </row>
    <row r="1310" spans="1:28" x14ac:dyDescent="0.25">
      <c r="A1310" s="144" t="s">
        <v>2150</v>
      </c>
      <c r="B1310" s="183">
        <v>167452753</v>
      </c>
      <c r="C1310" s="184">
        <v>4.79</v>
      </c>
      <c r="D1310" s="127">
        <f>(C1310+4.2+coefficient!$B$19-0.5)/0.9*1.19</f>
        <v>27.092333333333336</v>
      </c>
      <c r="E1310" s="128">
        <f>(C1310+4.2+coefficient!$B$19-0.5)/0.95</f>
        <v>21.568421052631582</v>
      </c>
      <c r="F1310" s="178" t="s">
        <v>841</v>
      </c>
      <c r="G1310" s="179">
        <v>1309</v>
      </c>
      <c r="H1310" s="180">
        <f>(C1310+4.2+coefficient!$B$19)/0.85*1.19</f>
        <v>29.386000000000003</v>
      </c>
      <c r="I1310" s="132">
        <v>294</v>
      </c>
      <c r="J1310" s="132">
        <v>167452753</v>
      </c>
      <c r="K1310" s="132">
        <v>450851</v>
      </c>
      <c r="L1310" s="181">
        <f>(C1310+4.2+coefficient!$B$19)/0.88*1.19</f>
        <v>28.384204545454548</v>
      </c>
      <c r="M1310" s="135">
        <v>295</v>
      </c>
      <c r="N1310" s="135">
        <v>167452753</v>
      </c>
      <c r="O1310" s="135">
        <v>450852</v>
      </c>
      <c r="P1310" s="182">
        <f>(C1310+4.2+coefficient!$B$19-0.5)/0.88*1.19</f>
        <v>27.708068181818181</v>
      </c>
      <c r="Q1310" s="137">
        <v>296</v>
      </c>
      <c r="R1310" s="137">
        <v>167452753</v>
      </c>
      <c r="S1310" s="137">
        <v>450853</v>
      </c>
      <c r="T1310" s="186">
        <f t="shared" si="89"/>
        <v>12.156931818181819</v>
      </c>
      <c r="U1310" s="187">
        <v>758</v>
      </c>
      <c r="V1310" s="187">
        <v>167452753</v>
      </c>
      <c r="W1310" s="187">
        <v>600580</v>
      </c>
      <c r="X1310" s="188">
        <f>L1310-1</f>
        <v>27.384204545454548</v>
      </c>
      <c r="Y1310" s="189">
        <v>759</v>
      </c>
      <c r="Z1310" s="189">
        <v>167452753</v>
      </c>
      <c r="AA1310" s="189">
        <v>600581</v>
      </c>
      <c r="AB1310" s="357">
        <v>10</v>
      </c>
    </row>
    <row r="1311" spans="1:28" x14ac:dyDescent="0.25">
      <c r="A1311" s="125" t="s">
        <v>2151</v>
      </c>
      <c r="B1311" s="183">
        <v>167452754</v>
      </c>
      <c r="C1311" s="184">
        <v>4.1100000000000003</v>
      </c>
      <c r="D1311" s="127">
        <f>(C1311+4.2+coefficient!$B$20-0.5)/0.9*1.19</f>
        <v>22.226555555555557</v>
      </c>
      <c r="E1311" s="128">
        <f>(C1311+4.2+coefficient!$B$20-0.5)/0.95</f>
        <v>17.694736842105268</v>
      </c>
      <c r="F1311" s="185" t="s">
        <v>842</v>
      </c>
      <c r="G1311" s="179">
        <v>1310</v>
      </c>
      <c r="H1311" s="180">
        <f>(C1311+4.2+coefficient!$B$20)/0.85*1.19</f>
        <v>24.234000000000002</v>
      </c>
      <c r="I1311" s="132">
        <v>294</v>
      </c>
      <c r="J1311" s="132">
        <v>167452754</v>
      </c>
      <c r="K1311" s="132">
        <v>450854</v>
      </c>
      <c r="L1311" s="181">
        <f>(C1311+4.2+coefficient!$B$20)/0.88*1.19</f>
        <v>23.407840909090911</v>
      </c>
      <c r="M1311" s="135">
        <v>295</v>
      </c>
      <c r="N1311" s="135">
        <v>167452754</v>
      </c>
      <c r="O1311" s="135">
        <v>450855</v>
      </c>
      <c r="P1311" s="182">
        <f>(C1311+4.2+coefficient!$B$20-0.5)/0.88*1.19</f>
        <v>22.731704545454548</v>
      </c>
      <c r="Q1311" s="137">
        <v>296</v>
      </c>
      <c r="R1311" s="137">
        <v>167452754</v>
      </c>
      <c r="S1311" s="137">
        <v>450856</v>
      </c>
      <c r="T1311" s="186">
        <f t="shared" si="89"/>
        <v>11.237386363636363</v>
      </c>
      <c r="U1311" s="187">
        <v>758</v>
      </c>
      <c r="V1311" s="187">
        <v>167452754</v>
      </c>
      <c r="W1311" s="187">
        <v>600582</v>
      </c>
      <c r="X1311" s="188">
        <f t="shared" ref="X1311:X1344" si="92">L1311-4.9</f>
        <v>18.507840909090909</v>
      </c>
      <c r="Y1311" s="189">
        <v>759</v>
      </c>
      <c r="Z1311" s="189">
        <v>167452754</v>
      </c>
      <c r="AA1311" s="189">
        <v>600583</v>
      </c>
      <c r="AB1311" s="357">
        <v>21</v>
      </c>
    </row>
    <row r="1312" spans="1:28" x14ac:dyDescent="0.25">
      <c r="A1312" s="144" t="s">
        <v>2152</v>
      </c>
      <c r="B1312" s="183">
        <v>167452755</v>
      </c>
      <c r="C1312" s="184">
        <v>4.9800000000000004</v>
      </c>
      <c r="D1312" s="127">
        <f>(C1312+4.2+coefficient!$B$19-0.5)/0.9*1.19</f>
        <v>27.343555555555554</v>
      </c>
      <c r="E1312" s="128">
        <f>(C1312+4.2+coefficient!$B$19-0.5)/0.95</f>
        <v>21.768421052631581</v>
      </c>
      <c r="F1312" s="178" t="s">
        <v>841</v>
      </c>
      <c r="G1312" s="179">
        <v>1311</v>
      </c>
      <c r="H1312" s="180">
        <f>(C1312+4.2+coefficient!$B$19)/0.85*1.19</f>
        <v>29.651999999999997</v>
      </c>
      <c r="I1312" s="132">
        <v>294</v>
      </c>
      <c r="J1312" s="132">
        <v>167452755</v>
      </c>
      <c r="K1312" s="132">
        <v>450857</v>
      </c>
      <c r="L1312" s="181">
        <f>(C1312+4.2+coefficient!$B$19)/0.88*1.19</f>
        <v>28.64113636363636</v>
      </c>
      <c r="M1312" s="135">
        <v>295</v>
      </c>
      <c r="N1312" s="135">
        <v>167452755</v>
      </c>
      <c r="O1312" s="135">
        <v>450858</v>
      </c>
      <c r="P1312" s="182">
        <f>(C1312+4.2+coefficient!$B$19-0.5)/0.88*1.19</f>
        <v>27.965</v>
      </c>
      <c r="Q1312" s="137">
        <v>296</v>
      </c>
      <c r="R1312" s="137">
        <v>167452755</v>
      </c>
      <c r="S1312" s="137">
        <v>450859</v>
      </c>
      <c r="T1312" s="186">
        <f t="shared" si="89"/>
        <v>12.413863636363635</v>
      </c>
      <c r="U1312" s="187">
        <v>758</v>
      </c>
      <c r="V1312" s="187">
        <v>167452755</v>
      </c>
      <c r="W1312" s="187">
        <v>600584</v>
      </c>
      <c r="X1312" s="188">
        <f t="shared" si="92"/>
        <v>23.741136363636357</v>
      </c>
      <c r="Y1312" s="189">
        <v>759</v>
      </c>
      <c r="Z1312" s="189">
        <v>167452755</v>
      </c>
      <c r="AA1312" s="189">
        <v>600585</v>
      </c>
      <c r="AB1312" s="357">
        <v>21</v>
      </c>
    </row>
    <row r="1313" spans="1:33" x14ac:dyDescent="0.25">
      <c r="A1313" s="125" t="s">
        <v>2153</v>
      </c>
      <c r="B1313" s="183">
        <v>167452756</v>
      </c>
      <c r="C1313" s="184">
        <v>4.29</v>
      </c>
      <c r="D1313" s="127">
        <f>(C1313+4.2+coefficient!$B$20-0.5)/0.9*1.19</f>
        <v>22.464555555555556</v>
      </c>
      <c r="E1313" s="128">
        <f>(C1313+4.2+coefficient!$B$20-0.5)/0.95</f>
        <v>17.884210526315794</v>
      </c>
      <c r="F1313" s="185" t="s">
        <v>842</v>
      </c>
      <c r="G1313" s="179">
        <v>1312</v>
      </c>
      <c r="H1313" s="180">
        <f>(C1313+4.2+coefficient!$B$20)/0.85*1.19</f>
        <v>24.486000000000001</v>
      </c>
      <c r="I1313" s="132">
        <v>294</v>
      </c>
      <c r="J1313" s="132">
        <v>167452756</v>
      </c>
      <c r="K1313" s="132">
        <v>450860</v>
      </c>
      <c r="L1313" s="181">
        <f>(C1313+4.2+coefficient!$B$20)/0.88*1.19</f>
        <v>23.651250000000005</v>
      </c>
      <c r="M1313" s="135">
        <v>295</v>
      </c>
      <c r="N1313" s="135">
        <v>167452756</v>
      </c>
      <c r="O1313" s="135">
        <v>450861</v>
      </c>
      <c r="P1313" s="182">
        <f>(C1313+4.2+coefficient!$B$20-0.5)/0.88*1.19</f>
        <v>22.975113636363638</v>
      </c>
      <c r="Q1313" s="137">
        <v>296</v>
      </c>
      <c r="R1313" s="137">
        <v>167452756</v>
      </c>
      <c r="S1313" s="137">
        <v>450862</v>
      </c>
      <c r="T1313" s="186">
        <f t="shared" si="89"/>
        <v>11.480795454545454</v>
      </c>
      <c r="U1313" s="187">
        <v>758</v>
      </c>
      <c r="V1313" s="187">
        <v>167452756</v>
      </c>
      <c r="W1313" s="187">
        <v>600586</v>
      </c>
      <c r="X1313" s="188">
        <f t="shared" si="92"/>
        <v>18.751250000000006</v>
      </c>
      <c r="Y1313" s="189">
        <v>759</v>
      </c>
      <c r="Z1313" s="189">
        <v>167452756</v>
      </c>
      <c r="AA1313" s="189">
        <v>600587</v>
      </c>
      <c r="AB1313" s="357">
        <v>21</v>
      </c>
    </row>
    <row r="1314" spans="1:33" x14ac:dyDescent="0.25">
      <c r="A1314" s="144" t="s">
        <v>2154</v>
      </c>
      <c r="B1314" s="183">
        <v>167452757</v>
      </c>
      <c r="C1314" s="184">
        <v>5.16</v>
      </c>
      <c r="D1314" s="127">
        <f>(C1314+4.2+coefficient!$B$19-0.5)/0.9*1.19</f>
        <v>27.581555555555553</v>
      </c>
      <c r="E1314" s="128">
        <f>(C1314+4.2+coefficient!$B$19-0.5)/0.95</f>
        <v>21.957894736842107</v>
      </c>
      <c r="F1314" s="178" t="s">
        <v>841</v>
      </c>
      <c r="G1314" s="179">
        <v>1313</v>
      </c>
      <c r="H1314" s="180">
        <f>(C1314+4.2+coefficient!$B$19)/0.85*1.19</f>
        <v>29.903999999999996</v>
      </c>
      <c r="I1314" s="132">
        <v>294</v>
      </c>
      <c r="J1314" s="132">
        <v>167452757</v>
      </c>
      <c r="K1314" s="132">
        <v>450863</v>
      </c>
      <c r="L1314" s="181">
        <f>(C1314+4.2+coefficient!$B$19)/0.88*1.19</f>
        <v>28.884545454545453</v>
      </c>
      <c r="M1314" s="135">
        <v>295</v>
      </c>
      <c r="N1314" s="135">
        <v>167452757</v>
      </c>
      <c r="O1314" s="135">
        <v>450864</v>
      </c>
      <c r="P1314" s="182">
        <f>(C1314+4.2+coefficient!$B$19-0.5)/0.88*1.19</f>
        <v>28.20840909090909</v>
      </c>
      <c r="Q1314" s="137">
        <v>296</v>
      </c>
      <c r="R1314" s="137">
        <v>167452757</v>
      </c>
      <c r="S1314" s="137">
        <v>450865</v>
      </c>
      <c r="T1314" s="186">
        <f t="shared" si="89"/>
        <v>12.657272727272725</v>
      </c>
      <c r="U1314" s="187">
        <v>758</v>
      </c>
      <c r="V1314" s="187">
        <v>167452757</v>
      </c>
      <c r="W1314" s="187">
        <v>600588</v>
      </c>
      <c r="X1314" s="188">
        <f t="shared" si="92"/>
        <v>23.984545454545454</v>
      </c>
      <c r="Y1314" s="189">
        <v>759</v>
      </c>
      <c r="Z1314" s="189">
        <v>167452757</v>
      </c>
      <c r="AA1314" s="189">
        <v>600589</v>
      </c>
      <c r="AB1314" s="357">
        <v>21</v>
      </c>
    </row>
    <row r="1315" spans="1:33" x14ac:dyDescent="0.25">
      <c r="A1315" s="125" t="s">
        <v>2155</v>
      </c>
      <c r="B1315" s="183">
        <v>167452758</v>
      </c>
      <c r="C1315" s="184">
        <v>6.06</v>
      </c>
      <c r="D1315" s="127">
        <f>(C1315+4.2+coefficient!$B$19-0.5)/0.9*1.19</f>
        <v>28.771555555555548</v>
      </c>
      <c r="E1315" s="128">
        <f>(C1315+4.2+coefficient!$B$19-0.5)/0.95</f>
        <v>22.905263157894737</v>
      </c>
      <c r="F1315" s="185" t="s">
        <v>841</v>
      </c>
      <c r="G1315" s="179">
        <v>1314</v>
      </c>
      <c r="H1315" s="180">
        <f>(C1315+4.2+coefficient!$B$19)/0.85*1.19</f>
        <v>31.163999999999998</v>
      </c>
      <c r="I1315" s="132">
        <v>294</v>
      </c>
      <c r="J1315" s="132">
        <v>167452758</v>
      </c>
      <c r="K1315" s="132">
        <v>450866</v>
      </c>
      <c r="L1315" s="181">
        <f>(C1315+4.2+coefficient!$B$19)/0.88*1.19</f>
        <v>30.101590909090906</v>
      </c>
      <c r="M1315" s="135">
        <v>295</v>
      </c>
      <c r="N1315" s="135">
        <v>167452758</v>
      </c>
      <c r="O1315" s="135">
        <v>450867</v>
      </c>
      <c r="P1315" s="182">
        <f>(C1315+4.2+coefficient!$B$19-0.5)/0.88*1.19</f>
        <v>29.425454545454542</v>
      </c>
      <c r="Q1315" s="137">
        <v>296</v>
      </c>
      <c r="R1315" s="137">
        <v>167452758</v>
      </c>
      <c r="S1315" s="137">
        <v>450868</v>
      </c>
      <c r="T1315" s="186">
        <f t="shared" si="89"/>
        <v>13.874318181818181</v>
      </c>
      <c r="U1315" s="187">
        <v>758</v>
      </c>
      <c r="V1315" s="187">
        <v>167452758</v>
      </c>
      <c r="W1315" s="187">
        <v>600590</v>
      </c>
      <c r="X1315" s="188">
        <f t="shared" si="92"/>
        <v>25.201590909090903</v>
      </c>
      <c r="Y1315" s="189">
        <v>759</v>
      </c>
      <c r="Z1315" s="189">
        <v>167452758</v>
      </c>
      <c r="AA1315" s="189">
        <v>600591</v>
      </c>
      <c r="AB1315" s="357">
        <v>21</v>
      </c>
    </row>
    <row r="1316" spans="1:33" x14ac:dyDescent="0.25">
      <c r="A1316" s="144" t="s">
        <v>2156</v>
      </c>
      <c r="B1316" s="183">
        <v>167452759</v>
      </c>
      <c r="C1316" s="184">
        <v>4.21</v>
      </c>
      <c r="D1316" s="127">
        <f>(C1316+4.2+coefficient!$B$20-0.5)/0.9*1.19</f>
        <v>22.358777777777775</v>
      </c>
      <c r="E1316" s="128">
        <f>(C1316+4.2+coefficient!$B$20-0.5)/0.95</f>
        <v>17.8</v>
      </c>
      <c r="F1316" s="178" t="s">
        <v>842</v>
      </c>
      <c r="G1316" s="179">
        <v>1315</v>
      </c>
      <c r="H1316" s="180">
        <f>(C1316+4.2+coefficient!$B$20)/0.85*1.19</f>
        <v>24.374000000000002</v>
      </c>
      <c r="I1316" s="132">
        <v>294</v>
      </c>
      <c r="J1316" s="132">
        <v>167452759</v>
      </c>
      <c r="K1316" s="132">
        <v>450869</v>
      </c>
      <c r="L1316" s="181">
        <f>(C1316+4.2+coefficient!$B$20)/0.88*1.19</f>
        <v>23.543068181818182</v>
      </c>
      <c r="M1316" s="135">
        <v>295</v>
      </c>
      <c r="N1316" s="135">
        <v>167452759</v>
      </c>
      <c r="O1316" s="135">
        <v>450870</v>
      </c>
      <c r="P1316" s="182">
        <f>(C1316+4.2+coefficient!$B$20-0.5)/0.88*1.19</f>
        <v>22.866931818181815</v>
      </c>
      <c r="Q1316" s="137">
        <v>296</v>
      </c>
      <c r="R1316" s="137">
        <v>167452759</v>
      </c>
      <c r="S1316" s="137">
        <v>450871</v>
      </c>
      <c r="T1316" s="186">
        <f t="shared" si="89"/>
        <v>11.372613636363635</v>
      </c>
      <c r="U1316" s="187">
        <v>758</v>
      </c>
      <c r="V1316" s="187">
        <v>167452759</v>
      </c>
      <c r="W1316" s="187">
        <v>600592</v>
      </c>
      <c r="X1316" s="188">
        <f t="shared" si="92"/>
        <v>18.64306818181818</v>
      </c>
      <c r="Y1316" s="189">
        <v>759</v>
      </c>
      <c r="Z1316" s="189">
        <v>167452759</v>
      </c>
      <c r="AA1316" s="189">
        <v>600593</v>
      </c>
      <c r="AB1316" s="357">
        <v>21</v>
      </c>
    </row>
    <row r="1317" spans="1:33" x14ac:dyDescent="0.25">
      <c r="A1317" s="125" t="s">
        <v>2157</v>
      </c>
      <c r="B1317" s="183">
        <v>167452760</v>
      </c>
      <c r="C1317" s="184">
        <v>5.08</v>
      </c>
      <c r="D1317" s="127">
        <f>(C1317+4.2+coefficient!$B$19-0.5)/0.9*1.19</f>
        <v>27.475777777777775</v>
      </c>
      <c r="E1317" s="128">
        <f>(C1317+4.2+coefficient!$B$19-0.5)/0.95</f>
        <v>21.873684210526317</v>
      </c>
      <c r="F1317" s="185" t="s">
        <v>841</v>
      </c>
      <c r="G1317" s="179">
        <v>1316</v>
      </c>
      <c r="H1317" s="180">
        <f>(C1317+4.2+coefficient!$B$19)/0.85*1.19</f>
        <v>29.792000000000002</v>
      </c>
      <c r="I1317" s="132">
        <v>294</v>
      </c>
      <c r="J1317" s="132">
        <v>167452760</v>
      </c>
      <c r="K1317" s="132">
        <v>450872</v>
      </c>
      <c r="L1317" s="181">
        <f>(C1317+4.2+coefficient!$B$19)/0.88*1.19</f>
        <v>28.776363636363637</v>
      </c>
      <c r="M1317" s="135">
        <v>295</v>
      </c>
      <c r="N1317" s="135">
        <v>167452760</v>
      </c>
      <c r="O1317" s="135">
        <v>450873</v>
      </c>
      <c r="P1317" s="182">
        <f>(C1317+4.2+coefficient!$B$19-0.5)/0.88*1.19</f>
        <v>28.10022727272727</v>
      </c>
      <c r="Q1317" s="137">
        <v>296</v>
      </c>
      <c r="R1317" s="137">
        <v>167452760</v>
      </c>
      <c r="S1317" s="137">
        <v>450874</v>
      </c>
      <c r="T1317" s="186">
        <f t="shared" si="89"/>
        <v>12.549090909090911</v>
      </c>
      <c r="U1317" s="187">
        <v>758</v>
      </c>
      <c r="V1317" s="187">
        <v>167452760</v>
      </c>
      <c r="W1317" s="187">
        <v>600594</v>
      </c>
      <c r="X1317" s="188">
        <f t="shared" si="92"/>
        <v>23.876363636363635</v>
      </c>
      <c r="Y1317" s="189">
        <v>759</v>
      </c>
      <c r="Z1317" s="189">
        <v>167452760</v>
      </c>
      <c r="AA1317" s="189">
        <v>600595</v>
      </c>
      <c r="AB1317" s="357">
        <v>21</v>
      </c>
    </row>
    <row r="1318" spans="1:33" x14ac:dyDescent="0.25">
      <c r="A1318" s="144" t="s">
        <v>2158</v>
      </c>
      <c r="B1318" s="183">
        <v>167452761</v>
      </c>
      <c r="C1318" s="184">
        <v>5.98</v>
      </c>
      <c r="D1318" s="127">
        <f>(C1318+4.2+coefficient!$B$19-0.5)/0.9*1.19</f>
        <v>28.665777777777777</v>
      </c>
      <c r="E1318" s="128">
        <f>(C1318+4.2+coefficient!$B$19-0.5)/0.95</f>
        <v>22.821052631578947</v>
      </c>
      <c r="F1318" s="178" t="s">
        <v>841</v>
      </c>
      <c r="G1318" s="179">
        <v>1317</v>
      </c>
      <c r="H1318" s="180">
        <f>(C1318+4.2+coefficient!$B$19)/0.85*1.19</f>
        <v>31.052</v>
      </c>
      <c r="I1318" s="132">
        <v>294</v>
      </c>
      <c r="J1318" s="132">
        <v>167452761</v>
      </c>
      <c r="K1318" s="132">
        <v>450875</v>
      </c>
      <c r="L1318" s="181">
        <f>(C1318+4.2+coefficient!$B$19)/0.88*1.19</f>
        <v>29.99340909090909</v>
      </c>
      <c r="M1318" s="135">
        <v>295</v>
      </c>
      <c r="N1318" s="135">
        <v>167452761</v>
      </c>
      <c r="O1318" s="135">
        <v>450876</v>
      </c>
      <c r="P1318" s="182">
        <f>(C1318+4.2+coefficient!$B$19-0.5)/0.88*1.19</f>
        <v>29.317272727272726</v>
      </c>
      <c r="Q1318" s="137">
        <v>296</v>
      </c>
      <c r="R1318" s="137">
        <v>167452761</v>
      </c>
      <c r="S1318" s="137">
        <v>450877</v>
      </c>
      <c r="T1318" s="186">
        <f t="shared" si="89"/>
        <v>13.766136363636363</v>
      </c>
      <c r="U1318" s="187">
        <v>758</v>
      </c>
      <c r="V1318" s="187">
        <v>167452761</v>
      </c>
      <c r="W1318" s="187">
        <v>600596</v>
      </c>
      <c r="X1318" s="188">
        <f t="shared" si="92"/>
        <v>25.093409090909091</v>
      </c>
      <c r="Y1318" s="189">
        <v>759</v>
      </c>
      <c r="Z1318" s="189">
        <v>167452761</v>
      </c>
      <c r="AA1318" s="189">
        <v>600597</v>
      </c>
      <c r="AB1318" s="357">
        <v>21</v>
      </c>
    </row>
    <row r="1319" spans="1:33" x14ac:dyDescent="0.25">
      <c r="A1319" s="125" t="s">
        <v>2159</v>
      </c>
      <c r="B1319" s="183">
        <v>167452762</v>
      </c>
      <c r="C1319" s="184">
        <v>4.22</v>
      </c>
      <c r="D1319" s="127">
        <f>(C1319+4.2+coefficient!$B$20-0.5)/0.9*1.19</f>
        <v>22.372</v>
      </c>
      <c r="E1319" s="128">
        <f>(C1319+4.2+coefficient!$B$20-0.5)/0.95</f>
        <v>17.810526315789478</v>
      </c>
      <c r="F1319" s="185" t="s">
        <v>842</v>
      </c>
      <c r="G1319" s="179">
        <v>1318</v>
      </c>
      <c r="H1319" s="180">
        <f>(C1319+4.2+coefficient!$B$20)/0.85*1.19</f>
        <v>24.388000000000002</v>
      </c>
      <c r="I1319" s="132">
        <v>294</v>
      </c>
      <c r="J1319" s="132">
        <v>167452762</v>
      </c>
      <c r="K1319" s="132">
        <v>450878</v>
      </c>
      <c r="L1319" s="181">
        <f>(C1319+4.2+coefficient!$B$20)/0.88*1.19</f>
        <v>23.556590909090911</v>
      </c>
      <c r="M1319" s="135">
        <v>295</v>
      </c>
      <c r="N1319" s="135">
        <v>167452762</v>
      </c>
      <c r="O1319" s="135">
        <v>450879</v>
      </c>
      <c r="P1319" s="182">
        <f>(C1319+4.2+coefficient!$B$20-0.5)/0.88*1.19</f>
        <v>22.880454545454548</v>
      </c>
      <c r="Q1319" s="137">
        <v>296</v>
      </c>
      <c r="R1319" s="137">
        <v>167452762</v>
      </c>
      <c r="S1319" s="137">
        <v>450880</v>
      </c>
      <c r="T1319" s="186">
        <f t="shared" si="89"/>
        <v>11.386136363636364</v>
      </c>
      <c r="U1319" s="187">
        <v>758</v>
      </c>
      <c r="V1319" s="187">
        <v>167452762</v>
      </c>
      <c r="W1319" s="187">
        <v>600598</v>
      </c>
      <c r="X1319" s="188">
        <f t="shared" si="92"/>
        <v>18.656590909090909</v>
      </c>
      <c r="Y1319" s="189">
        <v>759</v>
      </c>
      <c r="Z1319" s="189">
        <v>167452762</v>
      </c>
      <c r="AA1319" s="189">
        <v>600599</v>
      </c>
      <c r="AB1319" s="357">
        <v>21</v>
      </c>
    </row>
    <row r="1320" spans="1:33" x14ac:dyDescent="0.25">
      <c r="A1320" s="144" t="s">
        <v>2160</v>
      </c>
      <c r="B1320" s="183">
        <v>167452763</v>
      </c>
      <c r="C1320" s="184">
        <v>5.09</v>
      </c>
      <c r="D1320" s="127">
        <f>(C1320+4.2+coefficient!$B$19-0.5)/0.9*1.19</f>
        <v>27.488999999999997</v>
      </c>
      <c r="E1320" s="128">
        <f>(C1320+4.2+coefficient!$B$19-0.5)/0.95</f>
        <v>21.88421052631579</v>
      </c>
      <c r="F1320" s="178" t="s">
        <v>841</v>
      </c>
      <c r="G1320" s="179">
        <v>1319</v>
      </c>
      <c r="H1320" s="180">
        <f>(C1320+4.2+coefficient!$B$19)/0.85*1.19</f>
        <v>29.805999999999997</v>
      </c>
      <c r="I1320" s="132">
        <v>294</v>
      </c>
      <c r="J1320" s="132">
        <v>167452763</v>
      </c>
      <c r="K1320" s="132">
        <v>450881</v>
      </c>
      <c r="L1320" s="181">
        <f>(C1320+4.2+coefficient!$B$19)/0.88*1.19</f>
        <v>28.789886363636359</v>
      </c>
      <c r="M1320" s="135">
        <v>295</v>
      </c>
      <c r="N1320" s="135">
        <v>167452763</v>
      </c>
      <c r="O1320" s="135">
        <v>450882</v>
      </c>
      <c r="P1320" s="182">
        <f>(C1320+4.2+coefficient!$B$19-0.5)/0.88*1.19</f>
        <v>28.11375</v>
      </c>
      <c r="Q1320" s="137">
        <v>296</v>
      </c>
      <c r="R1320" s="137">
        <v>167452763</v>
      </c>
      <c r="S1320" s="137">
        <v>450883</v>
      </c>
      <c r="T1320" s="186">
        <f t="shared" si="89"/>
        <v>12.562613636363636</v>
      </c>
      <c r="U1320" s="187">
        <v>758</v>
      </c>
      <c r="V1320" s="187">
        <v>167452763</v>
      </c>
      <c r="W1320" s="187">
        <v>600600</v>
      </c>
      <c r="X1320" s="188">
        <f t="shared" si="92"/>
        <v>23.889886363636357</v>
      </c>
      <c r="Y1320" s="189">
        <v>759</v>
      </c>
      <c r="Z1320" s="189">
        <v>167452763</v>
      </c>
      <c r="AA1320" s="189">
        <v>600601</v>
      </c>
      <c r="AB1320" s="357">
        <v>21</v>
      </c>
      <c r="AE1320">
        <v>1</v>
      </c>
      <c r="AF1320">
        <v>26.09</v>
      </c>
      <c r="AG1320">
        <v>0</v>
      </c>
    </row>
    <row r="1321" spans="1:33" x14ac:dyDescent="0.25">
      <c r="A1321" s="125" t="s">
        <v>2161</v>
      </c>
      <c r="B1321" s="183">
        <v>167452764</v>
      </c>
      <c r="C1321" s="184">
        <v>5.99</v>
      </c>
      <c r="D1321" s="127">
        <f>(C1321+4.2+coefficient!$B$19-0.5)/0.9*1.19</f>
        <v>28.679000000000002</v>
      </c>
      <c r="E1321" s="128">
        <f>(C1321+4.2+coefficient!$B$19-0.5)/0.95</f>
        <v>22.831578947368424</v>
      </c>
      <c r="F1321" s="185" t="s">
        <v>841</v>
      </c>
      <c r="G1321" s="179">
        <v>1320</v>
      </c>
      <c r="H1321" s="180">
        <f>(C1321+4.2+coefficient!$B$19)/0.85*1.19</f>
        <v>31.066000000000003</v>
      </c>
      <c r="I1321" s="132">
        <v>294</v>
      </c>
      <c r="J1321" s="132">
        <v>167452764</v>
      </c>
      <c r="K1321" s="132">
        <v>450884</v>
      </c>
      <c r="L1321" s="181">
        <f>(C1321+4.2+coefficient!$B$19)/0.88*1.19</f>
        <v>30.006931818181819</v>
      </c>
      <c r="M1321" s="135">
        <v>295</v>
      </c>
      <c r="N1321" s="135">
        <v>167452764</v>
      </c>
      <c r="O1321" s="135">
        <v>450885</v>
      </c>
      <c r="P1321" s="182">
        <f>(C1321+4.2+coefficient!$B$19-0.5)/0.88*1.19</f>
        <v>29.330795454545456</v>
      </c>
      <c r="Q1321" s="137">
        <v>296</v>
      </c>
      <c r="R1321" s="137">
        <v>167452764</v>
      </c>
      <c r="S1321" s="137">
        <v>450886</v>
      </c>
      <c r="T1321" s="186">
        <f t="shared" si="89"/>
        <v>13.779659090909092</v>
      </c>
      <c r="U1321" s="187">
        <v>758</v>
      </c>
      <c r="V1321" s="187">
        <v>167452764</v>
      </c>
      <c r="W1321" s="187">
        <v>600602</v>
      </c>
      <c r="X1321" s="188">
        <f t="shared" si="92"/>
        <v>25.10693181818182</v>
      </c>
      <c r="Y1321" s="189">
        <v>759</v>
      </c>
      <c r="Z1321" s="189">
        <v>167452764</v>
      </c>
      <c r="AA1321" s="189">
        <v>600603</v>
      </c>
      <c r="AB1321" s="357">
        <v>21</v>
      </c>
    </row>
    <row r="1322" spans="1:33" x14ac:dyDescent="0.25">
      <c r="A1322" s="144" t="s">
        <v>2162</v>
      </c>
      <c r="B1322" s="183">
        <v>167452765</v>
      </c>
      <c r="C1322" s="184">
        <v>2.2200000000000002</v>
      </c>
      <c r="D1322" s="127">
        <f>(C1322+4.2+coefficient!$B$21-0.5)/0.9*1.19</f>
        <v>17.083111111111108</v>
      </c>
      <c r="E1322" s="128">
        <f>(C1322+4.2+coefficient!$B$21-0.5)/0.95</f>
        <v>13.600000000000001</v>
      </c>
      <c r="F1322" s="178" t="s">
        <v>516</v>
      </c>
      <c r="G1322" s="179">
        <v>1321</v>
      </c>
      <c r="H1322" s="180">
        <f>(C1322+4.2+coefficient!$B$21)/0.85*1.19</f>
        <v>18.788</v>
      </c>
      <c r="I1322" s="132">
        <v>294</v>
      </c>
      <c r="J1322" s="132">
        <v>167452765</v>
      </c>
      <c r="K1322" s="132">
        <v>450887</v>
      </c>
      <c r="L1322" s="181">
        <f>(C1322+4.2+coefficient!$B$21)/0.88*1.19</f>
        <v>18.147500000000001</v>
      </c>
      <c r="M1322" s="135">
        <v>295</v>
      </c>
      <c r="N1322" s="135">
        <v>167452765</v>
      </c>
      <c r="O1322" s="135">
        <v>450888</v>
      </c>
      <c r="P1322" s="182">
        <f>(C1322+4.2+coefficient!$B$21-0.5)/0.88*1.19</f>
        <v>17.471363636363634</v>
      </c>
      <c r="Q1322" s="137">
        <v>296</v>
      </c>
      <c r="R1322" s="137">
        <v>167452765</v>
      </c>
      <c r="S1322" s="137">
        <v>450889</v>
      </c>
      <c r="T1322" s="186">
        <f t="shared" si="89"/>
        <v>8.6815909090909074</v>
      </c>
      <c r="U1322" s="187">
        <v>758</v>
      </c>
      <c r="V1322" s="187">
        <v>167452765</v>
      </c>
      <c r="W1322" s="187">
        <v>600604</v>
      </c>
      <c r="X1322" s="188">
        <f t="shared" si="92"/>
        <v>13.2475</v>
      </c>
      <c r="Y1322" s="189">
        <v>759</v>
      </c>
      <c r="Z1322" s="189">
        <v>167452765</v>
      </c>
      <c r="AA1322" s="189">
        <v>600605</v>
      </c>
      <c r="AB1322" s="357">
        <v>57</v>
      </c>
    </row>
    <row r="1323" spans="1:33" x14ac:dyDescent="0.25">
      <c r="A1323" s="125" t="s">
        <v>2163</v>
      </c>
      <c r="B1323" s="183">
        <v>167452766</v>
      </c>
      <c r="C1323" s="184">
        <v>2.34</v>
      </c>
      <c r="D1323" s="127">
        <f>(C1323+4.2+coefficient!$B$21-0.5)/0.9*1.19</f>
        <v>17.241777777777774</v>
      </c>
      <c r="E1323" s="128">
        <f>(C1323+4.2+coefficient!$B$21-0.5)/0.95</f>
        <v>13.726315789473684</v>
      </c>
      <c r="F1323" s="185" t="s">
        <v>516</v>
      </c>
      <c r="G1323" s="179">
        <v>1322</v>
      </c>
      <c r="H1323" s="180">
        <f>(C1323+4.2+coefficient!$B$21)/0.85*1.19</f>
        <v>18.956</v>
      </c>
      <c r="I1323" s="132">
        <v>294</v>
      </c>
      <c r="J1323" s="132">
        <v>167452766</v>
      </c>
      <c r="K1323" s="132">
        <v>450890</v>
      </c>
      <c r="L1323" s="181">
        <f>(C1323+4.2+coefficient!$B$21)/0.88*1.19</f>
        <v>18.309772727272726</v>
      </c>
      <c r="M1323" s="135">
        <v>295</v>
      </c>
      <c r="N1323" s="135">
        <v>167452766</v>
      </c>
      <c r="O1323" s="135">
        <v>450891</v>
      </c>
      <c r="P1323" s="182">
        <f>(C1323+4.2+coefficient!$B$21-0.5)/0.88*1.19</f>
        <v>17.633636363636359</v>
      </c>
      <c r="Q1323" s="137">
        <v>296</v>
      </c>
      <c r="R1323" s="137">
        <v>167452766</v>
      </c>
      <c r="S1323" s="137">
        <v>450892</v>
      </c>
      <c r="T1323" s="186">
        <f t="shared" si="89"/>
        <v>8.8438636363636363</v>
      </c>
      <c r="U1323" s="187">
        <v>758</v>
      </c>
      <c r="V1323" s="187">
        <v>167452766</v>
      </c>
      <c r="W1323" s="187">
        <v>600606</v>
      </c>
      <c r="X1323" s="188">
        <f t="shared" si="92"/>
        <v>13.409772727272726</v>
      </c>
      <c r="Y1323" s="189">
        <v>759</v>
      </c>
      <c r="Z1323" s="189">
        <v>167452766</v>
      </c>
      <c r="AA1323" s="189">
        <v>600607</v>
      </c>
      <c r="AB1323" s="357">
        <v>57</v>
      </c>
    </row>
    <row r="1324" spans="1:33" x14ac:dyDescent="0.25">
      <c r="A1324" s="144" t="s">
        <v>2164</v>
      </c>
      <c r="B1324" s="183">
        <v>167452767</v>
      </c>
      <c r="C1324" s="184">
        <v>2.2999999999999998</v>
      </c>
      <c r="D1324" s="127">
        <f>(C1324+4.2+coefficient!$B$21-0.5)/0.9*1.19</f>
        <v>17.18888888888889</v>
      </c>
      <c r="E1324" s="128">
        <f>(C1324+4.2+coefficient!$B$21-0.5)/0.95</f>
        <v>13.684210526315789</v>
      </c>
      <c r="F1324" s="178" t="s">
        <v>516</v>
      </c>
      <c r="G1324" s="179">
        <v>1323</v>
      </c>
      <c r="H1324" s="180">
        <f>(C1324+4.2+coefficient!$B$21)/0.85*1.19</f>
        <v>18.899999999999999</v>
      </c>
      <c r="I1324" s="132">
        <v>294</v>
      </c>
      <c r="J1324" s="132">
        <v>167452767</v>
      </c>
      <c r="K1324" s="132">
        <v>450893</v>
      </c>
      <c r="L1324" s="181">
        <f>(C1324+4.2+coefficient!$B$21)/0.88*1.19</f>
        <v>18.255681818181817</v>
      </c>
      <c r="M1324" s="135">
        <v>295</v>
      </c>
      <c r="N1324" s="135">
        <v>167452767</v>
      </c>
      <c r="O1324" s="135">
        <v>450894</v>
      </c>
      <c r="P1324" s="182">
        <f>(C1324+4.2+coefficient!$B$21-0.5)/0.88*1.19</f>
        <v>17.579545454545453</v>
      </c>
      <c r="Q1324" s="137">
        <v>296</v>
      </c>
      <c r="R1324" s="137">
        <v>167452767</v>
      </c>
      <c r="S1324" s="137">
        <v>450895</v>
      </c>
      <c r="T1324" s="186">
        <f t="shared" si="89"/>
        <v>8.7897727272727266</v>
      </c>
      <c r="U1324" s="187">
        <v>758</v>
      </c>
      <c r="V1324" s="187">
        <v>167452767</v>
      </c>
      <c r="W1324" s="187">
        <v>600608</v>
      </c>
      <c r="X1324" s="188">
        <f t="shared" si="92"/>
        <v>13.355681818181816</v>
      </c>
      <c r="Y1324" s="189">
        <v>759</v>
      </c>
      <c r="Z1324" s="189">
        <v>167452767</v>
      </c>
      <c r="AA1324" s="189">
        <v>600609</v>
      </c>
      <c r="AB1324" s="357">
        <v>57</v>
      </c>
    </row>
    <row r="1325" spans="1:33" x14ac:dyDescent="0.25">
      <c r="A1325" s="125" t="s">
        <v>2165</v>
      </c>
      <c r="B1325" s="183">
        <v>167452768</v>
      </c>
      <c r="C1325" s="184">
        <v>2.42</v>
      </c>
      <c r="D1325" s="127">
        <f>(C1325+4.2+coefficient!$B$21-0.5)/0.9*1.19</f>
        <v>17.347555555555555</v>
      </c>
      <c r="E1325" s="128">
        <f>(C1325+4.2+coefficient!$B$21-0.5)/0.95</f>
        <v>13.810526315789476</v>
      </c>
      <c r="F1325" s="185" t="s">
        <v>516</v>
      </c>
      <c r="G1325" s="179">
        <v>1324</v>
      </c>
      <c r="H1325" s="180">
        <f>(C1325+4.2+coefficient!$B$21)/0.85*1.19</f>
        <v>19.067999999999998</v>
      </c>
      <c r="I1325" s="132">
        <v>294</v>
      </c>
      <c r="J1325" s="132">
        <v>167452768</v>
      </c>
      <c r="K1325" s="132">
        <v>450896</v>
      </c>
      <c r="L1325" s="181">
        <f>(C1325+4.2+coefficient!$B$21)/0.88*1.19</f>
        <v>18.417954545454545</v>
      </c>
      <c r="M1325" s="135">
        <v>295</v>
      </c>
      <c r="N1325" s="135">
        <v>167452768</v>
      </c>
      <c r="O1325" s="135">
        <v>450897</v>
      </c>
      <c r="P1325" s="182">
        <f>(C1325+4.2+coefficient!$B$21-0.5)/0.88*1.19</f>
        <v>17.741818181818182</v>
      </c>
      <c r="Q1325" s="137">
        <v>296</v>
      </c>
      <c r="R1325" s="137">
        <v>167452768</v>
      </c>
      <c r="S1325" s="137">
        <v>450898</v>
      </c>
      <c r="T1325" s="186">
        <f t="shared" si="89"/>
        <v>8.9520454545454538</v>
      </c>
      <c r="U1325" s="187">
        <v>758</v>
      </c>
      <c r="V1325" s="187">
        <v>167452768</v>
      </c>
      <c r="W1325" s="187">
        <v>600610</v>
      </c>
      <c r="X1325" s="188">
        <f t="shared" si="92"/>
        <v>13.517954545454545</v>
      </c>
      <c r="Y1325" s="189">
        <v>759</v>
      </c>
      <c r="Z1325" s="189">
        <v>167452768</v>
      </c>
      <c r="AA1325" s="189">
        <v>600611</v>
      </c>
      <c r="AB1325" s="357">
        <v>27</v>
      </c>
    </row>
    <row r="1326" spans="1:33" x14ac:dyDescent="0.25">
      <c r="A1326" s="144" t="s">
        <v>2166</v>
      </c>
      <c r="B1326" s="183">
        <v>167452769</v>
      </c>
      <c r="C1326" s="184">
        <v>2.65</v>
      </c>
      <c r="D1326" s="127">
        <f>(C1326+4.2+coefficient!$B$21-0.5)/0.9*1.19</f>
        <v>17.651666666666664</v>
      </c>
      <c r="E1326" s="128">
        <f>(C1326+4.2+coefficient!$B$21-0.5)/0.95</f>
        <v>14.052631578947368</v>
      </c>
      <c r="F1326" s="178" t="s">
        <v>516</v>
      </c>
      <c r="G1326" s="179">
        <v>1325</v>
      </c>
      <c r="H1326" s="180">
        <f>(C1326+4.2+coefficient!$B$21)/0.85*1.19</f>
        <v>19.389999999999997</v>
      </c>
      <c r="I1326" s="132">
        <v>294</v>
      </c>
      <c r="J1326" s="132">
        <v>167452769</v>
      </c>
      <c r="K1326" s="132">
        <v>450899</v>
      </c>
      <c r="L1326" s="181">
        <f>(C1326+4.2+coefficient!$B$21)/0.88*1.19</f>
        <v>18.728977272727271</v>
      </c>
      <c r="M1326" s="135">
        <v>295</v>
      </c>
      <c r="N1326" s="135">
        <v>167452769</v>
      </c>
      <c r="O1326" s="135">
        <v>450900</v>
      </c>
      <c r="P1326" s="182">
        <f>(C1326+4.2+coefficient!$B$21-0.5)/0.88*1.19</f>
        <v>18.052840909090907</v>
      </c>
      <c r="Q1326" s="137">
        <v>296</v>
      </c>
      <c r="R1326" s="137">
        <v>167452769</v>
      </c>
      <c r="S1326" s="137">
        <v>450901</v>
      </c>
      <c r="T1326" s="186">
        <f t="shared" si="89"/>
        <v>9.2630681818181806</v>
      </c>
      <c r="U1326" s="187">
        <v>758</v>
      </c>
      <c r="V1326" s="187">
        <v>167452769</v>
      </c>
      <c r="W1326" s="187">
        <v>600612</v>
      </c>
      <c r="X1326" s="188">
        <f t="shared" si="92"/>
        <v>13.82897727272727</v>
      </c>
      <c r="Y1326" s="189">
        <v>759</v>
      </c>
      <c r="Z1326" s="189">
        <v>167452769</v>
      </c>
      <c r="AA1326" s="189">
        <v>600613</v>
      </c>
      <c r="AB1326" s="357">
        <v>57</v>
      </c>
    </row>
    <row r="1327" spans="1:33" x14ac:dyDescent="0.25">
      <c r="A1327" s="125" t="s">
        <v>2167</v>
      </c>
      <c r="B1327" s="183">
        <v>167452770</v>
      </c>
      <c r="C1327" s="184">
        <v>2.75</v>
      </c>
      <c r="D1327" s="127">
        <f>(C1327+4.2+coefficient!$B$21-0.5)/0.9*1.19</f>
        <v>17.783888888888885</v>
      </c>
      <c r="E1327" s="128">
        <f>(C1327+4.2+coefficient!$B$21-0.5)/0.95</f>
        <v>14.157894736842104</v>
      </c>
      <c r="F1327" s="185" t="s">
        <v>516</v>
      </c>
      <c r="G1327" s="179">
        <v>1326</v>
      </c>
      <c r="H1327" s="180">
        <f>(C1327+4.2+coefficient!$B$21)/0.85*1.19</f>
        <v>19.529999999999998</v>
      </c>
      <c r="I1327" s="132">
        <v>294</v>
      </c>
      <c r="J1327" s="132">
        <v>167452770</v>
      </c>
      <c r="K1327" s="132">
        <v>450902</v>
      </c>
      <c r="L1327" s="181">
        <f>(C1327+4.2+coefficient!$B$21)/0.88*1.19</f>
        <v>18.864204545454545</v>
      </c>
      <c r="M1327" s="135">
        <v>295</v>
      </c>
      <c r="N1327" s="135">
        <v>167452770</v>
      </c>
      <c r="O1327" s="135">
        <v>450903</v>
      </c>
      <c r="P1327" s="182">
        <f>(C1327+4.2+coefficient!$B$21-0.5)/0.88*1.19</f>
        <v>18.188068181818181</v>
      </c>
      <c r="Q1327" s="137">
        <v>296</v>
      </c>
      <c r="R1327" s="137">
        <v>167452770</v>
      </c>
      <c r="S1327" s="137">
        <v>450904</v>
      </c>
      <c r="T1327" s="186">
        <f t="shared" si="89"/>
        <v>9.3982954545454547</v>
      </c>
      <c r="U1327" s="187">
        <v>758</v>
      </c>
      <c r="V1327" s="187">
        <v>167452770</v>
      </c>
      <c r="W1327" s="187">
        <v>600614</v>
      </c>
      <c r="X1327" s="188">
        <f t="shared" si="92"/>
        <v>13.964204545454544</v>
      </c>
      <c r="Y1327" s="189">
        <v>759</v>
      </c>
      <c r="Z1327" s="189">
        <v>167452770</v>
      </c>
      <c r="AA1327" s="189">
        <v>600615</v>
      </c>
      <c r="AB1327" s="357">
        <v>57</v>
      </c>
    </row>
    <row r="1328" spans="1:33" x14ac:dyDescent="0.25">
      <c r="A1328" s="144" t="s">
        <v>2168</v>
      </c>
      <c r="B1328" s="183">
        <v>167452771</v>
      </c>
      <c r="C1328" s="184">
        <v>3.09</v>
      </c>
      <c r="D1328" s="127">
        <f>(C1328+4.2+coefficient!$B$21-0.5)/0.9*1.19</f>
        <v>18.233444444444441</v>
      </c>
      <c r="E1328" s="128">
        <f>(C1328+4.2+coefficient!$B$21-0.5)/0.95</f>
        <v>14.51578947368421</v>
      </c>
      <c r="F1328" s="178" t="s">
        <v>516</v>
      </c>
      <c r="G1328" s="179">
        <v>1327</v>
      </c>
      <c r="H1328" s="180">
        <f>(C1328+4.2+coefficient!$B$21)/0.85*1.19</f>
        <v>20.006</v>
      </c>
      <c r="I1328" s="132">
        <v>294</v>
      </c>
      <c r="J1328" s="132">
        <v>167452771</v>
      </c>
      <c r="K1328" s="132">
        <v>450905</v>
      </c>
      <c r="L1328" s="181">
        <f>(C1328+4.2+coefficient!$B$21)/0.88*1.19</f>
        <v>19.323977272727273</v>
      </c>
      <c r="M1328" s="135">
        <v>295</v>
      </c>
      <c r="N1328" s="135">
        <v>167452771</v>
      </c>
      <c r="O1328" s="135">
        <v>450906</v>
      </c>
      <c r="P1328" s="182">
        <f>(C1328+4.2+coefficient!$B$21-0.5)/0.88*1.19</f>
        <v>18.647840909090906</v>
      </c>
      <c r="Q1328" s="137">
        <v>296</v>
      </c>
      <c r="R1328" s="137">
        <v>167452771</v>
      </c>
      <c r="S1328" s="137">
        <v>450907</v>
      </c>
      <c r="T1328" s="186">
        <f t="shared" si="89"/>
        <v>9.8580681818181812</v>
      </c>
      <c r="U1328" s="187">
        <v>758</v>
      </c>
      <c r="V1328" s="187">
        <v>167452771</v>
      </c>
      <c r="W1328" s="187">
        <v>600616</v>
      </c>
      <c r="X1328" s="188">
        <f t="shared" si="92"/>
        <v>14.423977272727273</v>
      </c>
      <c r="Y1328" s="189">
        <v>759</v>
      </c>
      <c r="Z1328" s="189">
        <v>167452771</v>
      </c>
      <c r="AA1328" s="189">
        <v>600617</v>
      </c>
      <c r="AB1328" s="357">
        <v>21</v>
      </c>
    </row>
    <row r="1329" spans="1:33" x14ac:dyDescent="0.25">
      <c r="A1329" s="125" t="s">
        <v>2169</v>
      </c>
      <c r="B1329" s="183">
        <v>167452772</v>
      </c>
      <c r="C1329" s="184">
        <v>2.46</v>
      </c>
      <c r="D1329" s="127">
        <f>(C1329+4.2+coefficient!$B$21-0.5)/0.9*1.19</f>
        <v>17.400444444444442</v>
      </c>
      <c r="E1329" s="128">
        <f>(C1329+4.2+coefficient!$B$21-0.5)/0.95</f>
        <v>13.852631578947369</v>
      </c>
      <c r="F1329" s="185" t="s">
        <v>516</v>
      </c>
      <c r="G1329" s="179">
        <v>1328</v>
      </c>
      <c r="H1329" s="180">
        <f>(C1329+4.2+coefficient!$B$21)/0.85*1.19</f>
        <v>19.123999999999999</v>
      </c>
      <c r="I1329" s="132">
        <v>294</v>
      </c>
      <c r="J1329" s="132">
        <v>167452772</v>
      </c>
      <c r="K1329" s="132">
        <v>450908</v>
      </c>
      <c r="L1329" s="181">
        <f>(C1329+4.2+coefficient!$B$21)/0.88*1.19</f>
        <v>18.472045454545455</v>
      </c>
      <c r="M1329" s="135">
        <v>295</v>
      </c>
      <c r="N1329" s="135">
        <v>167452772</v>
      </c>
      <c r="O1329" s="135">
        <v>450909</v>
      </c>
      <c r="P1329" s="182">
        <f>(C1329+4.2+coefficient!$B$21-0.5)/0.88*1.19</f>
        <v>17.795909090909092</v>
      </c>
      <c r="Q1329" s="137">
        <v>296</v>
      </c>
      <c r="R1329" s="137">
        <v>167452772</v>
      </c>
      <c r="S1329" s="137">
        <v>450910</v>
      </c>
      <c r="T1329" s="186">
        <f t="shared" si="89"/>
        <v>9.0061363636363634</v>
      </c>
      <c r="U1329" s="187">
        <v>758</v>
      </c>
      <c r="V1329" s="187">
        <v>167452772</v>
      </c>
      <c r="W1329" s="187">
        <v>600618</v>
      </c>
      <c r="X1329" s="188">
        <f t="shared" si="92"/>
        <v>13.572045454545455</v>
      </c>
      <c r="Y1329" s="189">
        <v>759</v>
      </c>
      <c r="Z1329" s="189">
        <v>167452772</v>
      </c>
      <c r="AA1329" s="189">
        <v>600619</v>
      </c>
      <c r="AB1329" s="357">
        <v>25</v>
      </c>
    </row>
    <row r="1330" spans="1:33" x14ac:dyDescent="0.25">
      <c r="A1330" s="144" t="s">
        <v>2170</v>
      </c>
      <c r="B1330" s="183">
        <v>167452773</v>
      </c>
      <c r="C1330" s="184">
        <v>3.23</v>
      </c>
      <c r="D1330" s="127">
        <f>(C1330+4.2+coefficient!$B$20-0.5)/0.9*1.19</f>
        <v>21.062999999999999</v>
      </c>
      <c r="E1330" s="128">
        <f>(C1330+4.2+coefficient!$B$20-0.5)/0.95</f>
        <v>16.768421052631581</v>
      </c>
      <c r="F1330" s="178" t="s">
        <v>842</v>
      </c>
      <c r="G1330" s="179">
        <v>1329</v>
      </c>
      <c r="H1330" s="180">
        <f>(C1330+4.2+coefficient!$B$20)/0.85*1.19</f>
        <v>23.001999999999999</v>
      </c>
      <c r="I1330" s="132">
        <v>294</v>
      </c>
      <c r="J1330" s="132">
        <v>167452773</v>
      </c>
      <c r="K1330" s="132">
        <v>450911</v>
      </c>
      <c r="L1330" s="181">
        <f>(C1330+4.2+coefficient!$B$20)/0.88*1.19</f>
        <v>22.21784090909091</v>
      </c>
      <c r="M1330" s="135">
        <v>295</v>
      </c>
      <c r="N1330" s="135">
        <v>167452773</v>
      </c>
      <c r="O1330" s="135">
        <v>450912</v>
      </c>
      <c r="P1330" s="182">
        <f>(C1330+4.2+coefficient!$B$20-0.5)/0.88*1.19</f>
        <v>21.541704545454543</v>
      </c>
      <c r="Q1330" s="137">
        <v>296</v>
      </c>
      <c r="R1330" s="137">
        <v>167452773</v>
      </c>
      <c r="S1330" s="137">
        <v>450913</v>
      </c>
      <c r="T1330" s="186">
        <f t="shared" si="89"/>
        <v>10.047386363636363</v>
      </c>
      <c r="U1330" s="187">
        <v>758</v>
      </c>
      <c r="V1330" s="187">
        <v>167452773</v>
      </c>
      <c r="W1330" s="187">
        <v>600620</v>
      </c>
      <c r="X1330" s="188">
        <f t="shared" si="92"/>
        <v>17.317840909090911</v>
      </c>
      <c r="Y1330" s="189">
        <v>759</v>
      </c>
      <c r="Z1330" s="189">
        <v>167452773</v>
      </c>
      <c r="AA1330" s="189">
        <v>600621</v>
      </c>
      <c r="AB1330" s="357">
        <v>25</v>
      </c>
    </row>
    <row r="1331" spans="1:33" x14ac:dyDescent="0.25">
      <c r="A1331" s="125" t="s">
        <v>2171</v>
      </c>
      <c r="B1331" s="183">
        <v>167452774</v>
      </c>
      <c r="C1331" s="184">
        <v>2</v>
      </c>
      <c r="D1331" s="127">
        <f>(C1331+4.2+coefficient!$B$21-0.5)/0.9*1.19</f>
        <v>16.792222222222222</v>
      </c>
      <c r="E1331" s="128">
        <f>(C1331+4.2+coefficient!$B$21-0.5)/0.95</f>
        <v>13.368421052631579</v>
      </c>
      <c r="F1331" s="185" t="s">
        <v>516</v>
      </c>
      <c r="G1331" s="179">
        <v>1330</v>
      </c>
      <c r="H1331" s="180">
        <f>(C1331+4.2+coefficient!$B$21)/0.85*1.19</f>
        <v>18.48</v>
      </c>
      <c r="I1331" s="132">
        <v>294</v>
      </c>
      <c r="J1331" s="132">
        <v>167452774</v>
      </c>
      <c r="K1331" s="132">
        <v>450914</v>
      </c>
      <c r="L1331" s="181">
        <f>(C1331+4.2+coefficient!$B$21)/0.88*1.19</f>
        <v>17.849999999999998</v>
      </c>
      <c r="M1331" s="135">
        <v>295</v>
      </c>
      <c r="N1331" s="135">
        <v>167452774</v>
      </c>
      <c r="O1331" s="135">
        <v>450915</v>
      </c>
      <c r="P1331" s="182">
        <f>(C1331+4.2+coefficient!$B$21-0.5)/0.88*1.19</f>
        <v>17.173863636363635</v>
      </c>
      <c r="Q1331" s="137">
        <v>296</v>
      </c>
      <c r="R1331" s="137">
        <v>167452774</v>
      </c>
      <c r="S1331" s="137">
        <v>450916</v>
      </c>
      <c r="T1331" s="186">
        <f t="shared" si="89"/>
        <v>8.3840909090909097</v>
      </c>
      <c r="U1331" s="187">
        <v>758</v>
      </c>
      <c r="V1331" s="187">
        <v>167452774</v>
      </c>
      <c r="W1331" s="187">
        <v>600622</v>
      </c>
      <c r="X1331" s="188">
        <f t="shared" si="92"/>
        <v>12.949999999999998</v>
      </c>
      <c r="Y1331" s="189">
        <v>759</v>
      </c>
      <c r="Z1331" s="189">
        <v>167452774</v>
      </c>
      <c r="AA1331" s="189">
        <v>600623</v>
      </c>
      <c r="AB1331" s="357">
        <v>68</v>
      </c>
    </row>
    <row r="1332" spans="1:33" x14ac:dyDescent="0.25">
      <c r="A1332" s="144" t="s">
        <v>2172</v>
      </c>
      <c r="B1332" s="183">
        <v>167452775</v>
      </c>
      <c r="C1332" s="184">
        <v>2.67</v>
      </c>
      <c r="D1332" s="127">
        <f>(C1332+4.2+coefficient!$B$20-0.5)/0.9*1.19</f>
        <v>20.322555555555557</v>
      </c>
      <c r="E1332" s="128">
        <f>(C1332+4.2+coefficient!$B$20-0.5)/0.95</f>
        <v>16.178947368421053</v>
      </c>
      <c r="F1332" s="178" t="s">
        <v>842</v>
      </c>
      <c r="G1332" s="179">
        <v>1331</v>
      </c>
      <c r="H1332" s="180">
        <f>(C1332+4.2+coefficient!$B$20)/0.85*1.19</f>
        <v>22.218</v>
      </c>
      <c r="I1332" s="132">
        <v>294</v>
      </c>
      <c r="J1332" s="132">
        <v>167452775</v>
      </c>
      <c r="K1332" s="132">
        <v>450917</v>
      </c>
      <c r="L1332" s="181">
        <f>(C1332+4.2+coefficient!$B$20)/0.88*1.19</f>
        <v>21.460568181818182</v>
      </c>
      <c r="M1332" s="135">
        <v>295</v>
      </c>
      <c r="N1332" s="135">
        <v>167452775</v>
      </c>
      <c r="O1332" s="135">
        <v>450918</v>
      </c>
      <c r="P1332" s="182">
        <f>(C1332+4.2+coefficient!$B$20-0.5)/0.88*1.19</f>
        <v>20.784431818181819</v>
      </c>
      <c r="Q1332" s="137">
        <v>296</v>
      </c>
      <c r="R1332" s="137">
        <v>167452775</v>
      </c>
      <c r="S1332" s="137">
        <v>450919</v>
      </c>
      <c r="T1332" s="186">
        <f t="shared" si="89"/>
        <v>9.2901136363636354</v>
      </c>
      <c r="U1332" s="187">
        <v>758</v>
      </c>
      <c r="V1332" s="187">
        <v>167452775</v>
      </c>
      <c r="W1332" s="187">
        <v>600624</v>
      </c>
      <c r="X1332" s="188">
        <f t="shared" si="92"/>
        <v>16.560568181818184</v>
      </c>
      <c r="Y1332" s="189">
        <v>759</v>
      </c>
      <c r="Z1332" s="189">
        <v>167452775</v>
      </c>
      <c r="AA1332" s="189">
        <v>600625</v>
      </c>
      <c r="AB1332" s="357">
        <v>68</v>
      </c>
      <c r="AE1332">
        <v>1</v>
      </c>
      <c r="AF1332">
        <v>18.760000000000002</v>
      </c>
      <c r="AG1332">
        <v>0</v>
      </c>
    </row>
    <row r="1333" spans="1:33" x14ac:dyDescent="0.25">
      <c r="A1333" s="125" t="s">
        <v>2173</v>
      </c>
      <c r="B1333" s="183">
        <v>167452776</v>
      </c>
      <c r="C1333" s="184">
        <v>2.77</v>
      </c>
      <c r="D1333" s="127">
        <f>(C1333+4.2+coefficient!$B$20-0.5)/0.9*1.19</f>
        <v>20.454777777777778</v>
      </c>
      <c r="E1333" s="128">
        <f>(C1333+4.2+coefficient!$B$20-0.5)/0.95</f>
        <v>16.284210526315793</v>
      </c>
      <c r="F1333" s="185" t="s">
        <v>842</v>
      </c>
      <c r="G1333" s="179">
        <v>1332</v>
      </c>
      <c r="H1333" s="180">
        <f>(C1333+4.2+coefficient!$B$20)/0.85*1.19</f>
        <v>22.358000000000001</v>
      </c>
      <c r="I1333" s="132">
        <v>294</v>
      </c>
      <c r="J1333" s="132">
        <v>167452776</v>
      </c>
      <c r="K1333" s="132">
        <v>450920</v>
      </c>
      <c r="L1333" s="181">
        <f>(C1333+4.2+coefficient!$B$20)/0.88*1.19</f>
        <v>21.595795454545453</v>
      </c>
      <c r="M1333" s="135">
        <v>295</v>
      </c>
      <c r="N1333" s="135">
        <v>167452776</v>
      </c>
      <c r="O1333" s="135">
        <v>450921</v>
      </c>
      <c r="P1333" s="182">
        <f>(C1333+4.2+coefficient!$B$20-0.5)/0.88*1.19</f>
        <v>20.919659090909093</v>
      </c>
      <c r="Q1333" s="137">
        <v>296</v>
      </c>
      <c r="R1333" s="137">
        <v>167452776</v>
      </c>
      <c r="S1333" s="137">
        <v>450922</v>
      </c>
      <c r="T1333" s="186">
        <f t="shared" si="89"/>
        <v>9.4253409090909095</v>
      </c>
      <c r="U1333" s="187">
        <v>758</v>
      </c>
      <c r="V1333" s="187">
        <v>167452776</v>
      </c>
      <c r="W1333" s="187">
        <v>600626</v>
      </c>
      <c r="X1333" s="188">
        <f t="shared" si="92"/>
        <v>16.695795454545454</v>
      </c>
      <c r="Y1333" s="189">
        <v>759</v>
      </c>
      <c r="Z1333" s="189">
        <v>167452776</v>
      </c>
      <c r="AA1333" s="189">
        <v>600627</v>
      </c>
      <c r="AB1333" s="357">
        <v>68</v>
      </c>
    </row>
    <row r="1334" spans="1:33" x14ac:dyDescent="0.25">
      <c r="A1334" s="144" t="s">
        <v>2174</v>
      </c>
      <c r="B1334" s="183">
        <v>167452777</v>
      </c>
      <c r="C1334" s="184">
        <v>2.96</v>
      </c>
      <c r="D1334" s="127">
        <f>(C1334+4.2+coefficient!$B$20-0.5)/0.9*1.19</f>
        <v>20.705999999999996</v>
      </c>
      <c r="E1334" s="128">
        <f>(C1334+4.2+coefficient!$B$20-0.5)/0.95</f>
        <v>16.484210526315792</v>
      </c>
      <c r="F1334" s="178" t="s">
        <v>842</v>
      </c>
      <c r="G1334" s="179">
        <v>1333</v>
      </c>
      <c r="H1334" s="180">
        <f>(C1334+4.2+coefficient!$B$20)/0.85*1.19</f>
        <v>22.623999999999999</v>
      </c>
      <c r="I1334" s="132">
        <v>294</v>
      </c>
      <c r="J1334" s="132">
        <v>167452777</v>
      </c>
      <c r="K1334" s="132">
        <v>450923</v>
      </c>
      <c r="L1334" s="181">
        <f>(C1334+4.2+coefficient!$B$20)/0.88*1.19</f>
        <v>21.852727272727272</v>
      </c>
      <c r="M1334" s="135">
        <v>295</v>
      </c>
      <c r="N1334" s="135">
        <v>167452777</v>
      </c>
      <c r="O1334" s="135">
        <v>450924</v>
      </c>
      <c r="P1334" s="182">
        <f>(C1334+4.2+coefficient!$B$20-0.5)/0.88*1.19</f>
        <v>21.176590909090908</v>
      </c>
      <c r="Q1334" s="137">
        <v>296</v>
      </c>
      <c r="R1334" s="137">
        <v>167452777</v>
      </c>
      <c r="S1334" s="137">
        <v>450925</v>
      </c>
      <c r="T1334" s="186">
        <f t="shared" si="89"/>
        <v>9.6822727272727267</v>
      </c>
      <c r="U1334" s="187">
        <v>758</v>
      </c>
      <c r="V1334" s="187">
        <v>167452777</v>
      </c>
      <c r="W1334" s="187">
        <v>600628</v>
      </c>
      <c r="X1334" s="188">
        <f t="shared" si="92"/>
        <v>16.952727272727273</v>
      </c>
      <c r="Y1334" s="189">
        <v>759</v>
      </c>
      <c r="Z1334" s="189">
        <v>167452777</v>
      </c>
      <c r="AA1334" s="189">
        <v>600629</v>
      </c>
      <c r="AB1334" s="357">
        <v>68</v>
      </c>
    </row>
    <row r="1335" spans="1:33" x14ac:dyDescent="0.25">
      <c r="A1335" s="125" t="s">
        <v>2175</v>
      </c>
      <c r="B1335" s="183">
        <v>167452778</v>
      </c>
      <c r="C1335" s="184">
        <v>2.52</v>
      </c>
      <c r="D1335" s="127">
        <f>(C1335+4.2+coefficient!$B$21-0.5)/0.9*1.19</f>
        <v>17.479777777777777</v>
      </c>
      <c r="E1335" s="128">
        <f>(C1335+4.2+coefficient!$B$21-0.5)/0.95</f>
        <v>13.915789473684212</v>
      </c>
      <c r="F1335" s="185" t="s">
        <v>516</v>
      </c>
      <c r="G1335" s="179">
        <v>1334</v>
      </c>
      <c r="H1335" s="180">
        <f>(C1335+4.2+coefficient!$B$21)/0.85*1.19</f>
        <v>19.207999999999998</v>
      </c>
      <c r="I1335" s="132">
        <v>294</v>
      </c>
      <c r="J1335" s="132">
        <v>167452778</v>
      </c>
      <c r="K1335" s="132">
        <v>450926</v>
      </c>
      <c r="L1335" s="181">
        <f>(C1335+4.2+coefficient!$B$21)/0.88*1.19</f>
        <v>18.55318181818182</v>
      </c>
      <c r="M1335" s="135">
        <v>295</v>
      </c>
      <c r="N1335" s="135">
        <v>167452778</v>
      </c>
      <c r="O1335" s="135">
        <v>450927</v>
      </c>
      <c r="P1335" s="182">
        <f>(C1335+4.2+coefficient!$B$21-0.5)/0.88*1.19</f>
        <v>17.877045454545456</v>
      </c>
      <c r="Q1335" s="137">
        <v>296</v>
      </c>
      <c r="R1335" s="137">
        <v>167452778</v>
      </c>
      <c r="S1335" s="137">
        <v>450928</v>
      </c>
      <c r="T1335" s="186">
        <f t="shared" si="89"/>
        <v>9.0872727272727278</v>
      </c>
      <c r="U1335" s="187">
        <v>758</v>
      </c>
      <c r="V1335" s="187">
        <v>167452778</v>
      </c>
      <c r="W1335" s="187">
        <v>600630</v>
      </c>
      <c r="X1335" s="188">
        <f t="shared" si="92"/>
        <v>13.653181818181819</v>
      </c>
      <c r="Y1335" s="189">
        <v>759</v>
      </c>
      <c r="Z1335" s="189">
        <v>167452778</v>
      </c>
      <c r="AA1335" s="189">
        <v>600631</v>
      </c>
      <c r="AB1335" s="357">
        <v>68</v>
      </c>
    </row>
    <row r="1336" spans="1:33" x14ac:dyDescent="0.25">
      <c r="A1336" s="144" t="s">
        <v>2176</v>
      </c>
      <c r="B1336" s="183">
        <v>167452779</v>
      </c>
      <c r="C1336" s="184">
        <v>3.19</v>
      </c>
      <c r="D1336" s="127">
        <f>(C1336+4.2+coefficient!$B$20-0.5)/0.9*1.19</f>
        <v>21.010111111111108</v>
      </c>
      <c r="E1336" s="128">
        <f>(C1336+4.2+coefficient!$B$20-0.5)/0.95</f>
        <v>16.726315789473684</v>
      </c>
      <c r="F1336" s="178" t="s">
        <v>842</v>
      </c>
      <c r="G1336" s="179">
        <v>1335</v>
      </c>
      <c r="H1336" s="180">
        <f>(C1336+4.2+coefficient!$B$20)/0.85*1.19</f>
        <v>22.946000000000002</v>
      </c>
      <c r="I1336" s="132">
        <v>294</v>
      </c>
      <c r="J1336" s="132">
        <v>167452779</v>
      </c>
      <c r="K1336" s="132">
        <v>450929</v>
      </c>
      <c r="L1336" s="181">
        <f>(C1336+4.2+coefficient!$B$20)/0.88*1.19</f>
        <v>22.16375</v>
      </c>
      <c r="M1336" s="135">
        <v>295</v>
      </c>
      <c r="N1336" s="135">
        <v>167452779</v>
      </c>
      <c r="O1336" s="135">
        <v>450930</v>
      </c>
      <c r="P1336" s="182">
        <f>(C1336+4.2+coefficient!$B$20-0.5)/0.88*1.19</f>
        <v>21.487613636363637</v>
      </c>
      <c r="Q1336" s="137">
        <v>296</v>
      </c>
      <c r="R1336" s="137">
        <v>167452779</v>
      </c>
      <c r="S1336" s="137">
        <v>450931</v>
      </c>
      <c r="T1336" s="186">
        <f t="shared" si="89"/>
        <v>9.9932954545454553</v>
      </c>
      <c r="U1336" s="187">
        <v>758</v>
      </c>
      <c r="V1336" s="187">
        <v>167452779</v>
      </c>
      <c r="W1336" s="187">
        <v>600632</v>
      </c>
      <c r="X1336" s="188">
        <f t="shared" si="92"/>
        <v>17.263750000000002</v>
      </c>
      <c r="Y1336" s="189">
        <v>759</v>
      </c>
      <c r="Z1336" s="189">
        <v>167452779</v>
      </c>
      <c r="AA1336" s="189">
        <v>600633</v>
      </c>
      <c r="AB1336" s="357">
        <v>68</v>
      </c>
    </row>
    <row r="1337" spans="1:33" x14ac:dyDescent="0.25">
      <c r="A1337" s="125" t="s">
        <v>2177</v>
      </c>
      <c r="B1337" s="183">
        <v>167452780</v>
      </c>
      <c r="C1337" s="184">
        <v>3.29</v>
      </c>
      <c r="D1337" s="127">
        <f>(C1337+4.2+coefficient!$B$20-0.5)/0.9*1.19</f>
        <v>21.142333333333337</v>
      </c>
      <c r="E1337" s="128">
        <f>(C1337+4.2+coefficient!$B$20-0.5)/0.95</f>
        <v>16.831578947368424</v>
      </c>
      <c r="F1337" s="185" t="s">
        <v>842</v>
      </c>
      <c r="G1337" s="179">
        <v>1336</v>
      </c>
      <c r="H1337" s="180">
        <f>(C1337+4.2+coefficient!$B$20)/0.85*1.19</f>
        <v>23.086000000000002</v>
      </c>
      <c r="I1337" s="132">
        <v>294</v>
      </c>
      <c r="J1337" s="132">
        <v>167452780</v>
      </c>
      <c r="K1337" s="132">
        <v>450932</v>
      </c>
      <c r="L1337" s="181">
        <f>(C1337+4.2+coefficient!$B$20)/0.88*1.19</f>
        <v>22.298977272727274</v>
      </c>
      <c r="M1337" s="135">
        <v>295</v>
      </c>
      <c r="N1337" s="135">
        <v>167452780</v>
      </c>
      <c r="O1337" s="135">
        <v>450933</v>
      </c>
      <c r="P1337" s="182">
        <f>(C1337+4.2+coefficient!$B$20-0.5)/0.88*1.19</f>
        <v>21.622840909090911</v>
      </c>
      <c r="Q1337" s="137">
        <v>296</v>
      </c>
      <c r="R1337" s="137">
        <v>167452780</v>
      </c>
      <c r="S1337" s="137">
        <v>450934</v>
      </c>
      <c r="T1337" s="186">
        <f t="shared" si="89"/>
        <v>10.128522727272728</v>
      </c>
      <c r="U1337" s="187">
        <v>758</v>
      </c>
      <c r="V1337" s="187">
        <v>167452780</v>
      </c>
      <c r="W1337" s="187">
        <v>600634</v>
      </c>
      <c r="X1337" s="188">
        <f t="shared" si="92"/>
        <v>17.398977272727272</v>
      </c>
      <c r="Y1337" s="189">
        <v>759</v>
      </c>
      <c r="Z1337" s="189">
        <v>167452780</v>
      </c>
      <c r="AA1337" s="189">
        <v>600635</v>
      </c>
      <c r="AB1337" s="357">
        <v>68</v>
      </c>
    </row>
    <row r="1338" spans="1:33" x14ac:dyDescent="0.25">
      <c r="A1338" s="144" t="s">
        <v>2178</v>
      </c>
      <c r="B1338" s="183">
        <v>167452781</v>
      </c>
      <c r="C1338" s="184">
        <v>3.48</v>
      </c>
      <c r="D1338" s="127">
        <f>(C1338+4.2+coefficient!$B$20-0.5)/0.9*1.19</f>
        <v>21.393555555555555</v>
      </c>
      <c r="E1338" s="128">
        <f>(C1338+4.2+coefficient!$B$20-0.5)/0.95</f>
        <v>17.03157894736842</v>
      </c>
      <c r="F1338" s="178" t="s">
        <v>842</v>
      </c>
      <c r="G1338" s="179">
        <v>1337</v>
      </c>
      <c r="H1338" s="180">
        <f>(C1338+4.2+coefficient!$B$20)/0.85*1.19</f>
        <v>23.352</v>
      </c>
      <c r="I1338" s="132">
        <v>294</v>
      </c>
      <c r="J1338" s="132">
        <v>167452781</v>
      </c>
      <c r="K1338" s="132">
        <v>450935</v>
      </c>
      <c r="L1338" s="181">
        <f>(C1338+4.2+coefficient!$B$20)/0.88*1.19</f>
        <v>22.55590909090909</v>
      </c>
      <c r="M1338" s="135">
        <v>295</v>
      </c>
      <c r="N1338" s="135">
        <v>167452781</v>
      </c>
      <c r="O1338" s="135">
        <v>450936</v>
      </c>
      <c r="P1338" s="182">
        <f>(C1338+4.2+coefficient!$B$20-0.5)/0.88*1.19</f>
        <v>21.879772727272726</v>
      </c>
      <c r="Q1338" s="137">
        <v>296</v>
      </c>
      <c r="R1338" s="137">
        <v>167452781</v>
      </c>
      <c r="S1338" s="137">
        <v>450937</v>
      </c>
      <c r="T1338" s="186">
        <f t="shared" si="89"/>
        <v>10.385454545454545</v>
      </c>
      <c r="U1338" s="187">
        <v>758</v>
      </c>
      <c r="V1338" s="187">
        <v>167452781</v>
      </c>
      <c r="W1338" s="187">
        <v>600636</v>
      </c>
      <c r="X1338" s="188">
        <f t="shared" si="92"/>
        <v>17.655909090909091</v>
      </c>
      <c r="Y1338" s="189">
        <v>759</v>
      </c>
      <c r="Z1338" s="189">
        <v>167452781</v>
      </c>
      <c r="AA1338" s="189">
        <v>600637</v>
      </c>
      <c r="AB1338" s="357">
        <v>68</v>
      </c>
    </row>
    <row r="1339" spans="1:33" x14ac:dyDescent="0.25">
      <c r="A1339" s="125" t="s">
        <v>2179</v>
      </c>
      <c r="B1339" s="183">
        <v>167452782</v>
      </c>
      <c r="C1339" s="184">
        <v>2.2000000000000002</v>
      </c>
      <c r="D1339" s="127">
        <f>(C1339+4.2+coefficient!$B$21-0.5)/0.9*1.19</f>
        <v>17.056666666666665</v>
      </c>
      <c r="E1339" s="128">
        <f>(C1339+4.2+coefficient!$B$21-0.5)/0.95</f>
        <v>13.578947368421053</v>
      </c>
      <c r="F1339" s="185" t="s">
        <v>516</v>
      </c>
      <c r="G1339" s="179">
        <v>1338</v>
      </c>
      <c r="H1339" s="180">
        <f>(C1339+4.2+coefficient!$B$21)/0.85*1.19</f>
        <v>18.760000000000002</v>
      </c>
      <c r="I1339" s="132">
        <v>294</v>
      </c>
      <c r="J1339" s="132">
        <v>167452782</v>
      </c>
      <c r="K1339" s="132">
        <v>450938</v>
      </c>
      <c r="L1339" s="181">
        <f>(C1339+4.2+coefficient!$B$21)/0.88*1.19</f>
        <v>18.120454545454546</v>
      </c>
      <c r="M1339" s="135">
        <v>295</v>
      </c>
      <c r="N1339" s="135">
        <v>167452782</v>
      </c>
      <c r="O1339" s="135">
        <v>450939</v>
      </c>
      <c r="P1339" s="182">
        <f>(C1339+4.2+coefficient!$B$21-0.5)/0.88*1.19</f>
        <v>17.444318181818183</v>
      </c>
      <c r="Q1339" s="137">
        <v>296</v>
      </c>
      <c r="R1339" s="137">
        <v>167452782</v>
      </c>
      <c r="S1339" s="137">
        <v>450940</v>
      </c>
      <c r="T1339" s="186">
        <f t="shared" si="89"/>
        <v>8.6545454545454543</v>
      </c>
      <c r="U1339" s="187">
        <v>758</v>
      </c>
      <c r="V1339" s="187">
        <v>167452782</v>
      </c>
      <c r="W1339" s="187">
        <v>600638</v>
      </c>
      <c r="X1339" s="188">
        <f t="shared" si="92"/>
        <v>13.220454545454546</v>
      </c>
      <c r="Y1339" s="189">
        <v>759</v>
      </c>
      <c r="Z1339" s="189">
        <v>167452782</v>
      </c>
      <c r="AA1339" s="189">
        <v>600639</v>
      </c>
      <c r="AB1339" s="357">
        <v>35</v>
      </c>
      <c r="AE1339">
        <v>1</v>
      </c>
      <c r="AF1339">
        <v>15.42</v>
      </c>
      <c r="AG1339">
        <v>0</v>
      </c>
    </row>
    <row r="1340" spans="1:33" x14ac:dyDescent="0.25">
      <c r="A1340" s="144" t="s">
        <v>2180</v>
      </c>
      <c r="B1340" s="183">
        <v>167452783</v>
      </c>
      <c r="C1340" s="184">
        <v>2.87</v>
      </c>
      <c r="D1340" s="127">
        <f>(C1340+4.2+coefficient!$B$20-0.5)/0.9*1.19</f>
        <v>20.587</v>
      </c>
      <c r="E1340" s="128">
        <f>(C1340+4.2+coefficient!$B$20-0.5)/0.95</f>
        <v>16.389473684210529</v>
      </c>
      <c r="F1340" s="178" t="s">
        <v>842</v>
      </c>
      <c r="G1340" s="179">
        <v>1339</v>
      </c>
      <c r="H1340" s="180">
        <f>(C1340+4.2+coefficient!$B$20)/0.85*1.19</f>
        <v>22.498000000000001</v>
      </c>
      <c r="I1340" s="132">
        <v>294</v>
      </c>
      <c r="J1340" s="132">
        <v>167452783</v>
      </c>
      <c r="K1340" s="132">
        <v>450941</v>
      </c>
      <c r="L1340" s="181">
        <f>(C1340+4.2+coefficient!$B$20)/0.88*1.19</f>
        <v>21.731022727272727</v>
      </c>
      <c r="M1340" s="135">
        <v>295</v>
      </c>
      <c r="N1340" s="135">
        <v>167452783</v>
      </c>
      <c r="O1340" s="135">
        <v>450942</v>
      </c>
      <c r="P1340" s="182">
        <f>(C1340+4.2+coefficient!$B$20-0.5)/0.88*1.19</f>
        <v>21.054886363636363</v>
      </c>
      <c r="Q1340" s="137">
        <v>296</v>
      </c>
      <c r="R1340" s="137">
        <v>167452783</v>
      </c>
      <c r="S1340" s="137">
        <v>450943</v>
      </c>
      <c r="T1340" s="186">
        <f t="shared" si="89"/>
        <v>9.5605681818181818</v>
      </c>
      <c r="U1340" s="187">
        <v>758</v>
      </c>
      <c r="V1340" s="187">
        <v>167452783</v>
      </c>
      <c r="W1340" s="187">
        <v>600640</v>
      </c>
      <c r="X1340" s="188">
        <f t="shared" si="92"/>
        <v>16.831022727272725</v>
      </c>
      <c r="Y1340" s="189">
        <v>759</v>
      </c>
      <c r="Z1340" s="189">
        <v>167452783</v>
      </c>
      <c r="AA1340" s="189">
        <v>600641</v>
      </c>
      <c r="AB1340" s="357">
        <v>35</v>
      </c>
    </row>
    <row r="1341" spans="1:33" x14ac:dyDescent="0.25">
      <c r="A1341" s="125" t="s">
        <v>2181</v>
      </c>
      <c r="B1341" s="183">
        <v>167452784</v>
      </c>
      <c r="C1341" s="184">
        <v>2.97</v>
      </c>
      <c r="D1341" s="127">
        <f>(C1341+4.2+coefficient!$B$20-0.5)/0.9*1.19</f>
        <v>20.719222222222221</v>
      </c>
      <c r="E1341" s="128">
        <f>(C1341+4.2+coefficient!$B$20-0.5)/0.95</f>
        <v>16.494736842105265</v>
      </c>
      <c r="F1341" s="185" t="s">
        <v>842</v>
      </c>
      <c r="G1341" s="179">
        <v>1340</v>
      </c>
      <c r="H1341" s="180">
        <f>(C1341+4.2+coefficient!$B$20)/0.85*1.19</f>
        <v>22.638000000000002</v>
      </c>
      <c r="I1341" s="132">
        <v>294</v>
      </c>
      <c r="J1341" s="132">
        <v>167452784</v>
      </c>
      <c r="K1341" s="132">
        <v>450944</v>
      </c>
      <c r="L1341" s="181">
        <f>(C1341+4.2+coefficient!$B$20)/0.88*1.19</f>
        <v>21.866250000000004</v>
      </c>
      <c r="M1341" s="135">
        <v>295</v>
      </c>
      <c r="N1341" s="135">
        <v>167452784</v>
      </c>
      <c r="O1341" s="135">
        <v>450945</v>
      </c>
      <c r="P1341" s="182">
        <f>(C1341+4.2+coefficient!$B$20-0.5)/0.88*1.19</f>
        <v>21.190113636363638</v>
      </c>
      <c r="Q1341" s="137">
        <v>296</v>
      </c>
      <c r="R1341" s="137">
        <v>167452784</v>
      </c>
      <c r="S1341" s="137">
        <v>450946</v>
      </c>
      <c r="T1341" s="186">
        <f t="shared" si="89"/>
        <v>9.6957954545454541</v>
      </c>
      <c r="U1341" s="187">
        <v>758</v>
      </c>
      <c r="V1341" s="187">
        <v>167452784</v>
      </c>
      <c r="W1341" s="187">
        <v>600642</v>
      </c>
      <c r="X1341" s="188">
        <f t="shared" si="92"/>
        <v>16.966250000000002</v>
      </c>
      <c r="Y1341" s="189">
        <v>759</v>
      </c>
      <c r="Z1341" s="189">
        <v>167452784</v>
      </c>
      <c r="AA1341" s="189">
        <v>600643</v>
      </c>
      <c r="AB1341" s="357">
        <v>35</v>
      </c>
    </row>
    <row r="1342" spans="1:33" x14ac:dyDescent="0.25">
      <c r="A1342" s="144" t="s">
        <v>2182</v>
      </c>
      <c r="B1342" s="183">
        <v>167452785</v>
      </c>
      <c r="C1342" s="184">
        <v>2.72</v>
      </c>
      <c r="D1342" s="127">
        <f>(C1342+4.2+coefficient!$B$21-0.5)/0.9*1.19</f>
        <v>17.744222222222223</v>
      </c>
      <c r="E1342" s="128">
        <f>(C1342+4.2+coefficient!$B$21-0.5)/0.95</f>
        <v>14.126315789473685</v>
      </c>
      <c r="F1342" s="178" t="s">
        <v>516</v>
      </c>
      <c r="G1342" s="179">
        <v>1341</v>
      </c>
      <c r="H1342" s="180">
        <f>(C1342+4.2+coefficient!$B$21)/0.85*1.19</f>
        <v>19.487999999999996</v>
      </c>
      <c r="I1342" s="132">
        <v>294</v>
      </c>
      <c r="J1342" s="132">
        <v>167452785</v>
      </c>
      <c r="K1342" s="132">
        <v>450947</v>
      </c>
      <c r="L1342" s="181">
        <f>(C1342+4.2+coefficient!$B$21)/0.88*1.19</f>
        <v>18.823636363636364</v>
      </c>
      <c r="M1342" s="135">
        <v>295</v>
      </c>
      <c r="N1342" s="135">
        <v>167452785</v>
      </c>
      <c r="O1342" s="135">
        <v>450948</v>
      </c>
      <c r="P1342" s="182">
        <f>(C1342+4.2+coefficient!$B$21-0.5)/0.88*1.19</f>
        <v>18.147500000000001</v>
      </c>
      <c r="Q1342" s="137">
        <v>296</v>
      </c>
      <c r="R1342" s="137">
        <v>167452785</v>
      </c>
      <c r="S1342" s="137">
        <v>450949</v>
      </c>
      <c r="T1342" s="186">
        <f t="shared" si="89"/>
        <v>9.3577272727272724</v>
      </c>
      <c r="U1342" s="187">
        <v>758</v>
      </c>
      <c r="V1342" s="187">
        <v>167452785</v>
      </c>
      <c r="W1342" s="187">
        <v>600644</v>
      </c>
      <c r="X1342" s="188">
        <f t="shared" si="92"/>
        <v>13.923636363636364</v>
      </c>
      <c r="Y1342" s="189">
        <v>759</v>
      </c>
      <c r="Z1342" s="189">
        <v>167452785</v>
      </c>
      <c r="AA1342" s="189">
        <v>600645</v>
      </c>
      <c r="AB1342" s="357">
        <v>35</v>
      </c>
    </row>
    <row r="1343" spans="1:33" x14ac:dyDescent="0.25">
      <c r="A1343" s="125" t="s">
        <v>2183</v>
      </c>
      <c r="B1343" s="183">
        <v>167452786</v>
      </c>
      <c r="C1343" s="184">
        <v>3.39</v>
      </c>
      <c r="D1343" s="127">
        <f>(C1343+4.2+coefficient!$B$20-0.5)/0.9*1.19</f>
        <v>21.274555555555555</v>
      </c>
      <c r="E1343" s="128">
        <f>(C1343+4.2+coefficient!$B$20-0.5)/0.95</f>
        <v>16.936842105263157</v>
      </c>
      <c r="F1343" s="185" t="s">
        <v>842</v>
      </c>
      <c r="G1343" s="179">
        <v>1342</v>
      </c>
      <c r="H1343" s="180">
        <f>(C1343+4.2+coefficient!$B$20)/0.85*1.19</f>
        <v>23.226000000000003</v>
      </c>
      <c r="I1343" s="132">
        <v>294</v>
      </c>
      <c r="J1343" s="132">
        <v>167452786</v>
      </c>
      <c r="K1343" s="132">
        <v>450950</v>
      </c>
      <c r="L1343" s="181">
        <f>(C1343+4.2+coefficient!$B$20)/0.88*1.19</f>
        <v>22.434204545454545</v>
      </c>
      <c r="M1343" s="135">
        <v>295</v>
      </c>
      <c r="N1343" s="135">
        <v>167452786</v>
      </c>
      <c r="O1343" s="135">
        <v>450951</v>
      </c>
      <c r="P1343" s="182">
        <f>(C1343+4.2+coefficient!$B$20-0.5)/0.88*1.19</f>
        <v>21.758068181818182</v>
      </c>
      <c r="Q1343" s="137">
        <v>296</v>
      </c>
      <c r="R1343" s="137">
        <v>167452786</v>
      </c>
      <c r="S1343" s="137">
        <v>450952</v>
      </c>
      <c r="T1343" s="186">
        <f t="shared" si="89"/>
        <v>10.26375</v>
      </c>
      <c r="U1343" s="187">
        <v>758</v>
      </c>
      <c r="V1343" s="187">
        <v>167452786</v>
      </c>
      <c r="W1343" s="187">
        <v>600646</v>
      </c>
      <c r="X1343" s="188">
        <f t="shared" si="92"/>
        <v>17.534204545454543</v>
      </c>
      <c r="Y1343" s="189">
        <v>759</v>
      </c>
      <c r="Z1343" s="189">
        <v>167452786</v>
      </c>
      <c r="AA1343" s="189">
        <v>600647</v>
      </c>
      <c r="AB1343" s="357">
        <v>35</v>
      </c>
    </row>
    <row r="1344" spans="1:33" x14ac:dyDescent="0.25">
      <c r="A1344" s="144" t="s">
        <v>2184</v>
      </c>
      <c r="B1344" s="183">
        <v>167452787</v>
      </c>
      <c r="C1344" s="184">
        <v>3.49</v>
      </c>
      <c r="D1344" s="127">
        <f>(C1344+4.2+coefficient!$B$20-0.5)/0.9*1.19</f>
        <v>21.40677777777778</v>
      </c>
      <c r="E1344" s="128">
        <f>(C1344+4.2+coefficient!$B$20-0.5)/0.95</f>
        <v>17.042105263157897</v>
      </c>
      <c r="F1344" s="178" t="s">
        <v>842</v>
      </c>
      <c r="G1344" s="179">
        <v>1343</v>
      </c>
      <c r="H1344" s="180">
        <f>(C1344+4.2+coefficient!$B$20)/0.85*1.19</f>
        <v>23.366</v>
      </c>
      <c r="I1344" s="132">
        <v>294</v>
      </c>
      <c r="J1344" s="132">
        <v>167452787</v>
      </c>
      <c r="K1344" s="132">
        <v>450953</v>
      </c>
      <c r="L1344" s="181">
        <f>(C1344+4.2+coefficient!$B$20)/0.88*1.19</f>
        <v>22.569431818181819</v>
      </c>
      <c r="M1344" s="135">
        <v>295</v>
      </c>
      <c r="N1344" s="135">
        <v>167452787</v>
      </c>
      <c r="O1344" s="135">
        <v>450954</v>
      </c>
      <c r="P1344" s="182">
        <f>(C1344+4.2+coefficient!$B$20-0.5)/0.88*1.19</f>
        <v>21.893295454545456</v>
      </c>
      <c r="Q1344" s="137">
        <v>296</v>
      </c>
      <c r="R1344" s="137">
        <v>167452787</v>
      </c>
      <c r="S1344" s="137">
        <v>450955</v>
      </c>
      <c r="T1344" s="186">
        <f t="shared" si="89"/>
        <v>10.398977272727272</v>
      </c>
      <c r="U1344" s="187">
        <v>758</v>
      </c>
      <c r="V1344" s="187">
        <v>167452787</v>
      </c>
      <c r="W1344" s="187">
        <v>600648</v>
      </c>
      <c r="X1344" s="188">
        <f t="shared" si="92"/>
        <v>17.66943181818182</v>
      </c>
      <c r="Y1344" s="189">
        <v>759</v>
      </c>
      <c r="Z1344" s="189">
        <v>167452787</v>
      </c>
      <c r="AA1344" s="189">
        <v>600649</v>
      </c>
      <c r="AB1344" s="357">
        <v>35</v>
      </c>
    </row>
    <row r="1345" spans="1:33" x14ac:dyDescent="0.25">
      <c r="A1345" s="125" t="s">
        <v>2185</v>
      </c>
      <c r="B1345" s="183">
        <v>167452788</v>
      </c>
      <c r="C1345" s="184">
        <v>5.68</v>
      </c>
      <c r="D1345" s="127">
        <f>(C1345+4.2+coefficient!$B$21-0.5)/0.9*1.19</f>
        <v>21.657999999999998</v>
      </c>
      <c r="E1345" s="128">
        <f>(C1345+4.2+coefficient!$B$21-0.5)/0.95</f>
        <v>17.242105263157896</v>
      </c>
      <c r="F1345" s="185" t="s">
        <v>516</v>
      </c>
      <c r="G1345" s="179">
        <v>1344</v>
      </c>
      <c r="H1345" s="180">
        <f>(C1345+4.2+coefficient!$B$21)/0.85*1.19</f>
        <v>23.631999999999998</v>
      </c>
      <c r="I1345" s="132">
        <v>294</v>
      </c>
      <c r="J1345" s="132">
        <v>167452788</v>
      </c>
      <c r="K1345" s="132">
        <v>450956</v>
      </c>
      <c r="L1345" s="181">
        <f>(C1345+4.2+coefficient!$B$21)/0.88*1.19</f>
        <v>22.826363636363634</v>
      </c>
      <c r="M1345" s="135">
        <v>295</v>
      </c>
      <c r="N1345" s="135">
        <v>167452788</v>
      </c>
      <c r="O1345" s="135">
        <v>450957</v>
      </c>
      <c r="P1345" s="182">
        <f>(C1345+4.2+coefficient!$B$21-0.5)/0.88*1.19</f>
        <v>22.150227272727271</v>
      </c>
      <c r="Q1345" s="137">
        <v>296</v>
      </c>
      <c r="R1345" s="137">
        <v>167452788</v>
      </c>
      <c r="S1345" s="137">
        <v>450958</v>
      </c>
      <c r="T1345" s="186">
        <f t="shared" si="89"/>
        <v>13.360454545454544</v>
      </c>
      <c r="U1345" s="187">
        <v>758</v>
      </c>
      <c r="V1345" s="187">
        <v>167452788</v>
      </c>
      <c r="W1345" s="187">
        <v>600650</v>
      </c>
      <c r="X1345" s="188">
        <f t="shared" ref="X1345:X1383" si="93">L1345-1</f>
        <v>21.826363636363634</v>
      </c>
      <c r="Y1345" s="189">
        <v>759</v>
      </c>
      <c r="Z1345" s="189">
        <v>167452788</v>
      </c>
      <c r="AA1345" s="189">
        <v>600651</v>
      </c>
      <c r="AB1345" s="357">
        <v>0</v>
      </c>
      <c r="AE1345">
        <v>1</v>
      </c>
      <c r="AF1345">
        <v>17.55</v>
      </c>
      <c r="AG1345">
        <v>0</v>
      </c>
    </row>
    <row r="1346" spans="1:33" x14ac:dyDescent="0.25">
      <c r="A1346" s="144" t="s">
        <v>2186</v>
      </c>
      <c r="B1346" s="183">
        <v>167452789</v>
      </c>
      <c r="C1346" s="184">
        <v>2.11</v>
      </c>
      <c r="D1346" s="127">
        <f>(C1346+4.2+coefficient!$B$21-0.5)/0.9*1.19</f>
        <v>16.937666666666669</v>
      </c>
      <c r="E1346" s="128">
        <f>(C1346+4.2+coefficient!$B$21-0.5)/0.95</f>
        <v>13.48421052631579</v>
      </c>
      <c r="F1346" s="178" t="s">
        <v>516</v>
      </c>
      <c r="G1346" s="179">
        <v>1345</v>
      </c>
      <c r="H1346" s="180">
        <f>(C1346+4.2+coefficient!$B$21)/0.85*1.19</f>
        <v>18.634</v>
      </c>
      <c r="I1346" s="132">
        <v>294</v>
      </c>
      <c r="J1346" s="132">
        <v>167452789</v>
      </c>
      <c r="K1346" s="132">
        <v>450959</v>
      </c>
      <c r="L1346" s="181">
        <f>(C1346+4.2+coefficient!$B$21)/0.88*1.19</f>
        <v>17.998749999999998</v>
      </c>
      <c r="M1346" s="135">
        <v>295</v>
      </c>
      <c r="N1346" s="135">
        <v>167452789</v>
      </c>
      <c r="O1346" s="135">
        <v>450960</v>
      </c>
      <c r="P1346" s="182">
        <f>(C1346+4.2+coefficient!$B$21-0.5)/0.88*1.19</f>
        <v>17.322613636363634</v>
      </c>
      <c r="Q1346" s="137">
        <v>296</v>
      </c>
      <c r="R1346" s="137">
        <v>167452789</v>
      </c>
      <c r="S1346" s="137">
        <v>450961</v>
      </c>
      <c r="T1346" s="186">
        <f t="shared" ref="T1346:T1409" si="94">(C1346+4.2)/0.88*1.19</f>
        <v>8.5328409090909094</v>
      </c>
      <c r="U1346" s="187">
        <v>758</v>
      </c>
      <c r="V1346" s="187">
        <v>167452789</v>
      </c>
      <c r="W1346" s="187">
        <v>600652</v>
      </c>
      <c r="X1346" s="188">
        <f t="shared" si="93"/>
        <v>16.998749999999998</v>
      </c>
      <c r="Y1346" s="189">
        <v>759</v>
      </c>
      <c r="Z1346" s="189">
        <v>167452789</v>
      </c>
      <c r="AA1346" s="189">
        <v>600653</v>
      </c>
      <c r="AB1346" s="357">
        <v>0</v>
      </c>
      <c r="AE1346">
        <v>4</v>
      </c>
      <c r="AF1346">
        <v>18</v>
      </c>
      <c r="AG1346">
        <v>0</v>
      </c>
    </row>
    <row r="1347" spans="1:33" x14ac:dyDescent="0.25">
      <c r="A1347" s="125" t="s">
        <v>2187</v>
      </c>
      <c r="B1347" s="183">
        <v>167452790</v>
      </c>
      <c r="C1347" s="184">
        <v>2.98</v>
      </c>
      <c r="D1347" s="127">
        <f>(C1347+4.2+coefficient!$B$20-0.5)/0.9*1.19</f>
        <v>20.732444444444443</v>
      </c>
      <c r="E1347" s="128">
        <f>(C1347+4.2+coefficient!$B$20-0.5)/0.95</f>
        <v>16.505263157894738</v>
      </c>
      <c r="F1347" s="185" t="s">
        <v>842</v>
      </c>
      <c r="G1347" s="179">
        <v>1346</v>
      </c>
      <c r="H1347" s="180">
        <f>(C1347+4.2+coefficient!$B$20)/0.85*1.19</f>
        <v>22.651999999999997</v>
      </c>
      <c r="I1347" s="132">
        <v>294</v>
      </c>
      <c r="J1347" s="132">
        <v>167452790</v>
      </c>
      <c r="K1347" s="132">
        <v>450962</v>
      </c>
      <c r="L1347" s="181">
        <f>(C1347+4.2+coefficient!$B$20)/0.88*1.19</f>
        <v>21.879772727272726</v>
      </c>
      <c r="M1347" s="135">
        <v>295</v>
      </c>
      <c r="N1347" s="135">
        <v>167452790</v>
      </c>
      <c r="O1347" s="135">
        <v>450963</v>
      </c>
      <c r="P1347" s="182">
        <f>(C1347+4.2+coefficient!$B$20-0.5)/0.88*1.19</f>
        <v>21.20363636363636</v>
      </c>
      <c r="Q1347" s="137">
        <v>296</v>
      </c>
      <c r="R1347" s="137">
        <v>167452790</v>
      </c>
      <c r="S1347" s="137">
        <v>450964</v>
      </c>
      <c r="T1347" s="186">
        <f t="shared" si="94"/>
        <v>9.7093181818181797</v>
      </c>
      <c r="U1347" s="187">
        <v>758</v>
      </c>
      <c r="V1347" s="187">
        <v>167452790</v>
      </c>
      <c r="W1347" s="187">
        <v>600654</v>
      </c>
      <c r="X1347" s="188">
        <f t="shared" si="93"/>
        <v>20.879772727272726</v>
      </c>
      <c r="Y1347" s="189">
        <v>759</v>
      </c>
      <c r="Z1347" s="189">
        <v>167452790</v>
      </c>
      <c r="AA1347" s="189">
        <v>600655</v>
      </c>
      <c r="AB1347" s="357">
        <v>0</v>
      </c>
      <c r="AE1347">
        <v>2</v>
      </c>
      <c r="AF1347">
        <v>21.88</v>
      </c>
      <c r="AG1347">
        <v>0</v>
      </c>
    </row>
    <row r="1348" spans="1:33" x14ac:dyDescent="0.25">
      <c r="A1348" s="144" t="s">
        <v>2188</v>
      </c>
      <c r="B1348" s="183">
        <v>167452791</v>
      </c>
      <c r="C1348" s="184">
        <v>3.23</v>
      </c>
      <c r="D1348" s="127">
        <f>(C1348+4.2+coefficient!$B$20-0.5)/0.9*1.19</f>
        <v>21.062999999999999</v>
      </c>
      <c r="E1348" s="128">
        <f>(C1348+4.2+coefficient!$B$20-0.5)/0.95</f>
        <v>16.768421052631581</v>
      </c>
      <c r="F1348" s="178" t="s">
        <v>842</v>
      </c>
      <c r="G1348" s="179">
        <v>1347</v>
      </c>
      <c r="H1348" s="180">
        <f>(C1348+4.2+coefficient!$B$20)/0.85*1.19</f>
        <v>23.001999999999999</v>
      </c>
      <c r="I1348" s="132">
        <v>294</v>
      </c>
      <c r="J1348" s="132">
        <v>167452791</v>
      </c>
      <c r="K1348" s="132">
        <v>450965</v>
      </c>
      <c r="L1348" s="181">
        <f>(C1348+4.2+coefficient!$B$20)/0.88*1.19</f>
        <v>22.21784090909091</v>
      </c>
      <c r="M1348" s="135">
        <v>295</v>
      </c>
      <c r="N1348" s="135">
        <v>167452791</v>
      </c>
      <c r="O1348" s="135">
        <v>450966</v>
      </c>
      <c r="P1348" s="182">
        <f>(C1348+4.2+coefficient!$B$20-0.5)/0.88*1.19</f>
        <v>21.541704545454543</v>
      </c>
      <c r="Q1348" s="137">
        <v>296</v>
      </c>
      <c r="R1348" s="137">
        <v>167452791</v>
      </c>
      <c r="S1348" s="137">
        <v>450967</v>
      </c>
      <c r="T1348" s="186">
        <f t="shared" si="94"/>
        <v>10.047386363636363</v>
      </c>
      <c r="U1348" s="187">
        <v>758</v>
      </c>
      <c r="V1348" s="187">
        <v>167452791</v>
      </c>
      <c r="W1348" s="187">
        <v>600656</v>
      </c>
      <c r="X1348" s="188">
        <f t="shared" si="93"/>
        <v>21.21784090909091</v>
      </c>
      <c r="Y1348" s="189">
        <v>759</v>
      </c>
      <c r="Z1348" s="189">
        <v>167452791</v>
      </c>
      <c r="AA1348" s="189">
        <v>600657</v>
      </c>
      <c r="AB1348" s="357">
        <v>0</v>
      </c>
      <c r="AE1348">
        <v>2</v>
      </c>
      <c r="AF1348">
        <v>19.510000000000002</v>
      </c>
      <c r="AG1348">
        <v>0</v>
      </c>
    </row>
    <row r="1349" spans="1:33" x14ac:dyDescent="0.25">
      <c r="A1349" s="125" t="s">
        <v>2189</v>
      </c>
      <c r="B1349" s="183">
        <v>167452792</v>
      </c>
      <c r="C1349" s="184">
        <v>2.13</v>
      </c>
      <c r="D1349" s="127">
        <f>(C1349+4.2+coefficient!$B$21-0.5)/0.9*1.19</f>
        <v>16.964111111111109</v>
      </c>
      <c r="E1349" s="128">
        <f>(C1349+4.2+coefficient!$B$21-0.5)/0.95</f>
        <v>13.505263157894738</v>
      </c>
      <c r="F1349" s="185" t="s">
        <v>516</v>
      </c>
      <c r="G1349" s="179">
        <v>1348</v>
      </c>
      <c r="H1349" s="180">
        <f>(C1349+4.2+coefficient!$B$21)/0.85*1.19</f>
        <v>18.661999999999999</v>
      </c>
      <c r="I1349" s="132">
        <v>294</v>
      </c>
      <c r="J1349" s="132">
        <v>167452792</v>
      </c>
      <c r="K1349" s="132">
        <v>450968</v>
      </c>
      <c r="L1349" s="181">
        <f>(C1349+4.2+coefficient!$B$21)/0.88*1.19</f>
        <v>18.025795454545456</v>
      </c>
      <c r="M1349" s="135">
        <v>295</v>
      </c>
      <c r="N1349" s="135">
        <v>167452792</v>
      </c>
      <c r="O1349" s="135">
        <v>450969</v>
      </c>
      <c r="P1349" s="182">
        <f>(C1349+4.2+coefficient!$B$21-0.5)/0.88*1.19</f>
        <v>17.349659090909089</v>
      </c>
      <c r="Q1349" s="137">
        <v>296</v>
      </c>
      <c r="R1349" s="137">
        <v>167452792</v>
      </c>
      <c r="S1349" s="137">
        <v>450970</v>
      </c>
      <c r="T1349" s="186">
        <f t="shared" si="94"/>
        <v>8.5598863636363642</v>
      </c>
      <c r="U1349" s="187">
        <v>758</v>
      </c>
      <c r="V1349" s="187">
        <v>167452792</v>
      </c>
      <c r="W1349" s="187">
        <v>600658</v>
      </c>
      <c r="X1349" s="188">
        <f t="shared" si="93"/>
        <v>17.025795454545456</v>
      </c>
      <c r="Y1349" s="189">
        <v>759</v>
      </c>
      <c r="Z1349" s="189">
        <v>167452792</v>
      </c>
      <c r="AA1349" s="189">
        <v>600659</v>
      </c>
      <c r="AB1349" s="357">
        <v>0</v>
      </c>
    </row>
    <row r="1350" spans="1:33" x14ac:dyDescent="0.25">
      <c r="A1350" s="144" t="s">
        <v>2190</v>
      </c>
      <c r="B1350" s="183">
        <v>167452793</v>
      </c>
      <c r="C1350" s="184">
        <v>3</v>
      </c>
      <c r="D1350" s="127">
        <f>(C1350+4.2+coefficient!$B$20-0.5)/0.9*1.19</f>
        <v>20.758888888888887</v>
      </c>
      <c r="E1350" s="128">
        <f>(C1350+4.2+coefficient!$B$20-0.5)/0.95</f>
        <v>16.526315789473685</v>
      </c>
      <c r="F1350" s="178" t="s">
        <v>842</v>
      </c>
      <c r="G1350" s="179">
        <v>1349</v>
      </c>
      <c r="H1350" s="180">
        <f>(C1350+4.2+coefficient!$B$20)/0.85*1.19</f>
        <v>22.68</v>
      </c>
      <c r="I1350" s="132">
        <v>294</v>
      </c>
      <c r="J1350" s="132">
        <v>167452793</v>
      </c>
      <c r="K1350" s="132">
        <v>450971</v>
      </c>
      <c r="L1350" s="181">
        <f>(C1350+4.2+coefficient!$B$20)/0.88*1.19</f>
        <v>21.906818181818178</v>
      </c>
      <c r="M1350" s="135">
        <v>295</v>
      </c>
      <c r="N1350" s="135">
        <v>167452793</v>
      </c>
      <c r="O1350" s="135">
        <v>450972</v>
      </c>
      <c r="P1350" s="182">
        <f>(C1350+4.2+coefficient!$B$20-0.5)/0.88*1.19</f>
        <v>21.230681818181814</v>
      </c>
      <c r="Q1350" s="137">
        <v>296</v>
      </c>
      <c r="R1350" s="137">
        <v>167452793</v>
      </c>
      <c r="S1350" s="137">
        <v>450973</v>
      </c>
      <c r="T1350" s="186">
        <f t="shared" si="94"/>
        <v>9.7363636363636363</v>
      </c>
      <c r="U1350" s="187">
        <v>758</v>
      </c>
      <c r="V1350" s="187">
        <v>167452793</v>
      </c>
      <c r="W1350" s="187">
        <v>600660</v>
      </c>
      <c r="X1350" s="188">
        <f t="shared" si="93"/>
        <v>20.906818181818178</v>
      </c>
      <c r="Y1350" s="189">
        <v>759</v>
      </c>
      <c r="Z1350" s="189">
        <v>167452793</v>
      </c>
      <c r="AA1350" s="189">
        <v>600661</v>
      </c>
      <c r="AB1350" s="357">
        <v>0</v>
      </c>
      <c r="AE1350">
        <v>2</v>
      </c>
      <c r="AF1350">
        <v>21.91</v>
      </c>
      <c r="AG1350">
        <v>0</v>
      </c>
    </row>
    <row r="1351" spans="1:33" x14ac:dyDescent="0.25">
      <c r="A1351" s="125" t="s">
        <v>2191</v>
      </c>
      <c r="B1351" s="183">
        <v>167452794</v>
      </c>
      <c r="C1351" s="184">
        <v>6.57</v>
      </c>
      <c r="D1351" s="127">
        <f>(C1351+4.2+coefficient!$B$19-0.5)/0.9*1.19</f>
        <v>29.445888888888888</v>
      </c>
      <c r="E1351" s="128">
        <f>(C1351+4.2+coefficient!$B$19-0.5)/0.95</f>
        <v>23.442105263157895</v>
      </c>
      <c r="F1351" s="185" t="s">
        <v>841</v>
      </c>
      <c r="G1351" s="179">
        <v>1350</v>
      </c>
      <c r="H1351" s="180">
        <f>(C1351+4.2+coefficient!$B$19)/0.85*1.19</f>
        <v>31.878</v>
      </c>
      <c r="I1351" s="132">
        <v>294</v>
      </c>
      <c r="J1351" s="132">
        <v>167452794</v>
      </c>
      <c r="K1351" s="132">
        <v>450974</v>
      </c>
      <c r="L1351" s="181">
        <f>(C1351+4.2+coefficient!$B$19)/0.88*1.19</f>
        <v>30.791249999999998</v>
      </c>
      <c r="M1351" s="135">
        <v>295</v>
      </c>
      <c r="N1351" s="135">
        <v>167452794</v>
      </c>
      <c r="O1351" s="135">
        <v>450975</v>
      </c>
      <c r="P1351" s="182">
        <f>(C1351+4.2+coefficient!$B$19-0.5)/0.88*1.19</f>
        <v>30.115113636363631</v>
      </c>
      <c r="Q1351" s="137">
        <v>296</v>
      </c>
      <c r="R1351" s="137">
        <v>167452794</v>
      </c>
      <c r="S1351" s="137">
        <v>450976</v>
      </c>
      <c r="T1351" s="186">
        <f t="shared" si="94"/>
        <v>14.563977272727271</v>
      </c>
      <c r="U1351" s="187">
        <v>758</v>
      </c>
      <c r="V1351" s="187">
        <v>167452794</v>
      </c>
      <c r="W1351" s="187">
        <v>600662</v>
      </c>
      <c r="X1351" s="188">
        <f t="shared" si="93"/>
        <v>29.791249999999998</v>
      </c>
      <c r="Y1351" s="189">
        <v>759</v>
      </c>
      <c r="Z1351" s="189">
        <v>167452794</v>
      </c>
      <c r="AA1351" s="189">
        <v>600663</v>
      </c>
      <c r="AB1351" s="357">
        <v>0</v>
      </c>
      <c r="AE1351">
        <v>1</v>
      </c>
      <c r="AF1351">
        <v>28.09</v>
      </c>
      <c r="AG1351">
        <v>0</v>
      </c>
    </row>
    <row r="1352" spans="1:33" x14ac:dyDescent="0.25">
      <c r="A1352" s="144" t="s">
        <v>2192</v>
      </c>
      <c r="B1352" s="183">
        <v>167452795</v>
      </c>
      <c r="C1352" s="184">
        <v>3.64</v>
      </c>
      <c r="D1352" s="127">
        <f>(C1352+4.2+coefficient!$B$20-0.5)/0.9*1.19</f>
        <v>21.60511111111111</v>
      </c>
      <c r="E1352" s="128">
        <f>(C1352+4.2+coefficient!$B$20-0.5)/0.95</f>
        <v>17.2</v>
      </c>
      <c r="F1352" s="178" t="s">
        <v>842</v>
      </c>
      <c r="G1352" s="179">
        <v>1351</v>
      </c>
      <c r="H1352" s="180">
        <f>(C1352+4.2+coefficient!$B$20)/0.85*1.19</f>
        <v>23.576000000000001</v>
      </c>
      <c r="I1352" s="132">
        <v>294</v>
      </c>
      <c r="J1352" s="132">
        <v>167452795</v>
      </c>
      <c r="K1352" s="132">
        <v>450977</v>
      </c>
      <c r="L1352" s="181">
        <f>(C1352+4.2+coefficient!$B$20)/0.88*1.19</f>
        <v>22.772272727272728</v>
      </c>
      <c r="M1352" s="135">
        <v>295</v>
      </c>
      <c r="N1352" s="135">
        <v>167452795</v>
      </c>
      <c r="O1352" s="135">
        <v>450978</v>
      </c>
      <c r="P1352" s="182">
        <f>(C1352+4.2+coefficient!$B$20-0.5)/0.88*1.19</f>
        <v>22.096136363636361</v>
      </c>
      <c r="Q1352" s="137">
        <v>296</v>
      </c>
      <c r="R1352" s="137">
        <v>167452795</v>
      </c>
      <c r="S1352" s="137">
        <v>450979</v>
      </c>
      <c r="T1352" s="186">
        <f t="shared" si="94"/>
        <v>10.60181818181818</v>
      </c>
      <c r="U1352" s="187">
        <v>758</v>
      </c>
      <c r="V1352" s="187">
        <v>167452795</v>
      </c>
      <c r="W1352" s="187">
        <v>600664</v>
      </c>
      <c r="X1352" s="188">
        <f t="shared" si="93"/>
        <v>21.772272727272728</v>
      </c>
      <c r="Y1352" s="189">
        <v>759</v>
      </c>
      <c r="Z1352" s="189">
        <v>167452795</v>
      </c>
      <c r="AA1352" s="189">
        <v>600665</v>
      </c>
      <c r="AB1352" s="357">
        <v>0</v>
      </c>
    </row>
    <row r="1353" spans="1:33" x14ac:dyDescent="0.25">
      <c r="A1353" s="125" t="s">
        <v>2193</v>
      </c>
      <c r="B1353" s="183">
        <v>167452796</v>
      </c>
      <c r="C1353" s="184">
        <v>7.21</v>
      </c>
      <c r="D1353" s="127">
        <f>(C1353+4.2+coefficient!$B$19-0.5)/0.9*1.19</f>
        <v>30.292111111111112</v>
      </c>
      <c r="E1353" s="128">
        <f>(C1353+4.2+coefficient!$B$19-0.5)/0.95</f>
        <v>24.115789473684213</v>
      </c>
      <c r="F1353" s="185" t="s">
        <v>841</v>
      </c>
      <c r="G1353" s="179">
        <v>1352</v>
      </c>
      <c r="H1353" s="180">
        <f>(C1353+4.2+coefficient!$B$19)/0.85*1.19</f>
        <v>32.774000000000001</v>
      </c>
      <c r="I1353" s="132">
        <v>294</v>
      </c>
      <c r="J1353" s="132">
        <v>167452796</v>
      </c>
      <c r="K1353" s="132">
        <v>450980</v>
      </c>
      <c r="L1353" s="181">
        <f>(C1353+4.2+coefficient!$B$19)/0.88*1.19</f>
        <v>31.656704545454545</v>
      </c>
      <c r="M1353" s="135">
        <v>295</v>
      </c>
      <c r="N1353" s="135">
        <v>167452796</v>
      </c>
      <c r="O1353" s="135">
        <v>450981</v>
      </c>
      <c r="P1353" s="182">
        <f>(C1353+4.2+coefficient!$B$19-0.5)/0.88*1.19</f>
        <v>30.980568181818182</v>
      </c>
      <c r="Q1353" s="137">
        <v>296</v>
      </c>
      <c r="R1353" s="137">
        <v>167452796</v>
      </c>
      <c r="S1353" s="137">
        <v>450982</v>
      </c>
      <c r="T1353" s="186">
        <f t="shared" si="94"/>
        <v>15.429431818181818</v>
      </c>
      <c r="U1353" s="187">
        <v>758</v>
      </c>
      <c r="V1353" s="187">
        <v>167452796</v>
      </c>
      <c r="W1353" s="187">
        <v>600666</v>
      </c>
      <c r="X1353" s="188">
        <f t="shared" si="93"/>
        <v>30.656704545454545</v>
      </c>
      <c r="Y1353" s="189">
        <v>759</v>
      </c>
      <c r="Z1353" s="189">
        <v>167452796</v>
      </c>
      <c r="AA1353" s="189">
        <v>600667</v>
      </c>
      <c r="AB1353" s="357">
        <v>0</v>
      </c>
    </row>
    <row r="1354" spans="1:33" x14ac:dyDescent="0.25">
      <c r="A1354" s="144" t="s">
        <v>2194</v>
      </c>
      <c r="B1354" s="183">
        <v>167452797</v>
      </c>
      <c r="C1354" s="184">
        <v>3.25</v>
      </c>
      <c r="D1354" s="127">
        <f>(C1354+4.2+coefficient!$B$20-0.5)/0.9*1.19</f>
        <v>21.089444444444442</v>
      </c>
      <c r="E1354" s="128">
        <f>(C1354+4.2+coefficient!$B$20-0.5)/0.95</f>
        <v>16.789473684210527</v>
      </c>
      <c r="F1354" s="178" t="s">
        <v>842</v>
      </c>
      <c r="G1354" s="179">
        <v>1353</v>
      </c>
      <c r="H1354" s="180">
        <f>(C1354+4.2+coefficient!$B$20)/0.85*1.19</f>
        <v>23.029999999999998</v>
      </c>
      <c r="I1354" s="132">
        <v>294</v>
      </c>
      <c r="J1354" s="132">
        <v>167452797</v>
      </c>
      <c r="K1354" s="132">
        <v>450983</v>
      </c>
      <c r="L1354" s="181">
        <f>(C1354+4.2+coefficient!$B$20)/0.88*1.19</f>
        <v>22.244886363636361</v>
      </c>
      <c r="M1354" s="135">
        <v>295</v>
      </c>
      <c r="N1354" s="135">
        <v>167452797</v>
      </c>
      <c r="O1354" s="135">
        <v>450984</v>
      </c>
      <c r="P1354" s="182">
        <f>(C1354+4.2+coefficient!$B$20-0.5)/0.88*1.19</f>
        <v>21.568749999999998</v>
      </c>
      <c r="Q1354" s="137">
        <v>296</v>
      </c>
      <c r="R1354" s="137">
        <v>167452797</v>
      </c>
      <c r="S1354" s="137">
        <v>450985</v>
      </c>
      <c r="T1354" s="186">
        <f t="shared" si="94"/>
        <v>10.074431818181818</v>
      </c>
      <c r="U1354" s="187">
        <v>758</v>
      </c>
      <c r="V1354" s="187">
        <v>167452797</v>
      </c>
      <c r="W1354" s="187">
        <v>600668</v>
      </c>
      <c r="X1354" s="188">
        <f t="shared" si="93"/>
        <v>21.244886363636361</v>
      </c>
      <c r="Y1354" s="189">
        <v>759</v>
      </c>
      <c r="Z1354" s="189">
        <v>167452797</v>
      </c>
      <c r="AA1354" s="189">
        <v>600669</v>
      </c>
      <c r="AB1354" s="357">
        <v>0</v>
      </c>
      <c r="AE1354">
        <v>1</v>
      </c>
      <c r="AF1354">
        <v>19.54</v>
      </c>
      <c r="AG1354">
        <v>0</v>
      </c>
    </row>
    <row r="1355" spans="1:33" x14ac:dyDescent="0.25">
      <c r="A1355" s="125" t="s">
        <v>2195</v>
      </c>
      <c r="B1355" s="183">
        <v>167452798</v>
      </c>
      <c r="C1355" s="184">
        <v>6.82</v>
      </c>
      <c r="D1355" s="127">
        <f>(C1355+4.2+coefficient!$B$19-0.5)/0.9*1.19</f>
        <v>29.776444444444444</v>
      </c>
      <c r="E1355" s="128">
        <f>(C1355+4.2+coefficient!$B$19-0.5)/0.95</f>
        <v>23.705263157894738</v>
      </c>
      <c r="F1355" s="185" t="s">
        <v>841</v>
      </c>
      <c r="G1355" s="179">
        <v>1354</v>
      </c>
      <c r="H1355" s="180">
        <f>(C1355+4.2+coefficient!$B$19)/0.85*1.19</f>
        <v>32.228000000000002</v>
      </c>
      <c r="I1355" s="132">
        <v>294</v>
      </c>
      <c r="J1355" s="132">
        <v>167452798</v>
      </c>
      <c r="K1355" s="132">
        <v>450986</v>
      </c>
      <c r="L1355" s="181">
        <f>(C1355+4.2+coefficient!$B$19)/0.88*1.19</f>
        <v>31.129318181818181</v>
      </c>
      <c r="M1355" s="135">
        <v>295</v>
      </c>
      <c r="N1355" s="135">
        <v>167452798</v>
      </c>
      <c r="O1355" s="135">
        <v>450987</v>
      </c>
      <c r="P1355" s="182">
        <f>(C1355+4.2+coefficient!$B$19-0.5)/0.88*1.19</f>
        <v>30.453181818181815</v>
      </c>
      <c r="Q1355" s="137">
        <v>296</v>
      </c>
      <c r="R1355" s="137">
        <v>167452798</v>
      </c>
      <c r="S1355" s="137">
        <v>450988</v>
      </c>
      <c r="T1355" s="186">
        <f t="shared" si="94"/>
        <v>14.902045454545453</v>
      </c>
      <c r="U1355" s="187">
        <v>758</v>
      </c>
      <c r="V1355" s="187">
        <v>167452798</v>
      </c>
      <c r="W1355" s="187">
        <v>600670</v>
      </c>
      <c r="X1355" s="188">
        <f t="shared" si="93"/>
        <v>30.129318181818181</v>
      </c>
      <c r="Y1355" s="189">
        <v>759</v>
      </c>
      <c r="Z1355" s="189">
        <v>167452798</v>
      </c>
      <c r="AA1355" s="189">
        <v>600671</v>
      </c>
      <c r="AB1355" s="357">
        <v>0</v>
      </c>
    </row>
    <row r="1356" spans="1:33" x14ac:dyDescent="0.25">
      <c r="A1356" s="144" t="s">
        <v>2196</v>
      </c>
      <c r="B1356" s="183">
        <v>167452799</v>
      </c>
      <c r="C1356" s="184">
        <v>2.46</v>
      </c>
      <c r="D1356" s="127">
        <f>(C1356+4.2+coefficient!$B$21-0.5)/0.9*1.19</f>
        <v>17.400444444444442</v>
      </c>
      <c r="E1356" s="128">
        <f>(C1356+4.2+coefficient!$B$21-0.5)/0.95</f>
        <v>13.852631578947369</v>
      </c>
      <c r="F1356" s="178" t="s">
        <v>516</v>
      </c>
      <c r="G1356" s="179">
        <v>1355</v>
      </c>
      <c r="H1356" s="180">
        <f>(C1356+4.2+coefficient!$B$21)/0.85*1.19</f>
        <v>19.123999999999999</v>
      </c>
      <c r="I1356" s="132">
        <v>294</v>
      </c>
      <c r="J1356" s="132">
        <v>167452799</v>
      </c>
      <c r="K1356" s="132">
        <v>450989</v>
      </c>
      <c r="L1356" s="181">
        <f>(C1356+4.2+coefficient!$B$21)/0.88*1.19</f>
        <v>18.472045454545455</v>
      </c>
      <c r="M1356" s="135">
        <v>295</v>
      </c>
      <c r="N1356" s="135">
        <v>167452799</v>
      </c>
      <c r="O1356" s="135">
        <v>450990</v>
      </c>
      <c r="P1356" s="182">
        <f>(C1356+4.2+coefficient!$B$21-0.5)/0.88*1.19</f>
        <v>17.795909090909092</v>
      </c>
      <c r="Q1356" s="137">
        <v>296</v>
      </c>
      <c r="R1356" s="137">
        <v>167452799</v>
      </c>
      <c r="S1356" s="137">
        <v>450991</v>
      </c>
      <c r="T1356" s="186">
        <f t="shared" si="94"/>
        <v>9.0061363636363634</v>
      </c>
      <c r="U1356" s="187">
        <v>758</v>
      </c>
      <c r="V1356" s="187">
        <v>167452799</v>
      </c>
      <c r="W1356" s="187">
        <v>600672</v>
      </c>
      <c r="X1356" s="188">
        <f t="shared" si="93"/>
        <v>17.472045454545455</v>
      </c>
      <c r="Y1356" s="189">
        <v>759</v>
      </c>
      <c r="Z1356" s="189">
        <v>167452799</v>
      </c>
      <c r="AA1356" s="189">
        <v>600673</v>
      </c>
      <c r="AB1356" s="357">
        <v>0</v>
      </c>
    </row>
    <row r="1357" spans="1:33" x14ac:dyDescent="0.25">
      <c r="A1357" s="125" t="s">
        <v>2197</v>
      </c>
      <c r="B1357" s="183">
        <v>167452800</v>
      </c>
      <c r="C1357" s="184">
        <v>3.33</v>
      </c>
      <c r="D1357" s="127">
        <f>(C1357+4.2+coefficient!$B$20-0.5)/0.9*1.19</f>
        <v>21.195222222222224</v>
      </c>
      <c r="E1357" s="128">
        <f>(C1357+4.2+coefficient!$B$20-0.5)/0.95</f>
        <v>16.873684210526317</v>
      </c>
      <c r="F1357" s="185" t="s">
        <v>842</v>
      </c>
      <c r="G1357" s="179">
        <v>1356</v>
      </c>
      <c r="H1357" s="180">
        <f>(C1357+4.2+coefficient!$B$20)/0.85*1.19</f>
        <v>23.142000000000003</v>
      </c>
      <c r="I1357" s="132">
        <v>294</v>
      </c>
      <c r="J1357" s="132">
        <v>167452800</v>
      </c>
      <c r="K1357" s="132">
        <v>450992</v>
      </c>
      <c r="L1357" s="181">
        <f>(C1357+4.2+coefficient!$B$20)/0.88*1.19</f>
        <v>22.35306818181818</v>
      </c>
      <c r="M1357" s="135">
        <v>295</v>
      </c>
      <c r="N1357" s="135">
        <v>167452800</v>
      </c>
      <c r="O1357" s="135">
        <v>450993</v>
      </c>
      <c r="P1357" s="182">
        <f>(C1357+4.2+coefficient!$B$20-0.5)/0.88*1.19</f>
        <v>21.676931818181821</v>
      </c>
      <c r="Q1357" s="137">
        <v>296</v>
      </c>
      <c r="R1357" s="137">
        <v>167452800</v>
      </c>
      <c r="S1357" s="137">
        <v>450994</v>
      </c>
      <c r="T1357" s="186">
        <f t="shared" si="94"/>
        <v>10.182613636363635</v>
      </c>
      <c r="U1357" s="187">
        <v>758</v>
      </c>
      <c r="V1357" s="187">
        <v>167452800</v>
      </c>
      <c r="W1357" s="187">
        <v>600674</v>
      </c>
      <c r="X1357" s="188">
        <f t="shared" si="93"/>
        <v>21.35306818181818</v>
      </c>
      <c r="Y1357" s="189">
        <v>759</v>
      </c>
      <c r="Z1357" s="189">
        <v>167452800</v>
      </c>
      <c r="AA1357" s="189">
        <v>600675</v>
      </c>
      <c r="AB1357" s="357">
        <v>0</v>
      </c>
    </row>
    <row r="1358" spans="1:33" x14ac:dyDescent="0.25">
      <c r="A1358" s="144" t="s">
        <v>2198</v>
      </c>
      <c r="B1358" s="183">
        <v>167452801</v>
      </c>
      <c r="C1358" s="184">
        <v>6.9</v>
      </c>
      <c r="D1358" s="127">
        <f>(C1358+4.2+coefficient!$B$19-0.5)/0.9*1.19</f>
        <v>29.882222222222222</v>
      </c>
      <c r="E1358" s="128">
        <f>(C1358+4.2+coefficient!$B$19-0.5)/0.95</f>
        <v>23.789473684210527</v>
      </c>
      <c r="F1358" s="178" t="s">
        <v>841</v>
      </c>
      <c r="G1358" s="179">
        <v>1357</v>
      </c>
      <c r="H1358" s="180">
        <f>(C1358+4.2+coefficient!$B$19)/0.85*1.19</f>
        <v>32.340000000000003</v>
      </c>
      <c r="I1358" s="132">
        <v>294</v>
      </c>
      <c r="J1358" s="132">
        <v>167452801</v>
      </c>
      <c r="K1358" s="132">
        <v>450995</v>
      </c>
      <c r="L1358" s="181">
        <f>(C1358+4.2+coefficient!$B$19)/0.88*1.19</f>
        <v>31.237499999999997</v>
      </c>
      <c r="M1358" s="135">
        <v>295</v>
      </c>
      <c r="N1358" s="135">
        <v>167452801</v>
      </c>
      <c r="O1358" s="135">
        <v>450996</v>
      </c>
      <c r="P1358" s="182">
        <f>(C1358+4.2+coefficient!$B$19-0.5)/0.88*1.19</f>
        <v>30.561363636363637</v>
      </c>
      <c r="Q1358" s="137">
        <v>296</v>
      </c>
      <c r="R1358" s="137">
        <v>167452801</v>
      </c>
      <c r="S1358" s="137">
        <v>450997</v>
      </c>
      <c r="T1358" s="186">
        <f t="shared" si="94"/>
        <v>15.010227272727274</v>
      </c>
      <c r="U1358" s="187">
        <v>758</v>
      </c>
      <c r="V1358" s="187">
        <v>167452801</v>
      </c>
      <c r="W1358" s="187">
        <v>600676</v>
      </c>
      <c r="X1358" s="188">
        <f t="shared" si="93"/>
        <v>30.237499999999997</v>
      </c>
      <c r="Y1358" s="189">
        <v>759</v>
      </c>
      <c r="Z1358" s="189">
        <v>167452801</v>
      </c>
      <c r="AA1358" s="189">
        <v>600677</v>
      </c>
      <c r="AB1358" s="357">
        <v>0</v>
      </c>
    </row>
    <row r="1359" spans="1:33" x14ac:dyDescent="0.25">
      <c r="A1359" s="125" t="s">
        <v>2199</v>
      </c>
      <c r="B1359" s="183">
        <v>167452802</v>
      </c>
      <c r="C1359" s="184">
        <v>6.9</v>
      </c>
      <c r="D1359" s="127">
        <f>(C1359+4.2+coefficient!$B$19-0.5)/0.9*1.19</f>
        <v>29.882222222222222</v>
      </c>
      <c r="E1359" s="128">
        <f>(C1359+4.2+coefficient!$B$19-0.5)/0.95</f>
        <v>23.789473684210527</v>
      </c>
      <c r="F1359" s="185" t="s">
        <v>841</v>
      </c>
      <c r="G1359" s="179">
        <v>1358</v>
      </c>
      <c r="H1359" s="180">
        <f>(C1359+4.2+coefficient!$B$19)/0.85*1.19</f>
        <v>32.340000000000003</v>
      </c>
      <c r="I1359" s="132">
        <v>294</v>
      </c>
      <c r="J1359" s="132">
        <v>167452802</v>
      </c>
      <c r="K1359" s="132">
        <v>450998</v>
      </c>
      <c r="L1359" s="181">
        <f>(C1359+4.2+coefficient!$B$19)/0.88*1.19</f>
        <v>31.237499999999997</v>
      </c>
      <c r="M1359" s="135">
        <v>295</v>
      </c>
      <c r="N1359" s="135">
        <v>167452802</v>
      </c>
      <c r="O1359" s="135">
        <v>450999</v>
      </c>
      <c r="P1359" s="182">
        <f>(C1359+4.2+coefficient!$B$19-0.5)/0.88*1.19</f>
        <v>30.561363636363637</v>
      </c>
      <c r="Q1359" s="137">
        <v>296</v>
      </c>
      <c r="R1359" s="137">
        <v>167452802</v>
      </c>
      <c r="S1359" s="137">
        <v>451000</v>
      </c>
      <c r="T1359" s="186">
        <f t="shared" si="94"/>
        <v>15.010227272727274</v>
      </c>
      <c r="U1359" s="187">
        <v>758</v>
      </c>
      <c r="V1359" s="187">
        <v>167452802</v>
      </c>
      <c r="W1359" s="187">
        <v>600678</v>
      </c>
      <c r="X1359" s="188">
        <f t="shared" si="93"/>
        <v>30.237499999999997</v>
      </c>
      <c r="Y1359" s="189">
        <v>759</v>
      </c>
      <c r="Z1359" s="189">
        <v>167452802</v>
      </c>
      <c r="AA1359" s="189">
        <v>600679</v>
      </c>
      <c r="AB1359" s="357">
        <v>0</v>
      </c>
    </row>
    <row r="1360" spans="1:33" x14ac:dyDescent="0.25">
      <c r="A1360" s="144" t="s">
        <v>2200</v>
      </c>
      <c r="B1360" s="183">
        <v>167452803</v>
      </c>
      <c r="C1360" s="184">
        <v>3.97</v>
      </c>
      <c r="D1360" s="127">
        <f>(C1360+4.2+coefficient!$B$20-0.5)/0.9*1.19</f>
        <v>22.041444444444444</v>
      </c>
      <c r="E1360" s="128">
        <f>(C1360+4.2+coefficient!$B$20-0.5)/0.95</f>
        <v>17.547368421052635</v>
      </c>
      <c r="F1360" s="178" t="s">
        <v>842</v>
      </c>
      <c r="G1360" s="179">
        <v>1359</v>
      </c>
      <c r="H1360" s="180">
        <f>(C1360+4.2+coefficient!$B$20)/0.85*1.19</f>
        <v>24.038000000000004</v>
      </c>
      <c r="I1360" s="132">
        <v>294</v>
      </c>
      <c r="J1360" s="132">
        <v>167452803</v>
      </c>
      <c r="K1360" s="132">
        <v>451001</v>
      </c>
      <c r="L1360" s="181">
        <f>(C1360+4.2+coefficient!$B$20)/0.88*1.19</f>
        <v>23.218522727272727</v>
      </c>
      <c r="M1360" s="135">
        <v>295</v>
      </c>
      <c r="N1360" s="135">
        <v>167452803</v>
      </c>
      <c r="O1360" s="135">
        <v>451002</v>
      </c>
      <c r="P1360" s="182">
        <f>(C1360+4.2+coefficient!$B$20-0.5)/0.88*1.19</f>
        <v>22.542386363636364</v>
      </c>
      <c r="Q1360" s="137">
        <v>296</v>
      </c>
      <c r="R1360" s="137">
        <v>167452803</v>
      </c>
      <c r="S1360" s="137">
        <v>451003</v>
      </c>
      <c r="T1360" s="186">
        <f t="shared" si="94"/>
        <v>11.048068181818181</v>
      </c>
      <c r="U1360" s="187">
        <v>758</v>
      </c>
      <c r="V1360" s="187">
        <v>167452803</v>
      </c>
      <c r="W1360" s="187">
        <v>600680</v>
      </c>
      <c r="X1360" s="188">
        <f t="shared" si="93"/>
        <v>22.218522727272727</v>
      </c>
      <c r="Y1360" s="189">
        <v>759</v>
      </c>
      <c r="Z1360" s="189">
        <v>167452803</v>
      </c>
      <c r="AA1360" s="189">
        <v>600681</v>
      </c>
      <c r="AB1360" s="357">
        <v>0</v>
      </c>
    </row>
    <row r="1361" spans="1:33" x14ac:dyDescent="0.25">
      <c r="A1361" s="125" t="s">
        <v>2201</v>
      </c>
      <c r="B1361" s="183">
        <v>167452804</v>
      </c>
      <c r="C1361" s="184">
        <v>7.54</v>
      </c>
      <c r="D1361" s="127">
        <f>(C1361+4.2+coefficient!$B$19-0.5)/0.9*1.19</f>
        <v>30.728444444444445</v>
      </c>
      <c r="E1361" s="128">
        <f>(C1361+4.2+coefficient!$B$19-0.5)/0.95</f>
        <v>24.463157894736845</v>
      </c>
      <c r="F1361" s="185" t="s">
        <v>841</v>
      </c>
      <c r="G1361" s="179">
        <v>1360</v>
      </c>
      <c r="H1361" s="180">
        <f>(C1361+4.2+coefficient!$B$19)/0.85*1.19</f>
        <v>33.236000000000004</v>
      </c>
      <c r="I1361" s="132">
        <v>294</v>
      </c>
      <c r="J1361" s="132">
        <v>167452804</v>
      </c>
      <c r="K1361" s="132">
        <v>451004</v>
      </c>
      <c r="L1361" s="181">
        <f>(C1361+4.2+coefficient!$B$19)/0.88*1.19</f>
        <v>32.102954545454544</v>
      </c>
      <c r="M1361" s="135">
        <v>295</v>
      </c>
      <c r="N1361" s="135">
        <v>167452804</v>
      </c>
      <c r="O1361" s="135">
        <v>451005</v>
      </c>
      <c r="P1361" s="182">
        <f>(C1361+4.2+coefficient!$B$19-0.5)/0.88*1.19</f>
        <v>31.426818181818181</v>
      </c>
      <c r="Q1361" s="137">
        <v>296</v>
      </c>
      <c r="R1361" s="137">
        <v>167452804</v>
      </c>
      <c r="S1361" s="137">
        <v>451006</v>
      </c>
      <c r="T1361" s="186">
        <f t="shared" si="94"/>
        <v>15.875681818181818</v>
      </c>
      <c r="U1361" s="187">
        <v>758</v>
      </c>
      <c r="V1361" s="187">
        <v>167452804</v>
      </c>
      <c r="W1361" s="187">
        <v>600682</v>
      </c>
      <c r="X1361" s="188">
        <f t="shared" si="93"/>
        <v>31.102954545454544</v>
      </c>
      <c r="Y1361" s="189">
        <v>759</v>
      </c>
      <c r="Z1361" s="189">
        <v>167452804</v>
      </c>
      <c r="AA1361" s="189">
        <v>600683</v>
      </c>
      <c r="AB1361" s="357">
        <v>0</v>
      </c>
    </row>
    <row r="1362" spans="1:33" x14ac:dyDescent="0.25">
      <c r="A1362" s="144" t="s">
        <v>2202</v>
      </c>
      <c r="B1362" s="183">
        <v>167452805</v>
      </c>
      <c r="C1362" s="184">
        <v>3.58</v>
      </c>
      <c r="D1362" s="127">
        <f>(C1362+4.2+coefficient!$B$20-0.5)/0.9*1.19</f>
        <v>21.525777777777776</v>
      </c>
      <c r="E1362" s="128">
        <f>(C1362+4.2+coefficient!$B$20-0.5)/0.95</f>
        <v>17.13684210526316</v>
      </c>
      <c r="F1362" s="178" t="s">
        <v>842</v>
      </c>
      <c r="G1362" s="179">
        <v>1361</v>
      </c>
      <c r="H1362" s="180">
        <f>(C1362+4.2+coefficient!$B$20)/0.85*1.19</f>
        <v>23.492000000000001</v>
      </c>
      <c r="I1362" s="132">
        <v>294</v>
      </c>
      <c r="J1362" s="132">
        <v>167452805</v>
      </c>
      <c r="K1362" s="132">
        <v>451007</v>
      </c>
      <c r="L1362" s="181">
        <f>(C1362+4.2+coefficient!$B$20)/0.88*1.19</f>
        <v>22.691136363636364</v>
      </c>
      <c r="M1362" s="135">
        <v>295</v>
      </c>
      <c r="N1362" s="135">
        <v>167452805</v>
      </c>
      <c r="O1362" s="135">
        <v>451008</v>
      </c>
      <c r="P1362" s="182">
        <f>(C1362+4.2+coefficient!$B$20-0.5)/0.88*1.19</f>
        <v>22.015000000000001</v>
      </c>
      <c r="Q1362" s="137">
        <v>296</v>
      </c>
      <c r="R1362" s="137">
        <v>167452805</v>
      </c>
      <c r="S1362" s="137">
        <v>451009</v>
      </c>
      <c r="T1362" s="186">
        <f t="shared" si="94"/>
        <v>10.520681818181819</v>
      </c>
      <c r="U1362" s="187">
        <v>758</v>
      </c>
      <c r="V1362" s="187">
        <v>167452805</v>
      </c>
      <c r="W1362" s="187">
        <v>600684</v>
      </c>
      <c r="X1362" s="188">
        <f t="shared" si="93"/>
        <v>21.691136363636364</v>
      </c>
      <c r="Y1362" s="189">
        <v>759</v>
      </c>
      <c r="Z1362" s="189">
        <v>167452805</v>
      </c>
      <c r="AA1362" s="189">
        <v>600685</v>
      </c>
      <c r="AB1362" s="357">
        <v>0</v>
      </c>
    </row>
    <row r="1363" spans="1:33" x14ac:dyDescent="0.25">
      <c r="A1363" s="125" t="s">
        <v>2203</v>
      </c>
      <c r="B1363" s="183">
        <v>167452806</v>
      </c>
      <c r="C1363" s="184">
        <v>7.15</v>
      </c>
      <c r="D1363" s="127">
        <f>(C1363+4.2+coefficient!$B$19-0.5)/0.9*1.19</f>
        <v>30.212777777777777</v>
      </c>
      <c r="E1363" s="128">
        <f>(C1363+4.2+coefficient!$B$19-0.5)/0.95</f>
        <v>24.05263157894737</v>
      </c>
      <c r="F1363" s="185" t="s">
        <v>841</v>
      </c>
      <c r="G1363" s="179">
        <v>1362</v>
      </c>
      <c r="H1363" s="180">
        <f>(C1363+4.2+coefficient!$B$19)/0.85*1.19</f>
        <v>32.69</v>
      </c>
      <c r="I1363" s="132">
        <v>294</v>
      </c>
      <c r="J1363" s="132">
        <v>167452806</v>
      </c>
      <c r="K1363" s="132">
        <v>451010</v>
      </c>
      <c r="L1363" s="181">
        <f>(C1363+4.2+coefficient!$B$19)/0.88*1.19</f>
        <v>31.575568181818181</v>
      </c>
      <c r="M1363" s="135">
        <v>295</v>
      </c>
      <c r="N1363" s="135">
        <v>167452806</v>
      </c>
      <c r="O1363" s="135">
        <v>451011</v>
      </c>
      <c r="P1363" s="182">
        <f>(C1363+4.2+coefficient!$B$19-0.5)/0.88*1.19</f>
        <v>30.899431818181821</v>
      </c>
      <c r="Q1363" s="137">
        <v>296</v>
      </c>
      <c r="R1363" s="137">
        <v>167452806</v>
      </c>
      <c r="S1363" s="137">
        <v>451012</v>
      </c>
      <c r="T1363" s="186">
        <f t="shared" si="94"/>
        <v>15.348295454545458</v>
      </c>
      <c r="U1363" s="187">
        <v>758</v>
      </c>
      <c r="V1363" s="187">
        <v>167452806</v>
      </c>
      <c r="W1363" s="187">
        <v>600686</v>
      </c>
      <c r="X1363" s="188">
        <f t="shared" si="93"/>
        <v>30.575568181818181</v>
      </c>
      <c r="Y1363" s="189">
        <v>759</v>
      </c>
      <c r="Z1363" s="189">
        <v>167452806</v>
      </c>
      <c r="AA1363" s="189">
        <v>600687</v>
      </c>
      <c r="AB1363" s="357">
        <v>0</v>
      </c>
    </row>
    <row r="1364" spans="1:33" x14ac:dyDescent="0.25">
      <c r="A1364" s="144" t="s">
        <v>2204</v>
      </c>
      <c r="B1364" s="183">
        <v>167452807</v>
      </c>
      <c r="C1364" s="184">
        <v>7.15</v>
      </c>
      <c r="D1364" s="127">
        <f>(C1364+4.2+coefficient!$B$19-0.5)/0.9*1.19</f>
        <v>30.212777777777777</v>
      </c>
      <c r="E1364" s="128">
        <f>(C1364+4.2+coefficient!$B$19-0.5)/0.95</f>
        <v>24.05263157894737</v>
      </c>
      <c r="F1364" s="178" t="s">
        <v>841</v>
      </c>
      <c r="G1364" s="179">
        <v>1363</v>
      </c>
      <c r="H1364" s="180">
        <f>(C1364+4.2+coefficient!$B$19)/0.85*1.19</f>
        <v>32.69</v>
      </c>
      <c r="I1364" s="132">
        <v>294</v>
      </c>
      <c r="J1364" s="132">
        <v>167452807</v>
      </c>
      <c r="K1364" s="132">
        <v>451013</v>
      </c>
      <c r="L1364" s="181">
        <f>(C1364+4.2+coefficient!$B$19)/0.88*1.19</f>
        <v>31.575568181818181</v>
      </c>
      <c r="M1364" s="135">
        <v>295</v>
      </c>
      <c r="N1364" s="135">
        <v>167452807</v>
      </c>
      <c r="O1364" s="135">
        <v>451014</v>
      </c>
      <c r="P1364" s="182">
        <f>(C1364+4.2+coefficient!$B$19-0.5)/0.88*1.19</f>
        <v>30.899431818181821</v>
      </c>
      <c r="Q1364" s="137">
        <v>296</v>
      </c>
      <c r="R1364" s="137">
        <v>167452807</v>
      </c>
      <c r="S1364" s="137">
        <v>451015</v>
      </c>
      <c r="T1364" s="186">
        <f t="shared" si="94"/>
        <v>15.348295454545458</v>
      </c>
      <c r="U1364" s="187">
        <v>758</v>
      </c>
      <c r="V1364" s="187">
        <v>167452807</v>
      </c>
      <c r="W1364" s="187">
        <v>600688</v>
      </c>
      <c r="X1364" s="188">
        <f t="shared" si="93"/>
        <v>30.575568181818181</v>
      </c>
      <c r="Y1364" s="189">
        <v>759</v>
      </c>
      <c r="Z1364" s="189">
        <v>167452807</v>
      </c>
      <c r="AA1364" s="189">
        <v>600689</v>
      </c>
      <c r="AB1364" s="357">
        <v>0</v>
      </c>
    </row>
    <row r="1365" spans="1:33" x14ac:dyDescent="0.25">
      <c r="A1365" s="125" t="s">
        <v>2205</v>
      </c>
      <c r="B1365" s="183">
        <v>167452808</v>
      </c>
      <c r="C1365" s="184">
        <v>2.62</v>
      </c>
      <c r="D1365" s="127">
        <f>(C1365+4.2+coefficient!$B$21-0.5)/0.9*1.19</f>
        <v>17.611999999999998</v>
      </c>
      <c r="E1365" s="128">
        <f>(C1365+4.2+coefficient!$B$21-0.5)/0.95</f>
        <v>14.021052631578948</v>
      </c>
      <c r="F1365" s="185" t="s">
        <v>516</v>
      </c>
      <c r="G1365" s="179">
        <v>1364</v>
      </c>
      <c r="H1365" s="180">
        <f>(C1365+4.2+coefficient!$B$21)/0.85*1.19</f>
        <v>19.347999999999999</v>
      </c>
      <c r="I1365" s="132">
        <v>294</v>
      </c>
      <c r="J1365" s="132">
        <v>167452808</v>
      </c>
      <c r="K1365" s="132">
        <v>451016</v>
      </c>
      <c r="L1365" s="181">
        <f>(C1365+4.2+coefficient!$B$21)/0.88*1.19</f>
        <v>18.68840909090909</v>
      </c>
      <c r="M1365" s="135">
        <v>295</v>
      </c>
      <c r="N1365" s="135">
        <v>167452808</v>
      </c>
      <c r="O1365" s="135">
        <v>451017</v>
      </c>
      <c r="P1365" s="182">
        <f>(C1365+4.2+coefficient!$B$21-0.5)/0.88*1.19</f>
        <v>18.012272727272727</v>
      </c>
      <c r="Q1365" s="137">
        <v>296</v>
      </c>
      <c r="R1365" s="137">
        <v>167452808</v>
      </c>
      <c r="S1365" s="137">
        <v>451018</v>
      </c>
      <c r="T1365" s="186">
        <f t="shared" si="94"/>
        <v>9.2225000000000001</v>
      </c>
      <c r="U1365" s="187">
        <v>758</v>
      </c>
      <c r="V1365" s="187">
        <v>167452808</v>
      </c>
      <c r="W1365" s="187">
        <v>600690</v>
      </c>
      <c r="X1365" s="188">
        <f t="shared" si="93"/>
        <v>17.68840909090909</v>
      </c>
      <c r="Y1365" s="189">
        <v>759</v>
      </c>
      <c r="Z1365" s="189">
        <v>167452808</v>
      </c>
      <c r="AA1365" s="189">
        <v>600691</v>
      </c>
      <c r="AB1365" s="357">
        <v>0</v>
      </c>
    </row>
    <row r="1366" spans="1:33" x14ac:dyDescent="0.25">
      <c r="A1366" s="144" t="s">
        <v>2206</v>
      </c>
      <c r="B1366" s="183">
        <v>167452809</v>
      </c>
      <c r="C1366" s="184">
        <v>3.49</v>
      </c>
      <c r="D1366" s="127">
        <f>(C1366+4.2+coefficient!$B$20-0.5)/0.9*1.19</f>
        <v>21.40677777777778</v>
      </c>
      <c r="E1366" s="128">
        <f>(C1366+4.2+coefficient!$B$20-0.5)/0.95</f>
        <v>17.042105263157897</v>
      </c>
      <c r="F1366" s="178" t="s">
        <v>842</v>
      </c>
      <c r="G1366" s="179">
        <v>1365</v>
      </c>
      <c r="H1366" s="180">
        <f>(C1366+4.2+coefficient!$B$20)/0.85*1.19</f>
        <v>23.366</v>
      </c>
      <c r="I1366" s="132">
        <v>294</v>
      </c>
      <c r="J1366" s="132">
        <v>167452809</v>
      </c>
      <c r="K1366" s="132">
        <v>451019</v>
      </c>
      <c r="L1366" s="181">
        <f>(C1366+4.2+coefficient!$B$20)/0.88*1.19</f>
        <v>22.569431818181819</v>
      </c>
      <c r="M1366" s="135">
        <v>295</v>
      </c>
      <c r="N1366" s="135">
        <v>167452809</v>
      </c>
      <c r="O1366" s="135">
        <v>451020</v>
      </c>
      <c r="P1366" s="182">
        <f>(C1366+4.2+coefficient!$B$20-0.5)/0.88*1.19</f>
        <v>21.893295454545456</v>
      </c>
      <c r="Q1366" s="137">
        <v>296</v>
      </c>
      <c r="R1366" s="137">
        <v>167452809</v>
      </c>
      <c r="S1366" s="137">
        <v>451021</v>
      </c>
      <c r="T1366" s="186">
        <f t="shared" si="94"/>
        <v>10.398977272727272</v>
      </c>
      <c r="U1366" s="187">
        <v>758</v>
      </c>
      <c r="V1366" s="187">
        <v>167452809</v>
      </c>
      <c r="W1366" s="187">
        <v>600692</v>
      </c>
      <c r="X1366" s="188">
        <f t="shared" si="93"/>
        <v>21.569431818181819</v>
      </c>
      <c r="Y1366" s="189">
        <v>759</v>
      </c>
      <c r="Z1366" s="189">
        <v>167452809</v>
      </c>
      <c r="AA1366" s="189">
        <v>600693</v>
      </c>
      <c r="AB1366" s="357">
        <v>0</v>
      </c>
    </row>
    <row r="1367" spans="1:33" x14ac:dyDescent="0.25">
      <c r="A1367" s="125" t="s">
        <v>2207</v>
      </c>
      <c r="B1367" s="183">
        <v>167452810</v>
      </c>
      <c r="C1367" s="184">
        <v>3.74</v>
      </c>
      <c r="D1367" s="127">
        <f>(C1367+4.2+coefficient!$B$20-0.5)/0.9*1.19</f>
        <v>21.737333333333336</v>
      </c>
      <c r="E1367" s="128">
        <f>(C1367+4.2+coefficient!$B$20-0.5)/0.95</f>
        <v>17.305263157894739</v>
      </c>
      <c r="F1367" s="185" t="s">
        <v>842</v>
      </c>
      <c r="G1367" s="179">
        <v>1366</v>
      </c>
      <c r="H1367" s="180">
        <f>(C1367+4.2+coefficient!$B$20)/0.85*1.19</f>
        <v>23.715999999999998</v>
      </c>
      <c r="I1367" s="132">
        <v>294</v>
      </c>
      <c r="J1367" s="132">
        <v>167452810</v>
      </c>
      <c r="K1367" s="132">
        <v>451022</v>
      </c>
      <c r="L1367" s="181">
        <f>(C1367+4.2+coefficient!$B$20)/0.88*1.19</f>
        <v>22.907499999999999</v>
      </c>
      <c r="M1367" s="135">
        <v>295</v>
      </c>
      <c r="N1367" s="135">
        <v>167452810</v>
      </c>
      <c r="O1367" s="135">
        <v>451023</v>
      </c>
      <c r="P1367" s="182">
        <f>(C1367+4.2+coefficient!$B$20-0.5)/0.88*1.19</f>
        <v>22.231363636363636</v>
      </c>
      <c r="Q1367" s="137">
        <v>296</v>
      </c>
      <c r="R1367" s="137">
        <v>167452810</v>
      </c>
      <c r="S1367" s="137">
        <v>451024</v>
      </c>
      <c r="T1367" s="186">
        <f t="shared" si="94"/>
        <v>10.737045454545456</v>
      </c>
      <c r="U1367" s="187">
        <v>758</v>
      </c>
      <c r="V1367" s="187">
        <v>167452810</v>
      </c>
      <c r="W1367" s="187">
        <v>600694</v>
      </c>
      <c r="X1367" s="188">
        <f t="shared" si="93"/>
        <v>21.907499999999999</v>
      </c>
      <c r="Y1367" s="189">
        <v>759</v>
      </c>
      <c r="Z1367" s="189">
        <v>167452810</v>
      </c>
      <c r="AA1367" s="189">
        <v>600695</v>
      </c>
      <c r="AB1367" s="357">
        <v>0</v>
      </c>
    </row>
    <row r="1368" spans="1:33" x14ac:dyDescent="0.25">
      <c r="A1368" s="144" t="s">
        <v>2208</v>
      </c>
      <c r="B1368" s="183">
        <v>167452811</v>
      </c>
      <c r="C1368" s="184">
        <v>2.62</v>
      </c>
      <c r="D1368" s="127">
        <f>(C1368+4.2+coefficient!$B$21-0.5)/0.9*1.19</f>
        <v>17.611999999999998</v>
      </c>
      <c r="E1368" s="128">
        <f>(C1368+4.2+coefficient!$B$21-0.5)/0.95</f>
        <v>14.021052631578948</v>
      </c>
      <c r="F1368" s="178" t="s">
        <v>516</v>
      </c>
      <c r="G1368" s="179">
        <v>1367</v>
      </c>
      <c r="H1368" s="180">
        <f>(C1368+4.2+coefficient!$B$21)/0.85*1.19</f>
        <v>19.347999999999999</v>
      </c>
      <c r="I1368" s="132">
        <v>294</v>
      </c>
      <c r="J1368" s="132">
        <v>167452811</v>
      </c>
      <c r="K1368" s="132">
        <v>451025</v>
      </c>
      <c r="L1368" s="181">
        <f>(C1368+4.2+coefficient!$B$21)/0.88*1.19</f>
        <v>18.68840909090909</v>
      </c>
      <c r="M1368" s="135">
        <v>295</v>
      </c>
      <c r="N1368" s="135">
        <v>167452811</v>
      </c>
      <c r="O1368" s="135">
        <v>451026</v>
      </c>
      <c r="P1368" s="182">
        <f>(C1368+4.2+coefficient!$B$21-0.5)/0.88*1.19</f>
        <v>18.012272727272727</v>
      </c>
      <c r="Q1368" s="137">
        <v>296</v>
      </c>
      <c r="R1368" s="137">
        <v>167452811</v>
      </c>
      <c r="S1368" s="137">
        <v>451027</v>
      </c>
      <c r="T1368" s="186">
        <f t="shared" si="94"/>
        <v>9.2225000000000001</v>
      </c>
      <c r="U1368" s="187">
        <v>758</v>
      </c>
      <c r="V1368" s="187">
        <v>167452811</v>
      </c>
      <c r="W1368" s="187">
        <v>600696</v>
      </c>
      <c r="X1368" s="188">
        <f t="shared" si="93"/>
        <v>17.68840909090909</v>
      </c>
      <c r="Y1368" s="189">
        <v>759</v>
      </c>
      <c r="Z1368" s="189">
        <v>167452811</v>
      </c>
      <c r="AA1368" s="189">
        <v>600697</v>
      </c>
      <c r="AB1368" s="357">
        <v>0</v>
      </c>
      <c r="AE1368">
        <v>1</v>
      </c>
      <c r="AF1368">
        <v>15.98</v>
      </c>
      <c r="AG1368">
        <v>0</v>
      </c>
    </row>
    <row r="1369" spans="1:33" x14ac:dyDescent="0.25">
      <c r="A1369" s="125" t="s">
        <v>2209</v>
      </c>
      <c r="B1369" s="183">
        <v>167452812</v>
      </c>
      <c r="C1369" s="184">
        <v>3.49</v>
      </c>
      <c r="D1369" s="127">
        <f>(C1369+4.2+coefficient!$B$20-0.5)/0.9*1.19</f>
        <v>21.40677777777778</v>
      </c>
      <c r="E1369" s="128">
        <f>(C1369+4.2+coefficient!$B$20-0.5)/0.95</f>
        <v>17.042105263157897</v>
      </c>
      <c r="F1369" s="185" t="s">
        <v>842</v>
      </c>
      <c r="G1369" s="179">
        <v>1368</v>
      </c>
      <c r="H1369" s="180">
        <f>(C1369+4.2+coefficient!$B$20)/0.85*1.19</f>
        <v>23.366</v>
      </c>
      <c r="I1369" s="132">
        <v>294</v>
      </c>
      <c r="J1369" s="132">
        <v>167452812</v>
      </c>
      <c r="K1369" s="132">
        <v>451028</v>
      </c>
      <c r="L1369" s="181">
        <f>(C1369+4.2+coefficient!$B$20)/0.88*1.19</f>
        <v>22.569431818181819</v>
      </c>
      <c r="M1369" s="135">
        <v>295</v>
      </c>
      <c r="N1369" s="135">
        <v>167452812</v>
      </c>
      <c r="O1369" s="135">
        <v>451029</v>
      </c>
      <c r="P1369" s="182">
        <f>(C1369+4.2+coefficient!$B$20-0.5)/0.88*1.19</f>
        <v>21.893295454545456</v>
      </c>
      <c r="Q1369" s="137">
        <v>296</v>
      </c>
      <c r="R1369" s="137">
        <v>167452812</v>
      </c>
      <c r="S1369" s="137">
        <v>451030</v>
      </c>
      <c r="T1369" s="186">
        <f t="shared" si="94"/>
        <v>10.398977272727272</v>
      </c>
      <c r="U1369" s="187">
        <v>758</v>
      </c>
      <c r="V1369" s="187">
        <v>167452812</v>
      </c>
      <c r="W1369" s="187">
        <v>600698</v>
      </c>
      <c r="X1369" s="188">
        <f t="shared" si="93"/>
        <v>21.569431818181819</v>
      </c>
      <c r="Y1369" s="189">
        <v>759</v>
      </c>
      <c r="Z1369" s="189">
        <v>167452812</v>
      </c>
      <c r="AA1369" s="189">
        <v>600699</v>
      </c>
      <c r="AB1369" s="357">
        <v>0</v>
      </c>
      <c r="AE1369">
        <v>1</v>
      </c>
      <c r="AF1369">
        <v>21.22</v>
      </c>
      <c r="AG1369">
        <v>0</v>
      </c>
    </row>
    <row r="1370" spans="1:33" x14ac:dyDescent="0.25">
      <c r="A1370" s="144" t="s">
        <v>2210</v>
      </c>
      <c r="B1370" s="183">
        <v>167452813</v>
      </c>
      <c r="C1370" s="184">
        <v>7.06</v>
      </c>
      <c r="D1370" s="127">
        <f>(C1370+4.2+coefficient!$B$19-0.5)/0.9*1.19</f>
        <v>30.09377777777777</v>
      </c>
      <c r="E1370" s="128">
        <f>(C1370+4.2+coefficient!$B$19-0.5)/0.95</f>
        <v>23.957894736842103</v>
      </c>
      <c r="F1370" s="178" t="s">
        <v>841</v>
      </c>
      <c r="G1370" s="179">
        <v>1369</v>
      </c>
      <c r="H1370" s="180">
        <f>(C1370+4.2+coefficient!$B$19)/0.85*1.19</f>
        <v>32.564</v>
      </c>
      <c r="I1370" s="132">
        <v>294</v>
      </c>
      <c r="J1370" s="132">
        <v>167452813</v>
      </c>
      <c r="K1370" s="132">
        <v>451031</v>
      </c>
      <c r="L1370" s="181">
        <f>(C1370+4.2+coefficient!$B$19)/0.88*1.19</f>
        <v>31.453863636363632</v>
      </c>
      <c r="M1370" s="135">
        <v>295</v>
      </c>
      <c r="N1370" s="135">
        <v>167452813</v>
      </c>
      <c r="O1370" s="135">
        <v>451032</v>
      </c>
      <c r="P1370" s="182">
        <f>(C1370+4.2+coefficient!$B$19-0.5)/0.88*1.19</f>
        <v>30.777727272727265</v>
      </c>
      <c r="Q1370" s="137">
        <v>296</v>
      </c>
      <c r="R1370" s="137">
        <v>167452813</v>
      </c>
      <c r="S1370" s="137">
        <v>451033</v>
      </c>
      <c r="T1370" s="186">
        <f t="shared" si="94"/>
        <v>15.226590909090907</v>
      </c>
      <c r="U1370" s="187">
        <v>758</v>
      </c>
      <c r="V1370" s="187">
        <v>167452813</v>
      </c>
      <c r="W1370" s="187">
        <v>600700</v>
      </c>
      <c r="X1370" s="188">
        <f t="shared" si="93"/>
        <v>30.453863636363632</v>
      </c>
      <c r="Y1370" s="189">
        <v>759</v>
      </c>
      <c r="Z1370" s="189">
        <v>167452813</v>
      </c>
      <c r="AA1370" s="189">
        <v>600701</v>
      </c>
      <c r="AB1370" s="357">
        <v>0</v>
      </c>
      <c r="AE1370">
        <v>1</v>
      </c>
      <c r="AF1370">
        <v>28.75</v>
      </c>
      <c r="AG1370">
        <v>0</v>
      </c>
    </row>
    <row r="1371" spans="1:33" x14ac:dyDescent="0.25">
      <c r="A1371" s="125" t="s">
        <v>2211</v>
      </c>
      <c r="B1371" s="183">
        <v>167452814</v>
      </c>
      <c r="C1371" s="184">
        <v>4.13</v>
      </c>
      <c r="D1371" s="127">
        <f>(C1371+4.2+coefficient!$B$20-0.5)/0.9*1.19</f>
        <v>22.252999999999997</v>
      </c>
      <c r="E1371" s="128">
        <f>(C1371+4.2+coefficient!$B$20-0.5)/0.95</f>
        <v>17.715789473684211</v>
      </c>
      <c r="F1371" s="185" t="s">
        <v>842</v>
      </c>
      <c r="G1371" s="179">
        <v>1370</v>
      </c>
      <c r="H1371" s="180">
        <f>(C1371+4.2+coefficient!$B$20)/0.85*1.19</f>
        <v>24.261999999999997</v>
      </c>
      <c r="I1371" s="132">
        <v>294</v>
      </c>
      <c r="J1371" s="132">
        <v>167452814</v>
      </c>
      <c r="K1371" s="132">
        <v>451034</v>
      </c>
      <c r="L1371" s="181">
        <f>(C1371+4.2+coefficient!$B$20)/0.88*1.19</f>
        <v>23.434886363636359</v>
      </c>
      <c r="M1371" s="135">
        <v>295</v>
      </c>
      <c r="N1371" s="135">
        <v>167452814</v>
      </c>
      <c r="O1371" s="135">
        <v>451035</v>
      </c>
      <c r="P1371" s="182">
        <f>(C1371+4.2+coefficient!$B$20-0.5)/0.88*1.19</f>
        <v>22.758749999999996</v>
      </c>
      <c r="Q1371" s="137">
        <v>296</v>
      </c>
      <c r="R1371" s="137">
        <v>167452814</v>
      </c>
      <c r="S1371" s="137">
        <v>451036</v>
      </c>
      <c r="T1371" s="186">
        <f t="shared" si="94"/>
        <v>11.264431818181819</v>
      </c>
      <c r="U1371" s="187">
        <v>758</v>
      </c>
      <c r="V1371" s="187">
        <v>167452814</v>
      </c>
      <c r="W1371" s="187">
        <v>600702</v>
      </c>
      <c r="X1371" s="188">
        <f t="shared" si="93"/>
        <v>22.434886363636359</v>
      </c>
      <c r="Y1371" s="189">
        <v>759</v>
      </c>
      <c r="Z1371" s="189">
        <v>167452814</v>
      </c>
      <c r="AA1371" s="189">
        <v>600703</v>
      </c>
      <c r="AB1371" s="357">
        <v>0</v>
      </c>
    </row>
    <row r="1372" spans="1:33" x14ac:dyDescent="0.25">
      <c r="A1372" s="144" t="s">
        <v>2212</v>
      </c>
      <c r="B1372" s="183">
        <v>167452815</v>
      </c>
      <c r="C1372" s="184">
        <v>7.7</v>
      </c>
      <c r="D1372" s="127">
        <f>(C1372+4.2+coefficient!$B$19-0.5)/0.9*1.19</f>
        <v>30.939999999999994</v>
      </c>
      <c r="E1372" s="128">
        <f>(C1372+4.2+coefficient!$B$19-0.5)/0.95</f>
        <v>24.631578947368421</v>
      </c>
      <c r="F1372" s="178" t="s">
        <v>841</v>
      </c>
      <c r="G1372" s="179">
        <v>1371</v>
      </c>
      <c r="H1372" s="180">
        <f>(C1372+4.2+coefficient!$B$19)/0.85*1.19</f>
        <v>33.46</v>
      </c>
      <c r="I1372" s="132">
        <v>294</v>
      </c>
      <c r="J1372" s="132">
        <v>167452815</v>
      </c>
      <c r="K1372" s="132">
        <v>451037</v>
      </c>
      <c r="L1372" s="181">
        <f>(C1372+4.2+coefficient!$B$19)/0.88*1.19</f>
        <v>32.319318181818176</v>
      </c>
      <c r="M1372" s="135">
        <v>295</v>
      </c>
      <c r="N1372" s="135">
        <v>167452815</v>
      </c>
      <c r="O1372" s="135">
        <v>451038</v>
      </c>
      <c r="P1372" s="182">
        <f>(C1372+4.2+coefficient!$B$19-0.5)/0.88*1.19</f>
        <v>31.643181818181816</v>
      </c>
      <c r="Q1372" s="137">
        <v>296</v>
      </c>
      <c r="R1372" s="137">
        <v>167452815</v>
      </c>
      <c r="S1372" s="137">
        <v>451039</v>
      </c>
      <c r="T1372" s="186">
        <f t="shared" si="94"/>
        <v>16.092045454545456</v>
      </c>
      <c r="U1372" s="187">
        <v>758</v>
      </c>
      <c r="V1372" s="187">
        <v>167452815</v>
      </c>
      <c r="W1372" s="187">
        <v>600704</v>
      </c>
      <c r="X1372" s="188">
        <f t="shared" si="93"/>
        <v>31.319318181818176</v>
      </c>
      <c r="Y1372" s="189">
        <v>759</v>
      </c>
      <c r="Z1372" s="189">
        <v>167452815</v>
      </c>
      <c r="AA1372" s="189">
        <v>600705</v>
      </c>
      <c r="AB1372" s="357">
        <v>0</v>
      </c>
    </row>
    <row r="1373" spans="1:33" x14ac:dyDescent="0.25">
      <c r="A1373" s="125" t="s">
        <v>2213</v>
      </c>
      <c r="B1373" s="183">
        <v>167452816</v>
      </c>
      <c r="C1373" s="184">
        <v>3.74</v>
      </c>
      <c r="D1373" s="127">
        <f>(C1373+4.2+coefficient!$B$20-0.5)/0.9*1.19</f>
        <v>21.737333333333336</v>
      </c>
      <c r="E1373" s="128">
        <f>(C1373+4.2+coefficient!$B$20-0.5)/0.95</f>
        <v>17.305263157894739</v>
      </c>
      <c r="F1373" s="185" t="s">
        <v>842</v>
      </c>
      <c r="G1373" s="179">
        <v>1372</v>
      </c>
      <c r="H1373" s="180">
        <f>(C1373+4.2+coefficient!$B$20)/0.85*1.19</f>
        <v>23.715999999999998</v>
      </c>
      <c r="I1373" s="132">
        <v>294</v>
      </c>
      <c r="J1373" s="132">
        <v>167452816</v>
      </c>
      <c r="K1373" s="132">
        <v>451040</v>
      </c>
      <c r="L1373" s="181">
        <f>(C1373+4.2+coefficient!$B$20)/0.88*1.19</f>
        <v>22.907499999999999</v>
      </c>
      <c r="M1373" s="135">
        <v>295</v>
      </c>
      <c r="N1373" s="135">
        <v>167452816</v>
      </c>
      <c r="O1373" s="135">
        <v>451041</v>
      </c>
      <c r="P1373" s="182">
        <f>(C1373+4.2+coefficient!$B$20-0.5)/0.88*1.19</f>
        <v>22.231363636363636</v>
      </c>
      <c r="Q1373" s="137">
        <v>296</v>
      </c>
      <c r="R1373" s="137">
        <v>167452816</v>
      </c>
      <c r="S1373" s="137">
        <v>451042</v>
      </c>
      <c r="T1373" s="186">
        <f t="shared" si="94"/>
        <v>10.737045454545456</v>
      </c>
      <c r="U1373" s="187">
        <v>758</v>
      </c>
      <c r="V1373" s="187">
        <v>167452816</v>
      </c>
      <c r="W1373" s="187">
        <v>600706</v>
      </c>
      <c r="X1373" s="188">
        <f t="shared" si="93"/>
        <v>21.907499999999999</v>
      </c>
      <c r="Y1373" s="189">
        <v>759</v>
      </c>
      <c r="Z1373" s="189">
        <v>167452816</v>
      </c>
      <c r="AA1373" s="189">
        <v>600707</v>
      </c>
      <c r="AB1373" s="357">
        <v>0</v>
      </c>
    </row>
    <row r="1374" spans="1:33" x14ac:dyDescent="0.25">
      <c r="A1374" s="144" t="s">
        <v>2214</v>
      </c>
      <c r="B1374" s="183">
        <v>167452817</v>
      </c>
      <c r="C1374" s="184">
        <v>7.31</v>
      </c>
      <c r="D1374" s="127">
        <f>(C1374+4.2+coefficient!$B$19-0.5)/0.9*1.19</f>
        <v>30.424333333333326</v>
      </c>
      <c r="E1374" s="128">
        <f>(C1374+4.2+coefficient!$B$19-0.5)/0.95</f>
        <v>24.221052631578946</v>
      </c>
      <c r="F1374" s="178" t="s">
        <v>841</v>
      </c>
      <c r="G1374" s="179">
        <v>1373</v>
      </c>
      <c r="H1374" s="180">
        <f>(C1374+4.2+coefficient!$B$19)/0.85*1.19</f>
        <v>32.913999999999994</v>
      </c>
      <c r="I1374" s="132">
        <v>294</v>
      </c>
      <c r="J1374" s="132">
        <v>167452817</v>
      </c>
      <c r="K1374" s="132">
        <v>451043</v>
      </c>
      <c r="L1374" s="181">
        <f>(C1374+4.2+coefficient!$B$19)/0.88*1.19</f>
        <v>31.791931818181816</v>
      </c>
      <c r="M1374" s="135">
        <v>295</v>
      </c>
      <c r="N1374" s="135">
        <v>167452817</v>
      </c>
      <c r="O1374" s="135">
        <v>451044</v>
      </c>
      <c r="P1374" s="182">
        <f>(C1374+4.2+coefficient!$B$19-0.5)/0.88*1.19</f>
        <v>31.115795454545449</v>
      </c>
      <c r="Q1374" s="137">
        <v>296</v>
      </c>
      <c r="R1374" s="137">
        <v>167452817</v>
      </c>
      <c r="S1374" s="137">
        <v>451045</v>
      </c>
      <c r="T1374" s="186">
        <f t="shared" si="94"/>
        <v>15.564659090909091</v>
      </c>
      <c r="U1374" s="187">
        <v>758</v>
      </c>
      <c r="V1374" s="187">
        <v>167452817</v>
      </c>
      <c r="W1374" s="187">
        <v>600708</v>
      </c>
      <c r="X1374" s="188">
        <f t="shared" si="93"/>
        <v>30.791931818181816</v>
      </c>
      <c r="Y1374" s="189">
        <v>759</v>
      </c>
      <c r="Z1374" s="189">
        <v>167452817</v>
      </c>
      <c r="AA1374" s="189">
        <v>600709</v>
      </c>
      <c r="AB1374" s="357">
        <v>0</v>
      </c>
    </row>
    <row r="1375" spans="1:33" x14ac:dyDescent="0.25">
      <c r="A1375" s="125" t="s">
        <v>2215</v>
      </c>
      <c r="B1375" s="183">
        <v>167452818</v>
      </c>
      <c r="C1375" s="184">
        <v>2.95</v>
      </c>
      <c r="D1375" s="127">
        <f>(C1375+4.2+coefficient!$B$21-0.5)/0.9*1.19</f>
        <v>18.048333333333332</v>
      </c>
      <c r="E1375" s="128">
        <f>(C1375+4.2+coefficient!$B$21-0.5)/0.95</f>
        <v>14.368421052631581</v>
      </c>
      <c r="F1375" s="185" t="s">
        <v>516</v>
      </c>
      <c r="G1375" s="179">
        <v>1374</v>
      </c>
      <c r="H1375" s="180">
        <f>(C1375+4.2+coefficient!$B$21)/0.85*1.19</f>
        <v>19.810000000000002</v>
      </c>
      <c r="I1375" s="132">
        <v>294</v>
      </c>
      <c r="J1375" s="132">
        <v>167452818</v>
      </c>
      <c r="K1375" s="132">
        <v>451046</v>
      </c>
      <c r="L1375" s="181">
        <f>(C1375+4.2+coefficient!$B$21)/0.88*1.19</f>
        <v>19.134659090909089</v>
      </c>
      <c r="M1375" s="135">
        <v>295</v>
      </c>
      <c r="N1375" s="135">
        <v>167452818</v>
      </c>
      <c r="O1375" s="135">
        <v>451047</v>
      </c>
      <c r="P1375" s="182">
        <f>(C1375+4.2+coefficient!$B$21-0.5)/0.88*1.19</f>
        <v>18.458522727272726</v>
      </c>
      <c r="Q1375" s="137">
        <v>296</v>
      </c>
      <c r="R1375" s="137">
        <v>167452818</v>
      </c>
      <c r="S1375" s="137">
        <v>451048</v>
      </c>
      <c r="T1375" s="186">
        <f t="shared" si="94"/>
        <v>9.6687499999999993</v>
      </c>
      <c r="U1375" s="187">
        <v>758</v>
      </c>
      <c r="V1375" s="187">
        <v>167452818</v>
      </c>
      <c r="W1375" s="187">
        <v>600710</v>
      </c>
      <c r="X1375" s="188">
        <f t="shared" si="93"/>
        <v>18.134659090909089</v>
      </c>
      <c r="Y1375" s="189">
        <v>759</v>
      </c>
      <c r="Z1375" s="189">
        <v>167452818</v>
      </c>
      <c r="AA1375" s="189">
        <v>600711</v>
      </c>
      <c r="AB1375" s="357">
        <v>0</v>
      </c>
    </row>
    <row r="1376" spans="1:33" x14ac:dyDescent="0.25">
      <c r="A1376" s="144" t="s">
        <v>2216</v>
      </c>
      <c r="B1376" s="183">
        <v>167452819</v>
      </c>
      <c r="C1376" s="184">
        <v>3.82</v>
      </c>
      <c r="D1376" s="127">
        <f>(C1376+4.2+coefficient!$B$20-0.5)/0.9*1.19</f>
        <v>21.84311111111111</v>
      </c>
      <c r="E1376" s="128">
        <f>(C1376+4.2+coefficient!$B$20-0.5)/0.95</f>
        <v>17.389473684210525</v>
      </c>
      <c r="F1376" s="178" t="s">
        <v>842</v>
      </c>
      <c r="G1376" s="179">
        <v>1375</v>
      </c>
      <c r="H1376" s="180">
        <f>(C1376+4.2+coefficient!$B$20)/0.85*1.19</f>
        <v>23.827999999999999</v>
      </c>
      <c r="I1376" s="132">
        <v>294</v>
      </c>
      <c r="J1376" s="132">
        <v>167452819</v>
      </c>
      <c r="K1376" s="132">
        <v>451049</v>
      </c>
      <c r="L1376" s="181">
        <f>(C1376+4.2+coefficient!$B$20)/0.88*1.19</f>
        <v>23.015681818181815</v>
      </c>
      <c r="M1376" s="135">
        <v>295</v>
      </c>
      <c r="N1376" s="135">
        <v>167452819</v>
      </c>
      <c r="O1376" s="135">
        <v>451050</v>
      </c>
      <c r="P1376" s="182">
        <f>(C1376+4.2+coefficient!$B$20-0.5)/0.88*1.19</f>
        <v>22.339545454545455</v>
      </c>
      <c r="Q1376" s="137">
        <v>296</v>
      </c>
      <c r="R1376" s="137">
        <v>167452819</v>
      </c>
      <c r="S1376" s="137">
        <v>451051</v>
      </c>
      <c r="T1376" s="186">
        <f t="shared" si="94"/>
        <v>10.845227272727271</v>
      </c>
      <c r="U1376" s="187">
        <v>758</v>
      </c>
      <c r="V1376" s="187">
        <v>167452819</v>
      </c>
      <c r="W1376" s="187">
        <v>600712</v>
      </c>
      <c r="X1376" s="188">
        <f t="shared" si="93"/>
        <v>22.015681818181815</v>
      </c>
      <c r="Y1376" s="189">
        <v>759</v>
      </c>
      <c r="Z1376" s="189">
        <v>167452819</v>
      </c>
      <c r="AA1376" s="189">
        <v>600713</v>
      </c>
      <c r="AB1376" s="357">
        <v>0</v>
      </c>
    </row>
    <row r="1377" spans="1:28" x14ac:dyDescent="0.25">
      <c r="A1377" s="125" t="s">
        <v>2217</v>
      </c>
      <c r="B1377" s="183">
        <v>167452820</v>
      </c>
      <c r="C1377" s="184">
        <v>7.39</v>
      </c>
      <c r="D1377" s="127">
        <f>(C1377+4.2+coefficient!$B$19-0.5)/0.9*1.19</f>
        <v>30.530111111111108</v>
      </c>
      <c r="E1377" s="128">
        <f>(C1377+4.2+coefficient!$B$19-0.5)/0.95</f>
        <v>24.305263157894739</v>
      </c>
      <c r="F1377" s="185" t="s">
        <v>841</v>
      </c>
      <c r="G1377" s="179">
        <v>1376</v>
      </c>
      <c r="H1377" s="180">
        <f>(C1377+4.2+coefficient!$B$19)/0.85*1.19</f>
        <v>33.025999999999996</v>
      </c>
      <c r="I1377" s="132">
        <v>294</v>
      </c>
      <c r="J1377" s="132">
        <v>167452820</v>
      </c>
      <c r="K1377" s="132">
        <v>451052</v>
      </c>
      <c r="L1377" s="181">
        <f>(C1377+4.2+coefficient!$B$19)/0.88*1.19</f>
        <v>31.900113636363631</v>
      </c>
      <c r="M1377" s="135">
        <v>295</v>
      </c>
      <c r="N1377" s="135">
        <v>167452820</v>
      </c>
      <c r="O1377" s="135">
        <v>451053</v>
      </c>
      <c r="P1377" s="182">
        <f>(C1377+4.2+coefficient!$B$19-0.5)/0.88*1.19</f>
        <v>31.223977272727272</v>
      </c>
      <c r="Q1377" s="137">
        <v>296</v>
      </c>
      <c r="R1377" s="137">
        <v>167452820</v>
      </c>
      <c r="S1377" s="137">
        <v>451054</v>
      </c>
      <c r="T1377" s="186">
        <f t="shared" si="94"/>
        <v>15.672840909090908</v>
      </c>
      <c r="U1377" s="187">
        <v>758</v>
      </c>
      <c r="V1377" s="187">
        <v>167452820</v>
      </c>
      <c r="W1377" s="187">
        <v>600714</v>
      </c>
      <c r="X1377" s="188">
        <f t="shared" si="93"/>
        <v>30.900113636363631</v>
      </c>
      <c r="Y1377" s="189">
        <v>759</v>
      </c>
      <c r="Z1377" s="189">
        <v>167452820</v>
      </c>
      <c r="AA1377" s="189">
        <v>600715</v>
      </c>
      <c r="AB1377" s="357">
        <v>0</v>
      </c>
    </row>
    <row r="1378" spans="1:28" x14ac:dyDescent="0.25">
      <c r="A1378" s="144" t="s">
        <v>2218</v>
      </c>
      <c r="B1378" s="183">
        <v>167452821</v>
      </c>
      <c r="C1378" s="184">
        <v>7.39</v>
      </c>
      <c r="D1378" s="127">
        <f>(C1378+4.2+coefficient!$B$19-0.5)/0.9*1.19</f>
        <v>30.530111111111108</v>
      </c>
      <c r="E1378" s="128">
        <f>(C1378+4.2+coefficient!$B$19-0.5)/0.95</f>
        <v>24.305263157894739</v>
      </c>
      <c r="F1378" s="178" t="s">
        <v>841</v>
      </c>
      <c r="G1378" s="179">
        <v>1377</v>
      </c>
      <c r="H1378" s="180">
        <f>(C1378+4.2+coefficient!$B$19)/0.85*1.19</f>
        <v>33.025999999999996</v>
      </c>
      <c r="I1378" s="132">
        <v>294</v>
      </c>
      <c r="J1378" s="132">
        <v>167452821</v>
      </c>
      <c r="K1378" s="132">
        <v>451055</v>
      </c>
      <c r="L1378" s="181">
        <f>(C1378+4.2+coefficient!$B$19)/0.88*1.19</f>
        <v>31.900113636363631</v>
      </c>
      <c r="M1378" s="135">
        <v>295</v>
      </c>
      <c r="N1378" s="135">
        <v>167452821</v>
      </c>
      <c r="O1378" s="135">
        <v>451056</v>
      </c>
      <c r="P1378" s="182">
        <f>(C1378+4.2+coefficient!$B$19-0.5)/0.88*1.19</f>
        <v>31.223977272727272</v>
      </c>
      <c r="Q1378" s="137">
        <v>296</v>
      </c>
      <c r="R1378" s="137">
        <v>167452821</v>
      </c>
      <c r="S1378" s="137">
        <v>451057</v>
      </c>
      <c r="T1378" s="186">
        <f t="shared" si="94"/>
        <v>15.672840909090908</v>
      </c>
      <c r="U1378" s="187">
        <v>758</v>
      </c>
      <c r="V1378" s="187">
        <v>167452821</v>
      </c>
      <c r="W1378" s="187">
        <v>600716</v>
      </c>
      <c r="X1378" s="188">
        <f t="shared" si="93"/>
        <v>30.900113636363631</v>
      </c>
      <c r="Y1378" s="189">
        <v>759</v>
      </c>
      <c r="Z1378" s="189">
        <v>167452821</v>
      </c>
      <c r="AA1378" s="189">
        <v>600717</v>
      </c>
      <c r="AB1378" s="357">
        <v>0</v>
      </c>
    </row>
    <row r="1379" spans="1:28" x14ac:dyDescent="0.25">
      <c r="A1379" s="125" t="s">
        <v>2219</v>
      </c>
      <c r="B1379" s="183">
        <v>167452822</v>
      </c>
      <c r="C1379" s="184">
        <v>4.46</v>
      </c>
      <c r="D1379" s="127">
        <f>(C1379+4.2+coefficient!$B$20-0.5)/0.9*1.19</f>
        <v>22.689333333333334</v>
      </c>
      <c r="E1379" s="128">
        <f>(C1379+4.2+coefficient!$B$20-0.5)/0.95</f>
        <v>18.063157894736843</v>
      </c>
      <c r="F1379" s="185" t="s">
        <v>842</v>
      </c>
      <c r="G1379" s="179">
        <v>1378</v>
      </c>
      <c r="H1379" s="180">
        <f>(C1379+4.2+coefficient!$B$20)/0.85*1.19</f>
        <v>24.724</v>
      </c>
      <c r="I1379" s="132">
        <v>294</v>
      </c>
      <c r="J1379" s="132">
        <v>167452822</v>
      </c>
      <c r="K1379" s="132">
        <v>451058</v>
      </c>
      <c r="L1379" s="181">
        <f>(C1379+4.2+coefficient!$B$20)/0.88*1.19</f>
        <v>23.881136363636362</v>
      </c>
      <c r="M1379" s="135">
        <v>295</v>
      </c>
      <c r="N1379" s="135">
        <v>167452822</v>
      </c>
      <c r="O1379" s="135">
        <v>451059</v>
      </c>
      <c r="P1379" s="182">
        <f>(C1379+4.2+coefficient!$B$20-0.5)/0.88*1.19</f>
        <v>23.204999999999998</v>
      </c>
      <c r="Q1379" s="137">
        <v>296</v>
      </c>
      <c r="R1379" s="137">
        <v>167452822</v>
      </c>
      <c r="S1379" s="137">
        <v>451060</v>
      </c>
      <c r="T1379" s="186">
        <f t="shared" si="94"/>
        <v>11.710681818181818</v>
      </c>
      <c r="U1379" s="187">
        <v>758</v>
      </c>
      <c r="V1379" s="187">
        <v>167452822</v>
      </c>
      <c r="W1379" s="187">
        <v>600718</v>
      </c>
      <c r="X1379" s="188">
        <f t="shared" si="93"/>
        <v>22.881136363636362</v>
      </c>
      <c r="Y1379" s="189">
        <v>759</v>
      </c>
      <c r="Z1379" s="189">
        <v>167452822</v>
      </c>
      <c r="AA1379" s="189">
        <v>600719</v>
      </c>
      <c r="AB1379" s="357">
        <v>0</v>
      </c>
    </row>
    <row r="1380" spans="1:28" x14ac:dyDescent="0.25">
      <c r="A1380" s="144" t="s">
        <v>2220</v>
      </c>
      <c r="B1380" s="183">
        <v>167452823</v>
      </c>
      <c r="C1380" s="184">
        <v>8.0299999999999994</v>
      </c>
      <c r="D1380" s="127">
        <f>(C1380+4.2+coefficient!$B$19-0.5)/0.9*1.19</f>
        <v>31.376333333333331</v>
      </c>
      <c r="E1380" s="128">
        <f>(C1380+4.2+coefficient!$B$19-0.5)/0.95</f>
        <v>24.978947368421053</v>
      </c>
      <c r="F1380" s="178" t="s">
        <v>841</v>
      </c>
      <c r="G1380" s="179">
        <v>1379</v>
      </c>
      <c r="H1380" s="180">
        <f>(C1380+4.2+coefficient!$B$19)/0.85*1.19</f>
        <v>33.921999999999997</v>
      </c>
      <c r="I1380" s="132">
        <v>294</v>
      </c>
      <c r="J1380" s="132">
        <v>167452823</v>
      </c>
      <c r="K1380" s="132">
        <v>451061</v>
      </c>
      <c r="L1380" s="181">
        <f>(C1380+4.2+coefficient!$B$19)/0.88*1.19</f>
        <v>32.765568181818182</v>
      </c>
      <c r="M1380" s="135">
        <v>295</v>
      </c>
      <c r="N1380" s="135">
        <v>167452823</v>
      </c>
      <c r="O1380" s="135">
        <v>451062</v>
      </c>
      <c r="P1380" s="182">
        <f>(C1380+4.2+coefficient!$B$19-0.5)/0.88*1.19</f>
        <v>32.089431818181815</v>
      </c>
      <c r="Q1380" s="137">
        <v>296</v>
      </c>
      <c r="R1380" s="137">
        <v>167452823</v>
      </c>
      <c r="S1380" s="137">
        <v>451063</v>
      </c>
      <c r="T1380" s="186">
        <f t="shared" si="94"/>
        <v>16.538295454545455</v>
      </c>
      <c r="U1380" s="187">
        <v>758</v>
      </c>
      <c r="V1380" s="187">
        <v>167452823</v>
      </c>
      <c r="W1380" s="187">
        <v>600720</v>
      </c>
      <c r="X1380" s="188">
        <f t="shared" si="93"/>
        <v>31.765568181818182</v>
      </c>
      <c r="Y1380" s="189">
        <v>759</v>
      </c>
      <c r="Z1380" s="189">
        <v>167452823</v>
      </c>
      <c r="AA1380" s="189">
        <v>600721</v>
      </c>
      <c r="AB1380" s="357">
        <v>0</v>
      </c>
    </row>
    <row r="1381" spans="1:28" x14ac:dyDescent="0.25">
      <c r="A1381" s="125" t="s">
        <v>2221</v>
      </c>
      <c r="B1381" s="183">
        <v>167452824</v>
      </c>
      <c r="C1381" s="184">
        <v>4.07</v>
      </c>
      <c r="D1381" s="127">
        <f>(C1381+4.2+coefficient!$B$20-0.5)/0.9*1.19</f>
        <v>22.173666666666666</v>
      </c>
      <c r="E1381" s="128">
        <f>(C1381+4.2+coefficient!$B$20-0.5)/0.95</f>
        <v>17.652631578947368</v>
      </c>
      <c r="F1381" s="185" t="s">
        <v>842</v>
      </c>
      <c r="G1381" s="179">
        <v>1380</v>
      </c>
      <c r="H1381" s="180">
        <f>(C1381+4.2+coefficient!$B$20)/0.85*1.19</f>
        <v>24.177999999999997</v>
      </c>
      <c r="I1381" s="132">
        <v>294</v>
      </c>
      <c r="J1381" s="132">
        <v>167452824</v>
      </c>
      <c r="K1381" s="132">
        <v>451064</v>
      </c>
      <c r="L1381" s="181">
        <f>(C1381+4.2+coefficient!$B$20)/0.88*1.19</f>
        <v>23.353749999999998</v>
      </c>
      <c r="M1381" s="135">
        <v>295</v>
      </c>
      <c r="N1381" s="135">
        <v>167452824</v>
      </c>
      <c r="O1381" s="135">
        <v>451065</v>
      </c>
      <c r="P1381" s="182">
        <f>(C1381+4.2+coefficient!$B$20-0.5)/0.88*1.19</f>
        <v>22.677613636363635</v>
      </c>
      <c r="Q1381" s="137">
        <v>296</v>
      </c>
      <c r="R1381" s="137">
        <v>167452824</v>
      </c>
      <c r="S1381" s="137">
        <v>451066</v>
      </c>
      <c r="T1381" s="186">
        <f t="shared" si="94"/>
        <v>11.183295454545453</v>
      </c>
      <c r="U1381" s="187">
        <v>758</v>
      </c>
      <c r="V1381" s="187">
        <v>167452824</v>
      </c>
      <c r="W1381" s="187">
        <v>600722</v>
      </c>
      <c r="X1381" s="188">
        <f t="shared" si="93"/>
        <v>22.353749999999998</v>
      </c>
      <c r="Y1381" s="189">
        <v>759</v>
      </c>
      <c r="Z1381" s="189">
        <v>167452824</v>
      </c>
      <c r="AA1381" s="189">
        <v>600723</v>
      </c>
      <c r="AB1381" s="357">
        <v>0</v>
      </c>
    </row>
    <row r="1382" spans="1:28" x14ac:dyDescent="0.25">
      <c r="A1382" s="144" t="s">
        <v>2222</v>
      </c>
      <c r="B1382" s="183">
        <v>167452825</v>
      </c>
      <c r="C1382" s="184">
        <v>7.64</v>
      </c>
      <c r="D1382" s="127">
        <f>(C1382+4.2+coefficient!$B$19-0.5)/0.9*1.19</f>
        <v>30.860666666666667</v>
      </c>
      <c r="E1382" s="128">
        <f>(C1382+4.2+coefficient!$B$19-0.5)/0.95</f>
        <v>24.568421052631582</v>
      </c>
      <c r="F1382" s="178" t="s">
        <v>841</v>
      </c>
      <c r="G1382" s="179">
        <v>1381</v>
      </c>
      <c r="H1382" s="180">
        <f>(C1382+4.2+coefficient!$B$19)/0.85*1.19</f>
        <v>33.375999999999998</v>
      </c>
      <c r="I1382" s="132">
        <v>294</v>
      </c>
      <c r="J1382" s="132">
        <v>167452825</v>
      </c>
      <c r="K1382" s="132">
        <v>451067</v>
      </c>
      <c r="L1382" s="181">
        <f>(C1382+4.2+coefficient!$B$19)/0.88*1.19</f>
        <v>32.238181818181815</v>
      </c>
      <c r="M1382" s="135">
        <v>295</v>
      </c>
      <c r="N1382" s="135">
        <v>167452825</v>
      </c>
      <c r="O1382" s="135">
        <v>451068</v>
      </c>
      <c r="P1382" s="182">
        <f>(C1382+4.2+coefficient!$B$19-0.5)/0.88*1.19</f>
        <v>31.562045454545455</v>
      </c>
      <c r="Q1382" s="137">
        <v>296</v>
      </c>
      <c r="R1382" s="137">
        <v>167452825</v>
      </c>
      <c r="S1382" s="137">
        <v>451069</v>
      </c>
      <c r="T1382" s="186">
        <f t="shared" si="94"/>
        <v>16.010909090909092</v>
      </c>
      <c r="U1382" s="187">
        <v>758</v>
      </c>
      <c r="V1382" s="187">
        <v>167452825</v>
      </c>
      <c r="W1382" s="187">
        <v>600724</v>
      </c>
      <c r="X1382" s="188">
        <f t="shared" si="93"/>
        <v>31.238181818181815</v>
      </c>
      <c r="Y1382" s="189">
        <v>759</v>
      </c>
      <c r="Z1382" s="189">
        <v>167452825</v>
      </c>
      <c r="AA1382" s="189">
        <v>600725</v>
      </c>
      <c r="AB1382" s="357">
        <v>0</v>
      </c>
    </row>
    <row r="1383" spans="1:28" x14ac:dyDescent="0.25">
      <c r="A1383" s="125" t="s">
        <v>2223</v>
      </c>
      <c r="B1383" s="183">
        <v>167452826</v>
      </c>
      <c r="C1383" s="184">
        <v>7.64</v>
      </c>
      <c r="D1383" s="127">
        <f>(C1383+4.2+coefficient!$B$19-0.5)/0.9*1.19</f>
        <v>30.860666666666667</v>
      </c>
      <c r="E1383" s="128">
        <f>(C1383+4.2+coefficient!$B$19-0.5)/0.95</f>
        <v>24.568421052631582</v>
      </c>
      <c r="F1383" s="185" t="s">
        <v>841</v>
      </c>
      <c r="G1383" s="179">
        <v>1382</v>
      </c>
      <c r="H1383" s="180">
        <f>(C1383+4.2+coefficient!$B$19)/0.85*1.19</f>
        <v>33.375999999999998</v>
      </c>
      <c r="I1383" s="132">
        <v>294</v>
      </c>
      <c r="J1383" s="132">
        <v>167452826</v>
      </c>
      <c r="K1383" s="132">
        <v>451070</v>
      </c>
      <c r="L1383" s="181">
        <f>(C1383+4.2+coefficient!$B$19)/0.88*1.19</f>
        <v>32.238181818181815</v>
      </c>
      <c r="M1383" s="135">
        <v>295</v>
      </c>
      <c r="N1383" s="135">
        <v>167452826</v>
      </c>
      <c r="O1383" s="135">
        <v>451071</v>
      </c>
      <c r="P1383" s="182">
        <f>(C1383+4.2+coefficient!$B$19-0.5)/0.88*1.19</f>
        <v>31.562045454545455</v>
      </c>
      <c r="Q1383" s="137">
        <v>296</v>
      </c>
      <c r="R1383" s="137">
        <v>167452826</v>
      </c>
      <c r="S1383" s="137">
        <v>451072</v>
      </c>
      <c r="T1383" s="186">
        <f t="shared" si="94"/>
        <v>16.010909090909092</v>
      </c>
      <c r="U1383" s="187">
        <v>758</v>
      </c>
      <c r="V1383" s="187">
        <v>167452826</v>
      </c>
      <c r="W1383" s="187">
        <v>600726</v>
      </c>
      <c r="X1383" s="188">
        <f t="shared" si="93"/>
        <v>31.238181818181815</v>
      </c>
      <c r="Y1383" s="189">
        <v>759</v>
      </c>
      <c r="Z1383" s="189">
        <v>167452826</v>
      </c>
      <c r="AA1383" s="189">
        <v>600727</v>
      </c>
      <c r="AB1383" s="357">
        <v>0</v>
      </c>
    </row>
    <row r="1384" spans="1:28" x14ac:dyDescent="0.25">
      <c r="A1384" s="144" t="s">
        <v>2224</v>
      </c>
      <c r="B1384" s="183">
        <v>167452827</v>
      </c>
      <c r="C1384" s="184">
        <v>2</v>
      </c>
      <c r="D1384" s="127">
        <f>(C1384+4.2+coefficient!$B$21-0.5)/0.9*1.19</f>
        <v>16.792222222222222</v>
      </c>
      <c r="E1384" s="128">
        <f>(C1384+4.2+coefficient!$B$21-0.5)/0.95</f>
        <v>13.368421052631579</v>
      </c>
      <c r="F1384" s="178" t="s">
        <v>516</v>
      </c>
      <c r="G1384" s="179">
        <v>1383</v>
      </c>
      <c r="H1384" s="180">
        <f>(C1384+4.2+coefficient!$B$21)/0.85*1.19</f>
        <v>18.48</v>
      </c>
      <c r="I1384" s="132">
        <v>294</v>
      </c>
      <c r="J1384" s="132">
        <v>167452827</v>
      </c>
      <c r="K1384" s="132">
        <v>451073</v>
      </c>
      <c r="L1384" s="181">
        <f>(C1384+4.2+coefficient!$B$21)/0.88*1.19</f>
        <v>17.849999999999998</v>
      </c>
      <c r="M1384" s="135">
        <v>295</v>
      </c>
      <c r="N1384" s="135">
        <v>167452827</v>
      </c>
      <c r="O1384" s="135">
        <v>451074</v>
      </c>
      <c r="P1384" s="182">
        <f>(C1384+4.2+coefficient!$B$21-0.5)/0.88*1.19</f>
        <v>17.173863636363635</v>
      </c>
      <c r="Q1384" s="137">
        <v>296</v>
      </c>
      <c r="R1384" s="137">
        <v>167452827</v>
      </c>
      <c r="S1384" s="137">
        <v>451075</v>
      </c>
      <c r="T1384" s="186">
        <f t="shared" si="94"/>
        <v>8.3840909090909097</v>
      </c>
      <c r="U1384" s="187">
        <v>758</v>
      </c>
      <c r="V1384" s="187">
        <v>167452827</v>
      </c>
      <c r="W1384" s="187">
        <v>600728</v>
      </c>
      <c r="X1384" s="188">
        <f>L1384-4.9</f>
        <v>12.949999999999998</v>
      </c>
      <c r="Y1384" s="189">
        <v>759</v>
      </c>
      <c r="Z1384" s="189">
        <v>167452827</v>
      </c>
      <c r="AA1384" s="189">
        <v>600729</v>
      </c>
      <c r="AB1384" s="357">
        <v>49</v>
      </c>
    </row>
    <row r="1385" spans="1:28" x14ac:dyDescent="0.25">
      <c r="A1385" s="125" t="s">
        <v>2225</v>
      </c>
      <c r="B1385" s="183">
        <v>167452828</v>
      </c>
      <c r="C1385" s="184">
        <v>1.98</v>
      </c>
      <c r="D1385" s="127">
        <f>(C1385+4.2+coefficient!$B$21-0.5)/0.9*1.19</f>
        <v>16.765777777777778</v>
      </c>
      <c r="E1385" s="128">
        <f>(C1385+4.2+coefficient!$B$21-0.5)/0.95</f>
        <v>13.347368421052632</v>
      </c>
      <c r="F1385" s="185" t="s">
        <v>516</v>
      </c>
      <c r="G1385" s="179">
        <v>1384</v>
      </c>
      <c r="H1385" s="180">
        <f>(C1385+4.2+coefficient!$B$21)/0.85*1.19</f>
        <v>18.451999999999998</v>
      </c>
      <c r="I1385" s="132">
        <v>294</v>
      </c>
      <c r="J1385" s="132">
        <v>167452828</v>
      </c>
      <c r="K1385" s="132">
        <v>451076</v>
      </c>
      <c r="L1385" s="181">
        <f>(C1385+4.2+coefficient!$B$21)/0.88*1.19</f>
        <v>17.822954545454543</v>
      </c>
      <c r="M1385" s="135">
        <v>295</v>
      </c>
      <c r="N1385" s="135">
        <v>167452828</v>
      </c>
      <c r="O1385" s="135">
        <v>451077</v>
      </c>
      <c r="P1385" s="182">
        <f>(C1385+4.2+coefficient!$B$21-0.5)/0.88*1.19</f>
        <v>17.14681818181818</v>
      </c>
      <c r="Q1385" s="137">
        <v>296</v>
      </c>
      <c r="R1385" s="137">
        <v>167452828</v>
      </c>
      <c r="S1385" s="137">
        <v>451078</v>
      </c>
      <c r="T1385" s="186">
        <f t="shared" si="94"/>
        <v>8.3570454545454531</v>
      </c>
      <c r="U1385" s="187">
        <v>758</v>
      </c>
      <c r="V1385" s="187">
        <v>167452828</v>
      </c>
      <c r="W1385" s="187">
        <v>600730</v>
      </c>
      <c r="X1385" s="188">
        <f>L1385-2</f>
        <v>15.822954545454543</v>
      </c>
      <c r="Y1385" s="189">
        <v>759</v>
      </c>
      <c r="Z1385" s="189">
        <v>167452828</v>
      </c>
      <c r="AA1385" s="189">
        <v>600731</v>
      </c>
      <c r="AB1385" s="357">
        <v>7</v>
      </c>
    </row>
    <row r="1386" spans="1:28" x14ac:dyDescent="0.25">
      <c r="A1386" s="144" t="s">
        <v>2226</v>
      </c>
      <c r="B1386" s="183">
        <v>167452829</v>
      </c>
      <c r="C1386" s="184">
        <v>1.98</v>
      </c>
      <c r="D1386" s="127">
        <f>(C1386+4.2+coefficient!$B$21-0.5)/0.9*1.19</f>
        <v>16.765777777777778</v>
      </c>
      <c r="E1386" s="128">
        <f>(C1386+4.2+coefficient!$B$21-0.5)/0.95</f>
        <v>13.347368421052632</v>
      </c>
      <c r="F1386" s="178" t="s">
        <v>516</v>
      </c>
      <c r="G1386" s="179">
        <v>1385</v>
      </c>
      <c r="H1386" s="180">
        <f>(C1386+4.2+coefficient!$B$21)/0.85*1.19</f>
        <v>18.451999999999998</v>
      </c>
      <c r="I1386" s="132">
        <v>294</v>
      </c>
      <c r="J1386" s="132">
        <v>167452829</v>
      </c>
      <c r="K1386" s="132">
        <v>451079</v>
      </c>
      <c r="L1386" s="181">
        <f>(C1386+4.2+coefficient!$B$21)/0.88*1.19</f>
        <v>17.822954545454543</v>
      </c>
      <c r="M1386" s="135">
        <v>295</v>
      </c>
      <c r="N1386" s="135">
        <v>167452829</v>
      </c>
      <c r="O1386" s="135">
        <v>451080</v>
      </c>
      <c r="P1386" s="182">
        <f>(C1386+4.2+coefficient!$B$21-0.5)/0.88*1.19</f>
        <v>17.14681818181818</v>
      </c>
      <c r="Q1386" s="137">
        <v>296</v>
      </c>
      <c r="R1386" s="137">
        <v>167452829</v>
      </c>
      <c r="S1386" s="137">
        <v>451081</v>
      </c>
      <c r="T1386" s="186">
        <f t="shared" si="94"/>
        <v>8.3570454545454531</v>
      </c>
      <c r="U1386" s="187">
        <v>758</v>
      </c>
      <c r="V1386" s="187">
        <v>167452829</v>
      </c>
      <c r="W1386" s="187">
        <v>600732</v>
      </c>
      <c r="X1386" s="188">
        <f>L1386-2</f>
        <v>15.822954545454543</v>
      </c>
      <c r="Y1386" s="189">
        <v>759</v>
      </c>
      <c r="Z1386" s="189">
        <v>167452829</v>
      </c>
      <c r="AA1386" s="189">
        <v>600733</v>
      </c>
      <c r="AB1386" s="357">
        <v>17</v>
      </c>
    </row>
    <row r="1387" spans="1:28" x14ac:dyDescent="0.25">
      <c r="A1387" s="125" t="s">
        <v>2227</v>
      </c>
      <c r="B1387" s="183">
        <v>167452830</v>
      </c>
      <c r="C1387" s="184">
        <v>2.5</v>
      </c>
      <c r="D1387" s="127">
        <f>(C1387+4.2+coefficient!$B$21-0.5)/0.9*1.19</f>
        <v>17.453333333333333</v>
      </c>
      <c r="E1387" s="128">
        <f>(C1387+4.2+coefficient!$B$21-0.5)/0.95</f>
        <v>13.894736842105264</v>
      </c>
      <c r="F1387" s="185" t="s">
        <v>516</v>
      </c>
      <c r="G1387" s="179">
        <v>1386</v>
      </c>
      <c r="H1387" s="180">
        <f>(C1387+4.2+coefficient!$B$21)/0.85*1.19</f>
        <v>19.18</v>
      </c>
      <c r="I1387" s="132">
        <v>294</v>
      </c>
      <c r="J1387" s="132">
        <v>167452830</v>
      </c>
      <c r="K1387" s="132">
        <v>451082</v>
      </c>
      <c r="L1387" s="181">
        <f>(C1387+4.2+coefficient!$B$21)/0.88*1.19</f>
        <v>18.526136363636361</v>
      </c>
      <c r="M1387" s="135">
        <v>295</v>
      </c>
      <c r="N1387" s="135">
        <v>167452830</v>
      </c>
      <c r="O1387" s="135">
        <v>451083</v>
      </c>
      <c r="P1387" s="182">
        <f>(C1387+4.2+coefficient!$B$21-0.5)/0.88*1.19</f>
        <v>17.849999999999998</v>
      </c>
      <c r="Q1387" s="137">
        <v>296</v>
      </c>
      <c r="R1387" s="137">
        <v>167452830</v>
      </c>
      <c r="S1387" s="137">
        <v>451084</v>
      </c>
      <c r="T1387" s="186">
        <f t="shared" si="94"/>
        <v>9.060227272727273</v>
      </c>
      <c r="U1387" s="187">
        <v>758</v>
      </c>
      <c r="V1387" s="187">
        <v>167452830</v>
      </c>
      <c r="W1387" s="187">
        <v>600734</v>
      </c>
      <c r="X1387" s="188">
        <f>L1387-4.9</f>
        <v>13.626136363636361</v>
      </c>
      <c r="Y1387" s="189">
        <v>759</v>
      </c>
      <c r="Z1387" s="189">
        <v>167452830</v>
      </c>
      <c r="AA1387" s="189">
        <v>600735</v>
      </c>
      <c r="AB1387" s="357">
        <v>49</v>
      </c>
    </row>
    <row r="1388" spans="1:28" x14ac:dyDescent="0.25">
      <c r="A1388" s="144" t="s">
        <v>2228</v>
      </c>
      <c r="B1388" s="183">
        <v>167452831</v>
      </c>
      <c r="C1388" s="184">
        <v>2.5499999999999998</v>
      </c>
      <c r="D1388" s="127">
        <f>(C1388+4.2+coefficient!$B$21-0.5)/0.9*1.19</f>
        <v>17.519444444444442</v>
      </c>
      <c r="E1388" s="128">
        <f>(C1388+4.2+coefficient!$B$21-0.5)/0.95</f>
        <v>13.947368421052632</v>
      </c>
      <c r="F1388" s="178" t="s">
        <v>516</v>
      </c>
      <c r="G1388" s="179">
        <v>1387</v>
      </c>
      <c r="H1388" s="180">
        <f>(C1388+4.2+coefficient!$B$21)/0.85*1.19</f>
        <v>19.25</v>
      </c>
      <c r="I1388" s="132">
        <v>294</v>
      </c>
      <c r="J1388" s="132">
        <v>167452831</v>
      </c>
      <c r="K1388" s="132">
        <v>451085</v>
      </c>
      <c r="L1388" s="181">
        <f>(C1388+4.2+coefficient!$B$21)/0.88*1.19</f>
        <v>18.59375</v>
      </c>
      <c r="M1388" s="135">
        <v>295</v>
      </c>
      <c r="N1388" s="135">
        <v>167452831</v>
      </c>
      <c r="O1388" s="135">
        <v>451086</v>
      </c>
      <c r="P1388" s="182">
        <f>(C1388+4.2+coefficient!$B$21-0.5)/0.88*1.19</f>
        <v>17.917613636363637</v>
      </c>
      <c r="Q1388" s="137">
        <v>296</v>
      </c>
      <c r="R1388" s="137">
        <v>167452831</v>
      </c>
      <c r="S1388" s="137">
        <v>451087</v>
      </c>
      <c r="T1388" s="186">
        <f t="shared" si="94"/>
        <v>9.1278409090909083</v>
      </c>
      <c r="U1388" s="187">
        <v>758</v>
      </c>
      <c r="V1388" s="187">
        <v>167452831</v>
      </c>
      <c r="W1388" s="187">
        <v>600736</v>
      </c>
      <c r="X1388" s="188">
        <f>L1388-4.9</f>
        <v>13.69375</v>
      </c>
      <c r="Y1388" s="189">
        <v>759</v>
      </c>
      <c r="Z1388" s="189">
        <v>167452831</v>
      </c>
      <c r="AA1388" s="189">
        <v>600737</v>
      </c>
      <c r="AB1388" s="357">
        <v>49</v>
      </c>
    </row>
    <row r="1389" spans="1:28" x14ac:dyDescent="0.25">
      <c r="A1389" s="125" t="s">
        <v>2229</v>
      </c>
      <c r="B1389" s="183">
        <v>167452832</v>
      </c>
      <c r="C1389" s="184">
        <v>2.19</v>
      </c>
      <c r="D1389" s="127">
        <f>(C1389+4.2+coefficient!$B$21-0.5)/0.9*1.19</f>
        <v>17.043444444444443</v>
      </c>
      <c r="E1389" s="128">
        <f>(C1389+4.2+coefficient!$B$21-0.5)/0.95</f>
        <v>13.56842105263158</v>
      </c>
      <c r="F1389" s="185" t="s">
        <v>516</v>
      </c>
      <c r="G1389" s="179">
        <v>1388</v>
      </c>
      <c r="H1389" s="180">
        <f>(C1389+4.2+coefficient!$B$21)/0.85*1.19</f>
        <v>18.745999999999999</v>
      </c>
      <c r="I1389" s="132">
        <v>294</v>
      </c>
      <c r="J1389" s="132">
        <v>167452832</v>
      </c>
      <c r="K1389" s="132">
        <v>451088</v>
      </c>
      <c r="L1389" s="181">
        <f>(C1389+4.2+coefficient!$B$21)/0.88*1.19</f>
        <v>18.106931818181817</v>
      </c>
      <c r="M1389" s="135">
        <v>295</v>
      </c>
      <c r="N1389" s="135">
        <v>167452832</v>
      </c>
      <c r="O1389" s="135">
        <v>451089</v>
      </c>
      <c r="P1389" s="182">
        <f>(C1389+4.2+coefficient!$B$21-0.5)/0.88*1.19</f>
        <v>17.430795454545454</v>
      </c>
      <c r="Q1389" s="137">
        <v>296</v>
      </c>
      <c r="R1389" s="137">
        <v>167452832</v>
      </c>
      <c r="S1389" s="137">
        <v>451090</v>
      </c>
      <c r="T1389" s="186">
        <f t="shared" si="94"/>
        <v>8.6410227272727269</v>
      </c>
      <c r="U1389" s="187">
        <v>758</v>
      </c>
      <c r="V1389" s="187">
        <v>167452832</v>
      </c>
      <c r="W1389" s="187">
        <v>600738</v>
      </c>
      <c r="X1389" s="188">
        <f>L1389-2</f>
        <v>16.106931818181817</v>
      </c>
      <c r="Y1389" s="189">
        <v>759</v>
      </c>
      <c r="Z1389" s="189">
        <v>167452832</v>
      </c>
      <c r="AA1389" s="189">
        <v>600739</v>
      </c>
      <c r="AB1389" s="357">
        <v>7</v>
      </c>
    </row>
    <row r="1390" spans="1:28" x14ac:dyDescent="0.25">
      <c r="A1390" s="144" t="s">
        <v>2230</v>
      </c>
      <c r="B1390" s="183">
        <v>167452833</v>
      </c>
      <c r="C1390" s="184">
        <v>3.07</v>
      </c>
      <c r="D1390" s="127">
        <f>(C1390+4.2+coefficient!$B$20-0.5)/0.9*1.19</f>
        <v>20.851444444444443</v>
      </c>
      <c r="E1390" s="128">
        <f>(C1390+4.2+coefficient!$B$20-0.5)/0.95</f>
        <v>16.600000000000001</v>
      </c>
      <c r="F1390" s="178" t="s">
        <v>842</v>
      </c>
      <c r="G1390" s="179">
        <v>1389</v>
      </c>
      <c r="H1390" s="180">
        <f>(C1390+4.2+coefficient!$B$20)/0.85*1.19</f>
        <v>22.777999999999999</v>
      </c>
      <c r="I1390" s="132">
        <v>294</v>
      </c>
      <c r="J1390" s="132">
        <v>167452833</v>
      </c>
      <c r="K1390" s="132">
        <v>451091</v>
      </c>
      <c r="L1390" s="181">
        <f>(C1390+4.2+coefficient!$B$20)/0.88*1.19</f>
        <v>22.001477272727271</v>
      </c>
      <c r="M1390" s="135">
        <v>295</v>
      </c>
      <c r="N1390" s="135">
        <v>167452833</v>
      </c>
      <c r="O1390" s="135">
        <v>451092</v>
      </c>
      <c r="P1390" s="182">
        <f>(C1390+4.2+coefficient!$B$20-0.5)/0.88*1.19</f>
        <v>21.325340909090905</v>
      </c>
      <c r="Q1390" s="137">
        <v>296</v>
      </c>
      <c r="R1390" s="137">
        <v>167452833</v>
      </c>
      <c r="S1390" s="137">
        <v>451093</v>
      </c>
      <c r="T1390" s="186">
        <f t="shared" si="94"/>
        <v>9.8310227272727264</v>
      </c>
      <c r="U1390" s="187">
        <v>758</v>
      </c>
      <c r="V1390" s="187">
        <v>167452833</v>
      </c>
      <c r="W1390" s="187">
        <v>600740</v>
      </c>
      <c r="X1390" s="188">
        <f>L1390-2</f>
        <v>20.001477272727271</v>
      </c>
      <c r="Y1390" s="189">
        <v>759</v>
      </c>
      <c r="Z1390" s="189">
        <v>167452833</v>
      </c>
      <c r="AA1390" s="189">
        <v>600741</v>
      </c>
      <c r="AB1390" s="357">
        <v>7</v>
      </c>
    </row>
    <row r="1391" spans="1:28" x14ac:dyDescent="0.25">
      <c r="A1391" s="148" t="s">
        <v>2231</v>
      </c>
      <c r="B1391" s="190">
        <v>167452834</v>
      </c>
      <c r="C1391" s="191">
        <v>2.89</v>
      </c>
      <c r="D1391" s="192">
        <f>(C1391+4.2+coefficient!$B$20-0.5)/0.9*1.19</f>
        <v>20.613444444444443</v>
      </c>
      <c r="E1391" s="193">
        <f>(C1391+4.2+coefficient!$B$20-0.5)/0.95</f>
        <v>16.410526315789475</v>
      </c>
      <c r="F1391" s="185" t="s">
        <v>842</v>
      </c>
      <c r="G1391" s="179">
        <v>1390</v>
      </c>
      <c r="H1391" s="180">
        <f>(C1391+4.2+coefficient!$B$20)/0.85*1.19</f>
        <v>22.526</v>
      </c>
      <c r="I1391" s="132">
        <v>294</v>
      </c>
      <c r="J1391" s="132">
        <v>167452834</v>
      </c>
      <c r="K1391" s="132">
        <v>451094</v>
      </c>
      <c r="L1391" s="181">
        <f>(C1391+4.2+coefficient!$B$20)/0.88*1.19</f>
        <v>21.758068181818182</v>
      </c>
      <c r="M1391" s="135">
        <v>295</v>
      </c>
      <c r="N1391" s="135">
        <v>167452834</v>
      </c>
      <c r="O1391" s="135">
        <v>451095</v>
      </c>
      <c r="P1391" s="182">
        <f>(C1391+4.2+coefficient!$B$20-0.5)/0.88*1.19</f>
        <v>21.081931818181815</v>
      </c>
      <c r="Q1391" s="137">
        <v>296</v>
      </c>
      <c r="R1391" s="137">
        <v>167452834</v>
      </c>
      <c r="S1391" s="137">
        <v>451096</v>
      </c>
      <c r="T1391" s="186">
        <f t="shared" si="94"/>
        <v>9.5876136363636366</v>
      </c>
      <c r="U1391" s="187">
        <v>758</v>
      </c>
      <c r="V1391" s="187">
        <v>167452834</v>
      </c>
      <c r="W1391" s="187">
        <v>600742</v>
      </c>
      <c r="X1391" s="188">
        <f>L1391-4.9</f>
        <v>16.858068181818183</v>
      </c>
      <c r="Y1391" s="189">
        <v>759</v>
      </c>
      <c r="Z1391" s="189">
        <v>167452834</v>
      </c>
      <c r="AA1391" s="189">
        <v>600743</v>
      </c>
      <c r="AB1391" s="357">
        <v>7</v>
      </c>
    </row>
    <row r="1392" spans="1:28" x14ac:dyDescent="0.25">
      <c r="A1392" s="144" t="s">
        <v>2232</v>
      </c>
      <c r="B1392" s="183">
        <v>167452835</v>
      </c>
      <c r="C1392" s="184">
        <v>2.89</v>
      </c>
      <c r="D1392" s="127">
        <f>(C1392+4.2+coefficient!$B$20-0.5)/0.9*1.19</f>
        <v>20.613444444444443</v>
      </c>
      <c r="E1392" s="128">
        <f>(C1392+4.2+coefficient!$B$20-0.5)/0.95</f>
        <v>16.410526315789475</v>
      </c>
      <c r="F1392" s="178" t="s">
        <v>842</v>
      </c>
      <c r="G1392" s="179">
        <v>1391</v>
      </c>
      <c r="H1392" s="180">
        <f>(C1392+4.2+coefficient!$B$20)/0.85*1.19</f>
        <v>22.526</v>
      </c>
      <c r="I1392" s="132">
        <v>294</v>
      </c>
      <c r="J1392" s="132">
        <v>167452835</v>
      </c>
      <c r="K1392" s="132">
        <v>451097</v>
      </c>
      <c r="L1392" s="181">
        <f>(C1392+4.2+coefficient!$B$20)/0.88*1.19</f>
        <v>21.758068181818182</v>
      </c>
      <c r="M1392" s="135">
        <v>295</v>
      </c>
      <c r="N1392" s="135">
        <v>167452835</v>
      </c>
      <c r="O1392" s="135">
        <v>451098</v>
      </c>
      <c r="P1392" s="182">
        <f>(C1392+4.2+coefficient!$B$20-0.5)/0.88*1.19</f>
        <v>21.081931818181815</v>
      </c>
      <c r="Q1392" s="137">
        <v>296</v>
      </c>
      <c r="R1392" s="137">
        <v>167452835</v>
      </c>
      <c r="S1392" s="137">
        <v>451099</v>
      </c>
      <c r="T1392" s="186">
        <f t="shared" si="94"/>
        <v>9.5876136363636366</v>
      </c>
      <c r="U1392" s="187">
        <v>758</v>
      </c>
      <c r="V1392" s="187">
        <v>167452835</v>
      </c>
      <c r="W1392" s="187">
        <v>600744</v>
      </c>
      <c r="X1392" s="188">
        <f>L1392-2</f>
        <v>19.758068181818182</v>
      </c>
      <c r="Y1392" s="189">
        <v>759</v>
      </c>
      <c r="Z1392" s="189">
        <v>167452835</v>
      </c>
      <c r="AA1392" s="189">
        <v>600745</v>
      </c>
      <c r="AB1392" s="357">
        <v>7</v>
      </c>
    </row>
    <row r="1393" spans="1:33" x14ac:dyDescent="0.25">
      <c r="A1393" s="125" t="s">
        <v>2233</v>
      </c>
      <c r="B1393" s="183">
        <v>167452836</v>
      </c>
      <c r="C1393" s="184">
        <v>2.19</v>
      </c>
      <c r="D1393" s="127">
        <f>(C1393+4.2+coefficient!$B$21-0.5)/0.9*1.19</f>
        <v>17.043444444444443</v>
      </c>
      <c r="E1393" s="128">
        <f>(C1393+4.2+coefficient!$B$21-0.5)/0.95</f>
        <v>13.56842105263158</v>
      </c>
      <c r="F1393" s="185" t="s">
        <v>516</v>
      </c>
      <c r="G1393" s="179">
        <v>1392</v>
      </c>
      <c r="H1393" s="180">
        <f>(C1393+4.2+coefficient!$B$21)/0.85*1.19</f>
        <v>18.745999999999999</v>
      </c>
      <c r="I1393" s="132">
        <v>294</v>
      </c>
      <c r="J1393" s="132">
        <v>167452836</v>
      </c>
      <c r="K1393" s="132">
        <v>451100</v>
      </c>
      <c r="L1393" s="181">
        <f>(C1393+4.2+coefficient!$B$21)/0.88*1.19</f>
        <v>18.106931818181817</v>
      </c>
      <c r="M1393" s="135">
        <v>295</v>
      </c>
      <c r="N1393" s="135">
        <v>167452836</v>
      </c>
      <c r="O1393" s="135">
        <v>451101</v>
      </c>
      <c r="P1393" s="182">
        <f>(C1393+4.2+coefficient!$B$21-0.5)/0.88*1.19</f>
        <v>17.430795454545454</v>
      </c>
      <c r="Q1393" s="137">
        <v>296</v>
      </c>
      <c r="R1393" s="137">
        <v>167452836</v>
      </c>
      <c r="S1393" s="137">
        <v>451102</v>
      </c>
      <c r="T1393" s="186">
        <f t="shared" si="94"/>
        <v>8.6410227272727269</v>
      </c>
      <c r="U1393" s="187">
        <v>758</v>
      </c>
      <c r="V1393" s="187">
        <v>167452836</v>
      </c>
      <c r="W1393" s="187">
        <v>600746</v>
      </c>
      <c r="X1393" s="188">
        <f>L1393-2</f>
        <v>16.106931818181817</v>
      </c>
      <c r="Y1393" s="189">
        <v>759</v>
      </c>
      <c r="Z1393" s="189">
        <v>167452836</v>
      </c>
      <c r="AA1393" s="189">
        <v>600747</v>
      </c>
      <c r="AB1393" s="357">
        <v>17</v>
      </c>
    </row>
    <row r="1394" spans="1:33" x14ac:dyDescent="0.25">
      <c r="A1394" s="144" t="s">
        <v>2234</v>
      </c>
      <c r="B1394" s="183">
        <v>167452837</v>
      </c>
      <c r="C1394" s="184">
        <v>3.07</v>
      </c>
      <c r="D1394" s="127">
        <f>(C1394+4.2+coefficient!$B$20-0.5)/0.9*1.19</f>
        <v>20.851444444444443</v>
      </c>
      <c r="E1394" s="128">
        <f>(C1394+4.2+coefficient!$B$20-0.5)/0.95</f>
        <v>16.600000000000001</v>
      </c>
      <c r="F1394" s="178" t="s">
        <v>842</v>
      </c>
      <c r="G1394" s="179">
        <v>1393</v>
      </c>
      <c r="H1394" s="180">
        <f>(C1394+4.2+coefficient!$B$20)/0.85*1.19</f>
        <v>22.777999999999999</v>
      </c>
      <c r="I1394" s="132">
        <v>294</v>
      </c>
      <c r="J1394" s="132">
        <v>167452837</v>
      </c>
      <c r="K1394" s="132">
        <v>451103</v>
      </c>
      <c r="L1394" s="181">
        <f>(C1394+4.2+coefficient!$B$20)/0.88*1.19</f>
        <v>22.001477272727271</v>
      </c>
      <c r="M1394" s="135">
        <v>295</v>
      </c>
      <c r="N1394" s="135">
        <v>167452837</v>
      </c>
      <c r="O1394" s="135">
        <v>451104</v>
      </c>
      <c r="P1394" s="182">
        <f>(C1394+4.2+coefficient!$B$20-0.5)/0.88*1.19</f>
        <v>21.325340909090905</v>
      </c>
      <c r="Q1394" s="137">
        <v>296</v>
      </c>
      <c r="R1394" s="137">
        <v>167452837</v>
      </c>
      <c r="S1394" s="137">
        <v>451105</v>
      </c>
      <c r="T1394" s="186">
        <f t="shared" si="94"/>
        <v>9.8310227272727264</v>
      </c>
      <c r="U1394" s="187">
        <v>758</v>
      </c>
      <c r="V1394" s="187">
        <v>167452837</v>
      </c>
      <c r="W1394" s="187">
        <v>600748</v>
      </c>
      <c r="X1394" s="188">
        <f>L1394-2</f>
        <v>20.001477272727271</v>
      </c>
      <c r="Y1394" s="189">
        <v>759</v>
      </c>
      <c r="Z1394" s="189">
        <v>167452837</v>
      </c>
      <c r="AA1394" s="189">
        <v>600749</v>
      </c>
      <c r="AB1394" s="357">
        <v>17</v>
      </c>
      <c r="AE1394">
        <v>2</v>
      </c>
      <c r="AF1394">
        <v>17.940000000000001</v>
      </c>
      <c r="AG1394">
        <v>0</v>
      </c>
    </row>
    <row r="1395" spans="1:33" x14ac:dyDescent="0.25">
      <c r="A1395" s="148" t="s">
        <v>2235</v>
      </c>
      <c r="B1395" s="190">
        <v>167452838</v>
      </c>
      <c r="C1395" s="191">
        <v>2.89</v>
      </c>
      <c r="D1395" s="192">
        <f>(C1395+4.2+coefficient!$B$20-0.5)/0.9*1.19</f>
        <v>20.613444444444443</v>
      </c>
      <c r="E1395" s="193">
        <f>(C1395+4.2+coefficient!$B$20-0.5)/0.95</f>
        <v>16.410526315789475</v>
      </c>
      <c r="F1395" s="185" t="s">
        <v>842</v>
      </c>
      <c r="G1395" s="179">
        <v>1394</v>
      </c>
      <c r="H1395" s="180">
        <f>(C1395+4.2+coefficient!$B$20)/0.85*1.19</f>
        <v>22.526</v>
      </c>
      <c r="I1395" s="132">
        <v>294</v>
      </c>
      <c r="J1395" s="132">
        <v>167452838</v>
      </c>
      <c r="K1395" s="132">
        <v>451106</v>
      </c>
      <c r="L1395" s="181">
        <f>(C1395+4.2+coefficient!$B$20)/0.88*1.19</f>
        <v>21.758068181818182</v>
      </c>
      <c r="M1395" s="135">
        <v>295</v>
      </c>
      <c r="N1395" s="135">
        <v>167452838</v>
      </c>
      <c r="O1395" s="135">
        <v>451107</v>
      </c>
      <c r="P1395" s="182">
        <f>(C1395+4.2+coefficient!$B$20-0.5)/0.88*1.19</f>
        <v>21.081931818181815</v>
      </c>
      <c r="Q1395" s="137">
        <v>296</v>
      </c>
      <c r="R1395" s="137">
        <v>167452838</v>
      </c>
      <c r="S1395" s="137">
        <v>451108</v>
      </c>
      <c r="T1395" s="186">
        <f t="shared" si="94"/>
        <v>9.5876136363636366</v>
      </c>
      <c r="U1395" s="187">
        <v>758</v>
      </c>
      <c r="V1395" s="187">
        <v>167452838</v>
      </c>
      <c r="W1395" s="187">
        <v>600750</v>
      </c>
      <c r="X1395" s="188">
        <f>L1395-4.9</f>
        <v>16.858068181818183</v>
      </c>
      <c r="Y1395" s="189">
        <v>759</v>
      </c>
      <c r="Z1395" s="189">
        <v>167452838</v>
      </c>
      <c r="AA1395" s="189">
        <v>600751</v>
      </c>
      <c r="AB1395" s="357">
        <v>17</v>
      </c>
    </row>
    <row r="1396" spans="1:33" x14ac:dyDescent="0.25">
      <c r="A1396" s="144" t="s">
        <v>2236</v>
      </c>
      <c r="B1396" s="183">
        <v>167452839</v>
      </c>
      <c r="C1396" s="184">
        <v>2.89</v>
      </c>
      <c r="D1396" s="127">
        <f>(C1396+4.2+coefficient!$B$20-0.5)/0.9*1.19</f>
        <v>20.613444444444443</v>
      </c>
      <c r="E1396" s="128">
        <f>(C1396+4.2+coefficient!$B$20-0.5)/0.95</f>
        <v>16.410526315789475</v>
      </c>
      <c r="F1396" s="178" t="s">
        <v>842</v>
      </c>
      <c r="G1396" s="179">
        <v>1395</v>
      </c>
      <c r="H1396" s="180">
        <f>(C1396+4.2+coefficient!$B$20)/0.85*1.19</f>
        <v>22.526</v>
      </c>
      <c r="I1396" s="132">
        <v>294</v>
      </c>
      <c r="J1396" s="132">
        <v>167452839</v>
      </c>
      <c r="K1396" s="132">
        <v>451109</v>
      </c>
      <c r="L1396" s="181">
        <f>(C1396+4.2+coefficient!$B$20)/0.88*1.19</f>
        <v>21.758068181818182</v>
      </c>
      <c r="M1396" s="135">
        <v>295</v>
      </c>
      <c r="N1396" s="135">
        <v>167452839</v>
      </c>
      <c r="O1396" s="135">
        <v>451110</v>
      </c>
      <c r="P1396" s="182">
        <f>(C1396+4.2+coefficient!$B$20-0.5)/0.88*1.19</f>
        <v>21.081931818181815</v>
      </c>
      <c r="Q1396" s="137">
        <v>296</v>
      </c>
      <c r="R1396" s="137">
        <v>167452839</v>
      </c>
      <c r="S1396" s="137">
        <v>451111</v>
      </c>
      <c r="T1396" s="186">
        <f t="shared" si="94"/>
        <v>9.5876136363636366</v>
      </c>
      <c r="U1396" s="187">
        <v>758</v>
      </c>
      <c r="V1396" s="187">
        <v>167452839</v>
      </c>
      <c r="W1396" s="187">
        <v>600752</v>
      </c>
      <c r="X1396" s="188">
        <f>L1396-2</f>
        <v>19.758068181818182</v>
      </c>
      <c r="Y1396" s="189">
        <v>759</v>
      </c>
      <c r="Z1396" s="189">
        <v>167452839</v>
      </c>
      <c r="AA1396" s="189">
        <v>600753</v>
      </c>
      <c r="AB1396" s="357">
        <v>17</v>
      </c>
    </row>
    <row r="1397" spans="1:33" x14ac:dyDescent="0.25">
      <c r="A1397" s="125" t="s">
        <v>2237</v>
      </c>
      <c r="B1397" s="183">
        <v>167452840</v>
      </c>
      <c r="C1397" s="184">
        <v>2.87</v>
      </c>
      <c r="D1397" s="127">
        <f>(C1397+4.2+coefficient!$B$21-0.5)/0.9*1.19</f>
        <v>17.942555555555554</v>
      </c>
      <c r="E1397" s="128">
        <f>(C1397+4.2+coefficient!$B$21-0.5)/0.95</f>
        <v>14.284210526315791</v>
      </c>
      <c r="F1397" s="185" t="s">
        <v>516</v>
      </c>
      <c r="G1397" s="179">
        <v>1396</v>
      </c>
      <c r="H1397" s="180">
        <f>(C1397+4.2+coefficient!$B$21)/0.85*1.19</f>
        <v>19.698</v>
      </c>
      <c r="I1397" s="132">
        <v>294</v>
      </c>
      <c r="J1397" s="132">
        <v>167452840</v>
      </c>
      <c r="K1397" s="132">
        <v>451112</v>
      </c>
      <c r="L1397" s="181">
        <f>(C1397+4.2+coefficient!$B$21)/0.88*1.19</f>
        <v>19.02647727272727</v>
      </c>
      <c r="M1397" s="135">
        <v>295</v>
      </c>
      <c r="N1397" s="135">
        <v>167452840</v>
      </c>
      <c r="O1397" s="135">
        <v>451113</v>
      </c>
      <c r="P1397" s="182">
        <f>(C1397+4.2+coefficient!$B$21-0.5)/0.88*1.19</f>
        <v>18.350340909090907</v>
      </c>
      <c r="Q1397" s="137">
        <v>296</v>
      </c>
      <c r="R1397" s="137">
        <v>167452840</v>
      </c>
      <c r="S1397" s="137">
        <v>451114</v>
      </c>
      <c r="T1397" s="186">
        <f t="shared" si="94"/>
        <v>9.5605681818181818</v>
      </c>
      <c r="U1397" s="187">
        <v>758</v>
      </c>
      <c r="V1397" s="187">
        <v>167452840</v>
      </c>
      <c r="W1397" s="187">
        <v>600754</v>
      </c>
      <c r="X1397" s="188">
        <f>L1397-2</f>
        <v>17.02647727272727</v>
      </c>
      <c r="Y1397" s="189">
        <v>759</v>
      </c>
      <c r="Z1397" s="189">
        <v>167452840</v>
      </c>
      <c r="AA1397" s="189">
        <v>600755</v>
      </c>
      <c r="AB1397" s="357">
        <v>14</v>
      </c>
    </row>
    <row r="1398" spans="1:33" x14ac:dyDescent="0.25">
      <c r="A1398" s="144" t="s">
        <v>2238</v>
      </c>
      <c r="B1398" s="183">
        <v>167452841</v>
      </c>
      <c r="C1398" s="184">
        <v>3.75</v>
      </c>
      <c r="D1398" s="127">
        <f>(C1398+4.2+coefficient!$B$20-0.5)/0.9*1.19</f>
        <v>21.75055555555555</v>
      </c>
      <c r="E1398" s="128">
        <f>(C1398+4.2+coefficient!$B$20-0.5)/0.95</f>
        <v>17.315789473684209</v>
      </c>
      <c r="F1398" s="178" t="s">
        <v>842</v>
      </c>
      <c r="G1398" s="179">
        <v>1397</v>
      </c>
      <c r="H1398" s="180">
        <f>(C1398+4.2+coefficient!$B$20)/0.85*1.19</f>
        <v>23.73</v>
      </c>
      <c r="I1398" s="132">
        <v>294</v>
      </c>
      <c r="J1398" s="132">
        <v>167452841</v>
      </c>
      <c r="K1398" s="132">
        <v>451115</v>
      </c>
      <c r="L1398" s="181">
        <f>(C1398+4.2+coefficient!$B$20)/0.88*1.19</f>
        <v>22.921022727272728</v>
      </c>
      <c r="M1398" s="135">
        <v>295</v>
      </c>
      <c r="N1398" s="135">
        <v>167452841</v>
      </c>
      <c r="O1398" s="135">
        <v>451116</v>
      </c>
      <c r="P1398" s="182">
        <f>(C1398+4.2+coefficient!$B$20-0.5)/0.88*1.19</f>
        <v>22.244886363636361</v>
      </c>
      <c r="Q1398" s="137">
        <v>296</v>
      </c>
      <c r="R1398" s="137">
        <v>167452841</v>
      </c>
      <c r="S1398" s="137">
        <v>451117</v>
      </c>
      <c r="T1398" s="186">
        <f t="shared" si="94"/>
        <v>10.750568181818183</v>
      </c>
      <c r="U1398" s="187">
        <v>758</v>
      </c>
      <c r="V1398" s="187">
        <v>167452841</v>
      </c>
      <c r="W1398" s="187">
        <v>600756</v>
      </c>
      <c r="X1398" s="188">
        <f>L1398-2</f>
        <v>20.921022727272728</v>
      </c>
      <c r="Y1398" s="189">
        <v>759</v>
      </c>
      <c r="Z1398" s="189">
        <v>167452841</v>
      </c>
      <c r="AA1398" s="189">
        <v>600757</v>
      </c>
      <c r="AB1398" s="357">
        <v>14</v>
      </c>
    </row>
    <row r="1399" spans="1:33" x14ac:dyDescent="0.25">
      <c r="A1399" s="148" t="s">
        <v>2239</v>
      </c>
      <c r="B1399" s="190">
        <v>167452842</v>
      </c>
      <c r="C1399" s="191">
        <v>3.57</v>
      </c>
      <c r="D1399" s="192">
        <f>(C1399+4.2+coefficient!$B$20-0.5)/0.9*1.19</f>
        <v>21.512555555555551</v>
      </c>
      <c r="E1399" s="193">
        <f>(C1399+4.2+coefficient!$B$20-0.5)/0.95</f>
        <v>17.126315789473683</v>
      </c>
      <c r="F1399" s="185" t="s">
        <v>842</v>
      </c>
      <c r="G1399" s="179">
        <v>1398</v>
      </c>
      <c r="H1399" s="180">
        <f>(C1399+4.2+coefficient!$B$20)/0.85*1.19</f>
        <v>23.478000000000002</v>
      </c>
      <c r="I1399" s="132">
        <v>294</v>
      </c>
      <c r="J1399" s="132">
        <v>167452842</v>
      </c>
      <c r="K1399" s="132">
        <v>451118</v>
      </c>
      <c r="L1399" s="181">
        <f>(C1399+4.2+coefficient!$B$20)/0.88*1.19</f>
        <v>22.677613636363635</v>
      </c>
      <c r="M1399" s="135">
        <v>295</v>
      </c>
      <c r="N1399" s="135">
        <v>167452842</v>
      </c>
      <c r="O1399" s="135">
        <v>451119</v>
      </c>
      <c r="P1399" s="182">
        <f>(C1399+4.2+coefficient!$B$20-0.5)/0.88*1.19</f>
        <v>22.001477272727271</v>
      </c>
      <c r="Q1399" s="137">
        <v>296</v>
      </c>
      <c r="R1399" s="137">
        <v>167452842</v>
      </c>
      <c r="S1399" s="137">
        <v>451120</v>
      </c>
      <c r="T1399" s="186">
        <f t="shared" si="94"/>
        <v>10.50715909090909</v>
      </c>
      <c r="U1399" s="187">
        <v>758</v>
      </c>
      <c r="V1399" s="187">
        <v>167452842</v>
      </c>
      <c r="W1399" s="187">
        <v>600758</v>
      </c>
      <c r="X1399" s="188">
        <f>L1399-4.9</f>
        <v>17.777613636363633</v>
      </c>
      <c r="Y1399" s="189">
        <v>759</v>
      </c>
      <c r="Z1399" s="189">
        <v>167452842</v>
      </c>
      <c r="AA1399" s="189">
        <v>600759</v>
      </c>
      <c r="AB1399" s="357">
        <v>14</v>
      </c>
    </row>
    <row r="1400" spans="1:33" x14ac:dyDescent="0.25">
      <c r="A1400" s="144" t="s">
        <v>2240</v>
      </c>
      <c r="B1400" s="183">
        <v>167452843</v>
      </c>
      <c r="C1400" s="184">
        <v>3.57</v>
      </c>
      <c r="D1400" s="127">
        <f>(C1400+4.2+coefficient!$B$20-0.5)/0.9*1.19</f>
        <v>21.512555555555551</v>
      </c>
      <c r="E1400" s="128">
        <f>(C1400+4.2+coefficient!$B$20-0.5)/0.95</f>
        <v>17.126315789473683</v>
      </c>
      <c r="F1400" s="178" t="s">
        <v>842</v>
      </c>
      <c r="G1400" s="179">
        <v>1399</v>
      </c>
      <c r="H1400" s="180">
        <f>(C1400+4.2+coefficient!$B$20)/0.85*1.19</f>
        <v>23.478000000000002</v>
      </c>
      <c r="I1400" s="132">
        <v>294</v>
      </c>
      <c r="J1400" s="132">
        <v>167452843</v>
      </c>
      <c r="K1400" s="132">
        <v>451121</v>
      </c>
      <c r="L1400" s="181">
        <f>(C1400+4.2+coefficient!$B$20)/0.88*1.19</f>
        <v>22.677613636363635</v>
      </c>
      <c r="M1400" s="135">
        <v>295</v>
      </c>
      <c r="N1400" s="135">
        <v>167452843</v>
      </c>
      <c r="O1400" s="135">
        <v>451122</v>
      </c>
      <c r="P1400" s="182">
        <f>(C1400+4.2+coefficient!$B$20-0.5)/0.88*1.19</f>
        <v>22.001477272727271</v>
      </c>
      <c r="Q1400" s="137">
        <v>296</v>
      </c>
      <c r="R1400" s="137">
        <v>167452843</v>
      </c>
      <c r="S1400" s="137">
        <v>451123</v>
      </c>
      <c r="T1400" s="186">
        <f t="shared" si="94"/>
        <v>10.50715909090909</v>
      </c>
      <c r="U1400" s="187">
        <v>758</v>
      </c>
      <c r="V1400" s="187">
        <v>167452843</v>
      </c>
      <c r="W1400" s="187">
        <v>600760</v>
      </c>
      <c r="X1400" s="188">
        <f>L1400-2</f>
        <v>20.677613636363635</v>
      </c>
      <c r="Y1400" s="189">
        <v>759</v>
      </c>
      <c r="Z1400" s="189">
        <v>167452843</v>
      </c>
      <c r="AA1400" s="189">
        <v>600761</v>
      </c>
      <c r="AB1400" s="357">
        <v>14</v>
      </c>
    </row>
    <row r="1401" spans="1:33" x14ac:dyDescent="0.25">
      <c r="A1401" s="125" t="s">
        <v>2241</v>
      </c>
      <c r="B1401" s="183">
        <v>167452844</v>
      </c>
      <c r="C1401" s="184">
        <v>2.11</v>
      </c>
      <c r="D1401" s="127">
        <f>(C1401+4.2+coefficient!$B$21-0.5)/0.9*1.19</f>
        <v>16.937666666666669</v>
      </c>
      <c r="E1401" s="128">
        <f>(C1401+4.2+coefficient!$B$21-0.5)/0.95</f>
        <v>13.48421052631579</v>
      </c>
      <c r="F1401" s="185" t="s">
        <v>516</v>
      </c>
      <c r="G1401" s="179">
        <v>1400</v>
      </c>
      <c r="H1401" s="180">
        <f>(C1401+4.2+coefficient!$B$21)/0.85*1.19</f>
        <v>18.634</v>
      </c>
      <c r="I1401" s="132">
        <v>294</v>
      </c>
      <c r="J1401" s="132">
        <v>167452844</v>
      </c>
      <c r="K1401" s="132">
        <v>451124</v>
      </c>
      <c r="L1401" s="181">
        <f>(C1401+4.2+coefficient!$B$21)/0.88*1.19</f>
        <v>17.998749999999998</v>
      </c>
      <c r="M1401" s="135">
        <v>295</v>
      </c>
      <c r="N1401" s="135">
        <v>167452844</v>
      </c>
      <c r="O1401" s="135">
        <v>451125</v>
      </c>
      <c r="P1401" s="182">
        <f>(C1401+4.2+coefficient!$B$21-0.5)/0.88*1.19</f>
        <v>17.322613636363634</v>
      </c>
      <c r="Q1401" s="137">
        <v>296</v>
      </c>
      <c r="R1401" s="137">
        <v>167452844</v>
      </c>
      <c r="S1401" s="137">
        <v>451126</v>
      </c>
      <c r="T1401" s="186">
        <f t="shared" si="94"/>
        <v>8.5328409090909094</v>
      </c>
      <c r="U1401" s="187">
        <v>758</v>
      </c>
      <c r="V1401" s="187">
        <v>167452844</v>
      </c>
      <c r="W1401" s="187">
        <v>600762</v>
      </c>
      <c r="X1401" s="188">
        <f t="shared" ref="X1401:X1407" si="95">L1401-4.9</f>
        <v>13.098749999999997</v>
      </c>
      <c r="Y1401" s="189">
        <v>759</v>
      </c>
      <c r="Z1401" s="189">
        <v>167452844</v>
      </c>
      <c r="AA1401" s="189">
        <v>600763</v>
      </c>
      <c r="AB1401" s="357">
        <v>60</v>
      </c>
    </row>
    <row r="1402" spans="1:33" x14ac:dyDescent="0.25">
      <c r="A1402" s="144" t="s">
        <v>2242</v>
      </c>
      <c r="B1402" s="183">
        <v>167452845</v>
      </c>
      <c r="C1402" s="184">
        <v>2.98</v>
      </c>
      <c r="D1402" s="127">
        <f>(C1402+4.2+coefficient!$B$20-0.5)/0.9*1.19</f>
        <v>20.732444444444443</v>
      </c>
      <c r="E1402" s="128">
        <f>(C1402+4.2+coefficient!$B$20-0.5)/0.95</f>
        <v>16.505263157894738</v>
      </c>
      <c r="F1402" s="178" t="s">
        <v>842</v>
      </c>
      <c r="G1402" s="179">
        <v>1401</v>
      </c>
      <c r="H1402" s="180">
        <f>(C1402+4.2+coefficient!$B$20)/0.85*1.19</f>
        <v>22.651999999999997</v>
      </c>
      <c r="I1402" s="132">
        <v>294</v>
      </c>
      <c r="J1402" s="132">
        <v>167452845</v>
      </c>
      <c r="K1402" s="132">
        <v>451127</v>
      </c>
      <c r="L1402" s="181">
        <f>(C1402+4.2+coefficient!$B$20)/0.88*1.19</f>
        <v>21.879772727272726</v>
      </c>
      <c r="M1402" s="135">
        <v>295</v>
      </c>
      <c r="N1402" s="135">
        <v>167452845</v>
      </c>
      <c r="O1402" s="135">
        <v>451128</v>
      </c>
      <c r="P1402" s="182">
        <f>(C1402+4.2+coefficient!$B$20-0.5)/0.88*1.19</f>
        <v>21.20363636363636</v>
      </c>
      <c r="Q1402" s="137">
        <v>296</v>
      </c>
      <c r="R1402" s="137">
        <v>167452845</v>
      </c>
      <c r="S1402" s="137">
        <v>451129</v>
      </c>
      <c r="T1402" s="186">
        <f t="shared" si="94"/>
        <v>9.7093181818181797</v>
      </c>
      <c r="U1402" s="187">
        <v>758</v>
      </c>
      <c r="V1402" s="187">
        <v>167452845</v>
      </c>
      <c r="W1402" s="187">
        <v>600764</v>
      </c>
      <c r="X1402" s="188">
        <f t="shared" si="95"/>
        <v>16.979772727272724</v>
      </c>
      <c r="Y1402" s="189">
        <v>759</v>
      </c>
      <c r="Z1402" s="189">
        <v>167452845</v>
      </c>
      <c r="AA1402" s="189">
        <v>600765</v>
      </c>
      <c r="AB1402" s="357">
        <v>60</v>
      </c>
    </row>
    <row r="1403" spans="1:33" x14ac:dyDescent="0.25">
      <c r="A1403" s="125" t="s">
        <v>2243</v>
      </c>
      <c r="B1403" s="183">
        <v>167452846</v>
      </c>
      <c r="C1403" s="184">
        <v>3.85</v>
      </c>
      <c r="D1403" s="127">
        <f>(C1403+4.2+coefficient!$B$19-0.5)/0.9*1.19</f>
        <v>25.849444444444444</v>
      </c>
      <c r="E1403" s="128">
        <f>(C1403+4.2+coefficient!$B$19-0.5)/0.95</f>
        <v>20.578947368421055</v>
      </c>
      <c r="F1403" s="185" t="s">
        <v>841</v>
      </c>
      <c r="G1403" s="179">
        <v>1402</v>
      </c>
      <c r="H1403" s="180">
        <f>(C1403+4.2+coefficient!$B$19)/0.85*1.19</f>
        <v>28.07</v>
      </c>
      <c r="I1403" s="132">
        <v>294</v>
      </c>
      <c r="J1403" s="132">
        <v>167452846</v>
      </c>
      <c r="K1403" s="132">
        <v>451130</v>
      </c>
      <c r="L1403" s="181">
        <f>(C1403+4.2+coefficient!$B$19)/0.88*1.19</f>
        <v>27.113068181818182</v>
      </c>
      <c r="M1403" s="135">
        <v>295</v>
      </c>
      <c r="N1403" s="135">
        <v>167452846</v>
      </c>
      <c r="O1403" s="135">
        <v>451131</v>
      </c>
      <c r="P1403" s="182">
        <f>(C1403+4.2+coefficient!$B$19-0.5)/0.88*1.19</f>
        <v>26.436931818181815</v>
      </c>
      <c r="Q1403" s="137">
        <v>296</v>
      </c>
      <c r="R1403" s="137">
        <v>167452846</v>
      </c>
      <c r="S1403" s="137">
        <v>451132</v>
      </c>
      <c r="T1403" s="186">
        <f t="shared" si="94"/>
        <v>10.885795454545455</v>
      </c>
      <c r="U1403" s="187">
        <v>758</v>
      </c>
      <c r="V1403" s="187">
        <v>167452846</v>
      </c>
      <c r="W1403" s="187">
        <v>600766</v>
      </c>
      <c r="X1403" s="188">
        <f t="shared" si="95"/>
        <v>22.21306818181818</v>
      </c>
      <c r="Y1403" s="189">
        <v>759</v>
      </c>
      <c r="Z1403" s="189">
        <v>167452846</v>
      </c>
      <c r="AA1403" s="189">
        <v>600767</v>
      </c>
      <c r="AB1403" s="357">
        <v>60</v>
      </c>
    </row>
    <row r="1404" spans="1:33" x14ac:dyDescent="0.25">
      <c r="A1404" s="144" t="s">
        <v>2244</v>
      </c>
      <c r="B1404" s="183">
        <v>167452847</v>
      </c>
      <c r="C1404" s="184">
        <v>3.23</v>
      </c>
      <c r="D1404" s="127">
        <f>(C1404+4.2+coefficient!$B$20-0.5)/0.9*1.19</f>
        <v>21.062999999999999</v>
      </c>
      <c r="E1404" s="128">
        <f>(C1404+4.2+coefficient!$B$20-0.5)/0.95</f>
        <v>16.768421052631581</v>
      </c>
      <c r="F1404" s="178" t="s">
        <v>842</v>
      </c>
      <c r="G1404" s="179">
        <v>1403</v>
      </c>
      <c r="H1404" s="180">
        <f>(C1404+4.2+coefficient!$B$20)/0.85*1.19</f>
        <v>23.001999999999999</v>
      </c>
      <c r="I1404" s="132">
        <v>294</v>
      </c>
      <c r="J1404" s="132">
        <v>167452847</v>
      </c>
      <c r="K1404" s="132">
        <v>451133</v>
      </c>
      <c r="L1404" s="181">
        <f>(C1404+4.2+coefficient!$B$20)/0.88*1.19</f>
        <v>22.21784090909091</v>
      </c>
      <c r="M1404" s="135">
        <v>295</v>
      </c>
      <c r="N1404" s="135">
        <v>167452847</v>
      </c>
      <c r="O1404" s="135">
        <v>451134</v>
      </c>
      <c r="P1404" s="182">
        <f>(C1404+4.2+coefficient!$B$20-0.5)/0.88*1.19</f>
        <v>21.541704545454543</v>
      </c>
      <c r="Q1404" s="137">
        <v>296</v>
      </c>
      <c r="R1404" s="137">
        <v>167452847</v>
      </c>
      <c r="S1404" s="137">
        <v>451135</v>
      </c>
      <c r="T1404" s="186">
        <f t="shared" si="94"/>
        <v>10.047386363636363</v>
      </c>
      <c r="U1404" s="187">
        <v>758</v>
      </c>
      <c r="V1404" s="187">
        <v>167452847</v>
      </c>
      <c r="W1404" s="187">
        <v>600768</v>
      </c>
      <c r="X1404" s="188">
        <f t="shared" si="95"/>
        <v>17.317840909090911</v>
      </c>
      <c r="Y1404" s="189">
        <v>759</v>
      </c>
      <c r="Z1404" s="189">
        <v>167452847</v>
      </c>
      <c r="AA1404" s="189">
        <v>600769</v>
      </c>
      <c r="AB1404" s="357">
        <v>60</v>
      </c>
    </row>
    <row r="1405" spans="1:33" x14ac:dyDescent="0.25">
      <c r="A1405" s="125" t="s">
        <v>2245</v>
      </c>
      <c r="B1405" s="183">
        <v>167452848</v>
      </c>
      <c r="C1405" s="184">
        <v>4.0999999999999996</v>
      </c>
      <c r="D1405" s="127">
        <f>(C1405+4.2+coefficient!$B$19-0.5)/0.9*1.19</f>
        <v>26.18</v>
      </c>
      <c r="E1405" s="128">
        <f>(C1405+4.2+coefficient!$B$19-0.5)/0.95</f>
        <v>20.842105263157897</v>
      </c>
      <c r="F1405" s="185" t="s">
        <v>841</v>
      </c>
      <c r="G1405" s="179">
        <v>1404</v>
      </c>
      <c r="H1405" s="180">
        <f>(C1405+4.2+coefficient!$B$19)/0.85*1.19</f>
        <v>28.419999999999998</v>
      </c>
      <c r="I1405" s="132">
        <v>294</v>
      </c>
      <c r="J1405" s="132">
        <v>167452848</v>
      </c>
      <c r="K1405" s="132">
        <v>451136</v>
      </c>
      <c r="L1405" s="181">
        <f>(C1405+4.2+coefficient!$B$19)/0.88*1.19</f>
        <v>27.451136363636365</v>
      </c>
      <c r="M1405" s="135">
        <v>295</v>
      </c>
      <c r="N1405" s="135">
        <v>167452848</v>
      </c>
      <c r="O1405" s="135">
        <v>451137</v>
      </c>
      <c r="P1405" s="182">
        <f>(C1405+4.2+coefficient!$B$19-0.5)/0.88*1.19</f>
        <v>26.774999999999999</v>
      </c>
      <c r="Q1405" s="137">
        <v>296</v>
      </c>
      <c r="R1405" s="137">
        <v>167452848</v>
      </c>
      <c r="S1405" s="137">
        <v>451138</v>
      </c>
      <c r="T1405" s="186">
        <f t="shared" si="94"/>
        <v>11.223863636363637</v>
      </c>
      <c r="U1405" s="187">
        <v>758</v>
      </c>
      <c r="V1405" s="187">
        <v>167452848</v>
      </c>
      <c r="W1405" s="187">
        <v>600770</v>
      </c>
      <c r="X1405" s="188">
        <f t="shared" si="95"/>
        <v>22.551136363636367</v>
      </c>
      <c r="Y1405" s="189">
        <v>759</v>
      </c>
      <c r="Z1405" s="189">
        <v>167452848</v>
      </c>
      <c r="AA1405" s="189">
        <v>600771</v>
      </c>
      <c r="AB1405" s="357">
        <v>60</v>
      </c>
    </row>
    <row r="1406" spans="1:33" x14ac:dyDescent="0.25">
      <c r="A1406" s="144" t="s">
        <v>2246</v>
      </c>
      <c r="B1406" s="183">
        <v>167452849</v>
      </c>
      <c r="C1406" s="184">
        <v>3.04</v>
      </c>
      <c r="D1406" s="127">
        <f>(C1406+4.2+coefficient!$B$20-0.5)/0.9*1.19</f>
        <v>20.811777777777777</v>
      </c>
      <c r="E1406" s="128">
        <f>(C1406+4.2+coefficient!$B$20-0.5)/0.95</f>
        <v>16.568421052631582</v>
      </c>
      <c r="F1406" s="178" t="s">
        <v>842</v>
      </c>
      <c r="G1406" s="179">
        <v>1405</v>
      </c>
      <c r="H1406" s="180">
        <f>(C1406+4.2+coefficient!$B$20)/0.85*1.19</f>
        <v>22.736000000000004</v>
      </c>
      <c r="I1406" s="132">
        <v>294</v>
      </c>
      <c r="J1406" s="132">
        <v>167452849</v>
      </c>
      <c r="K1406" s="132">
        <v>451139</v>
      </c>
      <c r="L1406" s="181">
        <f>(C1406+4.2+coefficient!$B$20)/0.88*1.19</f>
        <v>21.960909090909091</v>
      </c>
      <c r="M1406" s="135">
        <v>295</v>
      </c>
      <c r="N1406" s="135">
        <v>167452849</v>
      </c>
      <c r="O1406" s="135">
        <v>451140</v>
      </c>
      <c r="P1406" s="182">
        <f>(C1406+4.2+coefficient!$B$20-0.5)/0.88*1.19</f>
        <v>21.284772727272731</v>
      </c>
      <c r="Q1406" s="137">
        <v>296</v>
      </c>
      <c r="R1406" s="137">
        <v>167452849</v>
      </c>
      <c r="S1406" s="137">
        <v>451141</v>
      </c>
      <c r="T1406" s="186">
        <f t="shared" si="94"/>
        <v>9.7904545454545442</v>
      </c>
      <c r="U1406" s="187">
        <v>758</v>
      </c>
      <c r="V1406" s="187">
        <v>167452849</v>
      </c>
      <c r="W1406" s="187">
        <v>600772</v>
      </c>
      <c r="X1406" s="188">
        <f t="shared" si="95"/>
        <v>17.060909090909092</v>
      </c>
      <c r="Y1406" s="189">
        <v>759</v>
      </c>
      <c r="Z1406" s="189">
        <v>167452849</v>
      </c>
      <c r="AA1406" s="189">
        <v>600773</v>
      </c>
      <c r="AB1406" s="357">
        <v>60</v>
      </c>
    </row>
    <row r="1407" spans="1:33" x14ac:dyDescent="0.25">
      <c r="A1407" s="125" t="s">
        <v>2247</v>
      </c>
      <c r="B1407" s="183">
        <v>167452850</v>
      </c>
      <c r="C1407" s="184">
        <v>3.91</v>
      </c>
      <c r="D1407" s="127">
        <f>(C1407+4.2+coefficient!$B$19-0.5)/0.9*1.19</f>
        <v>25.928777777777775</v>
      </c>
      <c r="E1407" s="128">
        <f>(C1407+4.2+coefficient!$B$19-0.5)/0.95</f>
        <v>20.642105263157895</v>
      </c>
      <c r="F1407" s="185" t="s">
        <v>841</v>
      </c>
      <c r="G1407" s="179">
        <v>1406</v>
      </c>
      <c r="H1407" s="180">
        <f>(C1407+4.2+coefficient!$B$19)/0.85*1.19</f>
        <v>28.154</v>
      </c>
      <c r="I1407" s="132">
        <v>294</v>
      </c>
      <c r="J1407" s="132">
        <v>167452850</v>
      </c>
      <c r="K1407" s="132">
        <v>451142</v>
      </c>
      <c r="L1407" s="181">
        <f>(C1407+4.2+coefficient!$B$19)/0.88*1.19</f>
        <v>27.194204545454543</v>
      </c>
      <c r="M1407" s="135">
        <v>295</v>
      </c>
      <c r="N1407" s="135">
        <v>167452850</v>
      </c>
      <c r="O1407" s="135">
        <v>451143</v>
      </c>
      <c r="P1407" s="182">
        <f>(C1407+4.2+coefficient!$B$19-0.5)/0.88*1.19</f>
        <v>26.518068181818183</v>
      </c>
      <c r="Q1407" s="137">
        <v>296</v>
      </c>
      <c r="R1407" s="137">
        <v>167452850</v>
      </c>
      <c r="S1407" s="137">
        <v>451144</v>
      </c>
      <c r="T1407" s="186">
        <f t="shared" si="94"/>
        <v>10.966931818181816</v>
      </c>
      <c r="U1407" s="187">
        <v>758</v>
      </c>
      <c r="V1407" s="187">
        <v>167452850</v>
      </c>
      <c r="W1407" s="187">
        <v>600774</v>
      </c>
      <c r="X1407" s="188">
        <f t="shared" si="95"/>
        <v>22.294204545454541</v>
      </c>
      <c r="Y1407" s="189">
        <v>759</v>
      </c>
      <c r="Z1407" s="189">
        <v>167452850</v>
      </c>
      <c r="AA1407" s="189">
        <v>600775</v>
      </c>
      <c r="AB1407" s="357">
        <v>60</v>
      </c>
    </row>
    <row r="1408" spans="1:33" x14ac:dyDescent="0.25">
      <c r="A1408" s="144" t="s">
        <v>2248</v>
      </c>
      <c r="B1408" s="183">
        <v>167452851</v>
      </c>
      <c r="C1408" s="184">
        <v>2.96</v>
      </c>
      <c r="D1408" s="127">
        <f>(C1408+4.2+coefficient!$B$20-0.5)/0.9*1.19</f>
        <v>20.705999999999996</v>
      </c>
      <c r="E1408" s="128">
        <f>(C1408+4.2+coefficient!$B$20-0.5)/0.95</f>
        <v>16.484210526315792</v>
      </c>
      <c r="F1408" s="178" t="s">
        <v>842</v>
      </c>
      <c r="G1408" s="179">
        <v>1407</v>
      </c>
      <c r="H1408" s="180">
        <f>(C1408+4.2+coefficient!$B$20)/0.85*1.19</f>
        <v>22.623999999999999</v>
      </c>
      <c r="I1408" s="132">
        <v>294</v>
      </c>
      <c r="J1408" s="132">
        <v>167452851</v>
      </c>
      <c r="K1408" s="132">
        <v>451145</v>
      </c>
      <c r="L1408" s="181">
        <f>(C1408+4.2+coefficient!$B$20)/0.88*1.19</f>
        <v>21.852727272727272</v>
      </c>
      <c r="M1408" s="135">
        <v>295</v>
      </c>
      <c r="N1408" s="135">
        <v>167452851</v>
      </c>
      <c r="O1408" s="135">
        <v>451146</v>
      </c>
      <c r="P1408" s="182">
        <f>(C1408+4.2+coefficient!$B$20-0.5)/0.88*1.19</f>
        <v>21.176590909090908</v>
      </c>
      <c r="Q1408" s="137">
        <v>296</v>
      </c>
      <c r="R1408" s="137">
        <v>167452851</v>
      </c>
      <c r="S1408" s="137">
        <v>451147</v>
      </c>
      <c r="T1408" s="186">
        <f t="shared" si="94"/>
        <v>9.6822727272727267</v>
      </c>
      <c r="U1408" s="187">
        <v>758</v>
      </c>
      <c r="V1408" s="187">
        <v>167452851</v>
      </c>
      <c r="W1408" s="187">
        <v>600776</v>
      </c>
      <c r="X1408" s="188">
        <f>L1408-1</f>
        <v>20.852727272727272</v>
      </c>
      <c r="Y1408" s="189">
        <v>759</v>
      </c>
      <c r="Z1408" s="189">
        <v>167452851</v>
      </c>
      <c r="AA1408" s="189">
        <v>600777</v>
      </c>
      <c r="AB1408" s="357">
        <v>10</v>
      </c>
    </row>
    <row r="1409" spans="1:33" x14ac:dyDescent="0.25">
      <c r="A1409" s="125" t="s">
        <v>2249</v>
      </c>
      <c r="B1409" s="183">
        <v>167452852</v>
      </c>
      <c r="C1409" s="184">
        <v>3.83</v>
      </c>
      <c r="D1409" s="127">
        <f>(C1409+4.2+coefficient!$B$19-0.5)/0.9*1.19</f>
        <v>25.822999999999997</v>
      </c>
      <c r="E1409" s="128">
        <f>(C1409+4.2+coefficient!$B$19-0.5)/0.95</f>
        <v>20.557894736842108</v>
      </c>
      <c r="F1409" s="185" t="s">
        <v>841</v>
      </c>
      <c r="G1409" s="179">
        <v>1408</v>
      </c>
      <c r="H1409" s="180">
        <f>(C1409+4.2+coefficient!$B$19)/0.85*1.19</f>
        <v>28.042000000000002</v>
      </c>
      <c r="I1409" s="132">
        <v>294</v>
      </c>
      <c r="J1409" s="132">
        <v>167452852</v>
      </c>
      <c r="K1409" s="132">
        <v>451148</v>
      </c>
      <c r="L1409" s="181">
        <f>(C1409+4.2+coefficient!$B$19)/0.88*1.19</f>
        <v>27.086022727272727</v>
      </c>
      <c r="M1409" s="135">
        <v>295</v>
      </c>
      <c r="N1409" s="135">
        <v>167452852</v>
      </c>
      <c r="O1409" s="135">
        <v>451149</v>
      </c>
      <c r="P1409" s="182">
        <f>(C1409+4.2+coefficient!$B$19-0.5)/0.88*1.19</f>
        <v>26.409886363636364</v>
      </c>
      <c r="Q1409" s="137">
        <v>296</v>
      </c>
      <c r="R1409" s="137">
        <v>167452852</v>
      </c>
      <c r="S1409" s="137">
        <v>451150</v>
      </c>
      <c r="T1409" s="186">
        <f t="shared" si="94"/>
        <v>10.858750000000002</v>
      </c>
      <c r="U1409" s="187">
        <v>758</v>
      </c>
      <c r="V1409" s="187">
        <v>167452852</v>
      </c>
      <c r="W1409" s="187">
        <v>600778</v>
      </c>
      <c r="X1409" s="188">
        <f>L1409-1</f>
        <v>26.086022727272727</v>
      </c>
      <c r="Y1409" s="189">
        <v>759</v>
      </c>
      <c r="Z1409" s="189">
        <v>167452852</v>
      </c>
      <c r="AA1409" s="189">
        <v>600779</v>
      </c>
      <c r="AB1409" s="357">
        <v>10</v>
      </c>
    </row>
    <row r="1410" spans="1:33" x14ac:dyDescent="0.25">
      <c r="A1410" s="144" t="s">
        <v>2250</v>
      </c>
      <c r="B1410" s="183">
        <v>167452853</v>
      </c>
      <c r="C1410" s="184">
        <v>2.97</v>
      </c>
      <c r="D1410" s="127">
        <f>(C1410+4.2+coefficient!$B$20-0.5)/0.9*1.19</f>
        <v>20.719222222222221</v>
      </c>
      <c r="E1410" s="128">
        <f>(C1410+4.2+coefficient!$B$20-0.5)/0.95</f>
        <v>16.494736842105265</v>
      </c>
      <c r="F1410" s="178" t="s">
        <v>842</v>
      </c>
      <c r="G1410" s="179">
        <v>1409</v>
      </c>
      <c r="H1410" s="180">
        <f>(C1410+4.2+coefficient!$B$20)/0.85*1.19</f>
        <v>22.638000000000002</v>
      </c>
      <c r="I1410" s="132">
        <v>294</v>
      </c>
      <c r="J1410" s="132">
        <v>167452853</v>
      </c>
      <c r="K1410" s="132">
        <v>451151</v>
      </c>
      <c r="L1410" s="181">
        <f>(C1410+4.2+coefficient!$B$20)/0.88*1.19</f>
        <v>21.866250000000004</v>
      </c>
      <c r="M1410" s="135">
        <v>295</v>
      </c>
      <c r="N1410" s="135">
        <v>167452853</v>
      </c>
      <c r="O1410" s="135">
        <v>451152</v>
      </c>
      <c r="P1410" s="182">
        <f>(C1410+4.2+coefficient!$B$20-0.5)/0.88*1.19</f>
        <v>21.190113636363638</v>
      </c>
      <c r="Q1410" s="137">
        <v>296</v>
      </c>
      <c r="R1410" s="137">
        <v>167452853</v>
      </c>
      <c r="S1410" s="137">
        <v>451153</v>
      </c>
      <c r="T1410" s="186">
        <f t="shared" ref="T1410:T1473" si="96">(C1410+4.2)/0.88*1.19</f>
        <v>9.6957954545454541</v>
      </c>
      <c r="U1410" s="187">
        <v>758</v>
      </c>
      <c r="V1410" s="187">
        <v>167452853</v>
      </c>
      <c r="W1410" s="187">
        <v>600780</v>
      </c>
      <c r="X1410" s="188">
        <f t="shared" ref="X1410:X1421" si="97">L1410-4.9</f>
        <v>16.966250000000002</v>
      </c>
      <c r="Y1410" s="189">
        <v>759</v>
      </c>
      <c r="Z1410" s="189">
        <v>167452853</v>
      </c>
      <c r="AA1410" s="189">
        <v>600781</v>
      </c>
      <c r="AB1410" s="357">
        <v>60</v>
      </c>
      <c r="AE1410">
        <v>2</v>
      </c>
      <c r="AF1410">
        <v>21.87</v>
      </c>
      <c r="AG1410">
        <v>0</v>
      </c>
    </row>
    <row r="1411" spans="1:33" x14ac:dyDescent="0.25">
      <c r="A1411" s="125" t="s">
        <v>2251</v>
      </c>
      <c r="B1411" s="183">
        <v>167452854</v>
      </c>
      <c r="C1411" s="184">
        <v>3.08</v>
      </c>
      <c r="D1411" s="127">
        <f>(C1411+4.2+coefficient!$B$20-0.5)/0.9*1.19</f>
        <v>20.864666666666668</v>
      </c>
      <c r="E1411" s="128">
        <f>(C1411+4.2+coefficient!$B$20-0.5)/0.95</f>
        <v>16.610526315789475</v>
      </c>
      <c r="F1411" s="185" t="s">
        <v>842</v>
      </c>
      <c r="G1411" s="179">
        <v>1410</v>
      </c>
      <c r="H1411" s="180">
        <f>(C1411+4.2+coefficient!$B$20)/0.85*1.19</f>
        <v>22.792000000000002</v>
      </c>
      <c r="I1411" s="132">
        <v>294</v>
      </c>
      <c r="J1411" s="132">
        <v>167452854</v>
      </c>
      <c r="K1411" s="132">
        <v>451154</v>
      </c>
      <c r="L1411" s="181">
        <f>(C1411+4.2+coefficient!$B$20)/0.88*1.19</f>
        <v>22.015000000000001</v>
      </c>
      <c r="M1411" s="135">
        <v>295</v>
      </c>
      <c r="N1411" s="135">
        <v>167452854</v>
      </c>
      <c r="O1411" s="135">
        <v>451155</v>
      </c>
      <c r="P1411" s="182">
        <f>(C1411+4.2+coefficient!$B$20-0.5)/0.88*1.19</f>
        <v>21.338863636363637</v>
      </c>
      <c r="Q1411" s="137">
        <v>296</v>
      </c>
      <c r="R1411" s="137">
        <v>167452854</v>
      </c>
      <c r="S1411" s="137">
        <v>451156</v>
      </c>
      <c r="T1411" s="186">
        <f t="shared" si="96"/>
        <v>9.8445454545454556</v>
      </c>
      <c r="U1411" s="187">
        <v>758</v>
      </c>
      <c r="V1411" s="187">
        <v>167452854</v>
      </c>
      <c r="W1411" s="187">
        <v>600782</v>
      </c>
      <c r="X1411" s="188">
        <f t="shared" si="97"/>
        <v>17.115000000000002</v>
      </c>
      <c r="Y1411" s="189">
        <v>759</v>
      </c>
      <c r="Z1411" s="189">
        <v>167452854</v>
      </c>
      <c r="AA1411" s="189">
        <v>600783</v>
      </c>
      <c r="AB1411" s="357">
        <v>60</v>
      </c>
    </row>
    <row r="1412" spans="1:33" x14ac:dyDescent="0.25">
      <c r="A1412" s="144" t="s">
        <v>2252</v>
      </c>
      <c r="B1412" s="183">
        <v>167452855</v>
      </c>
      <c r="C1412" s="184">
        <v>3.33</v>
      </c>
      <c r="D1412" s="127">
        <f>(C1412+4.2+coefficient!$B$20-0.5)/0.9*1.19</f>
        <v>21.195222222222224</v>
      </c>
      <c r="E1412" s="128">
        <f>(C1412+4.2+coefficient!$B$20-0.5)/0.95</f>
        <v>16.873684210526317</v>
      </c>
      <c r="F1412" s="178" t="s">
        <v>842</v>
      </c>
      <c r="G1412" s="179">
        <v>1411</v>
      </c>
      <c r="H1412" s="180">
        <f>(C1412+4.2+coefficient!$B$20)/0.85*1.19</f>
        <v>23.142000000000003</v>
      </c>
      <c r="I1412" s="132">
        <v>294</v>
      </c>
      <c r="J1412" s="132">
        <v>167452855</v>
      </c>
      <c r="K1412" s="132">
        <v>451157</v>
      </c>
      <c r="L1412" s="181">
        <f>(C1412+4.2+coefficient!$B$20)/0.88*1.19</f>
        <v>22.35306818181818</v>
      </c>
      <c r="M1412" s="135">
        <v>295</v>
      </c>
      <c r="N1412" s="135">
        <v>167452855</v>
      </c>
      <c r="O1412" s="135">
        <v>451158</v>
      </c>
      <c r="P1412" s="182">
        <f>(C1412+4.2+coefficient!$B$20-0.5)/0.88*1.19</f>
        <v>21.676931818181821</v>
      </c>
      <c r="Q1412" s="137">
        <v>296</v>
      </c>
      <c r="R1412" s="137">
        <v>167452855</v>
      </c>
      <c r="S1412" s="137">
        <v>451159</v>
      </c>
      <c r="T1412" s="186">
        <f t="shared" si="96"/>
        <v>10.182613636363635</v>
      </c>
      <c r="U1412" s="187">
        <v>758</v>
      </c>
      <c r="V1412" s="187">
        <v>167452855</v>
      </c>
      <c r="W1412" s="187">
        <v>600784</v>
      </c>
      <c r="X1412" s="188">
        <f t="shared" si="97"/>
        <v>17.453068181818182</v>
      </c>
      <c r="Y1412" s="189">
        <v>759</v>
      </c>
      <c r="Z1412" s="189">
        <v>167452855</v>
      </c>
      <c r="AA1412" s="189">
        <v>600785</v>
      </c>
      <c r="AB1412" s="357">
        <v>60</v>
      </c>
    </row>
    <row r="1413" spans="1:33" x14ac:dyDescent="0.25">
      <c r="A1413" s="125" t="s">
        <v>2253</v>
      </c>
      <c r="B1413" s="183">
        <v>167452856</v>
      </c>
      <c r="C1413" s="184">
        <v>3.25</v>
      </c>
      <c r="D1413" s="127">
        <f>(C1413+4.2+coefficient!$B$20-0.5)/0.9*1.19</f>
        <v>21.089444444444442</v>
      </c>
      <c r="E1413" s="128">
        <f>(C1413+4.2+coefficient!$B$20-0.5)/0.95</f>
        <v>16.789473684210527</v>
      </c>
      <c r="F1413" s="185" t="s">
        <v>842</v>
      </c>
      <c r="G1413" s="179">
        <v>1412</v>
      </c>
      <c r="H1413" s="180">
        <f>(C1413+4.2+coefficient!$B$20)/0.85*1.19</f>
        <v>23.029999999999998</v>
      </c>
      <c r="I1413" s="132">
        <v>294</v>
      </c>
      <c r="J1413" s="132">
        <v>167452856</v>
      </c>
      <c r="K1413" s="132">
        <v>451160</v>
      </c>
      <c r="L1413" s="181">
        <f>(C1413+4.2+coefficient!$B$20)/0.88*1.19</f>
        <v>22.244886363636361</v>
      </c>
      <c r="M1413" s="135">
        <v>295</v>
      </c>
      <c r="N1413" s="135">
        <v>167452856</v>
      </c>
      <c r="O1413" s="135">
        <v>451161</v>
      </c>
      <c r="P1413" s="182">
        <f>(C1413+4.2+coefficient!$B$20-0.5)/0.88*1.19</f>
        <v>21.568749999999998</v>
      </c>
      <c r="Q1413" s="137">
        <v>296</v>
      </c>
      <c r="R1413" s="137">
        <v>167452856</v>
      </c>
      <c r="S1413" s="137">
        <v>451162</v>
      </c>
      <c r="T1413" s="186">
        <f t="shared" si="96"/>
        <v>10.074431818181818</v>
      </c>
      <c r="U1413" s="187">
        <v>758</v>
      </c>
      <c r="V1413" s="187">
        <v>167452856</v>
      </c>
      <c r="W1413" s="187">
        <v>600786</v>
      </c>
      <c r="X1413" s="188">
        <f t="shared" si="97"/>
        <v>17.344886363636363</v>
      </c>
      <c r="Y1413" s="189">
        <v>759</v>
      </c>
      <c r="Z1413" s="189">
        <v>167452856</v>
      </c>
      <c r="AA1413" s="189">
        <v>600787</v>
      </c>
      <c r="AB1413" s="357">
        <v>60</v>
      </c>
    </row>
    <row r="1414" spans="1:33" x14ac:dyDescent="0.25">
      <c r="A1414" s="144" t="s">
        <v>2254</v>
      </c>
      <c r="B1414" s="183">
        <v>167452857</v>
      </c>
      <c r="C1414" s="184">
        <v>3.26</v>
      </c>
      <c r="D1414" s="127">
        <f>(C1414+4.2+coefficient!$B$20-0.5)/0.9*1.19</f>
        <v>21.102666666666668</v>
      </c>
      <c r="E1414" s="128">
        <f>(C1414+4.2+coefficient!$B$20-0.5)/0.95</f>
        <v>16.8</v>
      </c>
      <c r="F1414" s="178" t="s">
        <v>842</v>
      </c>
      <c r="G1414" s="179">
        <v>1413</v>
      </c>
      <c r="H1414" s="180">
        <f>(C1414+4.2+coefficient!$B$20)/0.85*1.19</f>
        <v>23.044</v>
      </c>
      <c r="I1414" s="132">
        <v>294</v>
      </c>
      <c r="J1414" s="132">
        <v>167452857</v>
      </c>
      <c r="K1414" s="132">
        <v>451163</v>
      </c>
      <c r="L1414" s="181">
        <f>(C1414+4.2+coefficient!$B$20)/0.88*1.19</f>
        <v>22.258409090909094</v>
      </c>
      <c r="M1414" s="135">
        <v>295</v>
      </c>
      <c r="N1414" s="135">
        <v>167452857</v>
      </c>
      <c r="O1414" s="135">
        <v>451164</v>
      </c>
      <c r="P1414" s="182">
        <f>(C1414+4.2+coefficient!$B$20-0.5)/0.88*1.19</f>
        <v>21.582272727272727</v>
      </c>
      <c r="Q1414" s="137">
        <v>296</v>
      </c>
      <c r="R1414" s="137">
        <v>167452857</v>
      </c>
      <c r="S1414" s="137">
        <v>451165</v>
      </c>
      <c r="T1414" s="186">
        <f t="shared" si="96"/>
        <v>10.087954545454544</v>
      </c>
      <c r="U1414" s="187">
        <v>758</v>
      </c>
      <c r="V1414" s="187">
        <v>167452857</v>
      </c>
      <c r="W1414" s="187">
        <v>600788</v>
      </c>
      <c r="X1414" s="188">
        <f t="shared" si="97"/>
        <v>17.358409090909092</v>
      </c>
      <c r="Y1414" s="189">
        <v>759</v>
      </c>
      <c r="Z1414" s="189">
        <v>167452857</v>
      </c>
      <c r="AA1414" s="189">
        <v>600789</v>
      </c>
      <c r="AB1414" s="357">
        <v>60</v>
      </c>
    </row>
    <row r="1415" spans="1:33" x14ac:dyDescent="0.25">
      <c r="A1415" s="125" t="s">
        <v>2255</v>
      </c>
      <c r="B1415" s="183">
        <v>167452858</v>
      </c>
      <c r="C1415" s="184">
        <v>2.54</v>
      </c>
      <c r="D1415" s="127">
        <f>(C1415+4.2+coefficient!$B$21-0.5)/0.9*1.19</f>
        <v>17.50622222222222</v>
      </c>
      <c r="E1415" s="128">
        <f>(C1415+4.2+coefficient!$B$21-0.5)/0.95</f>
        <v>13.936842105263159</v>
      </c>
      <c r="F1415" s="185" t="s">
        <v>516</v>
      </c>
      <c r="G1415" s="179">
        <v>1414</v>
      </c>
      <c r="H1415" s="180">
        <f>(C1415+4.2+coefficient!$B$21)/0.85*1.19</f>
        <v>19.235999999999997</v>
      </c>
      <c r="I1415" s="132">
        <v>294</v>
      </c>
      <c r="J1415" s="132">
        <v>167452858</v>
      </c>
      <c r="K1415" s="132">
        <v>451166</v>
      </c>
      <c r="L1415" s="181">
        <f>(C1415+4.2+coefficient!$B$21)/0.88*1.19</f>
        <v>18.580227272727271</v>
      </c>
      <c r="M1415" s="135">
        <v>295</v>
      </c>
      <c r="N1415" s="135">
        <v>167452858</v>
      </c>
      <c r="O1415" s="135">
        <v>451167</v>
      </c>
      <c r="P1415" s="182">
        <f>(C1415+4.2+coefficient!$B$21-0.5)/0.88*1.19</f>
        <v>17.904090909090908</v>
      </c>
      <c r="Q1415" s="137">
        <v>296</v>
      </c>
      <c r="R1415" s="137">
        <v>167452858</v>
      </c>
      <c r="S1415" s="137">
        <v>451168</v>
      </c>
      <c r="T1415" s="186">
        <f t="shared" si="96"/>
        <v>9.1143181818181809</v>
      </c>
      <c r="U1415" s="187">
        <v>758</v>
      </c>
      <c r="V1415" s="187">
        <v>167452858</v>
      </c>
      <c r="W1415" s="187">
        <v>600790</v>
      </c>
      <c r="X1415" s="188">
        <f t="shared" si="97"/>
        <v>13.68022727272727</v>
      </c>
      <c r="Y1415" s="189">
        <v>759</v>
      </c>
      <c r="Z1415" s="189">
        <v>167452858</v>
      </c>
      <c r="AA1415" s="189">
        <v>600791</v>
      </c>
      <c r="AB1415" s="357">
        <v>93</v>
      </c>
    </row>
    <row r="1416" spans="1:33" x14ac:dyDescent="0.25">
      <c r="A1416" s="144" t="s">
        <v>2256</v>
      </c>
      <c r="B1416" s="183">
        <v>167452859</v>
      </c>
      <c r="C1416" s="184">
        <v>3.41</v>
      </c>
      <c r="D1416" s="127">
        <f>(C1416+4.2+coefficient!$B$20-0.5)/0.9*1.19</f>
        <v>21.300999999999998</v>
      </c>
      <c r="E1416" s="128">
        <f>(C1416+4.2+coefficient!$B$20-0.5)/0.95</f>
        <v>16.957894736842107</v>
      </c>
      <c r="F1416" s="178" t="s">
        <v>842</v>
      </c>
      <c r="G1416" s="179">
        <v>1415</v>
      </c>
      <c r="H1416" s="180">
        <f>(C1416+4.2+coefficient!$B$20)/0.85*1.19</f>
        <v>23.253999999999998</v>
      </c>
      <c r="I1416" s="132">
        <v>294</v>
      </c>
      <c r="J1416" s="132">
        <v>167452859</v>
      </c>
      <c r="K1416" s="132">
        <v>451169</v>
      </c>
      <c r="L1416" s="181">
        <f>(C1416+4.2+coefficient!$B$20)/0.88*1.19</f>
        <v>22.46125</v>
      </c>
      <c r="M1416" s="135">
        <v>295</v>
      </c>
      <c r="N1416" s="135">
        <v>167452859</v>
      </c>
      <c r="O1416" s="135">
        <v>451170</v>
      </c>
      <c r="P1416" s="182">
        <f>(C1416+4.2+coefficient!$B$20-0.5)/0.88*1.19</f>
        <v>21.785113636363633</v>
      </c>
      <c r="Q1416" s="137">
        <v>296</v>
      </c>
      <c r="R1416" s="137">
        <v>167452859</v>
      </c>
      <c r="S1416" s="137">
        <v>451171</v>
      </c>
      <c r="T1416" s="186">
        <f t="shared" si="96"/>
        <v>10.290795454545455</v>
      </c>
      <c r="U1416" s="187">
        <v>758</v>
      </c>
      <c r="V1416" s="187">
        <v>167452859</v>
      </c>
      <c r="W1416" s="187">
        <v>600792</v>
      </c>
      <c r="X1416" s="188">
        <f t="shared" si="97"/>
        <v>17.561250000000001</v>
      </c>
      <c r="Y1416" s="189">
        <v>759</v>
      </c>
      <c r="Z1416" s="189">
        <v>167452859</v>
      </c>
      <c r="AA1416" s="189">
        <v>600793</v>
      </c>
      <c r="AB1416" s="357">
        <v>93</v>
      </c>
    </row>
    <row r="1417" spans="1:33" x14ac:dyDescent="0.25">
      <c r="A1417" s="125" t="s">
        <v>2257</v>
      </c>
      <c r="B1417" s="183">
        <v>167452860</v>
      </c>
      <c r="C1417" s="184">
        <v>4.28</v>
      </c>
      <c r="D1417" s="127">
        <f>(C1417+4.2+coefficient!$B$19-0.5)/0.9*1.19</f>
        <v>26.417999999999999</v>
      </c>
      <c r="E1417" s="128">
        <f>(C1417+4.2+coefficient!$B$19-0.5)/0.95</f>
        <v>21.031578947368423</v>
      </c>
      <c r="F1417" s="185" t="s">
        <v>841</v>
      </c>
      <c r="G1417" s="179">
        <v>1416</v>
      </c>
      <c r="H1417" s="180">
        <f>(C1417+4.2+coefficient!$B$19)/0.85*1.19</f>
        <v>28.671999999999997</v>
      </c>
      <c r="I1417" s="132">
        <v>294</v>
      </c>
      <c r="J1417" s="132">
        <v>167452860</v>
      </c>
      <c r="K1417" s="132">
        <v>451172</v>
      </c>
      <c r="L1417" s="181">
        <f>(C1417+4.2+coefficient!$B$19)/0.88*1.19</f>
        <v>27.694545454545455</v>
      </c>
      <c r="M1417" s="135">
        <v>295</v>
      </c>
      <c r="N1417" s="135">
        <v>167452860</v>
      </c>
      <c r="O1417" s="135">
        <v>451173</v>
      </c>
      <c r="P1417" s="182">
        <f>(C1417+4.2+coefficient!$B$19-0.5)/0.88*1.19</f>
        <v>27.018409090909088</v>
      </c>
      <c r="Q1417" s="137">
        <v>296</v>
      </c>
      <c r="R1417" s="137">
        <v>167452860</v>
      </c>
      <c r="S1417" s="137">
        <v>451174</v>
      </c>
      <c r="T1417" s="186">
        <f t="shared" si="96"/>
        <v>11.467272727272727</v>
      </c>
      <c r="U1417" s="187">
        <v>758</v>
      </c>
      <c r="V1417" s="187">
        <v>167452860</v>
      </c>
      <c r="W1417" s="187">
        <v>600794</v>
      </c>
      <c r="X1417" s="188">
        <f t="shared" si="97"/>
        <v>22.794545454545457</v>
      </c>
      <c r="Y1417" s="189">
        <v>759</v>
      </c>
      <c r="Z1417" s="189">
        <v>167452860</v>
      </c>
      <c r="AA1417" s="189">
        <v>600795</v>
      </c>
      <c r="AB1417" s="357">
        <v>93</v>
      </c>
    </row>
    <row r="1418" spans="1:33" x14ac:dyDescent="0.25">
      <c r="A1418" s="144" t="s">
        <v>2258</v>
      </c>
      <c r="B1418" s="183">
        <v>167452861</v>
      </c>
      <c r="C1418" s="184">
        <v>3.66</v>
      </c>
      <c r="D1418" s="127">
        <f>(C1418+4.2+coefficient!$B$20-0.5)/0.9*1.19</f>
        <v>21.631555555555554</v>
      </c>
      <c r="E1418" s="128">
        <f>(C1418+4.2+coefficient!$B$20-0.5)/0.95</f>
        <v>17.221052631578946</v>
      </c>
      <c r="F1418" s="178" t="s">
        <v>842</v>
      </c>
      <c r="G1418" s="179">
        <v>1417</v>
      </c>
      <c r="H1418" s="180">
        <f>(C1418+4.2+coefficient!$B$20)/0.85*1.19</f>
        <v>23.603999999999999</v>
      </c>
      <c r="I1418" s="132">
        <v>294</v>
      </c>
      <c r="J1418" s="132">
        <v>167452861</v>
      </c>
      <c r="K1418" s="132">
        <v>451175</v>
      </c>
      <c r="L1418" s="181">
        <f>(C1418+4.2+coefficient!$B$20)/0.88*1.19</f>
        <v>22.799318181818183</v>
      </c>
      <c r="M1418" s="135">
        <v>295</v>
      </c>
      <c r="N1418" s="135">
        <v>167452861</v>
      </c>
      <c r="O1418" s="135">
        <v>451176</v>
      </c>
      <c r="P1418" s="182">
        <f>(C1418+4.2+coefficient!$B$20-0.5)/0.88*1.19</f>
        <v>22.123181818181816</v>
      </c>
      <c r="Q1418" s="137">
        <v>296</v>
      </c>
      <c r="R1418" s="137">
        <v>167452861</v>
      </c>
      <c r="S1418" s="137">
        <v>451177</v>
      </c>
      <c r="T1418" s="186">
        <f t="shared" si="96"/>
        <v>10.628863636363636</v>
      </c>
      <c r="U1418" s="187">
        <v>758</v>
      </c>
      <c r="V1418" s="187">
        <v>167452861</v>
      </c>
      <c r="W1418" s="187">
        <v>600796</v>
      </c>
      <c r="X1418" s="188">
        <f t="shared" si="97"/>
        <v>17.899318181818181</v>
      </c>
      <c r="Y1418" s="189">
        <v>759</v>
      </c>
      <c r="Z1418" s="189">
        <v>167452861</v>
      </c>
      <c r="AA1418" s="189">
        <v>600797</v>
      </c>
      <c r="AB1418" s="357">
        <v>93</v>
      </c>
    </row>
    <row r="1419" spans="1:33" x14ac:dyDescent="0.25">
      <c r="A1419" s="125" t="s">
        <v>2259</v>
      </c>
      <c r="B1419" s="183">
        <v>167452862</v>
      </c>
      <c r="C1419" s="184">
        <v>4.53</v>
      </c>
      <c r="D1419" s="127">
        <f>(C1419+4.2+coefficient!$B$19-0.5)/0.9*1.19</f>
        <v>26.748555555555555</v>
      </c>
      <c r="E1419" s="128">
        <f>(C1419+4.2+coefficient!$B$19-0.5)/0.95</f>
        <v>21.294736842105266</v>
      </c>
      <c r="F1419" s="185" t="s">
        <v>841</v>
      </c>
      <c r="G1419" s="179">
        <v>1418</v>
      </c>
      <c r="H1419" s="180">
        <f>(C1419+4.2+coefficient!$B$19)/0.85*1.19</f>
        <v>29.022000000000002</v>
      </c>
      <c r="I1419" s="132">
        <v>294</v>
      </c>
      <c r="J1419" s="132">
        <v>167452862</v>
      </c>
      <c r="K1419" s="132">
        <v>451178</v>
      </c>
      <c r="L1419" s="181">
        <f>(C1419+4.2+coefficient!$B$19)/0.88*1.19</f>
        <v>28.032613636363639</v>
      </c>
      <c r="M1419" s="135">
        <v>295</v>
      </c>
      <c r="N1419" s="135">
        <v>167452862</v>
      </c>
      <c r="O1419" s="135">
        <v>451179</v>
      </c>
      <c r="P1419" s="182">
        <f>(C1419+4.2+coefficient!$B$19-0.5)/0.88*1.19</f>
        <v>27.356477272727272</v>
      </c>
      <c r="Q1419" s="137">
        <v>296</v>
      </c>
      <c r="R1419" s="137">
        <v>167452862</v>
      </c>
      <c r="S1419" s="137">
        <v>451180</v>
      </c>
      <c r="T1419" s="186">
        <f t="shared" si="96"/>
        <v>11.80534090909091</v>
      </c>
      <c r="U1419" s="187">
        <v>758</v>
      </c>
      <c r="V1419" s="187">
        <v>167452862</v>
      </c>
      <c r="W1419" s="187">
        <v>600798</v>
      </c>
      <c r="X1419" s="188">
        <f t="shared" si="97"/>
        <v>23.132613636363637</v>
      </c>
      <c r="Y1419" s="189">
        <v>759</v>
      </c>
      <c r="Z1419" s="189">
        <v>167452862</v>
      </c>
      <c r="AA1419" s="189">
        <v>600799</v>
      </c>
      <c r="AB1419" s="357">
        <v>93</v>
      </c>
    </row>
    <row r="1420" spans="1:33" x14ac:dyDescent="0.25">
      <c r="A1420" s="144" t="s">
        <v>2260</v>
      </c>
      <c r="B1420" s="183">
        <v>167452863</v>
      </c>
      <c r="C1420" s="184">
        <v>3.47</v>
      </c>
      <c r="D1420" s="127">
        <f>(C1420+4.2+coefficient!$B$20-0.5)/0.9*1.19</f>
        <v>21.380333333333336</v>
      </c>
      <c r="E1420" s="128">
        <f>(C1420+4.2+coefficient!$B$20-0.5)/0.95</f>
        <v>17.02105263157895</v>
      </c>
      <c r="F1420" s="178" t="s">
        <v>842</v>
      </c>
      <c r="G1420" s="179">
        <v>1419</v>
      </c>
      <c r="H1420" s="180">
        <f>(C1420+4.2+coefficient!$B$20)/0.85*1.19</f>
        <v>23.338000000000001</v>
      </c>
      <c r="I1420" s="132">
        <v>294</v>
      </c>
      <c r="J1420" s="132">
        <v>167452863</v>
      </c>
      <c r="K1420" s="132">
        <v>451181</v>
      </c>
      <c r="L1420" s="181">
        <f>(C1420+4.2+coefficient!$B$20)/0.88*1.19</f>
        <v>22.542386363636364</v>
      </c>
      <c r="M1420" s="135">
        <v>295</v>
      </c>
      <c r="N1420" s="135">
        <v>167452863</v>
      </c>
      <c r="O1420" s="135">
        <v>451182</v>
      </c>
      <c r="P1420" s="182">
        <f>(C1420+4.2+coefficient!$B$20-0.5)/0.88*1.19</f>
        <v>21.866250000000004</v>
      </c>
      <c r="Q1420" s="137">
        <v>296</v>
      </c>
      <c r="R1420" s="137">
        <v>167452863</v>
      </c>
      <c r="S1420" s="137">
        <v>451183</v>
      </c>
      <c r="T1420" s="186">
        <f t="shared" si="96"/>
        <v>10.371931818181817</v>
      </c>
      <c r="U1420" s="187">
        <v>758</v>
      </c>
      <c r="V1420" s="187">
        <v>167452863</v>
      </c>
      <c r="W1420" s="187">
        <v>600800</v>
      </c>
      <c r="X1420" s="188">
        <f t="shared" si="97"/>
        <v>17.642386363636362</v>
      </c>
      <c r="Y1420" s="189">
        <v>759</v>
      </c>
      <c r="Z1420" s="189">
        <v>167452863</v>
      </c>
      <c r="AA1420" s="189">
        <v>600801</v>
      </c>
      <c r="AB1420" s="357">
        <v>93</v>
      </c>
    </row>
    <row r="1421" spans="1:33" x14ac:dyDescent="0.25">
      <c r="A1421" s="125" t="s">
        <v>2261</v>
      </c>
      <c r="B1421" s="183">
        <v>167452864</v>
      </c>
      <c r="C1421" s="184">
        <v>4.34</v>
      </c>
      <c r="D1421" s="127">
        <f>(C1421+4.2+coefficient!$B$19-0.5)/0.9*1.19</f>
        <v>26.49733333333333</v>
      </c>
      <c r="E1421" s="128">
        <f>(C1421+4.2+coefficient!$B$19-0.5)/0.95</f>
        <v>21.094736842105263</v>
      </c>
      <c r="F1421" s="185" t="s">
        <v>841</v>
      </c>
      <c r="G1421" s="179">
        <v>1420</v>
      </c>
      <c r="H1421" s="180">
        <f>(C1421+4.2+coefficient!$B$19)/0.85*1.19</f>
        <v>28.755999999999997</v>
      </c>
      <c r="I1421" s="132">
        <v>294</v>
      </c>
      <c r="J1421" s="132">
        <v>167452864</v>
      </c>
      <c r="K1421" s="132">
        <v>451184</v>
      </c>
      <c r="L1421" s="181">
        <f>(C1421+4.2+coefficient!$B$19)/0.88*1.19</f>
        <v>27.775681818181816</v>
      </c>
      <c r="M1421" s="135">
        <v>295</v>
      </c>
      <c r="N1421" s="135">
        <v>167452864</v>
      </c>
      <c r="O1421" s="135">
        <v>451185</v>
      </c>
      <c r="P1421" s="182">
        <f>(C1421+4.2+coefficient!$B$19-0.5)/0.88*1.19</f>
        <v>27.099545454545453</v>
      </c>
      <c r="Q1421" s="137">
        <v>296</v>
      </c>
      <c r="R1421" s="137">
        <v>167452864</v>
      </c>
      <c r="S1421" s="137">
        <v>451186</v>
      </c>
      <c r="T1421" s="186">
        <f t="shared" si="96"/>
        <v>11.54840909090909</v>
      </c>
      <c r="U1421" s="187">
        <v>758</v>
      </c>
      <c r="V1421" s="187">
        <v>167452864</v>
      </c>
      <c r="W1421" s="187">
        <v>600802</v>
      </c>
      <c r="X1421" s="188">
        <f t="shared" si="97"/>
        <v>22.875681818181818</v>
      </c>
      <c r="Y1421" s="189">
        <v>759</v>
      </c>
      <c r="Z1421" s="189">
        <v>167452864</v>
      </c>
      <c r="AA1421" s="189">
        <v>600803</v>
      </c>
      <c r="AB1421" s="357">
        <v>93</v>
      </c>
    </row>
    <row r="1422" spans="1:33" x14ac:dyDescent="0.25">
      <c r="A1422" s="144" t="s">
        <v>2262</v>
      </c>
      <c r="B1422" s="183">
        <v>167452865</v>
      </c>
      <c r="C1422" s="184">
        <v>3.39</v>
      </c>
      <c r="D1422" s="127">
        <f>(C1422+4.2+coefficient!$B$20-0.5)/0.9*1.19</f>
        <v>21.274555555555555</v>
      </c>
      <c r="E1422" s="128">
        <f>(C1422+4.2+coefficient!$B$20-0.5)/0.95</f>
        <v>16.936842105263157</v>
      </c>
      <c r="F1422" s="178" t="s">
        <v>842</v>
      </c>
      <c r="G1422" s="179">
        <v>1421</v>
      </c>
      <c r="H1422" s="180">
        <f>(C1422+4.2+coefficient!$B$20)/0.85*1.19</f>
        <v>23.226000000000003</v>
      </c>
      <c r="I1422" s="132">
        <v>294</v>
      </c>
      <c r="J1422" s="132">
        <v>167452865</v>
      </c>
      <c r="K1422" s="132">
        <v>451187</v>
      </c>
      <c r="L1422" s="181">
        <f>(C1422+4.2+coefficient!$B$20)/0.88*1.19</f>
        <v>22.434204545454545</v>
      </c>
      <c r="M1422" s="135">
        <v>295</v>
      </c>
      <c r="N1422" s="135">
        <v>167452865</v>
      </c>
      <c r="O1422" s="135">
        <v>451188</v>
      </c>
      <c r="P1422" s="182">
        <f>(C1422+4.2+coefficient!$B$20-0.5)/0.88*1.19</f>
        <v>21.758068181818182</v>
      </c>
      <c r="Q1422" s="137">
        <v>296</v>
      </c>
      <c r="R1422" s="137">
        <v>167452865</v>
      </c>
      <c r="S1422" s="137">
        <v>451189</v>
      </c>
      <c r="T1422" s="186">
        <f t="shared" si="96"/>
        <v>10.26375</v>
      </c>
      <c r="U1422" s="187">
        <v>758</v>
      </c>
      <c r="V1422" s="187">
        <v>167452865</v>
      </c>
      <c r="W1422" s="187">
        <v>600804</v>
      </c>
      <c r="X1422" s="188">
        <f>L1422-1</f>
        <v>21.434204545454545</v>
      </c>
      <c r="Y1422" s="189">
        <v>759</v>
      </c>
      <c r="Z1422" s="189">
        <v>167452865</v>
      </c>
      <c r="AA1422" s="189">
        <v>600805</v>
      </c>
      <c r="AB1422" s="357">
        <v>10</v>
      </c>
    </row>
    <row r="1423" spans="1:33" x14ac:dyDescent="0.25">
      <c r="A1423" s="125" t="s">
        <v>2263</v>
      </c>
      <c r="B1423" s="183">
        <v>167452866</v>
      </c>
      <c r="C1423" s="184">
        <v>4.26</v>
      </c>
      <c r="D1423" s="127">
        <f>(C1423+4.2+coefficient!$B$19-0.5)/0.9*1.19</f>
        <v>26.391555555555552</v>
      </c>
      <c r="E1423" s="128">
        <f>(C1423+4.2+coefficient!$B$19-0.5)/0.95</f>
        <v>21.010526315789477</v>
      </c>
      <c r="F1423" s="185" t="s">
        <v>841</v>
      </c>
      <c r="G1423" s="179">
        <v>1422</v>
      </c>
      <c r="H1423" s="180">
        <f>(C1423+4.2+coefficient!$B$19)/0.85*1.19</f>
        <v>28.644000000000002</v>
      </c>
      <c r="I1423" s="132">
        <v>294</v>
      </c>
      <c r="J1423" s="132">
        <v>167452866</v>
      </c>
      <c r="K1423" s="132">
        <v>451190</v>
      </c>
      <c r="L1423" s="181">
        <f>(C1423+4.2+coefficient!$B$19)/0.88*1.19</f>
        <v>27.6675</v>
      </c>
      <c r="M1423" s="135">
        <v>295</v>
      </c>
      <c r="N1423" s="135">
        <v>167452866</v>
      </c>
      <c r="O1423" s="135">
        <v>451191</v>
      </c>
      <c r="P1423" s="182">
        <f>(C1423+4.2+coefficient!$B$19-0.5)/0.88*1.19</f>
        <v>26.991363636363637</v>
      </c>
      <c r="Q1423" s="137">
        <v>296</v>
      </c>
      <c r="R1423" s="137">
        <v>167452866</v>
      </c>
      <c r="S1423" s="137">
        <v>451192</v>
      </c>
      <c r="T1423" s="186">
        <f t="shared" si="96"/>
        <v>11.440227272727274</v>
      </c>
      <c r="U1423" s="187">
        <v>758</v>
      </c>
      <c r="V1423" s="187">
        <v>167452866</v>
      </c>
      <c r="W1423" s="187">
        <v>600806</v>
      </c>
      <c r="X1423" s="188">
        <f>L1423-1</f>
        <v>26.6675</v>
      </c>
      <c r="Y1423" s="189">
        <v>759</v>
      </c>
      <c r="Z1423" s="189">
        <v>167452866</v>
      </c>
      <c r="AA1423" s="189">
        <v>600807</v>
      </c>
      <c r="AB1423" s="357">
        <v>10</v>
      </c>
    </row>
    <row r="1424" spans="1:33" x14ac:dyDescent="0.25">
      <c r="A1424" s="144" t="s">
        <v>2264</v>
      </c>
      <c r="B1424" s="183">
        <v>167452867</v>
      </c>
      <c r="C1424" s="184">
        <v>3.4</v>
      </c>
      <c r="D1424" s="127">
        <f>(C1424+4.2+coefficient!$B$20-0.5)/0.9*1.19</f>
        <v>21.287777777777777</v>
      </c>
      <c r="E1424" s="128">
        <f>(C1424+4.2+coefficient!$B$20-0.5)/0.95</f>
        <v>16.947368421052634</v>
      </c>
      <c r="F1424" s="178" t="s">
        <v>842</v>
      </c>
      <c r="G1424" s="179">
        <v>1423</v>
      </c>
      <c r="H1424" s="180">
        <f>(C1424+4.2+coefficient!$B$20)/0.85*1.19</f>
        <v>23.240000000000002</v>
      </c>
      <c r="I1424" s="132">
        <v>294</v>
      </c>
      <c r="J1424" s="132">
        <v>167452867</v>
      </c>
      <c r="K1424" s="132">
        <v>451193</v>
      </c>
      <c r="L1424" s="181">
        <f>(C1424+4.2+coefficient!$B$20)/0.88*1.19</f>
        <v>22.447727272727274</v>
      </c>
      <c r="M1424" s="135">
        <v>295</v>
      </c>
      <c r="N1424" s="135">
        <v>167452867</v>
      </c>
      <c r="O1424" s="135">
        <v>451194</v>
      </c>
      <c r="P1424" s="182">
        <f>(C1424+4.2+coefficient!$B$20-0.5)/0.88*1.19</f>
        <v>21.771590909090911</v>
      </c>
      <c r="Q1424" s="137">
        <v>296</v>
      </c>
      <c r="R1424" s="137">
        <v>167452867</v>
      </c>
      <c r="S1424" s="137">
        <v>451195</v>
      </c>
      <c r="T1424" s="186">
        <f t="shared" si="96"/>
        <v>10.277272727272727</v>
      </c>
      <c r="U1424" s="187">
        <v>758</v>
      </c>
      <c r="V1424" s="187">
        <v>167452867</v>
      </c>
      <c r="W1424" s="187">
        <v>600808</v>
      </c>
      <c r="X1424" s="188">
        <f t="shared" ref="X1424:X1437" si="98">L1424-4.9</f>
        <v>17.547727272727272</v>
      </c>
      <c r="Y1424" s="189">
        <v>759</v>
      </c>
      <c r="Z1424" s="189">
        <v>167452867</v>
      </c>
      <c r="AA1424" s="189">
        <v>600809</v>
      </c>
      <c r="AB1424" s="357">
        <v>93</v>
      </c>
    </row>
    <row r="1425" spans="1:33" x14ac:dyDescent="0.25">
      <c r="A1425" s="125" t="s">
        <v>2265</v>
      </c>
      <c r="B1425" s="183">
        <v>167452868</v>
      </c>
      <c r="C1425" s="184">
        <v>3.51</v>
      </c>
      <c r="D1425" s="127">
        <f>(C1425+4.2+coefficient!$B$20-0.5)/0.9*1.19</f>
        <v>21.433222222222224</v>
      </c>
      <c r="E1425" s="128">
        <f>(C1425+4.2+coefficient!$B$20-0.5)/0.95</f>
        <v>17.063157894736843</v>
      </c>
      <c r="F1425" s="185" t="s">
        <v>842</v>
      </c>
      <c r="G1425" s="179">
        <v>1424</v>
      </c>
      <c r="H1425" s="180">
        <f>(C1425+4.2+coefficient!$B$20)/0.85*1.19</f>
        <v>23.394000000000002</v>
      </c>
      <c r="I1425" s="132">
        <v>294</v>
      </c>
      <c r="J1425" s="132">
        <v>167452868</v>
      </c>
      <c r="K1425" s="132">
        <v>451196</v>
      </c>
      <c r="L1425" s="181">
        <f>(C1425+4.2+coefficient!$B$20)/0.88*1.19</f>
        <v>22.59647727272727</v>
      </c>
      <c r="M1425" s="135">
        <v>295</v>
      </c>
      <c r="N1425" s="135">
        <v>167452868</v>
      </c>
      <c r="O1425" s="135">
        <v>451197</v>
      </c>
      <c r="P1425" s="182">
        <f>(C1425+4.2+coefficient!$B$20-0.5)/0.88*1.19</f>
        <v>21.92034090909091</v>
      </c>
      <c r="Q1425" s="137">
        <v>296</v>
      </c>
      <c r="R1425" s="137">
        <v>167452868</v>
      </c>
      <c r="S1425" s="137">
        <v>451198</v>
      </c>
      <c r="T1425" s="186">
        <f t="shared" si="96"/>
        <v>10.426022727272727</v>
      </c>
      <c r="U1425" s="187">
        <v>758</v>
      </c>
      <c r="V1425" s="187">
        <v>167452868</v>
      </c>
      <c r="W1425" s="187">
        <v>600810</v>
      </c>
      <c r="X1425" s="188">
        <f t="shared" si="98"/>
        <v>17.696477272727272</v>
      </c>
      <c r="Y1425" s="189">
        <v>759</v>
      </c>
      <c r="Z1425" s="189">
        <v>167452868</v>
      </c>
      <c r="AA1425" s="189">
        <v>600811</v>
      </c>
      <c r="AB1425" s="357">
        <v>93</v>
      </c>
      <c r="AE1425">
        <v>2</v>
      </c>
      <c r="AF1425">
        <v>21.24</v>
      </c>
      <c r="AG1425">
        <v>0</v>
      </c>
    </row>
    <row r="1426" spans="1:33" x14ac:dyDescent="0.25">
      <c r="A1426" s="144" t="s">
        <v>2266</v>
      </c>
      <c r="B1426" s="183">
        <v>167452869</v>
      </c>
      <c r="C1426" s="184">
        <v>3.76</v>
      </c>
      <c r="D1426" s="127">
        <f>(C1426+4.2+coefficient!$B$20-0.5)/0.9*1.19</f>
        <v>21.763777777777776</v>
      </c>
      <c r="E1426" s="128">
        <f>(C1426+4.2+coefficient!$B$20-0.5)/0.95</f>
        <v>17.326315789473686</v>
      </c>
      <c r="F1426" s="178" t="s">
        <v>842</v>
      </c>
      <c r="G1426" s="179">
        <v>1425</v>
      </c>
      <c r="H1426" s="180">
        <f>(C1426+4.2+coefficient!$B$20)/0.85*1.19</f>
        <v>23.744</v>
      </c>
      <c r="I1426" s="132">
        <v>294</v>
      </c>
      <c r="J1426" s="132">
        <v>167452869</v>
      </c>
      <c r="K1426" s="132">
        <v>451199</v>
      </c>
      <c r="L1426" s="181">
        <f>(C1426+4.2+coefficient!$B$20)/0.88*1.19</f>
        <v>22.934545454545454</v>
      </c>
      <c r="M1426" s="135">
        <v>295</v>
      </c>
      <c r="N1426" s="135">
        <v>167452869</v>
      </c>
      <c r="O1426" s="135">
        <v>451200</v>
      </c>
      <c r="P1426" s="182">
        <f>(C1426+4.2+coefficient!$B$20-0.5)/0.88*1.19</f>
        <v>22.258409090909094</v>
      </c>
      <c r="Q1426" s="137">
        <v>296</v>
      </c>
      <c r="R1426" s="137">
        <v>167452869</v>
      </c>
      <c r="S1426" s="137">
        <v>451201</v>
      </c>
      <c r="T1426" s="186">
        <f t="shared" si="96"/>
        <v>10.764090909090909</v>
      </c>
      <c r="U1426" s="187">
        <v>758</v>
      </c>
      <c r="V1426" s="187">
        <v>167452869</v>
      </c>
      <c r="W1426" s="187">
        <v>600812</v>
      </c>
      <c r="X1426" s="188">
        <f t="shared" si="98"/>
        <v>18.034545454545452</v>
      </c>
      <c r="Y1426" s="189">
        <v>759</v>
      </c>
      <c r="Z1426" s="189">
        <v>167452869</v>
      </c>
      <c r="AA1426" s="189">
        <v>600813</v>
      </c>
      <c r="AB1426" s="357">
        <v>93</v>
      </c>
    </row>
    <row r="1427" spans="1:33" x14ac:dyDescent="0.25">
      <c r="A1427" s="125" t="s">
        <v>2267</v>
      </c>
      <c r="B1427" s="183">
        <v>167452870</v>
      </c>
      <c r="C1427" s="184">
        <v>3.68</v>
      </c>
      <c r="D1427" s="127">
        <f>(C1427+4.2+coefficient!$B$20-0.5)/0.9*1.19</f>
        <v>21.658000000000001</v>
      </c>
      <c r="E1427" s="128">
        <f>(C1427+4.2+coefficient!$B$20-0.5)/0.95</f>
        <v>17.242105263157899</v>
      </c>
      <c r="F1427" s="185" t="s">
        <v>842</v>
      </c>
      <c r="G1427" s="179">
        <v>1426</v>
      </c>
      <c r="H1427" s="180">
        <f>(C1427+4.2+coefficient!$B$20)/0.85*1.19</f>
        <v>23.632000000000005</v>
      </c>
      <c r="I1427" s="132">
        <v>294</v>
      </c>
      <c r="J1427" s="132">
        <v>167452870</v>
      </c>
      <c r="K1427" s="132">
        <v>451202</v>
      </c>
      <c r="L1427" s="181">
        <f>(C1427+4.2+coefficient!$B$20)/0.88*1.19</f>
        <v>22.826363636363638</v>
      </c>
      <c r="M1427" s="135">
        <v>295</v>
      </c>
      <c r="N1427" s="135">
        <v>167452870</v>
      </c>
      <c r="O1427" s="135">
        <v>451203</v>
      </c>
      <c r="P1427" s="182">
        <f>(C1427+4.2+coefficient!$B$20-0.5)/0.88*1.19</f>
        <v>22.150227272727275</v>
      </c>
      <c r="Q1427" s="137">
        <v>296</v>
      </c>
      <c r="R1427" s="137">
        <v>167452870</v>
      </c>
      <c r="S1427" s="137">
        <v>451204</v>
      </c>
      <c r="T1427" s="186">
        <f t="shared" si="96"/>
        <v>10.655909090909091</v>
      </c>
      <c r="U1427" s="187">
        <v>758</v>
      </c>
      <c r="V1427" s="187">
        <v>167452870</v>
      </c>
      <c r="W1427" s="187">
        <v>600814</v>
      </c>
      <c r="X1427" s="188">
        <f t="shared" si="98"/>
        <v>17.926363636363639</v>
      </c>
      <c r="Y1427" s="189">
        <v>759</v>
      </c>
      <c r="Z1427" s="189">
        <v>167452870</v>
      </c>
      <c r="AA1427" s="189">
        <v>600815</v>
      </c>
      <c r="AB1427" s="357">
        <v>93</v>
      </c>
    </row>
    <row r="1428" spans="1:33" x14ac:dyDescent="0.25">
      <c r="A1428" s="144" t="s">
        <v>2268</v>
      </c>
      <c r="B1428" s="183">
        <v>167452871</v>
      </c>
      <c r="C1428" s="184">
        <v>3.69</v>
      </c>
      <c r="D1428" s="127">
        <f>(C1428+4.2+coefficient!$B$20-0.5)/0.9*1.19</f>
        <v>21.671222222222223</v>
      </c>
      <c r="E1428" s="128">
        <f>(C1428+4.2+coefficient!$B$20-0.5)/0.95</f>
        <v>17.252631578947369</v>
      </c>
      <c r="F1428" s="178" t="s">
        <v>842</v>
      </c>
      <c r="G1428" s="179">
        <v>1427</v>
      </c>
      <c r="H1428" s="180">
        <f>(C1428+4.2+coefficient!$B$20)/0.85*1.19</f>
        <v>23.646000000000001</v>
      </c>
      <c r="I1428" s="132">
        <v>294</v>
      </c>
      <c r="J1428" s="132">
        <v>167452871</v>
      </c>
      <c r="K1428" s="132">
        <v>451205</v>
      </c>
      <c r="L1428" s="181">
        <f>(C1428+4.2+coefficient!$B$20)/0.88*1.19</f>
        <v>22.839886363636364</v>
      </c>
      <c r="M1428" s="135">
        <v>295</v>
      </c>
      <c r="N1428" s="135">
        <v>167452871</v>
      </c>
      <c r="O1428" s="135">
        <v>451206</v>
      </c>
      <c r="P1428" s="182">
        <f>(C1428+4.2+coefficient!$B$20-0.5)/0.88*1.19</f>
        <v>22.16375</v>
      </c>
      <c r="Q1428" s="137">
        <v>296</v>
      </c>
      <c r="R1428" s="137">
        <v>167452871</v>
      </c>
      <c r="S1428" s="137">
        <v>451207</v>
      </c>
      <c r="T1428" s="186">
        <f t="shared" si="96"/>
        <v>10.669431818181819</v>
      </c>
      <c r="U1428" s="187">
        <v>758</v>
      </c>
      <c r="V1428" s="187">
        <v>167452871</v>
      </c>
      <c r="W1428" s="187">
        <v>600816</v>
      </c>
      <c r="X1428" s="188">
        <f t="shared" si="98"/>
        <v>17.939886363636361</v>
      </c>
      <c r="Y1428" s="189">
        <v>759</v>
      </c>
      <c r="Z1428" s="189">
        <v>167452871</v>
      </c>
      <c r="AA1428" s="189">
        <v>600817</v>
      </c>
      <c r="AB1428" s="357">
        <v>93</v>
      </c>
    </row>
    <row r="1429" spans="1:33" x14ac:dyDescent="0.25">
      <c r="A1429" s="148" t="s">
        <v>2269</v>
      </c>
      <c r="B1429" s="190">
        <v>167452872</v>
      </c>
      <c r="C1429" s="191">
        <v>3.82</v>
      </c>
      <c r="D1429" s="192">
        <f>(C1429+4.2+coefficient!$B$21-0.5)/0.9*1.19</f>
        <v>19.198666666666664</v>
      </c>
      <c r="E1429" s="193">
        <f>(C1429+4.2+coefficient!$B$21-0.5)/0.95</f>
        <v>15.284210526315789</v>
      </c>
      <c r="F1429" s="185" t="s">
        <v>516</v>
      </c>
      <c r="G1429" s="179">
        <v>1428</v>
      </c>
      <c r="H1429" s="180">
        <f>(C1429+4.2+coefficient!$B$21)/0.85*1.19</f>
        <v>21.027999999999999</v>
      </c>
      <c r="I1429" s="132">
        <v>294</v>
      </c>
      <c r="J1429" s="132">
        <v>167452872</v>
      </c>
      <c r="K1429" s="132">
        <v>451208</v>
      </c>
      <c r="L1429" s="181">
        <f>(C1429+4.2+coefficient!$B$21)/0.88*1.19</f>
        <v>20.311136363636361</v>
      </c>
      <c r="M1429" s="135">
        <v>295</v>
      </c>
      <c r="N1429" s="135">
        <v>167452872</v>
      </c>
      <c r="O1429" s="135">
        <v>451209</v>
      </c>
      <c r="P1429" s="182">
        <f>(C1429+4.2+coefficient!$B$21-0.5)/0.88*1.19</f>
        <v>19.634999999999998</v>
      </c>
      <c r="Q1429" s="137">
        <v>296</v>
      </c>
      <c r="R1429" s="137">
        <v>167452872</v>
      </c>
      <c r="S1429" s="137">
        <v>451210</v>
      </c>
      <c r="T1429" s="186">
        <f t="shared" si="96"/>
        <v>10.845227272727271</v>
      </c>
      <c r="U1429" s="187">
        <v>758</v>
      </c>
      <c r="V1429" s="187">
        <v>167452872</v>
      </c>
      <c r="W1429" s="187">
        <v>600818</v>
      </c>
      <c r="X1429" s="188">
        <f t="shared" si="98"/>
        <v>15.411136363636361</v>
      </c>
      <c r="Y1429" s="189">
        <v>759</v>
      </c>
      <c r="Z1429" s="189">
        <v>167452872</v>
      </c>
      <c r="AA1429" s="189">
        <v>600819</v>
      </c>
      <c r="AB1429" s="357">
        <v>0</v>
      </c>
    </row>
    <row r="1430" spans="1:33" x14ac:dyDescent="0.25">
      <c r="A1430" s="146" t="s">
        <v>2270</v>
      </c>
      <c r="B1430" s="190">
        <v>167452873</v>
      </c>
      <c r="C1430" s="191">
        <v>4.41</v>
      </c>
      <c r="D1430" s="192">
        <f>(C1430+4.2+coefficient!$B$20-0.5)/0.9*1.19</f>
        <v>22.623222222222218</v>
      </c>
      <c r="E1430" s="193">
        <f>(C1430+4.2+coefficient!$B$20-0.5)/0.95</f>
        <v>18.010526315789473</v>
      </c>
      <c r="F1430" s="178" t="s">
        <v>842</v>
      </c>
      <c r="G1430" s="179">
        <v>1429</v>
      </c>
      <c r="H1430" s="180">
        <f>(C1430+4.2+coefficient!$B$20)/0.85*1.19</f>
        <v>24.654</v>
      </c>
      <c r="I1430" s="132">
        <v>294</v>
      </c>
      <c r="J1430" s="132">
        <v>167452873</v>
      </c>
      <c r="K1430" s="132">
        <v>451211</v>
      </c>
      <c r="L1430" s="181">
        <f>(C1430+4.2+coefficient!$B$20)/0.88*1.19</f>
        <v>23.813522727272726</v>
      </c>
      <c r="M1430" s="135">
        <v>295</v>
      </c>
      <c r="N1430" s="135">
        <v>167452873</v>
      </c>
      <c r="O1430" s="135">
        <v>451212</v>
      </c>
      <c r="P1430" s="182">
        <f>(C1430+4.2+coefficient!$B$20-0.5)/0.88*1.19</f>
        <v>23.137386363636359</v>
      </c>
      <c r="Q1430" s="137">
        <v>296</v>
      </c>
      <c r="R1430" s="137">
        <v>167452873</v>
      </c>
      <c r="S1430" s="137">
        <v>451213</v>
      </c>
      <c r="T1430" s="186">
        <f t="shared" si="96"/>
        <v>11.64306818181818</v>
      </c>
      <c r="U1430" s="187">
        <v>758</v>
      </c>
      <c r="V1430" s="187">
        <v>167452873</v>
      </c>
      <c r="W1430" s="187">
        <v>600820</v>
      </c>
      <c r="X1430" s="188">
        <f t="shared" si="98"/>
        <v>18.913522727272728</v>
      </c>
      <c r="Y1430" s="189">
        <v>759</v>
      </c>
      <c r="Z1430" s="189">
        <v>167452873</v>
      </c>
      <c r="AA1430" s="189">
        <v>600821</v>
      </c>
      <c r="AB1430" s="357">
        <v>0</v>
      </c>
    </row>
    <row r="1431" spans="1:33" x14ac:dyDescent="0.25">
      <c r="A1431" s="125" t="s">
        <v>2271</v>
      </c>
      <c r="B1431" s="183">
        <v>167452874</v>
      </c>
      <c r="C1431" s="184">
        <v>2.02</v>
      </c>
      <c r="D1431" s="127">
        <f>(C1431+4.2+coefficient!$B$21-0.5)/0.9*1.19</f>
        <v>16.818666666666665</v>
      </c>
      <c r="E1431" s="128">
        <f>(C1431+4.2+coefficient!$B$21-0.5)/0.95</f>
        <v>13.389473684210527</v>
      </c>
      <c r="F1431" s="185" t="s">
        <v>516</v>
      </c>
      <c r="G1431" s="179">
        <v>1430</v>
      </c>
      <c r="H1431" s="180">
        <f>(C1431+4.2+coefficient!$B$21)/0.85*1.19</f>
        <v>18.508000000000003</v>
      </c>
      <c r="I1431" s="132">
        <v>294</v>
      </c>
      <c r="J1431" s="132">
        <v>167452874</v>
      </c>
      <c r="K1431" s="132">
        <v>451214</v>
      </c>
      <c r="L1431" s="181">
        <f>(C1431+4.2+coefficient!$B$21)/0.88*1.19</f>
        <v>17.877045454545456</v>
      </c>
      <c r="M1431" s="135">
        <v>295</v>
      </c>
      <c r="N1431" s="135">
        <v>167452874</v>
      </c>
      <c r="O1431" s="135">
        <v>451215</v>
      </c>
      <c r="P1431" s="182">
        <f>(C1431+4.2+coefficient!$B$21-0.5)/0.88*1.19</f>
        <v>17.200909090909089</v>
      </c>
      <c r="Q1431" s="137">
        <v>296</v>
      </c>
      <c r="R1431" s="137">
        <v>167452874</v>
      </c>
      <c r="S1431" s="137">
        <v>451216</v>
      </c>
      <c r="T1431" s="186">
        <f t="shared" si="96"/>
        <v>8.4111363636363645</v>
      </c>
      <c r="U1431" s="187">
        <v>758</v>
      </c>
      <c r="V1431" s="187">
        <v>167452874</v>
      </c>
      <c r="W1431" s="187">
        <v>600822</v>
      </c>
      <c r="X1431" s="188">
        <f t="shared" si="98"/>
        <v>12.977045454545456</v>
      </c>
      <c r="Y1431" s="189">
        <v>759</v>
      </c>
      <c r="Z1431" s="189">
        <v>167452874</v>
      </c>
      <c r="AA1431" s="189">
        <v>600823</v>
      </c>
      <c r="AB1431" s="357">
        <v>71</v>
      </c>
      <c r="AE1431">
        <v>1</v>
      </c>
      <c r="AF1431">
        <v>15.17</v>
      </c>
      <c r="AG1431">
        <v>0</v>
      </c>
    </row>
    <row r="1432" spans="1:33" x14ac:dyDescent="0.25">
      <c r="A1432" s="144" t="s">
        <v>2272</v>
      </c>
      <c r="B1432" s="183">
        <v>167452875</v>
      </c>
      <c r="C1432" s="184">
        <v>2.44</v>
      </c>
      <c r="D1432" s="127">
        <f>(C1432+4.2+coefficient!$B$21-0.5)/0.9*1.19</f>
        <v>17.373999999999999</v>
      </c>
      <c r="E1432" s="128">
        <f>(C1432+4.2+coefficient!$B$21-0.5)/0.95</f>
        <v>13.831578947368422</v>
      </c>
      <c r="F1432" s="178" t="s">
        <v>516</v>
      </c>
      <c r="G1432" s="179">
        <v>1431</v>
      </c>
      <c r="H1432" s="180">
        <f>(C1432+4.2+coefficient!$B$21)/0.85*1.19</f>
        <v>19.096</v>
      </c>
      <c r="I1432" s="132">
        <v>294</v>
      </c>
      <c r="J1432" s="132">
        <v>167452875</v>
      </c>
      <c r="K1432" s="132">
        <v>451217</v>
      </c>
      <c r="L1432" s="181">
        <f>(C1432+4.2+coefficient!$B$21)/0.88*1.19</f>
        <v>18.445</v>
      </c>
      <c r="M1432" s="135">
        <v>295</v>
      </c>
      <c r="N1432" s="135">
        <v>167452875</v>
      </c>
      <c r="O1432" s="135">
        <v>451218</v>
      </c>
      <c r="P1432" s="182">
        <f>(C1432+4.2+coefficient!$B$21-0.5)/0.88*1.19</f>
        <v>17.768863636363637</v>
      </c>
      <c r="Q1432" s="137">
        <v>296</v>
      </c>
      <c r="R1432" s="137">
        <v>167452875</v>
      </c>
      <c r="S1432" s="137">
        <v>451219</v>
      </c>
      <c r="T1432" s="186">
        <f t="shared" si="96"/>
        <v>8.9790909090909086</v>
      </c>
      <c r="U1432" s="187">
        <v>758</v>
      </c>
      <c r="V1432" s="187">
        <v>167452875</v>
      </c>
      <c r="W1432" s="187">
        <v>600824</v>
      </c>
      <c r="X1432" s="188">
        <f t="shared" si="98"/>
        <v>13.545</v>
      </c>
      <c r="Y1432" s="189">
        <v>759</v>
      </c>
      <c r="Z1432" s="189">
        <v>167452875</v>
      </c>
      <c r="AA1432" s="189">
        <v>600825</v>
      </c>
      <c r="AB1432" s="357">
        <v>62</v>
      </c>
    </row>
    <row r="1433" spans="1:33" x14ac:dyDescent="0.25">
      <c r="A1433" s="148" t="s">
        <v>2273</v>
      </c>
      <c r="B1433" s="190">
        <v>167452876</v>
      </c>
      <c r="C1433" s="191">
        <v>4.1100000000000003</v>
      </c>
      <c r="D1433" s="192">
        <f>(C1433+4.2+coefficient!$B$20-0.5)/0.9*1.19</f>
        <v>22.226555555555557</v>
      </c>
      <c r="E1433" s="193">
        <f>(C1433+4.2+coefficient!$B$20-0.5)/0.95</f>
        <v>17.694736842105268</v>
      </c>
      <c r="F1433" s="185" t="s">
        <v>842</v>
      </c>
      <c r="G1433" s="179">
        <v>1432</v>
      </c>
      <c r="H1433" s="180">
        <f>(C1433+4.2+coefficient!$B$20)/0.85*1.19</f>
        <v>24.234000000000002</v>
      </c>
      <c r="I1433" s="132">
        <v>294</v>
      </c>
      <c r="J1433" s="132">
        <v>167452876</v>
      </c>
      <c r="K1433" s="132">
        <v>451220</v>
      </c>
      <c r="L1433" s="181">
        <f>(C1433+4.2+coefficient!$B$20)/0.88*1.19</f>
        <v>23.407840909090911</v>
      </c>
      <c r="M1433" s="135">
        <v>295</v>
      </c>
      <c r="N1433" s="135">
        <v>167452876</v>
      </c>
      <c r="O1433" s="135">
        <v>451221</v>
      </c>
      <c r="P1433" s="182">
        <f>(C1433+4.2+coefficient!$B$20-0.5)/0.88*1.19</f>
        <v>22.731704545454548</v>
      </c>
      <c r="Q1433" s="137">
        <v>296</v>
      </c>
      <c r="R1433" s="137">
        <v>167452876</v>
      </c>
      <c r="S1433" s="137">
        <v>451222</v>
      </c>
      <c r="T1433" s="186">
        <f t="shared" si="96"/>
        <v>11.237386363636363</v>
      </c>
      <c r="U1433" s="187">
        <v>758</v>
      </c>
      <c r="V1433" s="187">
        <v>167452876</v>
      </c>
      <c r="W1433" s="187">
        <v>600826</v>
      </c>
      <c r="X1433" s="188">
        <f t="shared" si="98"/>
        <v>18.507840909090909</v>
      </c>
      <c r="Y1433" s="189">
        <v>759</v>
      </c>
      <c r="Z1433" s="189">
        <v>167452876</v>
      </c>
      <c r="AA1433" s="189">
        <v>600827</v>
      </c>
      <c r="AB1433" s="357">
        <v>39</v>
      </c>
    </row>
    <row r="1434" spans="1:33" x14ac:dyDescent="0.25">
      <c r="A1434" s="146" t="s">
        <v>2274</v>
      </c>
      <c r="B1434" s="190">
        <v>167452877</v>
      </c>
      <c r="C1434" s="191">
        <v>4.1100000000000003</v>
      </c>
      <c r="D1434" s="192">
        <f>(C1434+4.2+coefficient!$B$20-0.5)/0.9*1.19</f>
        <v>22.226555555555557</v>
      </c>
      <c r="E1434" s="193">
        <f>(C1434+4.2+coefficient!$B$20-0.5)/0.95</f>
        <v>17.694736842105268</v>
      </c>
      <c r="F1434" s="178" t="s">
        <v>842</v>
      </c>
      <c r="G1434" s="179">
        <v>1433</v>
      </c>
      <c r="H1434" s="180">
        <f>(C1434+4.2+coefficient!$B$20)/0.85*1.19</f>
        <v>24.234000000000002</v>
      </c>
      <c r="I1434" s="132">
        <v>294</v>
      </c>
      <c r="J1434" s="132">
        <v>167452877</v>
      </c>
      <c r="K1434" s="132">
        <v>451223</v>
      </c>
      <c r="L1434" s="181">
        <f>(C1434+4.2+coefficient!$B$20)/0.88*1.19</f>
        <v>23.407840909090911</v>
      </c>
      <c r="M1434" s="135">
        <v>295</v>
      </c>
      <c r="N1434" s="135">
        <v>167452877</v>
      </c>
      <c r="O1434" s="135">
        <v>451224</v>
      </c>
      <c r="P1434" s="182">
        <f>(C1434+4.2+coefficient!$B$20-0.5)/0.88*1.19</f>
        <v>22.731704545454548</v>
      </c>
      <c r="Q1434" s="137">
        <v>296</v>
      </c>
      <c r="R1434" s="137">
        <v>167452877</v>
      </c>
      <c r="S1434" s="137">
        <v>451225</v>
      </c>
      <c r="T1434" s="186">
        <f t="shared" si="96"/>
        <v>11.237386363636363</v>
      </c>
      <c r="U1434" s="187">
        <v>758</v>
      </c>
      <c r="V1434" s="187">
        <v>167452877</v>
      </c>
      <c r="W1434" s="187">
        <v>600828</v>
      </c>
      <c r="X1434" s="188">
        <f t="shared" si="98"/>
        <v>18.507840909090909</v>
      </c>
      <c r="Y1434" s="189">
        <v>759</v>
      </c>
      <c r="Z1434" s="189">
        <v>167452877</v>
      </c>
      <c r="AA1434" s="189">
        <v>600829</v>
      </c>
      <c r="AB1434" s="357">
        <v>39</v>
      </c>
    </row>
    <row r="1435" spans="1:33" x14ac:dyDescent="0.25">
      <c r="A1435" s="148" t="s">
        <v>2275</v>
      </c>
      <c r="B1435" s="190">
        <v>167452878</v>
      </c>
      <c r="C1435" s="191">
        <v>3.44</v>
      </c>
      <c r="D1435" s="192">
        <f>(C1435+4.2+coefficient!$B$20-0.5)/0.9*1.19</f>
        <v>21.340666666666667</v>
      </c>
      <c r="E1435" s="193">
        <f>(C1435+4.2+coefficient!$B$20-0.5)/0.95</f>
        <v>16.989473684210527</v>
      </c>
      <c r="F1435" s="185" t="s">
        <v>842</v>
      </c>
      <c r="G1435" s="179">
        <v>1434</v>
      </c>
      <c r="H1435" s="180">
        <f>(C1435+4.2+coefficient!$B$20)/0.85*1.19</f>
        <v>23.295999999999999</v>
      </c>
      <c r="I1435" s="132">
        <v>294</v>
      </c>
      <c r="J1435" s="132">
        <v>167452878</v>
      </c>
      <c r="K1435" s="132">
        <v>451226</v>
      </c>
      <c r="L1435" s="181">
        <f>(C1435+4.2+coefficient!$B$20)/0.88*1.19</f>
        <v>22.501818181818184</v>
      </c>
      <c r="M1435" s="135">
        <v>295</v>
      </c>
      <c r="N1435" s="135">
        <v>167452878</v>
      </c>
      <c r="O1435" s="135">
        <v>451227</v>
      </c>
      <c r="P1435" s="182">
        <f>(C1435+4.2+coefficient!$B$20-0.5)/0.88*1.19</f>
        <v>21.825681818181817</v>
      </c>
      <c r="Q1435" s="137">
        <v>296</v>
      </c>
      <c r="R1435" s="137">
        <v>167452878</v>
      </c>
      <c r="S1435" s="137">
        <v>451228</v>
      </c>
      <c r="T1435" s="186">
        <f t="shared" si="96"/>
        <v>10.331363636363635</v>
      </c>
      <c r="U1435" s="187">
        <v>758</v>
      </c>
      <c r="V1435" s="187">
        <v>167452878</v>
      </c>
      <c r="W1435" s="187">
        <v>600830</v>
      </c>
      <c r="X1435" s="188">
        <f t="shared" si="98"/>
        <v>17.601818181818182</v>
      </c>
      <c r="Y1435" s="189">
        <v>759</v>
      </c>
      <c r="Z1435" s="189">
        <v>167452878</v>
      </c>
      <c r="AA1435" s="189">
        <v>600831</v>
      </c>
      <c r="AB1435" s="357">
        <v>0</v>
      </c>
    </row>
    <row r="1436" spans="1:33" x14ac:dyDescent="0.25">
      <c r="A1436" s="144" t="s">
        <v>2276</v>
      </c>
      <c r="B1436" s="183">
        <v>167452879</v>
      </c>
      <c r="C1436" s="184">
        <v>3.86</v>
      </c>
      <c r="D1436" s="127">
        <f>(C1436+4.2+coefficient!$B$20-0.5)/0.9*1.19</f>
        <v>21.896000000000001</v>
      </c>
      <c r="E1436" s="128">
        <f>(C1436+4.2+coefficient!$B$20-0.5)/0.95</f>
        <v>17.431578947368426</v>
      </c>
      <c r="F1436" s="178" t="s">
        <v>842</v>
      </c>
      <c r="G1436" s="179">
        <v>1435</v>
      </c>
      <c r="H1436" s="180">
        <f>(C1436+4.2+coefficient!$B$20)/0.85*1.19</f>
        <v>23.884000000000004</v>
      </c>
      <c r="I1436" s="132">
        <v>294</v>
      </c>
      <c r="J1436" s="132">
        <v>167452879</v>
      </c>
      <c r="K1436" s="132">
        <v>451229</v>
      </c>
      <c r="L1436" s="181">
        <f>(C1436+4.2+coefficient!$B$20)/0.88*1.19</f>
        <v>23.069772727272731</v>
      </c>
      <c r="M1436" s="135">
        <v>295</v>
      </c>
      <c r="N1436" s="135">
        <v>167452879</v>
      </c>
      <c r="O1436" s="135">
        <v>451230</v>
      </c>
      <c r="P1436" s="182">
        <f>(C1436+4.2+coefficient!$B$20-0.5)/0.88*1.19</f>
        <v>22.393636363636364</v>
      </c>
      <c r="Q1436" s="137">
        <v>296</v>
      </c>
      <c r="R1436" s="137">
        <v>167452879</v>
      </c>
      <c r="S1436" s="137">
        <v>451231</v>
      </c>
      <c r="T1436" s="186">
        <f t="shared" si="96"/>
        <v>10.899318181818183</v>
      </c>
      <c r="U1436" s="187">
        <v>758</v>
      </c>
      <c r="V1436" s="187">
        <v>167452879</v>
      </c>
      <c r="W1436" s="187">
        <v>600832</v>
      </c>
      <c r="X1436" s="188">
        <f t="shared" si="98"/>
        <v>18.169772727272729</v>
      </c>
      <c r="Y1436" s="189">
        <v>759</v>
      </c>
      <c r="Z1436" s="189">
        <v>167452879</v>
      </c>
      <c r="AA1436" s="189">
        <v>600833</v>
      </c>
      <c r="AB1436" s="357">
        <v>56</v>
      </c>
    </row>
    <row r="1437" spans="1:33" x14ac:dyDescent="0.25">
      <c r="A1437" s="125" t="s">
        <v>2277</v>
      </c>
      <c r="B1437" s="183">
        <v>167452880</v>
      </c>
      <c r="C1437" s="184">
        <v>5.63</v>
      </c>
      <c r="D1437" s="127">
        <f>(C1437+4.2+coefficient!$B$20-0.5)/0.9*1.19</f>
        <v>24.236333333333327</v>
      </c>
      <c r="E1437" s="128">
        <f>(C1437+4.2+coefficient!$B$20-0.5)/0.95</f>
        <v>19.294736842105262</v>
      </c>
      <c r="F1437" s="185" t="s">
        <v>842</v>
      </c>
      <c r="G1437" s="179">
        <v>1436</v>
      </c>
      <c r="H1437" s="180">
        <f>(C1437+4.2+coefficient!$B$20)/0.85*1.19</f>
        <v>26.361999999999998</v>
      </c>
      <c r="I1437" s="132">
        <v>294</v>
      </c>
      <c r="J1437" s="132">
        <v>167452880</v>
      </c>
      <c r="K1437" s="132">
        <v>451232</v>
      </c>
      <c r="L1437" s="181">
        <f>(C1437+4.2+coefficient!$B$20)/0.88*1.19</f>
        <v>25.463295454545449</v>
      </c>
      <c r="M1437" s="135">
        <v>295</v>
      </c>
      <c r="N1437" s="135">
        <v>167452880</v>
      </c>
      <c r="O1437" s="135">
        <v>451233</v>
      </c>
      <c r="P1437" s="182">
        <f>(C1437+4.2+coefficient!$B$20-0.5)/0.88*1.19</f>
        <v>24.787159090909089</v>
      </c>
      <c r="Q1437" s="137">
        <v>296</v>
      </c>
      <c r="R1437" s="137">
        <v>167452880</v>
      </c>
      <c r="S1437" s="137">
        <v>451234</v>
      </c>
      <c r="T1437" s="186">
        <f t="shared" si="96"/>
        <v>13.292840909090907</v>
      </c>
      <c r="U1437" s="187">
        <v>758</v>
      </c>
      <c r="V1437" s="187">
        <v>167452880</v>
      </c>
      <c r="W1437" s="187">
        <v>600834</v>
      </c>
      <c r="X1437" s="188">
        <f t="shared" si="98"/>
        <v>20.563295454545447</v>
      </c>
      <c r="Y1437" s="189">
        <v>759</v>
      </c>
      <c r="Z1437" s="189">
        <v>167452880</v>
      </c>
      <c r="AA1437" s="189">
        <v>600835</v>
      </c>
      <c r="AB1437" s="357">
        <v>56</v>
      </c>
      <c r="AE1437">
        <v>1</v>
      </c>
      <c r="AF1437">
        <v>25.96</v>
      </c>
      <c r="AG1437">
        <v>0</v>
      </c>
    </row>
    <row r="1438" spans="1:33" x14ac:dyDescent="0.25">
      <c r="A1438" s="144" t="s">
        <v>2278</v>
      </c>
      <c r="B1438" s="183">
        <v>167452881</v>
      </c>
      <c r="C1438" s="184">
        <v>3.29</v>
      </c>
      <c r="D1438" s="127">
        <f>(C1438+4.2+coefficient!$B$20-0.5)/0.9*1.19</f>
        <v>21.142333333333337</v>
      </c>
      <c r="E1438" s="128">
        <f>(C1438+4.2+coefficient!$B$20-0.5)/0.95</f>
        <v>16.831578947368424</v>
      </c>
      <c r="F1438" s="178" t="s">
        <v>842</v>
      </c>
      <c r="G1438" s="179">
        <v>1437</v>
      </c>
      <c r="H1438" s="180">
        <f>(C1438+4.2+coefficient!$B$20)/0.85*1.19</f>
        <v>23.086000000000002</v>
      </c>
      <c r="I1438" s="132">
        <v>294</v>
      </c>
      <c r="J1438" s="132">
        <v>167452881</v>
      </c>
      <c r="K1438" s="132">
        <v>451235</v>
      </c>
      <c r="L1438" s="181">
        <f>(C1438+4.2+coefficient!$B$20)/0.88*1.19</f>
        <v>22.298977272727274</v>
      </c>
      <c r="M1438" s="135">
        <v>295</v>
      </c>
      <c r="N1438" s="135">
        <v>167452881</v>
      </c>
      <c r="O1438" s="135">
        <v>451236</v>
      </c>
      <c r="P1438" s="182">
        <f>(C1438+4.2+coefficient!$B$20-0.5)/0.88*1.19</f>
        <v>21.622840909090911</v>
      </c>
      <c r="Q1438" s="137">
        <v>296</v>
      </c>
      <c r="R1438" s="137">
        <v>167452881</v>
      </c>
      <c r="S1438" s="137">
        <v>451237</v>
      </c>
      <c r="T1438" s="186">
        <f t="shared" si="96"/>
        <v>10.128522727272728</v>
      </c>
      <c r="U1438" s="187">
        <v>758</v>
      </c>
      <c r="V1438" s="187">
        <v>167452881</v>
      </c>
      <c r="W1438" s="187">
        <v>600836</v>
      </c>
      <c r="X1438" s="188">
        <f>L1438-1</f>
        <v>21.298977272727274</v>
      </c>
      <c r="Y1438" s="189">
        <v>759</v>
      </c>
      <c r="Z1438" s="189">
        <v>167452881</v>
      </c>
      <c r="AA1438" s="189">
        <v>600837</v>
      </c>
      <c r="AB1438" s="357">
        <v>10</v>
      </c>
    </row>
    <row r="1439" spans="1:33" x14ac:dyDescent="0.25">
      <c r="A1439" s="125" t="s">
        <v>2279</v>
      </c>
      <c r="B1439" s="183">
        <v>167452882</v>
      </c>
      <c r="C1439" s="184">
        <v>4.1900000000000004</v>
      </c>
      <c r="D1439" s="127">
        <f>(C1439+4.2+coefficient!$B$19-0.5)/0.9*1.19</f>
        <v>26.298999999999999</v>
      </c>
      <c r="E1439" s="128">
        <f>(C1439+4.2+coefficient!$B$19-0.5)/0.95</f>
        <v>20.93684210526316</v>
      </c>
      <c r="F1439" s="185" t="s">
        <v>841</v>
      </c>
      <c r="G1439" s="179">
        <v>1438</v>
      </c>
      <c r="H1439" s="180">
        <f>(C1439+4.2+coefficient!$B$19)/0.85*1.19</f>
        <v>28.545999999999999</v>
      </c>
      <c r="I1439" s="132">
        <v>294</v>
      </c>
      <c r="J1439" s="132">
        <v>167452882</v>
      </c>
      <c r="K1439" s="132">
        <v>451238</v>
      </c>
      <c r="L1439" s="181">
        <f>(C1439+4.2+coefficient!$B$19)/0.88*1.19</f>
        <v>27.57284090909091</v>
      </c>
      <c r="M1439" s="135">
        <v>295</v>
      </c>
      <c r="N1439" s="135">
        <v>167452882</v>
      </c>
      <c r="O1439" s="135">
        <v>451239</v>
      </c>
      <c r="P1439" s="182">
        <f>(C1439+4.2+coefficient!$B$19-0.5)/0.88*1.19</f>
        <v>26.896704545454543</v>
      </c>
      <c r="Q1439" s="137">
        <v>296</v>
      </c>
      <c r="R1439" s="137">
        <v>167452882</v>
      </c>
      <c r="S1439" s="137">
        <v>451240</v>
      </c>
      <c r="T1439" s="186">
        <f t="shared" si="96"/>
        <v>11.345568181818182</v>
      </c>
      <c r="U1439" s="187">
        <v>758</v>
      </c>
      <c r="V1439" s="187">
        <v>167452882</v>
      </c>
      <c r="W1439" s="187">
        <v>600838</v>
      </c>
      <c r="X1439" s="188">
        <f>L1439-1</f>
        <v>26.57284090909091</v>
      </c>
      <c r="Y1439" s="189">
        <v>759</v>
      </c>
      <c r="Z1439" s="189">
        <v>167452882</v>
      </c>
      <c r="AA1439" s="189">
        <v>600839</v>
      </c>
      <c r="AB1439" s="357">
        <v>10</v>
      </c>
    </row>
    <row r="1440" spans="1:33" x14ac:dyDescent="0.25">
      <c r="A1440" s="144" t="s">
        <v>2280</v>
      </c>
      <c r="B1440" s="183">
        <v>167452883</v>
      </c>
      <c r="C1440" s="184">
        <v>3.74</v>
      </c>
      <c r="D1440" s="127">
        <f>(C1440+4.2+coefficient!$B$20-0.5)/0.9*1.19</f>
        <v>21.737333333333336</v>
      </c>
      <c r="E1440" s="128">
        <f>(C1440+4.2+coefficient!$B$20-0.5)/0.95</f>
        <v>17.305263157894739</v>
      </c>
      <c r="F1440" s="178" t="s">
        <v>842</v>
      </c>
      <c r="G1440" s="179">
        <v>1439</v>
      </c>
      <c r="H1440" s="180">
        <f>(C1440+4.2+coefficient!$B$20)/0.85*1.19</f>
        <v>23.715999999999998</v>
      </c>
      <c r="I1440" s="132">
        <v>294</v>
      </c>
      <c r="J1440" s="132">
        <v>167452883</v>
      </c>
      <c r="K1440" s="132">
        <v>451241</v>
      </c>
      <c r="L1440" s="181">
        <f>(C1440+4.2+coefficient!$B$20)/0.88*1.19</f>
        <v>22.907499999999999</v>
      </c>
      <c r="M1440" s="135">
        <v>295</v>
      </c>
      <c r="N1440" s="135">
        <v>167452883</v>
      </c>
      <c r="O1440" s="135">
        <v>451242</v>
      </c>
      <c r="P1440" s="182">
        <f>(C1440+4.2+coefficient!$B$20-0.5)/0.88*1.19</f>
        <v>22.231363636363636</v>
      </c>
      <c r="Q1440" s="137">
        <v>296</v>
      </c>
      <c r="R1440" s="137">
        <v>167452883</v>
      </c>
      <c r="S1440" s="137">
        <v>451243</v>
      </c>
      <c r="T1440" s="186">
        <f t="shared" si="96"/>
        <v>10.737045454545456</v>
      </c>
      <c r="U1440" s="187">
        <v>758</v>
      </c>
      <c r="V1440" s="187">
        <v>167452883</v>
      </c>
      <c r="W1440" s="187">
        <v>600840</v>
      </c>
      <c r="X1440" s="188">
        <f t="shared" ref="X1440:X1451" si="99">L1440-4.9</f>
        <v>18.0075</v>
      </c>
      <c r="Y1440" s="189">
        <v>759</v>
      </c>
      <c r="Z1440" s="189">
        <v>167452883</v>
      </c>
      <c r="AA1440" s="189">
        <v>600841</v>
      </c>
      <c r="AB1440" s="357">
        <v>62</v>
      </c>
      <c r="AE1440">
        <v>1</v>
      </c>
      <c r="AF1440">
        <v>20.2</v>
      </c>
      <c r="AG1440">
        <v>0</v>
      </c>
    </row>
    <row r="1441" spans="1:33" x14ac:dyDescent="0.25">
      <c r="A1441" s="125" t="s">
        <v>2281</v>
      </c>
      <c r="B1441" s="183">
        <v>167452884</v>
      </c>
      <c r="C1441" s="184">
        <v>3.48</v>
      </c>
      <c r="D1441" s="127">
        <f>(C1441+4.2+coefficient!$B$20-0.5)/0.9*1.19</f>
        <v>21.393555555555555</v>
      </c>
      <c r="E1441" s="128">
        <f>(C1441+4.2+coefficient!$B$20-0.5)/0.95</f>
        <v>17.03157894736842</v>
      </c>
      <c r="F1441" s="185" t="s">
        <v>842</v>
      </c>
      <c r="G1441" s="179">
        <v>1440</v>
      </c>
      <c r="H1441" s="180">
        <f>(C1441+4.2+coefficient!$B$20)/0.85*1.19</f>
        <v>23.352</v>
      </c>
      <c r="I1441" s="132">
        <v>294</v>
      </c>
      <c r="J1441" s="132">
        <v>167452884</v>
      </c>
      <c r="K1441" s="132">
        <v>451244</v>
      </c>
      <c r="L1441" s="181">
        <f>(C1441+4.2+coefficient!$B$20)/0.88*1.19</f>
        <v>22.55590909090909</v>
      </c>
      <c r="M1441" s="135">
        <v>295</v>
      </c>
      <c r="N1441" s="135">
        <v>167452884</v>
      </c>
      <c r="O1441" s="135">
        <v>451245</v>
      </c>
      <c r="P1441" s="182">
        <f>(C1441+4.2+coefficient!$B$20-0.5)/0.88*1.19</f>
        <v>21.879772727272726</v>
      </c>
      <c r="Q1441" s="137">
        <v>296</v>
      </c>
      <c r="R1441" s="137">
        <v>167452884</v>
      </c>
      <c r="S1441" s="137">
        <v>451246</v>
      </c>
      <c r="T1441" s="186">
        <f t="shared" si="96"/>
        <v>10.385454545454545</v>
      </c>
      <c r="U1441" s="187">
        <v>758</v>
      </c>
      <c r="V1441" s="187">
        <v>167452884</v>
      </c>
      <c r="W1441" s="187">
        <v>600842</v>
      </c>
      <c r="X1441" s="188">
        <f t="shared" si="99"/>
        <v>17.655909090909091</v>
      </c>
      <c r="Y1441" s="189">
        <v>759</v>
      </c>
      <c r="Z1441" s="189">
        <v>167452884</v>
      </c>
      <c r="AA1441" s="189">
        <v>600843</v>
      </c>
      <c r="AB1441" s="357">
        <v>62</v>
      </c>
      <c r="AE1441">
        <v>2</v>
      </c>
      <c r="AF1441">
        <v>19.850000000000001</v>
      </c>
      <c r="AG1441">
        <v>0</v>
      </c>
    </row>
    <row r="1442" spans="1:33" x14ac:dyDescent="0.25">
      <c r="A1442" s="144" t="s">
        <v>2282</v>
      </c>
      <c r="B1442" s="183">
        <v>167452885</v>
      </c>
      <c r="C1442" s="184">
        <v>4.38</v>
      </c>
      <c r="D1442" s="127">
        <f>(C1442+4.2+coefficient!$B$19-0.5)/0.9*1.19</f>
        <v>26.550222222222221</v>
      </c>
      <c r="E1442" s="128">
        <f>(C1442+4.2+coefficient!$B$19-0.5)/0.95</f>
        <v>21.136842105263156</v>
      </c>
      <c r="F1442" s="178" t="s">
        <v>841</v>
      </c>
      <c r="G1442" s="179">
        <v>1441</v>
      </c>
      <c r="H1442" s="180">
        <f>(C1442+4.2+coefficient!$B$19)/0.85*1.19</f>
        <v>28.811999999999998</v>
      </c>
      <c r="I1442" s="132">
        <v>294</v>
      </c>
      <c r="J1442" s="132">
        <v>167452885</v>
      </c>
      <c r="K1442" s="132">
        <v>451247</v>
      </c>
      <c r="L1442" s="181">
        <f>(C1442+4.2+coefficient!$B$19)/0.88*1.19</f>
        <v>27.829772727272722</v>
      </c>
      <c r="M1442" s="135">
        <v>295</v>
      </c>
      <c r="N1442" s="135">
        <v>167452885</v>
      </c>
      <c r="O1442" s="135">
        <v>451248</v>
      </c>
      <c r="P1442" s="182">
        <f>(C1442+4.2+coefficient!$B$19-0.5)/0.88*1.19</f>
        <v>27.153636363636359</v>
      </c>
      <c r="Q1442" s="137">
        <v>296</v>
      </c>
      <c r="R1442" s="137">
        <v>167452885</v>
      </c>
      <c r="S1442" s="137">
        <v>451249</v>
      </c>
      <c r="T1442" s="186">
        <f t="shared" si="96"/>
        <v>11.602499999999999</v>
      </c>
      <c r="U1442" s="187">
        <v>758</v>
      </c>
      <c r="V1442" s="187">
        <v>167452885</v>
      </c>
      <c r="W1442" s="187">
        <v>600844</v>
      </c>
      <c r="X1442" s="188">
        <f t="shared" si="99"/>
        <v>22.92977272727272</v>
      </c>
      <c r="Y1442" s="189">
        <v>759</v>
      </c>
      <c r="Z1442" s="189">
        <v>167452885</v>
      </c>
      <c r="AA1442" s="189">
        <v>600845</v>
      </c>
      <c r="AB1442" s="357">
        <v>62</v>
      </c>
    </row>
    <row r="1443" spans="1:33" x14ac:dyDescent="0.25">
      <c r="A1443" s="125" t="s">
        <v>2283</v>
      </c>
      <c r="B1443" s="183">
        <v>167452886</v>
      </c>
      <c r="C1443" s="184">
        <v>3.66</v>
      </c>
      <c r="D1443" s="127">
        <f>(C1443+4.2+coefficient!$B$20-0.5)/0.9*1.19</f>
        <v>21.631555555555554</v>
      </c>
      <c r="E1443" s="128">
        <f>(C1443+4.2+coefficient!$B$20-0.5)/0.95</f>
        <v>17.221052631578946</v>
      </c>
      <c r="F1443" s="185" t="s">
        <v>842</v>
      </c>
      <c r="G1443" s="179">
        <v>1442</v>
      </c>
      <c r="H1443" s="180">
        <f>(C1443+4.2+coefficient!$B$20)/0.85*1.19</f>
        <v>23.603999999999999</v>
      </c>
      <c r="I1443" s="132">
        <v>294</v>
      </c>
      <c r="J1443" s="132">
        <v>167452886</v>
      </c>
      <c r="K1443" s="132">
        <v>451250</v>
      </c>
      <c r="L1443" s="181">
        <f>(C1443+4.2+coefficient!$B$20)/0.88*1.19</f>
        <v>22.799318181818183</v>
      </c>
      <c r="M1443" s="135">
        <v>295</v>
      </c>
      <c r="N1443" s="135">
        <v>167452886</v>
      </c>
      <c r="O1443" s="135">
        <v>451251</v>
      </c>
      <c r="P1443" s="182">
        <f>(C1443+4.2+coefficient!$B$20-0.5)/0.88*1.19</f>
        <v>22.123181818181816</v>
      </c>
      <c r="Q1443" s="137">
        <v>296</v>
      </c>
      <c r="R1443" s="137">
        <v>167452886</v>
      </c>
      <c r="S1443" s="137">
        <v>451252</v>
      </c>
      <c r="T1443" s="186">
        <f t="shared" si="96"/>
        <v>10.628863636363636</v>
      </c>
      <c r="U1443" s="187">
        <v>758</v>
      </c>
      <c r="V1443" s="187">
        <v>167452886</v>
      </c>
      <c r="W1443" s="187">
        <v>600846</v>
      </c>
      <c r="X1443" s="188">
        <f t="shared" si="99"/>
        <v>17.899318181818181</v>
      </c>
      <c r="Y1443" s="189">
        <v>759</v>
      </c>
      <c r="Z1443" s="189">
        <v>167452886</v>
      </c>
      <c r="AA1443" s="189">
        <v>600847</v>
      </c>
      <c r="AB1443" s="357">
        <v>62</v>
      </c>
    </row>
    <row r="1444" spans="1:33" x14ac:dyDescent="0.25">
      <c r="A1444" s="144" t="s">
        <v>2284</v>
      </c>
      <c r="B1444" s="183">
        <v>167452887</v>
      </c>
      <c r="C1444" s="184">
        <v>3.58</v>
      </c>
      <c r="D1444" s="127">
        <f>(C1444+4.2+coefficient!$B$20-0.5)/0.9*1.19</f>
        <v>21.525777777777776</v>
      </c>
      <c r="E1444" s="128">
        <f>(C1444+4.2+coefficient!$B$20-0.5)/0.95</f>
        <v>17.13684210526316</v>
      </c>
      <c r="F1444" s="178" t="s">
        <v>842</v>
      </c>
      <c r="G1444" s="179">
        <v>1443</v>
      </c>
      <c r="H1444" s="180">
        <f>(C1444+4.2+coefficient!$B$20)/0.85*1.19</f>
        <v>23.492000000000001</v>
      </c>
      <c r="I1444" s="132">
        <v>294</v>
      </c>
      <c r="J1444" s="132">
        <v>167452887</v>
      </c>
      <c r="K1444" s="132">
        <v>451253</v>
      </c>
      <c r="L1444" s="181">
        <f>(C1444+4.2+coefficient!$B$20)/0.88*1.19</f>
        <v>22.691136363636364</v>
      </c>
      <c r="M1444" s="135">
        <v>295</v>
      </c>
      <c r="N1444" s="135">
        <v>167452887</v>
      </c>
      <c r="O1444" s="135">
        <v>451254</v>
      </c>
      <c r="P1444" s="182">
        <f>(C1444+4.2+coefficient!$B$20-0.5)/0.88*1.19</f>
        <v>22.015000000000001</v>
      </c>
      <c r="Q1444" s="137">
        <v>296</v>
      </c>
      <c r="R1444" s="137">
        <v>167452887</v>
      </c>
      <c r="S1444" s="137">
        <v>451255</v>
      </c>
      <c r="T1444" s="186">
        <f t="shared" si="96"/>
        <v>10.520681818181819</v>
      </c>
      <c r="U1444" s="187">
        <v>758</v>
      </c>
      <c r="V1444" s="187">
        <v>167452887</v>
      </c>
      <c r="W1444" s="187">
        <v>600848</v>
      </c>
      <c r="X1444" s="188">
        <f t="shared" si="99"/>
        <v>17.791136363636362</v>
      </c>
      <c r="Y1444" s="189">
        <v>759</v>
      </c>
      <c r="Z1444" s="189">
        <v>167452887</v>
      </c>
      <c r="AA1444" s="189">
        <v>600849</v>
      </c>
      <c r="AB1444" s="357">
        <v>62</v>
      </c>
      <c r="AE1444">
        <v>1</v>
      </c>
      <c r="AF1444">
        <v>19.989999999999998</v>
      </c>
      <c r="AG1444">
        <v>0</v>
      </c>
    </row>
    <row r="1445" spans="1:33" x14ac:dyDescent="0.25">
      <c r="A1445" s="125" t="s">
        <v>2285</v>
      </c>
      <c r="B1445" s="183">
        <v>167452888</v>
      </c>
      <c r="C1445" s="184">
        <v>3.59</v>
      </c>
      <c r="D1445" s="127">
        <f>(C1445+4.2+coefficient!$B$20-0.5)/0.9*1.19</f>
        <v>21.538999999999998</v>
      </c>
      <c r="E1445" s="128">
        <f>(C1445+4.2+coefficient!$B$20-0.5)/0.95</f>
        <v>17.147368421052633</v>
      </c>
      <c r="F1445" s="185" t="s">
        <v>842</v>
      </c>
      <c r="G1445" s="179">
        <v>1444</v>
      </c>
      <c r="H1445" s="180">
        <f>(C1445+4.2+coefficient!$B$20)/0.85*1.19</f>
        <v>23.506</v>
      </c>
      <c r="I1445" s="132">
        <v>294</v>
      </c>
      <c r="J1445" s="132">
        <v>167452888</v>
      </c>
      <c r="K1445" s="132">
        <v>451256</v>
      </c>
      <c r="L1445" s="181">
        <f>(C1445+4.2+coefficient!$B$20)/0.88*1.19</f>
        <v>22.70465909090909</v>
      </c>
      <c r="M1445" s="135">
        <v>295</v>
      </c>
      <c r="N1445" s="135">
        <v>167452888</v>
      </c>
      <c r="O1445" s="135">
        <v>451257</v>
      </c>
      <c r="P1445" s="182">
        <f>(C1445+4.2+coefficient!$B$20-0.5)/0.88*1.19</f>
        <v>22.028522727272726</v>
      </c>
      <c r="Q1445" s="137">
        <v>296</v>
      </c>
      <c r="R1445" s="137">
        <v>167452888</v>
      </c>
      <c r="S1445" s="137">
        <v>451258</v>
      </c>
      <c r="T1445" s="186">
        <f t="shared" si="96"/>
        <v>10.534204545454545</v>
      </c>
      <c r="U1445" s="187">
        <v>758</v>
      </c>
      <c r="V1445" s="187">
        <v>167452888</v>
      </c>
      <c r="W1445" s="187">
        <v>600850</v>
      </c>
      <c r="X1445" s="188">
        <f t="shared" si="99"/>
        <v>17.804659090909091</v>
      </c>
      <c r="Y1445" s="189">
        <v>759</v>
      </c>
      <c r="Z1445" s="189">
        <v>167452888</v>
      </c>
      <c r="AA1445" s="189">
        <v>600851</v>
      </c>
      <c r="AB1445" s="357">
        <v>62</v>
      </c>
      <c r="AE1445">
        <v>1</v>
      </c>
      <c r="AF1445">
        <v>20</v>
      </c>
      <c r="AG1445">
        <v>0</v>
      </c>
    </row>
    <row r="1446" spans="1:33" x14ac:dyDescent="0.25">
      <c r="A1446" s="144" t="s">
        <v>2286</v>
      </c>
      <c r="B1446" s="183">
        <v>167452889</v>
      </c>
      <c r="C1446" s="184">
        <v>2.85</v>
      </c>
      <c r="D1446" s="127">
        <f>(C1446+4.2+coefficient!$B$21-0.5)/0.9*1.19</f>
        <v>17.91611111111111</v>
      </c>
      <c r="E1446" s="128">
        <f>(C1446+4.2+coefficient!$B$21-0.5)/0.95</f>
        <v>14.263157894736844</v>
      </c>
      <c r="F1446" s="178" t="s">
        <v>516</v>
      </c>
      <c r="G1446" s="179">
        <v>1445</v>
      </c>
      <c r="H1446" s="180">
        <f>(C1446+4.2+coefficient!$B$21)/0.85*1.19</f>
        <v>19.670000000000002</v>
      </c>
      <c r="I1446" s="132">
        <v>294</v>
      </c>
      <c r="J1446" s="132">
        <v>167452889</v>
      </c>
      <c r="K1446" s="132">
        <v>451259</v>
      </c>
      <c r="L1446" s="181">
        <f>(C1446+4.2+coefficient!$B$21)/0.88*1.19</f>
        <v>18.999431818181819</v>
      </c>
      <c r="M1446" s="135">
        <v>295</v>
      </c>
      <c r="N1446" s="135">
        <v>167452889</v>
      </c>
      <c r="O1446" s="135">
        <v>451260</v>
      </c>
      <c r="P1446" s="182">
        <f>(C1446+4.2+coefficient!$B$21-0.5)/0.88*1.19</f>
        <v>18.323295454545455</v>
      </c>
      <c r="Q1446" s="137">
        <v>296</v>
      </c>
      <c r="R1446" s="137">
        <v>167452889</v>
      </c>
      <c r="S1446" s="137">
        <v>451261</v>
      </c>
      <c r="T1446" s="186">
        <f t="shared" si="96"/>
        <v>9.533522727272727</v>
      </c>
      <c r="U1446" s="187">
        <v>758</v>
      </c>
      <c r="V1446" s="187">
        <v>167452889</v>
      </c>
      <c r="W1446" s="187">
        <v>600852</v>
      </c>
      <c r="X1446" s="188">
        <f t="shared" si="99"/>
        <v>14.099431818181818</v>
      </c>
      <c r="Y1446" s="189">
        <v>759</v>
      </c>
      <c r="Z1446" s="189">
        <v>167452889</v>
      </c>
      <c r="AA1446" s="189">
        <v>600853</v>
      </c>
      <c r="AB1446" s="357">
        <v>62</v>
      </c>
    </row>
    <row r="1447" spans="1:33" x14ac:dyDescent="0.25">
      <c r="A1447" s="148" t="s">
        <v>2287</v>
      </c>
      <c r="B1447" s="190">
        <v>167452890</v>
      </c>
      <c r="C1447" s="191">
        <v>4.5199999999999996</v>
      </c>
      <c r="D1447" s="192">
        <f>(C1447+4.2+coefficient!$B$20-0.5)/0.9*1.19</f>
        <v>22.768666666666665</v>
      </c>
      <c r="E1447" s="193">
        <f>(C1447+4.2+coefficient!$B$20-0.5)/0.95</f>
        <v>18.126315789473683</v>
      </c>
      <c r="F1447" s="185" t="s">
        <v>842</v>
      </c>
      <c r="G1447" s="179">
        <v>1446</v>
      </c>
      <c r="H1447" s="180">
        <f>(C1447+4.2+coefficient!$B$20)/0.85*1.19</f>
        <v>24.808</v>
      </c>
      <c r="I1447" s="132">
        <v>294</v>
      </c>
      <c r="J1447" s="132">
        <v>167452890</v>
      </c>
      <c r="K1447" s="132">
        <v>451262</v>
      </c>
      <c r="L1447" s="181">
        <f>(C1447+4.2+coefficient!$B$20)/0.88*1.19</f>
        <v>23.962272727272726</v>
      </c>
      <c r="M1447" s="135">
        <v>295</v>
      </c>
      <c r="N1447" s="135">
        <v>167452890</v>
      </c>
      <c r="O1447" s="135">
        <v>451263</v>
      </c>
      <c r="P1447" s="182">
        <f>(C1447+4.2+coefficient!$B$20-0.5)/0.88*1.19</f>
        <v>23.286136363636359</v>
      </c>
      <c r="Q1447" s="137">
        <v>296</v>
      </c>
      <c r="R1447" s="137">
        <v>167452890</v>
      </c>
      <c r="S1447" s="137">
        <v>451264</v>
      </c>
      <c r="T1447" s="186">
        <f t="shared" si="96"/>
        <v>11.791818181818181</v>
      </c>
      <c r="U1447" s="187">
        <v>758</v>
      </c>
      <c r="V1447" s="187">
        <v>167452890</v>
      </c>
      <c r="W1447" s="187">
        <v>600854</v>
      </c>
      <c r="X1447" s="188">
        <f t="shared" si="99"/>
        <v>19.062272727272727</v>
      </c>
      <c r="Y1447" s="189">
        <v>759</v>
      </c>
      <c r="Z1447" s="189">
        <v>167452890</v>
      </c>
      <c r="AA1447" s="189">
        <v>600855</v>
      </c>
      <c r="AB1447" s="357">
        <v>39</v>
      </c>
    </row>
    <row r="1448" spans="1:33" x14ac:dyDescent="0.25">
      <c r="A1448" s="146" t="s">
        <v>2288</v>
      </c>
      <c r="B1448" s="190">
        <v>167452891</v>
      </c>
      <c r="C1448" s="191">
        <v>4.5199999999999996</v>
      </c>
      <c r="D1448" s="192">
        <f>(C1448+4.2+coefficient!$B$20-0.5)/0.9*1.19</f>
        <v>22.768666666666665</v>
      </c>
      <c r="E1448" s="193">
        <f>(C1448+4.2+coefficient!$B$20-0.5)/0.95</f>
        <v>18.126315789473683</v>
      </c>
      <c r="F1448" s="178" t="s">
        <v>842</v>
      </c>
      <c r="G1448" s="179">
        <v>1447</v>
      </c>
      <c r="H1448" s="180">
        <f>(C1448+4.2+coefficient!$B$20)/0.85*1.19</f>
        <v>24.808</v>
      </c>
      <c r="I1448" s="132">
        <v>294</v>
      </c>
      <c r="J1448" s="132">
        <v>167452891</v>
      </c>
      <c r="K1448" s="132">
        <v>451265</v>
      </c>
      <c r="L1448" s="181">
        <f>(C1448+4.2+coefficient!$B$20)/0.88*1.19</f>
        <v>23.962272727272726</v>
      </c>
      <c r="M1448" s="135">
        <v>295</v>
      </c>
      <c r="N1448" s="135">
        <v>167452891</v>
      </c>
      <c r="O1448" s="135">
        <v>451266</v>
      </c>
      <c r="P1448" s="182">
        <f>(C1448+4.2+coefficient!$B$20-0.5)/0.88*1.19</f>
        <v>23.286136363636359</v>
      </c>
      <c r="Q1448" s="137">
        <v>296</v>
      </c>
      <c r="R1448" s="137">
        <v>167452891</v>
      </c>
      <c r="S1448" s="137">
        <v>451267</v>
      </c>
      <c r="T1448" s="186">
        <f t="shared" si="96"/>
        <v>11.791818181818181</v>
      </c>
      <c r="U1448" s="187">
        <v>758</v>
      </c>
      <c r="V1448" s="187">
        <v>167452891</v>
      </c>
      <c r="W1448" s="187">
        <v>600856</v>
      </c>
      <c r="X1448" s="188">
        <f t="shared" si="99"/>
        <v>19.062272727272727</v>
      </c>
      <c r="Y1448" s="189">
        <v>759</v>
      </c>
      <c r="Z1448" s="189">
        <v>167452891</v>
      </c>
      <c r="AA1448" s="189">
        <v>600857</v>
      </c>
      <c r="AB1448" s="357">
        <v>39</v>
      </c>
    </row>
    <row r="1449" spans="1:33" x14ac:dyDescent="0.25">
      <c r="A1449" s="148" t="s">
        <v>2289</v>
      </c>
      <c r="B1449" s="190">
        <v>167452892</v>
      </c>
      <c r="C1449" s="191">
        <v>3.85</v>
      </c>
      <c r="D1449" s="192">
        <f>(C1449+4.2+coefficient!$B$20-0.5)/0.9*1.19</f>
        <v>21.882777777777779</v>
      </c>
      <c r="E1449" s="193">
        <f>(C1449+4.2+coefficient!$B$20-0.5)/0.95</f>
        <v>17.421052631578949</v>
      </c>
      <c r="F1449" s="185" t="s">
        <v>842</v>
      </c>
      <c r="G1449" s="179">
        <v>1448</v>
      </c>
      <c r="H1449" s="180">
        <f>(C1449+4.2+coefficient!$B$20)/0.85*1.19</f>
        <v>23.869999999999997</v>
      </c>
      <c r="I1449" s="132">
        <v>294</v>
      </c>
      <c r="J1449" s="132">
        <v>167452892</v>
      </c>
      <c r="K1449" s="132">
        <v>451268</v>
      </c>
      <c r="L1449" s="181">
        <f>(C1449+4.2+coefficient!$B$20)/0.88*1.19</f>
        <v>23.056249999999999</v>
      </c>
      <c r="M1449" s="135">
        <v>295</v>
      </c>
      <c r="N1449" s="135">
        <v>167452892</v>
      </c>
      <c r="O1449" s="135">
        <v>451269</v>
      </c>
      <c r="P1449" s="182">
        <f>(C1449+4.2+coefficient!$B$20-0.5)/0.88*1.19</f>
        <v>22.380113636363639</v>
      </c>
      <c r="Q1449" s="137">
        <v>296</v>
      </c>
      <c r="R1449" s="137">
        <v>167452892</v>
      </c>
      <c r="S1449" s="137">
        <v>451270</v>
      </c>
      <c r="T1449" s="186">
        <f t="shared" si="96"/>
        <v>10.885795454545455</v>
      </c>
      <c r="U1449" s="187">
        <v>758</v>
      </c>
      <c r="V1449" s="187">
        <v>167452892</v>
      </c>
      <c r="W1449" s="187">
        <v>600858</v>
      </c>
      <c r="X1449" s="188">
        <f t="shared" si="99"/>
        <v>18.15625</v>
      </c>
      <c r="Y1449" s="189">
        <v>759</v>
      </c>
      <c r="Z1449" s="189">
        <v>167452892</v>
      </c>
      <c r="AA1449" s="189">
        <v>600859</v>
      </c>
      <c r="AB1449" s="357">
        <v>0</v>
      </c>
    </row>
    <row r="1450" spans="1:33" x14ac:dyDescent="0.25">
      <c r="A1450" s="144" t="s">
        <v>2290</v>
      </c>
      <c r="B1450" s="183">
        <v>167452893</v>
      </c>
      <c r="C1450" s="184">
        <v>4.2699999999999996</v>
      </c>
      <c r="D1450" s="127">
        <f>(C1450+4.2+coefficient!$B$20-0.5)/0.9*1.19</f>
        <v>22.438111111111109</v>
      </c>
      <c r="E1450" s="128">
        <f>(C1450+4.2+coefficient!$B$20-0.5)/0.95</f>
        <v>17.86315789473684</v>
      </c>
      <c r="F1450" s="178" t="s">
        <v>842</v>
      </c>
      <c r="G1450" s="179">
        <v>1449</v>
      </c>
      <c r="H1450" s="180">
        <f>(C1450+4.2+coefficient!$B$20)/0.85*1.19</f>
        <v>24.457999999999995</v>
      </c>
      <c r="I1450" s="132">
        <v>294</v>
      </c>
      <c r="J1450" s="132">
        <v>167452893</v>
      </c>
      <c r="K1450" s="132">
        <v>451271</v>
      </c>
      <c r="L1450" s="181">
        <f>(C1450+4.2+coefficient!$B$20)/0.88*1.19</f>
        <v>23.624204545454543</v>
      </c>
      <c r="M1450" s="135">
        <v>295</v>
      </c>
      <c r="N1450" s="135">
        <v>167452893</v>
      </c>
      <c r="O1450" s="135">
        <v>451272</v>
      </c>
      <c r="P1450" s="182">
        <f>(C1450+4.2+coefficient!$B$20-0.5)/0.88*1.19</f>
        <v>22.948068181818179</v>
      </c>
      <c r="Q1450" s="137">
        <v>296</v>
      </c>
      <c r="R1450" s="137">
        <v>167452893</v>
      </c>
      <c r="S1450" s="137">
        <v>451273</v>
      </c>
      <c r="T1450" s="186">
        <f t="shared" si="96"/>
        <v>11.453749999999998</v>
      </c>
      <c r="U1450" s="187">
        <v>758</v>
      </c>
      <c r="V1450" s="187">
        <v>167452893</v>
      </c>
      <c r="W1450" s="187">
        <v>600860</v>
      </c>
      <c r="X1450" s="188">
        <f t="shared" si="99"/>
        <v>18.72420454545454</v>
      </c>
      <c r="Y1450" s="189">
        <v>759</v>
      </c>
      <c r="Z1450" s="189">
        <v>167452893</v>
      </c>
      <c r="AA1450" s="189">
        <v>600861</v>
      </c>
      <c r="AB1450" s="357">
        <v>56</v>
      </c>
    </row>
    <row r="1451" spans="1:33" x14ac:dyDescent="0.25">
      <c r="A1451" s="125" t="s">
        <v>2291</v>
      </c>
      <c r="B1451" s="183">
        <v>167452894</v>
      </c>
      <c r="C1451" s="184">
        <v>6.04</v>
      </c>
      <c r="D1451" s="127">
        <f>(C1451+4.2+coefficient!$B$20-0.5)/0.9*1.19</f>
        <v>24.778444444444442</v>
      </c>
      <c r="E1451" s="128">
        <f>(C1451+4.2+coefficient!$B$20-0.5)/0.95</f>
        <v>19.726315789473688</v>
      </c>
      <c r="F1451" s="185" t="s">
        <v>842</v>
      </c>
      <c r="G1451" s="179">
        <v>1450</v>
      </c>
      <c r="H1451" s="180">
        <f>(C1451+4.2+coefficient!$B$20)/0.85*1.19</f>
        <v>26.936</v>
      </c>
      <c r="I1451" s="132">
        <v>294</v>
      </c>
      <c r="J1451" s="132">
        <v>167452894</v>
      </c>
      <c r="K1451" s="132">
        <v>451274</v>
      </c>
      <c r="L1451" s="181">
        <f>(C1451+4.2+coefficient!$B$20)/0.88*1.19</f>
        <v>26.017727272727274</v>
      </c>
      <c r="M1451" s="135">
        <v>295</v>
      </c>
      <c r="N1451" s="135">
        <v>167452894</v>
      </c>
      <c r="O1451" s="135">
        <v>451275</v>
      </c>
      <c r="P1451" s="182">
        <f>(C1451+4.2+coefficient!$B$20-0.5)/0.88*1.19</f>
        <v>25.341590909090911</v>
      </c>
      <c r="Q1451" s="137">
        <v>296</v>
      </c>
      <c r="R1451" s="137">
        <v>167452894</v>
      </c>
      <c r="S1451" s="137">
        <v>451276</v>
      </c>
      <c r="T1451" s="186">
        <f t="shared" si="96"/>
        <v>13.847272727272728</v>
      </c>
      <c r="U1451" s="187">
        <v>758</v>
      </c>
      <c r="V1451" s="187">
        <v>167452894</v>
      </c>
      <c r="W1451" s="187">
        <v>600862</v>
      </c>
      <c r="X1451" s="188">
        <f t="shared" si="99"/>
        <v>21.117727272727272</v>
      </c>
      <c r="Y1451" s="189">
        <v>759</v>
      </c>
      <c r="Z1451" s="189">
        <v>167452894</v>
      </c>
      <c r="AA1451" s="189">
        <v>600863</v>
      </c>
      <c r="AB1451" s="357">
        <v>56</v>
      </c>
    </row>
    <row r="1452" spans="1:33" x14ac:dyDescent="0.25">
      <c r="A1452" s="144" t="s">
        <v>2292</v>
      </c>
      <c r="B1452" s="183">
        <v>167452895</v>
      </c>
      <c r="C1452" s="184">
        <v>3.7</v>
      </c>
      <c r="D1452" s="127">
        <f>(C1452+4.2+coefficient!$B$20-0.5)/0.9*1.19</f>
        <v>21.684444444444441</v>
      </c>
      <c r="E1452" s="128">
        <f>(C1452+4.2+coefficient!$B$20-0.5)/0.95</f>
        <v>17.263157894736842</v>
      </c>
      <c r="F1452" s="178" t="s">
        <v>842</v>
      </c>
      <c r="G1452" s="179">
        <v>1451</v>
      </c>
      <c r="H1452" s="180">
        <f>(C1452+4.2+coefficient!$B$20)/0.85*1.19</f>
        <v>23.66</v>
      </c>
      <c r="I1452" s="132">
        <v>294</v>
      </c>
      <c r="J1452" s="132">
        <v>167452895</v>
      </c>
      <c r="K1452" s="132">
        <v>451277</v>
      </c>
      <c r="L1452" s="181">
        <f>(C1452+4.2+coefficient!$B$20)/0.88*1.19</f>
        <v>22.853409090909089</v>
      </c>
      <c r="M1452" s="135">
        <v>295</v>
      </c>
      <c r="N1452" s="135">
        <v>167452895</v>
      </c>
      <c r="O1452" s="135">
        <v>451278</v>
      </c>
      <c r="P1452" s="182">
        <f>(C1452+4.2+coefficient!$B$20-0.5)/0.88*1.19</f>
        <v>22.177272727272722</v>
      </c>
      <c r="Q1452" s="137">
        <v>296</v>
      </c>
      <c r="R1452" s="137">
        <v>167452895</v>
      </c>
      <c r="S1452" s="137">
        <v>451279</v>
      </c>
      <c r="T1452" s="186">
        <f t="shared" si="96"/>
        <v>10.682954545454546</v>
      </c>
      <c r="U1452" s="187">
        <v>758</v>
      </c>
      <c r="V1452" s="187">
        <v>167452895</v>
      </c>
      <c r="W1452" s="187">
        <v>600864</v>
      </c>
      <c r="X1452" s="188">
        <f>L1452-1</f>
        <v>21.853409090909089</v>
      </c>
      <c r="Y1452" s="189">
        <v>759</v>
      </c>
      <c r="Z1452" s="189">
        <v>167452895</v>
      </c>
      <c r="AA1452" s="189">
        <v>600865</v>
      </c>
      <c r="AB1452" s="357">
        <v>10</v>
      </c>
    </row>
    <row r="1453" spans="1:33" x14ac:dyDescent="0.25">
      <c r="A1453" s="125" t="s">
        <v>2293</v>
      </c>
      <c r="B1453" s="183">
        <v>167452896</v>
      </c>
      <c r="C1453" s="184">
        <v>4.5999999999999996</v>
      </c>
      <c r="D1453" s="127">
        <f>(C1453+4.2+coefficient!$B$19-0.5)/0.9*1.19</f>
        <v>26.841111111111111</v>
      </c>
      <c r="E1453" s="128">
        <f>(C1453+4.2+coefficient!$B$19-0.5)/0.95</f>
        <v>21.368421052631582</v>
      </c>
      <c r="F1453" s="185" t="s">
        <v>841</v>
      </c>
      <c r="G1453" s="179">
        <v>1452</v>
      </c>
      <c r="H1453" s="180">
        <f>(C1453+4.2+coefficient!$B$19)/0.85*1.19</f>
        <v>29.12</v>
      </c>
      <c r="I1453" s="132">
        <v>294</v>
      </c>
      <c r="J1453" s="132">
        <v>167452896</v>
      </c>
      <c r="K1453" s="132">
        <v>451280</v>
      </c>
      <c r="L1453" s="181">
        <f>(C1453+4.2+coefficient!$B$19)/0.88*1.19</f>
        <v>28.127272727272725</v>
      </c>
      <c r="M1453" s="135">
        <v>295</v>
      </c>
      <c r="N1453" s="135">
        <v>167452896</v>
      </c>
      <c r="O1453" s="135">
        <v>451281</v>
      </c>
      <c r="P1453" s="182">
        <f>(C1453+4.2+coefficient!$B$19-0.5)/0.88*1.19</f>
        <v>27.451136363636365</v>
      </c>
      <c r="Q1453" s="137">
        <v>296</v>
      </c>
      <c r="R1453" s="137">
        <v>167452896</v>
      </c>
      <c r="S1453" s="137">
        <v>451282</v>
      </c>
      <c r="T1453" s="186">
        <f t="shared" si="96"/>
        <v>11.899999999999999</v>
      </c>
      <c r="U1453" s="187">
        <v>758</v>
      </c>
      <c r="V1453" s="187">
        <v>167452896</v>
      </c>
      <c r="W1453" s="187">
        <v>600866</v>
      </c>
      <c r="X1453" s="188">
        <f>L1453-1</f>
        <v>27.127272727272725</v>
      </c>
      <c r="Y1453" s="189">
        <v>759</v>
      </c>
      <c r="Z1453" s="189">
        <v>167452896</v>
      </c>
      <c r="AA1453" s="189">
        <v>600867</v>
      </c>
      <c r="AB1453" s="357">
        <v>10</v>
      </c>
    </row>
    <row r="1454" spans="1:33" x14ac:dyDescent="0.25">
      <c r="A1454" s="144" t="s">
        <v>2294</v>
      </c>
      <c r="B1454" s="183">
        <v>167452897</v>
      </c>
      <c r="C1454" s="184">
        <v>4.1500000000000004</v>
      </c>
      <c r="D1454" s="127">
        <f>(C1454+4.2+coefficient!$B$20-0.5)/0.9*1.19</f>
        <v>22.279444444444447</v>
      </c>
      <c r="E1454" s="128">
        <f>(C1454+4.2+coefficient!$B$20-0.5)/0.95</f>
        <v>17.736842105263161</v>
      </c>
      <c r="F1454" s="178" t="s">
        <v>842</v>
      </c>
      <c r="G1454" s="179">
        <v>1453</v>
      </c>
      <c r="H1454" s="180">
        <f>(C1454+4.2+coefficient!$B$20)/0.85*1.19</f>
        <v>24.290000000000003</v>
      </c>
      <c r="I1454" s="132">
        <v>294</v>
      </c>
      <c r="J1454" s="132">
        <v>167452897</v>
      </c>
      <c r="K1454" s="132">
        <v>451283</v>
      </c>
      <c r="L1454" s="181">
        <f>(C1454+4.2+coefficient!$B$20)/0.88*1.19</f>
        <v>23.461931818181821</v>
      </c>
      <c r="M1454" s="135">
        <v>295</v>
      </c>
      <c r="N1454" s="135">
        <v>167452897</v>
      </c>
      <c r="O1454" s="135">
        <v>451284</v>
      </c>
      <c r="P1454" s="182">
        <f>(C1454+4.2+coefficient!$B$20-0.5)/0.88*1.19</f>
        <v>22.785795454545454</v>
      </c>
      <c r="Q1454" s="137">
        <v>296</v>
      </c>
      <c r="R1454" s="137">
        <v>167452897</v>
      </c>
      <c r="S1454" s="137">
        <v>451285</v>
      </c>
      <c r="T1454" s="186">
        <f t="shared" si="96"/>
        <v>11.291477272727274</v>
      </c>
      <c r="U1454" s="187">
        <v>758</v>
      </c>
      <c r="V1454" s="187">
        <v>167452897</v>
      </c>
      <c r="W1454" s="187">
        <v>600868</v>
      </c>
      <c r="X1454" s="188">
        <f t="shared" ref="X1454:X1478" si="100">L1454-4.9</f>
        <v>18.561931818181819</v>
      </c>
      <c r="Y1454" s="189">
        <v>759</v>
      </c>
      <c r="Z1454" s="189">
        <v>167452897</v>
      </c>
      <c r="AA1454" s="189">
        <v>600869</v>
      </c>
      <c r="AB1454" s="357">
        <v>62</v>
      </c>
    </row>
    <row r="1455" spans="1:33" x14ac:dyDescent="0.25">
      <c r="A1455" s="125" t="s">
        <v>2295</v>
      </c>
      <c r="B1455" s="183">
        <v>167452898</v>
      </c>
      <c r="C1455" s="184">
        <v>3.89</v>
      </c>
      <c r="D1455" s="127">
        <f>(C1455+4.2+coefficient!$B$20-0.5)/0.9*1.19</f>
        <v>21.935666666666666</v>
      </c>
      <c r="E1455" s="128">
        <f>(C1455+4.2+coefficient!$B$20-0.5)/0.95</f>
        <v>17.463157894736842</v>
      </c>
      <c r="F1455" s="185" t="s">
        <v>842</v>
      </c>
      <c r="G1455" s="179">
        <v>1454</v>
      </c>
      <c r="H1455" s="180">
        <f>(C1455+4.2+coefficient!$B$20)/0.85*1.19</f>
        <v>23.925999999999998</v>
      </c>
      <c r="I1455" s="132">
        <v>294</v>
      </c>
      <c r="J1455" s="132">
        <v>167452898</v>
      </c>
      <c r="K1455" s="132">
        <v>451286</v>
      </c>
      <c r="L1455" s="181">
        <f>(C1455+4.2+coefficient!$B$20)/0.88*1.19</f>
        <v>23.110340909090908</v>
      </c>
      <c r="M1455" s="135">
        <v>295</v>
      </c>
      <c r="N1455" s="135">
        <v>167452898</v>
      </c>
      <c r="O1455" s="135">
        <v>451287</v>
      </c>
      <c r="P1455" s="182">
        <f>(C1455+4.2+coefficient!$B$20-0.5)/0.88*1.19</f>
        <v>22.434204545454545</v>
      </c>
      <c r="Q1455" s="137">
        <v>296</v>
      </c>
      <c r="R1455" s="137">
        <v>167452898</v>
      </c>
      <c r="S1455" s="137">
        <v>451288</v>
      </c>
      <c r="T1455" s="186">
        <f t="shared" si="96"/>
        <v>10.939886363636363</v>
      </c>
      <c r="U1455" s="187">
        <v>758</v>
      </c>
      <c r="V1455" s="187">
        <v>167452898</v>
      </c>
      <c r="W1455" s="187">
        <v>600870</v>
      </c>
      <c r="X1455" s="188">
        <f t="shared" si="100"/>
        <v>18.21034090909091</v>
      </c>
      <c r="Y1455" s="189">
        <v>759</v>
      </c>
      <c r="Z1455" s="189">
        <v>167452898</v>
      </c>
      <c r="AA1455" s="189">
        <v>600871</v>
      </c>
      <c r="AB1455" s="357">
        <v>62</v>
      </c>
    </row>
    <row r="1456" spans="1:33" x14ac:dyDescent="0.25">
      <c r="A1456" s="144" t="s">
        <v>2296</v>
      </c>
      <c r="B1456" s="183">
        <v>167452899</v>
      </c>
      <c r="C1456" s="184">
        <v>4.79</v>
      </c>
      <c r="D1456" s="127">
        <f>(C1456+4.2+coefficient!$B$19-0.5)/0.9*1.19</f>
        <v>27.092333333333336</v>
      </c>
      <c r="E1456" s="128">
        <f>(C1456+4.2+coefficient!$B$19-0.5)/0.95</f>
        <v>21.568421052631582</v>
      </c>
      <c r="F1456" s="178" t="s">
        <v>841</v>
      </c>
      <c r="G1456" s="179">
        <v>1455</v>
      </c>
      <c r="H1456" s="180">
        <f>(C1456+4.2+coefficient!$B$19)/0.85*1.19</f>
        <v>29.386000000000003</v>
      </c>
      <c r="I1456" s="132">
        <v>294</v>
      </c>
      <c r="J1456" s="132">
        <v>167452899</v>
      </c>
      <c r="K1456" s="132">
        <v>451289</v>
      </c>
      <c r="L1456" s="181">
        <f>(C1456+4.2+coefficient!$B$19)/0.88*1.19</f>
        <v>28.384204545454548</v>
      </c>
      <c r="M1456" s="135">
        <v>295</v>
      </c>
      <c r="N1456" s="135">
        <v>167452899</v>
      </c>
      <c r="O1456" s="135">
        <v>451290</v>
      </c>
      <c r="P1456" s="182">
        <f>(C1456+4.2+coefficient!$B$19-0.5)/0.88*1.19</f>
        <v>27.708068181818181</v>
      </c>
      <c r="Q1456" s="137">
        <v>296</v>
      </c>
      <c r="R1456" s="137">
        <v>167452899</v>
      </c>
      <c r="S1456" s="137">
        <v>451291</v>
      </c>
      <c r="T1456" s="186">
        <f t="shared" si="96"/>
        <v>12.156931818181819</v>
      </c>
      <c r="U1456" s="187">
        <v>758</v>
      </c>
      <c r="V1456" s="187">
        <v>167452899</v>
      </c>
      <c r="W1456" s="187">
        <v>600872</v>
      </c>
      <c r="X1456" s="188">
        <f t="shared" si="100"/>
        <v>23.484204545454546</v>
      </c>
      <c r="Y1456" s="189">
        <v>759</v>
      </c>
      <c r="Z1456" s="189">
        <v>167452899</v>
      </c>
      <c r="AA1456" s="189">
        <v>600873</v>
      </c>
      <c r="AB1456" s="357">
        <v>62</v>
      </c>
    </row>
    <row r="1457" spans="1:33" x14ac:dyDescent="0.25">
      <c r="A1457" s="125" t="s">
        <v>2297</v>
      </c>
      <c r="B1457" s="183">
        <v>167452900</v>
      </c>
      <c r="C1457" s="184">
        <v>4.07</v>
      </c>
      <c r="D1457" s="127">
        <f>(C1457+4.2+coefficient!$B$20-0.5)/0.9*1.19</f>
        <v>22.173666666666666</v>
      </c>
      <c r="E1457" s="128">
        <f>(C1457+4.2+coefficient!$B$20-0.5)/0.95</f>
        <v>17.652631578947368</v>
      </c>
      <c r="F1457" s="185" t="s">
        <v>842</v>
      </c>
      <c r="G1457" s="179">
        <v>1456</v>
      </c>
      <c r="H1457" s="180">
        <f>(C1457+4.2+coefficient!$B$20)/0.85*1.19</f>
        <v>24.177999999999997</v>
      </c>
      <c r="I1457" s="132">
        <v>294</v>
      </c>
      <c r="J1457" s="132">
        <v>167452900</v>
      </c>
      <c r="K1457" s="132">
        <v>451292</v>
      </c>
      <c r="L1457" s="181">
        <f>(C1457+4.2+coefficient!$B$20)/0.88*1.19</f>
        <v>23.353749999999998</v>
      </c>
      <c r="M1457" s="135">
        <v>295</v>
      </c>
      <c r="N1457" s="135">
        <v>167452900</v>
      </c>
      <c r="O1457" s="135">
        <v>451293</v>
      </c>
      <c r="P1457" s="182">
        <f>(C1457+4.2+coefficient!$B$20-0.5)/0.88*1.19</f>
        <v>22.677613636363635</v>
      </c>
      <c r="Q1457" s="137">
        <v>296</v>
      </c>
      <c r="R1457" s="137">
        <v>167452900</v>
      </c>
      <c r="S1457" s="137">
        <v>451294</v>
      </c>
      <c r="T1457" s="186">
        <f t="shared" si="96"/>
        <v>11.183295454545453</v>
      </c>
      <c r="U1457" s="187">
        <v>758</v>
      </c>
      <c r="V1457" s="187">
        <v>167452900</v>
      </c>
      <c r="W1457" s="187">
        <v>600874</v>
      </c>
      <c r="X1457" s="188">
        <f t="shared" si="100"/>
        <v>18.453749999999999</v>
      </c>
      <c r="Y1457" s="189">
        <v>759</v>
      </c>
      <c r="Z1457" s="189">
        <v>167452900</v>
      </c>
      <c r="AA1457" s="189">
        <v>600875</v>
      </c>
      <c r="AB1457" s="357">
        <v>62</v>
      </c>
    </row>
    <row r="1458" spans="1:33" x14ac:dyDescent="0.25">
      <c r="A1458" s="144" t="s">
        <v>2298</v>
      </c>
      <c r="B1458" s="183">
        <v>167452901</v>
      </c>
      <c r="C1458" s="184">
        <v>3.99</v>
      </c>
      <c r="D1458" s="127">
        <f>(C1458+4.2+coefficient!$B$20-0.5)/0.9*1.19</f>
        <v>22.067888888888888</v>
      </c>
      <c r="E1458" s="128">
        <f>(C1458+4.2+coefficient!$B$20-0.5)/0.95</f>
        <v>17.568421052631582</v>
      </c>
      <c r="F1458" s="178" t="s">
        <v>842</v>
      </c>
      <c r="G1458" s="179">
        <v>1457</v>
      </c>
      <c r="H1458" s="180">
        <f>(C1458+4.2+coefficient!$B$20)/0.85*1.19</f>
        <v>24.066000000000003</v>
      </c>
      <c r="I1458" s="132">
        <v>294</v>
      </c>
      <c r="J1458" s="132">
        <v>167452901</v>
      </c>
      <c r="K1458" s="132">
        <v>451295</v>
      </c>
      <c r="L1458" s="181">
        <f>(C1458+4.2+coefficient!$B$20)/0.88*1.19</f>
        <v>23.245568181818182</v>
      </c>
      <c r="M1458" s="135">
        <v>295</v>
      </c>
      <c r="N1458" s="135">
        <v>167452901</v>
      </c>
      <c r="O1458" s="135">
        <v>451296</v>
      </c>
      <c r="P1458" s="182">
        <f>(C1458+4.2+coefficient!$B$20-0.5)/0.88*1.19</f>
        <v>22.569431818181819</v>
      </c>
      <c r="Q1458" s="137">
        <v>296</v>
      </c>
      <c r="R1458" s="137">
        <v>167452901</v>
      </c>
      <c r="S1458" s="137">
        <v>451297</v>
      </c>
      <c r="T1458" s="186">
        <f t="shared" si="96"/>
        <v>11.075113636363637</v>
      </c>
      <c r="U1458" s="187">
        <v>758</v>
      </c>
      <c r="V1458" s="187">
        <v>167452901</v>
      </c>
      <c r="W1458" s="187">
        <v>600876</v>
      </c>
      <c r="X1458" s="188">
        <f t="shared" si="100"/>
        <v>18.34556818181818</v>
      </c>
      <c r="Y1458" s="189">
        <v>759</v>
      </c>
      <c r="Z1458" s="189">
        <v>167452901</v>
      </c>
      <c r="AA1458" s="189">
        <v>600877</v>
      </c>
      <c r="AB1458" s="357">
        <v>62</v>
      </c>
    </row>
    <row r="1459" spans="1:33" x14ac:dyDescent="0.25">
      <c r="A1459" s="125" t="s">
        <v>2299</v>
      </c>
      <c r="B1459" s="183">
        <v>167452902</v>
      </c>
      <c r="C1459" s="184">
        <v>4</v>
      </c>
      <c r="D1459" s="127">
        <f>(C1459+4.2+coefficient!$B$20-0.5)/0.9*1.19</f>
        <v>22.081111111111106</v>
      </c>
      <c r="E1459" s="128">
        <f>(C1459+4.2+coefficient!$B$20-0.5)/0.95</f>
        <v>17.578947368421051</v>
      </c>
      <c r="F1459" s="185" t="s">
        <v>842</v>
      </c>
      <c r="G1459" s="179">
        <v>1458</v>
      </c>
      <c r="H1459" s="180">
        <f>(C1459+4.2+coefficient!$B$20)/0.85*1.19</f>
        <v>24.08</v>
      </c>
      <c r="I1459" s="132">
        <v>294</v>
      </c>
      <c r="J1459" s="132">
        <v>167452902</v>
      </c>
      <c r="K1459" s="132">
        <v>451298</v>
      </c>
      <c r="L1459" s="181">
        <f>(C1459+4.2+coefficient!$B$20)/0.88*1.19</f>
        <v>23.259090909090904</v>
      </c>
      <c r="M1459" s="135">
        <v>295</v>
      </c>
      <c r="N1459" s="135">
        <v>167452902</v>
      </c>
      <c r="O1459" s="135">
        <v>451299</v>
      </c>
      <c r="P1459" s="182">
        <f>(C1459+4.2+coefficient!$B$20-0.5)/0.88*1.19</f>
        <v>22.582954545454545</v>
      </c>
      <c r="Q1459" s="137">
        <v>296</v>
      </c>
      <c r="R1459" s="137">
        <v>167452902</v>
      </c>
      <c r="S1459" s="137">
        <v>451300</v>
      </c>
      <c r="T1459" s="186">
        <f t="shared" si="96"/>
        <v>11.088636363636361</v>
      </c>
      <c r="U1459" s="187">
        <v>758</v>
      </c>
      <c r="V1459" s="187">
        <v>167452902</v>
      </c>
      <c r="W1459" s="187">
        <v>600878</v>
      </c>
      <c r="X1459" s="188">
        <f t="shared" si="100"/>
        <v>18.359090909090902</v>
      </c>
      <c r="Y1459" s="189">
        <v>759</v>
      </c>
      <c r="Z1459" s="189">
        <v>167452902</v>
      </c>
      <c r="AA1459" s="189">
        <v>600879</v>
      </c>
      <c r="AB1459" s="357">
        <v>62</v>
      </c>
    </row>
    <row r="1460" spans="1:33" x14ac:dyDescent="0.25">
      <c r="A1460" s="144" t="s">
        <v>2300</v>
      </c>
      <c r="B1460" s="183">
        <v>167452903</v>
      </c>
      <c r="C1460" s="184">
        <v>2</v>
      </c>
      <c r="D1460" s="127">
        <f>(C1460+4.2+coefficient!$B$21-0.5)/0.9*1.19</f>
        <v>16.792222222222222</v>
      </c>
      <c r="E1460" s="128">
        <f>(C1460+4.2+coefficient!$B$21-0.5)/0.95</f>
        <v>13.368421052631579</v>
      </c>
      <c r="F1460" s="178" t="s">
        <v>516</v>
      </c>
      <c r="G1460" s="179">
        <v>1459</v>
      </c>
      <c r="H1460" s="180">
        <f>(C1460+4.2+coefficient!$B$21)/0.85*1.19</f>
        <v>18.48</v>
      </c>
      <c r="I1460" s="132">
        <v>294</v>
      </c>
      <c r="J1460" s="132">
        <v>167452903</v>
      </c>
      <c r="K1460" s="132">
        <v>451301</v>
      </c>
      <c r="L1460" s="181">
        <f>(C1460+4.2+coefficient!$B$21)/0.88*1.19</f>
        <v>17.849999999999998</v>
      </c>
      <c r="M1460" s="135">
        <v>295</v>
      </c>
      <c r="N1460" s="135">
        <v>167452903</v>
      </c>
      <c r="O1460" s="135">
        <v>451302</v>
      </c>
      <c r="P1460" s="182">
        <f>(C1460+4.2+coefficient!$B$21-0.5)/0.88*1.19</f>
        <v>17.173863636363635</v>
      </c>
      <c r="Q1460" s="137">
        <v>296</v>
      </c>
      <c r="R1460" s="137">
        <v>167452903</v>
      </c>
      <c r="S1460" s="137">
        <v>451303</v>
      </c>
      <c r="T1460" s="186">
        <f t="shared" si="96"/>
        <v>8.3840909090909097</v>
      </c>
      <c r="U1460" s="187">
        <v>758</v>
      </c>
      <c r="V1460" s="187">
        <v>167452903</v>
      </c>
      <c r="W1460" s="187">
        <v>600880</v>
      </c>
      <c r="X1460" s="188">
        <f t="shared" si="100"/>
        <v>12.949999999999998</v>
      </c>
      <c r="Y1460" s="189">
        <v>759</v>
      </c>
      <c r="Z1460" s="189">
        <v>167452903</v>
      </c>
      <c r="AA1460" s="189">
        <v>600881</v>
      </c>
      <c r="AB1460" s="357">
        <v>67</v>
      </c>
    </row>
    <row r="1461" spans="1:33" x14ac:dyDescent="0.25">
      <c r="A1461" s="125" t="s">
        <v>2301</v>
      </c>
      <c r="B1461" s="183">
        <v>167452904</v>
      </c>
      <c r="C1461" s="184">
        <v>2.67</v>
      </c>
      <c r="D1461" s="127">
        <f>(C1461+4.2+coefficient!$B$20-0.5)/0.9*1.19</f>
        <v>20.322555555555557</v>
      </c>
      <c r="E1461" s="128">
        <f>(C1461+4.2+coefficient!$B$20-0.5)/0.95</f>
        <v>16.178947368421053</v>
      </c>
      <c r="F1461" s="185" t="s">
        <v>842</v>
      </c>
      <c r="G1461" s="179">
        <v>1460</v>
      </c>
      <c r="H1461" s="180">
        <f>(C1461+4.2+coefficient!$B$20)/0.85*1.19</f>
        <v>22.218</v>
      </c>
      <c r="I1461" s="132">
        <v>294</v>
      </c>
      <c r="J1461" s="132">
        <v>167452904</v>
      </c>
      <c r="K1461" s="132">
        <v>451304</v>
      </c>
      <c r="L1461" s="181">
        <f>(C1461+4.2+coefficient!$B$20)/0.88*1.19</f>
        <v>21.460568181818182</v>
      </c>
      <c r="M1461" s="135">
        <v>295</v>
      </c>
      <c r="N1461" s="135">
        <v>167452904</v>
      </c>
      <c r="O1461" s="135">
        <v>451305</v>
      </c>
      <c r="P1461" s="182">
        <f>(C1461+4.2+coefficient!$B$20-0.5)/0.88*1.19</f>
        <v>20.784431818181819</v>
      </c>
      <c r="Q1461" s="137">
        <v>296</v>
      </c>
      <c r="R1461" s="137">
        <v>167452904</v>
      </c>
      <c r="S1461" s="137">
        <v>451306</v>
      </c>
      <c r="T1461" s="186">
        <f t="shared" si="96"/>
        <v>9.2901136363636354</v>
      </c>
      <c r="U1461" s="187">
        <v>758</v>
      </c>
      <c r="V1461" s="187">
        <v>167452904</v>
      </c>
      <c r="W1461" s="187">
        <v>600882</v>
      </c>
      <c r="X1461" s="188">
        <f t="shared" si="100"/>
        <v>16.560568181818184</v>
      </c>
      <c r="Y1461" s="189">
        <v>759</v>
      </c>
      <c r="Z1461" s="189">
        <v>167452904</v>
      </c>
      <c r="AA1461" s="189">
        <v>600883</v>
      </c>
      <c r="AB1461" s="357">
        <v>67</v>
      </c>
      <c r="AE1461">
        <v>1</v>
      </c>
      <c r="AF1461">
        <v>18.760000000000002</v>
      </c>
      <c r="AG1461">
        <v>0</v>
      </c>
    </row>
    <row r="1462" spans="1:33" x14ac:dyDescent="0.25">
      <c r="A1462" s="144" t="s">
        <v>2302</v>
      </c>
      <c r="B1462" s="183">
        <v>167452905</v>
      </c>
      <c r="C1462" s="184">
        <v>2.52</v>
      </c>
      <c r="D1462" s="127">
        <f>(C1462+4.2+coefficient!$B$21-0.5)/0.9*1.19</f>
        <v>17.479777777777777</v>
      </c>
      <c r="E1462" s="128">
        <f>(C1462+4.2+coefficient!$B$21-0.5)/0.95</f>
        <v>13.915789473684212</v>
      </c>
      <c r="F1462" s="178" t="s">
        <v>516</v>
      </c>
      <c r="G1462" s="179">
        <v>1461</v>
      </c>
      <c r="H1462" s="180">
        <f>(C1462+4.2+coefficient!$B$21)/0.85*1.19</f>
        <v>19.207999999999998</v>
      </c>
      <c r="I1462" s="132">
        <v>294</v>
      </c>
      <c r="J1462" s="132">
        <v>167452905</v>
      </c>
      <c r="K1462" s="132">
        <v>451307</v>
      </c>
      <c r="L1462" s="181">
        <f>(C1462+4.2+coefficient!$B$21)/0.88*1.19</f>
        <v>18.55318181818182</v>
      </c>
      <c r="M1462" s="135">
        <v>295</v>
      </c>
      <c r="N1462" s="135">
        <v>167452905</v>
      </c>
      <c r="O1462" s="135">
        <v>451308</v>
      </c>
      <c r="P1462" s="182">
        <f>(C1462+4.2+coefficient!$B$21-0.5)/0.88*1.19</f>
        <v>17.877045454545456</v>
      </c>
      <c r="Q1462" s="137">
        <v>296</v>
      </c>
      <c r="R1462" s="137">
        <v>167452905</v>
      </c>
      <c r="S1462" s="137">
        <v>451309</v>
      </c>
      <c r="T1462" s="186">
        <f t="shared" si="96"/>
        <v>9.0872727272727278</v>
      </c>
      <c r="U1462" s="187">
        <v>758</v>
      </c>
      <c r="V1462" s="187">
        <v>167452905</v>
      </c>
      <c r="W1462" s="187">
        <v>600884</v>
      </c>
      <c r="X1462" s="188">
        <f t="shared" si="100"/>
        <v>13.653181818181819</v>
      </c>
      <c r="Y1462" s="189">
        <v>759</v>
      </c>
      <c r="Z1462" s="189">
        <v>167452905</v>
      </c>
      <c r="AA1462" s="189">
        <v>600885</v>
      </c>
      <c r="AB1462" s="357">
        <v>67</v>
      </c>
    </row>
    <row r="1463" spans="1:33" x14ac:dyDescent="0.25">
      <c r="A1463" s="125" t="s">
        <v>2303</v>
      </c>
      <c r="B1463" s="183">
        <v>167452906</v>
      </c>
      <c r="C1463" s="184">
        <v>3.19</v>
      </c>
      <c r="D1463" s="127">
        <f>(C1463+4.2+coefficient!$B$20-0.5)/0.9*1.19</f>
        <v>21.010111111111108</v>
      </c>
      <c r="E1463" s="128">
        <f>(C1463+4.2+coefficient!$B$20-0.5)/0.95</f>
        <v>16.726315789473684</v>
      </c>
      <c r="F1463" s="185" t="s">
        <v>842</v>
      </c>
      <c r="G1463" s="179">
        <v>1462</v>
      </c>
      <c r="H1463" s="180">
        <f>(C1463+4.2+coefficient!$B$20)/0.85*1.19</f>
        <v>22.946000000000002</v>
      </c>
      <c r="I1463" s="132">
        <v>294</v>
      </c>
      <c r="J1463" s="132">
        <v>167452906</v>
      </c>
      <c r="K1463" s="132">
        <v>451310</v>
      </c>
      <c r="L1463" s="181">
        <f>(C1463+4.2+coefficient!$B$20)/0.88*1.19</f>
        <v>22.16375</v>
      </c>
      <c r="M1463" s="135">
        <v>295</v>
      </c>
      <c r="N1463" s="135">
        <v>167452906</v>
      </c>
      <c r="O1463" s="135">
        <v>451311</v>
      </c>
      <c r="P1463" s="182">
        <f>(C1463+4.2+coefficient!$B$20-0.5)/0.88*1.19</f>
        <v>21.487613636363637</v>
      </c>
      <c r="Q1463" s="137">
        <v>296</v>
      </c>
      <c r="R1463" s="137">
        <v>167452906</v>
      </c>
      <c r="S1463" s="137">
        <v>451312</v>
      </c>
      <c r="T1463" s="186">
        <f t="shared" si="96"/>
        <v>9.9932954545454553</v>
      </c>
      <c r="U1463" s="187">
        <v>758</v>
      </c>
      <c r="V1463" s="187">
        <v>167452906</v>
      </c>
      <c r="W1463" s="187">
        <v>600886</v>
      </c>
      <c r="X1463" s="188">
        <f t="shared" si="100"/>
        <v>17.263750000000002</v>
      </c>
      <c r="Y1463" s="189">
        <v>759</v>
      </c>
      <c r="Z1463" s="189">
        <v>167452906</v>
      </c>
      <c r="AA1463" s="189">
        <v>600887</v>
      </c>
      <c r="AB1463" s="357">
        <v>67</v>
      </c>
    </row>
    <row r="1464" spans="1:33" x14ac:dyDescent="0.25">
      <c r="A1464" s="144" t="s">
        <v>2304</v>
      </c>
      <c r="B1464" s="183">
        <v>167452907</v>
      </c>
      <c r="C1464" s="184">
        <v>2.04</v>
      </c>
      <c r="D1464" s="127">
        <f>(C1464+4.2+coefficient!$B$21-0.5)/0.9*1.19</f>
        <v>16.845111111111109</v>
      </c>
      <c r="E1464" s="128">
        <f>(C1464+4.2+coefficient!$B$21-0.5)/0.95</f>
        <v>13.410526315789475</v>
      </c>
      <c r="F1464" s="178" t="s">
        <v>516</v>
      </c>
      <c r="G1464" s="179">
        <v>1463</v>
      </c>
      <c r="H1464" s="180">
        <f>(C1464+4.2+coefficient!$B$21)/0.85*1.19</f>
        <v>18.536000000000001</v>
      </c>
      <c r="I1464" s="132">
        <v>294</v>
      </c>
      <c r="J1464" s="132">
        <v>167452907</v>
      </c>
      <c r="K1464" s="132">
        <v>451313</v>
      </c>
      <c r="L1464" s="181">
        <f>(C1464+4.2+coefficient!$B$21)/0.88*1.19</f>
        <v>17.904090909090908</v>
      </c>
      <c r="M1464" s="135">
        <v>295</v>
      </c>
      <c r="N1464" s="135">
        <v>167452907</v>
      </c>
      <c r="O1464" s="135">
        <v>451314</v>
      </c>
      <c r="P1464" s="182">
        <f>(C1464+4.2+coefficient!$B$21-0.5)/0.88*1.19</f>
        <v>17.227954545454544</v>
      </c>
      <c r="Q1464" s="137">
        <v>296</v>
      </c>
      <c r="R1464" s="137">
        <v>167452907</v>
      </c>
      <c r="S1464" s="137">
        <v>451315</v>
      </c>
      <c r="T1464" s="186">
        <f t="shared" si="96"/>
        <v>8.4381818181818176</v>
      </c>
      <c r="U1464" s="187">
        <v>758</v>
      </c>
      <c r="V1464" s="187">
        <v>167452907</v>
      </c>
      <c r="W1464" s="187">
        <v>600888</v>
      </c>
      <c r="X1464" s="188">
        <f t="shared" si="100"/>
        <v>13.004090909090907</v>
      </c>
      <c r="Y1464" s="189">
        <v>759</v>
      </c>
      <c r="Z1464" s="189">
        <v>167452907</v>
      </c>
      <c r="AA1464" s="189">
        <v>600889</v>
      </c>
      <c r="AB1464" s="357">
        <v>50</v>
      </c>
    </row>
    <row r="1465" spans="1:33" x14ac:dyDescent="0.25">
      <c r="A1465" s="125" t="s">
        <v>2305</v>
      </c>
      <c r="B1465" s="183">
        <v>167452908</v>
      </c>
      <c r="C1465" s="184">
        <v>2.71</v>
      </c>
      <c r="D1465" s="127">
        <f>(C1465+4.2+coefficient!$B$20-0.5)/0.9*1.19</f>
        <v>20.375444444444444</v>
      </c>
      <c r="E1465" s="128">
        <f>(C1465+4.2+coefficient!$B$20-0.5)/0.95</f>
        <v>16.221052631578949</v>
      </c>
      <c r="F1465" s="185" t="s">
        <v>842</v>
      </c>
      <c r="G1465" s="179">
        <v>1464</v>
      </c>
      <c r="H1465" s="180">
        <f>(C1465+4.2+coefficient!$B$20)/0.85*1.19</f>
        <v>22.274000000000001</v>
      </c>
      <c r="I1465" s="132">
        <v>294</v>
      </c>
      <c r="J1465" s="132">
        <v>167452908</v>
      </c>
      <c r="K1465" s="132">
        <v>451316</v>
      </c>
      <c r="L1465" s="181">
        <f>(C1465+4.2+coefficient!$B$20)/0.88*1.19</f>
        <v>21.514659090909088</v>
      </c>
      <c r="M1465" s="135">
        <v>295</v>
      </c>
      <c r="N1465" s="135">
        <v>167452908</v>
      </c>
      <c r="O1465" s="135">
        <v>451317</v>
      </c>
      <c r="P1465" s="182">
        <f>(C1465+4.2+coefficient!$B$20-0.5)/0.88*1.19</f>
        <v>20.838522727272728</v>
      </c>
      <c r="Q1465" s="137">
        <v>296</v>
      </c>
      <c r="R1465" s="137">
        <v>167452908</v>
      </c>
      <c r="S1465" s="137">
        <v>451318</v>
      </c>
      <c r="T1465" s="186">
        <f t="shared" si="96"/>
        <v>9.344204545454545</v>
      </c>
      <c r="U1465" s="187">
        <v>758</v>
      </c>
      <c r="V1465" s="187">
        <v>167452908</v>
      </c>
      <c r="W1465" s="187">
        <v>600890</v>
      </c>
      <c r="X1465" s="188">
        <f t="shared" si="100"/>
        <v>16.614659090909086</v>
      </c>
      <c r="Y1465" s="189">
        <v>759</v>
      </c>
      <c r="Z1465" s="189">
        <v>167452908</v>
      </c>
      <c r="AA1465" s="189">
        <v>600891</v>
      </c>
      <c r="AB1465" s="357">
        <v>50</v>
      </c>
    </row>
    <row r="1466" spans="1:33" x14ac:dyDescent="0.25">
      <c r="A1466" s="144" t="s">
        <v>2306</v>
      </c>
      <c r="B1466" s="183">
        <v>167452909</v>
      </c>
      <c r="C1466" s="184">
        <v>2.81</v>
      </c>
      <c r="D1466" s="127">
        <f>(C1466+4.2+coefficient!$B$20-0.5)/0.9*1.19</f>
        <v>20.507666666666662</v>
      </c>
      <c r="E1466" s="128">
        <f>(C1466+4.2+coefficient!$B$20-0.5)/0.95</f>
        <v>16.326315789473682</v>
      </c>
      <c r="F1466" s="178" t="s">
        <v>842</v>
      </c>
      <c r="G1466" s="179">
        <v>1465</v>
      </c>
      <c r="H1466" s="180">
        <f>(C1466+4.2+coefficient!$B$20)/0.85*1.19</f>
        <v>22.413999999999994</v>
      </c>
      <c r="I1466" s="132">
        <v>294</v>
      </c>
      <c r="J1466" s="132">
        <v>167452909</v>
      </c>
      <c r="K1466" s="132">
        <v>451319</v>
      </c>
      <c r="L1466" s="181">
        <f>(C1466+4.2+coefficient!$B$20)/0.88*1.19</f>
        <v>21.649886363636362</v>
      </c>
      <c r="M1466" s="135">
        <v>295</v>
      </c>
      <c r="N1466" s="135">
        <v>167452909</v>
      </c>
      <c r="O1466" s="135">
        <v>451320</v>
      </c>
      <c r="P1466" s="182">
        <f>(C1466+4.2+coefficient!$B$20-0.5)/0.88*1.19</f>
        <v>20.973749999999995</v>
      </c>
      <c r="Q1466" s="137">
        <v>296</v>
      </c>
      <c r="R1466" s="137">
        <v>167452909</v>
      </c>
      <c r="S1466" s="137">
        <v>451321</v>
      </c>
      <c r="T1466" s="186">
        <f t="shared" si="96"/>
        <v>9.4794318181818173</v>
      </c>
      <c r="U1466" s="187">
        <v>758</v>
      </c>
      <c r="V1466" s="187">
        <v>167452909</v>
      </c>
      <c r="W1466" s="187">
        <v>600892</v>
      </c>
      <c r="X1466" s="188">
        <f t="shared" si="100"/>
        <v>16.749886363636364</v>
      </c>
      <c r="Y1466" s="189">
        <v>759</v>
      </c>
      <c r="Z1466" s="189">
        <v>167452909</v>
      </c>
      <c r="AA1466" s="189">
        <v>600893</v>
      </c>
      <c r="AB1466" s="357">
        <v>50</v>
      </c>
    </row>
    <row r="1467" spans="1:33" x14ac:dyDescent="0.25">
      <c r="A1467" s="125" t="s">
        <v>2307</v>
      </c>
      <c r="B1467" s="183">
        <v>167452910</v>
      </c>
      <c r="C1467" s="184">
        <v>3</v>
      </c>
      <c r="D1467" s="127">
        <f>(C1467+4.2+coefficient!$B$20-0.5)/0.9*1.19</f>
        <v>20.758888888888887</v>
      </c>
      <c r="E1467" s="128">
        <f>(C1467+4.2+coefficient!$B$20-0.5)/0.95</f>
        <v>16.526315789473685</v>
      </c>
      <c r="F1467" s="185" t="s">
        <v>842</v>
      </c>
      <c r="G1467" s="179">
        <v>1466</v>
      </c>
      <c r="H1467" s="180">
        <f>(C1467+4.2+coefficient!$B$20)/0.85*1.19</f>
        <v>22.68</v>
      </c>
      <c r="I1467" s="132">
        <v>294</v>
      </c>
      <c r="J1467" s="132">
        <v>167452910</v>
      </c>
      <c r="K1467" s="132">
        <v>451322</v>
      </c>
      <c r="L1467" s="181">
        <f>(C1467+4.2+coefficient!$B$20)/0.88*1.19</f>
        <v>21.906818181818178</v>
      </c>
      <c r="M1467" s="135">
        <v>295</v>
      </c>
      <c r="N1467" s="135">
        <v>167452910</v>
      </c>
      <c r="O1467" s="135">
        <v>451323</v>
      </c>
      <c r="P1467" s="182">
        <f>(C1467+4.2+coefficient!$B$20-0.5)/0.88*1.19</f>
        <v>21.230681818181814</v>
      </c>
      <c r="Q1467" s="137">
        <v>296</v>
      </c>
      <c r="R1467" s="137">
        <v>167452910</v>
      </c>
      <c r="S1467" s="137">
        <v>451324</v>
      </c>
      <c r="T1467" s="186">
        <f t="shared" si="96"/>
        <v>9.7363636363636363</v>
      </c>
      <c r="U1467" s="187">
        <v>758</v>
      </c>
      <c r="V1467" s="187">
        <v>167452910</v>
      </c>
      <c r="W1467" s="187">
        <v>600894</v>
      </c>
      <c r="X1467" s="188">
        <f t="shared" si="100"/>
        <v>17.006818181818176</v>
      </c>
      <c r="Y1467" s="189">
        <v>759</v>
      </c>
      <c r="Z1467" s="189">
        <v>167452910</v>
      </c>
      <c r="AA1467" s="189">
        <v>600895</v>
      </c>
      <c r="AB1467" s="357">
        <v>50</v>
      </c>
    </row>
    <row r="1468" spans="1:33" x14ac:dyDescent="0.25">
      <c r="A1468" s="144" t="s">
        <v>2308</v>
      </c>
      <c r="B1468" s="183">
        <v>167452911</v>
      </c>
      <c r="C1468" s="184">
        <v>2.57</v>
      </c>
      <c r="D1468" s="127">
        <f>(C1468+4.2+coefficient!$B$21-0.5)/0.9*1.19</f>
        <v>17.545888888888886</v>
      </c>
      <c r="E1468" s="128">
        <f>(C1468+4.2+coefficient!$B$21-0.5)/0.95</f>
        <v>13.968421052631578</v>
      </c>
      <c r="F1468" s="178" t="s">
        <v>516</v>
      </c>
      <c r="G1468" s="179">
        <v>1467</v>
      </c>
      <c r="H1468" s="180">
        <f>(C1468+4.2+coefficient!$B$21)/0.85*1.19</f>
        <v>19.277999999999999</v>
      </c>
      <c r="I1468" s="132">
        <v>294</v>
      </c>
      <c r="J1468" s="132">
        <v>167452911</v>
      </c>
      <c r="K1468" s="132">
        <v>451325</v>
      </c>
      <c r="L1468" s="181">
        <f>(C1468+4.2+coefficient!$B$21)/0.88*1.19</f>
        <v>18.620795454545451</v>
      </c>
      <c r="M1468" s="135">
        <v>295</v>
      </c>
      <c r="N1468" s="135">
        <v>167452911</v>
      </c>
      <c r="O1468" s="135">
        <v>451326</v>
      </c>
      <c r="P1468" s="182">
        <f>(C1468+4.2+coefficient!$B$21-0.5)/0.88*1.19</f>
        <v>17.944659090909088</v>
      </c>
      <c r="Q1468" s="137">
        <v>296</v>
      </c>
      <c r="R1468" s="137">
        <v>167452911</v>
      </c>
      <c r="S1468" s="137">
        <v>451327</v>
      </c>
      <c r="T1468" s="186">
        <f t="shared" si="96"/>
        <v>9.1548863636363631</v>
      </c>
      <c r="U1468" s="187">
        <v>758</v>
      </c>
      <c r="V1468" s="187">
        <v>167452911</v>
      </c>
      <c r="W1468" s="187">
        <v>600896</v>
      </c>
      <c r="X1468" s="188">
        <f t="shared" si="100"/>
        <v>13.720795454545451</v>
      </c>
      <c r="Y1468" s="189">
        <v>759</v>
      </c>
      <c r="Z1468" s="189">
        <v>167452911</v>
      </c>
      <c r="AA1468" s="189">
        <v>600897</v>
      </c>
      <c r="AB1468" s="357">
        <v>46</v>
      </c>
    </row>
    <row r="1469" spans="1:33" x14ac:dyDescent="0.25">
      <c r="A1469" s="125" t="s">
        <v>2309</v>
      </c>
      <c r="B1469" s="183">
        <v>167452912</v>
      </c>
      <c r="C1469" s="184">
        <v>3.24</v>
      </c>
      <c r="D1469" s="127">
        <f>(C1469+4.2+coefficient!$B$20-0.5)/0.9*1.19</f>
        <v>21.076222222222224</v>
      </c>
      <c r="E1469" s="128">
        <f>(C1469+4.2+coefficient!$B$20-0.5)/0.95</f>
        <v>16.778947368421054</v>
      </c>
      <c r="F1469" s="185" t="s">
        <v>842</v>
      </c>
      <c r="G1469" s="179">
        <v>1468</v>
      </c>
      <c r="H1469" s="180">
        <f>(C1469+4.2+coefficient!$B$20)/0.85*1.19</f>
        <v>23.016000000000002</v>
      </c>
      <c r="I1469" s="132">
        <v>294</v>
      </c>
      <c r="J1469" s="132">
        <v>167452912</v>
      </c>
      <c r="K1469" s="132">
        <v>451328</v>
      </c>
      <c r="L1469" s="181">
        <f>(C1469+4.2+coefficient!$B$20)/0.88*1.19</f>
        <v>22.231363636363636</v>
      </c>
      <c r="M1469" s="135">
        <v>295</v>
      </c>
      <c r="N1469" s="135">
        <v>167452912</v>
      </c>
      <c r="O1469" s="135">
        <v>451329</v>
      </c>
      <c r="P1469" s="182">
        <f>(C1469+4.2+coefficient!$B$20-0.5)/0.88*1.19</f>
        <v>21.555227272727272</v>
      </c>
      <c r="Q1469" s="137">
        <v>296</v>
      </c>
      <c r="R1469" s="137">
        <v>167452912</v>
      </c>
      <c r="S1469" s="137">
        <v>451330</v>
      </c>
      <c r="T1469" s="186">
        <f t="shared" si="96"/>
        <v>10.060909090909091</v>
      </c>
      <c r="U1469" s="187">
        <v>758</v>
      </c>
      <c r="V1469" s="187">
        <v>167452912</v>
      </c>
      <c r="W1469" s="187">
        <v>600898</v>
      </c>
      <c r="X1469" s="188">
        <f t="shared" si="100"/>
        <v>17.331363636363633</v>
      </c>
      <c r="Y1469" s="189">
        <v>759</v>
      </c>
      <c r="Z1469" s="189">
        <v>167452912</v>
      </c>
      <c r="AA1469" s="189">
        <v>600899</v>
      </c>
      <c r="AB1469" s="357">
        <v>46</v>
      </c>
    </row>
    <row r="1470" spans="1:33" x14ac:dyDescent="0.25">
      <c r="A1470" s="144" t="s">
        <v>2310</v>
      </c>
      <c r="B1470" s="183">
        <v>167452913</v>
      </c>
      <c r="C1470" s="184">
        <v>3.34</v>
      </c>
      <c r="D1470" s="127">
        <f>(C1470+4.2+coefficient!$B$20-0.5)/0.9*1.19</f>
        <v>21.208444444444439</v>
      </c>
      <c r="E1470" s="128">
        <f>(C1470+4.2+coefficient!$B$20-0.5)/0.95</f>
        <v>16.88421052631579</v>
      </c>
      <c r="F1470" s="178" t="s">
        <v>842</v>
      </c>
      <c r="G1470" s="179">
        <v>1469</v>
      </c>
      <c r="H1470" s="180">
        <f>(C1470+4.2+coefficient!$B$20)/0.85*1.19</f>
        <v>23.155999999999995</v>
      </c>
      <c r="I1470" s="132">
        <v>294</v>
      </c>
      <c r="J1470" s="132">
        <v>167452913</v>
      </c>
      <c r="K1470" s="132">
        <v>451331</v>
      </c>
      <c r="L1470" s="181">
        <f>(C1470+4.2+coefficient!$B$20)/0.88*1.19</f>
        <v>22.366590909090906</v>
      </c>
      <c r="M1470" s="135">
        <v>295</v>
      </c>
      <c r="N1470" s="135">
        <v>167452913</v>
      </c>
      <c r="O1470" s="135">
        <v>451332</v>
      </c>
      <c r="P1470" s="182">
        <f>(C1470+4.2+coefficient!$B$20-0.5)/0.88*1.19</f>
        <v>21.690454545454543</v>
      </c>
      <c r="Q1470" s="137">
        <v>296</v>
      </c>
      <c r="R1470" s="137">
        <v>167452913</v>
      </c>
      <c r="S1470" s="137">
        <v>451333</v>
      </c>
      <c r="T1470" s="186">
        <f t="shared" si="96"/>
        <v>10.196136363636363</v>
      </c>
      <c r="U1470" s="187">
        <v>758</v>
      </c>
      <c r="V1470" s="187">
        <v>167452913</v>
      </c>
      <c r="W1470" s="187">
        <v>600900</v>
      </c>
      <c r="X1470" s="188">
        <f t="shared" si="100"/>
        <v>17.466590909090904</v>
      </c>
      <c r="Y1470" s="189">
        <v>759</v>
      </c>
      <c r="Z1470" s="189">
        <v>167452913</v>
      </c>
      <c r="AA1470" s="189">
        <v>600901</v>
      </c>
      <c r="AB1470" s="357">
        <v>46</v>
      </c>
    </row>
    <row r="1471" spans="1:33" x14ac:dyDescent="0.25">
      <c r="A1471" s="125" t="s">
        <v>2311</v>
      </c>
      <c r="B1471" s="183">
        <v>167452914</v>
      </c>
      <c r="C1471" s="184">
        <v>3.53</v>
      </c>
      <c r="D1471" s="127">
        <f>(C1471+4.2+coefficient!$B$20-0.5)/0.9*1.19</f>
        <v>21.459666666666667</v>
      </c>
      <c r="E1471" s="128">
        <f>(C1471+4.2+coefficient!$B$20-0.5)/0.95</f>
        <v>17.08421052631579</v>
      </c>
      <c r="F1471" s="185" t="s">
        <v>842</v>
      </c>
      <c r="G1471" s="179">
        <v>1470</v>
      </c>
      <c r="H1471" s="180">
        <f>(C1471+4.2+coefficient!$B$20)/0.85*1.19</f>
        <v>23.422000000000001</v>
      </c>
      <c r="I1471" s="132">
        <v>294</v>
      </c>
      <c r="J1471" s="132">
        <v>167452914</v>
      </c>
      <c r="K1471" s="132">
        <v>451334</v>
      </c>
      <c r="L1471" s="181">
        <f>(C1471+4.2+coefficient!$B$20)/0.88*1.19</f>
        <v>22.623522727272725</v>
      </c>
      <c r="M1471" s="135">
        <v>295</v>
      </c>
      <c r="N1471" s="135">
        <v>167452914</v>
      </c>
      <c r="O1471" s="135">
        <v>451335</v>
      </c>
      <c r="P1471" s="182">
        <f>(C1471+4.2+coefficient!$B$20-0.5)/0.88*1.19</f>
        <v>21.947386363636365</v>
      </c>
      <c r="Q1471" s="137">
        <v>296</v>
      </c>
      <c r="R1471" s="137">
        <v>167452914</v>
      </c>
      <c r="S1471" s="137">
        <v>451336</v>
      </c>
      <c r="T1471" s="186">
        <f t="shared" si="96"/>
        <v>10.453068181818182</v>
      </c>
      <c r="U1471" s="187">
        <v>758</v>
      </c>
      <c r="V1471" s="187">
        <v>167452914</v>
      </c>
      <c r="W1471" s="187">
        <v>600902</v>
      </c>
      <c r="X1471" s="188">
        <f t="shared" si="100"/>
        <v>17.723522727272723</v>
      </c>
      <c r="Y1471" s="189">
        <v>759</v>
      </c>
      <c r="Z1471" s="189">
        <v>167452914</v>
      </c>
      <c r="AA1471" s="189">
        <v>600903</v>
      </c>
      <c r="AB1471" s="357">
        <v>46</v>
      </c>
    </row>
    <row r="1472" spans="1:33" x14ac:dyDescent="0.25">
      <c r="A1472" s="144" t="s">
        <v>2312</v>
      </c>
      <c r="B1472" s="183">
        <v>167452915</v>
      </c>
      <c r="C1472" s="184">
        <v>1.95</v>
      </c>
      <c r="D1472" s="127">
        <f>(C1472+4.2+coefficient!$B$21-0.5)/0.9*1.19</f>
        <v>16.726111111111109</v>
      </c>
      <c r="E1472" s="128">
        <f>(C1472+4.2+coefficient!$B$21-0.5)/0.95</f>
        <v>13.315789473684212</v>
      </c>
      <c r="F1472" s="178" t="s">
        <v>516</v>
      </c>
      <c r="G1472" s="179">
        <v>1471</v>
      </c>
      <c r="H1472" s="180">
        <f>(C1472+4.2+coefficient!$B$21)/0.85*1.19</f>
        <v>18.41</v>
      </c>
      <c r="I1472" s="132">
        <v>294</v>
      </c>
      <c r="J1472" s="132">
        <v>167452915</v>
      </c>
      <c r="K1472" s="132">
        <v>451337</v>
      </c>
      <c r="L1472" s="181">
        <f>(C1472+4.2+coefficient!$B$21)/0.88*1.19</f>
        <v>17.782386363636363</v>
      </c>
      <c r="M1472" s="135">
        <v>295</v>
      </c>
      <c r="N1472" s="135">
        <v>167452915</v>
      </c>
      <c r="O1472" s="135">
        <v>451338</v>
      </c>
      <c r="P1472" s="182">
        <f>(C1472+4.2+coefficient!$B$21-0.5)/0.88*1.19</f>
        <v>17.106249999999999</v>
      </c>
      <c r="Q1472" s="137">
        <v>296</v>
      </c>
      <c r="R1472" s="137">
        <v>167452915</v>
      </c>
      <c r="S1472" s="137">
        <v>451339</v>
      </c>
      <c r="T1472" s="186">
        <f t="shared" si="96"/>
        <v>8.3164772727272727</v>
      </c>
      <c r="U1472" s="187">
        <v>758</v>
      </c>
      <c r="V1472" s="187">
        <v>167452915</v>
      </c>
      <c r="W1472" s="187">
        <v>600904</v>
      </c>
      <c r="X1472" s="188">
        <f t="shared" si="100"/>
        <v>12.882386363636362</v>
      </c>
      <c r="Y1472" s="189">
        <v>759</v>
      </c>
      <c r="Z1472" s="189">
        <v>167452915</v>
      </c>
      <c r="AA1472" s="189">
        <v>600905</v>
      </c>
      <c r="AB1472" s="357">
        <v>44</v>
      </c>
    </row>
    <row r="1473" spans="1:33" x14ac:dyDescent="0.25">
      <c r="A1473" s="125" t="s">
        <v>2313</v>
      </c>
      <c r="B1473" s="183">
        <v>167452916</v>
      </c>
      <c r="C1473" s="184">
        <v>2.66</v>
      </c>
      <c r="D1473" s="127">
        <f>(C1473+4.2+coefficient!$B$20-0.5)/0.9*1.19</f>
        <v>20.309333333333331</v>
      </c>
      <c r="E1473" s="128">
        <f>(C1473+4.2+coefficient!$B$20-0.5)/0.95</f>
        <v>16.168421052631579</v>
      </c>
      <c r="F1473" s="185" t="s">
        <v>842</v>
      </c>
      <c r="G1473" s="179">
        <v>1472</v>
      </c>
      <c r="H1473" s="180">
        <f>(C1473+4.2+coefficient!$B$20)/0.85*1.19</f>
        <v>22.204000000000001</v>
      </c>
      <c r="I1473" s="132">
        <v>294</v>
      </c>
      <c r="J1473" s="132">
        <v>167452916</v>
      </c>
      <c r="K1473" s="132">
        <v>451340</v>
      </c>
      <c r="L1473" s="181">
        <f>(C1473+4.2+coefficient!$B$20)/0.88*1.19</f>
        <v>21.447045454545453</v>
      </c>
      <c r="M1473" s="135">
        <v>295</v>
      </c>
      <c r="N1473" s="135">
        <v>167452916</v>
      </c>
      <c r="O1473" s="135">
        <v>451341</v>
      </c>
      <c r="P1473" s="182">
        <f>(C1473+4.2+coefficient!$B$20-0.5)/0.88*1.19</f>
        <v>20.77090909090909</v>
      </c>
      <c r="Q1473" s="137">
        <v>296</v>
      </c>
      <c r="R1473" s="137">
        <v>167452916</v>
      </c>
      <c r="S1473" s="137">
        <v>451342</v>
      </c>
      <c r="T1473" s="186">
        <f t="shared" si="96"/>
        <v>9.2765909090909098</v>
      </c>
      <c r="U1473" s="187">
        <v>758</v>
      </c>
      <c r="V1473" s="187">
        <v>167452916</v>
      </c>
      <c r="W1473" s="187">
        <v>600906</v>
      </c>
      <c r="X1473" s="188">
        <f t="shared" si="100"/>
        <v>16.547045454545454</v>
      </c>
      <c r="Y1473" s="189">
        <v>759</v>
      </c>
      <c r="Z1473" s="189">
        <v>167452916</v>
      </c>
      <c r="AA1473" s="189">
        <v>600907</v>
      </c>
      <c r="AB1473" s="357">
        <v>44</v>
      </c>
    </row>
    <row r="1474" spans="1:33" x14ac:dyDescent="0.25">
      <c r="A1474" s="144" t="s">
        <v>2314</v>
      </c>
      <c r="B1474" s="183">
        <v>167452917</v>
      </c>
      <c r="C1474" s="184">
        <v>2.62</v>
      </c>
      <c r="D1474" s="127">
        <f>(C1474+4.2+coefficient!$B$20-0.5)/0.9*1.19</f>
        <v>20.256444444444444</v>
      </c>
      <c r="E1474" s="128">
        <f>(C1474+4.2+coefficient!$B$20-0.5)/0.95</f>
        <v>16.126315789473686</v>
      </c>
      <c r="F1474" s="178" t="s">
        <v>842</v>
      </c>
      <c r="G1474" s="179">
        <v>1473</v>
      </c>
      <c r="H1474" s="180">
        <f>(C1474+4.2+coefficient!$B$20)/0.85*1.19</f>
        <v>22.148</v>
      </c>
      <c r="I1474" s="132">
        <v>294</v>
      </c>
      <c r="J1474" s="132">
        <v>167452917</v>
      </c>
      <c r="K1474" s="132">
        <v>451343</v>
      </c>
      <c r="L1474" s="181">
        <f>(C1474+4.2+coefficient!$B$20)/0.88*1.19</f>
        <v>21.392954545454543</v>
      </c>
      <c r="M1474" s="135">
        <v>295</v>
      </c>
      <c r="N1474" s="135">
        <v>167452917</v>
      </c>
      <c r="O1474" s="135">
        <v>451344</v>
      </c>
      <c r="P1474" s="182">
        <f>(C1474+4.2+coefficient!$B$20-0.5)/0.88*1.19</f>
        <v>20.716818181818184</v>
      </c>
      <c r="Q1474" s="137">
        <v>296</v>
      </c>
      <c r="R1474" s="137">
        <v>167452917</v>
      </c>
      <c r="S1474" s="137">
        <v>451345</v>
      </c>
      <c r="T1474" s="186">
        <f t="shared" ref="T1474:T1537" si="101">(C1474+4.2)/0.88*1.19</f>
        <v>9.2225000000000001</v>
      </c>
      <c r="U1474" s="187">
        <v>758</v>
      </c>
      <c r="V1474" s="187">
        <v>167452917</v>
      </c>
      <c r="W1474" s="187">
        <v>600908</v>
      </c>
      <c r="X1474" s="188">
        <f t="shared" si="100"/>
        <v>16.492954545454545</v>
      </c>
      <c r="Y1474" s="189">
        <v>759</v>
      </c>
      <c r="Z1474" s="189">
        <v>167452917</v>
      </c>
      <c r="AA1474" s="189">
        <v>600909</v>
      </c>
      <c r="AB1474" s="357">
        <v>44</v>
      </c>
    </row>
    <row r="1475" spans="1:33" x14ac:dyDescent="0.25">
      <c r="A1475" s="125" t="s">
        <v>2315</v>
      </c>
      <c r="B1475" s="183">
        <v>167452918</v>
      </c>
      <c r="C1475" s="184">
        <v>2.11</v>
      </c>
      <c r="D1475" s="127">
        <f>(C1475+4.2+coefficient!$B$21-0.5)/0.9*1.19</f>
        <v>16.937666666666669</v>
      </c>
      <c r="E1475" s="128">
        <f>(C1475+4.2+coefficient!$B$21-0.5)/0.95</f>
        <v>13.48421052631579</v>
      </c>
      <c r="F1475" s="185" t="s">
        <v>516</v>
      </c>
      <c r="G1475" s="179">
        <v>1474</v>
      </c>
      <c r="H1475" s="180">
        <f>(C1475+4.2+coefficient!$B$21)/0.85*1.19</f>
        <v>18.634</v>
      </c>
      <c r="I1475" s="132">
        <v>294</v>
      </c>
      <c r="J1475" s="132">
        <v>167452918</v>
      </c>
      <c r="K1475" s="132">
        <v>451346</v>
      </c>
      <c r="L1475" s="181">
        <f>(C1475+4.2+coefficient!$B$21)/0.88*1.19</f>
        <v>17.998749999999998</v>
      </c>
      <c r="M1475" s="135">
        <v>295</v>
      </c>
      <c r="N1475" s="135">
        <v>167452918</v>
      </c>
      <c r="O1475" s="135">
        <v>451347</v>
      </c>
      <c r="P1475" s="182">
        <f>(C1475+4.2+coefficient!$B$21-0.5)/0.88*1.19</f>
        <v>17.322613636363634</v>
      </c>
      <c r="Q1475" s="137">
        <v>296</v>
      </c>
      <c r="R1475" s="137">
        <v>167452918</v>
      </c>
      <c r="S1475" s="137">
        <v>451348</v>
      </c>
      <c r="T1475" s="186">
        <f t="shared" si="101"/>
        <v>8.5328409090909094</v>
      </c>
      <c r="U1475" s="187">
        <v>758</v>
      </c>
      <c r="V1475" s="187">
        <v>167452918</v>
      </c>
      <c r="W1475" s="187">
        <v>600910</v>
      </c>
      <c r="X1475" s="188">
        <f t="shared" si="100"/>
        <v>13.098749999999997</v>
      </c>
      <c r="Y1475" s="189">
        <v>759</v>
      </c>
      <c r="Z1475" s="189">
        <v>167452918</v>
      </c>
      <c r="AA1475" s="189">
        <v>600911</v>
      </c>
      <c r="AB1475" s="357">
        <v>44</v>
      </c>
    </row>
    <row r="1476" spans="1:33" x14ac:dyDescent="0.25">
      <c r="A1476" s="144" t="s">
        <v>2316</v>
      </c>
      <c r="B1476" s="183">
        <v>167452919</v>
      </c>
      <c r="C1476" s="184">
        <v>2.82</v>
      </c>
      <c r="D1476" s="127">
        <f>(C1476+4.2+coefficient!$B$20-0.5)/0.9*1.19</f>
        <v>20.520888888888887</v>
      </c>
      <c r="E1476" s="128">
        <f>(C1476+4.2+coefficient!$B$20-0.5)/0.95</f>
        <v>16.336842105263159</v>
      </c>
      <c r="F1476" s="178" t="s">
        <v>842</v>
      </c>
      <c r="G1476" s="179">
        <v>1475</v>
      </c>
      <c r="H1476" s="180">
        <f>(C1476+4.2+coefficient!$B$20)/0.85*1.19</f>
        <v>22.428000000000001</v>
      </c>
      <c r="I1476" s="132">
        <v>294</v>
      </c>
      <c r="J1476" s="132">
        <v>167452919</v>
      </c>
      <c r="K1476" s="132">
        <v>451349</v>
      </c>
      <c r="L1476" s="181">
        <f>(C1476+4.2+coefficient!$B$20)/0.88*1.19</f>
        <v>21.663409090909088</v>
      </c>
      <c r="M1476" s="135">
        <v>295</v>
      </c>
      <c r="N1476" s="135">
        <v>167452919</v>
      </c>
      <c r="O1476" s="135">
        <v>451350</v>
      </c>
      <c r="P1476" s="182">
        <f>(C1476+4.2+coefficient!$B$20-0.5)/0.88*1.19</f>
        <v>20.987272727272728</v>
      </c>
      <c r="Q1476" s="137">
        <v>296</v>
      </c>
      <c r="R1476" s="137">
        <v>167452919</v>
      </c>
      <c r="S1476" s="137">
        <v>451351</v>
      </c>
      <c r="T1476" s="186">
        <f t="shared" si="101"/>
        <v>9.4929545454545448</v>
      </c>
      <c r="U1476" s="187">
        <v>758</v>
      </c>
      <c r="V1476" s="187">
        <v>167452919</v>
      </c>
      <c r="W1476" s="187">
        <v>600912</v>
      </c>
      <c r="X1476" s="188">
        <f t="shared" si="100"/>
        <v>16.763409090909086</v>
      </c>
      <c r="Y1476" s="189">
        <v>759</v>
      </c>
      <c r="Z1476" s="189">
        <v>167452919</v>
      </c>
      <c r="AA1476" s="189">
        <v>600913</v>
      </c>
      <c r="AB1476" s="357">
        <v>44</v>
      </c>
      <c r="AE1476">
        <v>1</v>
      </c>
      <c r="AF1476">
        <v>18.96</v>
      </c>
      <c r="AG1476">
        <v>0</v>
      </c>
    </row>
    <row r="1477" spans="1:33" x14ac:dyDescent="0.25">
      <c r="A1477" s="125" t="s">
        <v>2317</v>
      </c>
      <c r="B1477" s="183">
        <v>167452920</v>
      </c>
      <c r="C1477" s="184">
        <v>2.88</v>
      </c>
      <c r="D1477" s="127">
        <f>(C1477+4.2+coefficient!$B$20-0.5)/0.9*1.19</f>
        <v>20.600222222222222</v>
      </c>
      <c r="E1477" s="128">
        <f>(C1477+4.2+coefficient!$B$20-0.5)/0.95</f>
        <v>16.399999999999999</v>
      </c>
      <c r="F1477" s="185" t="s">
        <v>842</v>
      </c>
      <c r="G1477" s="179">
        <v>1476</v>
      </c>
      <c r="H1477" s="180">
        <f>(C1477+4.2+coefficient!$B$20)/0.85*1.19</f>
        <v>22.511999999999993</v>
      </c>
      <c r="I1477" s="132">
        <v>294</v>
      </c>
      <c r="J1477" s="132">
        <v>167452920</v>
      </c>
      <c r="K1477" s="132">
        <v>451352</v>
      </c>
      <c r="L1477" s="181">
        <f>(C1477+4.2+coefficient!$B$20)/0.88*1.19</f>
        <v>21.744545454545449</v>
      </c>
      <c r="M1477" s="135">
        <v>295</v>
      </c>
      <c r="N1477" s="135">
        <v>167452920</v>
      </c>
      <c r="O1477" s="135">
        <v>451353</v>
      </c>
      <c r="P1477" s="182">
        <f>(C1477+4.2+coefficient!$B$20-0.5)/0.88*1.19</f>
        <v>21.068409090909089</v>
      </c>
      <c r="Q1477" s="137">
        <v>296</v>
      </c>
      <c r="R1477" s="137">
        <v>167452920</v>
      </c>
      <c r="S1477" s="137">
        <v>451354</v>
      </c>
      <c r="T1477" s="186">
        <f t="shared" si="101"/>
        <v>9.5740909090909074</v>
      </c>
      <c r="U1477" s="187">
        <v>758</v>
      </c>
      <c r="V1477" s="187">
        <v>167452920</v>
      </c>
      <c r="W1477" s="187">
        <v>600914</v>
      </c>
      <c r="X1477" s="188">
        <f t="shared" si="100"/>
        <v>16.844545454545447</v>
      </c>
      <c r="Y1477" s="189">
        <v>759</v>
      </c>
      <c r="Z1477" s="189">
        <v>167452920</v>
      </c>
      <c r="AA1477" s="189">
        <v>600915</v>
      </c>
      <c r="AB1477" s="357">
        <v>44</v>
      </c>
    </row>
    <row r="1478" spans="1:33" x14ac:dyDescent="0.25">
      <c r="A1478" s="144" t="s">
        <v>2318</v>
      </c>
      <c r="B1478" s="183">
        <v>167452921</v>
      </c>
      <c r="C1478" s="184">
        <v>2</v>
      </c>
      <c r="D1478" s="127">
        <f>(C1478+4.2+coefficient!$B$21-0.5)/0.9*1.19</f>
        <v>16.792222222222222</v>
      </c>
      <c r="E1478" s="128">
        <f>(C1478+4.2+coefficient!$B$21-0.5)/0.95</f>
        <v>13.368421052631579</v>
      </c>
      <c r="F1478" s="178" t="s">
        <v>516</v>
      </c>
      <c r="G1478" s="179">
        <v>1477</v>
      </c>
      <c r="H1478" s="180">
        <f>(C1478+4.2+coefficient!$B$21)/0.85*1.19</f>
        <v>18.48</v>
      </c>
      <c r="I1478" s="132">
        <v>294</v>
      </c>
      <c r="J1478" s="132">
        <v>167452921</v>
      </c>
      <c r="K1478" s="132">
        <v>451355</v>
      </c>
      <c r="L1478" s="181">
        <f>(C1478+4.2+coefficient!$B$21)/0.88*1.19</f>
        <v>17.849999999999998</v>
      </c>
      <c r="M1478" s="135">
        <v>295</v>
      </c>
      <c r="N1478" s="135">
        <v>167452921</v>
      </c>
      <c r="O1478" s="135">
        <v>451356</v>
      </c>
      <c r="P1478" s="182">
        <f>(C1478+4.2+coefficient!$B$21-0.5)/0.88*1.19</f>
        <v>17.173863636363635</v>
      </c>
      <c r="Q1478" s="137">
        <v>296</v>
      </c>
      <c r="R1478" s="137">
        <v>167452921</v>
      </c>
      <c r="S1478" s="137">
        <v>451357</v>
      </c>
      <c r="T1478" s="186">
        <f t="shared" si="101"/>
        <v>8.3840909090909097</v>
      </c>
      <c r="U1478" s="187">
        <v>758</v>
      </c>
      <c r="V1478" s="187">
        <v>167452921</v>
      </c>
      <c r="W1478" s="187">
        <v>600916</v>
      </c>
      <c r="X1478" s="188">
        <f t="shared" si="100"/>
        <v>12.949999999999998</v>
      </c>
      <c r="Y1478" s="189">
        <v>759</v>
      </c>
      <c r="Z1478" s="189">
        <v>167452921</v>
      </c>
      <c r="AA1478" s="189">
        <v>600917</v>
      </c>
      <c r="AB1478" s="357">
        <v>40</v>
      </c>
    </row>
    <row r="1479" spans="1:33" x14ac:dyDescent="0.25">
      <c r="A1479" s="125" t="s">
        <v>2319</v>
      </c>
      <c r="B1479" s="183">
        <v>167452922</v>
      </c>
      <c r="C1479" s="184">
        <v>1.98</v>
      </c>
      <c r="D1479" s="127">
        <f>(C1479+4.2+coefficient!$B$21-0.5)/0.9*1.19</f>
        <v>16.765777777777778</v>
      </c>
      <c r="E1479" s="128">
        <f>(C1479+4.2+coefficient!$B$21-0.5)/0.95</f>
        <v>13.347368421052632</v>
      </c>
      <c r="F1479" s="185" t="s">
        <v>516</v>
      </c>
      <c r="G1479" s="179">
        <v>1478</v>
      </c>
      <c r="H1479" s="180">
        <f>(C1479+4.2+coefficient!$B$21)/0.85*1.19</f>
        <v>18.451999999999998</v>
      </c>
      <c r="I1479" s="132">
        <v>294</v>
      </c>
      <c r="J1479" s="132">
        <v>167452922</v>
      </c>
      <c r="K1479" s="132">
        <v>451358</v>
      </c>
      <c r="L1479" s="181">
        <f>(C1479+4.2+coefficient!$B$21)/0.88*1.19</f>
        <v>17.822954545454543</v>
      </c>
      <c r="M1479" s="135">
        <v>295</v>
      </c>
      <c r="N1479" s="135">
        <v>167452922</v>
      </c>
      <c r="O1479" s="135">
        <v>451359</v>
      </c>
      <c r="P1479" s="182">
        <f>(C1479+4.2+coefficient!$B$21-0.5)/0.88*1.19</f>
        <v>17.14681818181818</v>
      </c>
      <c r="Q1479" s="137">
        <v>296</v>
      </c>
      <c r="R1479" s="137">
        <v>167452922</v>
      </c>
      <c r="S1479" s="137">
        <v>451360</v>
      </c>
      <c r="T1479" s="186">
        <f t="shared" si="101"/>
        <v>8.3570454545454531</v>
      </c>
      <c r="U1479" s="187">
        <v>758</v>
      </c>
      <c r="V1479" s="187">
        <v>167452922</v>
      </c>
      <c r="W1479" s="187">
        <v>600918</v>
      </c>
      <c r="X1479" s="188">
        <f>L1479-2</f>
        <v>15.822954545454543</v>
      </c>
      <c r="Y1479" s="189">
        <v>759</v>
      </c>
      <c r="Z1479" s="189">
        <v>167452922</v>
      </c>
      <c r="AA1479" s="189">
        <v>600919</v>
      </c>
      <c r="AB1479" s="357">
        <v>7</v>
      </c>
    </row>
    <row r="1480" spans="1:33" x14ac:dyDescent="0.25">
      <c r="A1480" s="144" t="s">
        <v>2320</v>
      </c>
      <c r="B1480" s="183">
        <v>167452923</v>
      </c>
      <c r="C1480" s="184">
        <v>1.98</v>
      </c>
      <c r="D1480" s="127">
        <f>(C1480+4.2+coefficient!$B$21-0.5)/0.9*1.19</f>
        <v>16.765777777777778</v>
      </c>
      <c r="E1480" s="128">
        <f>(C1480+4.2+coefficient!$B$21-0.5)/0.95</f>
        <v>13.347368421052632</v>
      </c>
      <c r="F1480" s="178" t="s">
        <v>516</v>
      </c>
      <c r="G1480" s="179">
        <v>1479</v>
      </c>
      <c r="H1480" s="180">
        <f>(C1480+4.2+coefficient!$B$21)/0.85*1.19</f>
        <v>18.451999999999998</v>
      </c>
      <c r="I1480" s="132">
        <v>294</v>
      </c>
      <c r="J1480" s="132">
        <v>167452923</v>
      </c>
      <c r="K1480" s="132">
        <v>451361</v>
      </c>
      <c r="L1480" s="181">
        <f>(C1480+4.2+coefficient!$B$21)/0.88*1.19</f>
        <v>17.822954545454543</v>
      </c>
      <c r="M1480" s="135">
        <v>295</v>
      </c>
      <c r="N1480" s="135">
        <v>167452923</v>
      </c>
      <c r="O1480" s="135">
        <v>451362</v>
      </c>
      <c r="P1480" s="182">
        <f>(C1480+4.2+coefficient!$B$21-0.5)/0.88*1.19</f>
        <v>17.14681818181818</v>
      </c>
      <c r="Q1480" s="137">
        <v>296</v>
      </c>
      <c r="R1480" s="137">
        <v>167452923</v>
      </c>
      <c r="S1480" s="137">
        <v>451363</v>
      </c>
      <c r="T1480" s="186">
        <f t="shared" si="101"/>
        <v>8.3570454545454531</v>
      </c>
      <c r="U1480" s="187">
        <v>758</v>
      </c>
      <c r="V1480" s="187">
        <v>167452923</v>
      </c>
      <c r="W1480" s="187">
        <v>600920</v>
      </c>
      <c r="X1480" s="188">
        <f>L1480-2</f>
        <v>15.822954545454543</v>
      </c>
      <c r="Y1480" s="189">
        <v>759</v>
      </c>
      <c r="Z1480" s="189">
        <v>167452923</v>
      </c>
      <c r="AA1480" s="189">
        <v>600921</v>
      </c>
      <c r="AB1480" s="357">
        <v>17</v>
      </c>
    </row>
    <row r="1481" spans="1:33" x14ac:dyDescent="0.25">
      <c r="A1481" s="125" t="s">
        <v>2321</v>
      </c>
      <c r="B1481" s="183">
        <v>167452924</v>
      </c>
      <c r="C1481" s="184">
        <v>2.94</v>
      </c>
      <c r="D1481" s="127">
        <f>(C1481+4.2+coefficient!$B$21-0.5)/0.9*1.19</f>
        <v>18.03511111111111</v>
      </c>
      <c r="E1481" s="128">
        <f>(C1481+4.2+coefficient!$B$21-0.5)/0.95</f>
        <v>14.357894736842107</v>
      </c>
      <c r="F1481" s="185" t="s">
        <v>516</v>
      </c>
      <c r="G1481" s="179">
        <v>1480</v>
      </c>
      <c r="H1481" s="180">
        <f>(C1481+4.2+coefficient!$B$21)/0.85*1.19</f>
        <v>19.795999999999999</v>
      </c>
      <c r="I1481" s="132">
        <v>294</v>
      </c>
      <c r="J1481" s="132">
        <v>167452924</v>
      </c>
      <c r="K1481" s="132">
        <v>451364</v>
      </c>
      <c r="L1481" s="181">
        <f>(C1481+4.2+coefficient!$B$21)/0.88*1.19</f>
        <v>19.121136363636364</v>
      </c>
      <c r="M1481" s="135">
        <v>295</v>
      </c>
      <c r="N1481" s="135">
        <v>167452924</v>
      </c>
      <c r="O1481" s="135">
        <v>451365</v>
      </c>
      <c r="P1481" s="182">
        <f>(C1481+4.2+coefficient!$B$21-0.5)/0.88*1.19</f>
        <v>18.445</v>
      </c>
      <c r="Q1481" s="137">
        <v>296</v>
      </c>
      <c r="R1481" s="137">
        <v>167452924</v>
      </c>
      <c r="S1481" s="137">
        <v>451366</v>
      </c>
      <c r="T1481" s="186">
        <f t="shared" si="101"/>
        <v>9.6552272727272737</v>
      </c>
      <c r="U1481" s="187">
        <v>758</v>
      </c>
      <c r="V1481" s="187">
        <v>167452924</v>
      </c>
      <c r="W1481" s="187">
        <v>600922</v>
      </c>
      <c r="X1481" s="188">
        <f>L1481-2</f>
        <v>17.121136363636364</v>
      </c>
      <c r="Y1481" s="189">
        <v>759</v>
      </c>
      <c r="Z1481" s="189">
        <v>167452924</v>
      </c>
      <c r="AA1481" s="189">
        <v>600923</v>
      </c>
      <c r="AB1481" s="357">
        <v>18</v>
      </c>
    </row>
    <row r="1482" spans="1:33" x14ac:dyDescent="0.25">
      <c r="A1482" s="146" t="s">
        <v>2322</v>
      </c>
      <c r="B1482" s="190">
        <v>167452925</v>
      </c>
      <c r="C1482" s="191">
        <v>3.74</v>
      </c>
      <c r="D1482" s="192">
        <f>(C1482+4.2+coefficient!$B$20-0.5)/0.9*1.19</f>
        <v>21.737333333333336</v>
      </c>
      <c r="E1482" s="193">
        <f>(C1482+4.2+coefficient!$B$20-0.5)/0.95</f>
        <v>17.305263157894739</v>
      </c>
      <c r="F1482" s="178" t="s">
        <v>842</v>
      </c>
      <c r="G1482" s="179">
        <v>1481</v>
      </c>
      <c r="H1482" s="180">
        <f>(C1482+4.2+coefficient!$B$20)/0.85*1.19</f>
        <v>23.715999999999998</v>
      </c>
      <c r="I1482" s="132">
        <v>294</v>
      </c>
      <c r="J1482" s="132">
        <v>167452925</v>
      </c>
      <c r="K1482" s="132">
        <v>451367</v>
      </c>
      <c r="L1482" s="181">
        <f>(C1482+4.2+coefficient!$B$20)/0.88*1.19</f>
        <v>22.907499999999999</v>
      </c>
      <c r="M1482" s="135">
        <v>295</v>
      </c>
      <c r="N1482" s="135">
        <v>167452925</v>
      </c>
      <c r="O1482" s="135">
        <v>451368</v>
      </c>
      <c r="P1482" s="182">
        <f>(C1482+4.2+coefficient!$B$20-0.5)/0.88*1.19</f>
        <v>22.231363636363636</v>
      </c>
      <c r="Q1482" s="137">
        <v>296</v>
      </c>
      <c r="R1482" s="137">
        <v>167452925</v>
      </c>
      <c r="S1482" s="137">
        <v>451369</v>
      </c>
      <c r="T1482" s="186">
        <f t="shared" si="101"/>
        <v>10.737045454545456</v>
      </c>
      <c r="U1482" s="187">
        <v>758</v>
      </c>
      <c r="V1482" s="187">
        <v>167452925</v>
      </c>
      <c r="W1482" s="187">
        <v>600924</v>
      </c>
      <c r="X1482" s="188">
        <f t="shared" ref="X1482:X1487" si="102">L1482-4.9</f>
        <v>18.0075</v>
      </c>
      <c r="Y1482" s="189">
        <v>759</v>
      </c>
      <c r="Z1482" s="189">
        <v>167452925</v>
      </c>
      <c r="AA1482" s="189">
        <v>600925</v>
      </c>
      <c r="AB1482" s="357">
        <v>0</v>
      </c>
    </row>
    <row r="1483" spans="1:33" x14ac:dyDescent="0.25">
      <c r="A1483" s="125" t="s">
        <v>2323</v>
      </c>
      <c r="B1483" s="183">
        <v>167452926</v>
      </c>
      <c r="C1483" s="184">
        <v>2.5</v>
      </c>
      <c r="D1483" s="127">
        <f>(C1483+4.2+coefficient!$B$21-0.5)/0.9*1.19</f>
        <v>17.453333333333333</v>
      </c>
      <c r="E1483" s="128">
        <f>(C1483+4.2+coefficient!$B$21-0.5)/0.95</f>
        <v>13.894736842105264</v>
      </c>
      <c r="F1483" s="185" t="s">
        <v>516</v>
      </c>
      <c r="G1483" s="179">
        <v>1482</v>
      </c>
      <c r="H1483" s="180">
        <f>(C1483+4.2+coefficient!$B$21)/0.85*1.19</f>
        <v>19.18</v>
      </c>
      <c r="I1483" s="132">
        <v>294</v>
      </c>
      <c r="J1483" s="132">
        <v>167452926</v>
      </c>
      <c r="K1483" s="132">
        <v>451370</v>
      </c>
      <c r="L1483" s="181">
        <f>(C1483+4.2+coefficient!$B$21)/0.88*1.19</f>
        <v>18.526136363636361</v>
      </c>
      <c r="M1483" s="135">
        <v>295</v>
      </c>
      <c r="N1483" s="135">
        <v>167452926</v>
      </c>
      <c r="O1483" s="135">
        <v>451371</v>
      </c>
      <c r="P1483" s="182">
        <f>(C1483+4.2+coefficient!$B$21-0.5)/0.88*1.19</f>
        <v>17.849999999999998</v>
      </c>
      <c r="Q1483" s="137">
        <v>296</v>
      </c>
      <c r="R1483" s="137">
        <v>167452926</v>
      </c>
      <c r="S1483" s="137">
        <v>451372</v>
      </c>
      <c r="T1483" s="186">
        <f t="shared" si="101"/>
        <v>9.060227272727273</v>
      </c>
      <c r="U1483" s="187">
        <v>758</v>
      </c>
      <c r="V1483" s="187">
        <v>167452926</v>
      </c>
      <c r="W1483" s="187">
        <v>600926</v>
      </c>
      <c r="X1483" s="188">
        <f t="shared" si="102"/>
        <v>13.626136363636361</v>
      </c>
      <c r="Y1483" s="189">
        <v>759</v>
      </c>
      <c r="Z1483" s="189">
        <v>167452926</v>
      </c>
      <c r="AA1483" s="189">
        <v>600927</v>
      </c>
      <c r="AB1483" s="357">
        <v>40</v>
      </c>
    </row>
    <row r="1484" spans="1:33" x14ac:dyDescent="0.25">
      <c r="A1484" s="144" t="s">
        <v>2324</v>
      </c>
      <c r="B1484" s="183">
        <v>167452927</v>
      </c>
      <c r="C1484" s="184">
        <v>2.5499999999999998</v>
      </c>
      <c r="D1484" s="127">
        <f>(C1484+4.2+coefficient!$B$21-0.5)/0.9*1.19</f>
        <v>17.519444444444442</v>
      </c>
      <c r="E1484" s="128">
        <f>(C1484+4.2+coefficient!$B$21-0.5)/0.95</f>
        <v>13.947368421052632</v>
      </c>
      <c r="F1484" s="178" t="s">
        <v>516</v>
      </c>
      <c r="G1484" s="179">
        <v>1483</v>
      </c>
      <c r="H1484" s="180">
        <f>(C1484+4.2+coefficient!$B$21)/0.85*1.19</f>
        <v>19.25</v>
      </c>
      <c r="I1484" s="132">
        <v>294</v>
      </c>
      <c r="J1484" s="132">
        <v>167452927</v>
      </c>
      <c r="K1484" s="132">
        <v>451373</v>
      </c>
      <c r="L1484" s="181">
        <f>(C1484+4.2+coefficient!$B$21)/0.88*1.19</f>
        <v>18.59375</v>
      </c>
      <c r="M1484" s="135">
        <v>295</v>
      </c>
      <c r="N1484" s="135">
        <v>167452927</v>
      </c>
      <c r="O1484" s="135">
        <v>451374</v>
      </c>
      <c r="P1484" s="182">
        <f>(C1484+4.2+coefficient!$B$21-0.5)/0.88*1.19</f>
        <v>17.917613636363637</v>
      </c>
      <c r="Q1484" s="137">
        <v>296</v>
      </c>
      <c r="R1484" s="137">
        <v>167452927</v>
      </c>
      <c r="S1484" s="137">
        <v>451375</v>
      </c>
      <c r="T1484" s="186">
        <f t="shared" si="101"/>
        <v>9.1278409090909083</v>
      </c>
      <c r="U1484" s="187">
        <v>758</v>
      </c>
      <c r="V1484" s="187">
        <v>167452927</v>
      </c>
      <c r="W1484" s="187">
        <v>600928</v>
      </c>
      <c r="X1484" s="188">
        <f t="shared" si="102"/>
        <v>13.69375</v>
      </c>
      <c r="Y1484" s="189">
        <v>759</v>
      </c>
      <c r="Z1484" s="189">
        <v>167452927</v>
      </c>
      <c r="AA1484" s="189">
        <v>600929</v>
      </c>
      <c r="AB1484" s="357">
        <v>40</v>
      </c>
    </row>
    <row r="1485" spans="1:33" x14ac:dyDescent="0.25">
      <c r="A1485" s="125" t="s">
        <v>2325</v>
      </c>
      <c r="B1485" s="183">
        <v>167452928</v>
      </c>
      <c r="C1485" s="184">
        <v>2.12</v>
      </c>
      <c r="D1485" s="127">
        <f>(C1485+4.2+coefficient!$B$21-0.5)/0.9*1.19</f>
        <v>16.950888888888887</v>
      </c>
      <c r="E1485" s="128">
        <f>(C1485+4.2+coefficient!$B$21-0.5)/0.95</f>
        <v>13.494736842105263</v>
      </c>
      <c r="F1485" s="185" t="s">
        <v>516</v>
      </c>
      <c r="G1485" s="179">
        <v>1484</v>
      </c>
      <c r="H1485" s="180">
        <f>(C1485+4.2+coefficient!$B$21)/0.85*1.19</f>
        <v>18.648</v>
      </c>
      <c r="I1485" s="132">
        <v>294</v>
      </c>
      <c r="J1485" s="132">
        <v>167452928</v>
      </c>
      <c r="K1485" s="132">
        <v>451376</v>
      </c>
      <c r="L1485" s="181">
        <f>(C1485+4.2+coefficient!$B$21)/0.88*1.19</f>
        <v>18.012272727272727</v>
      </c>
      <c r="M1485" s="135">
        <v>295</v>
      </c>
      <c r="N1485" s="135">
        <v>167452928</v>
      </c>
      <c r="O1485" s="135">
        <v>451377</v>
      </c>
      <c r="P1485" s="182">
        <f>(C1485+4.2+coefficient!$B$21-0.5)/0.88*1.19</f>
        <v>17.336136363636363</v>
      </c>
      <c r="Q1485" s="137">
        <v>296</v>
      </c>
      <c r="R1485" s="137">
        <v>167452928</v>
      </c>
      <c r="S1485" s="137">
        <v>451378</v>
      </c>
      <c r="T1485" s="186">
        <f t="shared" si="101"/>
        <v>8.5463636363636368</v>
      </c>
      <c r="U1485" s="187">
        <v>758</v>
      </c>
      <c r="V1485" s="187">
        <v>167452928</v>
      </c>
      <c r="W1485" s="187">
        <v>600930</v>
      </c>
      <c r="X1485" s="188">
        <f t="shared" si="102"/>
        <v>13.112272727272726</v>
      </c>
      <c r="Y1485" s="189">
        <v>759</v>
      </c>
      <c r="Z1485" s="189">
        <v>167452928</v>
      </c>
      <c r="AA1485" s="189">
        <v>600931</v>
      </c>
      <c r="AB1485" s="357">
        <v>44</v>
      </c>
    </row>
    <row r="1486" spans="1:33" x14ac:dyDescent="0.25">
      <c r="A1486" s="144" t="s">
        <v>2326</v>
      </c>
      <c r="B1486" s="183">
        <v>167452929</v>
      </c>
      <c r="C1486" s="184">
        <v>2.79</v>
      </c>
      <c r="D1486" s="127">
        <f>(C1486+4.2+coefficient!$B$20-0.5)/0.9*1.19</f>
        <v>20.481222222222222</v>
      </c>
      <c r="E1486" s="128">
        <f>(C1486+4.2+coefficient!$B$20-0.5)/0.95</f>
        <v>16.305263157894739</v>
      </c>
      <c r="F1486" s="178" t="s">
        <v>842</v>
      </c>
      <c r="G1486" s="179">
        <v>1485</v>
      </c>
      <c r="H1486" s="180">
        <f>(C1486+4.2+coefficient!$B$20)/0.85*1.19</f>
        <v>22.385999999999999</v>
      </c>
      <c r="I1486" s="132">
        <v>294</v>
      </c>
      <c r="J1486" s="132">
        <v>167452929</v>
      </c>
      <c r="K1486" s="132">
        <v>451379</v>
      </c>
      <c r="L1486" s="181">
        <f>(C1486+4.2+coefficient!$B$20)/0.88*1.19</f>
        <v>21.622840909090911</v>
      </c>
      <c r="M1486" s="135">
        <v>295</v>
      </c>
      <c r="N1486" s="135">
        <v>167452929</v>
      </c>
      <c r="O1486" s="135">
        <v>451380</v>
      </c>
      <c r="P1486" s="182">
        <f>(C1486+4.2+coefficient!$B$20-0.5)/0.88*1.19</f>
        <v>20.946704545454544</v>
      </c>
      <c r="Q1486" s="137">
        <v>296</v>
      </c>
      <c r="R1486" s="137">
        <v>167452929</v>
      </c>
      <c r="S1486" s="137">
        <v>451381</v>
      </c>
      <c r="T1486" s="186">
        <f t="shared" si="101"/>
        <v>9.4523863636363625</v>
      </c>
      <c r="U1486" s="187">
        <v>758</v>
      </c>
      <c r="V1486" s="187">
        <v>167452929</v>
      </c>
      <c r="W1486" s="187">
        <v>600932</v>
      </c>
      <c r="X1486" s="188">
        <f t="shared" si="102"/>
        <v>16.722840909090912</v>
      </c>
      <c r="Y1486" s="189">
        <v>759</v>
      </c>
      <c r="Z1486" s="189">
        <v>167452929</v>
      </c>
      <c r="AA1486" s="189">
        <v>600933</v>
      </c>
      <c r="AB1486" s="357">
        <v>44</v>
      </c>
    </row>
    <row r="1487" spans="1:33" x14ac:dyDescent="0.25">
      <c r="A1487" s="125" t="s">
        <v>2327</v>
      </c>
      <c r="B1487" s="183">
        <v>167452930</v>
      </c>
      <c r="C1487" s="184">
        <v>2.79</v>
      </c>
      <c r="D1487" s="127">
        <f>(C1487+4.2+coefficient!$B$20-0.5)/0.9*1.19</f>
        <v>20.481222222222222</v>
      </c>
      <c r="E1487" s="128">
        <f>(C1487+4.2+coefficient!$B$20-0.5)/0.95</f>
        <v>16.305263157894739</v>
      </c>
      <c r="F1487" s="185" t="s">
        <v>842</v>
      </c>
      <c r="G1487" s="179">
        <v>1486</v>
      </c>
      <c r="H1487" s="180">
        <f>(C1487+4.2+coefficient!$B$20)/0.85*1.19</f>
        <v>22.385999999999999</v>
      </c>
      <c r="I1487" s="132">
        <v>294</v>
      </c>
      <c r="J1487" s="132">
        <v>167452930</v>
      </c>
      <c r="K1487" s="132">
        <v>451382</v>
      </c>
      <c r="L1487" s="181">
        <f>(C1487+4.2+coefficient!$B$20)/0.88*1.19</f>
        <v>21.622840909090911</v>
      </c>
      <c r="M1487" s="135">
        <v>295</v>
      </c>
      <c r="N1487" s="135">
        <v>167452930</v>
      </c>
      <c r="O1487" s="135">
        <v>451383</v>
      </c>
      <c r="P1487" s="182">
        <f>(C1487+4.2+coefficient!$B$20-0.5)/0.88*1.19</f>
        <v>20.946704545454544</v>
      </c>
      <c r="Q1487" s="137">
        <v>296</v>
      </c>
      <c r="R1487" s="137">
        <v>167452930</v>
      </c>
      <c r="S1487" s="137">
        <v>451384</v>
      </c>
      <c r="T1487" s="186">
        <f t="shared" si="101"/>
        <v>9.4523863636363625</v>
      </c>
      <c r="U1487" s="187">
        <v>758</v>
      </c>
      <c r="V1487" s="187">
        <v>167452930</v>
      </c>
      <c r="W1487" s="187">
        <v>600934</v>
      </c>
      <c r="X1487" s="188">
        <f t="shared" si="102"/>
        <v>16.722840909090912</v>
      </c>
      <c r="Y1487" s="189">
        <v>759</v>
      </c>
      <c r="Z1487" s="189">
        <v>167452930</v>
      </c>
      <c r="AA1487" s="189">
        <v>600935</v>
      </c>
      <c r="AB1487" s="357">
        <v>44</v>
      </c>
    </row>
    <row r="1488" spans="1:33" x14ac:dyDescent="0.25">
      <c r="A1488" s="144" t="s">
        <v>2328</v>
      </c>
      <c r="B1488" s="183">
        <v>167452931</v>
      </c>
      <c r="C1488" s="184">
        <v>2.1</v>
      </c>
      <c r="D1488" s="127">
        <f>(C1488+4.2+coefficient!$B$21-0.5)/0.9*1.19</f>
        <v>16.924444444444443</v>
      </c>
      <c r="E1488" s="128">
        <f>(C1488+4.2+coefficient!$B$21-0.5)/0.95</f>
        <v>13.473684210526317</v>
      </c>
      <c r="F1488" s="178" t="s">
        <v>516</v>
      </c>
      <c r="G1488" s="179">
        <v>1487</v>
      </c>
      <c r="H1488" s="180">
        <f>(C1488+4.2+coefficient!$B$21)/0.85*1.19</f>
        <v>18.62</v>
      </c>
      <c r="I1488" s="132">
        <v>294</v>
      </c>
      <c r="J1488" s="132">
        <v>167452931</v>
      </c>
      <c r="K1488" s="132">
        <v>451385</v>
      </c>
      <c r="L1488" s="181">
        <f>(C1488+4.2+coefficient!$B$21)/0.88*1.19</f>
        <v>17.985227272727272</v>
      </c>
      <c r="M1488" s="135">
        <v>295</v>
      </c>
      <c r="N1488" s="135">
        <v>167452931</v>
      </c>
      <c r="O1488" s="135">
        <v>451386</v>
      </c>
      <c r="P1488" s="182">
        <f>(C1488+4.2+coefficient!$B$21-0.5)/0.88*1.19</f>
        <v>17.309090909090909</v>
      </c>
      <c r="Q1488" s="137">
        <v>296</v>
      </c>
      <c r="R1488" s="137">
        <v>167452931</v>
      </c>
      <c r="S1488" s="137">
        <v>451387</v>
      </c>
      <c r="T1488" s="186">
        <f t="shared" si="101"/>
        <v>8.519318181818182</v>
      </c>
      <c r="U1488" s="187">
        <v>758</v>
      </c>
      <c r="V1488" s="187">
        <v>167452931</v>
      </c>
      <c r="W1488" s="187">
        <v>600936</v>
      </c>
      <c r="X1488" s="188">
        <f t="shared" ref="X1488:X1493" si="103">L1488-2</f>
        <v>15.985227272727272</v>
      </c>
      <c r="Y1488" s="189">
        <v>759</v>
      </c>
      <c r="Z1488" s="189">
        <v>167452931</v>
      </c>
      <c r="AA1488" s="189">
        <v>600937</v>
      </c>
      <c r="AB1488" s="357">
        <v>7</v>
      </c>
    </row>
    <row r="1489" spans="1:28" x14ac:dyDescent="0.25">
      <c r="A1489" s="125" t="s">
        <v>2329</v>
      </c>
      <c r="B1489" s="183">
        <v>167452932</v>
      </c>
      <c r="C1489" s="184">
        <v>2.77</v>
      </c>
      <c r="D1489" s="127">
        <f>(C1489+4.2+coefficient!$B$20-0.5)/0.9*1.19</f>
        <v>20.454777777777778</v>
      </c>
      <c r="E1489" s="128">
        <f>(C1489+4.2+coefficient!$B$20-0.5)/0.95</f>
        <v>16.284210526315793</v>
      </c>
      <c r="F1489" s="185" t="s">
        <v>842</v>
      </c>
      <c r="G1489" s="179">
        <v>1488</v>
      </c>
      <c r="H1489" s="180">
        <f>(C1489+4.2+coefficient!$B$20)/0.85*1.19</f>
        <v>22.358000000000001</v>
      </c>
      <c r="I1489" s="132">
        <v>294</v>
      </c>
      <c r="J1489" s="132">
        <v>167452932</v>
      </c>
      <c r="K1489" s="132">
        <v>451388</v>
      </c>
      <c r="L1489" s="181">
        <f>(C1489+4.2+coefficient!$B$20)/0.88*1.19</f>
        <v>21.595795454545453</v>
      </c>
      <c r="M1489" s="135">
        <v>295</v>
      </c>
      <c r="N1489" s="135">
        <v>167452932</v>
      </c>
      <c r="O1489" s="135">
        <v>451389</v>
      </c>
      <c r="P1489" s="182">
        <f>(C1489+4.2+coefficient!$B$20-0.5)/0.88*1.19</f>
        <v>20.919659090909093</v>
      </c>
      <c r="Q1489" s="137">
        <v>296</v>
      </c>
      <c r="R1489" s="137">
        <v>167452932</v>
      </c>
      <c r="S1489" s="137">
        <v>451390</v>
      </c>
      <c r="T1489" s="186">
        <f t="shared" si="101"/>
        <v>9.4253409090909095</v>
      </c>
      <c r="U1489" s="187">
        <v>758</v>
      </c>
      <c r="V1489" s="187">
        <v>167452932</v>
      </c>
      <c r="W1489" s="187">
        <v>600938</v>
      </c>
      <c r="X1489" s="188">
        <f t="shared" si="103"/>
        <v>19.595795454545453</v>
      </c>
      <c r="Y1489" s="189">
        <v>759</v>
      </c>
      <c r="Z1489" s="189">
        <v>167452932</v>
      </c>
      <c r="AA1489" s="189">
        <v>600939</v>
      </c>
      <c r="AB1489" s="357">
        <v>7</v>
      </c>
    </row>
    <row r="1490" spans="1:28" x14ac:dyDescent="0.25">
      <c r="A1490" s="144" t="s">
        <v>2330</v>
      </c>
      <c r="B1490" s="183">
        <v>167452933</v>
      </c>
      <c r="C1490" s="184">
        <v>2.77</v>
      </c>
      <c r="D1490" s="127">
        <f>(C1490+4.2+coefficient!$B$20-0.5)/0.9*1.19</f>
        <v>20.454777777777778</v>
      </c>
      <c r="E1490" s="128">
        <f>(C1490+4.2+coefficient!$B$20-0.5)/0.95</f>
        <v>16.284210526315793</v>
      </c>
      <c r="F1490" s="178" t="s">
        <v>842</v>
      </c>
      <c r="G1490" s="179">
        <v>1489</v>
      </c>
      <c r="H1490" s="180">
        <f>(C1490+4.2+coefficient!$B$20)/0.85*1.19</f>
        <v>22.358000000000001</v>
      </c>
      <c r="I1490" s="132">
        <v>294</v>
      </c>
      <c r="J1490" s="132">
        <v>167452933</v>
      </c>
      <c r="K1490" s="132">
        <v>451391</v>
      </c>
      <c r="L1490" s="181">
        <f>(C1490+4.2+coefficient!$B$20)/0.88*1.19</f>
        <v>21.595795454545453</v>
      </c>
      <c r="M1490" s="135">
        <v>295</v>
      </c>
      <c r="N1490" s="135">
        <v>167452933</v>
      </c>
      <c r="O1490" s="135">
        <v>451392</v>
      </c>
      <c r="P1490" s="182">
        <f>(C1490+4.2+coefficient!$B$20-0.5)/0.88*1.19</f>
        <v>20.919659090909093</v>
      </c>
      <c r="Q1490" s="137">
        <v>296</v>
      </c>
      <c r="R1490" s="137">
        <v>167452933</v>
      </c>
      <c r="S1490" s="137">
        <v>451393</v>
      </c>
      <c r="T1490" s="186">
        <f t="shared" si="101"/>
        <v>9.4253409090909095</v>
      </c>
      <c r="U1490" s="187">
        <v>758</v>
      </c>
      <c r="V1490" s="187">
        <v>167452933</v>
      </c>
      <c r="W1490" s="187">
        <v>600940</v>
      </c>
      <c r="X1490" s="188">
        <f t="shared" si="103"/>
        <v>19.595795454545453</v>
      </c>
      <c r="Y1490" s="189">
        <v>759</v>
      </c>
      <c r="Z1490" s="189">
        <v>167452933</v>
      </c>
      <c r="AA1490" s="189">
        <v>600941</v>
      </c>
      <c r="AB1490" s="357">
        <v>7</v>
      </c>
    </row>
    <row r="1491" spans="1:28" x14ac:dyDescent="0.25">
      <c r="A1491" s="125" t="s">
        <v>2331</v>
      </c>
      <c r="B1491" s="183">
        <v>167452934</v>
      </c>
      <c r="C1491" s="184">
        <v>2.1</v>
      </c>
      <c r="D1491" s="127">
        <f>(C1491+4.2+coefficient!$B$21-0.5)/0.9*1.19</f>
        <v>16.924444444444443</v>
      </c>
      <c r="E1491" s="128">
        <f>(C1491+4.2+coefficient!$B$21-0.5)/0.95</f>
        <v>13.473684210526317</v>
      </c>
      <c r="F1491" s="185" t="s">
        <v>516</v>
      </c>
      <c r="G1491" s="179">
        <v>1490</v>
      </c>
      <c r="H1491" s="180">
        <f>(C1491+4.2+coefficient!$B$21)/0.85*1.19</f>
        <v>18.62</v>
      </c>
      <c r="I1491" s="132">
        <v>294</v>
      </c>
      <c r="J1491" s="132">
        <v>167452934</v>
      </c>
      <c r="K1491" s="132">
        <v>451394</v>
      </c>
      <c r="L1491" s="181">
        <f>(C1491+4.2+coefficient!$B$21)/0.88*1.19</f>
        <v>17.985227272727272</v>
      </c>
      <c r="M1491" s="135">
        <v>295</v>
      </c>
      <c r="N1491" s="135">
        <v>167452934</v>
      </c>
      <c r="O1491" s="135">
        <v>451395</v>
      </c>
      <c r="P1491" s="182">
        <f>(C1491+4.2+coefficient!$B$21-0.5)/0.88*1.19</f>
        <v>17.309090909090909</v>
      </c>
      <c r="Q1491" s="137">
        <v>296</v>
      </c>
      <c r="R1491" s="137">
        <v>167452934</v>
      </c>
      <c r="S1491" s="137">
        <v>451396</v>
      </c>
      <c r="T1491" s="186">
        <f t="shared" si="101"/>
        <v>8.519318181818182</v>
      </c>
      <c r="U1491" s="187">
        <v>758</v>
      </c>
      <c r="V1491" s="187">
        <v>167452934</v>
      </c>
      <c r="W1491" s="187">
        <v>600942</v>
      </c>
      <c r="X1491" s="188">
        <f t="shared" si="103"/>
        <v>15.985227272727272</v>
      </c>
      <c r="Y1491" s="189">
        <v>759</v>
      </c>
      <c r="Z1491" s="189">
        <v>167452934</v>
      </c>
      <c r="AA1491" s="189">
        <v>600943</v>
      </c>
      <c r="AB1491" s="357">
        <v>17</v>
      </c>
    </row>
    <row r="1492" spans="1:28" x14ac:dyDescent="0.25">
      <c r="A1492" s="144" t="s">
        <v>2332</v>
      </c>
      <c r="B1492" s="183">
        <v>167452935</v>
      </c>
      <c r="C1492" s="184">
        <v>2.77</v>
      </c>
      <c r="D1492" s="127">
        <f>(C1492+4.2+coefficient!$B$20-0.5)/0.9*1.19</f>
        <v>20.454777777777778</v>
      </c>
      <c r="E1492" s="128">
        <f>(C1492+4.2+coefficient!$B$20-0.5)/0.95</f>
        <v>16.284210526315793</v>
      </c>
      <c r="F1492" s="178" t="s">
        <v>842</v>
      </c>
      <c r="G1492" s="179">
        <v>1491</v>
      </c>
      <c r="H1492" s="180">
        <f>(C1492+4.2+coefficient!$B$20)/0.85*1.19</f>
        <v>22.358000000000001</v>
      </c>
      <c r="I1492" s="132">
        <v>294</v>
      </c>
      <c r="J1492" s="132">
        <v>167452935</v>
      </c>
      <c r="K1492" s="132">
        <v>451397</v>
      </c>
      <c r="L1492" s="181">
        <f>(C1492+4.2+coefficient!$B$20)/0.88*1.19</f>
        <v>21.595795454545453</v>
      </c>
      <c r="M1492" s="135">
        <v>295</v>
      </c>
      <c r="N1492" s="135">
        <v>167452935</v>
      </c>
      <c r="O1492" s="135">
        <v>451398</v>
      </c>
      <c r="P1492" s="182">
        <f>(C1492+4.2+coefficient!$B$20-0.5)/0.88*1.19</f>
        <v>20.919659090909093</v>
      </c>
      <c r="Q1492" s="137">
        <v>296</v>
      </c>
      <c r="R1492" s="137">
        <v>167452935</v>
      </c>
      <c r="S1492" s="137">
        <v>451399</v>
      </c>
      <c r="T1492" s="186">
        <f t="shared" si="101"/>
        <v>9.4253409090909095</v>
      </c>
      <c r="U1492" s="187">
        <v>758</v>
      </c>
      <c r="V1492" s="187">
        <v>167452935</v>
      </c>
      <c r="W1492" s="187">
        <v>600944</v>
      </c>
      <c r="X1492" s="188">
        <f t="shared" si="103"/>
        <v>19.595795454545453</v>
      </c>
      <c r="Y1492" s="189">
        <v>759</v>
      </c>
      <c r="Z1492" s="189">
        <v>167452935</v>
      </c>
      <c r="AA1492" s="189">
        <v>600945</v>
      </c>
      <c r="AB1492" s="357">
        <v>17</v>
      </c>
    </row>
    <row r="1493" spans="1:28" x14ac:dyDescent="0.25">
      <c r="A1493" s="125" t="s">
        <v>2333</v>
      </c>
      <c r="B1493" s="183">
        <v>167452936</v>
      </c>
      <c r="C1493" s="184">
        <v>2.77</v>
      </c>
      <c r="D1493" s="127">
        <f>(C1493+4.2+coefficient!$B$20-0.5)/0.9*1.19</f>
        <v>20.454777777777778</v>
      </c>
      <c r="E1493" s="128">
        <f>(C1493+4.2+coefficient!$B$20-0.5)/0.95</f>
        <v>16.284210526315793</v>
      </c>
      <c r="F1493" s="185" t="s">
        <v>842</v>
      </c>
      <c r="G1493" s="179">
        <v>1492</v>
      </c>
      <c r="H1493" s="180">
        <f>(C1493+4.2+coefficient!$B$20)/0.85*1.19</f>
        <v>22.358000000000001</v>
      </c>
      <c r="I1493" s="132">
        <v>294</v>
      </c>
      <c r="J1493" s="132">
        <v>167452936</v>
      </c>
      <c r="K1493" s="132">
        <v>451400</v>
      </c>
      <c r="L1493" s="181">
        <f>(C1493+4.2+coefficient!$B$20)/0.88*1.19</f>
        <v>21.595795454545453</v>
      </c>
      <c r="M1493" s="135">
        <v>295</v>
      </c>
      <c r="N1493" s="135">
        <v>167452936</v>
      </c>
      <c r="O1493" s="135">
        <v>451401</v>
      </c>
      <c r="P1493" s="182">
        <f>(C1493+4.2+coefficient!$B$20-0.5)/0.88*1.19</f>
        <v>20.919659090909093</v>
      </c>
      <c r="Q1493" s="137">
        <v>296</v>
      </c>
      <c r="R1493" s="137">
        <v>167452936</v>
      </c>
      <c r="S1493" s="137">
        <v>451402</v>
      </c>
      <c r="T1493" s="186">
        <f t="shared" si="101"/>
        <v>9.4253409090909095</v>
      </c>
      <c r="U1493" s="187">
        <v>758</v>
      </c>
      <c r="V1493" s="187">
        <v>167452936</v>
      </c>
      <c r="W1493" s="187">
        <v>600946</v>
      </c>
      <c r="X1493" s="188">
        <f t="shared" si="103"/>
        <v>19.595795454545453</v>
      </c>
      <c r="Y1493" s="189">
        <v>759</v>
      </c>
      <c r="Z1493" s="189">
        <v>167452936</v>
      </c>
      <c r="AA1493" s="189">
        <v>600947</v>
      </c>
      <c r="AB1493" s="357">
        <v>17</v>
      </c>
    </row>
    <row r="1494" spans="1:28" x14ac:dyDescent="0.25">
      <c r="A1494" s="144" t="s">
        <v>2334</v>
      </c>
      <c r="B1494" s="183">
        <v>167452937</v>
      </c>
      <c r="C1494" s="184">
        <v>2.1800000000000002</v>
      </c>
      <c r="D1494" s="127">
        <f>(C1494+4.2+coefficient!$B$21-0.5)/0.9*1.19</f>
        <v>17.030222222222221</v>
      </c>
      <c r="E1494" s="128">
        <f>(C1494+4.2+coefficient!$B$21-0.5)/0.95</f>
        <v>13.557894736842107</v>
      </c>
      <c r="F1494" s="178" t="s">
        <v>516</v>
      </c>
      <c r="G1494" s="179">
        <v>1493</v>
      </c>
      <c r="H1494" s="180">
        <f>(C1494+4.2+coefficient!$B$21)/0.85*1.19</f>
        <v>18.731999999999999</v>
      </c>
      <c r="I1494" s="132">
        <v>294</v>
      </c>
      <c r="J1494" s="132">
        <v>167452937</v>
      </c>
      <c r="K1494" s="132">
        <v>451403</v>
      </c>
      <c r="L1494" s="181">
        <f>(C1494+4.2+coefficient!$B$21)/0.88*1.19</f>
        <v>18.093409090909091</v>
      </c>
      <c r="M1494" s="135">
        <v>295</v>
      </c>
      <c r="N1494" s="135">
        <v>167452937</v>
      </c>
      <c r="O1494" s="135">
        <v>451404</v>
      </c>
      <c r="P1494" s="182">
        <f>(C1494+4.2+coefficient!$B$21-0.5)/0.88*1.19</f>
        <v>17.417272727272728</v>
      </c>
      <c r="Q1494" s="137">
        <v>296</v>
      </c>
      <c r="R1494" s="137">
        <v>167452937</v>
      </c>
      <c r="S1494" s="137">
        <v>451405</v>
      </c>
      <c r="T1494" s="186">
        <f t="shared" si="101"/>
        <v>8.6275000000000013</v>
      </c>
      <c r="U1494" s="187">
        <v>758</v>
      </c>
      <c r="V1494" s="187">
        <v>167452937</v>
      </c>
      <c r="W1494" s="187">
        <v>600948</v>
      </c>
      <c r="X1494" s="188">
        <f t="shared" ref="X1494:X1502" si="104">L1494-4.9</f>
        <v>13.193409090909091</v>
      </c>
      <c r="Y1494" s="189">
        <v>759</v>
      </c>
      <c r="Z1494" s="189">
        <v>167452937</v>
      </c>
      <c r="AA1494" s="189">
        <v>600949</v>
      </c>
      <c r="AB1494" s="357">
        <v>44</v>
      </c>
    </row>
    <row r="1495" spans="1:28" x14ac:dyDescent="0.25">
      <c r="A1495" s="125" t="s">
        <v>2335</v>
      </c>
      <c r="B1495" s="183">
        <v>167452938</v>
      </c>
      <c r="C1495" s="184">
        <v>2.85</v>
      </c>
      <c r="D1495" s="127">
        <f>(C1495+4.2+coefficient!$B$20-0.5)/0.9*1.19</f>
        <v>20.560555555555556</v>
      </c>
      <c r="E1495" s="128">
        <f>(C1495+4.2+coefficient!$B$20-0.5)/0.95</f>
        <v>16.368421052631579</v>
      </c>
      <c r="F1495" s="185" t="s">
        <v>842</v>
      </c>
      <c r="G1495" s="179">
        <v>1494</v>
      </c>
      <c r="H1495" s="180">
        <f>(C1495+4.2+coefficient!$B$20)/0.85*1.19</f>
        <v>22.47</v>
      </c>
      <c r="I1495" s="132">
        <v>294</v>
      </c>
      <c r="J1495" s="132">
        <v>167452938</v>
      </c>
      <c r="K1495" s="132">
        <v>451406</v>
      </c>
      <c r="L1495" s="181">
        <f>(C1495+4.2+coefficient!$B$20)/0.88*1.19</f>
        <v>21.703977272727272</v>
      </c>
      <c r="M1495" s="135">
        <v>295</v>
      </c>
      <c r="N1495" s="135">
        <v>167452938</v>
      </c>
      <c r="O1495" s="135">
        <v>451407</v>
      </c>
      <c r="P1495" s="182">
        <f>(C1495+4.2+coefficient!$B$20-0.5)/0.88*1.19</f>
        <v>21.027840909090909</v>
      </c>
      <c r="Q1495" s="137">
        <v>296</v>
      </c>
      <c r="R1495" s="137">
        <v>167452938</v>
      </c>
      <c r="S1495" s="137">
        <v>451408</v>
      </c>
      <c r="T1495" s="186">
        <f t="shared" si="101"/>
        <v>9.533522727272727</v>
      </c>
      <c r="U1495" s="187">
        <v>758</v>
      </c>
      <c r="V1495" s="187">
        <v>167452938</v>
      </c>
      <c r="W1495" s="187">
        <v>600950</v>
      </c>
      <c r="X1495" s="188">
        <f t="shared" si="104"/>
        <v>16.803977272727273</v>
      </c>
      <c r="Y1495" s="189">
        <v>759</v>
      </c>
      <c r="Z1495" s="189">
        <v>167452938</v>
      </c>
      <c r="AA1495" s="189">
        <v>600951</v>
      </c>
      <c r="AB1495" s="357">
        <v>44</v>
      </c>
    </row>
    <row r="1496" spans="1:28" x14ac:dyDescent="0.25">
      <c r="A1496" s="144" t="s">
        <v>2336</v>
      </c>
      <c r="B1496" s="183">
        <v>167452939</v>
      </c>
      <c r="C1496" s="184">
        <v>2.62</v>
      </c>
      <c r="D1496" s="127">
        <f>(C1496+4.2+coefficient!$B$21-0.5)/0.9*1.19</f>
        <v>17.611999999999998</v>
      </c>
      <c r="E1496" s="128">
        <f>(C1496+4.2+coefficient!$B$21-0.5)/0.95</f>
        <v>14.021052631578948</v>
      </c>
      <c r="F1496" s="178" t="s">
        <v>516</v>
      </c>
      <c r="G1496" s="179">
        <v>1495</v>
      </c>
      <c r="H1496" s="180">
        <f>(C1496+4.2+coefficient!$B$21)/0.85*1.19</f>
        <v>19.347999999999999</v>
      </c>
      <c r="I1496" s="132">
        <v>294</v>
      </c>
      <c r="J1496" s="132">
        <v>167452939</v>
      </c>
      <c r="K1496" s="132">
        <v>451409</v>
      </c>
      <c r="L1496" s="181">
        <f>(C1496+4.2+coefficient!$B$21)/0.88*1.19</f>
        <v>18.68840909090909</v>
      </c>
      <c r="M1496" s="135">
        <v>295</v>
      </c>
      <c r="N1496" s="135">
        <v>167452939</v>
      </c>
      <c r="O1496" s="135">
        <v>451410</v>
      </c>
      <c r="P1496" s="182">
        <f>(C1496+4.2+coefficient!$B$21-0.5)/0.88*1.19</f>
        <v>18.012272727272727</v>
      </c>
      <c r="Q1496" s="137">
        <v>296</v>
      </c>
      <c r="R1496" s="137">
        <v>167452939</v>
      </c>
      <c r="S1496" s="137">
        <v>451411</v>
      </c>
      <c r="T1496" s="186">
        <f t="shared" si="101"/>
        <v>9.2225000000000001</v>
      </c>
      <c r="U1496" s="187">
        <v>758</v>
      </c>
      <c r="V1496" s="187">
        <v>167452939</v>
      </c>
      <c r="W1496" s="187">
        <v>600952</v>
      </c>
      <c r="X1496" s="188">
        <f t="shared" si="104"/>
        <v>13.78840909090909</v>
      </c>
      <c r="Y1496" s="189">
        <v>759</v>
      </c>
      <c r="Z1496" s="189">
        <v>167452939</v>
      </c>
      <c r="AA1496" s="189">
        <v>600953</v>
      </c>
      <c r="AB1496" s="357">
        <v>44</v>
      </c>
    </row>
    <row r="1497" spans="1:28" x14ac:dyDescent="0.25">
      <c r="A1497" s="125" t="s">
        <v>2337</v>
      </c>
      <c r="B1497" s="183">
        <v>167452940</v>
      </c>
      <c r="C1497" s="184">
        <v>3.29</v>
      </c>
      <c r="D1497" s="127">
        <f>(C1497+4.2+coefficient!$B$20-0.5)/0.9*1.19</f>
        <v>21.142333333333337</v>
      </c>
      <c r="E1497" s="128">
        <f>(C1497+4.2+coefficient!$B$20-0.5)/0.95</f>
        <v>16.831578947368424</v>
      </c>
      <c r="F1497" s="185" t="s">
        <v>842</v>
      </c>
      <c r="G1497" s="179">
        <v>1496</v>
      </c>
      <c r="H1497" s="180">
        <f>(C1497+4.2+coefficient!$B$20)/0.85*1.19</f>
        <v>23.086000000000002</v>
      </c>
      <c r="I1497" s="132">
        <v>294</v>
      </c>
      <c r="J1497" s="132">
        <v>167452940</v>
      </c>
      <c r="K1497" s="132">
        <v>451412</v>
      </c>
      <c r="L1497" s="181">
        <f>(C1497+4.2+coefficient!$B$20)/0.88*1.19</f>
        <v>22.298977272727274</v>
      </c>
      <c r="M1497" s="135">
        <v>295</v>
      </c>
      <c r="N1497" s="135">
        <v>167452940</v>
      </c>
      <c r="O1497" s="135">
        <v>451413</v>
      </c>
      <c r="P1497" s="182">
        <f>(C1497+4.2+coefficient!$B$20-0.5)/0.88*1.19</f>
        <v>21.622840909090911</v>
      </c>
      <c r="Q1497" s="137">
        <v>296</v>
      </c>
      <c r="R1497" s="137">
        <v>167452940</v>
      </c>
      <c r="S1497" s="137">
        <v>451414</v>
      </c>
      <c r="T1497" s="186">
        <f t="shared" si="101"/>
        <v>10.128522727272728</v>
      </c>
      <c r="U1497" s="187">
        <v>758</v>
      </c>
      <c r="V1497" s="187">
        <v>167452940</v>
      </c>
      <c r="W1497" s="187">
        <v>600954</v>
      </c>
      <c r="X1497" s="188">
        <f t="shared" si="104"/>
        <v>17.398977272727272</v>
      </c>
      <c r="Y1497" s="189">
        <v>759</v>
      </c>
      <c r="Z1497" s="189">
        <v>167452940</v>
      </c>
      <c r="AA1497" s="189">
        <v>600955</v>
      </c>
      <c r="AB1497" s="357">
        <v>44</v>
      </c>
    </row>
    <row r="1498" spans="1:28" x14ac:dyDescent="0.25">
      <c r="A1498" s="144" t="s">
        <v>2338</v>
      </c>
      <c r="B1498" s="183">
        <v>167452941</v>
      </c>
      <c r="C1498" s="184">
        <v>3.29</v>
      </c>
      <c r="D1498" s="127">
        <f>(C1498+4.2+coefficient!$B$20-0.5)/0.9*1.19</f>
        <v>21.142333333333337</v>
      </c>
      <c r="E1498" s="128">
        <f>(C1498+4.2+coefficient!$B$20-0.5)/0.95</f>
        <v>16.831578947368424</v>
      </c>
      <c r="F1498" s="178" t="s">
        <v>842</v>
      </c>
      <c r="G1498" s="179">
        <v>1497</v>
      </c>
      <c r="H1498" s="180">
        <f>(C1498+4.2+coefficient!$B$20)/0.85*1.19</f>
        <v>23.086000000000002</v>
      </c>
      <c r="I1498" s="132">
        <v>294</v>
      </c>
      <c r="J1498" s="132">
        <v>167452941</v>
      </c>
      <c r="K1498" s="132">
        <v>451415</v>
      </c>
      <c r="L1498" s="181">
        <f>(C1498+4.2+coefficient!$B$20)/0.88*1.19</f>
        <v>22.298977272727274</v>
      </c>
      <c r="M1498" s="135">
        <v>295</v>
      </c>
      <c r="N1498" s="135">
        <v>167452941</v>
      </c>
      <c r="O1498" s="135">
        <v>451416</v>
      </c>
      <c r="P1498" s="182">
        <f>(C1498+4.2+coefficient!$B$20-0.5)/0.88*1.19</f>
        <v>21.622840909090911</v>
      </c>
      <c r="Q1498" s="137">
        <v>296</v>
      </c>
      <c r="R1498" s="137">
        <v>167452941</v>
      </c>
      <c r="S1498" s="137">
        <v>451417</v>
      </c>
      <c r="T1498" s="186">
        <f t="shared" si="101"/>
        <v>10.128522727272728</v>
      </c>
      <c r="U1498" s="187">
        <v>758</v>
      </c>
      <c r="V1498" s="187">
        <v>167452941</v>
      </c>
      <c r="W1498" s="187">
        <v>600956</v>
      </c>
      <c r="X1498" s="188">
        <f t="shared" si="104"/>
        <v>17.398977272727272</v>
      </c>
      <c r="Y1498" s="189">
        <v>759</v>
      </c>
      <c r="Z1498" s="189">
        <v>167452941</v>
      </c>
      <c r="AA1498" s="189">
        <v>600957</v>
      </c>
      <c r="AB1498" s="357">
        <v>44</v>
      </c>
    </row>
    <row r="1499" spans="1:28" x14ac:dyDescent="0.25">
      <c r="A1499" s="125" t="s">
        <v>2339</v>
      </c>
      <c r="B1499" s="183">
        <v>167452942</v>
      </c>
      <c r="C1499" s="184">
        <v>2.67</v>
      </c>
      <c r="D1499" s="127">
        <f>(C1499+4.2+coefficient!$B$21-0.5)/0.9*1.19</f>
        <v>17.678111111111111</v>
      </c>
      <c r="E1499" s="128">
        <f>(C1499+4.2+coefficient!$B$21-0.5)/0.95</f>
        <v>14.073684210526318</v>
      </c>
      <c r="F1499" s="185" t="s">
        <v>516</v>
      </c>
      <c r="G1499" s="179">
        <v>1498</v>
      </c>
      <c r="H1499" s="180">
        <f>(C1499+4.2+coefficient!$B$21)/0.85*1.19</f>
        <v>19.418000000000003</v>
      </c>
      <c r="I1499" s="132">
        <v>294</v>
      </c>
      <c r="J1499" s="132">
        <v>167452942</v>
      </c>
      <c r="K1499" s="132">
        <v>451418</v>
      </c>
      <c r="L1499" s="181">
        <f>(C1499+4.2+coefficient!$B$21)/0.88*1.19</f>
        <v>18.756022727272725</v>
      </c>
      <c r="M1499" s="135">
        <v>295</v>
      </c>
      <c r="N1499" s="135">
        <v>167452942</v>
      </c>
      <c r="O1499" s="135">
        <v>451419</v>
      </c>
      <c r="P1499" s="182">
        <f>(C1499+4.2+coefficient!$B$21-0.5)/0.88*1.19</f>
        <v>18.079886363636366</v>
      </c>
      <c r="Q1499" s="137">
        <v>296</v>
      </c>
      <c r="R1499" s="137">
        <v>167452942</v>
      </c>
      <c r="S1499" s="137">
        <v>451420</v>
      </c>
      <c r="T1499" s="186">
        <f t="shared" si="101"/>
        <v>9.2901136363636354</v>
      </c>
      <c r="U1499" s="187">
        <v>758</v>
      </c>
      <c r="V1499" s="187">
        <v>167452942</v>
      </c>
      <c r="W1499" s="187">
        <v>600958</v>
      </c>
      <c r="X1499" s="188">
        <f t="shared" si="104"/>
        <v>13.856022727272725</v>
      </c>
      <c r="Y1499" s="189">
        <v>759</v>
      </c>
      <c r="Z1499" s="189">
        <v>167452942</v>
      </c>
      <c r="AA1499" s="189">
        <v>600959</v>
      </c>
      <c r="AB1499" s="357">
        <v>44</v>
      </c>
    </row>
    <row r="1500" spans="1:28" x14ac:dyDescent="0.25">
      <c r="A1500" s="144" t="s">
        <v>2340</v>
      </c>
      <c r="B1500" s="183">
        <v>167452943</v>
      </c>
      <c r="C1500" s="184">
        <v>3.34</v>
      </c>
      <c r="D1500" s="127">
        <f>(C1500+4.2+coefficient!$B$20-0.5)/0.9*1.19</f>
        <v>21.208444444444439</v>
      </c>
      <c r="E1500" s="128">
        <f>(C1500+4.2+coefficient!$B$20-0.5)/0.95</f>
        <v>16.88421052631579</v>
      </c>
      <c r="F1500" s="178" t="s">
        <v>842</v>
      </c>
      <c r="G1500" s="179">
        <v>1499</v>
      </c>
      <c r="H1500" s="180">
        <f>(C1500+4.2+coefficient!$B$20)/0.85*1.19</f>
        <v>23.155999999999995</v>
      </c>
      <c r="I1500" s="132">
        <v>294</v>
      </c>
      <c r="J1500" s="132">
        <v>167452943</v>
      </c>
      <c r="K1500" s="132">
        <v>451421</v>
      </c>
      <c r="L1500" s="181">
        <f>(C1500+4.2+coefficient!$B$20)/0.88*1.19</f>
        <v>22.366590909090906</v>
      </c>
      <c r="M1500" s="135">
        <v>295</v>
      </c>
      <c r="N1500" s="135">
        <v>167452943</v>
      </c>
      <c r="O1500" s="135">
        <v>451422</v>
      </c>
      <c r="P1500" s="182">
        <f>(C1500+4.2+coefficient!$B$20-0.5)/0.88*1.19</f>
        <v>21.690454545454543</v>
      </c>
      <c r="Q1500" s="137">
        <v>296</v>
      </c>
      <c r="R1500" s="137">
        <v>167452943</v>
      </c>
      <c r="S1500" s="137">
        <v>451423</v>
      </c>
      <c r="T1500" s="186">
        <f t="shared" si="101"/>
        <v>10.196136363636363</v>
      </c>
      <c r="U1500" s="187">
        <v>758</v>
      </c>
      <c r="V1500" s="187">
        <v>167452943</v>
      </c>
      <c r="W1500" s="187">
        <v>600960</v>
      </c>
      <c r="X1500" s="188">
        <f t="shared" si="104"/>
        <v>17.466590909090904</v>
      </c>
      <c r="Y1500" s="189">
        <v>759</v>
      </c>
      <c r="Z1500" s="189">
        <v>167452943</v>
      </c>
      <c r="AA1500" s="189">
        <v>600961</v>
      </c>
      <c r="AB1500" s="357">
        <v>44</v>
      </c>
    </row>
    <row r="1501" spans="1:28" x14ac:dyDescent="0.25">
      <c r="A1501" s="125" t="s">
        <v>2341</v>
      </c>
      <c r="B1501" s="183">
        <v>167452944</v>
      </c>
      <c r="C1501" s="184">
        <v>3.34</v>
      </c>
      <c r="D1501" s="127">
        <f>(C1501+4.2+coefficient!$B$20-0.5)/0.9*1.19</f>
        <v>21.208444444444439</v>
      </c>
      <c r="E1501" s="128">
        <f>(C1501+4.2+coefficient!$B$20-0.5)/0.95</f>
        <v>16.88421052631579</v>
      </c>
      <c r="F1501" s="185" t="s">
        <v>842</v>
      </c>
      <c r="G1501" s="179">
        <v>1500</v>
      </c>
      <c r="H1501" s="180">
        <f>(C1501+4.2+coefficient!$B$20)/0.85*1.19</f>
        <v>23.155999999999995</v>
      </c>
      <c r="I1501" s="132">
        <v>294</v>
      </c>
      <c r="J1501" s="132">
        <v>167452944</v>
      </c>
      <c r="K1501" s="132">
        <v>451424</v>
      </c>
      <c r="L1501" s="181">
        <f>(C1501+4.2+coefficient!$B$20)/0.88*1.19</f>
        <v>22.366590909090906</v>
      </c>
      <c r="M1501" s="135">
        <v>295</v>
      </c>
      <c r="N1501" s="135">
        <v>167452944</v>
      </c>
      <c r="O1501" s="135">
        <v>451425</v>
      </c>
      <c r="P1501" s="182">
        <f>(C1501+4.2+coefficient!$B$20-0.5)/0.88*1.19</f>
        <v>21.690454545454543</v>
      </c>
      <c r="Q1501" s="137">
        <v>296</v>
      </c>
      <c r="R1501" s="137">
        <v>167452944</v>
      </c>
      <c r="S1501" s="137">
        <v>451426</v>
      </c>
      <c r="T1501" s="186">
        <f t="shared" si="101"/>
        <v>10.196136363636363</v>
      </c>
      <c r="U1501" s="187">
        <v>758</v>
      </c>
      <c r="V1501" s="187">
        <v>167452944</v>
      </c>
      <c r="W1501" s="187">
        <v>600962</v>
      </c>
      <c r="X1501" s="188">
        <f t="shared" si="104"/>
        <v>17.466590909090904</v>
      </c>
      <c r="Y1501" s="189">
        <v>759</v>
      </c>
      <c r="Z1501" s="189">
        <v>167452944</v>
      </c>
      <c r="AA1501" s="189">
        <v>600963</v>
      </c>
      <c r="AB1501" s="357">
        <v>44</v>
      </c>
    </row>
    <row r="1502" spans="1:28" x14ac:dyDescent="0.25">
      <c r="A1502" s="144" t="s">
        <v>2342</v>
      </c>
      <c r="B1502" s="183">
        <v>167452945</v>
      </c>
      <c r="C1502" s="184">
        <v>2.2400000000000002</v>
      </c>
      <c r="D1502" s="127">
        <f>(C1502+4.2+coefficient!$B$21-0.5)/0.9*1.19</f>
        <v>17.109555555555556</v>
      </c>
      <c r="E1502" s="128">
        <f>(C1502+4.2+coefficient!$B$21-0.5)/0.95</f>
        <v>13.62105263157895</v>
      </c>
      <c r="F1502" s="178" t="s">
        <v>516</v>
      </c>
      <c r="G1502" s="179">
        <v>1501</v>
      </c>
      <c r="H1502" s="180">
        <f>(C1502+4.2+coefficient!$B$21)/0.85*1.19</f>
        <v>18.816000000000003</v>
      </c>
      <c r="I1502" s="132">
        <v>294</v>
      </c>
      <c r="J1502" s="132">
        <v>167452945</v>
      </c>
      <c r="K1502" s="132">
        <v>451427</v>
      </c>
      <c r="L1502" s="181">
        <f>(C1502+4.2+coefficient!$B$21)/0.88*1.19</f>
        <v>18.174545454545456</v>
      </c>
      <c r="M1502" s="135">
        <v>295</v>
      </c>
      <c r="N1502" s="135">
        <v>167452945</v>
      </c>
      <c r="O1502" s="135">
        <v>451428</v>
      </c>
      <c r="P1502" s="182">
        <f>(C1502+4.2+coefficient!$B$21-0.5)/0.88*1.19</f>
        <v>17.498409090909092</v>
      </c>
      <c r="Q1502" s="137">
        <v>296</v>
      </c>
      <c r="R1502" s="137">
        <v>167452945</v>
      </c>
      <c r="S1502" s="137">
        <v>451429</v>
      </c>
      <c r="T1502" s="186">
        <f t="shared" si="101"/>
        <v>8.708636363636364</v>
      </c>
      <c r="U1502" s="187">
        <v>758</v>
      </c>
      <c r="V1502" s="187">
        <v>167452945</v>
      </c>
      <c r="W1502" s="187">
        <v>600964</v>
      </c>
      <c r="X1502" s="188">
        <f t="shared" si="104"/>
        <v>13.274545454545455</v>
      </c>
      <c r="Y1502" s="189">
        <v>759</v>
      </c>
      <c r="Z1502" s="189">
        <v>167452945</v>
      </c>
      <c r="AA1502" s="189">
        <v>600965</v>
      </c>
      <c r="AB1502" s="357">
        <v>23</v>
      </c>
    </row>
    <row r="1503" spans="1:28" x14ac:dyDescent="0.25">
      <c r="A1503" s="125" t="s">
        <v>2343</v>
      </c>
      <c r="B1503" s="183">
        <v>167452946</v>
      </c>
      <c r="C1503" s="184">
        <v>3.09</v>
      </c>
      <c r="D1503" s="127">
        <f>(C1503+4.2+coefficient!$B$20-0.5)/0.9*1.19</f>
        <v>20.877888888888886</v>
      </c>
      <c r="E1503" s="128">
        <f>(C1503+4.2+coefficient!$B$20-0.5)/0.95</f>
        <v>16.621052631578948</v>
      </c>
      <c r="F1503" s="185" t="s">
        <v>842</v>
      </c>
      <c r="G1503" s="179">
        <v>1502</v>
      </c>
      <c r="H1503" s="180">
        <f>(C1503+4.2+coefficient!$B$20)/0.85*1.19</f>
        <v>22.805999999999997</v>
      </c>
      <c r="I1503" s="132">
        <v>294</v>
      </c>
      <c r="J1503" s="132">
        <v>167452946</v>
      </c>
      <c r="K1503" s="132">
        <v>451430</v>
      </c>
      <c r="L1503" s="181">
        <f>(C1503+4.2+coefficient!$B$20)/0.88*1.19</f>
        <v>22.028522727272726</v>
      </c>
      <c r="M1503" s="135">
        <v>295</v>
      </c>
      <c r="N1503" s="135">
        <v>167452946</v>
      </c>
      <c r="O1503" s="135">
        <v>451431</v>
      </c>
      <c r="P1503" s="182">
        <f>(C1503+4.2+coefficient!$B$20-0.5)/0.88*1.19</f>
        <v>21.352386363636359</v>
      </c>
      <c r="Q1503" s="137">
        <v>296</v>
      </c>
      <c r="R1503" s="137">
        <v>167452946</v>
      </c>
      <c r="S1503" s="137">
        <v>451432</v>
      </c>
      <c r="T1503" s="186">
        <f t="shared" si="101"/>
        <v>9.8580681818181812</v>
      </c>
      <c r="U1503" s="187">
        <v>758</v>
      </c>
      <c r="V1503" s="187">
        <v>167452946</v>
      </c>
      <c r="W1503" s="187">
        <v>600966</v>
      </c>
      <c r="X1503" s="188">
        <f>L1503-1</f>
        <v>21.028522727272726</v>
      </c>
      <c r="Y1503" s="189">
        <v>759</v>
      </c>
      <c r="Z1503" s="189">
        <v>167452946</v>
      </c>
      <c r="AA1503" s="189">
        <v>600967</v>
      </c>
      <c r="AB1503" s="357">
        <v>10</v>
      </c>
    </row>
    <row r="1504" spans="1:28" x14ac:dyDescent="0.25">
      <c r="A1504" s="144" t="s">
        <v>2344</v>
      </c>
      <c r="B1504" s="183">
        <v>167452947</v>
      </c>
      <c r="C1504" s="184">
        <v>3.96</v>
      </c>
      <c r="D1504" s="127">
        <f>(C1504+4.2+coefficient!$B$19-0.5)/0.9*1.19</f>
        <v>25.994888888888887</v>
      </c>
      <c r="E1504" s="128">
        <f>(C1504+4.2+coefficient!$B$19-0.5)/0.95</f>
        <v>20.694736842105264</v>
      </c>
      <c r="F1504" s="178" t="s">
        <v>841</v>
      </c>
      <c r="G1504" s="179">
        <v>1503</v>
      </c>
      <c r="H1504" s="180">
        <f>(C1504+4.2+coefficient!$B$19)/0.85*1.19</f>
        <v>28.224</v>
      </c>
      <c r="I1504" s="132">
        <v>294</v>
      </c>
      <c r="J1504" s="132">
        <v>167452947</v>
      </c>
      <c r="K1504" s="132">
        <v>451433</v>
      </c>
      <c r="L1504" s="181">
        <f>(C1504+4.2+coefficient!$B$19)/0.88*1.19</f>
        <v>27.261818181818182</v>
      </c>
      <c r="M1504" s="135">
        <v>295</v>
      </c>
      <c r="N1504" s="135">
        <v>167452947</v>
      </c>
      <c r="O1504" s="135">
        <v>451434</v>
      </c>
      <c r="P1504" s="182">
        <f>(C1504+4.2+coefficient!$B$19-0.5)/0.88*1.19</f>
        <v>26.585681818181815</v>
      </c>
      <c r="Q1504" s="137">
        <v>296</v>
      </c>
      <c r="R1504" s="137">
        <v>167452947</v>
      </c>
      <c r="S1504" s="137">
        <v>451435</v>
      </c>
      <c r="T1504" s="186">
        <f t="shared" si="101"/>
        <v>11.034545454545455</v>
      </c>
      <c r="U1504" s="187">
        <v>758</v>
      </c>
      <c r="V1504" s="187">
        <v>167452947</v>
      </c>
      <c r="W1504" s="187">
        <v>600968</v>
      </c>
      <c r="X1504" s="188">
        <f>L1504-1</f>
        <v>26.261818181818182</v>
      </c>
      <c r="Y1504" s="189">
        <v>759</v>
      </c>
      <c r="Z1504" s="189">
        <v>167452947</v>
      </c>
      <c r="AA1504" s="189">
        <v>600969</v>
      </c>
      <c r="AB1504" s="357">
        <v>10</v>
      </c>
    </row>
    <row r="1505" spans="1:28" x14ac:dyDescent="0.25">
      <c r="A1505" s="125" t="s">
        <v>2345</v>
      </c>
      <c r="B1505" s="183">
        <v>167452948</v>
      </c>
      <c r="C1505" s="184">
        <v>3.1</v>
      </c>
      <c r="D1505" s="127">
        <f>(C1505+4.2+coefficient!$B$20-0.5)/0.9*1.19</f>
        <v>20.891111111111112</v>
      </c>
      <c r="E1505" s="128">
        <f>(C1505+4.2+coefficient!$B$20-0.5)/0.95</f>
        <v>16.631578947368421</v>
      </c>
      <c r="F1505" s="185" t="s">
        <v>842</v>
      </c>
      <c r="G1505" s="179">
        <v>1504</v>
      </c>
      <c r="H1505" s="180">
        <f>(C1505+4.2+coefficient!$B$20)/0.85*1.19</f>
        <v>22.820000000000004</v>
      </c>
      <c r="I1505" s="132">
        <v>294</v>
      </c>
      <c r="J1505" s="132">
        <v>167452948</v>
      </c>
      <c r="K1505" s="132">
        <v>451436</v>
      </c>
      <c r="L1505" s="181">
        <f>(C1505+4.2+coefficient!$B$20)/0.88*1.19</f>
        <v>22.042045454545455</v>
      </c>
      <c r="M1505" s="135">
        <v>295</v>
      </c>
      <c r="N1505" s="135">
        <v>167452948</v>
      </c>
      <c r="O1505" s="135">
        <v>451437</v>
      </c>
      <c r="P1505" s="182">
        <f>(C1505+4.2+coefficient!$B$20-0.5)/0.88*1.19</f>
        <v>21.365909090909092</v>
      </c>
      <c r="Q1505" s="137">
        <v>296</v>
      </c>
      <c r="R1505" s="137">
        <v>167452948</v>
      </c>
      <c r="S1505" s="137">
        <v>451438</v>
      </c>
      <c r="T1505" s="186">
        <f t="shared" si="101"/>
        <v>9.8715909090909104</v>
      </c>
      <c r="U1505" s="187">
        <v>758</v>
      </c>
      <c r="V1505" s="187">
        <v>167452948</v>
      </c>
      <c r="W1505" s="187">
        <v>600970</v>
      </c>
      <c r="X1505" s="188">
        <f t="shared" ref="X1505:X1516" si="105">L1505-4.9</f>
        <v>17.142045454545453</v>
      </c>
      <c r="Y1505" s="189">
        <v>759</v>
      </c>
      <c r="Z1505" s="189">
        <v>167452948</v>
      </c>
      <c r="AA1505" s="189">
        <v>600971</v>
      </c>
      <c r="AB1505" s="357">
        <v>23</v>
      </c>
    </row>
    <row r="1506" spans="1:28" x14ac:dyDescent="0.25">
      <c r="A1506" s="144" t="s">
        <v>2346</v>
      </c>
      <c r="B1506" s="183">
        <v>167452949</v>
      </c>
      <c r="C1506" s="184">
        <v>3.21</v>
      </c>
      <c r="D1506" s="127">
        <f>(C1506+4.2+coefficient!$B$20-0.5)/0.9*1.19</f>
        <v>21.036555555555555</v>
      </c>
      <c r="E1506" s="128">
        <f>(C1506+4.2+coefficient!$B$20-0.5)/0.95</f>
        <v>16.747368421052631</v>
      </c>
      <c r="F1506" s="178" t="s">
        <v>842</v>
      </c>
      <c r="G1506" s="179">
        <v>1505</v>
      </c>
      <c r="H1506" s="180">
        <f>(C1506+4.2+coefficient!$B$20)/0.85*1.19</f>
        <v>22.973999999999997</v>
      </c>
      <c r="I1506" s="132">
        <v>294</v>
      </c>
      <c r="J1506" s="132">
        <v>167452949</v>
      </c>
      <c r="K1506" s="132">
        <v>451439</v>
      </c>
      <c r="L1506" s="181">
        <f>(C1506+4.2+coefficient!$B$20)/0.88*1.19</f>
        <v>22.190795454545455</v>
      </c>
      <c r="M1506" s="135">
        <v>295</v>
      </c>
      <c r="N1506" s="135">
        <v>167452949</v>
      </c>
      <c r="O1506" s="135">
        <v>451440</v>
      </c>
      <c r="P1506" s="182">
        <f>(C1506+4.2+coefficient!$B$20-0.5)/0.88*1.19</f>
        <v>21.514659090909088</v>
      </c>
      <c r="Q1506" s="137">
        <v>296</v>
      </c>
      <c r="R1506" s="137">
        <v>167452949</v>
      </c>
      <c r="S1506" s="137">
        <v>451441</v>
      </c>
      <c r="T1506" s="186">
        <f t="shared" si="101"/>
        <v>10.020340909090908</v>
      </c>
      <c r="U1506" s="187">
        <v>758</v>
      </c>
      <c r="V1506" s="187">
        <v>167452949</v>
      </c>
      <c r="W1506" s="187">
        <v>600972</v>
      </c>
      <c r="X1506" s="188">
        <f t="shared" si="105"/>
        <v>17.290795454545453</v>
      </c>
      <c r="Y1506" s="189">
        <v>759</v>
      </c>
      <c r="Z1506" s="189">
        <v>167452949</v>
      </c>
      <c r="AA1506" s="189">
        <v>600973</v>
      </c>
      <c r="AB1506" s="357">
        <v>23</v>
      </c>
    </row>
    <row r="1507" spans="1:28" x14ac:dyDescent="0.25">
      <c r="A1507" s="125" t="s">
        <v>2347</v>
      </c>
      <c r="B1507" s="183">
        <v>167452950</v>
      </c>
      <c r="C1507" s="184">
        <v>3.46</v>
      </c>
      <c r="D1507" s="127">
        <f>(C1507+4.2+coefficient!$B$20-0.5)/0.9*1.19</f>
        <v>21.367111111111111</v>
      </c>
      <c r="E1507" s="128">
        <f>(C1507+4.2+coefficient!$B$20-0.5)/0.95</f>
        <v>17.010526315789473</v>
      </c>
      <c r="F1507" s="185" t="s">
        <v>842</v>
      </c>
      <c r="G1507" s="179">
        <v>1506</v>
      </c>
      <c r="H1507" s="180">
        <f>(C1507+4.2+coefficient!$B$20)/0.85*1.19</f>
        <v>23.324000000000002</v>
      </c>
      <c r="I1507" s="132">
        <v>294</v>
      </c>
      <c r="J1507" s="132">
        <v>167452950</v>
      </c>
      <c r="K1507" s="132">
        <v>451442</v>
      </c>
      <c r="L1507" s="181">
        <f>(C1507+4.2+coefficient!$B$20)/0.88*1.19</f>
        <v>22.528863636363639</v>
      </c>
      <c r="M1507" s="135">
        <v>295</v>
      </c>
      <c r="N1507" s="135">
        <v>167452950</v>
      </c>
      <c r="O1507" s="135">
        <v>451443</v>
      </c>
      <c r="P1507" s="182">
        <f>(C1507+4.2+coefficient!$B$20-0.5)/0.88*1.19</f>
        <v>21.852727272727272</v>
      </c>
      <c r="Q1507" s="137">
        <v>296</v>
      </c>
      <c r="R1507" s="137">
        <v>167452950</v>
      </c>
      <c r="S1507" s="137">
        <v>451444</v>
      </c>
      <c r="T1507" s="186">
        <f t="shared" si="101"/>
        <v>10.358409090909092</v>
      </c>
      <c r="U1507" s="187">
        <v>758</v>
      </c>
      <c r="V1507" s="187">
        <v>167452950</v>
      </c>
      <c r="W1507" s="187">
        <v>600974</v>
      </c>
      <c r="X1507" s="188">
        <f t="shared" si="105"/>
        <v>17.62886363636364</v>
      </c>
      <c r="Y1507" s="189">
        <v>759</v>
      </c>
      <c r="Z1507" s="189">
        <v>167452950</v>
      </c>
      <c r="AA1507" s="189">
        <v>600975</v>
      </c>
      <c r="AB1507" s="357">
        <v>23</v>
      </c>
    </row>
    <row r="1508" spans="1:28" x14ac:dyDescent="0.25">
      <c r="A1508" s="144" t="s">
        <v>2348</v>
      </c>
      <c r="B1508" s="183">
        <v>167452951</v>
      </c>
      <c r="C1508" s="184">
        <v>3.38</v>
      </c>
      <c r="D1508" s="127">
        <f>(C1508+4.2+coefficient!$B$20-0.5)/0.9*1.19</f>
        <v>21.261333333333329</v>
      </c>
      <c r="E1508" s="128">
        <f>(C1508+4.2+coefficient!$B$20-0.5)/0.95</f>
        <v>16.926315789473684</v>
      </c>
      <c r="F1508" s="178" t="s">
        <v>842</v>
      </c>
      <c r="G1508" s="179">
        <v>1507</v>
      </c>
      <c r="H1508" s="180">
        <f>(C1508+4.2+coefficient!$B$20)/0.85*1.19</f>
        <v>23.211999999999996</v>
      </c>
      <c r="I1508" s="132">
        <v>294</v>
      </c>
      <c r="J1508" s="132">
        <v>167452951</v>
      </c>
      <c r="K1508" s="132">
        <v>451445</v>
      </c>
      <c r="L1508" s="181">
        <f>(C1508+4.2+coefficient!$B$20)/0.88*1.19</f>
        <v>22.420681818181816</v>
      </c>
      <c r="M1508" s="135">
        <v>295</v>
      </c>
      <c r="N1508" s="135">
        <v>167452951</v>
      </c>
      <c r="O1508" s="135">
        <v>451446</v>
      </c>
      <c r="P1508" s="182">
        <f>(C1508+4.2+coefficient!$B$20-0.5)/0.88*1.19</f>
        <v>21.744545454545449</v>
      </c>
      <c r="Q1508" s="137">
        <v>296</v>
      </c>
      <c r="R1508" s="137">
        <v>167452951</v>
      </c>
      <c r="S1508" s="137">
        <v>451447</v>
      </c>
      <c r="T1508" s="186">
        <f t="shared" si="101"/>
        <v>10.250227272727273</v>
      </c>
      <c r="U1508" s="187">
        <v>758</v>
      </c>
      <c r="V1508" s="187">
        <v>167452951</v>
      </c>
      <c r="W1508" s="187">
        <v>600976</v>
      </c>
      <c r="X1508" s="188">
        <f t="shared" si="105"/>
        <v>17.520681818181814</v>
      </c>
      <c r="Y1508" s="189">
        <v>759</v>
      </c>
      <c r="Z1508" s="189">
        <v>167452951</v>
      </c>
      <c r="AA1508" s="189">
        <v>600977</v>
      </c>
      <c r="AB1508" s="357">
        <v>23</v>
      </c>
    </row>
    <row r="1509" spans="1:28" x14ac:dyDescent="0.25">
      <c r="A1509" s="125" t="s">
        <v>2349</v>
      </c>
      <c r="B1509" s="183">
        <v>167452952</v>
      </c>
      <c r="C1509" s="184">
        <v>3.39</v>
      </c>
      <c r="D1509" s="127">
        <f>(C1509+4.2+coefficient!$B$20-0.5)/0.9*1.19</f>
        <v>21.274555555555555</v>
      </c>
      <c r="E1509" s="128">
        <f>(C1509+4.2+coefficient!$B$20-0.5)/0.95</f>
        <v>16.936842105263157</v>
      </c>
      <c r="F1509" s="185" t="s">
        <v>842</v>
      </c>
      <c r="G1509" s="179">
        <v>1508</v>
      </c>
      <c r="H1509" s="180">
        <f>(C1509+4.2+coefficient!$B$20)/0.85*1.19</f>
        <v>23.226000000000003</v>
      </c>
      <c r="I1509" s="132">
        <v>294</v>
      </c>
      <c r="J1509" s="132">
        <v>167452952</v>
      </c>
      <c r="K1509" s="132">
        <v>451448</v>
      </c>
      <c r="L1509" s="181">
        <f>(C1509+4.2+coefficient!$B$20)/0.88*1.19</f>
        <v>22.434204545454545</v>
      </c>
      <c r="M1509" s="135">
        <v>295</v>
      </c>
      <c r="N1509" s="135">
        <v>167452952</v>
      </c>
      <c r="O1509" s="135">
        <v>451449</v>
      </c>
      <c r="P1509" s="182">
        <f>(C1509+4.2+coefficient!$B$20-0.5)/0.88*1.19</f>
        <v>21.758068181818182</v>
      </c>
      <c r="Q1509" s="137">
        <v>296</v>
      </c>
      <c r="R1509" s="137">
        <v>167452952</v>
      </c>
      <c r="S1509" s="137">
        <v>451450</v>
      </c>
      <c r="T1509" s="186">
        <f t="shared" si="101"/>
        <v>10.26375</v>
      </c>
      <c r="U1509" s="187">
        <v>758</v>
      </c>
      <c r="V1509" s="187">
        <v>167452952</v>
      </c>
      <c r="W1509" s="187">
        <v>600978</v>
      </c>
      <c r="X1509" s="188">
        <f t="shared" si="105"/>
        <v>17.534204545454543</v>
      </c>
      <c r="Y1509" s="189">
        <v>759</v>
      </c>
      <c r="Z1509" s="189">
        <v>167452952</v>
      </c>
      <c r="AA1509" s="189">
        <v>600979</v>
      </c>
      <c r="AB1509" s="357">
        <v>23</v>
      </c>
    </row>
    <row r="1510" spans="1:28" x14ac:dyDescent="0.25">
      <c r="A1510" s="144" t="s">
        <v>2350</v>
      </c>
      <c r="B1510" s="183">
        <v>167452953</v>
      </c>
      <c r="C1510" s="184">
        <v>2.1</v>
      </c>
      <c r="D1510" s="127">
        <f>(C1510+4.2+coefficient!$B$21-0.5)/0.9*1.19</f>
        <v>16.924444444444443</v>
      </c>
      <c r="E1510" s="128">
        <f>(C1510+4.2+coefficient!$B$21-0.5)/0.95</f>
        <v>13.473684210526317</v>
      </c>
      <c r="F1510" s="178" t="s">
        <v>516</v>
      </c>
      <c r="G1510" s="179">
        <v>1509</v>
      </c>
      <c r="H1510" s="180">
        <f>(C1510+4.2+coefficient!$B$21)/0.85*1.19</f>
        <v>18.62</v>
      </c>
      <c r="I1510" s="132">
        <v>294</v>
      </c>
      <c r="J1510" s="132">
        <v>167452953</v>
      </c>
      <c r="K1510" s="132">
        <v>451451</v>
      </c>
      <c r="L1510" s="181">
        <f>(C1510+4.2+coefficient!$B$21)/0.88*1.19</f>
        <v>17.985227272727272</v>
      </c>
      <c r="M1510" s="135">
        <v>295</v>
      </c>
      <c r="N1510" s="135">
        <v>167452953</v>
      </c>
      <c r="O1510" s="135">
        <v>451452</v>
      </c>
      <c r="P1510" s="182">
        <f>(C1510+4.2+coefficient!$B$21-0.5)/0.88*1.19</f>
        <v>17.309090909090909</v>
      </c>
      <c r="Q1510" s="137">
        <v>296</v>
      </c>
      <c r="R1510" s="137">
        <v>167452953</v>
      </c>
      <c r="S1510" s="137">
        <v>451453</v>
      </c>
      <c r="T1510" s="186">
        <f t="shared" si="101"/>
        <v>8.519318181818182</v>
      </c>
      <c r="U1510" s="187">
        <v>758</v>
      </c>
      <c r="V1510" s="187">
        <v>167452953</v>
      </c>
      <c r="W1510" s="187">
        <v>600980</v>
      </c>
      <c r="X1510" s="188">
        <f t="shared" si="105"/>
        <v>13.085227272727272</v>
      </c>
      <c r="Y1510" s="189">
        <v>759</v>
      </c>
      <c r="Z1510" s="189">
        <v>167452953</v>
      </c>
      <c r="AA1510" s="189">
        <v>600981</v>
      </c>
      <c r="AB1510" s="357">
        <v>51</v>
      </c>
    </row>
    <row r="1511" spans="1:28" x14ac:dyDescent="0.25">
      <c r="A1511" s="125" t="s">
        <v>2351</v>
      </c>
      <c r="B1511" s="183">
        <v>167452954</v>
      </c>
      <c r="C1511" s="184">
        <v>2.97</v>
      </c>
      <c r="D1511" s="127">
        <f>(C1511+4.2+coefficient!$B$20-0.5)/0.9*1.19</f>
        <v>20.719222222222221</v>
      </c>
      <c r="E1511" s="128">
        <f>(C1511+4.2+coefficient!$B$20-0.5)/0.95</f>
        <v>16.494736842105265</v>
      </c>
      <c r="F1511" s="185" t="s">
        <v>842</v>
      </c>
      <c r="G1511" s="179">
        <v>1510</v>
      </c>
      <c r="H1511" s="180">
        <f>(C1511+4.2+coefficient!$B$20)/0.85*1.19</f>
        <v>22.638000000000002</v>
      </c>
      <c r="I1511" s="132">
        <v>294</v>
      </c>
      <c r="J1511" s="132">
        <v>167452954</v>
      </c>
      <c r="K1511" s="132">
        <v>451454</v>
      </c>
      <c r="L1511" s="181">
        <f>(C1511+4.2+coefficient!$B$20)/0.88*1.19</f>
        <v>21.866250000000004</v>
      </c>
      <c r="M1511" s="135">
        <v>295</v>
      </c>
      <c r="N1511" s="135">
        <v>167452954</v>
      </c>
      <c r="O1511" s="135">
        <v>451455</v>
      </c>
      <c r="P1511" s="182">
        <f>(C1511+4.2+coefficient!$B$20-0.5)/0.88*1.19</f>
        <v>21.190113636363638</v>
      </c>
      <c r="Q1511" s="137">
        <v>296</v>
      </c>
      <c r="R1511" s="137">
        <v>167452954</v>
      </c>
      <c r="S1511" s="137">
        <v>451456</v>
      </c>
      <c r="T1511" s="186">
        <f t="shared" si="101"/>
        <v>9.6957954545454541</v>
      </c>
      <c r="U1511" s="187">
        <v>758</v>
      </c>
      <c r="V1511" s="187">
        <v>167452954</v>
      </c>
      <c r="W1511" s="187">
        <v>600982</v>
      </c>
      <c r="X1511" s="188">
        <f t="shared" si="105"/>
        <v>16.966250000000002</v>
      </c>
      <c r="Y1511" s="189">
        <v>759</v>
      </c>
      <c r="Z1511" s="189">
        <v>167452954</v>
      </c>
      <c r="AA1511" s="189">
        <v>600983</v>
      </c>
      <c r="AB1511" s="357">
        <v>51</v>
      </c>
    </row>
    <row r="1512" spans="1:28" x14ac:dyDescent="0.25">
      <c r="A1512" s="144" t="s">
        <v>2352</v>
      </c>
      <c r="B1512" s="183">
        <v>167452955</v>
      </c>
      <c r="C1512" s="184">
        <v>3.7</v>
      </c>
      <c r="D1512" s="127">
        <f>(C1512+4.2+coefficient!$B$19-0.5)/0.9*1.19</f>
        <v>25.651111111111106</v>
      </c>
      <c r="E1512" s="128">
        <f>(C1512+4.2+coefficient!$B$19-0.5)/0.95</f>
        <v>20.421052631578945</v>
      </c>
      <c r="F1512" s="178" t="s">
        <v>841</v>
      </c>
      <c r="G1512" s="179">
        <v>1511</v>
      </c>
      <c r="H1512" s="180">
        <f>(C1512+4.2+coefficient!$B$19)/0.85*1.19</f>
        <v>27.859999999999996</v>
      </c>
      <c r="I1512" s="132">
        <v>294</v>
      </c>
      <c r="J1512" s="132">
        <v>167452955</v>
      </c>
      <c r="K1512" s="132">
        <v>451457</v>
      </c>
      <c r="L1512" s="181">
        <f>(C1512+4.2+coefficient!$B$19)/0.88*1.19</f>
        <v>26.910227272727273</v>
      </c>
      <c r="M1512" s="135">
        <v>295</v>
      </c>
      <c r="N1512" s="135">
        <v>167452955</v>
      </c>
      <c r="O1512" s="135">
        <v>451458</v>
      </c>
      <c r="P1512" s="182">
        <f>(C1512+4.2+coefficient!$B$19-0.5)/0.88*1.19</f>
        <v>26.234090909090906</v>
      </c>
      <c r="Q1512" s="137">
        <v>296</v>
      </c>
      <c r="R1512" s="137">
        <v>167452955</v>
      </c>
      <c r="S1512" s="137">
        <v>451459</v>
      </c>
      <c r="T1512" s="186">
        <f t="shared" si="101"/>
        <v>10.682954545454546</v>
      </c>
      <c r="U1512" s="187">
        <v>758</v>
      </c>
      <c r="V1512" s="187">
        <v>167452955</v>
      </c>
      <c r="W1512" s="187">
        <v>600984</v>
      </c>
      <c r="X1512" s="188">
        <f t="shared" si="105"/>
        <v>22.010227272727271</v>
      </c>
      <c r="Y1512" s="189">
        <v>759</v>
      </c>
      <c r="Z1512" s="189">
        <v>167452955</v>
      </c>
      <c r="AA1512" s="189">
        <v>600985</v>
      </c>
      <c r="AB1512" s="357">
        <v>51</v>
      </c>
    </row>
    <row r="1513" spans="1:28" x14ac:dyDescent="0.25">
      <c r="A1513" s="125" t="s">
        <v>2353</v>
      </c>
      <c r="B1513" s="183">
        <v>167452956</v>
      </c>
      <c r="C1513" s="184">
        <v>3.7</v>
      </c>
      <c r="D1513" s="127">
        <f>(C1513+4.2+coefficient!$B$19-0.5)/0.9*1.19</f>
        <v>25.651111111111106</v>
      </c>
      <c r="E1513" s="128">
        <f>(C1513+4.2+coefficient!$B$19-0.5)/0.95</f>
        <v>20.421052631578945</v>
      </c>
      <c r="F1513" s="185" t="s">
        <v>841</v>
      </c>
      <c r="G1513" s="179">
        <v>1512</v>
      </c>
      <c r="H1513" s="180">
        <f>(C1513+4.2+coefficient!$B$19)/0.85*1.19</f>
        <v>27.859999999999996</v>
      </c>
      <c r="I1513" s="132">
        <v>294</v>
      </c>
      <c r="J1513" s="132">
        <v>167452956</v>
      </c>
      <c r="K1513" s="132">
        <v>451460</v>
      </c>
      <c r="L1513" s="181">
        <f>(C1513+4.2+coefficient!$B$19)/0.88*1.19</f>
        <v>26.910227272727273</v>
      </c>
      <c r="M1513" s="135">
        <v>295</v>
      </c>
      <c r="N1513" s="135">
        <v>167452956</v>
      </c>
      <c r="O1513" s="135">
        <v>451461</v>
      </c>
      <c r="P1513" s="182">
        <f>(C1513+4.2+coefficient!$B$19-0.5)/0.88*1.19</f>
        <v>26.234090909090906</v>
      </c>
      <c r="Q1513" s="137">
        <v>296</v>
      </c>
      <c r="R1513" s="137">
        <v>167452956</v>
      </c>
      <c r="S1513" s="137">
        <v>451462</v>
      </c>
      <c r="T1513" s="186">
        <f t="shared" si="101"/>
        <v>10.682954545454546</v>
      </c>
      <c r="U1513" s="187">
        <v>758</v>
      </c>
      <c r="V1513" s="187">
        <v>167452956</v>
      </c>
      <c r="W1513" s="187">
        <v>600986</v>
      </c>
      <c r="X1513" s="188">
        <f t="shared" si="105"/>
        <v>22.010227272727271</v>
      </c>
      <c r="Y1513" s="189">
        <v>759</v>
      </c>
      <c r="Z1513" s="189">
        <v>167452956</v>
      </c>
      <c r="AA1513" s="189">
        <v>600987</v>
      </c>
      <c r="AB1513" s="357">
        <v>51</v>
      </c>
    </row>
    <row r="1514" spans="1:28" x14ac:dyDescent="0.25">
      <c r="A1514" s="144" t="s">
        <v>2354</v>
      </c>
      <c r="B1514" s="183">
        <v>167452957</v>
      </c>
      <c r="C1514" s="184">
        <v>3.22</v>
      </c>
      <c r="D1514" s="127">
        <f>(C1514+4.2+coefficient!$B$20-0.5)/0.9*1.19</f>
        <v>21.049777777777777</v>
      </c>
      <c r="E1514" s="128">
        <f>(C1514+4.2+coefficient!$B$20-0.5)/0.95</f>
        <v>16.757894736842108</v>
      </c>
      <c r="F1514" s="178" t="s">
        <v>842</v>
      </c>
      <c r="G1514" s="179">
        <v>1513</v>
      </c>
      <c r="H1514" s="180">
        <f>(C1514+4.2+coefficient!$B$20)/0.85*1.19</f>
        <v>22.988000000000003</v>
      </c>
      <c r="I1514" s="132">
        <v>294</v>
      </c>
      <c r="J1514" s="132">
        <v>167452957</v>
      </c>
      <c r="K1514" s="132">
        <v>451463</v>
      </c>
      <c r="L1514" s="181">
        <f>(C1514+4.2+coefficient!$B$20)/0.88*1.19</f>
        <v>22.204318181818181</v>
      </c>
      <c r="M1514" s="135">
        <v>295</v>
      </c>
      <c r="N1514" s="135">
        <v>167452957</v>
      </c>
      <c r="O1514" s="135">
        <v>451464</v>
      </c>
      <c r="P1514" s="182">
        <f>(C1514+4.2+coefficient!$B$20-0.5)/0.88*1.19</f>
        <v>21.528181818181821</v>
      </c>
      <c r="Q1514" s="137">
        <v>296</v>
      </c>
      <c r="R1514" s="137">
        <v>167452957</v>
      </c>
      <c r="S1514" s="137">
        <v>451465</v>
      </c>
      <c r="T1514" s="186">
        <f t="shared" si="101"/>
        <v>10.033863636363636</v>
      </c>
      <c r="U1514" s="187">
        <v>758</v>
      </c>
      <c r="V1514" s="187">
        <v>167452957</v>
      </c>
      <c r="W1514" s="187">
        <v>600988</v>
      </c>
      <c r="X1514" s="188">
        <f t="shared" si="105"/>
        <v>17.304318181818182</v>
      </c>
      <c r="Y1514" s="189">
        <v>759</v>
      </c>
      <c r="Z1514" s="189">
        <v>167452957</v>
      </c>
      <c r="AA1514" s="189">
        <v>600989</v>
      </c>
      <c r="AB1514" s="357">
        <v>51</v>
      </c>
    </row>
    <row r="1515" spans="1:28" x14ac:dyDescent="0.25">
      <c r="A1515" s="125" t="s">
        <v>2355</v>
      </c>
      <c r="B1515" s="183">
        <v>167452958</v>
      </c>
      <c r="C1515" s="184">
        <v>3.95</v>
      </c>
      <c r="D1515" s="127">
        <f>(C1515+4.2+coefficient!$B$19-0.5)/0.9*1.19</f>
        <v>25.981666666666666</v>
      </c>
      <c r="E1515" s="128">
        <f>(C1515+4.2+coefficient!$B$19-0.5)/0.95</f>
        <v>20.684210526315788</v>
      </c>
      <c r="F1515" s="185" t="s">
        <v>841</v>
      </c>
      <c r="G1515" s="179">
        <v>1514</v>
      </c>
      <c r="H1515" s="180">
        <f>(C1515+4.2+coefficient!$B$19)/0.85*1.19</f>
        <v>28.209999999999997</v>
      </c>
      <c r="I1515" s="132">
        <v>294</v>
      </c>
      <c r="J1515" s="132">
        <v>167452958</v>
      </c>
      <c r="K1515" s="132">
        <v>451466</v>
      </c>
      <c r="L1515" s="181">
        <f>(C1515+4.2+coefficient!$B$19)/0.88*1.19</f>
        <v>27.248295454545449</v>
      </c>
      <c r="M1515" s="135">
        <v>295</v>
      </c>
      <c r="N1515" s="135">
        <v>167452958</v>
      </c>
      <c r="O1515" s="135">
        <v>451467</v>
      </c>
      <c r="P1515" s="182">
        <f>(C1515+4.2+coefficient!$B$19-0.5)/0.88*1.19</f>
        <v>26.572159090909089</v>
      </c>
      <c r="Q1515" s="137">
        <v>296</v>
      </c>
      <c r="R1515" s="137">
        <v>167452958</v>
      </c>
      <c r="S1515" s="137">
        <v>451468</v>
      </c>
      <c r="T1515" s="186">
        <f t="shared" si="101"/>
        <v>11.021022727272728</v>
      </c>
      <c r="U1515" s="187">
        <v>758</v>
      </c>
      <c r="V1515" s="187">
        <v>167452958</v>
      </c>
      <c r="W1515" s="187">
        <v>600990</v>
      </c>
      <c r="X1515" s="188">
        <f t="shared" si="105"/>
        <v>22.34829545454545</v>
      </c>
      <c r="Y1515" s="189">
        <v>759</v>
      </c>
      <c r="Z1515" s="189">
        <v>167452958</v>
      </c>
      <c r="AA1515" s="189">
        <v>600991</v>
      </c>
      <c r="AB1515" s="357">
        <v>51</v>
      </c>
    </row>
    <row r="1516" spans="1:28" x14ac:dyDescent="0.25">
      <c r="A1516" s="144" t="s">
        <v>2356</v>
      </c>
      <c r="B1516" s="183">
        <v>167452959</v>
      </c>
      <c r="C1516" s="184">
        <v>3.95</v>
      </c>
      <c r="D1516" s="127">
        <f>(C1516+4.2+coefficient!$B$19-0.5)/0.9*1.19</f>
        <v>25.981666666666666</v>
      </c>
      <c r="E1516" s="128">
        <f>(C1516+4.2+coefficient!$B$19-0.5)/0.95</f>
        <v>20.684210526315788</v>
      </c>
      <c r="F1516" s="178" t="s">
        <v>841</v>
      </c>
      <c r="G1516" s="179">
        <v>1515</v>
      </c>
      <c r="H1516" s="180">
        <f>(C1516+4.2+coefficient!$B$19)/0.85*1.19</f>
        <v>28.209999999999997</v>
      </c>
      <c r="I1516" s="132">
        <v>294</v>
      </c>
      <c r="J1516" s="132">
        <v>167452959</v>
      </c>
      <c r="K1516" s="132">
        <v>451469</v>
      </c>
      <c r="L1516" s="181">
        <f>(C1516+4.2+coefficient!$B$19)/0.88*1.19</f>
        <v>27.248295454545449</v>
      </c>
      <c r="M1516" s="135">
        <v>295</v>
      </c>
      <c r="N1516" s="135">
        <v>167452959</v>
      </c>
      <c r="O1516" s="135">
        <v>451470</v>
      </c>
      <c r="P1516" s="182">
        <f>(C1516+4.2+coefficient!$B$19-0.5)/0.88*1.19</f>
        <v>26.572159090909089</v>
      </c>
      <c r="Q1516" s="137">
        <v>296</v>
      </c>
      <c r="R1516" s="137">
        <v>167452959</v>
      </c>
      <c r="S1516" s="137">
        <v>451471</v>
      </c>
      <c r="T1516" s="186">
        <f t="shared" si="101"/>
        <v>11.021022727272728</v>
      </c>
      <c r="U1516" s="187">
        <v>758</v>
      </c>
      <c r="V1516" s="187">
        <v>167452959</v>
      </c>
      <c r="W1516" s="187">
        <v>600992</v>
      </c>
      <c r="X1516" s="188">
        <f t="shared" si="105"/>
        <v>22.34829545454545</v>
      </c>
      <c r="Y1516" s="189">
        <v>759</v>
      </c>
      <c r="Z1516" s="189">
        <v>167452959</v>
      </c>
      <c r="AA1516" s="189">
        <v>600993</v>
      </c>
      <c r="AB1516" s="357">
        <v>51</v>
      </c>
    </row>
    <row r="1517" spans="1:28" x14ac:dyDescent="0.25">
      <c r="A1517" s="125" t="s">
        <v>2357</v>
      </c>
      <c r="B1517" s="183">
        <v>167452960</v>
      </c>
      <c r="C1517" s="184">
        <v>2.95</v>
      </c>
      <c r="D1517" s="127">
        <f>(C1517+4.2+coefficient!$B$20-0.5)/0.9*1.19</f>
        <v>20.692777777777774</v>
      </c>
      <c r="E1517" s="128">
        <f>(C1517+4.2+coefficient!$B$20-0.5)/0.95</f>
        <v>16.473684210526315</v>
      </c>
      <c r="F1517" s="185" t="s">
        <v>842</v>
      </c>
      <c r="G1517" s="179">
        <v>1516</v>
      </c>
      <c r="H1517" s="180">
        <f>(C1517+4.2+coefficient!$B$20)/0.85*1.19</f>
        <v>22.61</v>
      </c>
      <c r="I1517" s="132">
        <v>294</v>
      </c>
      <c r="J1517" s="132">
        <v>167452960</v>
      </c>
      <c r="K1517" s="132">
        <v>451472</v>
      </c>
      <c r="L1517" s="181">
        <f>(C1517+4.2+coefficient!$B$20)/0.88*1.19</f>
        <v>21.839204545454542</v>
      </c>
      <c r="M1517" s="135">
        <v>295</v>
      </c>
      <c r="N1517" s="135">
        <v>167452960</v>
      </c>
      <c r="O1517" s="135">
        <v>451473</v>
      </c>
      <c r="P1517" s="182">
        <f>(C1517+4.2+coefficient!$B$20-0.5)/0.88*1.19</f>
        <v>21.163068181818179</v>
      </c>
      <c r="Q1517" s="137">
        <v>296</v>
      </c>
      <c r="R1517" s="137">
        <v>167452960</v>
      </c>
      <c r="S1517" s="137">
        <v>451474</v>
      </c>
      <c r="T1517" s="186">
        <f t="shared" si="101"/>
        <v>9.6687499999999993</v>
      </c>
      <c r="U1517" s="187">
        <v>758</v>
      </c>
      <c r="V1517" s="187">
        <v>167452960</v>
      </c>
      <c r="W1517" s="187">
        <v>600994</v>
      </c>
      <c r="X1517" s="188">
        <f>L1517-1</f>
        <v>20.839204545454542</v>
      </c>
      <c r="Y1517" s="189">
        <v>759</v>
      </c>
      <c r="Z1517" s="189">
        <v>167452960</v>
      </c>
      <c r="AA1517" s="189">
        <v>600995</v>
      </c>
      <c r="AB1517" s="357">
        <v>10</v>
      </c>
    </row>
    <row r="1518" spans="1:28" x14ac:dyDescent="0.25">
      <c r="A1518" s="144" t="s">
        <v>2358</v>
      </c>
      <c r="B1518" s="183">
        <v>167452961</v>
      </c>
      <c r="C1518" s="184">
        <v>3.68</v>
      </c>
      <c r="D1518" s="127">
        <f>(C1518+4.2+coefficient!$B$19-0.5)/0.9*1.19</f>
        <v>25.624666666666666</v>
      </c>
      <c r="E1518" s="128">
        <f>(C1518+4.2+coefficient!$B$19-0.5)/0.95</f>
        <v>20.400000000000002</v>
      </c>
      <c r="F1518" s="178" t="s">
        <v>841</v>
      </c>
      <c r="G1518" s="179">
        <v>1517</v>
      </c>
      <c r="H1518" s="180">
        <f>(C1518+4.2+coefficient!$B$19)/0.85*1.19</f>
        <v>27.832000000000001</v>
      </c>
      <c r="I1518" s="132">
        <v>294</v>
      </c>
      <c r="J1518" s="132">
        <v>167452961</v>
      </c>
      <c r="K1518" s="132">
        <v>451475</v>
      </c>
      <c r="L1518" s="181">
        <f>(C1518+4.2+coefficient!$B$19)/0.88*1.19</f>
        <v>26.883181818181821</v>
      </c>
      <c r="M1518" s="135">
        <v>295</v>
      </c>
      <c r="N1518" s="135">
        <v>167452961</v>
      </c>
      <c r="O1518" s="135">
        <v>451476</v>
      </c>
      <c r="P1518" s="182">
        <f>(C1518+4.2+coefficient!$B$19-0.5)/0.88*1.19</f>
        <v>26.207045454545458</v>
      </c>
      <c r="Q1518" s="137">
        <v>296</v>
      </c>
      <c r="R1518" s="137">
        <v>167452961</v>
      </c>
      <c r="S1518" s="137">
        <v>451477</v>
      </c>
      <c r="T1518" s="186">
        <f t="shared" si="101"/>
        <v>10.655909090909091</v>
      </c>
      <c r="U1518" s="187">
        <v>758</v>
      </c>
      <c r="V1518" s="187">
        <v>167452961</v>
      </c>
      <c r="W1518" s="187">
        <v>600996</v>
      </c>
      <c r="X1518" s="188">
        <f>L1518-1</f>
        <v>25.883181818181821</v>
      </c>
      <c r="Y1518" s="189">
        <v>759</v>
      </c>
      <c r="Z1518" s="189">
        <v>167452961</v>
      </c>
      <c r="AA1518" s="189">
        <v>600997</v>
      </c>
      <c r="AB1518" s="357">
        <v>10</v>
      </c>
    </row>
    <row r="1519" spans="1:28" x14ac:dyDescent="0.25">
      <c r="A1519" s="125" t="s">
        <v>2359</v>
      </c>
      <c r="B1519" s="183">
        <v>167452962</v>
      </c>
      <c r="C1519" s="184">
        <v>3.68</v>
      </c>
      <c r="D1519" s="127">
        <f>(C1519+4.2+coefficient!$B$19-0.5)/0.9*1.19</f>
        <v>25.624666666666666</v>
      </c>
      <c r="E1519" s="128">
        <f>(C1519+4.2+coefficient!$B$19-0.5)/0.95</f>
        <v>20.400000000000002</v>
      </c>
      <c r="F1519" s="185" t="s">
        <v>841</v>
      </c>
      <c r="G1519" s="179">
        <v>1518</v>
      </c>
      <c r="H1519" s="180">
        <f>(C1519+4.2+coefficient!$B$19)/0.85*1.19</f>
        <v>27.832000000000001</v>
      </c>
      <c r="I1519" s="132">
        <v>294</v>
      </c>
      <c r="J1519" s="132">
        <v>167452962</v>
      </c>
      <c r="K1519" s="132">
        <v>451478</v>
      </c>
      <c r="L1519" s="181">
        <f>(C1519+4.2+coefficient!$B$19)/0.88*1.19</f>
        <v>26.883181818181821</v>
      </c>
      <c r="M1519" s="135">
        <v>295</v>
      </c>
      <c r="N1519" s="135">
        <v>167452962</v>
      </c>
      <c r="O1519" s="135">
        <v>451479</v>
      </c>
      <c r="P1519" s="182">
        <f>(C1519+4.2+coefficient!$B$19-0.5)/0.88*1.19</f>
        <v>26.207045454545458</v>
      </c>
      <c r="Q1519" s="137">
        <v>296</v>
      </c>
      <c r="R1519" s="137">
        <v>167452962</v>
      </c>
      <c r="S1519" s="137">
        <v>451480</v>
      </c>
      <c r="T1519" s="186">
        <f t="shared" si="101"/>
        <v>10.655909090909091</v>
      </c>
      <c r="U1519" s="187">
        <v>758</v>
      </c>
      <c r="V1519" s="187">
        <v>167452962</v>
      </c>
      <c r="W1519" s="187">
        <v>600998</v>
      </c>
      <c r="X1519" s="188">
        <f>L1519-1</f>
        <v>25.883181818181821</v>
      </c>
      <c r="Y1519" s="189">
        <v>759</v>
      </c>
      <c r="Z1519" s="189">
        <v>167452962</v>
      </c>
      <c r="AA1519" s="189">
        <v>600999</v>
      </c>
      <c r="AB1519" s="357">
        <v>10</v>
      </c>
    </row>
    <row r="1520" spans="1:28" x14ac:dyDescent="0.25">
      <c r="A1520" s="144" t="s">
        <v>2360</v>
      </c>
      <c r="B1520" s="183">
        <v>167452963</v>
      </c>
      <c r="C1520" s="184">
        <v>2.96</v>
      </c>
      <c r="D1520" s="127">
        <f>(C1520+4.2+coefficient!$B$20-0.5)/0.9*1.19</f>
        <v>20.705999999999996</v>
      </c>
      <c r="E1520" s="128">
        <f>(C1520+4.2+coefficient!$B$20-0.5)/0.95</f>
        <v>16.484210526315792</v>
      </c>
      <c r="F1520" s="178" t="s">
        <v>842</v>
      </c>
      <c r="G1520" s="179">
        <v>1519</v>
      </c>
      <c r="H1520" s="180">
        <f>(C1520+4.2+coefficient!$B$20)/0.85*1.19</f>
        <v>22.623999999999999</v>
      </c>
      <c r="I1520" s="132">
        <v>294</v>
      </c>
      <c r="J1520" s="132">
        <v>167452963</v>
      </c>
      <c r="K1520" s="132">
        <v>451481</v>
      </c>
      <c r="L1520" s="181">
        <f>(C1520+4.2+coefficient!$B$20)/0.88*1.19</f>
        <v>21.852727272727272</v>
      </c>
      <c r="M1520" s="135">
        <v>295</v>
      </c>
      <c r="N1520" s="135">
        <v>167452963</v>
      </c>
      <c r="O1520" s="135">
        <v>451482</v>
      </c>
      <c r="P1520" s="182">
        <f>(C1520+4.2+coefficient!$B$20-0.5)/0.88*1.19</f>
        <v>21.176590909090908</v>
      </c>
      <c r="Q1520" s="137">
        <v>296</v>
      </c>
      <c r="R1520" s="137">
        <v>167452963</v>
      </c>
      <c r="S1520" s="137">
        <v>451483</v>
      </c>
      <c r="T1520" s="186">
        <f t="shared" si="101"/>
        <v>9.6822727272727267</v>
      </c>
      <c r="U1520" s="187">
        <v>758</v>
      </c>
      <c r="V1520" s="187">
        <v>167452963</v>
      </c>
      <c r="W1520" s="187">
        <v>601000</v>
      </c>
      <c r="X1520" s="188">
        <f t="shared" ref="X1520:X1525" si="106">L1520-4.9</f>
        <v>16.952727272727273</v>
      </c>
      <c r="Y1520" s="189">
        <v>759</v>
      </c>
      <c r="Z1520" s="189">
        <v>167452963</v>
      </c>
      <c r="AA1520" s="189">
        <v>601001</v>
      </c>
      <c r="AB1520" s="357">
        <v>51</v>
      </c>
    </row>
    <row r="1521" spans="1:28" x14ac:dyDescent="0.25">
      <c r="A1521" s="125" t="s">
        <v>2361</v>
      </c>
      <c r="B1521" s="183">
        <v>167452964</v>
      </c>
      <c r="C1521" s="184">
        <v>3.07</v>
      </c>
      <c r="D1521" s="127">
        <f>(C1521+4.2+coefficient!$B$20-0.5)/0.9*1.19</f>
        <v>20.851444444444443</v>
      </c>
      <c r="E1521" s="128">
        <f>(C1521+4.2+coefficient!$B$20-0.5)/0.95</f>
        <v>16.600000000000001</v>
      </c>
      <c r="F1521" s="185" t="s">
        <v>842</v>
      </c>
      <c r="G1521" s="179">
        <v>1520</v>
      </c>
      <c r="H1521" s="180">
        <f>(C1521+4.2+coefficient!$B$20)/0.85*1.19</f>
        <v>22.777999999999999</v>
      </c>
      <c r="I1521" s="132">
        <v>294</v>
      </c>
      <c r="J1521" s="132">
        <v>167452964</v>
      </c>
      <c r="K1521" s="132">
        <v>451484</v>
      </c>
      <c r="L1521" s="181">
        <f>(C1521+4.2+coefficient!$B$20)/0.88*1.19</f>
        <v>22.001477272727271</v>
      </c>
      <c r="M1521" s="135">
        <v>295</v>
      </c>
      <c r="N1521" s="135">
        <v>167452964</v>
      </c>
      <c r="O1521" s="135">
        <v>451485</v>
      </c>
      <c r="P1521" s="182">
        <f>(C1521+4.2+coefficient!$B$20-0.5)/0.88*1.19</f>
        <v>21.325340909090905</v>
      </c>
      <c r="Q1521" s="137">
        <v>296</v>
      </c>
      <c r="R1521" s="137">
        <v>167452964</v>
      </c>
      <c r="S1521" s="137">
        <v>451486</v>
      </c>
      <c r="T1521" s="186">
        <f t="shared" si="101"/>
        <v>9.8310227272727264</v>
      </c>
      <c r="U1521" s="187">
        <v>758</v>
      </c>
      <c r="V1521" s="187">
        <v>167452964</v>
      </c>
      <c r="W1521" s="187">
        <v>601002</v>
      </c>
      <c r="X1521" s="188">
        <f t="shared" si="106"/>
        <v>17.101477272727273</v>
      </c>
      <c r="Y1521" s="189">
        <v>759</v>
      </c>
      <c r="Z1521" s="189">
        <v>167452964</v>
      </c>
      <c r="AA1521" s="189">
        <v>601003</v>
      </c>
      <c r="AB1521" s="357">
        <v>51</v>
      </c>
    </row>
    <row r="1522" spans="1:28" x14ac:dyDescent="0.25">
      <c r="A1522" s="144" t="s">
        <v>2362</v>
      </c>
      <c r="B1522" s="183">
        <v>167452965</v>
      </c>
      <c r="C1522" s="184">
        <v>3.06</v>
      </c>
      <c r="D1522" s="127">
        <f>(C1522+4.2+coefficient!$B$20-0.5)/0.9*1.19</f>
        <v>20.838222222222218</v>
      </c>
      <c r="E1522" s="128">
        <f>(C1522+4.2+coefficient!$B$20-0.5)/0.95</f>
        <v>16.589473684210525</v>
      </c>
      <c r="F1522" s="178" t="s">
        <v>842</v>
      </c>
      <c r="G1522" s="179">
        <v>1521</v>
      </c>
      <c r="H1522" s="180">
        <f>(C1522+4.2+coefficient!$B$20)/0.85*1.19</f>
        <v>22.763999999999999</v>
      </c>
      <c r="I1522" s="132">
        <v>294</v>
      </c>
      <c r="J1522" s="132">
        <v>167452965</v>
      </c>
      <c r="K1522" s="132">
        <v>451487</v>
      </c>
      <c r="L1522" s="181">
        <f>(C1522+4.2+coefficient!$B$20)/0.88*1.19</f>
        <v>21.987954545454542</v>
      </c>
      <c r="M1522" s="135">
        <v>295</v>
      </c>
      <c r="N1522" s="135">
        <v>167452965</v>
      </c>
      <c r="O1522" s="135">
        <v>451488</v>
      </c>
      <c r="P1522" s="182">
        <f>(C1522+4.2+coefficient!$B$20-0.5)/0.88*1.19</f>
        <v>21.311818181818179</v>
      </c>
      <c r="Q1522" s="137">
        <v>296</v>
      </c>
      <c r="R1522" s="137">
        <v>167452965</v>
      </c>
      <c r="S1522" s="137">
        <v>451489</v>
      </c>
      <c r="T1522" s="186">
        <f t="shared" si="101"/>
        <v>9.817499999999999</v>
      </c>
      <c r="U1522" s="187">
        <v>758</v>
      </c>
      <c r="V1522" s="187">
        <v>167452965</v>
      </c>
      <c r="W1522" s="187">
        <v>601004</v>
      </c>
      <c r="X1522" s="188">
        <f t="shared" si="106"/>
        <v>17.087954545454544</v>
      </c>
      <c r="Y1522" s="189">
        <v>759</v>
      </c>
      <c r="Z1522" s="189">
        <v>167452965</v>
      </c>
      <c r="AA1522" s="189">
        <v>601005</v>
      </c>
      <c r="AB1522" s="357">
        <v>51</v>
      </c>
    </row>
    <row r="1523" spans="1:28" x14ac:dyDescent="0.25">
      <c r="A1523" s="125" t="s">
        <v>2363</v>
      </c>
      <c r="B1523" s="183">
        <v>167452966</v>
      </c>
      <c r="C1523" s="184">
        <v>3.32</v>
      </c>
      <c r="D1523" s="127">
        <f>(C1523+4.2+coefficient!$B$20-0.5)/0.9*1.19</f>
        <v>21.181999999999999</v>
      </c>
      <c r="E1523" s="128">
        <f>(C1523+4.2+coefficient!$B$20-0.5)/0.95</f>
        <v>16.863157894736844</v>
      </c>
      <c r="F1523" s="185" t="s">
        <v>842</v>
      </c>
      <c r="G1523" s="179">
        <v>1522</v>
      </c>
      <c r="H1523" s="180">
        <f>(C1523+4.2+coefficient!$B$20)/0.85*1.19</f>
        <v>23.127999999999997</v>
      </c>
      <c r="I1523" s="132">
        <v>294</v>
      </c>
      <c r="J1523" s="132">
        <v>167452966</v>
      </c>
      <c r="K1523" s="132">
        <v>451490</v>
      </c>
      <c r="L1523" s="181">
        <f>(C1523+4.2+coefficient!$B$20)/0.88*1.19</f>
        <v>22.339545454545455</v>
      </c>
      <c r="M1523" s="135">
        <v>295</v>
      </c>
      <c r="N1523" s="135">
        <v>167452966</v>
      </c>
      <c r="O1523" s="135">
        <v>451491</v>
      </c>
      <c r="P1523" s="182">
        <f>(C1523+4.2+coefficient!$B$20-0.5)/0.88*1.19</f>
        <v>21.663409090909088</v>
      </c>
      <c r="Q1523" s="137">
        <v>296</v>
      </c>
      <c r="R1523" s="137">
        <v>167452966</v>
      </c>
      <c r="S1523" s="137">
        <v>451492</v>
      </c>
      <c r="T1523" s="186">
        <f t="shared" si="101"/>
        <v>10.169090909090908</v>
      </c>
      <c r="U1523" s="187">
        <v>758</v>
      </c>
      <c r="V1523" s="187">
        <v>167452966</v>
      </c>
      <c r="W1523" s="187">
        <v>601006</v>
      </c>
      <c r="X1523" s="188">
        <f t="shared" si="106"/>
        <v>17.439545454545453</v>
      </c>
      <c r="Y1523" s="189">
        <v>759</v>
      </c>
      <c r="Z1523" s="189">
        <v>167452966</v>
      </c>
      <c r="AA1523" s="189">
        <v>601007</v>
      </c>
      <c r="AB1523" s="357">
        <v>51</v>
      </c>
    </row>
    <row r="1524" spans="1:28" x14ac:dyDescent="0.25">
      <c r="A1524" s="144" t="s">
        <v>2364</v>
      </c>
      <c r="B1524" s="183">
        <v>167452967</v>
      </c>
      <c r="C1524" s="184">
        <v>3.24</v>
      </c>
      <c r="D1524" s="127">
        <f>(C1524+4.2+coefficient!$B$20-0.5)/0.9*1.19</f>
        <v>21.076222222222224</v>
      </c>
      <c r="E1524" s="128">
        <f>(C1524+4.2+coefficient!$B$20-0.5)/0.95</f>
        <v>16.778947368421054</v>
      </c>
      <c r="F1524" s="178" t="s">
        <v>842</v>
      </c>
      <c r="G1524" s="179">
        <v>1523</v>
      </c>
      <c r="H1524" s="180">
        <f>(C1524+4.2+coefficient!$B$20)/0.85*1.19</f>
        <v>23.016000000000002</v>
      </c>
      <c r="I1524" s="132">
        <v>294</v>
      </c>
      <c r="J1524" s="132">
        <v>167452967</v>
      </c>
      <c r="K1524" s="132">
        <v>451493</v>
      </c>
      <c r="L1524" s="181">
        <f>(C1524+4.2+coefficient!$B$20)/0.88*1.19</f>
        <v>22.231363636363636</v>
      </c>
      <c r="M1524" s="135">
        <v>295</v>
      </c>
      <c r="N1524" s="135">
        <v>167452967</v>
      </c>
      <c r="O1524" s="135">
        <v>451494</v>
      </c>
      <c r="P1524" s="182">
        <f>(C1524+4.2+coefficient!$B$20-0.5)/0.88*1.19</f>
        <v>21.555227272727272</v>
      </c>
      <c r="Q1524" s="137">
        <v>296</v>
      </c>
      <c r="R1524" s="137">
        <v>167452967</v>
      </c>
      <c r="S1524" s="137">
        <v>451495</v>
      </c>
      <c r="T1524" s="186">
        <f t="shared" si="101"/>
        <v>10.060909090909091</v>
      </c>
      <c r="U1524" s="187">
        <v>758</v>
      </c>
      <c r="V1524" s="187">
        <v>167452967</v>
      </c>
      <c r="W1524" s="187">
        <v>601008</v>
      </c>
      <c r="X1524" s="188">
        <f t="shared" si="106"/>
        <v>17.331363636363633</v>
      </c>
      <c r="Y1524" s="189">
        <v>759</v>
      </c>
      <c r="Z1524" s="189">
        <v>167452967</v>
      </c>
      <c r="AA1524" s="189">
        <v>601009</v>
      </c>
      <c r="AB1524" s="357">
        <v>51</v>
      </c>
    </row>
    <row r="1525" spans="1:28" x14ac:dyDescent="0.25">
      <c r="A1525" s="125" t="s">
        <v>2365</v>
      </c>
      <c r="B1525" s="183">
        <v>167452968</v>
      </c>
      <c r="C1525" s="184">
        <v>3.25</v>
      </c>
      <c r="D1525" s="127">
        <f>(C1525+4.2+coefficient!$B$20-0.5)/0.9*1.19</f>
        <v>21.089444444444442</v>
      </c>
      <c r="E1525" s="128">
        <f>(C1525+4.2+coefficient!$B$20-0.5)/0.95</f>
        <v>16.789473684210527</v>
      </c>
      <c r="F1525" s="185" t="s">
        <v>842</v>
      </c>
      <c r="G1525" s="179">
        <v>1524</v>
      </c>
      <c r="H1525" s="180">
        <f>(C1525+4.2+coefficient!$B$20)/0.85*1.19</f>
        <v>23.029999999999998</v>
      </c>
      <c r="I1525" s="132">
        <v>294</v>
      </c>
      <c r="J1525" s="132">
        <v>167452968</v>
      </c>
      <c r="K1525" s="132">
        <v>451496</v>
      </c>
      <c r="L1525" s="181">
        <f>(C1525+4.2+coefficient!$B$20)/0.88*1.19</f>
        <v>22.244886363636361</v>
      </c>
      <c r="M1525" s="135">
        <v>295</v>
      </c>
      <c r="N1525" s="135">
        <v>167452968</v>
      </c>
      <c r="O1525" s="135">
        <v>451497</v>
      </c>
      <c r="P1525" s="182">
        <f>(C1525+4.2+coefficient!$B$20-0.5)/0.88*1.19</f>
        <v>21.568749999999998</v>
      </c>
      <c r="Q1525" s="137">
        <v>296</v>
      </c>
      <c r="R1525" s="137">
        <v>167452968</v>
      </c>
      <c r="S1525" s="137">
        <v>451498</v>
      </c>
      <c r="T1525" s="186">
        <f t="shared" si="101"/>
        <v>10.074431818181818</v>
      </c>
      <c r="U1525" s="187">
        <v>758</v>
      </c>
      <c r="V1525" s="187">
        <v>167452968</v>
      </c>
      <c r="W1525" s="187">
        <v>601010</v>
      </c>
      <c r="X1525" s="188">
        <f t="shared" si="106"/>
        <v>17.344886363636363</v>
      </c>
      <c r="Y1525" s="189">
        <v>759</v>
      </c>
      <c r="Z1525" s="189">
        <v>167452968</v>
      </c>
      <c r="AA1525" s="189">
        <v>601011</v>
      </c>
      <c r="AB1525" s="357">
        <v>51</v>
      </c>
    </row>
    <row r="1526" spans="1:28" x14ac:dyDescent="0.25">
      <c r="A1526" s="144" t="s">
        <v>2366</v>
      </c>
      <c r="B1526" s="183">
        <v>167452969</v>
      </c>
      <c r="C1526" s="184">
        <v>2.65</v>
      </c>
      <c r="D1526" s="127">
        <f>(C1526+4.2+coefficient!$B$21-0.5)/0.9*1.19</f>
        <v>17.651666666666664</v>
      </c>
      <c r="E1526" s="128">
        <f>(C1526+4.2+coefficient!$B$21-0.5)/0.95</f>
        <v>14.052631578947368</v>
      </c>
      <c r="F1526" s="178" t="s">
        <v>516</v>
      </c>
      <c r="G1526" s="179">
        <v>1525</v>
      </c>
      <c r="H1526" s="180">
        <f>(C1526+4.2+coefficient!$B$21)/0.85*1.19</f>
        <v>19.389999999999997</v>
      </c>
      <c r="I1526" s="132">
        <v>294</v>
      </c>
      <c r="J1526" s="132">
        <v>167452969</v>
      </c>
      <c r="K1526" s="132">
        <v>451499</v>
      </c>
      <c r="L1526" s="181">
        <f>(C1526+4.2+coefficient!$B$21)/0.88*1.19</f>
        <v>18.728977272727271</v>
      </c>
      <c r="M1526" s="135">
        <v>295</v>
      </c>
      <c r="N1526" s="135">
        <v>167452969</v>
      </c>
      <c r="O1526" s="135">
        <v>451500</v>
      </c>
      <c r="P1526" s="182">
        <f>(C1526+4.2+coefficient!$B$21-0.5)/0.88*1.19</f>
        <v>18.052840909090907</v>
      </c>
      <c r="Q1526" s="137">
        <v>296</v>
      </c>
      <c r="R1526" s="137">
        <v>167452969</v>
      </c>
      <c r="S1526" s="137">
        <v>451501</v>
      </c>
      <c r="T1526" s="186">
        <f t="shared" si="101"/>
        <v>9.2630681818181806</v>
      </c>
      <c r="U1526" s="187">
        <v>758</v>
      </c>
      <c r="V1526" s="187">
        <v>167452969</v>
      </c>
      <c r="W1526" s="187">
        <v>601012</v>
      </c>
      <c r="X1526" s="188">
        <f t="shared" ref="X1526:X1532" si="107">L1526-2</f>
        <v>16.728977272727271</v>
      </c>
      <c r="Y1526" s="189">
        <v>759</v>
      </c>
      <c r="Z1526" s="189">
        <v>167452969</v>
      </c>
      <c r="AA1526" s="189">
        <v>601013</v>
      </c>
      <c r="AB1526" s="357">
        <v>8</v>
      </c>
    </row>
    <row r="1527" spans="1:28" x14ac:dyDescent="0.25">
      <c r="A1527" s="125" t="s">
        <v>2367</v>
      </c>
      <c r="B1527" s="183">
        <v>167452970</v>
      </c>
      <c r="C1527" s="184">
        <v>3.52</v>
      </c>
      <c r="D1527" s="127">
        <f>(C1527+4.2+coefficient!$B$20-0.5)/0.9*1.19</f>
        <v>21.446444444444442</v>
      </c>
      <c r="E1527" s="128">
        <f>(C1527+4.2+coefficient!$B$20-0.5)/0.95</f>
        <v>17.073684210526316</v>
      </c>
      <c r="F1527" s="185" t="s">
        <v>842</v>
      </c>
      <c r="G1527" s="179">
        <v>1526</v>
      </c>
      <c r="H1527" s="180">
        <f>(C1527+4.2+coefficient!$B$20)/0.85*1.19</f>
        <v>23.407999999999998</v>
      </c>
      <c r="I1527" s="132">
        <v>294</v>
      </c>
      <c r="J1527" s="132">
        <v>167452970</v>
      </c>
      <c r="K1527" s="132">
        <v>451502</v>
      </c>
      <c r="L1527" s="181">
        <f>(C1527+4.2+coefficient!$B$20)/0.88*1.19</f>
        <v>22.61</v>
      </c>
      <c r="M1527" s="135">
        <v>295</v>
      </c>
      <c r="N1527" s="135">
        <v>167452970</v>
      </c>
      <c r="O1527" s="135">
        <v>451503</v>
      </c>
      <c r="P1527" s="182">
        <f>(C1527+4.2+coefficient!$B$20-0.5)/0.88*1.19</f>
        <v>21.933863636363633</v>
      </c>
      <c r="Q1527" s="137">
        <v>296</v>
      </c>
      <c r="R1527" s="137">
        <v>167452970</v>
      </c>
      <c r="S1527" s="137">
        <v>451504</v>
      </c>
      <c r="T1527" s="186">
        <f t="shared" si="101"/>
        <v>10.439545454545454</v>
      </c>
      <c r="U1527" s="187">
        <v>758</v>
      </c>
      <c r="V1527" s="187">
        <v>167452970</v>
      </c>
      <c r="W1527" s="187">
        <v>601014</v>
      </c>
      <c r="X1527" s="188">
        <f t="shared" si="107"/>
        <v>20.61</v>
      </c>
      <c r="Y1527" s="189">
        <v>759</v>
      </c>
      <c r="Z1527" s="189">
        <v>167452970</v>
      </c>
      <c r="AA1527" s="189">
        <v>601015</v>
      </c>
      <c r="AB1527" s="357">
        <v>8</v>
      </c>
    </row>
    <row r="1528" spans="1:28" x14ac:dyDescent="0.25">
      <c r="A1528" s="144" t="s">
        <v>2368</v>
      </c>
      <c r="B1528" s="183">
        <v>167452971</v>
      </c>
      <c r="C1528" s="184">
        <v>4.25</v>
      </c>
      <c r="D1528" s="127">
        <f>(C1528+4.2+coefficient!$B$19-0.5)/0.9*1.19</f>
        <v>26.37833333333333</v>
      </c>
      <c r="E1528" s="128">
        <f>(C1528+4.2+coefficient!$B$19-0.5)/0.95</f>
        <v>21</v>
      </c>
      <c r="F1528" s="178" t="s">
        <v>841</v>
      </c>
      <c r="G1528" s="179">
        <v>1527</v>
      </c>
      <c r="H1528" s="180">
        <f>(C1528+4.2+coefficient!$B$19)/0.85*1.19</f>
        <v>28.63</v>
      </c>
      <c r="I1528" s="132">
        <v>294</v>
      </c>
      <c r="J1528" s="132">
        <v>167452971</v>
      </c>
      <c r="K1528" s="132">
        <v>451505</v>
      </c>
      <c r="L1528" s="181">
        <f>(C1528+4.2+coefficient!$B$19)/0.88*1.19</f>
        <v>27.653977272727271</v>
      </c>
      <c r="M1528" s="135">
        <v>295</v>
      </c>
      <c r="N1528" s="135">
        <v>167452971</v>
      </c>
      <c r="O1528" s="135">
        <v>451506</v>
      </c>
      <c r="P1528" s="182">
        <f>(C1528+4.2+coefficient!$B$19-0.5)/0.88*1.19</f>
        <v>26.977840909090904</v>
      </c>
      <c r="Q1528" s="137">
        <v>296</v>
      </c>
      <c r="R1528" s="137">
        <v>167452971</v>
      </c>
      <c r="S1528" s="137">
        <v>451507</v>
      </c>
      <c r="T1528" s="186">
        <f t="shared" si="101"/>
        <v>11.426704545454545</v>
      </c>
      <c r="U1528" s="187">
        <v>758</v>
      </c>
      <c r="V1528" s="187">
        <v>167452971</v>
      </c>
      <c r="W1528" s="187">
        <v>601016</v>
      </c>
      <c r="X1528" s="188">
        <f t="shared" si="107"/>
        <v>25.653977272727271</v>
      </c>
      <c r="Y1528" s="189">
        <v>759</v>
      </c>
      <c r="Z1528" s="189">
        <v>167452971</v>
      </c>
      <c r="AA1528" s="189">
        <v>601017</v>
      </c>
      <c r="AB1528" s="357">
        <v>8</v>
      </c>
    </row>
    <row r="1529" spans="1:28" x14ac:dyDescent="0.25">
      <c r="A1529" s="125" t="s">
        <v>2369</v>
      </c>
      <c r="B1529" s="183">
        <v>167452972</v>
      </c>
      <c r="C1529" s="184">
        <v>4.25</v>
      </c>
      <c r="D1529" s="127">
        <f>(C1529+4.2+coefficient!$B$19-0.5)/0.9*1.19</f>
        <v>26.37833333333333</v>
      </c>
      <c r="E1529" s="128">
        <f>(C1529+4.2+coefficient!$B$19-0.5)/0.95</f>
        <v>21</v>
      </c>
      <c r="F1529" s="185" t="s">
        <v>841</v>
      </c>
      <c r="G1529" s="179">
        <v>1528</v>
      </c>
      <c r="H1529" s="180">
        <f>(C1529+4.2+coefficient!$B$19)/0.85*1.19</f>
        <v>28.63</v>
      </c>
      <c r="I1529" s="132">
        <v>294</v>
      </c>
      <c r="J1529" s="132">
        <v>167452972</v>
      </c>
      <c r="K1529" s="132">
        <v>451508</v>
      </c>
      <c r="L1529" s="181">
        <f>(C1529+4.2+coefficient!$B$19)/0.88*1.19</f>
        <v>27.653977272727271</v>
      </c>
      <c r="M1529" s="135">
        <v>295</v>
      </c>
      <c r="N1529" s="135">
        <v>167452972</v>
      </c>
      <c r="O1529" s="135">
        <v>451509</v>
      </c>
      <c r="P1529" s="182">
        <f>(C1529+4.2+coefficient!$B$19-0.5)/0.88*1.19</f>
        <v>26.977840909090904</v>
      </c>
      <c r="Q1529" s="137">
        <v>296</v>
      </c>
      <c r="R1529" s="137">
        <v>167452972</v>
      </c>
      <c r="S1529" s="137">
        <v>451510</v>
      </c>
      <c r="T1529" s="186">
        <f t="shared" si="101"/>
        <v>11.426704545454545</v>
      </c>
      <c r="U1529" s="187">
        <v>758</v>
      </c>
      <c r="V1529" s="187">
        <v>167452972</v>
      </c>
      <c r="W1529" s="187">
        <v>601018</v>
      </c>
      <c r="X1529" s="188">
        <f t="shared" si="107"/>
        <v>25.653977272727271</v>
      </c>
      <c r="Y1529" s="189">
        <v>759</v>
      </c>
      <c r="Z1529" s="189">
        <v>167452972</v>
      </c>
      <c r="AA1529" s="189">
        <v>601019</v>
      </c>
      <c r="AB1529" s="357">
        <v>8</v>
      </c>
    </row>
    <row r="1530" spans="1:28" x14ac:dyDescent="0.25">
      <c r="A1530" s="144" t="s">
        <v>2370</v>
      </c>
      <c r="B1530" s="183">
        <v>167452973</v>
      </c>
      <c r="C1530" s="184">
        <v>3.77</v>
      </c>
      <c r="D1530" s="127">
        <f>(C1530+4.2+coefficient!$B$20-0.5)/0.9*1.19</f>
        <v>21.776999999999994</v>
      </c>
      <c r="E1530" s="128">
        <f>(C1530+4.2+coefficient!$B$20-0.5)/0.95</f>
        <v>17.336842105263159</v>
      </c>
      <c r="F1530" s="178" t="s">
        <v>842</v>
      </c>
      <c r="G1530" s="179">
        <v>1529</v>
      </c>
      <c r="H1530" s="180">
        <f>(C1530+4.2+coefficient!$B$20)/0.85*1.19</f>
        <v>23.757999999999999</v>
      </c>
      <c r="I1530" s="132">
        <v>294</v>
      </c>
      <c r="J1530" s="132">
        <v>167452973</v>
      </c>
      <c r="K1530" s="132">
        <v>451511</v>
      </c>
      <c r="L1530" s="181">
        <f>(C1530+4.2+coefficient!$B$20)/0.88*1.19</f>
        <v>22.948068181818179</v>
      </c>
      <c r="M1530" s="135">
        <v>295</v>
      </c>
      <c r="N1530" s="135">
        <v>167452973</v>
      </c>
      <c r="O1530" s="135">
        <v>451512</v>
      </c>
      <c r="P1530" s="182">
        <f>(C1530+4.2+coefficient!$B$20-0.5)/0.88*1.19</f>
        <v>22.271931818181816</v>
      </c>
      <c r="Q1530" s="137">
        <v>296</v>
      </c>
      <c r="R1530" s="137">
        <v>167452973</v>
      </c>
      <c r="S1530" s="137">
        <v>451513</v>
      </c>
      <c r="T1530" s="186">
        <f t="shared" si="101"/>
        <v>10.777613636363636</v>
      </c>
      <c r="U1530" s="187">
        <v>758</v>
      </c>
      <c r="V1530" s="187">
        <v>167452973</v>
      </c>
      <c r="W1530" s="187">
        <v>601020</v>
      </c>
      <c r="X1530" s="188">
        <f t="shared" si="107"/>
        <v>20.948068181818179</v>
      </c>
      <c r="Y1530" s="189">
        <v>759</v>
      </c>
      <c r="Z1530" s="189">
        <v>167452973</v>
      </c>
      <c r="AA1530" s="189">
        <v>601021</v>
      </c>
      <c r="AB1530" s="357">
        <v>8</v>
      </c>
    </row>
    <row r="1531" spans="1:28" x14ac:dyDescent="0.25">
      <c r="A1531" s="125" t="s">
        <v>2371</v>
      </c>
      <c r="B1531" s="183">
        <v>167452974</v>
      </c>
      <c r="C1531" s="184">
        <v>4.5</v>
      </c>
      <c r="D1531" s="127">
        <f>(C1531+4.2+coefficient!$B$19-0.5)/0.9*1.19</f>
        <v>26.708888888888886</v>
      </c>
      <c r="E1531" s="128">
        <f>(C1531+4.2+coefficient!$B$19-0.5)/0.95</f>
        <v>21.263157894736842</v>
      </c>
      <c r="F1531" s="185" t="s">
        <v>841</v>
      </c>
      <c r="G1531" s="179">
        <v>1530</v>
      </c>
      <c r="H1531" s="180">
        <f>(C1531+4.2+coefficient!$B$19)/0.85*1.19</f>
        <v>28.979999999999997</v>
      </c>
      <c r="I1531" s="132">
        <v>294</v>
      </c>
      <c r="J1531" s="132">
        <v>167452974</v>
      </c>
      <c r="K1531" s="132">
        <v>451514</v>
      </c>
      <c r="L1531" s="181">
        <f>(C1531+4.2+coefficient!$B$19)/0.88*1.19</f>
        <v>27.992045454545455</v>
      </c>
      <c r="M1531" s="135">
        <v>295</v>
      </c>
      <c r="N1531" s="135">
        <v>167452974</v>
      </c>
      <c r="O1531" s="135">
        <v>451515</v>
      </c>
      <c r="P1531" s="182">
        <f>(C1531+4.2+coefficient!$B$19-0.5)/0.88*1.19</f>
        <v>27.315909090909088</v>
      </c>
      <c r="Q1531" s="137">
        <v>296</v>
      </c>
      <c r="R1531" s="137">
        <v>167452974</v>
      </c>
      <c r="S1531" s="137">
        <v>451516</v>
      </c>
      <c r="T1531" s="186">
        <f t="shared" si="101"/>
        <v>11.764772727272724</v>
      </c>
      <c r="U1531" s="187">
        <v>758</v>
      </c>
      <c r="V1531" s="187">
        <v>167452974</v>
      </c>
      <c r="W1531" s="187">
        <v>601022</v>
      </c>
      <c r="X1531" s="188">
        <f t="shared" si="107"/>
        <v>25.992045454545455</v>
      </c>
      <c r="Y1531" s="189">
        <v>759</v>
      </c>
      <c r="Z1531" s="189">
        <v>167452974</v>
      </c>
      <c r="AA1531" s="189">
        <v>601023</v>
      </c>
      <c r="AB1531" s="357">
        <v>8</v>
      </c>
    </row>
    <row r="1532" spans="1:28" x14ac:dyDescent="0.25">
      <c r="A1532" s="144" t="s">
        <v>2372</v>
      </c>
      <c r="B1532" s="183">
        <v>167452975</v>
      </c>
      <c r="C1532" s="184">
        <v>4.5</v>
      </c>
      <c r="D1532" s="127">
        <f>(C1532+4.2+coefficient!$B$19-0.5)/0.9*1.19</f>
        <v>26.708888888888886</v>
      </c>
      <c r="E1532" s="128">
        <f>(C1532+4.2+coefficient!$B$19-0.5)/0.95</f>
        <v>21.263157894736842</v>
      </c>
      <c r="F1532" s="178" t="s">
        <v>841</v>
      </c>
      <c r="G1532" s="179">
        <v>1531</v>
      </c>
      <c r="H1532" s="180">
        <f>(C1532+4.2+coefficient!$B$19)/0.85*1.19</f>
        <v>28.979999999999997</v>
      </c>
      <c r="I1532" s="132">
        <v>294</v>
      </c>
      <c r="J1532" s="132">
        <v>167452975</v>
      </c>
      <c r="K1532" s="132">
        <v>451517</v>
      </c>
      <c r="L1532" s="181">
        <f>(C1532+4.2+coefficient!$B$19)/0.88*1.19</f>
        <v>27.992045454545455</v>
      </c>
      <c r="M1532" s="135">
        <v>295</v>
      </c>
      <c r="N1532" s="135">
        <v>167452975</v>
      </c>
      <c r="O1532" s="135">
        <v>451518</v>
      </c>
      <c r="P1532" s="182">
        <f>(C1532+4.2+coefficient!$B$19-0.5)/0.88*1.19</f>
        <v>27.315909090909088</v>
      </c>
      <c r="Q1532" s="137">
        <v>296</v>
      </c>
      <c r="R1532" s="137">
        <v>167452975</v>
      </c>
      <c r="S1532" s="137">
        <v>451519</v>
      </c>
      <c r="T1532" s="186">
        <f t="shared" si="101"/>
        <v>11.764772727272724</v>
      </c>
      <c r="U1532" s="187">
        <v>758</v>
      </c>
      <c r="V1532" s="187">
        <v>167452975</v>
      </c>
      <c r="W1532" s="187">
        <v>601024</v>
      </c>
      <c r="X1532" s="188">
        <f t="shared" si="107"/>
        <v>25.992045454545455</v>
      </c>
      <c r="Y1532" s="189">
        <v>759</v>
      </c>
      <c r="Z1532" s="189">
        <v>167452975</v>
      </c>
      <c r="AA1532" s="189">
        <v>601025</v>
      </c>
      <c r="AB1532" s="357">
        <v>8</v>
      </c>
    </row>
    <row r="1533" spans="1:28" x14ac:dyDescent="0.25">
      <c r="A1533" s="125" t="s">
        <v>2373</v>
      </c>
      <c r="B1533" s="183">
        <v>167452976</v>
      </c>
      <c r="C1533" s="184">
        <v>3.5</v>
      </c>
      <c r="D1533" s="127">
        <f>(C1533+4.2+coefficient!$B$20-0.5)/0.9*1.19</f>
        <v>21.419999999999998</v>
      </c>
      <c r="E1533" s="128">
        <f>(C1533+4.2+coefficient!$B$20-0.5)/0.95</f>
        <v>17.05263157894737</v>
      </c>
      <c r="F1533" s="185" t="s">
        <v>842</v>
      </c>
      <c r="G1533" s="179">
        <v>1532</v>
      </c>
      <c r="H1533" s="180">
        <f>(C1533+4.2+coefficient!$B$20)/0.85*1.19</f>
        <v>23.38</v>
      </c>
      <c r="I1533" s="132">
        <v>294</v>
      </c>
      <c r="J1533" s="132">
        <v>167452976</v>
      </c>
      <c r="K1533" s="132">
        <v>451520</v>
      </c>
      <c r="L1533" s="181">
        <f>(C1533+4.2+coefficient!$B$20)/0.88*1.19</f>
        <v>22.582954545454545</v>
      </c>
      <c r="M1533" s="135">
        <v>295</v>
      </c>
      <c r="N1533" s="135">
        <v>167452976</v>
      </c>
      <c r="O1533" s="135">
        <v>451521</v>
      </c>
      <c r="P1533" s="182">
        <f>(C1533+4.2+coefficient!$B$20-0.5)/0.88*1.19</f>
        <v>21.906818181818178</v>
      </c>
      <c r="Q1533" s="137">
        <v>296</v>
      </c>
      <c r="R1533" s="137">
        <v>167452976</v>
      </c>
      <c r="S1533" s="137">
        <v>451522</v>
      </c>
      <c r="T1533" s="186">
        <f t="shared" si="101"/>
        <v>10.4125</v>
      </c>
      <c r="U1533" s="187">
        <v>758</v>
      </c>
      <c r="V1533" s="187">
        <v>167452976</v>
      </c>
      <c r="W1533" s="187">
        <v>601026</v>
      </c>
      <c r="X1533" s="188">
        <f>L1533-1</f>
        <v>21.582954545454545</v>
      </c>
      <c r="Y1533" s="189">
        <v>759</v>
      </c>
      <c r="Z1533" s="189">
        <v>167452976</v>
      </c>
      <c r="AA1533" s="189">
        <v>601027</v>
      </c>
      <c r="AB1533" s="357">
        <v>8</v>
      </c>
    </row>
    <row r="1534" spans="1:28" x14ac:dyDescent="0.25">
      <c r="A1534" s="144" t="s">
        <v>2374</v>
      </c>
      <c r="B1534" s="183">
        <v>167452977</v>
      </c>
      <c r="C1534" s="184">
        <v>4.2300000000000004</v>
      </c>
      <c r="D1534" s="127">
        <f>(C1534+4.2+coefficient!$B$19-0.5)/0.9*1.19</f>
        <v>26.351888888888887</v>
      </c>
      <c r="E1534" s="128">
        <f>(C1534+4.2+coefficient!$B$19-0.5)/0.95</f>
        <v>20.978947368421053</v>
      </c>
      <c r="F1534" s="178" t="s">
        <v>841</v>
      </c>
      <c r="G1534" s="179">
        <v>1533</v>
      </c>
      <c r="H1534" s="180">
        <f>(C1534+4.2+coefficient!$B$19)/0.85*1.19</f>
        <v>28.602</v>
      </c>
      <c r="I1534" s="132">
        <v>294</v>
      </c>
      <c r="J1534" s="132">
        <v>167452977</v>
      </c>
      <c r="K1534" s="132">
        <v>451523</v>
      </c>
      <c r="L1534" s="181">
        <f>(C1534+4.2+coefficient!$B$19)/0.88*1.19</f>
        <v>27.626931818181816</v>
      </c>
      <c r="M1534" s="135">
        <v>295</v>
      </c>
      <c r="N1534" s="135">
        <v>167452977</v>
      </c>
      <c r="O1534" s="135">
        <v>451524</v>
      </c>
      <c r="P1534" s="182">
        <f>(C1534+4.2+coefficient!$B$19-0.5)/0.88*1.19</f>
        <v>26.950795454545453</v>
      </c>
      <c r="Q1534" s="137">
        <v>296</v>
      </c>
      <c r="R1534" s="137">
        <v>167452977</v>
      </c>
      <c r="S1534" s="137">
        <v>451525</v>
      </c>
      <c r="T1534" s="186">
        <f t="shared" si="101"/>
        <v>11.399659090909092</v>
      </c>
      <c r="U1534" s="187">
        <v>758</v>
      </c>
      <c r="V1534" s="187">
        <v>167452977</v>
      </c>
      <c r="W1534" s="187">
        <v>601028</v>
      </c>
      <c r="X1534" s="188">
        <f>L1534-1</f>
        <v>26.626931818181816</v>
      </c>
      <c r="Y1534" s="189">
        <v>759</v>
      </c>
      <c r="Z1534" s="189">
        <v>167452977</v>
      </c>
      <c r="AA1534" s="189">
        <v>601029</v>
      </c>
      <c r="AB1534" s="357">
        <v>8</v>
      </c>
    </row>
    <row r="1535" spans="1:28" x14ac:dyDescent="0.25">
      <c r="A1535" s="125" t="s">
        <v>2375</v>
      </c>
      <c r="B1535" s="183">
        <v>167452978</v>
      </c>
      <c r="C1535" s="184">
        <v>4.2300000000000004</v>
      </c>
      <c r="D1535" s="127">
        <f>(C1535+4.2+coefficient!$B$19-0.5)/0.9*1.19</f>
        <v>26.351888888888887</v>
      </c>
      <c r="E1535" s="128">
        <f>(C1535+4.2+coefficient!$B$19-0.5)/0.95</f>
        <v>20.978947368421053</v>
      </c>
      <c r="F1535" s="185" t="s">
        <v>841</v>
      </c>
      <c r="G1535" s="179">
        <v>1534</v>
      </c>
      <c r="H1535" s="180">
        <f>(C1535+4.2+coefficient!$B$19)/0.85*1.19</f>
        <v>28.602</v>
      </c>
      <c r="I1535" s="132">
        <v>294</v>
      </c>
      <c r="J1535" s="132">
        <v>167452978</v>
      </c>
      <c r="K1535" s="132">
        <v>451526</v>
      </c>
      <c r="L1535" s="181">
        <f>(C1535+4.2+coefficient!$B$19)/0.88*1.19</f>
        <v>27.626931818181816</v>
      </c>
      <c r="M1535" s="135">
        <v>295</v>
      </c>
      <c r="N1535" s="135">
        <v>167452978</v>
      </c>
      <c r="O1535" s="135">
        <v>451527</v>
      </c>
      <c r="P1535" s="182">
        <f>(C1535+4.2+coefficient!$B$19-0.5)/0.88*1.19</f>
        <v>26.950795454545453</v>
      </c>
      <c r="Q1535" s="137">
        <v>296</v>
      </c>
      <c r="R1535" s="137">
        <v>167452978</v>
      </c>
      <c r="S1535" s="137">
        <v>451528</v>
      </c>
      <c r="T1535" s="186">
        <f t="shared" si="101"/>
        <v>11.399659090909092</v>
      </c>
      <c r="U1535" s="187">
        <v>758</v>
      </c>
      <c r="V1535" s="187">
        <v>167452978</v>
      </c>
      <c r="W1535" s="187">
        <v>601030</v>
      </c>
      <c r="X1535" s="188">
        <f>L1535-1</f>
        <v>26.626931818181816</v>
      </c>
      <c r="Y1535" s="189">
        <v>759</v>
      </c>
      <c r="Z1535" s="189">
        <v>167452978</v>
      </c>
      <c r="AA1535" s="189">
        <v>601031</v>
      </c>
      <c r="AB1535" s="357">
        <v>8</v>
      </c>
    </row>
    <row r="1536" spans="1:28" x14ac:dyDescent="0.25">
      <c r="A1536" s="144" t="s">
        <v>2376</v>
      </c>
      <c r="B1536" s="183">
        <v>167452979</v>
      </c>
      <c r="C1536" s="184">
        <v>3.51</v>
      </c>
      <c r="D1536" s="127">
        <f>(C1536+4.2+coefficient!$B$20-0.5)/0.9*1.19</f>
        <v>21.433222222222224</v>
      </c>
      <c r="E1536" s="128">
        <f>(C1536+4.2+coefficient!$B$20-0.5)/0.95</f>
        <v>17.063157894736843</v>
      </c>
      <c r="F1536" s="178" t="s">
        <v>842</v>
      </c>
      <c r="G1536" s="179">
        <v>1535</v>
      </c>
      <c r="H1536" s="180">
        <f>(C1536+4.2+coefficient!$B$20)/0.85*1.19</f>
        <v>23.394000000000002</v>
      </c>
      <c r="I1536" s="132">
        <v>294</v>
      </c>
      <c r="J1536" s="132">
        <v>167452979</v>
      </c>
      <c r="K1536" s="132">
        <v>451529</v>
      </c>
      <c r="L1536" s="181">
        <f>(C1536+4.2+coefficient!$B$20)/0.88*1.19</f>
        <v>22.59647727272727</v>
      </c>
      <c r="M1536" s="135">
        <v>295</v>
      </c>
      <c r="N1536" s="135">
        <v>167452979</v>
      </c>
      <c r="O1536" s="135">
        <v>451530</v>
      </c>
      <c r="P1536" s="182">
        <f>(C1536+4.2+coefficient!$B$20-0.5)/0.88*1.19</f>
        <v>21.92034090909091</v>
      </c>
      <c r="Q1536" s="137">
        <v>296</v>
      </c>
      <c r="R1536" s="137">
        <v>167452979</v>
      </c>
      <c r="S1536" s="137">
        <v>451531</v>
      </c>
      <c r="T1536" s="186">
        <f t="shared" si="101"/>
        <v>10.426022727272727</v>
      </c>
      <c r="U1536" s="187">
        <v>758</v>
      </c>
      <c r="V1536" s="187">
        <v>167452979</v>
      </c>
      <c r="W1536" s="187">
        <v>601032</v>
      </c>
      <c r="X1536" s="188">
        <f>L1536-2</f>
        <v>20.59647727272727</v>
      </c>
      <c r="Y1536" s="189">
        <v>759</v>
      </c>
      <c r="Z1536" s="189">
        <v>167452979</v>
      </c>
      <c r="AA1536" s="189">
        <v>601033</v>
      </c>
      <c r="AB1536" s="357">
        <v>8</v>
      </c>
    </row>
    <row r="1537" spans="1:33" x14ac:dyDescent="0.25">
      <c r="A1537" s="125" t="s">
        <v>2377</v>
      </c>
      <c r="B1537" s="183">
        <v>167452980</v>
      </c>
      <c r="C1537" s="184">
        <v>3.62</v>
      </c>
      <c r="D1537" s="127">
        <f>(C1537+4.2+coefficient!$B$20-0.5)/0.9*1.19</f>
        <v>21.578666666666667</v>
      </c>
      <c r="E1537" s="128">
        <f>(C1537+4.2+coefficient!$B$20-0.5)/0.95</f>
        <v>17.178947368421053</v>
      </c>
      <c r="F1537" s="185" t="s">
        <v>842</v>
      </c>
      <c r="G1537" s="179">
        <v>1536</v>
      </c>
      <c r="H1537" s="180">
        <f>(C1537+4.2+coefficient!$B$20)/0.85*1.19</f>
        <v>23.547999999999998</v>
      </c>
      <c r="I1537" s="132">
        <v>294</v>
      </c>
      <c r="J1537" s="132">
        <v>167452980</v>
      </c>
      <c r="K1537" s="132">
        <v>451532</v>
      </c>
      <c r="L1537" s="181">
        <f>(C1537+4.2+coefficient!$B$20)/0.88*1.19</f>
        <v>22.74522727272727</v>
      </c>
      <c r="M1537" s="135">
        <v>295</v>
      </c>
      <c r="N1537" s="135">
        <v>167452980</v>
      </c>
      <c r="O1537" s="135">
        <v>451533</v>
      </c>
      <c r="P1537" s="182">
        <f>(C1537+4.2+coefficient!$B$20-0.5)/0.88*1.19</f>
        <v>22.06909090909091</v>
      </c>
      <c r="Q1537" s="137">
        <v>296</v>
      </c>
      <c r="R1537" s="137">
        <v>167452980</v>
      </c>
      <c r="S1537" s="137">
        <v>451534</v>
      </c>
      <c r="T1537" s="186">
        <f t="shared" si="101"/>
        <v>10.574772727272727</v>
      </c>
      <c r="U1537" s="187">
        <v>758</v>
      </c>
      <c r="V1537" s="187">
        <v>167452980</v>
      </c>
      <c r="W1537" s="187">
        <v>601034</v>
      </c>
      <c r="X1537" s="188">
        <f>L1537-2</f>
        <v>20.74522727272727</v>
      </c>
      <c r="Y1537" s="189">
        <v>759</v>
      </c>
      <c r="Z1537" s="189">
        <v>167452980</v>
      </c>
      <c r="AA1537" s="189">
        <v>601035</v>
      </c>
      <c r="AB1537" s="357">
        <v>8</v>
      </c>
    </row>
    <row r="1538" spans="1:33" x14ac:dyDescent="0.25">
      <c r="A1538" s="144" t="s">
        <v>2378</v>
      </c>
      <c r="B1538" s="183">
        <v>167452981</v>
      </c>
      <c r="C1538" s="184">
        <v>3.87</v>
      </c>
      <c r="D1538" s="127">
        <f>(C1538+4.2+coefficient!$B$20-0.5)/0.9*1.19</f>
        <v>21.909222222222223</v>
      </c>
      <c r="E1538" s="128">
        <f>(C1538+4.2+coefficient!$B$20-0.5)/0.95</f>
        <v>17.442105263157895</v>
      </c>
      <c r="F1538" s="178" t="s">
        <v>842</v>
      </c>
      <c r="G1538" s="179">
        <v>1537</v>
      </c>
      <c r="H1538" s="180">
        <f>(C1538+4.2+coefficient!$B$20)/0.85*1.19</f>
        <v>23.898</v>
      </c>
      <c r="I1538" s="132">
        <v>294</v>
      </c>
      <c r="J1538" s="132">
        <v>167452981</v>
      </c>
      <c r="K1538" s="132">
        <v>451535</v>
      </c>
      <c r="L1538" s="181">
        <f>(C1538+4.2+coefficient!$B$20)/0.88*1.19</f>
        <v>23.083295454545453</v>
      </c>
      <c r="M1538" s="135">
        <v>295</v>
      </c>
      <c r="N1538" s="135">
        <v>167452981</v>
      </c>
      <c r="O1538" s="135">
        <v>451536</v>
      </c>
      <c r="P1538" s="182">
        <f>(C1538+4.2+coefficient!$B$20-0.5)/0.88*1.19</f>
        <v>22.40715909090909</v>
      </c>
      <c r="Q1538" s="137">
        <v>296</v>
      </c>
      <c r="R1538" s="137">
        <v>167452981</v>
      </c>
      <c r="S1538" s="137">
        <v>451537</v>
      </c>
      <c r="T1538" s="186">
        <f t="shared" ref="T1538:T1601" si="108">(C1538+4.2)/0.88*1.19</f>
        <v>10.912840909090908</v>
      </c>
      <c r="U1538" s="187">
        <v>758</v>
      </c>
      <c r="V1538" s="187">
        <v>167452981</v>
      </c>
      <c r="W1538" s="187">
        <v>601036</v>
      </c>
      <c r="X1538" s="188">
        <f>L1538-2</f>
        <v>21.083295454545453</v>
      </c>
      <c r="Y1538" s="189">
        <v>759</v>
      </c>
      <c r="Z1538" s="189">
        <v>167452981</v>
      </c>
      <c r="AA1538" s="189">
        <v>601037</v>
      </c>
      <c r="AB1538" s="357">
        <v>8</v>
      </c>
    </row>
    <row r="1539" spans="1:33" x14ac:dyDescent="0.25">
      <c r="A1539" s="125" t="s">
        <v>2379</v>
      </c>
      <c r="B1539" s="183">
        <v>167452982</v>
      </c>
      <c r="C1539" s="184">
        <v>3.79</v>
      </c>
      <c r="D1539" s="127">
        <f>(C1539+4.2+coefficient!$B$20-0.5)/0.9*1.19</f>
        <v>21.803444444444445</v>
      </c>
      <c r="E1539" s="128">
        <f>(C1539+4.2+coefficient!$B$20-0.5)/0.95</f>
        <v>17.357894736842109</v>
      </c>
      <c r="F1539" s="185" t="s">
        <v>842</v>
      </c>
      <c r="G1539" s="179">
        <v>1538</v>
      </c>
      <c r="H1539" s="180">
        <f>(C1539+4.2+coefficient!$B$20)/0.85*1.19</f>
        <v>23.786000000000005</v>
      </c>
      <c r="I1539" s="132">
        <v>294</v>
      </c>
      <c r="J1539" s="132">
        <v>167452982</v>
      </c>
      <c r="K1539" s="132">
        <v>451538</v>
      </c>
      <c r="L1539" s="181">
        <f>(C1539+4.2+coefficient!$B$20)/0.88*1.19</f>
        <v>22.975113636363638</v>
      </c>
      <c r="M1539" s="135">
        <v>295</v>
      </c>
      <c r="N1539" s="135">
        <v>167452982</v>
      </c>
      <c r="O1539" s="135">
        <v>451539</v>
      </c>
      <c r="P1539" s="182">
        <f>(C1539+4.2+coefficient!$B$20-0.5)/0.88*1.19</f>
        <v>22.298977272727274</v>
      </c>
      <c r="Q1539" s="137">
        <v>296</v>
      </c>
      <c r="R1539" s="137">
        <v>167452982</v>
      </c>
      <c r="S1539" s="137">
        <v>451540</v>
      </c>
      <c r="T1539" s="186">
        <f t="shared" si="108"/>
        <v>10.804659090909091</v>
      </c>
      <c r="U1539" s="187">
        <v>758</v>
      </c>
      <c r="V1539" s="187">
        <v>167452982</v>
      </c>
      <c r="W1539" s="187">
        <v>601038</v>
      </c>
      <c r="X1539" s="188">
        <f>L1539-2</f>
        <v>20.975113636363638</v>
      </c>
      <c r="Y1539" s="189">
        <v>759</v>
      </c>
      <c r="Z1539" s="189">
        <v>167452982</v>
      </c>
      <c r="AA1539" s="189">
        <v>601039</v>
      </c>
      <c r="AB1539" s="357">
        <v>8</v>
      </c>
    </row>
    <row r="1540" spans="1:33" x14ac:dyDescent="0.25">
      <c r="A1540" s="144" t="s">
        <v>2380</v>
      </c>
      <c r="B1540" s="183">
        <v>167452983</v>
      </c>
      <c r="C1540" s="184">
        <v>3.8</v>
      </c>
      <c r="D1540" s="127">
        <f>(C1540+4.2+coefficient!$B$20-0.5)/0.9*1.19</f>
        <v>21.816666666666663</v>
      </c>
      <c r="E1540" s="128">
        <f>(C1540+4.2+coefficient!$B$20-0.5)/0.95</f>
        <v>17.368421052631579</v>
      </c>
      <c r="F1540" s="178" t="s">
        <v>842</v>
      </c>
      <c r="G1540" s="179">
        <v>1539</v>
      </c>
      <c r="H1540" s="180">
        <f>(C1540+4.2+coefficient!$B$20)/0.85*1.19</f>
        <v>23.799999999999997</v>
      </c>
      <c r="I1540" s="132">
        <v>294</v>
      </c>
      <c r="J1540" s="132">
        <v>167452983</v>
      </c>
      <c r="K1540" s="132">
        <v>451541</v>
      </c>
      <c r="L1540" s="181">
        <f>(C1540+4.2+coefficient!$B$20)/0.88*1.19</f>
        <v>22.98863636363636</v>
      </c>
      <c r="M1540" s="135">
        <v>295</v>
      </c>
      <c r="N1540" s="135">
        <v>167452983</v>
      </c>
      <c r="O1540" s="135">
        <v>451542</v>
      </c>
      <c r="P1540" s="182">
        <f>(C1540+4.2+coefficient!$B$20-0.5)/0.88*1.19</f>
        <v>22.3125</v>
      </c>
      <c r="Q1540" s="137">
        <v>296</v>
      </c>
      <c r="R1540" s="137">
        <v>167452983</v>
      </c>
      <c r="S1540" s="137">
        <v>451543</v>
      </c>
      <c r="T1540" s="186">
        <f t="shared" si="108"/>
        <v>10.818181818181818</v>
      </c>
      <c r="U1540" s="187">
        <v>758</v>
      </c>
      <c r="V1540" s="187">
        <v>167452983</v>
      </c>
      <c r="W1540" s="187">
        <v>601040</v>
      </c>
      <c r="X1540" s="188">
        <f>L1540-2</f>
        <v>20.98863636363636</v>
      </c>
      <c r="Y1540" s="189">
        <v>759</v>
      </c>
      <c r="Z1540" s="189">
        <v>167452983</v>
      </c>
      <c r="AA1540" s="189">
        <v>601041</v>
      </c>
      <c r="AB1540" s="357">
        <v>8</v>
      </c>
    </row>
    <row r="1541" spans="1:33" x14ac:dyDescent="0.25">
      <c r="A1541" s="125" t="s">
        <v>2381</v>
      </c>
      <c r="B1541" s="183">
        <v>167452984</v>
      </c>
      <c r="C1541" s="184">
        <v>2.5299999999999998</v>
      </c>
      <c r="D1541" s="127">
        <f>(C1541+4.2+coefficient!$B$21-0.5)/0.9*1.19</f>
        <v>17.492999999999999</v>
      </c>
      <c r="E1541" s="128">
        <f>(C1541+4.2+coefficient!$B$21-0.5)/0.95</f>
        <v>13.926315789473685</v>
      </c>
      <c r="F1541" s="185" t="s">
        <v>516</v>
      </c>
      <c r="G1541" s="179">
        <v>1540</v>
      </c>
      <c r="H1541" s="180">
        <f>(C1541+4.2+coefficient!$B$21)/0.85*1.19</f>
        <v>19.221999999999998</v>
      </c>
      <c r="I1541" s="132">
        <v>294</v>
      </c>
      <c r="J1541" s="132">
        <v>167452984</v>
      </c>
      <c r="K1541" s="132">
        <v>451544</v>
      </c>
      <c r="L1541" s="181">
        <f>(C1541+4.2+coefficient!$B$21)/0.88*1.19</f>
        <v>18.566704545454545</v>
      </c>
      <c r="M1541" s="135">
        <v>295</v>
      </c>
      <c r="N1541" s="135">
        <v>167452984</v>
      </c>
      <c r="O1541" s="135">
        <v>451545</v>
      </c>
      <c r="P1541" s="182">
        <f>(C1541+4.2+coefficient!$B$21-0.5)/0.88*1.19</f>
        <v>17.890568181818182</v>
      </c>
      <c r="Q1541" s="137">
        <v>296</v>
      </c>
      <c r="R1541" s="137">
        <v>167452984</v>
      </c>
      <c r="S1541" s="137">
        <v>451546</v>
      </c>
      <c r="T1541" s="186">
        <f t="shared" si="108"/>
        <v>9.1007954545454552</v>
      </c>
      <c r="U1541" s="187">
        <v>758</v>
      </c>
      <c r="V1541" s="187">
        <v>167452984</v>
      </c>
      <c r="W1541" s="187">
        <v>601042</v>
      </c>
      <c r="X1541" s="188">
        <f t="shared" ref="X1541:X1547" si="109">L1541-4.9</f>
        <v>13.666704545454545</v>
      </c>
      <c r="Y1541" s="189">
        <v>759</v>
      </c>
      <c r="Z1541" s="189">
        <v>167452984</v>
      </c>
      <c r="AA1541" s="189">
        <v>601043</v>
      </c>
      <c r="AB1541" s="357">
        <v>51</v>
      </c>
    </row>
    <row r="1542" spans="1:33" x14ac:dyDescent="0.25">
      <c r="A1542" s="144" t="s">
        <v>2382</v>
      </c>
      <c r="B1542" s="183">
        <v>167452985</v>
      </c>
      <c r="C1542" s="184">
        <v>3.4</v>
      </c>
      <c r="D1542" s="127">
        <f>(C1542+4.2+coefficient!$B$20-0.5)/0.9*1.19</f>
        <v>21.287777777777777</v>
      </c>
      <c r="E1542" s="128">
        <f>(C1542+4.2+coefficient!$B$20-0.5)/0.95</f>
        <v>16.947368421052634</v>
      </c>
      <c r="F1542" s="178" t="s">
        <v>842</v>
      </c>
      <c r="G1542" s="179">
        <v>1541</v>
      </c>
      <c r="H1542" s="180">
        <f>(C1542+4.2+coefficient!$B$20)/0.85*1.19</f>
        <v>23.240000000000002</v>
      </c>
      <c r="I1542" s="132">
        <v>294</v>
      </c>
      <c r="J1542" s="132">
        <v>167452985</v>
      </c>
      <c r="K1542" s="132">
        <v>451547</v>
      </c>
      <c r="L1542" s="181">
        <f>(C1542+4.2+coefficient!$B$20)/0.88*1.19</f>
        <v>22.447727272727274</v>
      </c>
      <c r="M1542" s="135">
        <v>295</v>
      </c>
      <c r="N1542" s="135">
        <v>167452985</v>
      </c>
      <c r="O1542" s="135">
        <v>451548</v>
      </c>
      <c r="P1542" s="182">
        <f>(C1542+4.2+coefficient!$B$20-0.5)/0.88*1.19</f>
        <v>21.771590909090911</v>
      </c>
      <c r="Q1542" s="137">
        <v>296</v>
      </c>
      <c r="R1542" s="137">
        <v>167452985</v>
      </c>
      <c r="S1542" s="137">
        <v>451549</v>
      </c>
      <c r="T1542" s="186">
        <f t="shared" si="108"/>
        <v>10.277272727272727</v>
      </c>
      <c r="U1542" s="187">
        <v>758</v>
      </c>
      <c r="V1542" s="187">
        <v>167452985</v>
      </c>
      <c r="W1542" s="187">
        <v>601044</v>
      </c>
      <c r="X1542" s="188">
        <f t="shared" si="109"/>
        <v>17.547727272727272</v>
      </c>
      <c r="Y1542" s="189">
        <v>759</v>
      </c>
      <c r="Z1542" s="189">
        <v>167452985</v>
      </c>
      <c r="AA1542" s="189">
        <v>601045</v>
      </c>
      <c r="AB1542" s="357">
        <v>51</v>
      </c>
    </row>
    <row r="1543" spans="1:33" x14ac:dyDescent="0.25">
      <c r="A1543" s="125" t="s">
        <v>2383</v>
      </c>
      <c r="B1543" s="183">
        <v>167452986</v>
      </c>
      <c r="C1543" s="184">
        <v>4.13</v>
      </c>
      <c r="D1543" s="127">
        <f>(C1543+4.2+coefficient!$B$19-0.5)/0.9*1.19</f>
        <v>26.219666666666662</v>
      </c>
      <c r="E1543" s="128">
        <f>(C1543+4.2+coefficient!$B$19-0.5)/0.95</f>
        <v>20.873684210526314</v>
      </c>
      <c r="F1543" s="185" t="s">
        <v>841</v>
      </c>
      <c r="G1543" s="179">
        <v>1542</v>
      </c>
      <c r="H1543" s="180">
        <f>(C1543+4.2+coefficient!$B$19)/0.85*1.19</f>
        <v>28.462</v>
      </c>
      <c r="I1543" s="132">
        <v>294</v>
      </c>
      <c r="J1543" s="132">
        <v>167452986</v>
      </c>
      <c r="K1543" s="132">
        <v>451550</v>
      </c>
      <c r="L1543" s="181">
        <f>(C1543+4.2+coefficient!$B$19)/0.88*1.19</f>
        <v>27.491704545454542</v>
      </c>
      <c r="M1543" s="135">
        <v>295</v>
      </c>
      <c r="N1543" s="135">
        <v>167452986</v>
      </c>
      <c r="O1543" s="135">
        <v>451551</v>
      </c>
      <c r="P1543" s="182">
        <f>(C1543+4.2+coefficient!$B$19-0.5)/0.88*1.19</f>
        <v>26.815568181818179</v>
      </c>
      <c r="Q1543" s="137">
        <v>296</v>
      </c>
      <c r="R1543" s="137">
        <v>167452986</v>
      </c>
      <c r="S1543" s="137">
        <v>451552</v>
      </c>
      <c r="T1543" s="186">
        <f t="shared" si="108"/>
        <v>11.264431818181819</v>
      </c>
      <c r="U1543" s="187">
        <v>758</v>
      </c>
      <c r="V1543" s="187">
        <v>167452986</v>
      </c>
      <c r="W1543" s="187">
        <v>601046</v>
      </c>
      <c r="X1543" s="188">
        <f t="shared" si="109"/>
        <v>22.59170454545454</v>
      </c>
      <c r="Y1543" s="189">
        <v>759</v>
      </c>
      <c r="Z1543" s="189">
        <v>167452986</v>
      </c>
      <c r="AA1543" s="189">
        <v>601047</v>
      </c>
      <c r="AB1543" s="357">
        <v>51</v>
      </c>
    </row>
    <row r="1544" spans="1:33" x14ac:dyDescent="0.25">
      <c r="A1544" s="144" t="s">
        <v>2384</v>
      </c>
      <c r="B1544" s="183">
        <v>167452987</v>
      </c>
      <c r="C1544" s="184">
        <v>4.13</v>
      </c>
      <c r="D1544" s="127">
        <f>(C1544+4.2+coefficient!$B$19-0.5)/0.9*1.19</f>
        <v>26.219666666666662</v>
      </c>
      <c r="E1544" s="128">
        <f>(C1544+4.2+coefficient!$B$19-0.5)/0.95</f>
        <v>20.873684210526314</v>
      </c>
      <c r="F1544" s="178" t="s">
        <v>841</v>
      </c>
      <c r="G1544" s="179">
        <v>1543</v>
      </c>
      <c r="H1544" s="180">
        <f>(C1544+4.2+coefficient!$B$19)/0.85*1.19</f>
        <v>28.462</v>
      </c>
      <c r="I1544" s="132">
        <v>294</v>
      </c>
      <c r="J1544" s="132">
        <v>167452987</v>
      </c>
      <c r="K1544" s="132">
        <v>451553</v>
      </c>
      <c r="L1544" s="181">
        <f>(C1544+4.2+coefficient!$B$19)/0.88*1.19</f>
        <v>27.491704545454542</v>
      </c>
      <c r="M1544" s="135">
        <v>295</v>
      </c>
      <c r="N1544" s="135">
        <v>167452987</v>
      </c>
      <c r="O1544" s="135">
        <v>451554</v>
      </c>
      <c r="P1544" s="182">
        <f>(C1544+4.2+coefficient!$B$19-0.5)/0.88*1.19</f>
        <v>26.815568181818179</v>
      </c>
      <c r="Q1544" s="137">
        <v>296</v>
      </c>
      <c r="R1544" s="137">
        <v>167452987</v>
      </c>
      <c r="S1544" s="137">
        <v>451555</v>
      </c>
      <c r="T1544" s="186">
        <f t="shared" si="108"/>
        <v>11.264431818181819</v>
      </c>
      <c r="U1544" s="187">
        <v>758</v>
      </c>
      <c r="V1544" s="187">
        <v>167452987</v>
      </c>
      <c r="W1544" s="187">
        <v>601048</v>
      </c>
      <c r="X1544" s="188">
        <f t="shared" si="109"/>
        <v>22.59170454545454</v>
      </c>
      <c r="Y1544" s="189">
        <v>759</v>
      </c>
      <c r="Z1544" s="189">
        <v>167452987</v>
      </c>
      <c r="AA1544" s="189">
        <v>601049</v>
      </c>
      <c r="AB1544" s="357">
        <v>51</v>
      </c>
      <c r="AE1544">
        <v>0</v>
      </c>
      <c r="AF1544">
        <v>0</v>
      </c>
      <c r="AG1544">
        <v>0</v>
      </c>
    </row>
    <row r="1545" spans="1:33" x14ac:dyDescent="0.25">
      <c r="A1545" s="125" t="s">
        <v>2385</v>
      </c>
      <c r="B1545" s="183">
        <v>167452988</v>
      </c>
      <c r="C1545" s="184">
        <v>3.65</v>
      </c>
      <c r="D1545" s="127">
        <f>(C1545+4.2+coefficient!$B$20-0.5)/0.9*1.19</f>
        <v>21.618333333333332</v>
      </c>
      <c r="E1545" s="128">
        <f>(C1545+4.2+coefficient!$B$20-0.5)/0.95</f>
        <v>17.210526315789476</v>
      </c>
      <c r="F1545" s="185" t="s">
        <v>842</v>
      </c>
      <c r="G1545" s="179">
        <v>1544</v>
      </c>
      <c r="H1545" s="180">
        <f>(C1545+4.2+coefficient!$B$20)/0.85*1.19</f>
        <v>23.59</v>
      </c>
      <c r="I1545" s="132">
        <v>294</v>
      </c>
      <c r="J1545" s="132">
        <v>167452988</v>
      </c>
      <c r="K1545" s="132">
        <v>451556</v>
      </c>
      <c r="L1545" s="181">
        <f>(C1545+4.2+coefficient!$B$20)/0.88*1.19</f>
        <v>22.785795454545454</v>
      </c>
      <c r="M1545" s="135">
        <v>295</v>
      </c>
      <c r="N1545" s="135">
        <v>167452988</v>
      </c>
      <c r="O1545" s="135">
        <v>451557</v>
      </c>
      <c r="P1545" s="182">
        <f>(C1545+4.2+coefficient!$B$20-0.5)/0.88*1.19</f>
        <v>22.109659090909094</v>
      </c>
      <c r="Q1545" s="137">
        <v>296</v>
      </c>
      <c r="R1545" s="137">
        <v>167452988</v>
      </c>
      <c r="S1545" s="137">
        <v>451558</v>
      </c>
      <c r="T1545" s="186">
        <f t="shared" si="108"/>
        <v>10.615340909090907</v>
      </c>
      <c r="U1545" s="187">
        <v>758</v>
      </c>
      <c r="V1545" s="187">
        <v>167452988</v>
      </c>
      <c r="W1545" s="187">
        <v>601050</v>
      </c>
      <c r="X1545" s="188">
        <f t="shared" si="109"/>
        <v>17.885795454545452</v>
      </c>
      <c r="Y1545" s="189">
        <v>759</v>
      </c>
      <c r="Z1545" s="189">
        <v>167452988</v>
      </c>
      <c r="AA1545" s="189">
        <v>601051</v>
      </c>
      <c r="AB1545" s="357">
        <v>51</v>
      </c>
    </row>
    <row r="1546" spans="1:33" x14ac:dyDescent="0.25">
      <c r="A1546" s="144" t="s">
        <v>2386</v>
      </c>
      <c r="B1546" s="183">
        <v>167452989</v>
      </c>
      <c r="C1546" s="184">
        <v>4.38</v>
      </c>
      <c r="D1546" s="127">
        <f>(C1546+4.2+coefficient!$B$19-0.5)/0.9*1.19</f>
        <v>26.550222222222221</v>
      </c>
      <c r="E1546" s="128">
        <f>(C1546+4.2+coefficient!$B$19-0.5)/0.95</f>
        <v>21.136842105263156</v>
      </c>
      <c r="F1546" s="178" t="s">
        <v>841</v>
      </c>
      <c r="G1546" s="179">
        <v>1545</v>
      </c>
      <c r="H1546" s="180">
        <f>(C1546+4.2+coefficient!$B$19)/0.85*1.19</f>
        <v>28.811999999999998</v>
      </c>
      <c r="I1546" s="132">
        <v>294</v>
      </c>
      <c r="J1546" s="132">
        <v>167452989</v>
      </c>
      <c r="K1546" s="132">
        <v>451559</v>
      </c>
      <c r="L1546" s="181">
        <f>(C1546+4.2+coefficient!$B$19)/0.88*1.19</f>
        <v>27.829772727272722</v>
      </c>
      <c r="M1546" s="135">
        <v>295</v>
      </c>
      <c r="N1546" s="135">
        <v>167452989</v>
      </c>
      <c r="O1546" s="135">
        <v>451560</v>
      </c>
      <c r="P1546" s="182">
        <f>(C1546+4.2+coefficient!$B$19-0.5)/0.88*1.19</f>
        <v>27.153636363636359</v>
      </c>
      <c r="Q1546" s="137">
        <v>296</v>
      </c>
      <c r="R1546" s="137">
        <v>167452989</v>
      </c>
      <c r="S1546" s="137">
        <v>451561</v>
      </c>
      <c r="T1546" s="186">
        <f t="shared" si="108"/>
        <v>11.602499999999999</v>
      </c>
      <c r="U1546" s="187">
        <v>758</v>
      </c>
      <c r="V1546" s="187">
        <v>167452989</v>
      </c>
      <c r="W1546" s="187">
        <v>601052</v>
      </c>
      <c r="X1546" s="188">
        <f t="shared" si="109"/>
        <v>22.92977272727272</v>
      </c>
      <c r="Y1546" s="189">
        <v>759</v>
      </c>
      <c r="Z1546" s="189">
        <v>167452989</v>
      </c>
      <c r="AA1546" s="189">
        <v>601053</v>
      </c>
      <c r="AB1546" s="357">
        <v>51</v>
      </c>
    </row>
    <row r="1547" spans="1:33" x14ac:dyDescent="0.25">
      <c r="A1547" s="125" t="s">
        <v>2387</v>
      </c>
      <c r="B1547" s="183">
        <v>167452990</v>
      </c>
      <c r="C1547" s="184">
        <v>4.38</v>
      </c>
      <c r="D1547" s="127">
        <f>(C1547+4.2+coefficient!$B$19-0.5)/0.9*1.19</f>
        <v>26.550222222222221</v>
      </c>
      <c r="E1547" s="128">
        <f>(C1547+4.2+coefficient!$B$19-0.5)/0.95</f>
        <v>21.136842105263156</v>
      </c>
      <c r="F1547" s="185" t="s">
        <v>841</v>
      </c>
      <c r="G1547" s="179">
        <v>1546</v>
      </c>
      <c r="H1547" s="180">
        <f>(C1547+4.2+coefficient!$B$19)/0.85*1.19</f>
        <v>28.811999999999998</v>
      </c>
      <c r="I1547" s="132">
        <v>294</v>
      </c>
      <c r="J1547" s="132">
        <v>167452990</v>
      </c>
      <c r="K1547" s="132">
        <v>451562</v>
      </c>
      <c r="L1547" s="181">
        <f>(C1547+4.2+coefficient!$B$19)/0.88*1.19</f>
        <v>27.829772727272722</v>
      </c>
      <c r="M1547" s="135">
        <v>295</v>
      </c>
      <c r="N1547" s="135">
        <v>167452990</v>
      </c>
      <c r="O1547" s="135">
        <v>451563</v>
      </c>
      <c r="P1547" s="182">
        <f>(C1547+4.2+coefficient!$B$19-0.5)/0.88*1.19</f>
        <v>27.153636363636359</v>
      </c>
      <c r="Q1547" s="137">
        <v>296</v>
      </c>
      <c r="R1547" s="137">
        <v>167452990</v>
      </c>
      <c r="S1547" s="137">
        <v>451564</v>
      </c>
      <c r="T1547" s="186">
        <f t="shared" si="108"/>
        <v>11.602499999999999</v>
      </c>
      <c r="U1547" s="187">
        <v>758</v>
      </c>
      <c r="V1547" s="187">
        <v>167452990</v>
      </c>
      <c r="W1547" s="187">
        <v>601054</v>
      </c>
      <c r="X1547" s="188">
        <f t="shared" si="109"/>
        <v>22.92977272727272</v>
      </c>
      <c r="Y1547" s="189">
        <v>759</v>
      </c>
      <c r="Z1547" s="189">
        <v>167452990</v>
      </c>
      <c r="AA1547" s="189">
        <v>601055</v>
      </c>
      <c r="AB1547" s="357">
        <v>51</v>
      </c>
    </row>
    <row r="1548" spans="1:33" x14ac:dyDescent="0.25">
      <c r="A1548" s="144" t="s">
        <v>2388</v>
      </c>
      <c r="B1548" s="183">
        <v>167452991</v>
      </c>
      <c r="C1548" s="184">
        <v>3.38</v>
      </c>
      <c r="D1548" s="127">
        <f>(C1548+4.2+coefficient!$B$20-0.5)/0.9*1.19</f>
        <v>21.261333333333329</v>
      </c>
      <c r="E1548" s="128">
        <f>(C1548+4.2+coefficient!$B$20-0.5)/0.95</f>
        <v>16.926315789473684</v>
      </c>
      <c r="F1548" s="178" t="s">
        <v>842</v>
      </c>
      <c r="G1548" s="179">
        <v>1547</v>
      </c>
      <c r="H1548" s="180">
        <f>(C1548+4.2+coefficient!$B$20)/0.85*1.19</f>
        <v>23.211999999999996</v>
      </c>
      <c r="I1548" s="132">
        <v>294</v>
      </c>
      <c r="J1548" s="132">
        <v>167452991</v>
      </c>
      <c r="K1548" s="132">
        <v>451565</v>
      </c>
      <c r="L1548" s="181">
        <f>(C1548+4.2+coefficient!$B$20)/0.88*1.19</f>
        <v>22.420681818181816</v>
      </c>
      <c r="M1548" s="135">
        <v>295</v>
      </c>
      <c r="N1548" s="135">
        <v>167452991</v>
      </c>
      <c r="O1548" s="135">
        <v>451566</v>
      </c>
      <c r="P1548" s="182">
        <f>(C1548+4.2+coefficient!$B$20-0.5)/0.88*1.19</f>
        <v>21.744545454545449</v>
      </c>
      <c r="Q1548" s="137">
        <v>296</v>
      </c>
      <c r="R1548" s="137">
        <v>167452991</v>
      </c>
      <c r="S1548" s="137">
        <v>451567</v>
      </c>
      <c r="T1548" s="186">
        <f t="shared" si="108"/>
        <v>10.250227272727273</v>
      </c>
      <c r="U1548" s="187">
        <v>758</v>
      </c>
      <c r="V1548" s="187">
        <v>167452991</v>
      </c>
      <c r="W1548" s="187">
        <v>601056</v>
      </c>
      <c r="X1548" s="188">
        <f>L1548-1</f>
        <v>21.420681818181816</v>
      </c>
      <c r="Y1548" s="189">
        <v>759</v>
      </c>
      <c r="Z1548" s="189">
        <v>167452991</v>
      </c>
      <c r="AA1548" s="189">
        <v>601057</v>
      </c>
      <c r="AB1548" s="357">
        <v>10</v>
      </c>
    </row>
    <row r="1549" spans="1:33" x14ac:dyDescent="0.25">
      <c r="A1549" s="125" t="s">
        <v>2389</v>
      </c>
      <c r="B1549" s="183">
        <v>167452992</v>
      </c>
      <c r="C1549" s="184">
        <v>4.1100000000000003</v>
      </c>
      <c r="D1549" s="127">
        <f>(C1549+4.2+coefficient!$B$19-0.5)/0.9*1.19</f>
        <v>26.193222222222222</v>
      </c>
      <c r="E1549" s="128">
        <f>(C1549+4.2+coefficient!$B$19-0.5)/0.95</f>
        <v>20.852631578947371</v>
      </c>
      <c r="F1549" s="185" t="s">
        <v>841</v>
      </c>
      <c r="G1549" s="179">
        <v>1548</v>
      </c>
      <c r="H1549" s="180">
        <f>(C1549+4.2+coefficient!$B$19)/0.85*1.19</f>
        <v>28.434000000000005</v>
      </c>
      <c r="I1549" s="132">
        <v>294</v>
      </c>
      <c r="J1549" s="132">
        <v>167452992</v>
      </c>
      <c r="K1549" s="132">
        <v>451568</v>
      </c>
      <c r="L1549" s="181">
        <f>(C1549+4.2+coefficient!$B$19)/0.88*1.19</f>
        <v>27.464659090909091</v>
      </c>
      <c r="M1549" s="135">
        <v>295</v>
      </c>
      <c r="N1549" s="135">
        <v>167452992</v>
      </c>
      <c r="O1549" s="135">
        <v>451569</v>
      </c>
      <c r="P1549" s="182">
        <f>(C1549+4.2+coefficient!$B$19-0.5)/0.88*1.19</f>
        <v>26.788522727272731</v>
      </c>
      <c r="Q1549" s="137">
        <v>296</v>
      </c>
      <c r="R1549" s="137">
        <v>167452992</v>
      </c>
      <c r="S1549" s="137">
        <v>451570</v>
      </c>
      <c r="T1549" s="186">
        <f t="shared" si="108"/>
        <v>11.237386363636363</v>
      </c>
      <c r="U1549" s="187">
        <v>758</v>
      </c>
      <c r="V1549" s="187">
        <v>167452992</v>
      </c>
      <c r="W1549" s="187">
        <v>601058</v>
      </c>
      <c r="X1549" s="188">
        <f>L1549-1</f>
        <v>26.464659090909091</v>
      </c>
      <c r="Y1549" s="189">
        <v>759</v>
      </c>
      <c r="Z1549" s="189">
        <v>167452992</v>
      </c>
      <c r="AA1549" s="189">
        <v>601059</v>
      </c>
      <c r="AB1549" s="357">
        <v>10</v>
      </c>
    </row>
    <row r="1550" spans="1:33" x14ac:dyDescent="0.25">
      <c r="A1550" s="144" t="s">
        <v>2390</v>
      </c>
      <c r="B1550" s="183">
        <v>167452993</v>
      </c>
      <c r="C1550" s="184">
        <v>4.1100000000000003</v>
      </c>
      <c r="D1550" s="127">
        <f>(C1550+4.2+coefficient!$B$19-0.5)/0.9*1.19</f>
        <v>26.193222222222222</v>
      </c>
      <c r="E1550" s="128">
        <f>(C1550+4.2+coefficient!$B$19-0.5)/0.95</f>
        <v>20.852631578947371</v>
      </c>
      <c r="F1550" s="178" t="s">
        <v>841</v>
      </c>
      <c r="G1550" s="179">
        <v>1549</v>
      </c>
      <c r="H1550" s="180">
        <f>(C1550+4.2+coefficient!$B$19)/0.85*1.19</f>
        <v>28.434000000000005</v>
      </c>
      <c r="I1550" s="132">
        <v>294</v>
      </c>
      <c r="J1550" s="132">
        <v>167452993</v>
      </c>
      <c r="K1550" s="132">
        <v>451571</v>
      </c>
      <c r="L1550" s="181">
        <f>(C1550+4.2+coefficient!$B$19)/0.88*1.19</f>
        <v>27.464659090909091</v>
      </c>
      <c r="M1550" s="135">
        <v>295</v>
      </c>
      <c r="N1550" s="135">
        <v>167452993</v>
      </c>
      <c r="O1550" s="135">
        <v>451572</v>
      </c>
      <c r="P1550" s="182">
        <f>(C1550+4.2+coefficient!$B$19-0.5)/0.88*1.19</f>
        <v>26.788522727272731</v>
      </c>
      <c r="Q1550" s="137">
        <v>296</v>
      </c>
      <c r="R1550" s="137">
        <v>167452993</v>
      </c>
      <c r="S1550" s="137">
        <v>451573</v>
      </c>
      <c r="T1550" s="186">
        <f t="shared" si="108"/>
        <v>11.237386363636363</v>
      </c>
      <c r="U1550" s="187">
        <v>758</v>
      </c>
      <c r="V1550" s="187">
        <v>167452993</v>
      </c>
      <c r="W1550" s="187">
        <v>601060</v>
      </c>
      <c r="X1550" s="188">
        <f>L1550-1</f>
        <v>26.464659090909091</v>
      </c>
      <c r="Y1550" s="189">
        <v>759</v>
      </c>
      <c r="Z1550" s="189">
        <v>167452993</v>
      </c>
      <c r="AA1550" s="189">
        <v>601061</v>
      </c>
      <c r="AB1550" s="357">
        <v>10</v>
      </c>
    </row>
    <row r="1551" spans="1:33" x14ac:dyDescent="0.25">
      <c r="A1551" s="125" t="s">
        <v>2391</v>
      </c>
      <c r="B1551" s="183">
        <v>167452994</v>
      </c>
      <c r="C1551" s="184">
        <v>3.39</v>
      </c>
      <c r="D1551" s="127">
        <f>(C1551+4.2+coefficient!$B$20-0.5)/0.9*1.19</f>
        <v>21.274555555555555</v>
      </c>
      <c r="E1551" s="128">
        <f>(C1551+4.2+coefficient!$B$20-0.5)/0.95</f>
        <v>16.936842105263157</v>
      </c>
      <c r="F1551" s="185" t="s">
        <v>842</v>
      </c>
      <c r="G1551" s="179">
        <v>1550</v>
      </c>
      <c r="H1551" s="180">
        <f>(C1551+4.2+coefficient!$B$20)/0.85*1.19</f>
        <v>23.226000000000003</v>
      </c>
      <c r="I1551" s="132">
        <v>294</v>
      </c>
      <c r="J1551" s="132">
        <v>167452994</v>
      </c>
      <c r="K1551" s="132">
        <v>451574</v>
      </c>
      <c r="L1551" s="181">
        <f>(C1551+4.2+coefficient!$B$20)/0.88*1.19</f>
        <v>22.434204545454545</v>
      </c>
      <c r="M1551" s="135">
        <v>295</v>
      </c>
      <c r="N1551" s="135">
        <v>167452994</v>
      </c>
      <c r="O1551" s="135">
        <v>451575</v>
      </c>
      <c r="P1551" s="182">
        <f>(C1551+4.2+coefficient!$B$20-0.5)/0.88*1.19</f>
        <v>21.758068181818182</v>
      </c>
      <c r="Q1551" s="137">
        <v>296</v>
      </c>
      <c r="R1551" s="137">
        <v>167452994</v>
      </c>
      <c r="S1551" s="137">
        <v>451576</v>
      </c>
      <c r="T1551" s="186">
        <f t="shared" si="108"/>
        <v>10.26375</v>
      </c>
      <c r="U1551" s="187">
        <v>758</v>
      </c>
      <c r="V1551" s="187">
        <v>167452994</v>
      </c>
      <c r="W1551" s="187">
        <v>601062</v>
      </c>
      <c r="X1551" s="188">
        <f t="shared" ref="X1551:X1574" si="110">L1551-4.9</f>
        <v>17.534204545454543</v>
      </c>
      <c r="Y1551" s="189">
        <v>759</v>
      </c>
      <c r="Z1551" s="189">
        <v>167452994</v>
      </c>
      <c r="AA1551" s="189">
        <v>601063</v>
      </c>
      <c r="AB1551" s="357">
        <v>51</v>
      </c>
    </row>
    <row r="1552" spans="1:33" x14ac:dyDescent="0.25">
      <c r="A1552" s="144" t="s">
        <v>2392</v>
      </c>
      <c r="B1552" s="183">
        <v>167452995</v>
      </c>
      <c r="C1552" s="184">
        <v>3.5</v>
      </c>
      <c r="D1552" s="127">
        <f>(C1552+4.2+coefficient!$B$20-0.5)/0.9*1.19</f>
        <v>21.419999999999998</v>
      </c>
      <c r="E1552" s="128">
        <f>(C1552+4.2+coefficient!$B$20-0.5)/0.95</f>
        <v>17.05263157894737</v>
      </c>
      <c r="F1552" s="178" t="s">
        <v>842</v>
      </c>
      <c r="G1552" s="179">
        <v>1551</v>
      </c>
      <c r="H1552" s="180">
        <f>(C1552+4.2+coefficient!$B$20)/0.85*1.19</f>
        <v>23.38</v>
      </c>
      <c r="I1552" s="132">
        <v>294</v>
      </c>
      <c r="J1552" s="132">
        <v>167452995</v>
      </c>
      <c r="K1552" s="132">
        <v>451577</v>
      </c>
      <c r="L1552" s="181">
        <f>(C1552+4.2+coefficient!$B$20)/0.88*1.19</f>
        <v>22.582954545454545</v>
      </c>
      <c r="M1552" s="135">
        <v>295</v>
      </c>
      <c r="N1552" s="135">
        <v>167452995</v>
      </c>
      <c r="O1552" s="135">
        <v>451578</v>
      </c>
      <c r="P1552" s="182">
        <f>(C1552+4.2+coefficient!$B$20-0.5)/0.88*1.19</f>
        <v>21.906818181818178</v>
      </c>
      <c r="Q1552" s="137">
        <v>296</v>
      </c>
      <c r="R1552" s="137">
        <v>167452995</v>
      </c>
      <c r="S1552" s="137">
        <v>451579</v>
      </c>
      <c r="T1552" s="186">
        <f t="shared" si="108"/>
        <v>10.4125</v>
      </c>
      <c r="U1552" s="187">
        <v>758</v>
      </c>
      <c r="V1552" s="187">
        <v>167452995</v>
      </c>
      <c r="W1552" s="187">
        <v>601064</v>
      </c>
      <c r="X1552" s="188">
        <f t="shared" si="110"/>
        <v>17.682954545454542</v>
      </c>
      <c r="Y1552" s="189">
        <v>759</v>
      </c>
      <c r="Z1552" s="189">
        <v>167452995</v>
      </c>
      <c r="AA1552" s="189">
        <v>601065</v>
      </c>
      <c r="AB1552" s="357">
        <v>51</v>
      </c>
    </row>
    <row r="1553" spans="1:28" x14ac:dyDescent="0.25">
      <c r="A1553" s="125" t="s">
        <v>2393</v>
      </c>
      <c r="B1553" s="183">
        <v>167452996</v>
      </c>
      <c r="C1553" s="184">
        <v>3.49</v>
      </c>
      <c r="D1553" s="127">
        <f>(C1553+4.2+coefficient!$B$20-0.5)/0.9*1.19</f>
        <v>21.40677777777778</v>
      </c>
      <c r="E1553" s="128">
        <f>(C1553+4.2+coefficient!$B$20-0.5)/0.95</f>
        <v>17.042105263157897</v>
      </c>
      <c r="F1553" s="185" t="s">
        <v>842</v>
      </c>
      <c r="G1553" s="179">
        <v>1552</v>
      </c>
      <c r="H1553" s="180">
        <f>(C1553+4.2+coefficient!$B$20)/0.85*1.19</f>
        <v>23.366</v>
      </c>
      <c r="I1553" s="132">
        <v>294</v>
      </c>
      <c r="J1553" s="132">
        <v>167452996</v>
      </c>
      <c r="K1553" s="132">
        <v>451580</v>
      </c>
      <c r="L1553" s="181">
        <f>(C1553+4.2+coefficient!$B$20)/0.88*1.19</f>
        <v>22.569431818181819</v>
      </c>
      <c r="M1553" s="135">
        <v>295</v>
      </c>
      <c r="N1553" s="135">
        <v>167452996</v>
      </c>
      <c r="O1553" s="135">
        <v>451581</v>
      </c>
      <c r="P1553" s="182">
        <f>(C1553+4.2+coefficient!$B$20-0.5)/0.88*1.19</f>
        <v>21.893295454545456</v>
      </c>
      <c r="Q1553" s="137">
        <v>296</v>
      </c>
      <c r="R1553" s="137">
        <v>167452996</v>
      </c>
      <c r="S1553" s="137">
        <v>451582</v>
      </c>
      <c r="T1553" s="186">
        <f t="shared" si="108"/>
        <v>10.398977272727272</v>
      </c>
      <c r="U1553" s="187">
        <v>758</v>
      </c>
      <c r="V1553" s="187">
        <v>167452996</v>
      </c>
      <c r="W1553" s="187">
        <v>601066</v>
      </c>
      <c r="X1553" s="188">
        <f t="shared" si="110"/>
        <v>17.66943181818182</v>
      </c>
      <c r="Y1553" s="189">
        <v>759</v>
      </c>
      <c r="Z1553" s="189">
        <v>167452996</v>
      </c>
      <c r="AA1553" s="189">
        <v>601067</v>
      </c>
      <c r="AB1553" s="357">
        <v>51</v>
      </c>
    </row>
    <row r="1554" spans="1:28" x14ac:dyDescent="0.25">
      <c r="A1554" s="144" t="s">
        <v>2394</v>
      </c>
      <c r="B1554" s="183">
        <v>167452997</v>
      </c>
      <c r="C1554" s="184">
        <v>3.75</v>
      </c>
      <c r="D1554" s="127">
        <f>(C1554+4.2+coefficient!$B$20-0.5)/0.9*1.19</f>
        <v>21.75055555555555</v>
      </c>
      <c r="E1554" s="128">
        <f>(C1554+4.2+coefficient!$B$20-0.5)/0.95</f>
        <v>17.315789473684209</v>
      </c>
      <c r="F1554" s="178" t="s">
        <v>842</v>
      </c>
      <c r="G1554" s="179">
        <v>1553</v>
      </c>
      <c r="H1554" s="180">
        <f>(C1554+4.2+coefficient!$B$20)/0.85*1.19</f>
        <v>23.73</v>
      </c>
      <c r="I1554" s="132">
        <v>294</v>
      </c>
      <c r="J1554" s="132">
        <v>167452997</v>
      </c>
      <c r="K1554" s="132">
        <v>451583</v>
      </c>
      <c r="L1554" s="181">
        <f>(C1554+4.2+coefficient!$B$20)/0.88*1.19</f>
        <v>22.921022727272728</v>
      </c>
      <c r="M1554" s="135">
        <v>295</v>
      </c>
      <c r="N1554" s="135">
        <v>167452997</v>
      </c>
      <c r="O1554" s="135">
        <v>451584</v>
      </c>
      <c r="P1554" s="182">
        <f>(C1554+4.2+coefficient!$B$20-0.5)/0.88*1.19</f>
        <v>22.244886363636361</v>
      </c>
      <c r="Q1554" s="137">
        <v>296</v>
      </c>
      <c r="R1554" s="137">
        <v>167452997</v>
      </c>
      <c r="S1554" s="137">
        <v>451585</v>
      </c>
      <c r="T1554" s="186">
        <f t="shared" si="108"/>
        <v>10.750568181818183</v>
      </c>
      <c r="U1554" s="187">
        <v>758</v>
      </c>
      <c r="V1554" s="187">
        <v>167452997</v>
      </c>
      <c r="W1554" s="187">
        <v>601068</v>
      </c>
      <c r="X1554" s="188">
        <f t="shared" si="110"/>
        <v>18.021022727272729</v>
      </c>
      <c r="Y1554" s="189">
        <v>759</v>
      </c>
      <c r="Z1554" s="189">
        <v>167452997</v>
      </c>
      <c r="AA1554" s="189">
        <v>601069</v>
      </c>
      <c r="AB1554" s="357">
        <v>51</v>
      </c>
    </row>
    <row r="1555" spans="1:28" x14ac:dyDescent="0.25">
      <c r="A1555" s="125" t="s">
        <v>2395</v>
      </c>
      <c r="B1555" s="183">
        <v>167452998</v>
      </c>
      <c r="C1555" s="184">
        <v>3.67</v>
      </c>
      <c r="D1555" s="127">
        <f>(C1555+4.2+coefficient!$B$20-0.5)/0.9*1.19</f>
        <v>21.644777777777779</v>
      </c>
      <c r="E1555" s="128">
        <f>(C1555+4.2+coefficient!$B$20-0.5)/0.95</f>
        <v>17.231578947368423</v>
      </c>
      <c r="F1555" s="185" t="s">
        <v>842</v>
      </c>
      <c r="G1555" s="179">
        <v>1554</v>
      </c>
      <c r="H1555" s="180">
        <f>(C1555+4.2+coefficient!$B$20)/0.85*1.19</f>
        <v>23.617999999999999</v>
      </c>
      <c r="I1555" s="132">
        <v>294</v>
      </c>
      <c r="J1555" s="132">
        <v>167452998</v>
      </c>
      <c r="K1555" s="132">
        <v>451586</v>
      </c>
      <c r="L1555" s="181">
        <f>(C1555+4.2+coefficient!$B$20)/0.88*1.19</f>
        <v>22.812840909090909</v>
      </c>
      <c r="M1555" s="135">
        <v>295</v>
      </c>
      <c r="N1555" s="135">
        <v>167452998</v>
      </c>
      <c r="O1555" s="135">
        <v>451587</v>
      </c>
      <c r="P1555" s="182">
        <f>(C1555+4.2+coefficient!$B$20-0.5)/0.88*1.19</f>
        <v>22.136704545454545</v>
      </c>
      <c r="Q1555" s="137">
        <v>296</v>
      </c>
      <c r="R1555" s="137">
        <v>167452998</v>
      </c>
      <c r="S1555" s="137">
        <v>451588</v>
      </c>
      <c r="T1555" s="186">
        <f t="shared" si="108"/>
        <v>10.642386363636364</v>
      </c>
      <c r="U1555" s="187">
        <v>758</v>
      </c>
      <c r="V1555" s="187">
        <v>167452998</v>
      </c>
      <c r="W1555" s="187">
        <v>601070</v>
      </c>
      <c r="X1555" s="188">
        <f t="shared" si="110"/>
        <v>17.91284090909091</v>
      </c>
      <c r="Y1555" s="189">
        <v>759</v>
      </c>
      <c r="Z1555" s="189">
        <v>167452998</v>
      </c>
      <c r="AA1555" s="189">
        <v>601071</v>
      </c>
      <c r="AB1555" s="357">
        <v>51</v>
      </c>
    </row>
    <row r="1556" spans="1:28" x14ac:dyDescent="0.25">
      <c r="A1556" s="144" t="s">
        <v>2396</v>
      </c>
      <c r="B1556" s="183">
        <v>167452999</v>
      </c>
      <c r="C1556" s="184">
        <v>3.68</v>
      </c>
      <c r="D1556" s="127">
        <f>(C1556+4.2+coefficient!$B$20-0.5)/0.9*1.19</f>
        <v>21.658000000000001</v>
      </c>
      <c r="E1556" s="128">
        <f>(C1556+4.2+coefficient!$B$20-0.5)/0.95</f>
        <v>17.242105263157899</v>
      </c>
      <c r="F1556" s="178" t="s">
        <v>842</v>
      </c>
      <c r="G1556" s="179">
        <v>1555</v>
      </c>
      <c r="H1556" s="180">
        <f>(C1556+4.2+coefficient!$B$20)/0.85*1.19</f>
        <v>23.632000000000005</v>
      </c>
      <c r="I1556" s="132">
        <v>294</v>
      </c>
      <c r="J1556" s="132">
        <v>167452999</v>
      </c>
      <c r="K1556" s="132">
        <v>451589</v>
      </c>
      <c r="L1556" s="181">
        <f>(C1556+4.2+coefficient!$B$20)/0.88*1.19</f>
        <v>22.826363636363638</v>
      </c>
      <c r="M1556" s="135">
        <v>295</v>
      </c>
      <c r="N1556" s="135">
        <v>167452999</v>
      </c>
      <c r="O1556" s="135">
        <v>451590</v>
      </c>
      <c r="P1556" s="182">
        <f>(C1556+4.2+coefficient!$B$20-0.5)/0.88*1.19</f>
        <v>22.150227272727275</v>
      </c>
      <c r="Q1556" s="137">
        <v>296</v>
      </c>
      <c r="R1556" s="137">
        <v>167452999</v>
      </c>
      <c r="S1556" s="137">
        <v>451591</v>
      </c>
      <c r="T1556" s="186">
        <f t="shared" si="108"/>
        <v>10.655909090909091</v>
      </c>
      <c r="U1556" s="187">
        <v>758</v>
      </c>
      <c r="V1556" s="187">
        <v>167452999</v>
      </c>
      <c r="W1556" s="187">
        <v>601072</v>
      </c>
      <c r="X1556" s="188">
        <f t="shared" si="110"/>
        <v>17.926363636363639</v>
      </c>
      <c r="Y1556" s="189">
        <v>759</v>
      </c>
      <c r="Z1556" s="189">
        <v>167452999</v>
      </c>
      <c r="AA1556" s="189">
        <v>601073</v>
      </c>
      <c r="AB1556" s="357">
        <v>51</v>
      </c>
    </row>
    <row r="1557" spans="1:28" x14ac:dyDescent="0.25">
      <c r="A1557" s="125" t="s">
        <v>2397</v>
      </c>
      <c r="B1557" s="183">
        <v>167453000</v>
      </c>
      <c r="C1557" s="184">
        <v>2.25</v>
      </c>
      <c r="D1557" s="127">
        <f>(C1557+4.2+coefficient!$B$21-0.5)/0.9*1.19</f>
        <v>17.122777777777774</v>
      </c>
      <c r="E1557" s="128">
        <f>(C1557+4.2+coefficient!$B$21-0.5)/0.95</f>
        <v>13.631578947368421</v>
      </c>
      <c r="F1557" s="185" t="s">
        <v>516</v>
      </c>
      <c r="G1557" s="179">
        <v>1556</v>
      </c>
      <c r="H1557" s="180">
        <f>(C1557+4.2+coefficient!$B$21)/0.85*1.19</f>
        <v>18.829999999999998</v>
      </c>
      <c r="I1557" s="132">
        <v>294</v>
      </c>
      <c r="J1557" s="132">
        <v>167453000</v>
      </c>
      <c r="K1557" s="132">
        <v>451592</v>
      </c>
      <c r="L1557" s="181">
        <f>(C1557+4.2+coefficient!$B$21)/0.88*1.19</f>
        <v>18.188068181818181</v>
      </c>
      <c r="M1557" s="135">
        <v>295</v>
      </c>
      <c r="N1557" s="135">
        <v>167453000</v>
      </c>
      <c r="O1557" s="135">
        <v>451593</v>
      </c>
      <c r="P1557" s="182">
        <f>(C1557+4.2+coefficient!$B$21-0.5)/0.88*1.19</f>
        <v>17.511931818181818</v>
      </c>
      <c r="Q1557" s="137">
        <v>296</v>
      </c>
      <c r="R1557" s="137">
        <v>167453000</v>
      </c>
      <c r="S1557" s="137">
        <v>451594</v>
      </c>
      <c r="T1557" s="186">
        <f t="shared" si="108"/>
        <v>8.7221590909090914</v>
      </c>
      <c r="U1557" s="187">
        <v>758</v>
      </c>
      <c r="V1557" s="187">
        <v>167453000</v>
      </c>
      <c r="W1557" s="187">
        <v>601074</v>
      </c>
      <c r="X1557" s="188">
        <f t="shared" si="110"/>
        <v>13.288068181818181</v>
      </c>
      <c r="Y1557" s="189">
        <v>759</v>
      </c>
      <c r="Z1557" s="189">
        <v>167453000</v>
      </c>
      <c r="AA1557" s="189">
        <v>601075</v>
      </c>
      <c r="AB1557" s="357">
        <v>23</v>
      </c>
    </row>
    <row r="1558" spans="1:28" x14ac:dyDescent="0.25">
      <c r="A1558" s="144" t="s">
        <v>2398</v>
      </c>
      <c r="B1558" s="183">
        <v>167453001</v>
      </c>
      <c r="C1558" s="184">
        <v>3.18</v>
      </c>
      <c r="D1558" s="127">
        <f>(C1558+4.2+coefficient!$B$20-0.5)/0.9*1.19</f>
        <v>20.99688888888889</v>
      </c>
      <c r="E1558" s="128">
        <f>(C1558+4.2+coefficient!$B$20-0.5)/0.95</f>
        <v>16.715789473684215</v>
      </c>
      <c r="F1558" s="178" t="s">
        <v>842</v>
      </c>
      <c r="G1558" s="179">
        <v>1557</v>
      </c>
      <c r="H1558" s="180">
        <f>(C1558+4.2+coefficient!$B$20)/0.85*1.19</f>
        <v>22.932000000000002</v>
      </c>
      <c r="I1558" s="132">
        <v>294</v>
      </c>
      <c r="J1558" s="132">
        <v>167453001</v>
      </c>
      <c r="K1558" s="132">
        <v>451595</v>
      </c>
      <c r="L1558" s="181">
        <f>(C1558+4.2+coefficient!$B$20)/0.88*1.19</f>
        <v>22.150227272727275</v>
      </c>
      <c r="M1558" s="135">
        <v>295</v>
      </c>
      <c r="N1558" s="135">
        <v>167453001</v>
      </c>
      <c r="O1558" s="135">
        <v>451596</v>
      </c>
      <c r="P1558" s="182">
        <f>(C1558+4.2+coefficient!$B$20-0.5)/0.88*1.19</f>
        <v>21.474090909090911</v>
      </c>
      <c r="Q1558" s="137">
        <v>296</v>
      </c>
      <c r="R1558" s="137">
        <v>167453001</v>
      </c>
      <c r="S1558" s="137">
        <v>451597</v>
      </c>
      <c r="T1558" s="186">
        <f t="shared" si="108"/>
        <v>9.9797727272727279</v>
      </c>
      <c r="U1558" s="187">
        <v>758</v>
      </c>
      <c r="V1558" s="187">
        <v>167453001</v>
      </c>
      <c r="W1558" s="187">
        <v>601076</v>
      </c>
      <c r="X1558" s="188">
        <f t="shared" si="110"/>
        <v>17.250227272727273</v>
      </c>
      <c r="Y1558" s="189">
        <v>759</v>
      </c>
      <c r="Z1558" s="189">
        <v>167453001</v>
      </c>
      <c r="AA1558" s="189">
        <v>601077</v>
      </c>
      <c r="AB1558" s="357">
        <v>23</v>
      </c>
    </row>
    <row r="1559" spans="1:28" x14ac:dyDescent="0.25">
      <c r="A1559" s="125" t="s">
        <v>2399</v>
      </c>
      <c r="B1559" s="183">
        <v>167453002</v>
      </c>
      <c r="C1559" s="184">
        <v>4.05</v>
      </c>
      <c r="D1559" s="127">
        <f>(C1559+4.2+coefficient!$B$19-0.5)/0.9*1.19</f>
        <v>26.113888888888887</v>
      </c>
      <c r="E1559" s="128">
        <f>(C1559+4.2+coefficient!$B$19-0.5)/0.95</f>
        <v>20.789473684210527</v>
      </c>
      <c r="F1559" s="185" t="s">
        <v>841</v>
      </c>
      <c r="G1559" s="179">
        <v>1558</v>
      </c>
      <c r="H1559" s="180">
        <f>(C1559+4.2+coefficient!$B$19)/0.85*1.19</f>
        <v>28.349999999999998</v>
      </c>
      <c r="I1559" s="132">
        <v>294</v>
      </c>
      <c r="J1559" s="132">
        <v>167453002</v>
      </c>
      <c r="K1559" s="132">
        <v>451598</v>
      </c>
      <c r="L1559" s="181">
        <f>(C1559+4.2+coefficient!$B$19)/0.88*1.19</f>
        <v>27.383522727272727</v>
      </c>
      <c r="M1559" s="135">
        <v>295</v>
      </c>
      <c r="N1559" s="135">
        <v>167453002</v>
      </c>
      <c r="O1559" s="135">
        <v>451599</v>
      </c>
      <c r="P1559" s="182">
        <f>(C1559+4.2+coefficient!$B$19-0.5)/0.88*1.19</f>
        <v>26.70738636363636</v>
      </c>
      <c r="Q1559" s="137">
        <v>296</v>
      </c>
      <c r="R1559" s="137">
        <v>167453002</v>
      </c>
      <c r="S1559" s="137">
        <v>451600</v>
      </c>
      <c r="T1559" s="186">
        <f t="shared" si="108"/>
        <v>11.15625</v>
      </c>
      <c r="U1559" s="187">
        <v>758</v>
      </c>
      <c r="V1559" s="187">
        <v>167453002</v>
      </c>
      <c r="W1559" s="187">
        <v>601078</v>
      </c>
      <c r="X1559" s="188">
        <f t="shared" si="110"/>
        <v>22.483522727272728</v>
      </c>
      <c r="Y1559" s="189">
        <v>759</v>
      </c>
      <c r="Z1559" s="189">
        <v>167453002</v>
      </c>
      <c r="AA1559" s="189">
        <v>601079</v>
      </c>
      <c r="AB1559" s="357">
        <v>23</v>
      </c>
    </row>
    <row r="1560" spans="1:28" x14ac:dyDescent="0.25">
      <c r="A1560" s="144" t="s">
        <v>2400</v>
      </c>
      <c r="B1560" s="183">
        <v>167453003</v>
      </c>
      <c r="C1560" s="184">
        <v>2.11</v>
      </c>
      <c r="D1560" s="127">
        <f>(C1560+4.2+coefficient!$B$21-0.5)/0.9*1.19</f>
        <v>16.937666666666669</v>
      </c>
      <c r="E1560" s="128">
        <f>(C1560+4.2+coefficient!$B$21-0.5)/0.95</f>
        <v>13.48421052631579</v>
      </c>
      <c r="F1560" s="178" t="s">
        <v>516</v>
      </c>
      <c r="G1560" s="179">
        <v>1559</v>
      </c>
      <c r="H1560" s="180">
        <f>(C1560+4.2+coefficient!$B$21)/0.85*1.19</f>
        <v>18.634</v>
      </c>
      <c r="I1560" s="132">
        <v>294</v>
      </c>
      <c r="J1560" s="132">
        <v>167453003</v>
      </c>
      <c r="K1560" s="132">
        <v>451601</v>
      </c>
      <c r="L1560" s="181">
        <f>(C1560+4.2+coefficient!$B$21)/0.88*1.19</f>
        <v>17.998749999999998</v>
      </c>
      <c r="M1560" s="135">
        <v>295</v>
      </c>
      <c r="N1560" s="135">
        <v>167453003</v>
      </c>
      <c r="O1560" s="135">
        <v>451602</v>
      </c>
      <c r="P1560" s="182">
        <f>(C1560+4.2+coefficient!$B$21-0.5)/0.88*1.19</f>
        <v>17.322613636363634</v>
      </c>
      <c r="Q1560" s="137">
        <v>296</v>
      </c>
      <c r="R1560" s="137">
        <v>167453003</v>
      </c>
      <c r="S1560" s="137">
        <v>451603</v>
      </c>
      <c r="T1560" s="186">
        <f t="shared" si="108"/>
        <v>8.5328409090909094</v>
      </c>
      <c r="U1560" s="187">
        <v>758</v>
      </c>
      <c r="V1560" s="187">
        <v>167453003</v>
      </c>
      <c r="W1560" s="187">
        <v>601080</v>
      </c>
      <c r="X1560" s="188">
        <f t="shared" si="110"/>
        <v>13.098749999999997</v>
      </c>
      <c r="Y1560" s="189">
        <v>759</v>
      </c>
      <c r="Z1560" s="189">
        <v>167453003</v>
      </c>
      <c r="AA1560" s="189">
        <v>601081</v>
      </c>
      <c r="AB1560" s="357">
        <v>60</v>
      </c>
    </row>
    <row r="1561" spans="1:28" x14ac:dyDescent="0.25">
      <c r="A1561" s="125" t="s">
        <v>2401</v>
      </c>
      <c r="B1561" s="183">
        <v>167453004</v>
      </c>
      <c r="C1561" s="184">
        <v>2.98</v>
      </c>
      <c r="D1561" s="127">
        <f>(C1561+4.2+coefficient!$B$20-0.5)/0.9*1.19</f>
        <v>20.732444444444443</v>
      </c>
      <c r="E1561" s="128">
        <f>(C1561+4.2+coefficient!$B$20-0.5)/0.95</f>
        <v>16.505263157894738</v>
      </c>
      <c r="F1561" s="185" t="s">
        <v>842</v>
      </c>
      <c r="G1561" s="179">
        <v>1560</v>
      </c>
      <c r="H1561" s="180">
        <f>(C1561+4.2+coefficient!$B$20)/0.85*1.19</f>
        <v>22.651999999999997</v>
      </c>
      <c r="I1561" s="132">
        <v>294</v>
      </c>
      <c r="J1561" s="132">
        <v>167453004</v>
      </c>
      <c r="K1561" s="132">
        <v>451604</v>
      </c>
      <c r="L1561" s="181">
        <f>(C1561+4.2+coefficient!$B$20)/0.88*1.19</f>
        <v>21.879772727272726</v>
      </c>
      <c r="M1561" s="135">
        <v>295</v>
      </c>
      <c r="N1561" s="135">
        <v>167453004</v>
      </c>
      <c r="O1561" s="135">
        <v>451605</v>
      </c>
      <c r="P1561" s="182">
        <f>(C1561+4.2+coefficient!$B$20-0.5)/0.88*1.19</f>
        <v>21.20363636363636</v>
      </c>
      <c r="Q1561" s="137">
        <v>296</v>
      </c>
      <c r="R1561" s="137">
        <v>167453004</v>
      </c>
      <c r="S1561" s="137">
        <v>451606</v>
      </c>
      <c r="T1561" s="186">
        <f t="shared" si="108"/>
        <v>9.7093181818181797</v>
      </c>
      <c r="U1561" s="187">
        <v>758</v>
      </c>
      <c r="V1561" s="187">
        <v>167453004</v>
      </c>
      <c r="W1561" s="187">
        <v>601082</v>
      </c>
      <c r="X1561" s="188">
        <f t="shared" si="110"/>
        <v>16.979772727272724</v>
      </c>
      <c r="Y1561" s="189">
        <v>759</v>
      </c>
      <c r="Z1561" s="189">
        <v>167453004</v>
      </c>
      <c r="AA1561" s="189">
        <v>601083</v>
      </c>
      <c r="AB1561" s="357">
        <v>60</v>
      </c>
    </row>
    <row r="1562" spans="1:28" x14ac:dyDescent="0.25">
      <c r="A1562" s="144" t="s">
        <v>2402</v>
      </c>
      <c r="B1562" s="183">
        <v>167453005</v>
      </c>
      <c r="C1562" s="184">
        <v>3.71</v>
      </c>
      <c r="D1562" s="127">
        <f>(C1562+4.2+coefficient!$B$19-0.5)/0.9*1.19</f>
        <v>25.664333333333332</v>
      </c>
      <c r="E1562" s="128">
        <f>(C1562+4.2+coefficient!$B$19-0.5)/0.95</f>
        <v>20.431578947368422</v>
      </c>
      <c r="F1562" s="178" t="s">
        <v>841</v>
      </c>
      <c r="G1562" s="179">
        <v>1561</v>
      </c>
      <c r="H1562" s="180">
        <f>(C1562+4.2+coefficient!$B$19)/0.85*1.19</f>
        <v>27.874000000000002</v>
      </c>
      <c r="I1562" s="132">
        <v>294</v>
      </c>
      <c r="J1562" s="132">
        <v>167453005</v>
      </c>
      <c r="K1562" s="132">
        <v>451607</v>
      </c>
      <c r="L1562" s="181">
        <f>(C1562+4.2+coefficient!$B$19)/0.88*1.19</f>
        <v>26.923749999999998</v>
      </c>
      <c r="M1562" s="135">
        <v>295</v>
      </c>
      <c r="N1562" s="135">
        <v>167453005</v>
      </c>
      <c r="O1562" s="135">
        <v>451608</v>
      </c>
      <c r="P1562" s="182">
        <f>(C1562+4.2+coefficient!$B$19-0.5)/0.88*1.19</f>
        <v>26.247613636363639</v>
      </c>
      <c r="Q1562" s="137">
        <v>296</v>
      </c>
      <c r="R1562" s="137">
        <v>167453005</v>
      </c>
      <c r="S1562" s="137">
        <v>451609</v>
      </c>
      <c r="T1562" s="186">
        <f t="shared" si="108"/>
        <v>10.696477272727272</v>
      </c>
      <c r="U1562" s="187">
        <v>758</v>
      </c>
      <c r="V1562" s="187">
        <v>167453005</v>
      </c>
      <c r="W1562" s="187">
        <v>601084</v>
      </c>
      <c r="X1562" s="188">
        <f t="shared" si="110"/>
        <v>22.02375</v>
      </c>
      <c r="Y1562" s="189">
        <v>759</v>
      </c>
      <c r="Z1562" s="189">
        <v>167453005</v>
      </c>
      <c r="AA1562" s="189">
        <v>601085</v>
      </c>
      <c r="AB1562" s="357">
        <v>60</v>
      </c>
    </row>
    <row r="1563" spans="1:28" x14ac:dyDescent="0.25">
      <c r="A1563" s="125" t="s">
        <v>2403</v>
      </c>
      <c r="B1563" s="183">
        <v>167453006</v>
      </c>
      <c r="C1563" s="184">
        <v>3.71</v>
      </c>
      <c r="D1563" s="127">
        <f>(C1563+4.2+coefficient!$B$19-0.5)/0.9*1.19</f>
        <v>25.664333333333332</v>
      </c>
      <c r="E1563" s="128">
        <f>(C1563+4.2+coefficient!$B$19-0.5)/0.95</f>
        <v>20.431578947368422</v>
      </c>
      <c r="F1563" s="185" t="s">
        <v>841</v>
      </c>
      <c r="G1563" s="179">
        <v>1562</v>
      </c>
      <c r="H1563" s="180">
        <f>(C1563+4.2+coefficient!$B$19)/0.85*1.19</f>
        <v>27.874000000000002</v>
      </c>
      <c r="I1563" s="132">
        <v>294</v>
      </c>
      <c r="J1563" s="132">
        <v>167453006</v>
      </c>
      <c r="K1563" s="132">
        <v>451610</v>
      </c>
      <c r="L1563" s="181">
        <f>(C1563+4.2+coefficient!$B$19)/0.88*1.19</f>
        <v>26.923749999999998</v>
      </c>
      <c r="M1563" s="135">
        <v>295</v>
      </c>
      <c r="N1563" s="135">
        <v>167453006</v>
      </c>
      <c r="O1563" s="135">
        <v>451611</v>
      </c>
      <c r="P1563" s="182">
        <f>(C1563+4.2+coefficient!$B$19-0.5)/0.88*1.19</f>
        <v>26.247613636363639</v>
      </c>
      <c r="Q1563" s="137">
        <v>296</v>
      </c>
      <c r="R1563" s="137">
        <v>167453006</v>
      </c>
      <c r="S1563" s="137">
        <v>451612</v>
      </c>
      <c r="T1563" s="186">
        <f t="shared" si="108"/>
        <v>10.696477272727272</v>
      </c>
      <c r="U1563" s="187">
        <v>758</v>
      </c>
      <c r="V1563" s="187">
        <v>167453006</v>
      </c>
      <c r="W1563" s="187">
        <v>601086</v>
      </c>
      <c r="X1563" s="188">
        <f t="shared" si="110"/>
        <v>22.02375</v>
      </c>
      <c r="Y1563" s="189">
        <v>759</v>
      </c>
      <c r="Z1563" s="189">
        <v>167453006</v>
      </c>
      <c r="AA1563" s="189">
        <v>601087</v>
      </c>
      <c r="AB1563" s="357">
        <v>60</v>
      </c>
    </row>
    <row r="1564" spans="1:28" x14ac:dyDescent="0.25">
      <c r="A1564" s="144" t="s">
        <v>2404</v>
      </c>
      <c r="B1564" s="183">
        <v>167453007</v>
      </c>
      <c r="C1564" s="184">
        <v>3.88</v>
      </c>
      <c r="D1564" s="127">
        <f>(C1564+4.2+coefficient!$B$19-0.5)/0.9*1.19</f>
        <v>25.889111111111106</v>
      </c>
      <c r="E1564" s="128">
        <f>(C1564+4.2+coefficient!$B$19-0.5)/0.95</f>
        <v>20.610526315789471</v>
      </c>
      <c r="F1564" s="178" t="s">
        <v>841</v>
      </c>
      <c r="G1564" s="179">
        <v>1563</v>
      </c>
      <c r="H1564" s="180">
        <f>(C1564+4.2+coefficient!$B$19)/0.85*1.19</f>
        <v>28.111999999999995</v>
      </c>
      <c r="I1564" s="132">
        <v>294</v>
      </c>
      <c r="J1564" s="132">
        <v>167453007</v>
      </c>
      <c r="K1564" s="132">
        <v>451613</v>
      </c>
      <c r="L1564" s="181">
        <f>(C1564+4.2+coefficient!$B$19)/0.88*1.19</f>
        <v>27.153636363636359</v>
      </c>
      <c r="M1564" s="135">
        <v>295</v>
      </c>
      <c r="N1564" s="135">
        <v>167453007</v>
      </c>
      <c r="O1564" s="135">
        <v>451614</v>
      </c>
      <c r="P1564" s="182">
        <f>(C1564+4.2+coefficient!$B$19-0.5)/0.88*1.19</f>
        <v>26.477499999999996</v>
      </c>
      <c r="Q1564" s="137">
        <v>296</v>
      </c>
      <c r="R1564" s="137">
        <v>167453007</v>
      </c>
      <c r="S1564" s="137">
        <v>451615</v>
      </c>
      <c r="T1564" s="186">
        <f t="shared" si="108"/>
        <v>10.926363636363636</v>
      </c>
      <c r="U1564" s="187">
        <v>758</v>
      </c>
      <c r="V1564" s="187">
        <v>167453007</v>
      </c>
      <c r="W1564" s="187">
        <v>601088</v>
      </c>
      <c r="X1564" s="188">
        <f t="shared" si="110"/>
        <v>22.25363636363636</v>
      </c>
      <c r="Y1564" s="189">
        <v>759</v>
      </c>
      <c r="Z1564" s="189">
        <v>167453007</v>
      </c>
      <c r="AA1564" s="189">
        <v>601089</v>
      </c>
      <c r="AB1564" s="357">
        <v>60</v>
      </c>
    </row>
    <row r="1565" spans="1:28" x14ac:dyDescent="0.25">
      <c r="A1565" s="125" t="s">
        <v>2405</v>
      </c>
      <c r="B1565" s="183">
        <v>167453008</v>
      </c>
      <c r="C1565" s="184">
        <v>3.85</v>
      </c>
      <c r="D1565" s="127">
        <f>(C1565+4.2+coefficient!$B$19-0.5)/0.9*1.19</f>
        <v>25.849444444444444</v>
      </c>
      <c r="E1565" s="128">
        <f>(C1565+4.2+coefficient!$B$19-0.5)/0.95</f>
        <v>20.578947368421055</v>
      </c>
      <c r="F1565" s="185" t="s">
        <v>841</v>
      </c>
      <c r="G1565" s="179">
        <v>1564</v>
      </c>
      <c r="H1565" s="180">
        <f>(C1565+4.2+coefficient!$B$19)/0.85*1.19</f>
        <v>28.07</v>
      </c>
      <c r="I1565" s="132">
        <v>294</v>
      </c>
      <c r="J1565" s="132">
        <v>167453008</v>
      </c>
      <c r="K1565" s="132">
        <v>451616</v>
      </c>
      <c r="L1565" s="181">
        <f>(C1565+4.2+coefficient!$B$19)/0.88*1.19</f>
        <v>27.113068181818182</v>
      </c>
      <c r="M1565" s="135">
        <v>295</v>
      </c>
      <c r="N1565" s="135">
        <v>167453008</v>
      </c>
      <c r="O1565" s="135">
        <v>451617</v>
      </c>
      <c r="P1565" s="182">
        <f>(C1565+4.2+coefficient!$B$19-0.5)/0.88*1.19</f>
        <v>26.436931818181815</v>
      </c>
      <c r="Q1565" s="137">
        <v>296</v>
      </c>
      <c r="R1565" s="137">
        <v>167453008</v>
      </c>
      <c r="S1565" s="137">
        <v>451618</v>
      </c>
      <c r="T1565" s="186">
        <f t="shared" si="108"/>
        <v>10.885795454545455</v>
      </c>
      <c r="U1565" s="187">
        <v>758</v>
      </c>
      <c r="V1565" s="187">
        <v>167453008</v>
      </c>
      <c r="W1565" s="187">
        <v>601090</v>
      </c>
      <c r="X1565" s="188">
        <f t="shared" si="110"/>
        <v>22.21306818181818</v>
      </c>
      <c r="Y1565" s="189">
        <v>759</v>
      </c>
      <c r="Z1565" s="189">
        <v>167453008</v>
      </c>
      <c r="AA1565" s="189">
        <v>601091</v>
      </c>
      <c r="AB1565" s="357">
        <v>60</v>
      </c>
    </row>
    <row r="1566" spans="1:28" x14ac:dyDescent="0.25">
      <c r="A1566" s="144" t="s">
        <v>2406</v>
      </c>
      <c r="B1566" s="183">
        <v>167453009</v>
      </c>
      <c r="C1566" s="184">
        <v>2.8</v>
      </c>
      <c r="D1566" s="127">
        <f>(C1566+4.2+coefficient!$B$20-0.5)/0.9*1.19</f>
        <v>20.494444444444444</v>
      </c>
      <c r="E1566" s="128">
        <f>(C1566+4.2+coefficient!$B$20-0.5)/0.95</f>
        <v>16.315789473684212</v>
      </c>
      <c r="F1566" s="178" t="s">
        <v>842</v>
      </c>
      <c r="G1566" s="179">
        <v>1565</v>
      </c>
      <c r="H1566" s="180">
        <f>(C1566+4.2+coefficient!$B$20)/0.85*1.19</f>
        <v>22.4</v>
      </c>
      <c r="I1566" s="132">
        <v>294</v>
      </c>
      <c r="J1566" s="132">
        <v>167453009</v>
      </c>
      <c r="K1566" s="132">
        <v>451619</v>
      </c>
      <c r="L1566" s="181">
        <f>(C1566+4.2+coefficient!$B$20)/0.88*1.19</f>
        <v>21.636363636363637</v>
      </c>
      <c r="M1566" s="135">
        <v>295</v>
      </c>
      <c r="N1566" s="135">
        <v>167453009</v>
      </c>
      <c r="O1566" s="135">
        <v>451620</v>
      </c>
      <c r="P1566" s="182">
        <f>(C1566+4.2+coefficient!$B$20-0.5)/0.88*1.19</f>
        <v>20.96022727272727</v>
      </c>
      <c r="Q1566" s="137">
        <v>296</v>
      </c>
      <c r="R1566" s="137">
        <v>167453009</v>
      </c>
      <c r="S1566" s="137">
        <v>451621</v>
      </c>
      <c r="T1566" s="186">
        <f t="shared" si="108"/>
        <v>9.4659090909090899</v>
      </c>
      <c r="U1566" s="187">
        <v>758</v>
      </c>
      <c r="V1566" s="187">
        <v>167453009</v>
      </c>
      <c r="W1566" s="187">
        <v>601092</v>
      </c>
      <c r="X1566" s="188">
        <f t="shared" si="110"/>
        <v>16.736363636363635</v>
      </c>
      <c r="Y1566" s="189">
        <v>759</v>
      </c>
      <c r="Z1566" s="189">
        <v>167453009</v>
      </c>
      <c r="AA1566" s="189">
        <v>601093</v>
      </c>
      <c r="AB1566" s="357">
        <v>60</v>
      </c>
    </row>
    <row r="1567" spans="1:28" x14ac:dyDescent="0.25">
      <c r="A1567" s="125" t="s">
        <v>2407</v>
      </c>
      <c r="B1567" s="183">
        <v>167453010</v>
      </c>
      <c r="C1567" s="184">
        <v>3.53</v>
      </c>
      <c r="D1567" s="127">
        <f>(C1567+4.2+coefficient!$B$19-0.5)/0.9*1.19</f>
        <v>25.426333333333332</v>
      </c>
      <c r="E1567" s="128">
        <f>(C1567+4.2+coefficient!$B$19-0.5)/0.95</f>
        <v>20.242105263157896</v>
      </c>
      <c r="F1567" s="185" t="s">
        <v>841</v>
      </c>
      <c r="G1567" s="179">
        <v>1566</v>
      </c>
      <c r="H1567" s="180">
        <f>(C1567+4.2+coefficient!$B$19)/0.85*1.19</f>
        <v>27.622000000000003</v>
      </c>
      <c r="I1567" s="132">
        <v>294</v>
      </c>
      <c r="J1567" s="132">
        <v>167453010</v>
      </c>
      <c r="K1567" s="132">
        <v>451622</v>
      </c>
      <c r="L1567" s="181">
        <f>(C1567+4.2+coefficient!$B$19)/0.88*1.19</f>
        <v>26.680340909090908</v>
      </c>
      <c r="M1567" s="135">
        <v>295</v>
      </c>
      <c r="N1567" s="135">
        <v>167453010</v>
      </c>
      <c r="O1567" s="135">
        <v>451623</v>
      </c>
      <c r="P1567" s="182">
        <f>(C1567+4.2+coefficient!$B$19-0.5)/0.88*1.19</f>
        <v>26.004204545454545</v>
      </c>
      <c r="Q1567" s="137">
        <v>296</v>
      </c>
      <c r="R1567" s="137">
        <v>167453010</v>
      </c>
      <c r="S1567" s="137">
        <v>451624</v>
      </c>
      <c r="T1567" s="186">
        <f t="shared" si="108"/>
        <v>10.453068181818182</v>
      </c>
      <c r="U1567" s="187">
        <v>758</v>
      </c>
      <c r="V1567" s="187">
        <v>167453010</v>
      </c>
      <c r="W1567" s="187">
        <v>601094</v>
      </c>
      <c r="X1567" s="188">
        <f t="shared" si="110"/>
        <v>21.78034090909091</v>
      </c>
      <c r="Y1567" s="189">
        <v>759</v>
      </c>
      <c r="Z1567" s="189">
        <v>167453010</v>
      </c>
      <c r="AA1567" s="189">
        <v>601095</v>
      </c>
      <c r="AB1567" s="357">
        <v>60</v>
      </c>
    </row>
    <row r="1568" spans="1:28" x14ac:dyDescent="0.25">
      <c r="A1568" s="144" t="s">
        <v>2408</v>
      </c>
      <c r="B1568" s="183">
        <v>167453011</v>
      </c>
      <c r="C1568" s="184">
        <v>3.23</v>
      </c>
      <c r="D1568" s="127">
        <f>(C1568+4.2+coefficient!$B$20-0.5)/0.9*1.19</f>
        <v>21.062999999999999</v>
      </c>
      <c r="E1568" s="128">
        <f>(C1568+4.2+coefficient!$B$20-0.5)/0.95</f>
        <v>16.768421052631581</v>
      </c>
      <c r="F1568" s="178" t="s">
        <v>842</v>
      </c>
      <c r="G1568" s="179">
        <v>1567</v>
      </c>
      <c r="H1568" s="180">
        <f>(C1568+4.2+coefficient!$B$20)/0.85*1.19</f>
        <v>23.001999999999999</v>
      </c>
      <c r="I1568" s="132">
        <v>294</v>
      </c>
      <c r="J1568" s="132">
        <v>167453011</v>
      </c>
      <c r="K1568" s="132">
        <v>451625</v>
      </c>
      <c r="L1568" s="181">
        <f>(C1568+4.2+coefficient!$B$20)/0.88*1.19</f>
        <v>22.21784090909091</v>
      </c>
      <c r="M1568" s="135">
        <v>295</v>
      </c>
      <c r="N1568" s="135">
        <v>167453011</v>
      </c>
      <c r="O1568" s="135">
        <v>451626</v>
      </c>
      <c r="P1568" s="182">
        <f>(C1568+4.2+coefficient!$B$20-0.5)/0.88*1.19</f>
        <v>21.541704545454543</v>
      </c>
      <c r="Q1568" s="137">
        <v>296</v>
      </c>
      <c r="R1568" s="137">
        <v>167453011</v>
      </c>
      <c r="S1568" s="137">
        <v>451627</v>
      </c>
      <c r="T1568" s="186">
        <f t="shared" si="108"/>
        <v>10.047386363636363</v>
      </c>
      <c r="U1568" s="187">
        <v>758</v>
      </c>
      <c r="V1568" s="187">
        <v>167453011</v>
      </c>
      <c r="W1568" s="187">
        <v>601096</v>
      </c>
      <c r="X1568" s="188">
        <f t="shared" si="110"/>
        <v>17.317840909090911</v>
      </c>
      <c r="Y1568" s="189">
        <v>759</v>
      </c>
      <c r="Z1568" s="189">
        <v>167453011</v>
      </c>
      <c r="AA1568" s="189">
        <v>601097</v>
      </c>
      <c r="AB1568" s="357">
        <v>60</v>
      </c>
    </row>
    <row r="1569" spans="1:28" x14ac:dyDescent="0.25">
      <c r="A1569" s="125" t="s">
        <v>2409</v>
      </c>
      <c r="B1569" s="183">
        <v>167453012</v>
      </c>
      <c r="C1569" s="184">
        <v>3.96</v>
      </c>
      <c r="D1569" s="127">
        <f>(C1569+4.2+coefficient!$B$19-0.5)/0.9*1.19</f>
        <v>25.994888888888887</v>
      </c>
      <c r="E1569" s="128">
        <f>(C1569+4.2+coefficient!$B$19-0.5)/0.95</f>
        <v>20.694736842105264</v>
      </c>
      <c r="F1569" s="185" t="s">
        <v>841</v>
      </c>
      <c r="G1569" s="179">
        <v>1568</v>
      </c>
      <c r="H1569" s="180">
        <f>(C1569+4.2+coefficient!$B$19)/0.85*1.19</f>
        <v>28.224</v>
      </c>
      <c r="I1569" s="132">
        <v>294</v>
      </c>
      <c r="J1569" s="132">
        <v>167453012</v>
      </c>
      <c r="K1569" s="132">
        <v>451628</v>
      </c>
      <c r="L1569" s="181">
        <f>(C1569+4.2+coefficient!$B$19)/0.88*1.19</f>
        <v>27.261818181818182</v>
      </c>
      <c r="M1569" s="135">
        <v>295</v>
      </c>
      <c r="N1569" s="135">
        <v>167453012</v>
      </c>
      <c r="O1569" s="135">
        <v>451629</v>
      </c>
      <c r="P1569" s="182">
        <f>(C1569+4.2+coefficient!$B$19-0.5)/0.88*1.19</f>
        <v>26.585681818181815</v>
      </c>
      <c r="Q1569" s="137">
        <v>296</v>
      </c>
      <c r="R1569" s="137">
        <v>167453012</v>
      </c>
      <c r="S1569" s="137">
        <v>451630</v>
      </c>
      <c r="T1569" s="186">
        <f t="shared" si="108"/>
        <v>11.034545454545455</v>
      </c>
      <c r="U1569" s="187">
        <v>758</v>
      </c>
      <c r="V1569" s="187">
        <v>167453012</v>
      </c>
      <c r="W1569" s="187">
        <v>601098</v>
      </c>
      <c r="X1569" s="188">
        <f t="shared" si="110"/>
        <v>22.36181818181818</v>
      </c>
      <c r="Y1569" s="189">
        <v>759</v>
      </c>
      <c r="Z1569" s="189">
        <v>167453012</v>
      </c>
      <c r="AA1569" s="189">
        <v>601099</v>
      </c>
      <c r="AB1569" s="357">
        <v>60</v>
      </c>
    </row>
    <row r="1570" spans="1:28" x14ac:dyDescent="0.25">
      <c r="A1570" s="144" t="s">
        <v>2410</v>
      </c>
      <c r="B1570" s="183">
        <v>167453013</v>
      </c>
      <c r="C1570" s="184">
        <v>3.96</v>
      </c>
      <c r="D1570" s="127">
        <f>(C1570+4.2+coefficient!$B$19-0.5)/0.9*1.19</f>
        <v>25.994888888888887</v>
      </c>
      <c r="E1570" s="128">
        <f>(C1570+4.2+coefficient!$B$19-0.5)/0.95</f>
        <v>20.694736842105264</v>
      </c>
      <c r="F1570" s="178" t="s">
        <v>841</v>
      </c>
      <c r="G1570" s="179">
        <v>1569</v>
      </c>
      <c r="H1570" s="180">
        <f>(C1570+4.2+coefficient!$B$19)/0.85*1.19</f>
        <v>28.224</v>
      </c>
      <c r="I1570" s="132">
        <v>294</v>
      </c>
      <c r="J1570" s="132">
        <v>167453013</v>
      </c>
      <c r="K1570" s="132">
        <v>451631</v>
      </c>
      <c r="L1570" s="181">
        <f>(C1570+4.2+coefficient!$B$19)/0.88*1.19</f>
        <v>27.261818181818182</v>
      </c>
      <c r="M1570" s="135">
        <v>295</v>
      </c>
      <c r="N1570" s="135">
        <v>167453013</v>
      </c>
      <c r="O1570" s="135">
        <v>451632</v>
      </c>
      <c r="P1570" s="182">
        <f>(C1570+4.2+coefficient!$B$19-0.5)/0.88*1.19</f>
        <v>26.585681818181815</v>
      </c>
      <c r="Q1570" s="137">
        <v>296</v>
      </c>
      <c r="R1570" s="137">
        <v>167453013</v>
      </c>
      <c r="S1570" s="137">
        <v>451633</v>
      </c>
      <c r="T1570" s="186">
        <f t="shared" si="108"/>
        <v>11.034545454545455</v>
      </c>
      <c r="U1570" s="187">
        <v>758</v>
      </c>
      <c r="V1570" s="187">
        <v>167453013</v>
      </c>
      <c r="W1570" s="187">
        <v>601100</v>
      </c>
      <c r="X1570" s="188">
        <f t="shared" si="110"/>
        <v>22.36181818181818</v>
      </c>
      <c r="Y1570" s="189">
        <v>759</v>
      </c>
      <c r="Z1570" s="189">
        <v>167453013</v>
      </c>
      <c r="AA1570" s="189">
        <v>601101</v>
      </c>
      <c r="AB1570" s="357">
        <v>60</v>
      </c>
    </row>
    <row r="1571" spans="1:28" x14ac:dyDescent="0.25">
      <c r="A1571" s="125" t="s">
        <v>2411</v>
      </c>
      <c r="B1571" s="183">
        <v>167453014</v>
      </c>
      <c r="C1571" s="184">
        <v>4.13</v>
      </c>
      <c r="D1571" s="127">
        <f>(C1571+4.2+coefficient!$B$19-0.5)/0.9*1.19</f>
        <v>26.219666666666662</v>
      </c>
      <c r="E1571" s="128">
        <f>(C1571+4.2+coefficient!$B$19-0.5)/0.95</f>
        <v>20.873684210526314</v>
      </c>
      <c r="F1571" s="185" t="s">
        <v>841</v>
      </c>
      <c r="G1571" s="179">
        <v>1570</v>
      </c>
      <c r="H1571" s="180">
        <f>(C1571+4.2+coefficient!$B$19)/0.85*1.19</f>
        <v>28.462</v>
      </c>
      <c r="I1571" s="132">
        <v>294</v>
      </c>
      <c r="J1571" s="132">
        <v>167453014</v>
      </c>
      <c r="K1571" s="132">
        <v>451634</v>
      </c>
      <c r="L1571" s="181">
        <f>(C1571+4.2+coefficient!$B$19)/0.88*1.19</f>
        <v>27.491704545454542</v>
      </c>
      <c r="M1571" s="135">
        <v>295</v>
      </c>
      <c r="N1571" s="135">
        <v>167453014</v>
      </c>
      <c r="O1571" s="135">
        <v>451635</v>
      </c>
      <c r="P1571" s="182">
        <f>(C1571+4.2+coefficient!$B$19-0.5)/0.88*1.19</f>
        <v>26.815568181818179</v>
      </c>
      <c r="Q1571" s="137">
        <v>296</v>
      </c>
      <c r="R1571" s="137">
        <v>167453014</v>
      </c>
      <c r="S1571" s="137">
        <v>451636</v>
      </c>
      <c r="T1571" s="186">
        <f t="shared" si="108"/>
        <v>11.264431818181819</v>
      </c>
      <c r="U1571" s="187">
        <v>758</v>
      </c>
      <c r="V1571" s="187">
        <v>167453014</v>
      </c>
      <c r="W1571" s="187">
        <v>601102</v>
      </c>
      <c r="X1571" s="188">
        <f t="shared" si="110"/>
        <v>22.59170454545454</v>
      </c>
      <c r="Y1571" s="189">
        <v>759</v>
      </c>
      <c r="Z1571" s="189">
        <v>167453014</v>
      </c>
      <c r="AA1571" s="189">
        <v>601103</v>
      </c>
      <c r="AB1571" s="357">
        <v>60</v>
      </c>
    </row>
    <row r="1572" spans="1:28" x14ac:dyDescent="0.25">
      <c r="A1572" s="144" t="s">
        <v>2412</v>
      </c>
      <c r="B1572" s="183">
        <v>167453015</v>
      </c>
      <c r="C1572" s="184">
        <v>4.0999999999999996</v>
      </c>
      <c r="D1572" s="127">
        <f>(C1572+4.2+coefficient!$B$19-0.5)/0.9*1.19</f>
        <v>26.18</v>
      </c>
      <c r="E1572" s="128">
        <f>(C1572+4.2+coefficient!$B$19-0.5)/0.95</f>
        <v>20.842105263157897</v>
      </c>
      <c r="F1572" s="178" t="s">
        <v>841</v>
      </c>
      <c r="G1572" s="179">
        <v>1571</v>
      </c>
      <c r="H1572" s="180">
        <f>(C1572+4.2+coefficient!$B$19)/0.85*1.19</f>
        <v>28.419999999999998</v>
      </c>
      <c r="I1572" s="132">
        <v>294</v>
      </c>
      <c r="J1572" s="132">
        <v>167453015</v>
      </c>
      <c r="K1572" s="132">
        <v>451637</v>
      </c>
      <c r="L1572" s="181">
        <f>(C1572+4.2+coefficient!$B$19)/0.88*1.19</f>
        <v>27.451136363636365</v>
      </c>
      <c r="M1572" s="135">
        <v>295</v>
      </c>
      <c r="N1572" s="135">
        <v>167453015</v>
      </c>
      <c r="O1572" s="135">
        <v>451638</v>
      </c>
      <c r="P1572" s="182">
        <f>(C1572+4.2+coefficient!$B$19-0.5)/0.88*1.19</f>
        <v>26.774999999999999</v>
      </c>
      <c r="Q1572" s="137">
        <v>296</v>
      </c>
      <c r="R1572" s="137">
        <v>167453015</v>
      </c>
      <c r="S1572" s="137">
        <v>451639</v>
      </c>
      <c r="T1572" s="186">
        <f t="shared" si="108"/>
        <v>11.223863636363637</v>
      </c>
      <c r="U1572" s="187">
        <v>758</v>
      </c>
      <c r="V1572" s="187">
        <v>167453015</v>
      </c>
      <c r="W1572" s="187">
        <v>601104</v>
      </c>
      <c r="X1572" s="188">
        <f t="shared" si="110"/>
        <v>22.551136363636367</v>
      </c>
      <c r="Y1572" s="189">
        <v>759</v>
      </c>
      <c r="Z1572" s="189">
        <v>167453015</v>
      </c>
      <c r="AA1572" s="189">
        <v>601105</v>
      </c>
      <c r="AB1572" s="357">
        <v>60</v>
      </c>
    </row>
    <row r="1573" spans="1:28" x14ac:dyDescent="0.25">
      <c r="A1573" s="125" t="s">
        <v>2413</v>
      </c>
      <c r="B1573" s="183">
        <v>167453016</v>
      </c>
      <c r="C1573" s="184">
        <v>3.04</v>
      </c>
      <c r="D1573" s="127">
        <f>(C1573+4.2+coefficient!$B$20-0.5)/0.9*1.19</f>
        <v>20.811777777777777</v>
      </c>
      <c r="E1573" s="128">
        <f>(C1573+4.2+coefficient!$B$20-0.5)/0.95</f>
        <v>16.568421052631582</v>
      </c>
      <c r="F1573" s="185" t="s">
        <v>842</v>
      </c>
      <c r="G1573" s="179">
        <v>1572</v>
      </c>
      <c r="H1573" s="180">
        <f>(C1573+4.2+coefficient!$B$20)/0.85*1.19</f>
        <v>22.736000000000004</v>
      </c>
      <c r="I1573" s="132">
        <v>294</v>
      </c>
      <c r="J1573" s="132">
        <v>167453016</v>
      </c>
      <c r="K1573" s="132">
        <v>451640</v>
      </c>
      <c r="L1573" s="181">
        <f>(C1573+4.2+coefficient!$B$20)/0.88*1.19</f>
        <v>21.960909090909091</v>
      </c>
      <c r="M1573" s="135">
        <v>295</v>
      </c>
      <c r="N1573" s="135">
        <v>167453016</v>
      </c>
      <c r="O1573" s="135">
        <v>451641</v>
      </c>
      <c r="P1573" s="182">
        <f>(C1573+4.2+coefficient!$B$20-0.5)/0.88*1.19</f>
        <v>21.284772727272731</v>
      </c>
      <c r="Q1573" s="137">
        <v>296</v>
      </c>
      <c r="R1573" s="137">
        <v>167453016</v>
      </c>
      <c r="S1573" s="137">
        <v>451642</v>
      </c>
      <c r="T1573" s="186">
        <f t="shared" si="108"/>
        <v>9.7904545454545442</v>
      </c>
      <c r="U1573" s="187">
        <v>758</v>
      </c>
      <c r="V1573" s="187">
        <v>167453016</v>
      </c>
      <c r="W1573" s="187">
        <v>601106</v>
      </c>
      <c r="X1573" s="188">
        <f t="shared" si="110"/>
        <v>17.060909090909092</v>
      </c>
      <c r="Y1573" s="189">
        <v>759</v>
      </c>
      <c r="Z1573" s="189">
        <v>167453016</v>
      </c>
      <c r="AA1573" s="189">
        <v>601107</v>
      </c>
      <c r="AB1573" s="357">
        <v>60</v>
      </c>
    </row>
    <row r="1574" spans="1:28" x14ac:dyDescent="0.25">
      <c r="A1574" s="144" t="s">
        <v>2414</v>
      </c>
      <c r="B1574" s="183">
        <v>167453017</v>
      </c>
      <c r="C1574" s="184">
        <v>3.91</v>
      </c>
      <c r="D1574" s="127">
        <f>(C1574+4.2+coefficient!$B$19-0.5)/0.9*1.19</f>
        <v>25.928777777777775</v>
      </c>
      <c r="E1574" s="128">
        <f>(C1574+4.2+coefficient!$B$19-0.5)/0.95</f>
        <v>20.642105263157895</v>
      </c>
      <c r="F1574" s="178" t="s">
        <v>841</v>
      </c>
      <c r="G1574" s="179">
        <v>1573</v>
      </c>
      <c r="H1574" s="180">
        <f>(C1574+4.2+coefficient!$B$19)/0.85*1.19</f>
        <v>28.154</v>
      </c>
      <c r="I1574" s="132">
        <v>294</v>
      </c>
      <c r="J1574" s="132">
        <v>167453017</v>
      </c>
      <c r="K1574" s="132">
        <v>451643</v>
      </c>
      <c r="L1574" s="181">
        <f>(C1574+4.2+coefficient!$B$19)/0.88*1.19</f>
        <v>27.194204545454543</v>
      </c>
      <c r="M1574" s="135">
        <v>295</v>
      </c>
      <c r="N1574" s="135">
        <v>167453017</v>
      </c>
      <c r="O1574" s="135">
        <v>451644</v>
      </c>
      <c r="P1574" s="182">
        <f>(C1574+4.2+coefficient!$B$19-0.5)/0.88*1.19</f>
        <v>26.518068181818183</v>
      </c>
      <c r="Q1574" s="137">
        <v>296</v>
      </c>
      <c r="R1574" s="137">
        <v>167453017</v>
      </c>
      <c r="S1574" s="137">
        <v>451645</v>
      </c>
      <c r="T1574" s="186">
        <f t="shared" si="108"/>
        <v>10.966931818181816</v>
      </c>
      <c r="U1574" s="187">
        <v>758</v>
      </c>
      <c r="V1574" s="187">
        <v>167453017</v>
      </c>
      <c r="W1574" s="187">
        <v>601108</v>
      </c>
      <c r="X1574" s="188">
        <f t="shared" si="110"/>
        <v>22.294204545454541</v>
      </c>
      <c r="Y1574" s="189">
        <v>759</v>
      </c>
      <c r="Z1574" s="189">
        <v>167453017</v>
      </c>
      <c r="AA1574" s="189">
        <v>601109</v>
      </c>
      <c r="AB1574" s="357">
        <v>60</v>
      </c>
    </row>
    <row r="1575" spans="1:28" x14ac:dyDescent="0.25">
      <c r="A1575" s="125" t="s">
        <v>2415</v>
      </c>
      <c r="B1575" s="183">
        <v>167453018</v>
      </c>
      <c r="C1575" s="184">
        <v>2.96</v>
      </c>
      <c r="D1575" s="127">
        <f>(C1575+4.2+coefficient!$B$20-0.5)/0.9*1.19</f>
        <v>20.705999999999996</v>
      </c>
      <c r="E1575" s="128">
        <f>(C1575+4.2+coefficient!$B$20-0.5)/0.95</f>
        <v>16.484210526315792</v>
      </c>
      <c r="F1575" s="185" t="s">
        <v>842</v>
      </c>
      <c r="G1575" s="179">
        <v>1574</v>
      </c>
      <c r="H1575" s="180">
        <f>(C1575+4.2+coefficient!$B$20)/0.85*1.19</f>
        <v>22.623999999999999</v>
      </c>
      <c r="I1575" s="132">
        <v>294</v>
      </c>
      <c r="J1575" s="132">
        <v>167453018</v>
      </c>
      <c r="K1575" s="132">
        <v>451646</v>
      </c>
      <c r="L1575" s="181">
        <f>(C1575+4.2+coefficient!$B$20)/0.88*1.19</f>
        <v>21.852727272727272</v>
      </c>
      <c r="M1575" s="135">
        <v>295</v>
      </c>
      <c r="N1575" s="135">
        <v>167453018</v>
      </c>
      <c r="O1575" s="135">
        <v>451647</v>
      </c>
      <c r="P1575" s="182">
        <f>(C1575+4.2+coefficient!$B$20-0.5)/0.88*1.19</f>
        <v>21.176590909090908</v>
      </c>
      <c r="Q1575" s="137">
        <v>296</v>
      </c>
      <c r="R1575" s="137">
        <v>167453018</v>
      </c>
      <c r="S1575" s="137">
        <v>451648</v>
      </c>
      <c r="T1575" s="186">
        <f t="shared" si="108"/>
        <v>9.6822727272727267</v>
      </c>
      <c r="U1575" s="187">
        <v>758</v>
      </c>
      <c r="V1575" s="187">
        <v>167453018</v>
      </c>
      <c r="W1575" s="187">
        <v>601110</v>
      </c>
      <c r="X1575" s="188">
        <f>L1575-1</f>
        <v>20.852727272727272</v>
      </c>
      <c r="Y1575" s="189">
        <v>759</v>
      </c>
      <c r="Z1575" s="189">
        <v>167453018</v>
      </c>
      <c r="AA1575" s="189">
        <v>601111</v>
      </c>
      <c r="AB1575" s="357">
        <v>10</v>
      </c>
    </row>
    <row r="1576" spans="1:28" x14ac:dyDescent="0.25">
      <c r="A1576" s="144" t="s">
        <v>2416</v>
      </c>
      <c r="B1576" s="183">
        <v>167453019</v>
      </c>
      <c r="C1576" s="184">
        <v>3.69</v>
      </c>
      <c r="D1576" s="127">
        <f>(C1576+4.2+coefficient!$B$19-0.5)/0.9*1.19</f>
        <v>25.637888888888888</v>
      </c>
      <c r="E1576" s="128">
        <f>(C1576+4.2+coefficient!$B$19-0.5)/0.95</f>
        <v>20.410526315789475</v>
      </c>
      <c r="F1576" s="178" t="s">
        <v>841</v>
      </c>
      <c r="G1576" s="179">
        <v>1575</v>
      </c>
      <c r="H1576" s="180">
        <f>(C1576+4.2+coefficient!$B$19)/0.85*1.19</f>
        <v>27.846</v>
      </c>
      <c r="I1576" s="132">
        <v>294</v>
      </c>
      <c r="J1576" s="132">
        <v>167453019</v>
      </c>
      <c r="K1576" s="132">
        <v>451649</v>
      </c>
      <c r="L1576" s="181">
        <f>(C1576+4.2+coefficient!$B$19)/0.88*1.19</f>
        <v>26.896704545454543</v>
      </c>
      <c r="M1576" s="135">
        <v>295</v>
      </c>
      <c r="N1576" s="135">
        <v>167453019</v>
      </c>
      <c r="O1576" s="135">
        <v>451650</v>
      </c>
      <c r="P1576" s="182">
        <f>(C1576+4.2+coefficient!$B$19-0.5)/0.88*1.19</f>
        <v>26.22056818181818</v>
      </c>
      <c r="Q1576" s="137">
        <v>296</v>
      </c>
      <c r="R1576" s="137">
        <v>167453019</v>
      </c>
      <c r="S1576" s="137">
        <v>451651</v>
      </c>
      <c r="T1576" s="186">
        <f t="shared" si="108"/>
        <v>10.669431818181819</v>
      </c>
      <c r="U1576" s="187">
        <v>758</v>
      </c>
      <c r="V1576" s="187">
        <v>167453019</v>
      </c>
      <c r="W1576" s="187">
        <v>601112</v>
      </c>
      <c r="X1576" s="188">
        <f>L1576-1</f>
        <v>25.896704545454543</v>
      </c>
      <c r="Y1576" s="189">
        <v>759</v>
      </c>
      <c r="Z1576" s="189">
        <v>167453019</v>
      </c>
      <c r="AA1576" s="189">
        <v>601113</v>
      </c>
      <c r="AB1576" s="357">
        <v>10</v>
      </c>
    </row>
    <row r="1577" spans="1:28" x14ac:dyDescent="0.25">
      <c r="A1577" s="125" t="s">
        <v>2417</v>
      </c>
      <c r="B1577" s="183">
        <v>167453020</v>
      </c>
      <c r="C1577" s="184">
        <v>3.69</v>
      </c>
      <c r="D1577" s="127">
        <f>(C1577+4.2+coefficient!$B$19-0.5)/0.9*1.19</f>
        <v>25.637888888888888</v>
      </c>
      <c r="E1577" s="128">
        <f>(C1577+4.2+coefficient!$B$19-0.5)/0.95</f>
        <v>20.410526315789475</v>
      </c>
      <c r="F1577" s="185" t="s">
        <v>841</v>
      </c>
      <c r="G1577" s="179">
        <v>1576</v>
      </c>
      <c r="H1577" s="180">
        <f>(C1577+4.2+coefficient!$B$19)/0.85*1.19</f>
        <v>27.846</v>
      </c>
      <c r="I1577" s="132">
        <v>294</v>
      </c>
      <c r="J1577" s="132">
        <v>167453020</v>
      </c>
      <c r="K1577" s="132">
        <v>451652</v>
      </c>
      <c r="L1577" s="181">
        <f>(C1577+4.2+coefficient!$B$19)/0.88*1.19</f>
        <v>26.896704545454543</v>
      </c>
      <c r="M1577" s="135">
        <v>295</v>
      </c>
      <c r="N1577" s="135">
        <v>167453020</v>
      </c>
      <c r="O1577" s="135">
        <v>451653</v>
      </c>
      <c r="P1577" s="182">
        <f>(C1577+4.2+coefficient!$B$19-0.5)/0.88*1.19</f>
        <v>26.22056818181818</v>
      </c>
      <c r="Q1577" s="137">
        <v>296</v>
      </c>
      <c r="R1577" s="137">
        <v>167453020</v>
      </c>
      <c r="S1577" s="137">
        <v>451654</v>
      </c>
      <c r="T1577" s="186">
        <f t="shared" si="108"/>
        <v>10.669431818181819</v>
      </c>
      <c r="U1577" s="187">
        <v>758</v>
      </c>
      <c r="V1577" s="187">
        <v>167453020</v>
      </c>
      <c r="W1577" s="187">
        <v>601114</v>
      </c>
      <c r="X1577" s="188">
        <f>L1577-1</f>
        <v>25.896704545454543</v>
      </c>
      <c r="Y1577" s="189">
        <v>759</v>
      </c>
      <c r="Z1577" s="189">
        <v>167453020</v>
      </c>
      <c r="AA1577" s="189">
        <v>601115</v>
      </c>
      <c r="AB1577" s="357">
        <v>10</v>
      </c>
    </row>
    <row r="1578" spans="1:28" x14ac:dyDescent="0.25">
      <c r="A1578" s="144" t="s">
        <v>2418</v>
      </c>
      <c r="B1578" s="183">
        <v>167453021</v>
      </c>
      <c r="C1578" s="184">
        <v>2.31</v>
      </c>
      <c r="D1578" s="127">
        <f>(C1578+4.2+coefficient!$B$21-0.5)/0.9*1.19</f>
        <v>17.202111111111112</v>
      </c>
      <c r="E1578" s="128">
        <f>(C1578+4.2+coefficient!$B$21-0.5)/0.95</f>
        <v>13.694736842105264</v>
      </c>
      <c r="F1578" s="178" t="s">
        <v>516</v>
      </c>
      <c r="G1578" s="179">
        <v>1577</v>
      </c>
      <c r="H1578" s="180">
        <f>(C1578+4.2+coefficient!$B$21)/0.85*1.19</f>
        <v>18.913999999999998</v>
      </c>
      <c r="I1578" s="132">
        <v>294</v>
      </c>
      <c r="J1578" s="132">
        <v>167453021</v>
      </c>
      <c r="K1578" s="132">
        <v>451655</v>
      </c>
      <c r="L1578" s="181">
        <f>(C1578+4.2+coefficient!$B$21)/0.88*1.19</f>
        <v>18.269204545454542</v>
      </c>
      <c r="M1578" s="135">
        <v>295</v>
      </c>
      <c r="N1578" s="135">
        <v>167453021</v>
      </c>
      <c r="O1578" s="135">
        <v>451656</v>
      </c>
      <c r="P1578" s="182">
        <f>(C1578+4.2+coefficient!$B$21-0.5)/0.88*1.19</f>
        <v>17.593068181818179</v>
      </c>
      <c r="Q1578" s="137">
        <v>296</v>
      </c>
      <c r="R1578" s="137">
        <v>167453021</v>
      </c>
      <c r="S1578" s="137">
        <v>451657</v>
      </c>
      <c r="T1578" s="186">
        <f t="shared" si="108"/>
        <v>8.803295454545454</v>
      </c>
      <c r="U1578" s="187">
        <v>758</v>
      </c>
      <c r="V1578" s="187">
        <v>167453021</v>
      </c>
      <c r="W1578" s="187">
        <v>601116</v>
      </c>
      <c r="X1578" s="188">
        <f>L1578-4.9</f>
        <v>13.369204545454542</v>
      </c>
      <c r="Y1578" s="189">
        <v>759</v>
      </c>
      <c r="Z1578" s="189">
        <v>167453021</v>
      </c>
      <c r="AA1578" s="189">
        <v>601117</v>
      </c>
      <c r="AB1578" s="357">
        <v>27</v>
      </c>
    </row>
    <row r="1579" spans="1:28" x14ac:dyDescent="0.25">
      <c r="A1579" s="125" t="s">
        <v>2419</v>
      </c>
      <c r="B1579" s="183">
        <v>167453022</v>
      </c>
      <c r="C1579" s="184">
        <v>3.24</v>
      </c>
      <c r="D1579" s="127">
        <f>(C1579+4.2+coefficient!$B$20-0.5)/0.9*1.19</f>
        <v>21.076222222222224</v>
      </c>
      <c r="E1579" s="128">
        <f>(C1579+4.2+coefficient!$B$20-0.5)/0.95</f>
        <v>16.778947368421054</v>
      </c>
      <c r="F1579" s="185" t="s">
        <v>842</v>
      </c>
      <c r="G1579" s="179">
        <v>1578</v>
      </c>
      <c r="H1579" s="180">
        <f>(C1579+4.2+coefficient!$B$20)/0.85*1.19</f>
        <v>23.016000000000002</v>
      </c>
      <c r="I1579" s="132">
        <v>294</v>
      </c>
      <c r="J1579" s="132">
        <v>167453022</v>
      </c>
      <c r="K1579" s="132">
        <v>451658</v>
      </c>
      <c r="L1579" s="181">
        <f>(C1579+4.2+coefficient!$B$20)/0.88*1.19</f>
        <v>22.231363636363636</v>
      </c>
      <c r="M1579" s="135">
        <v>295</v>
      </c>
      <c r="N1579" s="135">
        <v>167453022</v>
      </c>
      <c r="O1579" s="135">
        <v>451659</v>
      </c>
      <c r="P1579" s="182">
        <f>(C1579+4.2+coefficient!$B$20-0.5)/0.88*1.19</f>
        <v>21.555227272727272</v>
      </c>
      <c r="Q1579" s="137">
        <v>296</v>
      </c>
      <c r="R1579" s="137">
        <v>167453022</v>
      </c>
      <c r="S1579" s="137">
        <v>451660</v>
      </c>
      <c r="T1579" s="186">
        <f t="shared" si="108"/>
        <v>10.060909090909091</v>
      </c>
      <c r="U1579" s="187">
        <v>758</v>
      </c>
      <c r="V1579" s="187">
        <v>167453022</v>
      </c>
      <c r="W1579" s="187">
        <v>601118</v>
      </c>
      <c r="X1579" s="188">
        <f>L1579-4.9</f>
        <v>17.331363636363633</v>
      </c>
      <c r="Y1579" s="189">
        <v>759</v>
      </c>
      <c r="Z1579" s="189">
        <v>167453022</v>
      </c>
      <c r="AA1579" s="189">
        <v>601119</v>
      </c>
      <c r="AB1579" s="357">
        <v>27</v>
      </c>
    </row>
    <row r="1580" spans="1:28" x14ac:dyDescent="0.25">
      <c r="A1580" s="144" t="s">
        <v>2420</v>
      </c>
      <c r="B1580" s="183">
        <v>167453023</v>
      </c>
      <c r="C1580" s="184">
        <v>2.66</v>
      </c>
      <c r="D1580" s="127">
        <f>(C1580+4.2+coefficient!$B$21-0.5)/0.9*1.19</f>
        <v>17.664888888888886</v>
      </c>
      <c r="E1580" s="128">
        <f>(C1580+4.2+coefficient!$B$21-0.5)/0.95</f>
        <v>14.063157894736841</v>
      </c>
      <c r="F1580" s="178" t="s">
        <v>516</v>
      </c>
      <c r="G1580" s="179">
        <v>1579</v>
      </c>
      <c r="H1580" s="180">
        <f>(C1580+4.2+coefficient!$B$21)/0.85*1.19</f>
        <v>19.403999999999996</v>
      </c>
      <c r="I1580" s="132">
        <v>294</v>
      </c>
      <c r="J1580" s="132">
        <v>167453023</v>
      </c>
      <c r="K1580" s="132">
        <v>451661</v>
      </c>
      <c r="L1580" s="181">
        <f>(C1580+4.2+coefficient!$B$21)/0.88*1.19</f>
        <v>18.7425</v>
      </c>
      <c r="M1580" s="135">
        <v>295</v>
      </c>
      <c r="N1580" s="135">
        <v>167453023</v>
      </c>
      <c r="O1580" s="135">
        <v>451662</v>
      </c>
      <c r="P1580" s="182">
        <f>(C1580+4.2+coefficient!$B$21-0.5)/0.88*1.19</f>
        <v>18.066363636363636</v>
      </c>
      <c r="Q1580" s="137">
        <v>296</v>
      </c>
      <c r="R1580" s="137">
        <v>167453023</v>
      </c>
      <c r="S1580" s="137">
        <v>451663</v>
      </c>
      <c r="T1580" s="186">
        <f t="shared" si="108"/>
        <v>9.2765909090909098</v>
      </c>
      <c r="U1580" s="187">
        <v>758</v>
      </c>
      <c r="V1580" s="187">
        <v>167453023</v>
      </c>
      <c r="W1580" s="187">
        <v>601120</v>
      </c>
      <c r="X1580" s="188">
        <f t="shared" ref="X1580:X1590" si="111">L1580-2</f>
        <v>16.7425</v>
      </c>
      <c r="Y1580" s="189">
        <v>759</v>
      </c>
      <c r="Z1580" s="189">
        <v>167453023</v>
      </c>
      <c r="AA1580" s="189">
        <v>601121</v>
      </c>
      <c r="AB1580" s="357">
        <v>8</v>
      </c>
    </row>
    <row r="1581" spans="1:28" x14ac:dyDescent="0.25">
      <c r="A1581" s="125" t="s">
        <v>2421</v>
      </c>
      <c r="B1581" s="183">
        <v>167453024</v>
      </c>
      <c r="C1581" s="184">
        <v>3.53</v>
      </c>
      <c r="D1581" s="127">
        <f>(C1581+4.2+coefficient!$B$20-0.5)/0.9*1.19</f>
        <v>21.459666666666667</v>
      </c>
      <c r="E1581" s="128">
        <f>(C1581+4.2+coefficient!$B$20-0.5)/0.95</f>
        <v>17.08421052631579</v>
      </c>
      <c r="F1581" s="185" t="s">
        <v>842</v>
      </c>
      <c r="G1581" s="179">
        <v>1580</v>
      </c>
      <c r="H1581" s="180">
        <f>(C1581+4.2+coefficient!$B$20)/0.85*1.19</f>
        <v>23.422000000000001</v>
      </c>
      <c r="I1581" s="132">
        <v>294</v>
      </c>
      <c r="J1581" s="132">
        <v>167453024</v>
      </c>
      <c r="K1581" s="132">
        <v>451664</v>
      </c>
      <c r="L1581" s="181">
        <f>(C1581+4.2+coefficient!$B$20)/0.88*1.19</f>
        <v>22.623522727272725</v>
      </c>
      <c r="M1581" s="135">
        <v>295</v>
      </c>
      <c r="N1581" s="135">
        <v>167453024</v>
      </c>
      <c r="O1581" s="135">
        <v>451665</v>
      </c>
      <c r="P1581" s="182">
        <f>(C1581+4.2+coefficient!$B$20-0.5)/0.88*1.19</f>
        <v>21.947386363636365</v>
      </c>
      <c r="Q1581" s="137">
        <v>296</v>
      </c>
      <c r="R1581" s="137">
        <v>167453024</v>
      </c>
      <c r="S1581" s="137">
        <v>451666</v>
      </c>
      <c r="T1581" s="186">
        <f t="shared" si="108"/>
        <v>10.453068181818182</v>
      </c>
      <c r="U1581" s="187">
        <v>758</v>
      </c>
      <c r="V1581" s="187">
        <v>167453024</v>
      </c>
      <c r="W1581" s="187">
        <v>601122</v>
      </c>
      <c r="X1581" s="188">
        <f t="shared" si="111"/>
        <v>20.623522727272725</v>
      </c>
      <c r="Y1581" s="189">
        <v>759</v>
      </c>
      <c r="Z1581" s="189">
        <v>167453024</v>
      </c>
      <c r="AA1581" s="189">
        <v>601123</v>
      </c>
      <c r="AB1581" s="357">
        <v>8</v>
      </c>
    </row>
    <row r="1582" spans="1:28" x14ac:dyDescent="0.25">
      <c r="A1582" s="144" t="s">
        <v>2422</v>
      </c>
      <c r="B1582" s="183">
        <v>167453025</v>
      </c>
      <c r="C1582" s="184">
        <v>4.26</v>
      </c>
      <c r="D1582" s="127">
        <f>(C1582+4.2+coefficient!$B$19-0.5)/0.9*1.19</f>
        <v>26.391555555555552</v>
      </c>
      <c r="E1582" s="128">
        <f>(C1582+4.2+coefficient!$B$19-0.5)/0.95</f>
        <v>21.010526315789477</v>
      </c>
      <c r="F1582" s="178" t="s">
        <v>841</v>
      </c>
      <c r="G1582" s="179">
        <v>1581</v>
      </c>
      <c r="H1582" s="180">
        <f>(C1582+4.2+coefficient!$B$19)/0.85*1.19</f>
        <v>28.644000000000002</v>
      </c>
      <c r="I1582" s="132">
        <v>294</v>
      </c>
      <c r="J1582" s="132">
        <v>167453025</v>
      </c>
      <c r="K1582" s="132">
        <v>451667</v>
      </c>
      <c r="L1582" s="181">
        <f>(C1582+4.2+coefficient!$B$19)/0.88*1.19</f>
        <v>27.6675</v>
      </c>
      <c r="M1582" s="135">
        <v>295</v>
      </c>
      <c r="N1582" s="135">
        <v>167453025</v>
      </c>
      <c r="O1582" s="135">
        <v>451668</v>
      </c>
      <c r="P1582" s="182">
        <f>(C1582+4.2+coefficient!$B$19-0.5)/0.88*1.19</f>
        <v>26.991363636363637</v>
      </c>
      <c r="Q1582" s="137">
        <v>296</v>
      </c>
      <c r="R1582" s="137">
        <v>167453025</v>
      </c>
      <c r="S1582" s="137">
        <v>451669</v>
      </c>
      <c r="T1582" s="186">
        <f t="shared" si="108"/>
        <v>11.440227272727274</v>
      </c>
      <c r="U1582" s="187">
        <v>758</v>
      </c>
      <c r="V1582" s="187">
        <v>167453025</v>
      </c>
      <c r="W1582" s="187">
        <v>601124</v>
      </c>
      <c r="X1582" s="188">
        <f t="shared" si="111"/>
        <v>25.6675</v>
      </c>
      <c r="Y1582" s="189">
        <v>759</v>
      </c>
      <c r="Z1582" s="189">
        <v>167453025</v>
      </c>
      <c r="AA1582" s="189">
        <v>601125</v>
      </c>
      <c r="AB1582" s="357">
        <v>8</v>
      </c>
    </row>
    <row r="1583" spans="1:28" x14ac:dyDescent="0.25">
      <c r="A1583" s="125" t="s">
        <v>2423</v>
      </c>
      <c r="B1583" s="183">
        <v>167453026</v>
      </c>
      <c r="C1583" s="184">
        <v>4.26</v>
      </c>
      <c r="D1583" s="127">
        <f>(C1583+4.2+coefficient!$B$19-0.5)/0.9*1.19</f>
        <v>26.391555555555552</v>
      </c>
      <c r="E1583" s="128">
        <f>(C1583+4.2+coefficient!$B$19-0.5)/0.95</f>
        <v>21.010526315789477</v>
      </c>
      <c r="F1583" s="185" t="s">
        <v>841</v>
      </c>
      <c r="G1583" s="179">
        <v>1582</v>
      </c>
      <c r="H1583" s="180">
        <f>(C1583+4.2+coefficient!$B$19)/0.85*1.19</f>
        <v>28.644000000000002</v>
      </c>
      <c r="I1583" s="132">
        <v>294</v>
      </c>
      <c r="J1583" s="132">
        <v>167453026</v>
      </c>
      <c r="K1583" s="132">
        <v>451670</v>
      </c>
      <c r="L1583" s="181">
        <f>(C1583+4.2+coefficient!$B$19)/0.88*1.19</f>
        <v>27.6675</v>
      </c>
      <c r="M1583" s="135">
        <v>295</v>
      </c>
      <c r="N1583" s="135">
        <v>167453026</v>
      </c>
      <c r="O1583" s="135">
        <v>451671</v>
      </c>
      <c r="P1583" s="182">
        <f>(C1583+4.2+coefficient!$B$19-0.5)/0.88*1.19</f>
        <v>26.991363636363637</v>
      </c>
      <c r="Q1583" s="137">
        <v>296</v>
      </c>
      <c r="R1583" s="137">
        <v>167453026</v>
      </c>
      <c r="S1583" s="137">
        <v>451672</v>
      </c>
      <c r="T1583" s="186">
        <f t="shared" si="108"/>
        <v>11.440227272727274</v>
      </c>
      <c r="U1583" s="187">
        <v>758</v>
      </c>
      <c r="V1583" s="187">
        <v>167453026</v>
      </c>
      <c r="W1583" s="187">
        <v>601126</v>
      </c>
      <c r="X1583" s="188">
        <f t="shared" si="111"/>
        <v>25.6675</v>
      </c>
      <c r="Y1583" s="189">
        <v>759</v>
      </c>
      <c r="Z1583" s="189">
        <v>167453026</v>
      </c>
      <c r="AA1583" s="189">
        <v>601127</v>
      </c>
      <c r="AB1583" s="357">
        <v>8</v>
      </c>
    </row>
    <row r="1584" spans="1:28" x14ac:dyDescent="0.25">
      <c r="A1584" s="144" t="s">
        <v>2424</v>
      </c>
      <c r="B1584" s="183">
        <v>167453027</v>
      </c>
      <c r="C1584" s="184">
        <v>4.43</v>
      </c>
      <c r="D1584" s="127">
        <f>(C1584+4.2+coefficient!$B$19-0.5)/0.9*1.19</f>
        <v>26.61633333333333</v>
      </c>
      <c r="E1584" s="128">
        <f>(C1584+4.2+coefficient!$B$19-0.5)/0.95</f>
        <v>21.189473684210526</v>
      </c>
      <c r="F1584" s="178" t="s">
        <v>841</v>
      </c>
      <c r="G1584" s="179">
        <v>1583</v>
      </c>
      <c r="H1584" s="180">
        <f>(C1584+4.2+coefficient!$B$19)/0.85*1.19</f>
        <v>28.881999999999998</v>
      </c>
      <c r="I1584" s="132">
        <v>294</v>
      </c>
      <c r="J1584" s="132">
        <v>167453027</v>
      </c>
      <c r="K1584" s="132">
        <v>451673</v>
      </c>
      <c r="L1584" s="181">
        <f>(C1584+4.2+coefficient!$B$19)/0.88*1.19</f>
        <v>27.897386363636361</v>
      </c>
      <c r="M1584" s="135">
        <v>295</v>
      </c>
      <c r="N1584" s="135">
        <v>167453027</v>
      </c>
      <c r="O1584" s="135">
        <v>451674</v>
      </c>
      <c r="P1584" s="182">
        <f>(C1584+4.2+coefficient!$B$19-0.5)/0.88*1.19</f>
        <v>27.221249999999998</v>
      </c>
      <c r="Q1584" s="137">
        <v>296</v>
      </c>
      <c r="R1584" s="137">
        <v>167453027</v>
      </c>
      <c r="S1584" s="137">
        <v>451675</v>
      </c>
      <c r="T1584" s="186">
        <f t="shared" si="108"/>
        <v>11.670113636363634</v>
      </c>
      <c r="U1584" s="187">
        <v>758</v>
      </c>
      <c r="V1584" s="187">
        <v>167453027</v>
      </c>
      <c r="W1584" s="187">
        <v>601128</v>
      </c>
      <c r="X1584" s="188">
        <f t="shared" si="111"/>
        <v>25.897386363636361</v>
      </c>
      <c r="Y1584" s="189">
        <v>759</v>
      </c>
      <c r="Z1584" s="189">
        <v>167453027</v>
      </c>
      <c r="AA1584" s="189">
        <v>601129</v>
      </c>
      <c r="AB1584" s="357">
        <v>8</v>
      </c>
    </row>
    <row r="1585" spans="1:28" x14ac:dyDescent="0.25">
      <c r="A1585" s="125" t="s">
        <v>2425</v>
      </c>
      <c r="B1585" s="183">
        <v>167453028</v>
      </c>
      <c r="C1585" s="184">
        <v>3.35</v>
      </c>
      <c r="D1585" s="127">
        <f>(C1585+4.2+coefficient!$B$20-0.5)/0.9*1.19</f>
        <v>21.221666666666664</v>
      </c>
      <c r="E1585" s="128">
        <f>(C1585+4.2+coefficient!$B$20-0.5)/0.95</f>
        <v>16.894736842105264</v>
      </c>
      <c r="F1585" s="185" t="s">
        <v>842</v>
      </c>
      <c r="G1585" s="179">
        <v>1584</v>
      </c>
      <c r="H1585" s="180">
        <f>(C1585+4.2+coefficient!$B$20)/0.85*1.19</f>
        <v>23.17</v>
      </c>
      <c r="I1585" s="132">
        <v>294</v>
      </c>
      <c r="J1585" s="132">
        <v>167453028</v>
      </c>
      <c r="K1585" s="132">
        <v>451676</v>
      </c>
      <c r="L1585" s="181">
        <f>(C1585+4.2+coefficient!$B$20)/0.88*1.19</f>
        <v>22.380113636363639</v>
      </c>
      <c r="M1585" s="135">
        <v>295</v>
      </c>
      <c r="N1585" s="135">
        <v>167453028</v>
      </c>
      <c r="O1585" s="135">
        <v>451677</v>
      </c>
      <c r="P1585" s="182">
        <f>(C1585+4.2+coefficient!$B$20-0.5)/0.88*1.19</f>
        <v>21.703977272727272</v>
      </c>
      <c r="Q1585" s="137">
        <v>296</v>
      </c>
      <c r="R1585" s="137">
        <v>167453028</v>
      </c>
      <c r="S1585" s="137">
        <v>451678</v>
      </c>
      <c r="T1585" s="186">
        <f t="shared" si="108"/>
        <v>10.20965909090909</v>
      </c>
      <c r="U1585" s="187">
        <v>758</v>
      </c>
      <c r="V1585" s="187">
        <v>167453028</v>
      </c>
      <c r="W1585" s="187">
        <v>601130</v>
      </c>
      <c r="X1585" s="188">
        <f t="shared" si="111"/>
        <v>20.380113636363639</v>
      </c>
      <c r="Y1585" s="189">
        <v>759</v>
      </c>
      <c r="Z1585" s="189">
        <v>167453028</v>
      </c>
      <c r="AA1585" s="189">
        <v>601131</v>
      </c>
      <c r="AB1585" s="357">
        <v>8</v>
      </c>
    </row>
    <row r="1586" spans="1:28" x14ac:dyDescent="0.25">
      <c r="A1586" s="144" t="s">
        <v>2426</v>
      </c>
      <c r="B1586" s="183">
        <v>167453029</v>
      </c>
      <c r="C1586" s="184">
        <v>4.08</v>
      </c>
      <c r="D1586" s="127">
        <f>(C1586+4.2+coefficient!$B$19-0.5)/0.9*1.19</f>
        <v>26.153555555555556</v>
      </c>
      <c r="E1586" s="128">
        <f>(C1586+4.2+coefficient!$B$19-0.5)/0.95</f>
        <v>20.821052631578951</v>
      </c>
      <c r="F1586" s="178" t="s">
        <v>841</v>
      </c>
      <c r="G1586" s="179">
        <v>1585</v>
      </c>
      <c r="H1586" s="180">
        <f>(C1586+4.2+coefficient!$B$19)/0.85*1.19</f>
        <v>28.391999999999999</v>
      </c>
      <c r="I1586" s="132">
        <v>294</v>
      </c>
      <c r="J1586" s="132">
        <v>167453029</v>
      </c>
      <c r="K1586" s="132">
        <v>451679</v>
      </c>
      <c r="L1586" s="181">
        <f>(C1586+4.2+coefficient!$B$19)/0.88*1.19</f>
        <v>27.424090909090911</v>
      </c>
      <c r="M1586" s="135">
        <v>295</v>
      </c>
      <c r="N1586" s="135">
        <v>167453029</v>
      </c>
      <c r="O1586" s="135">
        <v>451680</v>
      </c>
      <c r="P1586" s="182">
        <f>(C1586+4.2+coefficient!$B$19-0.5)/0.88*1.19</f>
        <v>26.747954545454547</v>
      </c>
      <c r="Q1586" s="137">
        <v>296</v>
      </c>
      <c r="R1586" s="137">
        <v>167453029</v>
      </c>
      <c r="S1586" s="137">
        <v>451681</v>
      </c>
      <c r="T1586" s="186">
        <f t="shared" si="108"/>
        <v>11.196818181818182</v>
      </c>
      <c r="U1586" s="187">
        <v>758</v>
      </c>
      <c r="V1586" s="187">
        <v>167453029</v>
      </c>
      <c r="W1586" s="187">
        <v>601132</v>
      </c>
      <c r="X1586" s="188">
        <f t="shared" si="111"/>
        <v>25.424090909090911</v>
      </c>
      <c r="Y1586" s="189">
        <v>759</v>
      </c>
      <c r="Z1586" s="189">
        <v>167453029</v>
      </c>
      <c r="AA1586" s="189">
        <v>601133</v>
      </c>
      <c r="AB1586" s="357">
        <v>8</v>
      </c>
    </row>
    <row r="1587" spans="1:28" x14ac:dyDescent="0.25">
      <c r="A1587" s="125" t="s">
        <v>2427</v>
      </c>
      <c r="B1587" s="183">
        <v>167453030</v>
      </c>
      <c r="C1587" s="184">
        <v>3.78</v>
      </c>
      <c r="D1587" s="127">
        <f>(C1587+4.2+coefficient!$B$20-0.5)/0.9*1.19</f>
        <v>21.790222222222219</v>
      </c>
      <c r="E1587" s="128">
        <f>(C1587+4.2+coefficient!$B$20-0.5)/0.95</f>
        <v>17.347368421052632</v>
      </c>
      <c r="F1587" s="185" t="s">
        <v>842</v>
      </c>
      <c r="G1587" s="179">
        <v>1586</v>
      </c>
      <c r="H1587" s="180">
        <f>(C1587+4.2+coefficient!$B$20)/0.85*1.19</f>
        <v>23.771999999999998</v>
      </c>
      <c r="I1587" s="132">
        <v>294</v>
      </c>
      <c r="J1587" s="132">
        <v>167453030</v>
      </c>
      <c r="K1587" s="132">
        <v>451682</v>
      </c>
      <c r="L1587" s="181">
        <f>(C1587+4.2+coefficient!$B$20)/0.88*1.19</f>
        <v>22.961590909090908</v>
      </c>
      <c r="M1587" s="135">
        <v>295</v>
      </c>
      <c r="N1587" s="135">
        <v>167453030</v>
      </c>
      <c r="O1587" s="135">
        <v>451683</v>
      </c>
      <c r="P1587" s="182">
        <f>(C1587+4.2+coefficient!$B$20-0.5)/0.88*1.19</f>
        <v>22.285454545454545</v>
      </c>
      <c r="Q1587" s="137">
        <v>296</v>
      </c>
      <c r="R1587" s="137">
        <v>167453030</v>
      </c>
      <c r="S1587" s="137">
        <v>451684</v>
      </c>
      <c r="T1587" s="186">
        <f t="shared" si="108"/>
        <v>10.791136363636364</v>
      </c>
      <c r="U1587" s="187">
        <v>758</v>
      </c>
      <c r="V1587" s="187">
        <v>167453030</v>
      </c>
      <c r="W1587" s="187">
        <v>601134</v>
      </c>
      <c r="X1587" s="188">
        <f t="shared" si="111"/>
        <v>20.961590909090908</v>
      </c>
      <c r="Y1587" s="189">
        <v>759</v>
      </c>
      <c r="Z1587" s="189">
        <v>167453030</v>
      </c>
      <c r="AA1587" s="189">
        <v>601135</v>
      </c>
      <c r="AB1587" s="357">
        <v>8</v>
      </c>
    </row>
    <row r="1588" spans="1:28" x14ac:dyDescent="0.25">
      <c r="A1588" s="144" t="s">
        <v>2428</v>
      </c>
      <c r="B1588" s="183">
        <v>167453031</v>
      </c>
      <c r="C1588" s="184">
        <v>4.51</v>
      </c>
      <c r="D1588" s="127">
        <f>(C1588+4.2+coefficient!$B$19-0.5)/0.9*1.19</f>
        <v>26.722111111111111</v>
      </c>
      <c r="E1588" s="128">
        <f>(C1588+4.2+coefficient!$B$19-0.5)/0.95</f>
        <v>21.273684210526319</v>
      </c>
      <c r="F1588" s="178" t="s">
        <v>841</v>
      </c>
      <c r="G1588" s="179">
        <v>1587</v>
      </c>
      <c r="H1588" s="180">
        <f>(C1588+4.2+coefficient!$B$19)/0.85*1.19</f>
        <v>28.994</v>
      </c>
      <c r="I1588" s="132">
        <v>294</v>
      </c>
      <c r="J1588" s="132">
        <v>167453031</v>
      </c>
      <c r="K1588" s="132">
        <v>451685</v>
      </c>
      <c r="L1588" s="181">
        <f>(C1588+4.2+coefficient!$B$19)/0.88*1.19</f>
        <v>28.00556818181818</v>
      </c>
      <c r="M1588" s="135">
        <v>295</v>
      </c>
      <c r="N1588" s="135">
        <v>167453031</v>
      </c>
      <c r="O1588" s="135">
        <v>451686</v>
      </c>
      <c r="P1588" s="182">
        <f>(C1588+4.2+coefficient!$B$19-0.5)/0.88*1.19</f>
        <v>27.329431818181821</v>
      </c>
      <c r="Q1588" s="137">
        <v>296</v>
      </c>
      <c r="R1588" s="137">
        <v>167453031</v>
      </c>
      <c r="S1588" s="137">
        <v>451687</v>
      </c>
      <c r="T1588" s="186">
        <f t="shared" si="108"/>
        <v>11.778295454545455</v>
      </c>
      <c r="U1588" s="187">
        <v>758</v>
      </c>
      <c r="V1588" s="187">
        <v>167453031</v>
      </c>
      <c r="W1588" s="187">
        <v>601136</v>
      </c>
      <c r="X1588" s="188">
        <f t="shared" si="111"/>
        <v>26.00556818181818</v>
      </c>
      <c r="Y1588" s="189">
        <v>759</v>
      </c>
      <c r="Z1588" s="189">
        <v>167453031</v>
      </c>
      <c r="AA1588" s="189">
        <v>601137</v>
      </c>
      <c r="AB1588" s="357">
        <v>8</v>
      </c>
    </row>
    <row r="1589" spans="1:28" x14ac:dyDescent="0.25">
      <c r="A1589" s="125" t="s">
        <v>2429</v>
      </c>
      <c r="B1589" s="183">
        <v>167453032</v>
      </c>
      <c r="C1589" s="184">
        <v>4.51</v>
      </c>
      <c r="D1589" s="127">
        <f>(C1589+4.2+coefficient!$B$19-0.5)/0.9*1.19</f>
        <v>26.722111111111111</v>
      </c>
      <c r="E1589" s="128">
        <f>(C1589+4.2+coefficient!$B$19-0.5)/0.95</f>
        <v>21.273684210526319</v>
      </c>
      <c r="F1589" s="185" t="s">
        <v>841</v>
      </c>
      <c r="G1589" s="179">
        <v>1588</v>
      </c>
      <c r="H1589" s="180">
        <f>(C1589+4.2+coefficient!$B$19)/0.85*1.19</f>
        <v>28.994</v>
      </c>
      <c r="I1589" s="132">
        <v>294</v>
      </c>
      <c r="J1589" s="132">
        <v>167453032</v>
      </c>
      <c r="K1589" s="132">
        <v>451688</v>
      </c>
      <c r="L1589" s="181">
        <f>(C1589+4.2+coefficient!$B$19)/0.88*1.19</f>
        <v>28.00556818181818</v>
      </c>
      <c r="M1589" s="135">
        <v>295</v>
      </c>
      <c r="N1589" s="135">
        <v>167453032</v>
      </c>
      <c r="O1589" s="135">
        <v>451689</v>
      </c>
      <c r="P1589" s="182">
        <f>(C1589+4.2+coefficient!$B$19-0.5)/0.88*1.19</f>
        <v>27.329431818181821</v>
      </c>
      <c r="Q1589" s="137">
        <v>296</v>
      </c>
      <c r="R1589" s="137">
        <v>167453032</v>
      </c>
      <c r="S1589" s="137">
        <v>451690</v>
      </c>
      <c r="T1589" s="186">
        <f t="shared" si="108"/>
        <v>11.778295454545455</v>
      </c>
      <c r="U1589" s="187">
        <v>758</v>
      </c>
      <c r="V1589" s="187">
        <v>167453032</v>
      </c>
      <c r="W1589" s="187">
        <v>601138</v>
      </c>
      <c r="X1589" s="188">
        <f t="shared" si="111"/>
        <v>26.00556818181818</v>
      </c>
      <c r="Y1589" s="189">
        <v>759</v>
      </c>
      <c r="Z1589" s="189">
        <v>167453032</v>
      </c>
      <c r="AA1589" s="189">
        <v>601139</v>
      </c>
      <c r="AB1589" s="357">
        <v>8</v>
      </c>
    </row>
    <row r="1590" spans="1:28" x14ac:dyDescent="0.25">
      <c r="A1590" s="144" t="s">
        <v>2430</v>
      </c>
      <c r="B1590" s="183">
        <v>167453033</v>
      </c>
      <c r="C1590" s="184">
        <v>4.68</v>
      </c>
      <c r="D1590" s="127">
        <f>(C1590+4.2+coefficient!$B$19-0.5)/0.9*1.19</f>
        <v>26.946888888888886</v>
      </c>
      <c r="E1590" s="128">
        <f>(C1590+4.2+coefficient!$B$19-0.5)/0.95</f>
        <v>21.452631578947368</v>
      </c>
      <c r="F1590" s="178" t="s">
        <v>841</v>
      </c>
      <c r="G1590" s="179">
        <v>1589</v>
      </c>
      <c r="H1590" s="180">
        <f>(C1590+4.2+coefficient!$B$19)/0.85*1.19</f>
        <v>29.231999999999996</v>
      </c>
      <c r="I1590" s="132">
        <v>294</v>
      </c>
      <c r="J1590" s="132">
        <v>167453033</v>
      </c>
      <c r="K1590" s="132">
        <v>451691</v>
      </c>
      <c r="L1590" s="181">
        <f>(C1590+4.2+coefficient!$B$19)/0.88*1.19</f>
        <v>28.235454545454544</v>
      </c>
      <c r="M1590" s="135">
        <v>295</v>
      </c>
      <c r="N1590" s="135">
        <v>167453033</v>
      </c>
      <c r="O1590" s="135">
        <v>451692</v>
      </c>
      <c r="P1590" s="182">
        <f>(C1590+4.2+coefficient!$B$19-0.5)/0.88*1.19</f>
        <v>27.559318181818178</v>
      </c>
      <c r="Q1590" s="137">
        <v>296</v>
      </c>
      <c r="R1590" s="137">
        <v>167453033</v>
      </c>
      <c r="S1590" s="137">
        <v>451693</v>
      </c>
      <c r="T1590" s="186">
        <f t="shared" si="108"/>
        <v>12.008181818181816</v>
      </c>
      <c r="U1590" s="187">
        <v>758</v>
      </c>
      <c r="V1590" s="187">
        <v>167453033</v>
      </c>
      <c r="W1590" s="187">
        <v>601140</v>
      </c>
      <c r="X1590" s="188">
        <f t="shared" si="111"/>
        <v>26.235454545454544</v>
      </c>
      <c r="Y1590" s="189">
        <v>759</v>
      </c>
      <c r="Z1590" s="189">
        <v>167453033</v>
      </c>
      <c r="AA1590" s="189">
        <v>601141</v>
      </c>
      <c r="AB1590" s="357">
        <v>8</v>
      </c>
    </row>
    <row r="1591" spans="1:28" x14ac:dyDescent="0.25">
      <c r="A1591" s="125" t="s">
        <v>2431</v>
      </c>
      <c r="B1591" s="183">
        <v>167453034</v>
      </c>
      <c r="C1591" s="184">
        <v>3.51</v>
      </c>
      <c r="D1591" s="127">
        <f>(C1591+4.2+coefficient!$B$20-0.5)/0.9*1.19</f>
        <v>21.433222222222224</v>
      </c>
      <c r="E1591" s="128">
        <f>(C1591+4.2+coefficient!$B$20-0.5)/0.95</f>
        <v>17.063157894736843</v>
      </c>
      <c r="F1591" s="185" t="s">
        <v>842</v>
      </c>
      <c r="G1591" s="179">
        <v>1590</v>
      </c>
      <c r="H1591" s="180">
        <f>(C1591+4.2+coefficient!$B$20)/0.85*1.19</f>
        <v>23.394000000000002</v>
      </c>
      <c r="I1591" s="132">
        <v>294</v>
      </c>
      <c r="J1591" s="132">
        <v>167453034</v>
      </c>
      <c r="K1591" s="132">
        <v>451694</v>
      </c>
      <c r="L1591" s="181">
        <f>(C1591+4.2+coefficient!$B$20)/0.88*1.19</f>
        <v>22.59647727272727</v>
      </c>
      <c r="M1591" s="135">
        <v>295</v>
      </c>
      <c r="N1591" s="135">
        <v>167453034</v>
      </c>
      <c r="O1591" s="135">
        <v>451695</v>
      </c>
      <c r="P1591" s="182">
        <f>(C1591+4.2+coefficient!$B$20-0.5)/0.88*1.19</f>
        <v>21.92034090909091</v>
      </c>
      <c r="Q1591" s="137">
        <v>296</v>
      </c>
      <c r="R1591" s="137">
        <v>167453034</v>
      </c>
      <c r="S1591" s="137">
        <v>451696</v>
      </c>
      <c r="T1591" s="186">
        <f t="shared" si="108"/>
        <v>10.426022727272727</v>
      </c>
      <c r="U1591" s="187">
        <v>758</v>
      </c>
      <c r="V1591" s="187">
        <v>167453034</v>
      </c>
      <c r="W1591" s="187">
        <v>601142</v>
      </c>
      <c r="X1591" s="188">
        <f>L1591-1</f>
        <v>21.59647727272727</v>
      </c>
      <c r="Y1591" s="189">
        <v>759</v>
      </c>
      <c r="Z1591" s="189">
        <v>167453034</v>
      </c>
      <c r="AA1591" s="189">
        <v>601143</v>
      </c>
      <c r="AB1591" s="357">
        <v>8</v>
      </c>
    </row>
    <row r="1592" spans="1:28" x14ac:dyDescent="0.25">
      <c r="A1592" s="144" t="s">
        <v>2432</v>
      </c>
      <c r="B1592" s="183">
        <v>167453035</v>
      </c>
      <c r="C1592" s="184">
        <v>4.24</v>
      </c>
      <c r="D1592" s="127">
        <f>(C1592+4.2+coefficient!$B$19-0.5)/0.9*1.19</f>
        <v>26.365111111111108</v>
      </c>
      <c r="E1592" s="128">
        <f>(C1592+4.2+coefficient!$B$19-0.5)/0.95</f>
        <v>20.98947368421053</v>
      </c>
      <c r="F1592" s="178" t="s">
        <v>841</v>
      </c>
      <c r="G1592" s="179">
        <v>1591</v>
      </c>
      <c r="H1592" s="180">
        <f>(C1592+4.2+coefficient!$B$19)/0.85*1.19</f>
        <v>28.616000000000003</v>
      </c>
      <c r="I1592" s="132">
        <v>294</v>
      </c>
      <c r="J1592" s="132">
        <v>167453035</v>
      </c>
      <c r="K1592" s="132">
        <v>451697</v>
      </c>
      <c r="L1592" s="181">
        <f>(C1592+4.2+coefficient!$B$19)/0.88*1.19</f>
        <v>27.640454545454549</v>
      </c>
      <c r="M1592" s="135">
        <v>295</v>
      </c>
      <c r="N1592" s="135">
        <v>167453035</v>
      </c>
      <c r="O1592" s="135">
        <v>451698</v>
      </c>
      <c r="P1592" s="182">
        <f>(C1592+4.2+coefficient!$B$19-0.5)/0.88*1.19</f>
        <v>26.964318181818182</v>
      </c>
      <c r="Q1592" s="137">
        <v>296</v>
      </c>
      <c r="R1592" s="137">
        <v>167453035</v>
      </c>
      <c r="S1592" s="137">
        <v>451699</v>
      </c>
      <c r="T1592" s="186">
        <f t="shared" si="108"/>
        <v>11.413181818181819</v>
      </c>
      <c r="U1592" s="187">
        <v>758</v>
      </c>
      <c r="V1592" s="187">
        <v>167453035</v>
      </c>
      <c r="W1592" s="187">
        <v>601144</v>
      </c>
      <c r="X1592" s="188">
        <f>L1592-1</f>
        <v>26.640454545454549</v>
      </c>
      <c r="Y1592" s="189">
        <v>759</v>
      </c>
      <c r="Z1592" s="189">
        <v>167453035</v>
      </c>
      <c r="AA1592" s="189">
        <v>601145</v>
      </c>
      <c r="AB1592" s="357">
        <v>8</v>
      </c>
    </row>
    <row r="1593" spans="1:28" x14ac:dyDescent="0.25">
      <c r="A1593" s="125" t="s">
        <v>2433</v>
      </c>
      <c r="B1593" s="183">
        <v>167453036</v>
      </c>
      <c r="C1593" s="184">
        <v>4.24</v>
      </c>
      <c r="D1593" s="127">
        <f>(C1593+4.2+coefficient!$B$19-0.5)/0.9*1.19</f>
        <v>26.365111111111108</v>
      </c>
      <c r="E1593" s="128">
        <f>(C1593+4.2+coefficient!$B$19-0.5)/0.95</f>
        <v>20.98947368421053</v>
      </c>
      <c r="F1593" s="185" t="s">
        <v>841</v>
      </c>
      <c r="G1593" s="179">
        <v>1592</v>
      </c>
      <c r="H1593" s="180">
        <f>(C1593+4.2+coefficient!$B$19)/0.85*1.19</f>
        <v>28.616000000000003</v>
      </c>
      <c r="I1593" s="132">
        <v>294</v>
      </c>
      <c r="J1593" s="132">
        <v>167453036</v>
      </c>
      <c r="K1593" s="132">
        <v>451700</v>
      </c>
      <c r="L1593" s="181">
        <f>(C1593+4.2+coefficient!$B$19)/0.88*1.19</f>
        <v>27.640454545454549</v>
      </c>
      <c r="M1593" s="135">
        <v>295</v>
      </c>
      <c r="N1593" s="135">
        <v>167453036</v>
      </c>
      <c r="O1593" s="135">
        <v>451701</v>
      </c>
      <c r="P1593" s="182">
        <f>(C1593+4.2+coefficient!$B$19-0.5)/0.88*1.19</f>
        <v>26.964318181818182</v>
      </c>
      <c r="Q1593" s="137">
        <v>296</v>
      </c>
      <c r="R1593" s="137">
        <v>167453036</v>
      </c>
      <c r="S1593" s="137">
        <v>451702</v>
      </c>
      <c r="T1593" s="186">
        <f t="shared" si="108"/>
        <v>11.413181818181819</v>
      </c>
      <c r="U1593" s="187">
        <v>758</v>
      </c>
      <c r="V1593" s="187">
        <v>167453036</v>
      </c>
      <c r="W1593" s="187">
        <v>601146</v>
      </c>
      <c r="X1593" s="188">
        <f>L1593-1</f>
        <v>26.640454545454549</v>
      </c>
      <c r="Y1593" s="189">
        <v>759</v>
      </c>
      <c r="Z1593" s="189">
        <v>167453036</v>
      </c>
      <c r="AA1593" s="189">
        <v>601147</v>
      </c>
      <c r="AB1593" s="357">
        <v>8</v>
      </c>
    </row>
    <row r="1594" spans="1:28" x14ac:dyDescent="0.25">
      <c r="A1594" s="144" t="s">
        <v>2434</v>
      </c>
      <c r="B1594" s="183">
        <v>167453037</v>
      </c>
      <c r="C1594" s="184">
        <v>2.54</v>
      </c>
      <c r="D1594" s="127">
        <f>(C1594+4.2+coefficient!$B$21-0.5)/0.9*1.19</f>
        <v>17.50622222222222</v>
      </c>
      <c r="E1594" s="128">
        <f>(C1594+4.2+coefficient!$B$21-0.5)/0.95</f>
        <v>13.936842105263159</v>
      </c>
      <c r="F1594" s="178" t="s">
        <v>516</v>
      </c>
      <c r="G1594" s="179">
        <v>1593</v>
      </c>
      <c r="H1594" s="180">
        <f>(C1594+4.2+coefficient!$B$21)/0.85*1.19</f>
        <v>19.235999999999997</v>
      </c>
      <c r="I1594" s="132">
        <v>294</v>
      </c>
      <c r="J1594" s="132">
        <v>167453037</v>
      </c>
      <c r="K1594" s="132">
        <v>451703</v>
      </c>
      <c r="L1594" s="181">
        <f>(C1594+4.2+coefficient!$B$21)/0.88*1.19</f>
        <v>18.580227272727271</v>
      </c>
      <c r="M1594" s="135">
        <v>295</v>
      </c>
      <c r="N1594" s="135">
        <v>167453037</v>
      </c>
      <c r="O1594" s="135">
        <v>451704</v>
      </c>
      <c r="P1594" s="182">
        <f>(C1594+4.2+coefficient!$B$21-0.5)/0.88*1.19</f>
        <v>17.904090909090908</v>
      </c>
      <c r="Q1594" s="137">
        <v>296</v>
      </c>
      <c r="R1594" s="137">
        <v>167453037</v>
      </c>
      <c r="S1594" s="137">
        <v>451705</v>
      </c>
      <c r="T1594" s="186">
        <f t="shared" si="108"/>
        <v>9.1143181818181809</v>
      </c>
      <c r="U1594" s="187">
        <v>758</v>
      </c>
      <c r="V1594" s="187">
        <v>167453037</v>
      </c>
      <c r="W1594" s="187">
        <v>601148</v>
      </c>
      <c r="X1594" s="188">
        <f t="shared" ref="X1594:X1608" si="112">L1594-4.9</f>
        <v>13.68022727272727</v>
      </c>
      <c r="Y1594" s="189">
        <v>759</v>
      </c>
      <c r="Z1594" s="189">
        <v>167453037</v>
      </c>
      <c r="AA1594" s="189">
        <v>601149</v>
      </c>
      <c r="AB1594" s="357">
        <v>93</v>
      </c>
    </row>
    <row r="1595" spans="1:28" x14ac:dyDescent="0.25">
      <c r="A1595" s="125" t="s">
        <v>2435</v>
      </c>
      <c r="B1595" s="183">
        <v>167453038</v>
      </c>
      <c r="C1595" s="184">
        <v>3.41</v>
      </c>
      <c r="D1595" s="127">
        <f>(C1595+4.2+coefficient!$B$20-0.5)/0.9*1.19</f>
        <v>21.300999999999998</v>
      </c>
      <c r="E1595" s="128">
        <f>(C1595+4.2+coefficient!$B$20-0.5)/0.95</f>
        <v>16.957894736842107</v>
      </c>
      <c r="F1595" s="185" t="s">
        <v>842</v>
      </c>
      <c r="G1595" s="179">
        <v>1594</v>
      </c>
      <c r="H1595" s="180">
        <f>(C1595+4.2+coefficient!$B$20)/0.85*1.19</f>
        <v>23.253999999999998</v>
      </c>
      <c r="I1595" s="132">
        <v>294</v>
      </c>
      <c r="J1595" s="132">
        <v>167453038</v>
      </c>
      <c r="K1595" s="132">
        <v>451706</v>
      </c>
      <c r="L1595" s="181">
        <f>(C1595+4.2+coefficient!$B$20)/0.88*1.19</f>
        <v>22.46125</v>
      </c>
      <c r="M1595" s="135">
        <v>295</v>
      </c>
      <c r="N1595" s="135">
        <v>167453038</v>
      </c>
      <c r="O1595" s="135">
        <v>451707</v>
      </c>
      <c r="P1595" s="182">
        <f>(C1595+4.2+coefficient!$B$20-0.5)/0.88*1.19</f>
        <v>21.785113636363633</v>
      </c>
      <c r="Q1595" s="137">
        <v>296</v>
      </c>
      <c r="R1595" s="137">
        <v>167453038</v>
      </c>
      <c r="S1595" s="137">
        <v>451708</v>
      </c>
      <c r="T1595" s="186">
        <f t="shared" si="108"/>
        <v>10.290795454545455</v>
      </c>
      <c r="U1595" s="187">
        <v>758</v>
      </c>
      <c r="V1595" s="187">
        <v>167453038</v>
      </c>
      <c r="W1595" s="187">
        <v>601150</v>
      </c>
      <c r="X1595" s="188">
        <f t="shared" si="112"/>
        <v>17.561250000000001</v>
      </c>
      <c r="Y1595" s="189">
        <v>759</v>
      </c>
      <c r="Z1595" s="189">
        <v>167453038</v>
      </c>
      <c r="AA1595" s="189">
        <v>601151</v>
      </c>
      <c r="AB1595" s="357">
        <v>93</v>
      </c>
    </row>
    <row r="1596" spans="1:28" x14ac:dyDescent="0.25">
      <c r="A1596" s="144" t="s">
        <v>2436</v>
      </c>
      <c r="B1596" s="183">
        <v>167453039</v>
      </c>
      <c r="C1596" s="184">
        <v>4.1399999999999997</v>
      </c>
      <c r="D1596" s="127">
        <f>(C1596+4.2+coefficient!$B$19-0.5)/0.9*1.19</f>
        <v>26.232888888888887</v>
      </c>
      <c r="E1596" s="128">
        <f>(C1596+4.2+coefficient!$B$19-0.5)/0.95</f>
        <v>20.88421052631579</v>
      </c>
      <c r="F1596" s="178" t="s">
        <v>841</v>
      </c>
      <c r="G1596" s="179">
        <v>1595</v>
      </c>
      <c r="H1596" s="180">
        <f>(C1596+4.2+coefficient!$B$19)/0.85*1.19</f>
        <v>28.475999999999999</v>
      </c>
      <c r="I1596" s="132">
        <v>294</v>
      </c>
      <c r="J1596" s="132">
        <v>167453039</v>
      </c>
      <c r="K1596" s="132">
        <v>451709</v>
      </c>
      <c r="L1596" s="181">
        <f>(C1596+4.2+coefficient!$B$19)/0.88*1.19</f>
        <v>27.505227272727272</v>
      </c>
      <c r="M1596" s="135">
        <v>295</v>
      </c>
      <c r="N1596" s="135">
        <v>167453039</v>
      </c>
      <c r="O1596" s="135">
        <v>451710</v>
      </c>
      <c r="P1596" s="182">
        <f>(C1596+4.2+coefficient!$B$19-0.5)/0.88*1.19</f>
        <v>26.829090909090908</v>
      </c>
      <c r="Q1596" s="137">
        <v>296</v>
      </c>
      <c r="R1596" s="137">
        <v>167453039</v>
      </c>
      <c r="S1596" s="137">
        <v>451711</v>
      </c>
      <c r="T1596" s="186">
        <f t="shared" si="108"/>
        <v>11.277954545454545</v>
      </c>
      <c r="U1596" s="187">
        <v>758</v>
      </c>
      <c r="V1596" s="187">
        <v>167453039</v>
      </c>
      <c r="W1596" s="187">
        <v>601152</v>
      </c>
      <c r="X1596" s="188">
        <f t="shared" si="112"/>
        <v>22.605227272727269</v>
      </c>
      <c r="Y1596" s="189">
        <v>759</v>
      </c>
      <c r="Z1596" s="189">
        <v>167453039</v>
      </c>
      <c r="AA1596" s="189">
        <v>601153</v>
      </c>
      <c r="AB1596" s="357">
        <v>93</v>
      </c>
    </row>
    <row r="1597" spans="1:28" x14ac:dyDescent="0.25">
      <c r="A1597" s="125" t="s">
        <v>2437</v>
      </c>
      <c r="B1597" s="183">
        <v>167453040</v>
      </c>
      <c r="C1597" s="184">
        <v>4.1399999999999997</v>
      </c>
      <c r="D1597" s="127">
        <f>(C1597+4.2+coefficient!$B$19-0.5)/0.9*1.19</f>
        <v>26.232888888888887</v>
      </c>
      <c r="E1597" s="128">
        <f>(C1597+4.2+coefficient!$B$19-0.5)/0.95</f>
        <v>20.88421052631579</v>
      </c>
      <c r="F1597" s="185" t="s">
        <v>841</v>
      </c>
      <c r="G1597" s="179">
        <v>1596</v>
      </c>
      <c r="H1597" s="180">
        <f>(C1597+4.2+coefficient!$B$19)/0.85*1.19</f>
        <v>28.475999999999999</v>
      </c>
      <c r="I1597" s="132">
        <v>294</v>
      </c>
      <c r="J1597" s="132">
        <v>167453040</v>
      </c>
      <c r="K1597" s="132">
        <v>451712</v>
      </c>
      <c r="L1597" s="181">
        <f>(C1597+4.2+coefficient!$B$19)/0.88*1.19</f>
        <v>27.505227272727272</v>
      </c>
      <c r="M1597" s="135">
        <v>295</v>
      </c>
      <c r="N1597" s="135">
        <v>167453040</v>
      </c>
      <c r="O1597" s="135">
        <v>451713</v>
      </c>
      <c r="P1597" s="182">
        <f>(C1597+4.2+coefficient!$B$19-0.5)/0.88*1.19</f>
        <v>26.829090909090908</v>
      </c>
      <c r="Q1597" s="137">
        <v>296</v>
      </c>
      <c r="R1597" s="137">
        <v>167453040</v>
      </c>
      <c r="S1597" s="137">
        <v>451714</v>
      </c>
      <c r="T1597" s="186">
        <f t="shared" si="108"/>
        <v>11.277954545454545</v>
      </c>
      <c r="U1597" s="187">
        <v>758</v>
      </c>
      <c r="V1597" s="187">
        <v>167453040</v>
      </c>
      <c r="W1597" s="187">
        <v>601154</v>
      </c>
      <c r="X1597" s="188">
        <f t="shared" si="112"/>
        <v>22.605227272727269</v>
      </c>
      <c r="Y1597" s="189">
        <v>759</v>
      </c>
      <c r="Z1597" s="189">
        <v>167453040</v>
      </c>
      <c r="AA1597" s="189">
        <v>601155</v>
      </c>
      <c r="AB1597" s="357">
        <v>93</v>
      </c>
    </row>
    <row r="1598" spans="1:28" x14ac:dyDescent="0.25">
      <c r="A1598" s="144" t="s">
        <v>2438</v>
      </c>
      <c r="B1598" s="183">
        <v>167453041</v>
      </c>
      <c r="C1598" s="184">
        <v>4.3099999999999996</v>
      </c>
      <c r="D1598" s="127">
        <f>(C1598+4.2+coefficient!$B$19-0.5)/0.9*1.19</f>
        <v>26.457666666666661</v>
      </c>
      <c r="E1598" s="128">
        <f>(C1598+4.2+coefficient!$B$19-0.5)/0.95</f>
        <v>21.06315789473684</v>
      </c>
      <c r="F1598" s="178" t="s">
        <v>841</v>
      </c>
      <c r="G1598" s="179">
        <v>1597</v>
      </c>
      <c r="H1598" s="180">
        <f>(C1598+4.2+coefficient!$B$19)/0.85*1.19</f>
        <v>28.713999999999999</v>
      </c>
      <c r="I1598" s="132">
        <v>294</v>
      </c>
      <c r="J1598" s="132">
        <v>167453041</v>
      </c>
      <c r="K1598" s="132">
        <v>451715</v>
      </c>
      <c r="L1598" s="181">
        <f>(C1598+4.2+coefficient!$B$19)/0.88*1.19</f>
        <v>27.735113636363632</v>
      </c>
      <c r="M1598" s="135">
        <v>295</v>
      </c>
      <c r="N1598" s="135">
        <v>167453041</v>
      </c>
      <c r="O1598" s="135">
        <v>451716</v>
      </c>
      <c r="P1598" s="182">
        <f>(C1598+4.2+coefficient!$B$19-0.5)/0.88*1.19</f>
        <v>27.058977272727265</v>
      </c>
      <c r="Q1598" s="137">
        <v>296</v>
      </c>
      <c r="R1598" s="137">
        <v>167453041</v>
      </c>
      <c r="S1598" s="137">
        <v>451717</v>
      </c>
      <c r="T1598" s="186">
        <f t="shared" si="108"/>
        <v>11.507840909090907</v>
      </c>
      <c r="U1598" s="187">
        <v>758</v>
      </c>
      <c r="V1598" s="187">
        <v>167453041</v>
      </c>
      <c r="W1598" s="187">
        <v>601156</v>
      </c>
      <c r="X1598" s="188">
        <f t="shared" si="112"/>
        <v>22.83511363636363</v>
      </c>
      <c r="Y1598" s="189">
        <v>759</v>
      </c>
      <c r="Z1598" s="189">
        <v>167453041</v>
      </c>
      <c r="AA1598" s="189">
        <v>601157</v>
      </c>
      <c r="AB1598" s="357">
        <v>93</v>
      </c>
    </row>
    <row r="1599" spans="1:28" x14ac:dyDescent="0.25">
      <c r="A1599" s="125" t="s">
        <v>2439</v>
      </c>
      <c r="B1599" s="183">
        <v>167453042</v>
      </c>
      <c r="C1599" s="184">
        <v>4.28</v>
      </c>
      <c r="D1599" s="127">
        <f>(C1599+4.2+coefficient!$B$19-0.5)/0.9*1.19</f>
        <v>26.417999999999999</v>
      </c>
      <c r="E1599" s="128">
        <f>(C1599+4.2+coefficient!$B$19-0.5)/0.95</f>
        <v>21.031578947368423</v>
      </c>
      <c r="F1599" s="185" t="s">
        <v>841</v>
      </c>
      <c r="G1599" s="179">
        <v>1598</v>
      </c>
      <c r="H1599" s="180">
        <f>(C1599+4.2+coefficient!$B$19)/0.85*1.19</f>
        <v>28.671999999999997</v>
      </c>
      <c r="I1599" s="132">
        <v>294</v>
      </c>
      <c r="J1599" s="132">
        <v>167453042</v>
      </c>
      <c r="K1599" s="132">
        <v>451718</v>
      </c>
      <c r="L1599" s="181">
        <f>(C1599+4.2+coefficient!$B$19)/0.88*1.19</f>
        <v>27.694545454545455</v>
      </c>
      <c r="M1599" s="135">
        <v>295</v>
      </c>
      <c r="N1599" s="135">
        <v>167453042</v>
      </c>
      <c r="O1599" s="135">
        <v>451719</v>
      </c>
      <c r="P1599" s="182">
        <f>(C1599+4.2+coefficient!$B$19-0.5)/0.88*1.19</f>
        <v>27.018409090909088</v>
      </c>
      <c r="Q1599" s="137">
        <v>296</v>
      </c>
      <c r="R1599" s="137">
        <v>167453042</v>
      </c>
      <c r="S1599" s="137">
        <v>451720</v>
      </c>
      <c r="T1599" s="186">
        <f t="shared" si="108"/>
        <v>11.467272727272727</v>
      </c>
      <c r="U1599" s="187">
        <v>758</v>
      </c>
      <c r="V1599" s="187">
        <v>167453042</v>
      </c>
      <c r="W1599" s="187">
        <v>601158</v>
      </c>
      <c r="X1599" s="188">
        <f t="shared" si="112"/>
        <v>22.794545454545457</v>
      </c>
      <c r="Y1599" s="189">
        <v>759</v>
      </c>
      <c r="Z1599" s="189">
        <v>167453042</v>
      </c>
      <c r="AA1599" s="189">
        <v>601159</v>
      </c>
      <c r="AB1599" s="357">
        <v>93</v>
      </c>
    </row>
    <row r="1600" spans="1:28" x14ac:dyDescent="0.25">
      <c r="A1600" s="144" t="s">
        <v>2440</v>
      </c>
      <c r="B1600" s="183">
        <v>167453043</v>
      </c>
      <c r="C1600" s="184">
        <v>3.23</v>
      </c>
      <c r="D1600" s="127">
        <f>(C1600+4.2+coefficient!$B$20-0.5)/0.9*1.19</f>
        <v>21.062999999999999</v>
      </c>
      <c r="E1600" s="128">
        <f>(C1600+4.2+coefficient!$B$20-0.5)/0.95</f>
        <v>16.768421052631581</v>
      </c>
      <c r="F1600" s="178" t="s">
        <v>842</v>
      </c>
      <c r="G1600" s="179">
        <v>1599</v>
      </c>
      <c r="H1600" s="180">
        <f>(C1600+4.2+coefficient!$B$20)/0.85*1.19</f>
        <v>23.001999999999999</v>
      </c>
      <c r="I1600" s="132">
        <v>294</v>
      </c>
      <c r="J1600" s="132">
        <v>167453043</v>
      </c>
      <c r="K1600" s="132">
        <v>451721</v>
      </c>
      <c r="L1600" s="181">
        <f>(C1600+4.2+coefficient!$B$20)/0.88*1.19</f>
        <v>22.21784090909091</v>
      </c>
      <c r="M1600" s="135">
        <v>295</v>
      </c>
      <c r="N1600" s="135">
        <v>167453043</v>
      </c>
      <c r="O1600" s="135">
        <v>451722</v>
      </c>
      <c r="P1600" s="182">
        <f>(C1600+4.2+coefficient!$B$20-0.5)/0.88*1.19</f>
        <v>21.541704545454543</v>
      </c>
      <c r="Q1600" s="137">
        <v>296</v>
      </c>
      <c r="R1600" s="137">
        <v>167453043</v>
      </c>
      <c r="S1600" s="137">
        <v>451723</v>
      </c>
      <c r="T1600" s="186">
        <f t="shared" si="108"/>
        <v>10.047386363636363</v>
      </c>
      <c r="U1600" s="187">
        <v>758</v>
      </c>
      <c r="V1600" s="187">
        <v>167453043</v>
      </c>
      <c r="W1600" s="187">
        <v>601160</v>
      </c>
      <c r="X1600" s="188">
        <f t="shared" si="112"/>
        <v>17.317840909090911</v>
      </c>
      <c r="Y1600" s="189">
        <v>759</v>
      </c>
      <c r="Z1600" s="189">
        <v>167453043</v>
      </c>
      <c r="AA1600" s="189">
        <v>601161</v>
      </c>
      <c r="AB1600" s="357">
        <v>93</v>
      </c>
    </row>
    <row r="1601" spans="1:33" x14ac:dyDescent="0.25">
      <c r="A1601" s="125" t="s">
        <v>2441</v>
      </c>
      <c r="B1601" s="183">
        <v>167453044</v>
      </c>
      <c r="C1601" s="184">
        <v>3.96</v>
      </c>
      <c r="D1601" s="127">
        <f>(C1601+4.2+coefficient!$B$19-0.5)/0.9*1.19</f>
        <v>25.994888888888887</v>
      </c>
      <c r="E1601" s="128">
        <f>(C1601+4.2+coefficient!$B$19-0.5)/0.95</f>
        <v>20.694736842105264</v>
      </c>
      <c r="F1601" s="185" t="s">
        <v>841</v>
      </c>
      <c r="G1601" s="179">
        <v>1600</v>
      </c>
      <c r="H1601" s="180">
        <f>(C1601+4.2+coefficient!$B$19)/0.85*1.19</f>
        <v>28.224</v>
      </c>
      <c r="I1601" s="132">
        <v>294</v>
      </c>
      <c r="J1601" s="132">
        <v>167453044</v>
      </c>
      <c r="K1601" s="132">
        <v>451724</v>
      </c>
      <c r="L1601" s="181">
        <f>(C1601+4.2+coefficient!$B$19)/0.88*1.19</f>
        <v>27.261818181818182</v>
      </c>
      <c r="M1601" s="135">
        <v>295</v>
      </c>
      <c r="N1601" s="135">
        <v>167453044</v>
      </c>
      <c r="O1601" s="135">
        <v>451725</v>
      </c>
      <c r="P1601" s="182">
        <f>(C1601+4.2+coefficient!$B$19-0.5)/0.88*1.19</f>
        <v>26.585681818181815</v>
      </c>
      <c r="Q1601" s="137">
        <v>296</v>
      </c>
      <c r="R1601" s="137">
        <v>167453044</v>
      </c>
      <c r="S1601" s="137">
        <v>451726</v>
      </c>
      <c r="T1601" s="186">
        <f t="shared" si="108"/>
        <v>11.034545454545455</v>
      </c>
      <c r="U1601" s="187">
        <v>758</v>
      </c>
      <c r="V1601" s="187">
        <v>167453044</v>
      </c>
      <c r="W1601" s="187">
        <v>601162</v>
      </c>
      <c r="X1601" s="188">
        <f t="shared" si="112"/>
        <v>22.36181818181818</v>
      </c>
      <c r="Y1601" s="189">
        <v>759</v>
      </c>
      <c r="Z1601" s="189">
        <v>167453044</v>
      </c>
      <c r="AA1601" s="189">
        <v>601163</v>
      </c>
      <c r="AB1601" s="357">
        <v>93</v>
      </c>
    </row>
    <row r="1602" spans="1:33" x14ac:dyDescent="0.25">
      <c r="A1602" s="144" t="s">
        <v>2442</v>
      </c>
      <c r="B1602" s="183">
        <v>167453045</v>
      </c>
      <c r="C1602" s="184">
        <v>3.66</v>
      </c>
      <c r="D1602" s="127">
        <f>(C1602+4.2+coefficient!$B$20-0.5)/0.9*1.19</f>
        <v>21.631555555555554</v>
      </c>
      <c r="E1602" s="128">
        <f>(C1602+4.2+coefficient!$B$20-0.5)/0.95</f>
        <v>17.221052631578946</v>
      </c>
      <c r="F1602" s="178" t="s">
        <v>842</v>
      </c>
      <c r="G1602" s="179">
        <v>1601</v>
      </c>
      <c r="H1602" s="180">
        <f>(C1602+4.2+coefficient!$B$20)/0.85*1.19</f>
        <v>23.603999999999999</v>
      </c>
      <c r="I1602" s="132">
        <v>294</v>
      </c>
      <c r="J1602" s="132">
        <v>167453045</v>
      </c>
      <c r="K1602" s="132">
        <v>451727</v>
      </c>
      <c r="L1602" s="181">
        <f>(C1602+4.2+coefficient!$B$20)/0.88*1.19</f>
        <v>22.799318181818183</v>
      </c>
      <c r="M1602" s="135">
        <v>295</v>
      </c>
      <c r="N1602" s="135">
        <v>167453045</v>
      </c>
      <c r="O1602" s="135">
        <v>451728</v>
      </c>
      <c r="P1602" s="182">
        <f>(C1602+4.2+coefficient!$B$20-0.5)/0.88*1.19</f>
        <v>22.123181818181816</v>
      </c>
      <c r="Q1602" s="137">
        <v>296</v>
      </c>
      <c r="R1602" s="137">
        <v>167453045</v>
      </c>
      <c r="S1602" s="137">
        <v>451729</v>
      </c>
      <c r="T1602" s="186">
        <f t="shared" ref="T1602:T1665" si="113">(C1602+4.2)/0.88*1.19</f>
        <v>10.628863636363636</v>
      </c>
      <c r="U1602" s="187">
        <v>758</v>
      </c>
      <c r="V1602" s="187">
        <v>167453045</v>
      </c>
      <c r="W1602" s="187">
        <v>601164</v>
      </c>
      <c r="X1602" s="188">
        <f t="shared" si="112"/>
        <v>17.899318181818181</v>
      </c>
      <c r="Y1602" s="189">
        <v>759</v>
      </c>
      <c r="Z1602" s="189">
        <v>167453045</v>
      </c>
      <c r="AA1602" s="189">
        <v>601165</v>
      </c>
      <c r="AB1602" s="357">
        <v>93</v>
      </c>
    </row>
    <row r="1603" spans="1:33" x14ac:dyDescent="0.25">
      <c r="A1603" s="125" t="s">
        <v>2443</v>
      </c>
      <c r="B1603" s="183">
        <v>167453046</v>
      </c>
      <c r="C1603" s="184">
        <v>4.3899999999999997</v>
      </c>
      <c r="D1603" s="127">
        <f>(C1603+4.2+coefficient!$B$19-0.5)/0.9*1.19</f>
        <v>26.563444444444443</v>
      </c>
      <c r="E1603" s="128">
        <f>(C1603+4.2+coefficient!$B$19-0.5)/0.95</f>
        <v>21.147368421052633</v>
      </c>
      <c r="F1603" s="185" t="s">
        <v>841</v>
      </c>
      <c r="G1603" s="179">
        <v>1602</v>
      </c>
      <c r="H1603" s="180">
        <f>(C1603+4.2+coefficient!$B$19)/0.85*1.19</f>
        <v>28.825999999999997</v>
      </c>
      <c r="I1603" s="132">
        <v>294</v>
      </c>
      <c r="J1603" s="132">
        <v>167453046</v>
      </c>
      <c r="K1603" s="132">
        <v>451730</v>
      </c>
      <c r="L1603" s="181">
        <f>(C1603+4.2+coefficient!$B$19)/0.88*1.19</f>
        <v>27.843295454545455</v>
      </c>
      <c r="M1603" s="135">
        <v>295</v>
      </c>
      <c r="N1603" s="135">
        <v>167453046</v>
      </c>
      <c r="O1603" s="135">
        <v>451731</v>
      </c>
      <c r="P1603" s="182">
        <f>(C1603+4.2+coefficient!$B$19-0.5)/0.88*1.19</f>
        <v>27.167159090909088</v>
      </c>
      <c r="Q1603" s="137">
        <v>296</v>
      </c>
      <c r="R1603" s="137">
        <v>167453046</v>
      </c>
      <c r="S1603" s="137">
        <v>451732</v>
      </c>
      <c r="T1603" s="186">
        <f t="shared" si="113"/>
        <v>11.616022727272727</v>
      </c>
      <c r="U1603" s="187">
        <v>758</v>
      </c>
      <c r="V1603" s="187">
        <v>167453046</v>
      </c>
      <c r="W1603" s="187">
        <v>601166</v>
      </c>
      <c r="X1603" s="188">
        <f t="shared" si="112"/>
        <v>22.943295454545456</v>
      </c>
      <c r="Y1603" s="189">
        <v>759</v>
      </c>
      <c r="Z1603" s="189">
        <v>167453046</v>
      </c>
      <c r="AA1603" s="189">
        <v>601167</v>
      </c>
      <c r="AB1603" s="357">
        <v>93</v>
      </c>
    </row>
    <row r="1604" spans="1:33" x14ac:dyDescent="0.25">
      <c r="A1604" s="144" t="s">
        <v>2444</v>
      </c>
      <c r="B1604" s="183">
        <v>167453047</v>
      </c>
      <c r="C1604" s="184">
        <v>4.3899999999999997</v>
      </c>
      <c r="D1604" s="127">
        <f>(C1604+4.2+coefficient!$B$19-0.5)/0.9*1.19</f>
        <v>26.563444444444443</v>
      </c>
      <c r="E1604" s="128">
        <f>(C1604+4.2+coefficient!$B$19-0.5)/0.95</f>
        <v>21.147368421052633</v>
      </c>
      <c r="F1604" s="178" t="s">
        <v>841</v>
      </c>
      <c r="G1604" s="179">
        <v>1603</v>
      </c>
      <c r="H1604" s="180">
        <f>(C1604+4.2+coefficient!$B$19)/0.85*1.19</f>
        <v>28.825999999999997</v>
      </c>
      <c r="I1604" s="132">
        <v>294</v>
      </c>
      <c r="J1604" s="132">
        <v>167453047</v>
      </c>
      <c r="K1604" s="132">
        <v>451733</v>
      </c>
      <c r="L1604" s="181">
        <f>(C1604+4.2+coefficient!$B$19)/0.88*1.19</f>
        <v>27.843295454545455</v>
      </c>
      <c r="M1604" s="135">
        <v>295</v>
      </c>
      <c r="N1604" s="135">
        <v>167453047</v>
      </c>
      <c r="O1604" s="135">
        <v>451734</v>
      </c>
      <c r="P1604" s="182">
        <f>(C1604+4.2+coefficient!$B$19-0.5)/0.88*1.19</f>
        <v>27.167159090909088</v>
      </c>
      <c r="Q1604" s="137">
        <v>296</v>
      </c>
      <c r="R1604" s="137">
        <v>167453047</v>
      </c>
      <c r="S1604" s="137">
        <v>451735</v>
      </c>
      <c r="T1604" s="186">
        <f t="shared" si="113"/>
        <v>11.616022727272727</v>
      </c>
      <c r="U1604" s="187">
        <v>758</v>
      </c>
      <c r="V1604" s="187">
        <v>167453047</v>
      </c>
      <c r="W1604" s="187">
        <v>601168</v>
      </c>
      <c r="X1604" s="188">
        <f t="shared" si="112"/>
        <v>22.943295454545456</v>
      </c>
      <c r="Y1604" s="189">
        <v>759</v>
      </c>
      <c r="Z1604" s="189">
        <v>167453047</v>
      </c>
      <c r="AA1604" s="189">
        <v>601169</v>
      </c>
      <c r="AB1604" s="357">
        <v>93</v>
      </c>
    </row>
    <row r="1605" spans="1:33" x14ac:dyDescent="0.25">
      <c r="A1605" s="125" t="s">
        <v>2445</v>
      </c>
      <c r="B1605" s="183">
        <v>167453048</v>
      </c>
      <c r="C1605" s="184">
        <v>4.5599999999999996</v>
      </c>
      <c r="D1605" s="127">
        <f>(C1605+4.2+coefficient!$B$19-0.5)/0.9*1.19</f>
        <v>26.78822222222222</v>
      </c>
      <c r="E1605" s="128">
        <f>(C1605+4.2+coefficient!$B$19-0.5)/0.95</f>
        <v>21.326315789473682</v>
      </c>
      <c r="F1605" s="185" t="s">
        <v>841</v>
      </c>
      <c r="G1605" s="179">
        <v>1604</v>
      </c>
      <c r="H1605" s="180">
        <f>(C1605+4.2+coefficient!$B$19)/0.85*1.19</f>
        <v>29.063999999999997</v>
      </c>
      <c r="I1605" s="132">
        <v>294</v>
      </c>
      <c r="J1605" s="132">
        <v>167453048</v>
      </c>
      <c r="K1605" s="132">
        <v>451736</v>
      </c>
      <c r="L1605" s="181">
        <f>(C1605+4.2+coefficient!$B$19)/0.88*1.19</f>
        <v>28.073181818181816</v>
      </c>
      <c r="M1605" s="135">
        <v>295</v>
      </c>
      <c r="N1605" s="135">
        <v>167453048</v>
      </c>
      <c r="O1605" s="135">
        <v>451737</v>
      </c>
      <c r="P1605" s="182">
        <f>(C1605+4.2+coefficient!$B$19-0.5)/0.88*1.19</f>
        <v>27.397045454545449</v>
      </c>
      <c r="Q1605" s="137">
        <v>296</v>
      </c>
      <c r="R1605" s="137">
        <v>167453048</v>
      </c>
      <c r="S1605" s="137">
        <v>451738</v>
      </c>
      <c r="T1605" s="186">
        <f t="shared" si="113"/>
        <v>11.845909090909091</v>
      </c>
      <c r="U1605" s="187">
        <v>758</v>
      </c>
      <c r="V1605" s="187">
        <v>167453048</v>
      </c>
      <c r="W1605" s="187">
        <v>601170</v>
      </c>
      <c r="X1605" s="188">
        <f t="shared" si="112"/>
        <v>23.173181818181817</v>
      </c>
      <c r="Y1605" s="189">
        <v>759</v>
      </c>
      <c r="Z1605" s="189">
        <v>167453048</v>
      </c>
      <c r="AA1605" s="189">
        <v>601171</v>
      </c>
      <c r="AB1605" s="357">
        <v>93</v>
      </c>
    </row>
    <row r="1606" spans="1:33" x14ac:dyDescent="0.25">
      <c r="A1606" s="144" t="s">
        <v>2446</v>
      </c>
      <c r="B1606" s="183">
        <v>167453049</v>
      </c>
      <c r="C1606" s="184">
        <v>4.53</v>
      </c>
      <c r="D1606" s="127">
        <f>(C1606+4.2+coefficient!$B$19-0.5)/0.9*1.19</f>
        <v>26.748555555555555</v>
      </c>
      <c r="E1606" s="128">
        <f>(C1606+4.2+coefficient!$B$19-0.5)/0.95</f>
        <v>21.294736842105266</v>
      </c>
      <c r="F1606" s="178" t="s">
        <v>841</v>
      </c>
      <c r="G1606" s="179">
        <v>1605</v>
      </c>
      <c r="H1606" s="180">
        <f>(C1606+4.2+coefficient!$B$19)/0.85*1.19</f>
        <v>29.022000000000002</v>
      </c>
      <c r="I1606" s="132">
        <v>294</v>
      </c>
      <c r="J1606" s="132">
        <v>167453049</v>
      </c>
      <c r="K1606" s="132">
        <v>451739</v>
      </c>
      <c r="L1606" s="181">
        <f>(C1606+4.2+coefficient!$B$19)/0.88*1.19</f>
        <v>28.032613636363639</v>
      </c>
      <c r="M1606" s="135">
        <v>295</v>
      </c>
      <c r="N1606" s="135">
        <v>167453049</v>
      </c>
      <c r="O1606" s="135">
        <v>451740</v>
      </c>
      <c r="P1606" s="182">
        <f>(C1606+4.2+coefficient!$B$19-0.5)/0.88*1.19</f>
        <v>27.356477272727272</v>
      </c>
      <c r="Q1606" s="137">
        <v>296</v>
      </c>
      <c r="R1606" s="137">
        <v>167453049</v>
      </c>
      <c r="S1606" s="137">
        <v>451741</v>
      </c>
      <c r="T1606" s="186">
        <f t="shared" si="113"/>
        <v>11.80534090909091</v>
      </c>
      <c r="U1606" s="187">
        <v>758</v>
      </c>
      <c r="V1606" s="187">
        <v>167453049</v>
      </c>
      <c r="W1606" s="187">
        <v>601172</v>
      </c>
      <c r="X1606" s="188">
        <f t="shared" si="112"/>
        <v>23.132613636363637</v>
      </c>
      <c r="Y1606" s="189">
        <v>759</v>
      </c>
      <c r="Z1606" s="189">
        <v>167453049</v>
      </c>
      <c r="AA1606" s="189">
        <v>601173</v>
      </c>
      <c r="AB1606" s="357">
        <v>93</v>
      </c>
    </row>
    <row r="1607" spans="1:33" x14ac:dyDescent="0.25">
      <c r="A1607" s="125" t="s">
        <v>2447</v>
      </c>
      <c r="B1607" s="183">
        <v>167453050</v>
      </c>
      <c r="C1607" s="184">
        <v>3.47</v>
      </c>
      <c r="D1607" s="127">
        <f>(C1607+4.2+coefficient!$B$20-0.5)/0.9*1.19</f>
        <v>21.380333333333336</v>
      </c>
      <c r="E1607" s="128">
        <f>(C1607+4.2+coefficient!$B$20-0.5)/0.95</f>
        <v>17.02105263157895</v>
      </c>
      <c r="F1607" s="185" t="s">
        <v>842</v>
      </c>
      <c r="G1607" s="179">
        <v>1606</v>
      </c>
      <c r="H1607" s="180">
        <f>(C1607+4.2+coefficient!$B$20)/0.85*1.19</f>
        <v>23.338000000000001</v>
      </c>
      <c r="I1607" s="132">
        <v>294</v>
      </c>
      <c r="J1607" s="132">
        <v>167453050</v>
      </c>
      <c r="K1607" s="132">
        <v>451742</v>
      </c>
      <c r="L1607" s="181">
        <f>(C1607+4.2+coefficient!$B$20)/0.88*1.19</f>
        <v>22.542386363636364</v>
      </c>
      <c r="M1607" s="135">
        <v>295</v>
      </c>
      <c r="N1607" s="135">
        <v>167453050</v>
      </c>
      <c r="O1607" s="135">
        <v>451743</v>
      </c>
      <c r="P1607" s="182">
        <f>(C1607+4.2+coefficient!$B$20-0.5)/0.88*1.19</f>
        <v>21.866250000000004</v>
      </c>
      <c r="Q1607" s="137">
        <v>296</v>
      </c>
      <c r="R1607" s="137">
        <v>167453050</v>
      </c>
      <c r="S1607" s="137">
        <v>451744</v>
      </c>
      <c r="T1607" s="186">
        <f t="shared" si="113"/>
        <v>10.371931818181817</v>
      </c>
      <c r="U1607" s="187">
        <v>758</v>
      </c>
      <c r="V1607" s="187">
        <v>167453050</v>
      </c>
      <c r="W1607" s="187">
        <v>601174</v>
      </c>
      <c r="X1607" s="188">
        <f t="shared" si="112"/>
        <v>17.642386363636362</v>
      </c>
      <c r="Y1607" s="189">
        <v>759</v>
      </c>
      <c r="Z1607" s="189">
        <v>167453050</v>
      </c>
      <c r="AA1607" s="189">
        <v>601175</v>
      </c>
      <c r="AB1607" s="357">
        <v>93</v>
      </c>
    </row>
    <row r="1608" spans="1:33" x14ac:dyDescent="0.25">
      <c r="A1608" s="144" t="s">
        <v>2448</v>
      </c>
      <c r="B1608" s="183">
        <v>167453051</v>
      </c>
      <c r="C1608" s="184">
        <v>4.34</v>
      </c>
      <c r="D1608" s="127">
        <f>(C1608+4.2+coefficient!$B$19-0.5)/0.9*1.19</f>
        <v>26.49733333333333</v>
      </c>
      <c r="E1608" s="128">
        <f>(C1608+4.2+coefficient!$B$19-0.5)/0.95</f>
        <v>21.094736842105263</v>
      </c>
      <c r="F1608" s="178" t="s">
        <v>841</v>
      </c>
      <c r="G1608" s="179">
        <v>1607</v>
      </c>
      <c r="H1608" s="180">
        <f>(C1608+4.2+coefficient!$B$19)/0.85*1.19</f>
        <v>28.755999999999997</v>
      </c>
      <c r="I1608" s="132">
        <v>294</v>
      </c>
      <c r="J1608" s="132">
        <v>167453051</v>
      </c>
      <c r="K1608" s="132">
        <v>451745</v>
      </c>
      <c r="L1608" s="181">
        <f>(C1608+4.2+coefficient!$B$19)/0.88*1.19</f>
        <v>27.775681818181816</v>
      </c>
      <c r="M1608" s="135">
        <v>295</v>
      </c>
      <c r="N1608" s="135">
        <v>167453051</v>
      </c>
      <c r="O1608" s="135">
        <v>451746</v>
      </c>
      <c r="P1608" s="182">
        <f>(C1608+4.2+coefficient!$B$19-0.5)/0.88*1.19</f>
        <v>27.099545454545453</v>
      </c>
      <c r="Q1608" s="137">
        <v>296</v>
      </c>
      <c r="R1608" s="137">
        <v>167453051</v>
      </c>
      <c r="S1608" s="137">
        <v>451747</v>
      </c>
      <c r="T1608" s="186">
        <f t="shared" si="113"/>
        <v>11.54840909090909</v>
      </c>
      <c r="U1608" s="187">
        <v>758</v>
      </c>
      <c r="V1608" s="187">
        <v>167453051</v>
      </c>
      <c r="W1608" s="187">
        <v>601176</v>
      </c>
      <c r="X1608" s="188">
        <f t="shared" si="112"/>
        <v>22.875681818181818</v>
      </c>
      <c r="Y1608" s="189">
        <v>759</v>
      </c>
      <c r="Z1608" s="189">
        <v>167453051</v>
      </c>
      <c r="AA1608" s="189">
        <v>601177</v>
      </c>
      <c r="AB1608" s="357">
        <v>93</v>
      </c>
    </row>
    <row r="1609" spans="1:33" x14ac:dyDescent="0.25">
      <c r="A1609" s="125" t="s">
        <v>2449</v>
      </c>
      <c r="B1609" s="183">
        <v>167453052</v>
      </c>
      <c r="C1609" s="184">
        <v>3.39</v>
      </c>
      <c r="D1609" s="127">
        <f>(C1609+4.2+coefficient!$B$20-0.5)/0.9*1.19</f>
        <v>21.274555555555555</v>
      </c>
      <c r="E1609" s="128">
        <f>(C1609+4.2+coefficient!$B$20-0.5)/0.95</f>
        <v>16.936842105263157</v>
      </c>
      <c r="F1609" s="185" t="s">
        <v>842</v>
      </c>
      <c r="G1609" s="179">
        <v>1608</v>
      </c>
      <c r="H1609" s="180">
        <f>(C1609+4.2+coefficient!$B$20)/0.85*1.19</f>
        <v>23.226000000000003</v>
      </c>
      <c r="I1609" s="132">
        <v>294</v>
      </c>
      <c r="J1609" s="132">
        <v>167453052</v>
      </c>
      <c r="K1609" s="132">
        <v>451748</v>
      </c>
      <c r="L1609" s="181">
        <f>(C1609+4.2+coefficient!$B$20)/0.88*1.19</f>
        <v>22.434204545454545</v>
      </c>
      <c r="M1609" s="135">
        <v>295</v>
      </c>
      <c r="N1609" s="135">
        <v>167453052</v>
      </c>
      <c r="O1609" s="135">
        <v>451749</v>
      </c>
      <c r="P1609" s="182">
        <f>(C1609+4.2+coefficient!$B$20-0.5)/0.88*1.19</f>
        <v>21.758068181818182</v>
      </c>
      <c r="Q1609" s="137">
        <v>296</v>
      </c>
      <c r="R1609" s="137">
        <v>167453052</v>
      </c>
      <c r="S1609" s="137">
        <v>451750</v>
      </c>
      <c r="T1609" s="186">
        <f t="shared" si="113"/>
        <v>10.26375</v>
      </c>
      <c r="U1609" s="187">
        <v>758</v>
      </c>
      <c r="V1609" s="187">
        <v>167453052</v>
      </c>
      <c r="W1609" s="187">
        <v>601178</v>
      </c>
      <c r="X1609" s="188">
        <f>L1609-1</f>
        <v>21.434204545454545</v>
      </c>
      <c r="Y1609" s="189">
        <v>759</v>
      </c>
      <c r="Z1609" s="189">
        <v>167453052</v>
      </c>
      <c r="AA1609" s="189">
        <v>601179</v>
      </c>
      <c r="AB1609" s="357">
        <v>10</v>
      </c>
    </row>
    <row r="1610" spans="1:33" x14ac:dyDescent="0.25">
      <c r="A1610" s="144" t="s">
        <v>2450</v>
      </c>
      <c r="B1610" s="183">
        <v>167453053</v>
      </c>
      <c r="C1610" s="184">
        <v>4.12</v>
      </c>
      <c r="D1610" s="127">
        <f>(C1610+4.2+coefficient!$B$19-0.5)/0.9*1.19</f>
        <v>26.206444444444443</v>
      </c>
      <c r="E1610" s="128">
        <f>(C1610+4.2+coefficient!$B$19-0.5)/0.95</f>
        <v>20.863157894736844</v>
      </c>
      <c r="F1610" s="178" t="s">
        <v>841</v>
      </c>
      <c r="G1610" s="179">
        <v>1609</v>
      </c>
      <c r="H1610" s="180">
        <f>(C1610+4.2+coefficient!$B$19)/0.85*1.19</f>
        <v>28.448</v>
      </c>
      <c r="I1610" s="132">
        <v>294</v>
      </c>
      <c r="J1610" s="132">
        <v>167453053</v>
      </c>
      <c r="K1610" s="132">
        <v>451751</v>
      </c>
      <c r="L1610" s="181">
        <f>(C1610+4.2+coefficient!$B$19)/0.88*1.19</f>
        <v>27.478181818181817</v>
      </c>
      <c r="M1610" s="135">
        <v>295</v>
      </c>
      <c r="N1610" s="135">
        <v>167453053</v>
      </c>
      <c r="O1610" s="135">
        <v>451752</v>
      </c>
      <c r="P1610" s="182">
        <f>(C1610+4.2+coefficient!$B$19-0.5)/0.88*1.19</f>
        <v>26.802045454545453</v>
      </c>
      <c r="Q1610" s="137">
        <v>296</v>
      </c>
      <c r="R1610" s="137">
        <v>167453053</v>
      </c>
      <c r="S1610" s="137">
        <v>451753</v>
      </c>
      <c r="T1610" s="186">
        <f t="shared" si="113"/>
        <v>11.250909090909092</v>
      </c>
      <c r="U1610" s="187">
        <v>758</v>
      </c>
      <c r="V1610" s="187">
        <v>167453053</v>
      </c>
      <c r="W1610" s="187">
        <v>601180</v>
      </c>
      <c r="X1610" s="188">
        <f>L1610-1</f>
        <v>26.478181818181817</v>
      </c>
      <c r="Y1610" s="189">
        <v>759</v>
      </c>
      <c r="Z1610" s="189">
        <v>167453053</v>
      </c>
      <c r="AA1610" s="189">
        <v>601181</v>
      </c>
      <c r="AB1610" s="357">
        <v>10</v>
      </c>
    </row>
    <row r="1611" spans="1:33" x14ac:dyDescent="0.25">
      <c r="A1611" s="125" t="s">
        <v>2451</v>
      </c>
      <c r="B1611" s="183">
        <v>167453054</v>
      </c>
      <c r="C1611" s="184">
        <v>4.12</v>
      </c>
      <c r="D1611" s="127">
        <f>(C1611+4.2+coefficient!$B$19-0.5)/0.9*1.19</f>
        <v>26.206444444444443</v>
      </c>
      <c r="E1611" s="128">
        <f>(C1611+4.2+coefficient!$B$19-0.5)/0.95</f>
        <v>20.863157894736844</v>
      </c>
      <c r="F1611" s="185" t="s">
        <v>841</v>
      </c>
      <c r="G1611" s="179">
        <v>1610</v>
      </c>
      <c r="H1611" s="180">
        <f>(C1611+4.2+coefficient!$B$19)/0.85*1.19</f>
        <v>28.448</v>
      </c>
      <c r="I1611" s="132">
        <v>294</v>
      </c>
      <c r="J1611" s="132">
        <v>167453054</v>
      </c>
      <c r="K1611" s="132">
        <v>451754</v>
      </c>
      <c r="L1611" s="181">
        <f>(C1611+4.2+coefficient!$B$19)/0.88*1.19</f>
        <v>27.478181818181817</v>
      </c>
      <c r="M1611" s="135">
        <v>295</v>
      </c>
      <c r="N1611" s="135">
        <v>167453054</v>
      </c>
      <c r="O1611" s="135">
        <v>451755</v>
      </c>
      <c r="P1611" s="182">
        <f>(C1611+4.2+coefficient!$B$19-0.5)/0.88*1.19</f>
        <v>26.802045454545453</v>
      </c>
      <c r="Q1611" s="137">
        <v>296</v>
      </c>
      <c r="R1611" s="137">
        <v>167453054</v>
      </c>
      <c r="S1611" s="137">
        <v>451756</v>
      </c>
      <c r="T1611" s="186">
        <f t="shared" si="113"/>
        <v>11.250909090909092</v>
      </c>
      <c r="U1611" s="187">
        <v>758</v>
      </c>
      <c r="V1611" s="187">
        <v>167453054</v>
      </c>
      <c r="W1611" s="187">
        <v>601182</v>
      </c>
      <c r="X1611" s="188">
        <f>L1611-1</f>
        <v>26.478181818181817</v>
      </c>
      <c r="Y1611" s="189">
        <v>759</v>
      </c>
      <c r="Z1611" s="189">
        <v>167453054</v>
      </c>
      <c r="AA1611" s="189">
        <v>601183</v>
      </c>
      <c r="AB1611" s="357">
        <v>10</v>
      </c>
    </row>
    <row r="1612" spans="1:33" x14ac:dyDescent="0.25">
      <c r="A1612" s="144" t="s">
        <v>2452</v>
      </c>
      <c r="B1612" s="183">
        <v>167453055</v>
      </c>
      <c r="C1612" s="184">
        <v>2.98</v>
      </c>
      <c r="D1612" s="127">
        <f>(C1612+4.2+coefficient!$B$21-0.5)/0.9*1.19</f>
        <v>18.087999999999997</v>
      </c>
      <c r="E1612" s="128">
        <f>(C1612+4.2+coefficient!$B$21-0.5)/0.95</f>
        <v>14.4</v>
      </c>
      <c r="F1612" s="178" t="s">
        <v>516</v>
      </c>
      <c r="G1612" s="179">
        <v>1611</v>
      </c>
      <c r="H1612" s="180">
        <f>(C1612+4.2+coefficient!$B$21)/0.85*1.19</f>
        <v>19.852</v>
      </c>
      <c r="I1612" s="132">
        <v>294</v>
      </c>
      <c r="J1612" s="132">
        <v>167453055</v>
      </c>
      <c r="K1612" s="132">
        <v>451757</v>
      </c>
      <c r="L1612" s="181">
        <f>(C1612+4.2+coefficient!$B$21)/0.88*1.19</f>
        <v>19.175227272727273</v>
      </c>
      <c r="M1612" s="135">
        <v>295</v>
      </c>
      <c r="N1612" s="135">
        <v>167453055</v>
      </c>
      <c r="O1612" s="135">
        <v>451758</v>
      </c>
      <c r="P1612" s="182">
        <f>(C1612+4.2+coefficient!$B$21-0.5)/0.88*1.19</f>
        <v>18.499090909090906</v>
      </c>
      <c r="Q1612" s="137">
        <v>296</v>
      </c>
      <c r="R1612" s="137">
        <v>167453055</v>
      </c>
      <c r="S1612" s="137">
        <v>451759</v>
      </c>
      <c r="T1612" s="186">
        <f t="shared" si="113"/>
        <v>9.7093181818181797</v>
      </c>
      <c r="U1612" s="187">
        <v>758</v>
      </c>
      <c r="V1612" s="187">
        <v>167453055</v>
      </c>
      <c r="W1612" s="187">
        <v>601184</v>
      </c>
      <c r="X1612" s="188">
        <f t="shared" ref="X1612:X1623" si="114">L1612-4.9</f>
        <v>14.275227272727273</v>
      </c>
      <c r="Y1612" s="189">
        <v>759</v>
      </c>
      <c r="Z1612" s="189">
        <v>167453055</v>
      </c>
      <c r="AA1612" s="189">
        <v>601185</v>
      </c>
      <c r="AB1612" s="357">
        <v>21</v>
      </c>
    </row>
    <row r="1613" spans="1:33" x14ac:dyDescent="0.25">
      <c r="A1613" s="125" t="s">
        <v>2453</v>
      </c>
      <c r="B1613" s="183">
        <v>167453056</v>
      </c>
      <c r="C1613" s="184">
        <v>3.91</v>
      </c>
      <c r="D1613" s="127">
        <f>(C1613+4.2+coefficient!$B$20-0.5)/0.9*1.19</f>
        <v>21.96211111111111</v>
      </c>
      <c r="E1613" s="128">
        <f>(C1613+4.2+coefficient!$B$20-0.5)/0.95</f>
        <v>17.484210526315788</v>
      </c>
      <c r="F1613" s="185" t="s">
        <v>842</v>
      </c>
      <c r="G1613" s="179">
        <v>1612</v>
      </c>
      <c r="H1613" s="180">
        <f>(C1613+4.2+coefficient!$B$20)/0.85*1.19</f>
        <v>23.953999999999997</v>
      </c>
      <c r="I1613" s="132">
        <v>294</v>
      </c>
      <c r="J1613" s="132">
        <v>167453056</v>
      </c>
      <c r="K1613" s="132">
        <v>451760</v>
      </c>
      <c r="L1613" s="181">
        <f>(C1613+4.2+coefficient!$B$20)/0.88*1.19</f>
        <v>23.137386363636359</v>
      </c>
      <c r="M1613" s="135">
        <v>295</v>
      </c>
      <c r="N1613" s="135">
        <v>167453056</v>
      </c>
      <c r="O1613" s="135">
        <v>451761</v>
      </c>
      <c r="P1613" s="182">
        <f>(C1613+4.2+coefficient!$B$20-0.5)/0.88*1.19</f>
        <v>22.46125</v>
      </c>
      <c r="Q1613" s="137">
        <v>296</v>
      </c>
      <c r="R1613" s="137">
        <v>167453056</v>
      </c>
      <c r="S1613" s="137">
        <v>451762</v>
      </c>
      <c r="T1613" s="186">
        <f t="shared" si="113"/>
        <v>10.966931818181816</v>
      </c>
      <c r="U1613" s="187">
        <v>758</v>
      </c>
      <c r="V1613" s="187">
        <v>167453056</v>
      </c>
      <c r="W1613" s="187">
        <v>601186</v>
      </c>
      <c r="X1613" s="188">
        <f t="shared" si="114"/>
        <v>18.237386363636361</v>
      </c>
      <c r="Y1613" s="189">
        <v>759</v>
      </c>
      <c r="Z1613" s="189">
        <v>167453056</v>
      </c>
      <c r="AA1613" s="189">
        <v>601187</v>
      </c>
      <c r="AB1613" s="357">
        <v>21</v>
      </c>
    </row>
    <row r="1614" spans="1:33" x14ac:dyDescent="0.25">
      <c r="A1614" s="144" t="s">
        <v>2454</v>
      </c>
      <c r="B1614" s="183">
        <v>167453057</v>
      </c>
      <c r="C1614" s="184">
        <v>1.78</v>
      </c>
      <c r="D1614" s="127">
        <f>(C1614+4.2+coefficient!$B$21-0.5)/0.9*1.19</f>
        <v>16.501333333333331</v>
      </c>
      <c r="E1614" s="128">
        <f>(C1614+4.2+coefficient!$B$21-0.5)/0.95</f>
        <v>13.13684210526316</v>
      </c>
      <c r="F1614" s="178" t="s">
        <v>516</v>
      </c>
      <c r="G1614" s="179">
        <v>1613</v>
      </c>
      <c r="H1614" s="180">
        <f>(C1614+4.2+coefficient!$B$21)/0.85*1.19</f>
        <v>18.172000000000001</v>
      </c>
      <c r="I1614" s="132">
        <v>294</v>
      </c>
      <c r="J1614" s="132">
        <v>167453057</v>
      </c>
      <c r="K1614" s="132">
        <v>451763</v>
      </c>
      <c r="L1614" s="181">
        <f>(C1614+4.2+coefficient!$B$21)/0.88*1.19</f>
        <v>17.552499999999998</v>
      </c>
      <c r="M1614" s="135">
        <v>295</v>
      </c>
      <c r="N1614" s="135">
        <v>167453057</v>
      </c>
      <c r="O1614" s="135">
        <v>451764</v>
      </c>
      <c r="P1614" s="182">
        <f>(C1614+4.2+coefficient!$B$21-0.5)/0.88*1.19</f>
        <v>16.876363636363635</v>
      </c>
      <c r="Q1614" s="137">
        <v>296</v>
      </c>
      <c r="R1614" s="137">
        <v>167453057</v>
      </c>
      <c r="S1614" s="137">
        <v>451765</v>
      </c>
      <c r="T1614" s="186">
        <f t="shared" si="113"/>
        <v>8.0865909090909085</v>
      </c>
      <c r="U1614" s="187">
        <v>758</v>
      </c>
      <c r="V1614" s="187">
        <v>167453057</v>
      </c>
      <c r="W1614" s="187">
        <v>601188</v>
      </c>
      <c r="X1614" s="188">
        <f t="shared" si="114"/>
        <v>12.652499999999998</v>
      </c>
      <c r="Y1614" s="189">
        <v>759</v>
      </c>
      <c r="Z1614" s="189">
        <v>167453057</v>
      </c>
      <c r="AA1614" s="189">
        <v>601189</v>
      </c>
      <c r="AB1614" s="357">
        <v>45</v>
      </c>
    </row>
    <row r="1615" spans="1:33" x14ac:dyDescent="0.25">
      <c r="A1615" s="125" t="s">
        <v>2455</v>
      </c>
      <c r="B1615" s="183">
        <v>167453058</v>
      </c>
      <c r="C1615" s="184">
        <v>2.44</v>
      </c>
      <c r="D1615" s="127">
        <f>(C1615+4.2+coefficient!$B$20-0.5)/0.9*1.19</f>
        <v>20.018444444444444</v>
      </c>
      <c r="E1615" s="128">
        <f>(C1615+4.2+coefficient!$B$20-0.5)/0.95</f>
        <v>15.936842105263159</v>
      </c>
      <c r="F1615" s="185" t="s">
        <v>842</v>
      </c>
      <c r="G1615" s="179">
        <v>1614</v>
      </c>
      <c r="H1615" s="180">
        <f>(C1615+4.2+coefficient!$B$20)/0.85*1.19</f>
        <v>21.896000000000001</v>
      </c>
      <c r="I1615" s="132">
        <v>294</v>
      </c>
      <c r="J1615" s="132">
        <v>167453058</v>
      </c>
      <c r="K1615" s="132">
        <v>451766</v>
      </c>
      <c r="L1615" s="181">
        <f>(C1615+4.2+coefficient!$B$20)/0.88*1.19</f>
        <v>21.149545454545454</v>
      </c>
      <c r="M1615" s="135">
        <v>295</v>
      </c>
      <c r="N1615" s="135">
        <v>167453058</v>
      </c>
      <c r="O1615" s="135">
        <v>451767</v>
      </c>
      <c r="P1615" s="182">
        <f>(C1615+4.2+coefficient!$B$20-0.5)/0.88*1.19</f>
        <v>20.473409090909094</v>
      </c>
      <c r="Q1615" s="137">
        <v>296</v>
      </c>
      <c r="R1615" s="137">
        <v>167453058</v>
      </c>
      <c r="S1615" s="137">
        <v>451768</v>
      </c>
      <c r="T1615" s="186">
        <f t="shared" si="113"/>
        <v>8.9790909090909086</v>
      </c>
      <c r="U1615" s="187">
        <v>758</v>
      </c>
      <c r="V1615" s="187">
        <v>167453058</v>
      </c>
      <c r="W1615" s="187">
        <v>601190</v>
      </c>
      <c r="X1615" s="188">
        <f t="shared" si="114"/>
        <v>16.249545454545455</v>
      </c>
      <c r="Y1615" s="189">
        <v>759</v>
      </c>
      <c r="Z1615" s="189">
        <v>167453058</v>
      </c>
      <c r="AA1615" s="189">
        <v>601191</v>
      </c>
      <c r="AB1615" s="357">
        <v>45</v>
      </c>
    </row>
    <row r="1616" spans="1:33" x14ac:dyDescent="0.25">
      <c r="A1616" s="144" t="s">
        <v>2456</v>
      </c>
      <c r="B1616" s="183">
        <v>167453059</v>
      </c>
      <c r="C1616" s="184">
        <v>1.8</v>
      </c>
      <c r="D1616" s="127">
        <f>(C1616+4.2+coefficient!$B$21-0.5)/0.9*1.19</f>
        <v>16.527777777777779</v>
      </c>
      <c r="E1616" s="128">
        <f>(C1616+4.2+coefficient!$B$21-0.5)/0.95</f>
        <v>13.157894736842106</v>
      </c>
      <c r="F1616" s="178" t="s">
        <v>516</v>
      </c>
      <c r="G1616" s="179">
        <v>1615</v>
      </c>
      <c r="H1616" s="180">
        <f>(C1616+4.2+coefficient!$B$21)/0.85*1.19</f>
        <v>18.2</v>
      </c>
      <c r="I1616" s="132">
        <v>294</v>
      </c>
      <c r="J1616" s="132">
        <v>167453059</v>
      </c>
      <c r="K1616" s="132">
        <v>451769</v>
      </c>
      <c r="L1616" s="181">
        <f>(C1616+4.2+coefficient!$B$21)/0.88*1.19</f>
        <v>17.579545454545453</v>
      </c>
      <c r="M1616" s="135">
        <v>295</v>
      </c>
      <c r="N1616" s="135">
        <v>167453059</v>
      </c>
      <c r="O1616" s="135">
        <v>451770</v>
      </c>
      <c r="P1616" s="182">
        <f>(C1616+4.2+coefficient!$B$21-0.5)/0.88*1.19</f>
        <v>16.90340909090909</v>
      </c>
      <c r="Q1616" s="137">
        <v>296</v>
      </c>
      <c r="R1616" s="137">
        <v>167453059</v>
      </c>
      <c r="S1616" s="137">
        <v>451771</v>
      </c>
      <c r="T1616" s="186">
        <f t="shared" si="113"/>
        <v>8.1136363636363633</v>
      </c>
      <c r="U1616" s="187">
        <v>758</v>
      </c>
      <c r="V1616" s="187">
        <v>167453059</v>
      </c>
      <c r="W1616" s="187">
        <v>601192</v>
      </c>
      <c r="X1616" s="188">
        <f t="shared" si="114"/>
        <v>12.679545454545453</v>
      </c>
      <c r="Y1616" s="189">
        <v>759</v>
      </c>
      <c r="Z1616" s="189">
        <v>167453059</v>
      </c>
      <c r="AA1616" s="189">
        <v>601193</v>
      </c>
      <c r="AB1616" s="357">
        <v>60</v>
      </c>
      <c r="AE1616">
        <v>2</v>
      </c>
      <c r="AF1616">
        <v>13.52</v>
      </c>
      <c r="AG1616">
        <v>0</v>
      </c>
    </row>
    <row r="1617" spans="1:33" x14ac:dyDescent="0.25">
      <c r="A1617" s="125" t="s">
        <v>2457</v>
      </c>
      <c r="B1617" s="183">
        <v>167453060</v>
      </c>
      <c r="C1617" s="184">
        <v>2.46</v>
      </c>
      <c r="D1617" s="127">
        <f>(C1617+4.2+coefficient!$B$20-0.5)/0.9*1.19</f>
        <v>20.044888888888888</v>
      </c>
      <c r="E1617" s="128">
        <f>(C1617+4.2+coefficient!$B$20-0.5)/0.95</f>
        <v>15.957894736842107</v>
      </c>
      <c r="F1617" s="185" t="s">
        <v>842</v>
      </c>
      <c r="G1617" s="179">
        <v>1616</v>
      </c>
      <c r="H1617" s="180">
        <f>(C1617+4.2+coefficient!$B$20)/0.85*1.19</f>
        <v>21.924000000000003</v>
      </c>
      <c r="I1617" s="132">
        <v>294</v>
      </c>
      <c r="J1617" s="132">
        <v>167453060</v>
      </c>
      <c r="K1617" s="132">
        <v>451772</v>
      </c>
      <c r="L1617" s="181">
        <f>(C1617+4.2+coefficient!$B$20)/0.88*1.19</f>
        <v>21.176590909090908</v>
      </c>
      <c r="M1617" s="135">
        <v>295</v>
      </c>
      <c r="N1617" s="135">
        <v>167453060</v>
      </c>
      <c r="O1617" s="135">
        <v>451773</v>
      </c>
      <c r="P1617" s="182">
        <f>(C1617+4.2+coefficient!$B$20-0.5)/0.88*1.19</f>
        <v>20.500454545454545</v>
      </c>
      <c r="Q1617" s="137">
        <v>296</v>
      </c>
      <c r="R1617" s="137">
        <v>167453060</v>
      </c>
      <c r="S1617" s="137">
        <v>451774</v>
      </c>
      <c r="T1617" s="186">
        <f t="shared" si="113"/>
        <v>9.0061363636363634</v>
      </c>
      <c r="U1617" s="187">
        <v>758</v>
      </c>
      <c r="V1617" s="187">
        <v>167453060</v>
      </c>
      <c r="W1617" s="187">
        <v>601194</v>
      </c>
      <c r="X1617" s="188">
        <f t="shared" si="114"/>
        <v>16.276590909090906</v>
      </c>
      <c r="Y1617" s="189">
        <v>759</v>
      </c>
      <c r="Z1617" s="189">
        <v>167453060</v>
      </c>
      <c r="AA1617" s="189">
        <v>601195</v>
      </c>
      <c r="AB1617" s="357">
        <v>60</v>
      </c>
    </row>
    <row r="1618" spans="1:33" x14ac:dyDescent="0.25">
      <c r="A1618" s="144" t="s">
        <v>2458</v>
      </c>
      <c r="B1618" s="183">
        <v>167453061</v>
      </c>
      <c r="C1618" s="184">
        <v>2.15</v>
      </c>
      <c r="D1618" s="127">
        <f>(C1618+4.2+coefficient!$B$21-0.5)/0.9*1.19</f>
        <v>16.990555555555552</v>
      </c>
      <c r="E1618" s="128">
        <f>(C1618+4.2+coefficient!$B$21-0.5)/0.95</f>
        <v>13.526315789473685</v>
      </c>
      <c r="F1618" s="178" t="s">
        <v>516</v>
      </c>
      <c r="G1618" s="179">
        <v>1617</v>
      </c>
      <c r="H1618" s="180">
        <f>(C1618+4.2+coefficient!$B$21)/0.85*1.19</f>
        <v>18.689999999999998</v>
      </c>
      <c r="I1618" s="132">
        <v>294</v>
      </c>
      <c r="J1618" s="132">
        <v>167453061</v>
      </c>
      <c r="K1618" s="132">
        <v>451775</v>
      </c>
      <c r="L1618" s="181">
        <f>(C1618+4.2+coefficient!$B$21)/0.88*1.19</f>
        <v>18.052840909090907</v>
      </c>
      <c r="M1618" s="135">
        <v>295</v>
      </c>
      <c r="N1618" s="135">
        <v>167453061</v>
      </c>
      <c r="O1618" s="135">
        <v>451776</v>
      </c>
      <c r="P1618" s="182">
        <f>(C1618+4.2+coefficient!$B$21-0.5)/0.88*1.19</f>
        <v>17.376704545454544</v>
      </c>
      <c r="Q1618" s="137">
        <v>296</v>
      </c>
      <c r="R1618" s="137">
        <v>167453061</v>
      </c>
      <c r="S1618" s="137">
        <v>451777</v>
      </c>
      <c r="T1618" s="186">
        <f t="shared" si="113"/>
        <v>8.5869318181818173</v>
      </c>
      <c r="U1618" s="187">
        <v>758</v>
      </c>
      <c r="V1618" s="187">
        <v>167453061</v>
      </c>
      <c r="W1618" s="187">
        <v>601196</v>
      </c>
      <c r="X1618" s="188">
        <f t="shared" si="114"/>
        <v>13.152840909090907</v>
      </c>
      <c r="Y1618" s="189">
        <v>759</v>
      </c>
      <c r="Z1618" s="189">
        <v>167453061</v>
      </c>
      <c r="AA1618" s="189">
        <v>601197</v>
      </c>
      <c r="AB1618" s="357">
        <v>45</v>
      </c>
    </row>
    <row r="1619" spans="1:33" x14ac:dyDescent="0.25">
      <c r="A1619" s="125" t="s">
        <v>2459</v>
      </c>
      <c r="B1619" s="183">
        <v>167453062</v>
      </c>
      <c r="C1619" s="184">
        <v>2.81</v>
      </c>
      <c r="D1619" s="127">
        <f>(C1619+4.2+coefficient!$B$20-0.5)/0.9*1.19</f>
        <v>20.507666666666662</v>
      </c>
      <c r="E1619" s="128">
        <f>(C1619+4.2+coefficient!$B$20-0.5)/0.95</f>
        <v>16.326315789473682</v>
      </c>
      <c r="F1619" s="185" t="s">
        <v>842</v>
      </c>
      <c r="G1619" s="179">
        <v>1618</v>
      </c>
      <c r="H1619" s="180">
        <f>(C1619+4.2+coefficient!$B$20)/0.85*1.19</f>
        <v>22.413999999999994</v>
      </c>
      <c r="I1619" s="132">
        <v>294</v>
      </c>
      <c r="J1619" s="132">
        <v>167453062</v>
      </c>
      <c r="K1619" s="132">
        <v>451778</v>
      </c>
      <c r="L1619" s="181">
        <f>(C1619+4.2+coefficient!$B$20)/0.88*1.19</f>
        <v>21.649886363636362</v>
      </c>
      <c r="M1619" s="135">
        <v>295</v>
      </c>
      <c r="N1619" s="135">
        <v>167453062</v>
      </c>
      <c r="O1619" s="135">
        <v>451779</v>
      </c>
      <c r="P1619" s="182">
        <f>(C1619+4.2+coefficient!$B$20-0.5)/0.88*1.19</f>
        <v>20.973749999999995</v>
      </c>
      <c r="Q1619" s="137">
        <v>296</v>
      </c>
      <c r="R1619" s="137">
        <v>167453062</v>
      </c>
      <c r="S1619" s="137">
        <v>451780</v>
      </c>
      <c r="T1619" s="186">
        <f t="shared" si="113"/>
        <v>9.4794318181818173</v>
      </c>
      <c r="U1619" s="187">
        <v>758</v>
      </c>
      <c r="V1619" s="187">
        <v>167453062</v>
      </c>
      <c r="W1619" s="187">
        <v>601198</v>
      </c>
      <c r="X1619" s="188">
        <f t="shared" si="114"/>
        <v>16.749886363636364</v>
      </c>
      <c r="Y1619" s="189">
        <v>759</v>
      </c>
      <c r="Z1619" s="189">
        <v>167453062</v>
      </c>
      <c r="AA1619" s="189">
        <v>601199</v>
      </c>
      <c r="AB1619" s="357">
        <v>45</v>
      </c>
      <c r="AE1619">
        <v>2</v>
      </c>
      <c r="AF1619">
        <v>21.65</v>
      </c>
      <c r="AG1619">
        <v>0</v>
      </c>
    </row>
    <row r="1620" spans="1:33" x14ac:dyDescent="0.25">
      <c r="A1620" s="144" t="s">
        <v>2460</v>
      </c>
      <c r="B1620" s="183">
        <v>167453063</v>
      </c>
      <c r="C1620" s="184">
        <v>1.97</v>
      </c>
      <c r="D1620" s="127">
        <f>(C1620+4.2+coefficient!$B$21-0.5)/0.9*1.19</f>
        <v>16.752555555555553</v>
      </c>
      <c r="E1620" s="128">
        <f>(C1620+4.2+coefficient!$B$21-0.5)/0.95</f>
        <v>13.336842105263159</v>
      </c>
      <c r="F1620" s="178" t="s">
        <v>516</v>
      </c>
      <c r="G1620" s="179">
        <v>1619</v>
      </c>
      <c r="H1620" s="180">
        <f>(C1620+4.2+coefficient!$B$21)/0.85*1.19</f>
        <v>18.437999999999999</v>
      </c>
      <c r="I1620" s="132">
        <v>294</v>
      </c>
      <c r="J1620" s="132">
        <v>167453063</v>
      </c>
      <c r="K1620" s="132">
        <v>451781</v>
      </c>
      <c r="L1620" s="181">
        <f>(C1620+4.2+coefficient!$B$21)/0.88*1.19</f>
        <v>17.809431818181817</v>
      </c>
      <c r="M1620" s="135">
        <v>295</v>
      </c>
      <c r="N1620" s="135">
        <v>167453063</v>
      </c>
      <c r="O1620" s="135">
        <v>451782</v>
      </c>
      <c r="P1620" s="182">
        <f>(C1620+4.2+coefficient!$B$21-0.5)/0.88*1.19</f>
        <v>17.133295454545454</v>
      </c>
      <c r="Q1620" s="137">
        <v>296</v>
      </c>
      <c r="R1620" s="137">
        <v>167453063</v>
      </c>
      <c r="S1620" s="137">
        <v>451783</v>
      </c>
      <c r="T1620" s="186">
        <f t="shared" si="113"/>
        <v>8.3435227272727275</v>
      </c>
      <c r="U1620" s="187">
        <v>758</v>
      </c>
      <c r="V1620" s="187">
        <v>167453063</v>
      </c>
      <c r="W1620" s="187">
        <v>601200</v>
      </c>
      <c r="X1620" s="188">
        <f t="shared" si="114"/>
        <v>12.909431818181817</v>
      </c>
      <c r="Y1620" s="189">
        <v>759</v>
      </c>
      <c r="Z1620" s="189">
        <v>167453063</v>
      </c>
      <c r="AA1620" s="189">
        <v>601201</v>
      </c>
      <c r="AB1620" s="357">
        <v>23</v>
      </c>
    </row>
    <row r="1621" spans="1:33" x14ac:dyDescent="0.25">
      <c r="A1621" s="125" t="s">
        <v>2461</v>
      </c>
      <c r="B1621" s="183">
        <v>167453064</v>
      </c>
      <c r="C1621" s="184">
        <v>2.9</v>
      </c>
      <c r="D1621" s="127">
        <f>(C1621+4.2+coefficient!$B$20-0.5)/0.9*1.19</f>
        <v>20.626666666666669</v>
      </c>
      <c r="E1621" s="128">
        <f>(C1621+4.2+coefficient!$B$20-0.5)/0.95</f>
        <v>16.421052631578949</v>
      </c>
      <c r="F1621" s="185" t="s">
        <v>842</v>
      </c>
      <c r="G1621" s="179">
        <v>1620</v>
      </c>
      <c r="H1621" s="180">
        <f>(C1621+4.2+coefficient!$B$20)/0.85*1.19</f>
        <v>22.540000000000003</v>
      </c>
      <c r="I1621" s="132">
        <v>294</v>
      </c>
      <c r="J1621" s="132">
        <v>167453064</v>
      </c>
      <c r="K1621" s="132">
        <v>451784</v>
      </c>
      <c r="L1621" s="181">
        <f>(C1621+4.2+coefficient!$B$20)/0.88*1.19</f>
        <v>21.771590909090911</v>
      </c>
      <c r="M1621" s="135">
        <v>295</v>
      </c>
      <c r="N1621" s="135">
        <v>167453064</v>
      </c>
      <c r="O1621" s="135">
        <v>451785</v>
      </c>
      <c r="P1621" s="182">
        <f>(C1621+4.2+coefficient!$B$20-0.5)/0.88*1.19</f>
        <v>21.095454545454547</v>
      </c>
      <c r="Q1621" s="137">
        <v>296</v>
      </c>
      <c r="R1621" s="137">
        <v>167453064</v>
      </c>
      <c r="S1621" s="137">
        <v>451786</v>
      </c>
      <c r="T1621" s="186">
        <f t="shared" si="113"/>
        <v>9.601136363636364</v>
      </c>
      <c r="U1621" s="187">
        <v>758</v>
      </c>
      <c r="V1621" s="187">
        <v>167453064</v>
      </c>
      <c r="W1621" s="187">
        <v>601202</v>
      </c>
      <c r="X1621" s="188">
        <f t="shared" si="114"/>
        <v>16.871590909090912</v>
      </c>
      <c r="Y1621" s="189">
        <v>759</v>
      </c>
      <c r="Z1621" s="189">
        <v>167453064</v>
      </c>
      <c r="AA1621" s="189">
        <v>601203</v>
      </c>
      <c r="AB1621" s="357">
        <v>23</v>
      </c>
      <c r="AE1621">
        <v>1</v>
      </c>
      <c r="AF1621">
        <v>19.07</v>
      </c>
      <c r="AG1621">
        <v>0</v>
      </c>
    </row>
    <row r="1622" spans="1:33" x14ac:dyDescent="0.25">
      <c r="A1622" s="144" t="s">
        <v>2462</v>
      </c>
      <c r="B1622" s="183">
        <v>167453065</v>
      </c>
      <c r="C1622" s="184">
        <v>3.77</v>
      </c>
      <c r="D1622" s="127">
        <f>(C1622+4.2+coefficient!$B$19-0.5)/0.9*1.19</f>
        <v>25.743666666666666</v>
      </c>
      <c r="E1622" s="128">
        <f>(C1622+4.2+coefficient!$B$19-0.5)/0.95</f>
        <v>20.494736842105262</v>
      </c>
      <c r="F1622" s="178" t="s">
        <v>841</v>
      </c>
      <c r="G1622" s="179">
        <v>1621</v>
      </c>
      <c r="H1622" s="180">
        <f>(C1622+4.2+coefficient!$B$19)/0.85*1.19</f>
        <v>27.957999999999998</v>
      </c>
      <c r="I1622" s="132">
        <v>294</v>
      </c>
      <c r="J1622" s="132">
        <v>167453065</v>
      </c>
      <c r="K1622" s="132">
        <v>451787</v>
      </c>
      <c r="L1622" s="181">
        <f>(C1622+4.2+coefficient!$B$19)/0.88*1.19</f>
        <v>27.004886363636359</v>
      </c>
      <c r="M1622" s="135">
        <v>295</v>
      </c>
      <c r="N1622" s="135">
        <v>167453065</v>
      </c>
      <c r="O1622" s="135">
        <v>451788</v>
      </c>
      <c r="P1622" s="182">
        <f>(C1622+4.2+coefficient!$B$19-0.5)/0.88*1.19</f>
        <v>26.328749999999999</v>
      </c>
      <c r="Q1622" s="137">
        <v>296</v>
      </c>
      <c r="R1622" s="137">
        <v>167453065</v>
      </c>
      <c r="S1622" s="137">
        <v>451789</v>
      </c>
      <c r="T1622" s="186">
        <f t="shared" si="113"/>
        <v>10.777613636363636</v>
      </c>
      <c r="U1622" s="187">
        <v>758</v>
      </c>
      <c r="V1622" s="187">
        <v>167453065</v>
      </c>
      <c r="W1622" s="187">
        <v>601204</v>
      </c>
      <c r="X1622" s="188">
        <f t="shared" si="114"/>
        <v>22.104886363636361</v>
      </c>
      <c r="Y1622" s="189">
        <v>759</v>
      </c>
      <c r="Z1622" s="189">
        <v>167453065</v>
      </c>
      <c r="AA1622" s="189">
        <v>601205</v>
      </c>
      <c r="AB1622" s="357">
        <v>23</v>
      </c>
      <c r="AE1622">
        <v>1</v>
      </c>
      <c r="AF1622">
        <v>27</v>
      </c>
      <c r="AG1622">
        <v>0</v>
      </c>
    </row>
    <row r="1623" spans="1:33" x14ac:dyDescent="0.25">
      <c r="A1623" s="125" t="s">
        <v>2463</v>
      </c>
      <c r="B1623" s="183">
        <v>167453066</v>
      </c>
      <c r="C1623" s="184">
        <v>3.36</v>
      </c>
      <c r="D1623" s="127">
        <f>(C1623+4.2+coefficient!$B$21-0.5)/0.9*1.19</f>
        <v>18.590444444444444</v>
      </c>
      <c r="E1623" s="128">
        <f>(C1623+4.2+coefficient!$B$21-0.5)/0.95</f>
        <v>14.8</v>
      </c>
      <c r="F1623" s="185" t="s">
        <v>516</v>
      </c>
      <c r="G1623" s="179">
        <v>1622</v>
      </c>
      <c r="H1623" s="180">
        <f>(C1623+4.2+coefficient!$B$21)/0.85*1.19</f>
        <v>20.383999999999997</v>
      </c>
      <c r="I1623" s="132">
        <v>294</v>
      </c>
      <c r="J1623" s="132">
        <v>167453066</v>
      </c>
      <c r="K1623" s="132">
        <v>451790</v>
      </c>
      <c r="L1623" s="181">
        <f>(C1623+4.2+coefficient!$B$21)/0.88*1.19</f>
        <v>19.689090909090911</v>
      </c>
      <c r="M1623" s="135">
        <v>295</v>
      </c>
      <c r="N1623" s="135">
        <v>167453066</v>
      </c>
      <c r="O1623" s="135">
        <v>451791</v>
      </c>
      <c r="P1623" s="182">
        <f>(C1623+4.2+coefficient!$B$21-0.5)/0.88*1.19</f>
        <v>19.012954545454544</v>
      </c>
      <c r="Q1623" s="137">
        <v>296</v>
      </c>
      <c r="R1623" s="137">
        <v>167453066</v>
      </c>
      <c r="S1623" s="137">
        <v>451792</v>
      </c>
      <c r="T1623" s="186">
        <f t="shared" si="113"/>
        <v>10.223181818181819</v>
      </c>
      <c r="U1623" s="187">
        <v>758</v>
      </c>
      <c r="V1623" s="187">
        <v>167453066</v>
      </c>
      <c r="W1623" s="187">
        <v>601206</v>
      </c>
      <c r="X1623" s="188">
        <f t="shared" si="114"/>
        <v>14.789090909090911</v>
      </c>
      <c r="Y1623" s="189">
        <v>759</v>
      </c>
      <c r="Z1623" s="189">
        <v>167453066</v>
      </c>
      <c r="AA1623" s="189">
        <v>601207</v>
      </c>
      <c r="AB1623" s="357">
        <v>34</v>
      </c>
    </row>
    <row r="1624" spans="1:33" x14ac:dyDescent="0.25">
      <c r="A1624" s="146" t="s">
        <v>2464</v>
      </c>
      <c r="B1624" s="190">
        <v>167453067</v>
      </c>
      <c r="C1624" s="191">
        <v>4.17</v>
      </c>
      <c r="D1624" s="192">
        <f>(C1624+4.2+coefficient!$B$20-0.5)/0.9*1.19</f>
        <v>22.305888888888887</v>
      </c>
      <c r="E1624" s="193">
        <f>(C1624+4.2+coefficient!$B$20-0.5)/0.95</f>
        <v>17.757894736842108</v>
      </c>
      <c r="F1624" s="178" t="s">
        <v>842</v>
      </c>
      <c r="G1624" s="179">
        <v>1623</v>
      </c>
      <c r="H1624" s="180">
        <f>(C1624+4.2+coefficient!$B$20)/0.85*1.19</f>
        <v>24.318000000000001</v>
      </c>
      <c r="I1624" s="132">
        <v>294</v>
      </c>
      <c r="J1624" s="132">
        <v>167453067</v>
      </c>
      <c r="K1624" s="132">
        <v>451793</v>
      </c>
      <c r="L1624" s="181">
        <f>(C1624+4.2+coefficient!$B$20)/0.88*1.19</f>
        <v>23.488977272727272</v>
      </c>
      <c r="M1624" s="135">
        <v>295</v>
      </c>
      <c r="N1624" s="135">
        <v>167453067</v>
      </c>
      <c r="O1624" s="135">
        <v>451794</v>
      </c>
      <c r="P1624" s="182">
        <f>(C1624+4.2+coefficient!$B$20-0.5)/0.88*1.19</f>
        <v>22.812840909090909</v>
      </c>
      <c r="Q1624" s="137">
        <v>296</v>
      </c>
      <c r="R1624" s="137">
        <v>167453067</v>
      </c>
      <c r="S1624" s="137">
        <v>451795</v>
      </c>
      <c r="T1624" s="186">
        <f t="shared" si="113"/>
        <v>11.318522727272727</v>
      </c>
      <c r="U1624" s="187">
        <v>758</v>
      </c>
      <c r="V1624" s="187">
        <v>167453067</v>
      </c>
      <c r="W1624" s="187">
        <v>601208</v>
      </c>
      <c r="X1624" s="188">
        <f>L1624-2</f>
        <v>21.488977272727272</v>
      </c>
      <c r="Y1624" s="189">
        <v>759</v>
      </c>
      <c r="Z1624" s="189">
        <v>167453067</v>
      </c>
      <c r="AA1624" s="189">
        <v>601209</v>
      </c>
      <c r="AB1624" s="357">
        <v>34</v>
      </c>
      <c r="AC1624">
        <v>1</v>
      </c>
      <c r="AD1624">
        <v>22.11</v>
      </c>
    </row>
    <row r="1625" spans="1:33" x14ac:dyDescent="0.25">
      <c r="A1625" s="125" t="s">
        <v>2465</v>
      </c>
      <c r="B1625" s="183">
        <v>167453068</v>
      </c>
      <c r="C1625" s="184">
        <v>4.17</v>
      </c>
      <c r="D1625" s="127">
        <f>(C1625+4.2+coefficient!$B$20-0.5)/0.9*1.19</f>
        <v>22.305888888888887</v>
      </c>
      <c r="E1625" s="128">
        <f>(C1625+4.2+coefficient!$B$20-0.5)/0.95</f>
        <v>17.757894736842108</v>
      </c>
      <c r="F1625" s="185" t="s">
        <v>842</v>
      </c>
      <c r="G1625" s="179">
        <v>1624</v>
      </c>
      <c r="H1625" s="180">
        <f>(C1625+4.2+coefficient!$B$20)/0.85*1.19</f>
        <v>24.318000000000001</v>
      </c>
      <c r="I1625" s="132">
        <v>294</v>
      </c>
      <c r="J1625" s="132">
        <v>167453068</v>
      </c>
      <c r="K1625" s="132">
        <v>451796</v>
      </c>
      <c r="L1625" s="181">
        <f>(C1625+4.2+coefficient!$B$20)/0.88*1.19</f>
        <v>23.488977272727272</v>
      </c>
      <c r="M1625" s="135">
        <v>295</v>
      </c>
      <c r="N1625" s="135">
        <v>167453068</v>
      </c>
      <c r="O1625" s="135">
        <v>451797</v>
      </c>
      <c r="P1625" s="182">
        <f>(C1625+4.2+coefficient!$B$20-0.5)/0.88*1.19</f>
        <v>22.812840909090909</v>
      </c>
      <c r="Q1625" s="137">
        <v>296</v>
      </c>
      <c r="R1625" s="137">
        <v>167453068</v>
      </c>
      <c r="S1625" s="137">
        <v>451798</v>
      </c>
      <c r="T1625" s="186">
        <f t="shared" si="113"/>
        <v>11.318522727272727</v>
      </c>
      <c r="U1625" s="187">
        <v>758</v>
      </c>
      <c r="V1625" s="187">
        <v>167453068</v>
      </c>
      <c r="W1625" s="187">
        <v>601210</v>
      </c>
      <c r="X1625" s="188">
        <f>L1625-4.9</f>
        <v>18.58897727272727</v>
      </c>
      <c r="Y1625" s="189">
        <v>759</v>
      </c>
      <c r="Z1625" s="189">
        <v>167453068</v>
      </c>
      <c r="AA1625" s="189">
        <v>601211</v>
      </c>
      <c r="AB1625" s="357">
        <v>34</v>
      </c>
    </row>
    <row r="1626" spans="1:33" x14ac:dyDescent="0.25">
      <c r="A1626" s="144" t="s">
        <v>2466</v>
      </c>
      <c r="B1626" s="183">
        <v>167453069</v>
      </c>
      <c r="C1626" s="184">
        <v>4.71</v>
      </c>
      <c r="D1626" s="127">
        <f>(C1626+4.2+coefficient!$B$21-0.5)/0.9*1.19</f>
        <v>20.375444444444444</v>
      </c>
      <c r="E1626" s="128">
        <f>(C1626+4.2+coefficient!$B$21-0.5)/0.95</f>
        <v>16.221052631578949</v>
      </c>
      <c r="F1626" s="178" t="s">
        <v>516</v>
      </c>
      <c r="G1626" s="179">
        <v>1625</v>
      </c>
      <c r="H1626" s="180">
        <f>(C1626+4.2+coefficient!$B$21)/0.85*1.19</f>
        <v>22.274000000000001</v>
      </c>
      <c r="I1626" s="132">
        <v>294</v>
      </c>
      <c r="J1626" s="132">
        <v>167453069</v>
      </c>
      <c r="K1626" s="132">
        <v>451799</v>
      </c>
      <c r="L1626" s="181">
        <f>(C1626+4.2+coefficient!$B$21)/0.88*1.19</f>
        <v>21.514659090909088</v>
      </c>
      <c r="M1626" s="135">
        <v>295</v>
      </c>
      <c r="N1626" s="135">
        <v>167453069</v>
      </c>
      <c r="O1626" s="135">
        <v>451800</v>
      </c>
      <c r="P1626" s="182">
        <f>(C1626+4.2+coefficient!$B$21-0.5)/0.88*1.19</f>
        <v>20.838522727272728</v>
      </c>
      <c r="Q1626" s="137">
        <v>296</v>
      </c>
      <c r="R1626" s="137">
        <v>167453069</v>
      </c>
      <c r="S1626" s="137">
        <v>451801</v>
      </c>
      <c r="T1626" s="186">
        <f t="shared" si="113"/>
        <v>12.04875</v>
      </c>
      <c r="U1626" s="187">
        <v>758</v>
      </c>
      <c r="V1626" s="187">
        <v>167453069</v>
      </c>
      <c r="W1626" s="187">
        <v>601212</v>
      </c>
      <c r="X1626" s="188">
        <f>L1626-4.9</f>
        <v>16.614659090909086</v>
      </c>
      <c r="Y1626" s="189">
        <v>759</v>
      </c>
      <c r="Z1626" s="189">
        <v>167453069</v>
      </c>
      <c r="AA1626" s="189">
        <v>601213</v>
      </c>
      <c r="AB1626" s="357">
        <v>34</v>
      </c>
    </row>
    <row r="1627" spans="1:33" x14ac:dyDescent="0.25">
      <c r="A1627" s="148" t="s">
        <v>2467</v>
      </c>
      <c r="B1627" s="190">
        <v>167453070</v>
      </c>
      <c r="C1627" s="191">
        <v>5.52</v>
      </c>
      <c r="D1627" s="192">
        <f>(C1627+4.2+coefficient!$B$20-0.5)/0.9*1.19</f>
        <v>24.090888888888887</v>
      </c>
      <c r="E1627" s="193">
        <f>(C1627+4.2+coefficient!$B$20-0.5)/0.95</f>
        <v>19.178947368421053</v>
      </c>
      <c r="F1627" s="185" t="s">
        <v>842</v>
      </c>
      <c r="G1627" s="179">
        <v>1626</v>
      </c>
      <c r="H1627" s="180">
        <f>(C1627+4.2+coefficient!$B$20)/0.85*1.19</f>
        <v>26.207999999999998</v>
      </c>
      <c r="I1627" s="132">
        <v>294</v>
      </c>
      <c r="J1627" s="132">
        <v>167453070</v>
      </c>
      <c r="K1627" s="132">
        <v>451802</v>
      </c>
      <c r="L1627" s="181">
        <f>(C1627+4.2+coefficient!$B$20)/0.88*1.19</f>
        <v>25.314545454545449</v>
      </c>
      <c r="M1627" s="135">
        <v>295</v>
      </c>
      <c r="N1627" s="135">
        <v>167453070</v>
      </c>
      <c r="O1627" s="135">
        <v>451803</v>
      </c>
      <c r="P1627" s="182">
        <f>(C1627+4.2+coefficient!$B$20-0.5)/0.88*1.19</f>
        <v>24.638409090909089</v>
      </c>
      <c r="Q1627" s="137">
        <v>296</v>
      </c>
      <c r="R1627" s="137">
        <v>167453070</v>
      </c>
      <c r="S1627" s="137">
        <v>451804</v>
      </c>
      <c r="T1627" s="186">
        <f t="shared" si="113"/>
        <v>13.144090909090908</v>
      </c>
      <c r="U1627" s="187">
        <v>758</v>
      </c>
      <c r="V1627" s="187">
        <v>167453070</v>
      </c>
      <c r="W1627" s="187">
        <v>601214</v>
      </c>
      <c r="X1627" s="188">
        <f>L1627-2</f>
        <v>23.314545454545449</v>
      </c>
      <c r="Y1627" s="189">
        <v>759</v>
      </c>
      <c r="Z1627" s="189">
        <v>167453070</v>
      </c>
      <c r="AA1627" s="189">
        <v>601215</v>
      </c>
      <c r="AB1627" s="357">
        <v>34</v>
      </c>
      <c r="AE1627">
        <v>1</v>
      </c>
      <c r="AF1627">
        <v>22.69</v>
      </c>
      <c r="AG1627">
        <v>0</v>
      </c>
    </row>
    <row r="1628" spans="1:33" x14ac:dyDescent="0.25">
      <c r="A1628" s="144" t="s">
        <v>2468</v>
      </c>
      <c r="B1628" s="183">
        <v>167453071</v>
      </c>
      <c r="C1628" s="184">
        <v>5.52</v>
      </c>
      <c r="D1628" s="127">
        <f>(C1628+4.2+coefficient!$B$20-0.5)/0.9*1.19</f>
        <v>24.090888888888887</v>
      </c>
      <c r="E1628" s="128">
        <f>(C1628+4.2+coefficient!$B$20-0.5)/0.95</f>
        <v>19.178947368421053</v>
      </c>
      <c r="F1628" s="178" t="s">
        <v>842</v>
      </c>
      <c r="G1628" s="179">
        <v>1627</v>
      </c>
      <c r="H1628" s="180">
        <f>(C1628+4.2+coefficient!$B$20)/0.85*1.19</f>
        <v>26.207999999999998</v>
      </c>
      <c r="I1628" s="132">
        <v>294</v>
      </c>
      <c r="J1628" s="132">
        <v>167453071</v>
      </c>
      <c r="K1628" s="132">
        <v>451805</v>
      </c>
      <c r="L1628" s="181">
        <f>(C1628+4.2+coefficient!$B$20)/0.88*1.19</f>
        <v>25.314545454545449</v>
      </c>
      <c r="M1628" s="135">
        <v>295</v>
      </c>
      <c r="N1628" s="135">
        <v>167453071</v>
      </c>
      <c r="O1628" s="135">
        <v>451806</v>
      </c>
      <c r="P1628" s="182">
        <f>(C1628+4.2+coefficient!$B$20-0.5)/0.88*1.19</f>
        <v>24.638409090909089</v>
      </c>
      <c r="Q1628" s="137">
        <v>296</v>
      </c>
      <c r="R1628" s="137">
        <v>167453071</v>
      </c>
      <c r="S1628" s="137">
        <v>451807</v>
      </c>
      <c r="T1628" s="186">
        <f t="shared" si="113"/>
        <v>13.144090909090908</v>
      </c>
      <c r="U1628" s="187">
        <v>758</v>
      </c>
      <c r="V1628" s="187">
        <v>167453071</v>
      </c>
      <c r="W1628" s="187">
        <v>601216</v>
      </c>
      <c r="X1628" s="188">
        <f t="shared" ref="X1628:X1646" si="115">L1628-4.9</f>
        <v>20.414545454545447</v>
      </c>
      <c r="Y1628" s="189">
        <v>759</v>
      </c>
      <c r="Z1628" s="189">
        <v>167453071</v>
      </c>
      <c r="AA1628" s="189">
        <v>601217</v>
      </c>
      <c r="AB1628" s="357">
        <v>34</v>
      </c>
    </row>
    <row r="1629" spans="1:33" x14ac:dyDescent="0.25">
      <c r="A1629" s="125" t="s">
        <v>2469</v>
      </c>
      <c r="B1629" s="183">
        <v>167453072</v>
      </c>
      <c r="C1629" s="184">
        <v>2.27</v>
      </c>
      <c r="D1629" s="127">
        <f>(C1629+4.2+coefficient!$B$21-0.5)/0.9*1.19</f>
        <v>17.149222222222221</v>
      </c>
      <c r="E1629" s="128">
        <f>(C1629+4.2+coefficient!$B$21-0.5)/0.95</f>
        <v>13.65263157894737</v>
      </c>
      <c r="F1629" s="185" t="s">
        <v>516</v>
      </c>
      <c r="G1629" s="179">
        <v>1628</v>
      </c>
      <c r="H1629" s="180">
        <f>(C1629+4.2+coefficient!$B$21)/0.85*1.19</f>
        <v>18.858000000000001</v>
      </c>
      <c r="I1629" s="132">
        <v>294</v>
      </c>
      <c r="J1629" s="132">
        <v>167453072</v>
      </c>
      <c r="K1629" s="132">
        <v>451808</v>
      </c>
      <c r="L1629" s="181">
        <f>(C1629+4.2+coefficient!$B$21)/0.88*1.19</f>
        <v>18.215113636363636</v>
      </c>
      <c r="M1629" s="135">
        <v>295</v>
      </c>
      <c r="N1629" s="135">
        <v>167453072</v>
      </c>
      <c r="O1629" s="135">
        <v>451809</v>
      </c>
      <c r="P1629" s="182">
        <f>(C1629+4.2+coefficient!$B$21-0.5)/0.88*1.19</f>
        <v>17.538977272727273</v>
      </c>
      <c r="Q1629" s="137">
        <v>296</v>
      </c>
      <c r="R1629" s="137">
        <v>167453072</v>
      </c>
      <c r="S1629" s="137">
        <v>451810</v>
      </c>
      <c r="T1629" s="186">
        <f t="shared" si="113"/>
        <v>8.7492045454545462</v>
      </c>
      <c r="U1629" s="187">
        <v>758</v>
      </c>
      <c r="V1629" s="187">
        <v>167453072</v>
      </c>
      <c r="W1629" s="187">
        <v>601218</v>
      </c>
      <c r="X1629" s="188">
        <f t="shared" si="115"/>
        <v>13.315113636363636</v>
      </c>
      <c r="Y1629" s="189">
        <v>759</v>
      </c>
      <c r="Z1629" s="189">
        <v>167453072</v>
      </c>
      <c r="AA1629" s="189">
        <v>601219</v>
      </c>
      <c r="AB1629" s="357">
        <v>23</v>
      </c>
    </row>
    <row r="1630" spans="1:33" x14ac:dyDescent="0.25">
      <c r="A1630" s="144" t="s">
        <v>2470</v>
      </c>
      <c r="B1630" s="183">
        <v>167453073</v>
      </c>
      <c r="C1630" s="184">
        <v>3.2</v>
      </c>
      <c r="D1630" s="127">
        <f>(C1630+4.2+coefficient!$B$20-0.5)/0.9*1.19</f>
        <v>21.02333333333333</v>
      </c>
      <c r="E1630" s="128">
        <f>(C1630+4.2+coefficient!$B$20-0.5)/0.95</f>
        <v>16.736842105263158</v>
      </c>
      <c r="F1630" s="178" t="s">
        <v>842</v>
      </c>
      <c r="G1630" s="179">
        <v>1629</v>
      </c>
      <c r="H1630" s="180">
        <f>(C1630+4.2+coefficient!$B$20)/0.85*1.19</f>
        <v>22.959999999999997</v>
      </c>
      <c r="I1630" s="132">
        <v>294</v>
      </c>
      <c r="J1630" s="132">
        <v>167453073</v>
      </c>
      <c r="K1630" s="132">
        <v>451811</v>
      </c>
      <c r="L1630" s="181">
        <f>(C1630+4.2+coefficient!$B$20)/0.88*1.19</f>
        <v>22.177272727272722</v>
      </c>
      <c r="M1630" s="135">
        <v>295</v>
      </c>
      <c r="N1630" s="135">
        <v>167453073</v>
      </c>
      <c r="O1630" s="135">
        <v>451812</v>
      </c>
      <c r="P1630" s="182">
        <f>(C1630+4.2+coefficient!$B$20-0.5)/0.88*1.19</f>
        <v>21.501136363636359</v>
      </c>
      <c r="Q1630" s="137">
        <v>296</v>
      </c>
      <c r="R1630" s="137">
        <v>167453073</v>
      </c>
      <c r="S1630" s="137">
        <v>451813</v>
      </c>
      <c r="T1630" s="186">
        <f t="shared" si="113"/>
        <v>10.006818181818183</v>
      </c>
      <c r="U1630" s="187">
        <v>758</v>
      </c>
      <c r="V1630" s="187">
        <v>167453073</v>
      </c>
      <c r="W1630" s="187">
        <v>601220</v>
      </c>
      <c r="X1630" s="188">
        <f t="shared" si="115"/>
        <v>17.277272727272724</v>
      </c>
      <c r="Y1630" s="189">
        <v>759</v>
      </c>
      <c r="Z1630" s="189">
        <v>167453073</v>
      </c>
      <c r="AA1630" s="189">
        <v>601221</v>
      </c>
      <c r="AB1630" s="357">
        <v>23</v>
      </c>
    </row>
    <row r="1631" spans="1:33" x14ac:dyDescent="0.25">
      <c r="A1631" s="125" t="s">
        <v>2471</v>
      </c>
      <c r="B1631" s="183">
        <v>167453074</v>
      </c>
      <c r="C1631" s="184">
        <v>4.07</v>
      </c>
      <c r="D1631" s="127">
        <f>(C1631+4.2+coefficient!$B$19-0.5)/0.9*1.19</f>
        <v>26.140333333333331</v>
      </c>
      <c r="E1631" s="128">
        <f>(C1631+4.2+coefficient!$B$19-0.5)/0.95</f>
        <v>20.810526315789474</v>
      </c>
      <c r="F1631" s="185" t="s">
        <v>841</v>
      </c>
      <c r="G1631" s="179">
        <v>1630</v>
      </c>
      <c r="H1631" s="180">
        <f>(C1631+4.2+coefficient!$B$19)/0.85*1.19</f>
        <v>28.378</v>
      </c>
      <c r="I1631" s="132">
        <v>294</v>
      </c>
      <c r="J1631" s="132">
        <v>167453074</v>
      </c>
      <c r="K1631" s="132">
        <v>451814</v>
      </c>
      <c r="L1631" s="181">
        <f>(C1631+4.2+coefficient!$B$19)/0.88*1.19</f>
        <v>27.410568181818181</v>
      </c>
      <c r="M1631" s="135">
        <v>295</v>
      </c>
      <c r="N1631" s="135">
        <v>167453074</v>
      </c>
      <c r="O1631" s="135">
        <v>451815</v>
      </c>
      <c r="P1631" s="182">
        <f>(C1631+4.2+coefficient!$B$19-0.5)/0.88*1.19</f>
        <v>26.734431818181815</v>
      </c>
      <c r="Q1631" s="137">
        <v>296</v>
      </c>
      <c r="R1631" s="137">
        <v>167453074</v>
      </c>
      <c r="S1631" s="137">
        <v>451816</v>
      </c>
      <c r="T1631" s="186">
        <f t="shared" si="113"/>
        <v>11.183295454545453</v>
      </c>
      <c r="U1631" s="187">
        <v>758</v>
      </c>
      <c r="V1631" s="187">
        <v>167453074</v>
      </c>
      <c r="W1631" s="187">
        <v>601222</v>
      </c>
      <c r="X1631" s="188">
        <f t="shared" si="115"/>
        <v>22.510568181818179</v>
      </c>
      <c r="Y1631" s="189">
        <v>759</v>
      </c>
      <c r="Z1631" s="189">
        <v>167453074</v>
      </c>
      <c r="AA1631" s="189">
        <v>601223</v>
      </c>
      <c r="AB1631" s="357">
        <v>23</v>
      </c>
    </row>
    <row r="1632" spans="1:33" x14ac:dyDescent="0.25">
      <c r="A1632" s="144" t="s">
        <v>2472</v>
      </c>
      <c r="B1632" s="183">
        <v>167453075</v>
      </c>
      <c r="C1632" s="184">
        <v>2.13</v>
      </c>
      <c r="D1632" s="127">
        <f>(C1632+4.2+coefficient!$B$21-0.5)/0.9*1.19</f>
        <v>16.964111111111109</v>
      </c>
      <c r="E1632" s="128">
        <f>(C1632+4.2+coefficient!$B$21-0.5)/0.95</f>
        <v>13.505263157894738</v>
      </c>
      <c r="F1632" s="178" t="s">
        <v>516</v>
      </c>
      <c r="G1632" s="179">
        <v>1631</v>
      </c>
      <c r="H1632" s="180">
        <f>(C1632+4.2+coefficient!$B$21)/0.85*1.19</f>
        <v>18.661999999999999</v>
      </c>
      <c r="I1632" s="132">
        <v>294</v>
      </c>
      <c r="J1632" s="132">
        <v>167453075</v>
      </c>
      <c r="K1632" s="132">
        <v>451817</v>
      </c>
      <c r="L1632" s="181">
        <f>(C1632+4.2+coefficient!$B$21)/0.88*1.19</f>
        <v>18.025795454545456</v>
      </c>
      <c r="M1632" s="135">
        <v>295</v>
      </c>
      <c r="N1632" s="135">
        <v>167453075</v>
      </c>
      <c r="O1632" s="135">
        <v>451818</v>
      </c>
      <c r="P1632" s="182">
        <f>(C1632+4.2+coefficient!$B$21-0.5)/0.88*1.19</f>
        <v>17.349659090909089</v>
      </c>
      <c r="Q1632" s="137">
        <v>296</v>
      </c>
      <c r="R1632" s="137">
        <v>167453075</v>
      </c>
      <c r="S1632" s="137">
        <v>451819</v>
      </c>
      <c r="T1632" s="186">
        <f t="shared" si="113"/>
        <v>8.5598863636363642</v>
      </c>
      <c r="U1632" s="187">
        <v>758</v>
      </c>
      <c r="V1632" s="187">
        <v>167453075</v>
      </c>
      <c r="W1632" s="187">
        <v>601224</v>
      </c>
      <c r="X1632" s="188">
        <f t="shared" si="115"/>
        <v>13.125795454545456</v>
      </c>
      <c r="Y1632" s="189">
        <v>759</v>
      </c>
      <c r="Z1632" s="189">
        <v>167453075</v>
      </c>
      <c r="AA1632" s="189">
        <v>601225</v>
      </c>
      <c r="AB1632" s="357">
        <v>60</v>
      </c>
    </row>
    <row r="1633" spans="1:33" x14ac:dyDescent="0.25">
      <c r="A1633" s="125" t="s">
        <v>2473</v>
      </c>
      <c r="B1633" s="183">
        <v>167453076</v>
      </c>
      <c r="C1633" s="184">
        <v>3</v>
      </c>
      <c r="D1633" s="127">
        <f>(C1633+4.2+coefficient!$B$20-0.5)/0.9*1.19</f>
        <v>20.758888888888887</v>
      </c>
      <c r="E1633" s="128">
        <f>(C1633+4.2+coefficient!$B$20-0.5)/0.95</f>
        <v>16.526315789473685</v>
      </c>
      <c r="F1633" s="185" t="s">
        <v>842</v>
      </c>
      <c r="G1633" s="179">
        <v>1632</v>
      </c>
      <c r="H1633" s="180">
        <f>(C1633+4.2+coefficient!$B$20)/0.85*1.19</f>
        <v>22.68</v>
      </c>
      <c r="I1633" s="132">
        <v>294</v>
      </c>
      <c r="J1633" s="132">
        <v>167453076</v>
      </c>
      <c r="K1633" s="132">
        <v>451820</v>
      </c>
      <c r="L1633" s="181">
        <f>(C1633+4.2+coefficient!$B$20)/0.88*1.19</f>
        <v>21.906818181818178</v>
      </c>
      <c r="M1633" s="135">
        <v>295</v>
      </c>
      <c r="N1633" s="135">
        <v>167453076</v>
      </c>
      <c r="O1633" s="135">
        <v>451821</v>
      </c>
      <c r="P1633" s="182">
        <f>(C1633+4.2+coefficient!$B$20-0.5)/0.88*1.19</f>
        <v>21.230681818181814</v>
      </c>
      <c r="Q1633" s="137">
        <v>296</v>
      </c>
      <c r="R1633" s="137">
        <v>167453076</v>
      </c>
      <c r="S1633" s="137">
        <v>451822</v>
      </c>
      <c r="T1633" s="186">
        <f t="shared" si="113"/>
        <v>9.7363636363636363</v>
      </c>
      <c r="U1633" s="187">
        <v>758</v>
      </c>
      <c r="V1633" s="187">
        <v>167453076</v>
      </c>
      <c r="W1633" s="187">
        <v>601226</v>
      </c>
      <c r="X1633" s="188">
        <f t="shared" si="115"/>
        <v>17.006818181818176</v>
      </c>
      <c r="Y1633" s="189">
        <v>759</v>
      </c>
      <c r="Z1633" s="189">
        <v>167453076</v>
      </c>
      <c r="AA1633" s="189">
        <v>601227</v>
      </c>
      <c r="AB1633" s="357">
        <v>60</v>
      </c>
    </row>
    <row r="1634" spans="1:33" x14ac:dyDescent="0.25">
      <c r="A1634" s="144" t="s">
        <v>2474</v>
      </c>
      <c r="B1634" s="183">
        <v>167453077</v>
      </c>
      <c r="C1634" s="184">
        <v>3.73</v>
      </c>
      <c r="D1634" s="127">
        <f>(C1634+4.2+coefficient!$B$19-0.5)/0.9*1.19</f>
        <v>25.690777777777775</v>
      </c>
      <c r="E1634" s="128">
        <f>(C1634+4.2+coefficient!$B$19-0.5)/0.95</f>
        <v>20.452631578947368</v>
      </c>
      <c r="F1634" s="178" t="s">
        <v>841</v>
      </c>
      <c r="G1634" s="179">
        <v>1633</v>
      </c>
      <c r="H1634" s="180">
        <f>(C1634+4.2+coefficient!$B$19)/0.85*1.19</f>
        <v>27.902000000000001</v>
      </c>
      <c r="I1634" s="132">
        <v>294</v>
      </c>
      <c r="J1634" s="132">
        <v>167453077</v>
      </c>
      <c r="K1634" s="132">
        <v>451823</v>
      </c>
      <c r="L1634" s="181">
        <f>(C1634+4.2+coefficient!$B$19)/0.88*1.19</f>
        <v>26.950795454545453</v>
      </c>
      <c r="M1634" s="135">
        <v>295</v>
      </c>
      <c r="N1634" s="135">
        <v>167453077</v>
      </c>
      <c r="O1634" s="135">
        <v>451824</v>
      </c>
      <c r="P1634" s="182">
        <f>(C1634+4.2+coefficient!$B$19-0.5)/0.88*1.19</f>
        <v>26.27465909090909</v>
      </c>
      <c r="Q1634" s="137">
        <v>296</v>
      </c>
      <c r="R1634" s="137">
        <v>167453077</v>
      </c>
      <c r="S1634" s="137">
        <v>451825</v>
      </c>
      <c r="T1634" s="186">
        <f t="shared" si="113"/>
        <v>10.723522727272726</v>
      </c>
      <c r="U1634" s="187">
        <v>758</v>
      </c>
      <c r="V1634" s="187">
        <v>167453077</v>
      </c>
      <c r="W1634" s="187">
        <v>601228</v>
      </c>
      <c r="X1634" s="188">
        <f t="shared" si="115"/>
        <v>22.050795454545451</v>
      </c>
      <c r="Y1634" s="189">
        <v>759</v>
      </c>
      <c r="Z1634" s="189">
        <v>167453077</v>
      </c>
      <c r="AA1634" s="189">
        <v>601229</v>
      </c>
      <c r="AB1634" s="357">
        <v>60</v>
      </c>
      <c r="AE1634">
        <v>0</v>
      </c>
      <c r="AF1634">
        <v>0</v>
      </c>
      <c r="AG1634">
        <v>0</v>
      </c>
    </row>
    <row r="1635" spans="1:33" x14ac:dyDescent="0.25">
      <c r="A1635" s="125" t="s">
        <v>2475</v>
      </c>
      <c r="B1635" s="183">
        <v>167453078</v>
      </c>
      <c r="C1635" s="184">
        <v>3.73</v>
      </c>
      <c r="D1635" s="127">
        <f>(C1635+4.2+coefficient!$B$19-0.5)/0.9*1.19</f>
        <v>25.690777777777775</v>
      </c>
      <c r="E1635" s="128">
        <f>(C1635+4.2+coefficient!$B$19-0.5)/0.95</f>
        <v>20.452631578947368</v>
      </c>
      <c r="F1635" s="185" t="s">
        <v>841</v>
      </c>
      <c r="G1635" s="179">
        <v>1634</v>
      </c>
      <c r="H1635" s="180">
        <f>(C1635+4.2+coefficient!$B$19)/0.85*1.19</f>
        <v>27.902000000000001</v>
      </c>
      <c r="I1635" s="132">
        <v>294</v>
      </c>
      <c r="J1635" s="132">
        <v>167453078</v>
      </c>
      <c r="K1635" s="132">
        <v>451826</v>
      </c>
      <c r="L1635" s="181">
        <f>(C1635+4.2+coefficient!$B$19)/0.88*1.19</f>
        <v>26.950795454545453</v>
      </c>
      <c r="M1635" s="135">
        <v>295</v>
      </c>
      <c r="N1635" s="135">
        <v>167453078</v>
      </c>
      <c r="O1635" s="135">
        <v>451827</v>
      </c>
      <c r="P1635" s="182">
        <f>(C1635+4.2+coefficient!$B$19-0.5)/0.88*1.19</f>
        <v>26.27465909090909</v>
      </c>
      <c r="Q1635" s="137">
        <v>296</v>
      </c>
      <c r="R1635" s="137">
        <v>167453078</v>
      </c>
      <c r="S1635" s="137">
        <v>451828</v>
      </c>
      <c r="T1635" s="186">
        <f t="shared" si="113"/>
        <v>10.723522727272726</v>
      </c>
      <c r="U1635" s="187">
        <v>758</v>
      </c>
      <c r="V1635" s="187">
        <v>167453078</v>
      </c>
      <c r="W1635" s="187">
        <v>601230</v>
      </c>
      <c r="X1635" s="188">
        <f t="shared" si="115"/>
        <v>22.050795454545451</v>
      </c>
      <c r="Y1635" s="189">
        <v>759</v>
      </c>
      <c r="Z1635" s="189">
        <v>167453078</v>
      </c>
      <c r="AA1635" s="189">
        <v>601231</v>
      </c>
      <c r="AB1635" s="357">
        <v>60</v>
      </c>
    </row>
    <row r="1636" spans="1:33" x14ac:dyDescent="0.25">
      <c r="A1636" s="144" t="s">
        <v>2476</v>
      </c>
      <c r="B1636" s="183">
        <v>167453079</v>
      </c>
      <c r="C1636" s="184">
        <v>3.9</v>
      </c>
      <c r="D1636" s="127">
        <f>(C1636+4.2+coefficient!$B$19-0.5)/0.9*1.19</f>
        <v>25.915555555555557</v>
      </c>
      <c r="E1636" s="128">
        <f>(C1636+4.2+coefficient!$B$19-0.5)/0.95</f>
        <v>20.631578947368425</v>
      </c>
      <c r="F1636" s="178" t="s">
        <v>841</v>
      </c>
      <c r="G1636" s="179">
        <v>1635</v>
      </c>
      <c r="H1636" s="180">
        <f>(C1636+4.2+coefficient!$B$19)/0.85*1.19</f>
        <v>28.14</v>
      </c>
      <c r="I1636" s="132">
        <v>294</v>
      </c>
      <c r="J1636" s="132">
        <v>167453079</v>
      </c>
      <c r="K1636" s="132">
        <v>451829</v>
      </c>
      <c r="L1636" s="181">
        <f>(C1636+4.2+coefficient!$B$19)/0.88*1.19</f>
        <v>27.180681818181821</v>
      </c>
      <c r="M1636" s="135">
        <v>295</v>
      </c>
      <c r="N1636" s="135">
        <v>167453079</v>
      </c>
      <c r="O1636" s="135">
        <v>451830</v>
      </c>
      <c r="P1636" s="182">
        <f>(C1636+4.2+coefficient!$B$19-0.5)/0.88*1.19</f>
        <v>26.504545454545454</v>
      </c>
      <c r="Q1636" s="137">
        <v>296</v>
      </c>
      <c r="R1636" s="137">
        <v>167453079</v>
      </c>
      <c r="S1636" s="137">
        <v>451831</v>
      </c>
      <c r="T1636" s="186">
        <f t="shared" si="113"/>
        <v>10.953409090909089</v>
      </c>
      <c r="U1636" s="187">
        <v>758</v>
      </c>
      <c r="V1636" s="187">
        <v>167453079</v>
      </c>
      <c r="W1636" s="187">
        <v>601232</v>
      </c>
      <c r="X1636" s="188">
        <f t="shared" si="115"/>
        <v>22.280681818181819</v>
      </c>
      <c r="Y1636" s="189">
        <v>759</v>
      </c>
      <c r="Z1636" s="189">
        <v>167453079</v>
      </c>
      <c r="AA1636" s="189">
        <v>601233</v>
      </c>
      <c r="AB1636" s="357">
        <v>60</v>
      </c>
    </row>
    <row r="1637" spans="1:33" x14ac:dyDescent="0.25">
      <c r="A1637" s="125" t="s">
        <v>2477</v>
      </c>
      <c r="B1637" s="183">
        <v>167453080</v>
      </c>
      <c r="C1637" s="184">
        <v>3.87</v>
      </c>
      <c r="D1637" s="127">
        <f>(C1637+4.2+coefficient!$B$19-0.5)/0.9*1.19</f>
        <v>25.875888888888888</v>
      </c>
      <c r="E1637" s="128">
        <f>(C1637+4.2+coefficient!$B$19-0.5)/0.95</f>
        <v>20.6</v>
      </c>
      <c r="F1637" s="185" t="s">
        <v>841</v>
      </c>
      <c r="G1637" s="179">
        <v>1636</v>
      </c>
      <c r="H1637" s="180">
        <f>(C1637+4.2+coefficient!$B$19)/0.85*1.19</f>
        <v>28.097999999999999</v>
      </c>
      <c r="I1637" s="132">
        <v>294</v>
      </c>
      <c r="J1637" s="132">
        <v>167453080</v>
      </c>
      <c r="K1637" s="132">
        <v>451832</v>
      </c>
      <c r="L1637" s="181">
        <f>(C1637+4.2+coefficient!$B$19)/0.88*1.19</f>
        <v>27.140113636363637</v>
      </c>
      <c r="M1637" s="135">
        <v>295</v>
      </c>
      <c r="N1637" s="135">
        <v>167453080</v>
      </c>
      <c r="O1637" s="135">
        <v>451833</v>
      </c>
      <c r="P1637" s="182">
        <f>(C1637+4.2+coefficient!$B$19-0.5)/0.88*1.19</f>
        <v>26.46397727272727</v>
      </c>
      <c r="Q1637" s="137">
        <v>296</v>
      </c>
      <c r="R1637" s="137">
        <v>167453080</v>
      </c>
      <c r="S1637" s="137">
        <v>451834</v>
      </c>
      <c r="T1637" s="186">
        <f t="shared" si="113"/>
        <v>10.912840909090908</v>
      </c>
      <c r="U1637" s="187">
        <v>758</v>
      </c>
      <c r="V1637" s="187">
        <v>167453080</v>
      </c>
      <c r="W1637" s="187">
        <v>601234</v>
      </c>
      <c r="X1637" s="188">
        <f t="shared" si="115"/>
        <v>22.240113636363638</v>
      </c>
      <c r="Y1637" s="189">
        <v>759</v>
      </c>
      <c r="Z1637" s="189">
        <v>167453080</v>
      </c>
      <c r="AA1637" s="189">
        <v>601235</v>
      </c>
      <c r="AB1637" s="357">
        <v>60</v>
      </c>
    </row>
    <row r="1638" spans="1:33" x14ac:dyDescent="0.25">
      <c r="A1638" s="144" t="s">
        <v>2478</v>
      </c>
      <c r="B1638" s="183">
        <v>167453081</v>
      </c>
      <c r="C1638" s="184">
        <v>2.82</v>
      </c>
      <c r="D1638" s="127">
        <f>(C1638+4.2+coefficient!$B$20-0.5)/0.9*1.19</f>
        <v>20.520888888888887</v>
      </c>
      <c r="E1638" s="128">
        <f>(C1638+4.2+coefficient!$B$20-0.5)/0.95</f>
        <v>16.336842105263159</v>
      </c>
      <c r="F1638" s="178" t="s">
        <v>842</v>
      </c>
      <c r="G1638" s="179">
        <v>1637</v>
      </c>
      <c r="H1638" s="180">
        <f>(C1638+4.2+coefficient!$B$20)/0.85*1.19</f>
        <v>22.428000000000001</v>
      </c>
      <c r="I1638" s="132">
        <v>294</v>
      </c>
      <c r="J1638" s="132">
        <v>167453081</v>
      </c>
      <c r="K1638" s="132">
        <v>451835</v>
      </c>
      <c r="L1638" s="181">
        <f>(C1638+4.2+coefficient!$B$20)/0.88*1.19</f>
        <v>21.663409090909088</v>
      </c>
      <c r="M1638" s="135">
        <v>295</v>
      </c>
      <c r="N1638" s="135">
        <v>167453081</v>
      </c>
      <c r="O1638" s="135">
        <v>451836</v>
      </c>
      <c r="P1638" s="182">
        <f>(C1638+4.2+coefficient!$B$20-0.5)/0.88*1.19</f>
        <v>20.987272727272728</v>
      </c>
      <c r="Q1638" s="137">
        <v>296</v>
      </c>
      <c r="R1638" s="137">
        <v>167453081</v>
      </c>
      <c r="S1638" s="137">
        <v>451837</v>
      </c>
      <c r="T1638" s="186">
        <f t="shared" si="113"/>
        <v>9.4929545454545448</v>
      </c>
      <c r="U1638" s="187">
        <v>758</v>
      </c>
      <c r="V1638" s="187">
        <v>167453081</v>
      </c>
      <c r="W1638" s="187">
        <v>601236</v>
      </c>
      <c r="X1638" s="188">
        <f t="shared" si="115"/>
        <v>16.763409090909086</v>
      </c>
      <c r="Y1638" s="189">
        <v>759</v>
      </c>
      <c r="Z1638" s="189">
        <v>167453081</v>
      </c>
      <c r="AA1638" s="189">
        <v>601237</v>
      </c>
      <c r="AB1638" s="357">
        <v>60</v>
      </c>
    </row>
    <row r="1639" spans="1:33" x14ac:dyDescent="0.25">
      <c r="A1639" s="125" t="s">
        <v>2479</v>
      </c>
      <c r="B1639" s="183">
        <v>167453082</v>
      </c>
      <c r="C1639" s="184">
        <v>3.55</v>
      </c>
      <c r="D1639" s="127">
        <f>(C1639+4.2+coefficient!$B$19-0.5)/0.9*1.19</f>
        <v>25.452777777777776</v>
      </c>
      <c r="E1639" s="128">
        <f>(C1639+4.2+coefficient!$B$19-0.5)/0.95</f>
        <v>20.263157894736842</v>
      </c>
      <c r="F1639" s="185" t="s">
        <v>841</v>
      </c>
      <c r="G1639" s="179">
        <v>1638</v>
      </c>
      <c r="H1639" s="180">
        <f>(C1639+4.2+coefficient!$B$19)/0.85*1.19</f>
        <v>27.65</v>
      </c>
      <c r="I1639" s="132">
        <v>294</v>
      </c>
      <c r="J1639" s="132">
        <v>167453082</v>
      </c>
      <c r="K1639" s="132">
        <v>451838</v>
      </c>
      <c r="L1639" s="181">
        <f>(C1639+4.2+coefficient!$B$19)/0.88*1.19</f>
        <v>26.70738636363636</v>
      </c>
      <c r="M1639" s="135">
        <v>295</v>
      </c>
      <c r="N1639" s="135">
        <v>167453082</v>
      </c>
      <c r="O1639" s="135">
        <v>451839</v>
      </c>
      <c r="P1639" s="182">
        <f>(C1639+4.2+coefficient!$B$19-0.5)/0.88*1.19</f>
        <v>26.03125</v>
      </c>
      <c r="Q1639" s="137">
        <v>296</v>
      </c>
      <c r="R1639" s="137">
        <v>167453082</v>
      </c>
      <c r="S1639" s="137">
        <v>451840</v>
      </c>
      <c r="T1639" s="186">
        <f t="shared" si="113"/>
        <v>10.480113636363635</v>
      </c>
      <c r="U1639" s="187">
        <v>758</v>
      </c>
      <c r="V1639" s="187">
        <v>167453082</v>
      </c>
      <c r="W1639" s="187">
        <v>601238</v>
      </c>
      <c r="X1639" s="188">
        <f t="shared" si="115"/>
        <v>21.807386363636361</v>
      </c>
      <c r="Y1639" s="189">
        <v>759</v>
      </c>
      <c r="Z1639" s="189">
        <v>167453082</v>
      </c>
      <c r="AA1639" s="189">
        <v>601239</v>
      </c>
      <c r="AB1639" s="357">
        <v>60</v>
      </c>
    </row>
    <row r="1640" spans="1:33" x14ac:dyDescent="0.25">
      <c r="A1640" s="144" t="s">
        <v>2480</v>
      </c>
      <c r="B1640" s="183">
        <v>167453083</v>
      </c>
      <c r="C1640" s="184">
        <v>3.25</v>
      </c>
      <c r="D1640" s="127">
        <f>(C1640+4.2+coefficient!$B$20-0.5)/0.9*1.19</f>
        <v>21.089444444444442</v>
      </c>
      <c r="E1640" s="128">
        <f>(C1640+4.2+coefficient!$B$20-0.5)/0.95</f>
        <v>16.789473684210527</v>
      </c>
      <c r="F1640" s="178" t="s">
        <v>842</v>
      </c>
      <c r="G1640" s="179">
        <v>1639</v>
      </c>
      <c r="H1640" s="180">
        <f>(C1640+4.2+coefficient!$B$20)/0.85*1.19</f>
        <v>23.029999999999998</v>
      </c>
      <c r="I1640" s="132">
        <v>294</v>
      </c>
      <c r="J1640" s="132">
        <v>167453083</v>
      </c>
      <c r="K1640" s="132">
        <v>451841</v>
      </c>
      <c r="L1640" s="181">
        <f>(C1640+4.2+coefficient!$B$20)/0.88*1.19</f>
        <v>22.244886363636361</v>
      </c>
      <c r="M1640" s="135">
        <v>295</v>
      </c>
      <c r="N1640" s="135">
        <v>167453083</v>
      </c>
      <c r="O1640" s="135">
        <v>451842</v>
      </c>
      <c r="P1640" s="182">
        <f>(C1640+4.2+coefficient!$B$20-0.5)/0.88*1.19</f>
        <v>21.568749999999998</v>
      </c>
      <c r="Q1640" s="137">
        <v>296</v>
      </c>
      <c r="R1640" s="137">
        <v>167453083</v>
      </c>
      <c r="S1640" s="137">
        <v>451843</v>
      </c>
      <c r="T1640" s="186">
        <f t="shared" si="113"/>
        <v>10.074431818181818</v>
      </c>
      <c r="U1640" s="187">
        <v>758</v>
      </c>
      <c r="V1640" s="187">
        <v>167453083</v>
      </c>
      <c r="W1640" s="187">
        <v>601240</v>
      </c>
      <c r="X1640" s="188">
        <f t="shared" si="115"/>
        <v>17.344886363636363</v>
      </c>
      <c r="Y1640" s="189">
        <v>759</v>
      </c>
      <c r="Z1640" s="189">
        <v>167453083</v>
      </c>
      <c r="AA1640" s="189">
        <v>601241</v>
      </c>
      <c r="AB1640" s="357">
        <v>60</v>
      </c>
    </row>
    <row r="1641" spans="1:33" x14ac:dyDescent="0.25">
      <c r="A1641" s="125" t="s">
        <v>2481</v>
      </c>
      <c r="B1641" s="183">
        <v>167453084</v>
      </c>
      <c r="C1641" s="184">
        <v>3.98</v>
      </c>
      <c r="D1641" s="127">
        <f>(C1641+4.2+coefficient!$B$19-0.5)/0.9*1.19</f>
        <v>26.021333333333331</v>
      </c>
      <c r="E1641" s="128">
        <f>(C1641+4.2+coefficient!$B$19-0.5)/0.95</f>
        <v>20.715789473684211</v>
      </c>
      <c r="F1641" s="185" t="s">
        <v>841</v>
      </c>
      <c r="G1641" s="179">
        <v>1640</v>
      </c>
      <c r="H1641" s="180">
        <f>(C1641+4.2+coefficient!$B$19)/0.85*1.19</f>
        <v>28.251999999999999</v>
      </c>
      <c r="I1641" s="132">
        <v>294</v>
      </c>
      <c r="J1641" s="132">
        <v>167453084</v>
      </c>
      <c r="K1641" s="132">
        <v>451844</v>
      </c>
      <c r="L1641" s="181">
        <f>(C1641+4.2+coefficient!$B$19)/0.88*1.19</f>
        <v>27.288863636363633</v>
      </c>
      <c r="M1641" s="135">
        <v>295</v>
      </c>
      <c r="N1641" s="135">
        <v>167453084</v>
      </c>
      <c r="O1641" s="135">
        <v>451845</v>
      </c>
      <c r="P1641" s="182">
        <f>(C1641+4.2+coefficient!$B$19-0.5)/0.88*1.19</f>
        <v>26.61272727272727</v>
      </c>
      <c r="Q1641" s="137">
        <v>296</v>
      </c>
      <c r="R1641" s="137">
        <v>167453084</v>
      </c>
      <c r="S1641" s="137">
        <v>451846</v>
      </c>
      <c r="T1641" s="186">
        <f t="shared" si="113"/>
        <v>11.061590909090908</v>
      </c>
      <c r="U1641" s="187">
        <v>758</v>
      </c>
      <c r="V1641" s="187">
        <v>167453084</v>
      </c>
      <c r="W1641" s="187">
        <v>601242</v>
      </c>
      <c r="X1641" s="188">
        <f t="shared" si="115"/>
        <v>22.388863636363631</v>
      </c>
      <c r="Y1641" s="189">
        <v>759</v>
      </c>
      <c r="Z1641" s="189">
        <v>167453084</v>
      </c>
      <c r="AA1641" s="189">
        <v>601243</v>
      </c>
      <c r="AB1641" s="357">
        <v>60</v>
      </c>
    </row>
    <row r="1642" spans="1:33" x14ac:dyDescent="0.25">
      <c r="A1642" s="144" t="s">
        <v>2482</v>
      </c>
      <c r="B1642" s="183">
        <v>167453085</v>
      </c>
      <c r="C1642" s="184">
        <v>3.98</v>
      </c>
      <c r="D1642" s="127">
        <f>(C1642+4.2+coefficient!$B$19-0.5)/0.9*1.19</f>
        <v>26.021333333333331</v>
      </c>
      <c r="E1642" s="128">
        <f>(C1642+4.2+coefficient!$B$19-0.5)/0.95</f>
        <v>20.715789473684211</v>
      </c>
      <c r="F1642" s="178" t="s">
        <v>841</v>
      </c>
      <c r="G1642" s="179">
        <v>1641</v>
      </c>
      <c r="H1642" s="180">
        <f>(C1642+4.2+coefficient!$B$19)/0.85*1.19</f>
        <v>28.251999999999999</v>
      </c>
      <c r="I1642" s="132">
        <v>294</v>
      </c>
      <c r="J1642" s="132">
        <v>167453085</v>
      </c>
      <c r="K1642" s="132">
        <v>451847</v>
      </c>
      <c r="L1642" s="181">
        <f>(C1642+4.2+coefficient!$B$19)/0.88*1.19</f>
        <v>27.288863636363633</v>
      </c>
      <c r="M1642" s="135">
        <v>295</v>
      </c>
      <c r="N1642" s="135">
        <v>167453085</v>
      </c>
      <c r="O1642" s="135">
        <v>451848</v>
      </c>
      <c r="P1642" s="182">
        <f>(C1642+4.2+coefficient!$B$19-0.5)/0.88*1.19</f>
        <v>26.61272727272727</v>
      </c>
      <c r="Q1642" s="137">
        <v>296</v>
      </c>
      <c r="R1642" s="137">
        <v>167453085</v>
      </c>
      <c r="S1642" s="137">
        <v>451849</v>
      </c>
      <c r="T1642" s="186">
        <f t="shared" si="113"/>
        <v>11.061590909090908</v>
      </c>
      <c r="U1642" s="187">
        <v>758</v>
      </c>
      <c r="V1642" s="187">
        <v>167453085</v>
      </c>
      <c r="W1642" s="187">
        <v>601244</v>
      </c>
      <c r="X1642" s="188">
        <f t="shared" si="115"/>
        <v>22.388863636363631</v>
      </c>
      <c r="Y1642" s="189">
        <v>759</v>
      </c>
      <c r="Z1642" s="189">
        <v>167453085</v>
      </c>
      <c r="AA1642" s="189">
        <v>601245</v>
      </c>
      <c r="AB1642" s="357">
        <v>60</v>
      </c>
    </row>
    <row r="1643" spans="1:33" x14ac:dyDescent="0.25">
      <c r="A1643" s="125" t="s">
        <v>2483</v>
      </c>
      <c r="B1643" s="183">
        <v>167453086</v>
      </c>
      <c r="C1643" s="184">
        <v>4.1500000000000004</v>
      </c>
      <c r="D1643" s="127">
        <f>(C1643+4.2+coefficient!$B$19-0.5)/0.9*1.19</f>
        <v>26.246111111111112</v>
      </c>
      <c r="E1643" s="128">
        <f>(C1643+4.2+coefficient!$B$19-0.5)/0.95</f>
        <v>20.894736842105267</v>
      </c>
      <c r="F1643" s="185" t="s">
        <v>841</v>
      </c>
      <c r="G1643" s="179">
        <v>1642</v>
      </c>
      <c r="H1643" s="180">
        <f>(C1643+4.2+coefficient!$B$19)/0.85*1.19</f>
        <v>28.490000000000002</v>
      </c>
      <c r="I1643" s="132">
        <v>294</v>
      </c>
      <c r="J1643" s="132">
        <v>167453086</v>
      </c>
      <c r="K1643" s="132">
        <v>451850</v>
      </c>
      <c r="L1643" s="181">
        <f>(C1643+4.2+coefficient!$B$19)/0.88*1.19</f>
        <v>27.518749999999997</v>
      </c>
      <c r="M1643" s="135">
        <v>295</v>
      </c>
      <c r="N1643" s="135">
        <v>167453086</v>
      </c>
      <c r="O1643" s="135">
        <v>451851</v>
      </c>
      <c r="P1643" s="182">
        <f>(C1643+4.2+coefficient!$B$19-0.5)/0.88*1.19</f>
        <v>26.842613636363637</v>
      </c>
      <c r="Q1643" s="137">
        <v>296</v>
      </c>
      <c r="R1643" s="137">
        <v>167453086</v>
      </c>
      <c r="S1643" s="137">
        <v>451852</v>
      </c>
      <c r="T1643" s="186">
        <f t="shared" si="113"/>
        <v>11.291477272727274</v>
      </c>
      <c r="U1643" s="187">
        <v>758</v>
      </c>
      <c r="V1643" s="187">
        <v>167453086</v>
      </c>
      <c r="W1643" s="187">
        <v>601246</v>
      </c>
      <c r="X1643" s="188">
        <f t="shared" si="115"/>
        <v>22.618749999999999</v>
      </c>
      <c r="Y1643" s="189">
        <v>759</v>
      </c>
      <c r="Z1643" s="189">
        <v>167453086</v>
      </c>
      <c r="AA1643" s="189">
        <v>601247</v>
      </c>
      <c r="AB1643" s="357">
        <v>60</v>
      </c>
    </row>
    <row r="1644" spans="1:33" x14ac:dyDescent="0.25">
      <c r="A1644" s="144" t="s">
        <v>2484</v>
      </c>
      <c r="B1644" s="183">
        <v>167453087</v>
      </c>
      <c r="C1644" s="184">
        <v>4.12</v>
      </c>
      <c r="D1644" s="127">
        <f>(C1644+4.2+coefficient!$B$19-0.5)/0.9*1.19</f>
        <v>26.206444444444443</v>
      </c>
      <c r="E1644" s="128">
        <f>(C1644+4.2+coefficient!$B$19-0.5)/0.95</f>
        <v>20.863157894736844</v>
      </c>
      <c r="F1644" s="178" t="s">
        <v>841</v>
      </c>
      <c r="G1644" s="179">
        <v>1643</v>
      </c>
      <c r="H1644" s="180">
        <f>(C1644+4.2+coefficient!$B$19)/0.85*1.19</f>
        <v>28.448</v>
      </c>
      <c r="I1644" s="132">
        <v>294</v>
      </c>
      <c r="J1644" s="132">
        <v>167453087</v>
      </c>
      <c r="K1644" s="132">
        <v>451853</v>
      </c>
      <c r="L1644" s="181">
        <f>(C1644+4.2+coefficient!$B$19)/0.88*1.19</f>
        <v>27.478181818181817</v>
      </c>
      <c r="M1644" s="135">
        <v>295</v>
      </c>
      <c r="N1644" s="135">
        <v>167453087</v>
      </c>
      <c r="O1644" s="135">
        <v>451854</v>
      </c>
      <c r="P1644" s="182">
        <f>(C1644+4.2+coefficient!$B$19-0.5)/0.88*1.19</f>
        <v>26.802045454545453</v>
      </c>
      <c r="Q1644" s="137">
        <v>296</v>
      </c>
      <c r="R1644" s="137">
        <v>167453087</v>
      </c>
      <c r="S1644" s="137">
        <v>451855</v>
      </c>
      <c r="T1644" s="186">
        <f t="shared" si="113"/>
        <v>11.250909090909092</v>
      </c>
      <c r="U1644" s="187">
        <v>758</v>
      </c>
      <c r="V1644" s="187">
        <v>167453087</v>
      </c>
      <c r="W1644" s="187">
        <v>601248</v>
      </c>
      <c r="X1644" s="188">
        <f t="shared" si="115"/>
        <v>22.578181818181818</v>
      </c>
      <c r="Y1644" s="189">
        <v>759</v>
      </c>
      <c r="Z1644" s="189">
        <v>167453087</v>
      </c>
      <c r="AA1644" s="189">
        <v>601249</v>
      </c>
      <c r="AB1644" s="357">
        <v>60</v>
      </c>
    </row>
    <row r="1645" spans="1:33" x14ac:dyDescent="0.25">
      <c r="A1645" s="125" t="s">
        <v>2485</v>
      </c>
      <c r="B1645" s="183">
        <v>167453088</v>
      </c>
      <c r="C1645" s="184">
        <v>3.06</v>
      </c>
      <c r="D1645" s="127">
        <f>(C1645+4.2+coefficient!$B$20-0.5)/0.9*1.19</f>
        <v>20.838222222222218</v>
      </c>
      <c r="E1645" s="128">
        <f>(C1645+4.2+coefficient!$B$20-0.5)/0.95</f>
        <v>16.589473684210525</v>
      </c>
      <c r="F1645" s="185" t="s">
        <v>842</v>
      </c>
      <c r="G1645" s="179">
        <v>1644</v>
      </c>
      <c r="H1645" s="180">
        <f>(C1645+4.2+coefficient!$B$20)/0.85*1.19</f>
        <v>22.763999999999999</v>
      </c>
      <c r="I1645" s="132">
        <v>294</v>
      </c>
      <c r="J1645" s="132">
        <v>167453088</v>
      </c>
      <c r="K1645" s="132">
        <v>451856</v>
      </c>
      <c r="L1645" s="181">
        <f>(C1645+4.2+coefficient!$B$20)/0.88*1.19</f>
        <v>21.987954545454542</v>
      </c>
      <c r="M1645" s="135">
        <v>295</v>
      </c>
      <c r="N1645" s="135">
        <v>167453088</v>
      </c>
      <c r="O1645" s="135">
        <v>451857</v>
      </c>
      <c r="P1645" s="182">
        <f>(C1645+4.2+coefficient!$B$20-0.5)/0.88*1.19</f>
        <v>21.311818181818179</v>
      </c>
      <c r="Q1645" s="137">
        <v>296</v>
      </c>
      <c r="R1645" s="137">
        <v>167453088</v>
      </c>
      <c r="S1645" s="137">
        <v>451858</v>
      </c>
      <c r="T1645" s="186">
        <f t="shared" si="113"/>
        <v>9.817499999999999</v>
      </c>
      <c r="U1645" s="187">
        <v>758</v>
      </c>
      <c r="V1645" s="187">
        <v>167453088</v>
      </c>
      <c r="W1645" s="187">
        <v>601250</v>
      </c>
      <c r="X1645" s="188">
        <f t="shared" si="115"/>
        <v>17.087954545454544</v>
      </c>
      <c r="Y1645" s="189">
        <v>759</v>
      </c>
      <c r="Z1645" s="189">
        <v>167453088</v>
      </c>
      <c r="AA1645" s="189">
        <v>601251</v>
      </c>
      <c r="AB1645" s="357">
        <v>60</v>
      </c>
    </row>
    <row r="1646" spans="1:33" x14ac:dyDescent="0.25">
      <c r="A1646" s="144" t="s">
        <v>2486</v>
      </c>
      <c r="B1646" s="183">
        <v>167453089</v>
      </c>
      <c r="C1646" s="184">
        <v>3.93</v>
      </c>
      <c r="D1646" s="127">
        <f>(C1646+4.2+coefficient!$B$19-0.5)/0.9*1.19</f>
        <v>25.955222222222226</v>
      </c>
      <c r="E1646" s="128">
        <f>(C1646+4.2+coefficient!$B$19-0.5)/0.95</f>
        <v>20.663157894736845</v>
      </c>
      <c r="F1646" s="178" t="s">
        <v>841</v>
      </c>
      <c r="G1646" s="179">
        <v>1645</v>
      </c>
      <c r="H1646" s="180">
        <f>(C1646+4.2+coefficient!$B$19)/0.85*1.19</f>
        <v>28.182000000000006</v>
      </c>
      <c r="I1646" s="132">
        <v>294</v>
      </c>
      <c r="J1646" s="132">
        <v>167453089</v>
      </c>
      <c r="K1646" s="132">
        <v>451859</v>
      </c>
      <c r="L1646" s="181">
        <f>(C1646+4.2+coefficient!$B$19)/0.88*1.19</f>
        <v>27.221250000000001</v>
      </c>
      <c r="M1646" s="135">
        <v>295</v>
      </c>
      <c r="N1646" s="135">
        <v>167453089</v>
      </c>
      <c r="O1646" s="135">
        <v>451860</v>
      </c>
      <c r="P1646" s="182">
        <f>(C1646+4.2+coefficient!$B$19-0.5)/0.88*1.19</f>
        <v>26.545113636363638</v>
      </c>
      <c r="Q1646" s="137">
        <v>296</v>
      </c>
      <c r="R1646" s="137">
        <v>167453089</v>
      </c>
      <c r="S1646" s="137">
        <v>451861</v>
      </c>
      <c r="T1646" s="186">
        <f t="shared" si="113"/>
        <v>10.993977272727275</v>
      </c>
      <c r="U1646" s="187">
        <v>758</v>
      </c>
      <c r="V1646" s="187">
        <v>167453089</v>
      </c>
      <c r="W1646" s="187">
        <v>601252</v>
      </c>
      <c r="X1646" s="188">
        <f t="shared" si="115"/>
        <v>22.321249999999999</v>
      </c>
      <c r="Y1646" s="189">
        <v>759</v>
      </c>
      <c r="Z1646" s="189">
        <v>167453089</v>
      </c>
      <c r="AA1646" s="189">
        <v>601253</v>
      </c>
      <c r="AB1646" s="357">
        <v>60</v>
      </c>
    </row>
    <row r="1647" spans="1:33" x14ac:dyDescent="0.25">
      <c r="A1647" s="125" t="s">
        <v>2487</v>
      </c>
      <c r="B1647" s="183">
        <v>167453090</v>
      </c>
      <c r="C1647" s="184">
        <v>2.98</v>
      </c>
      <c r="D1647" s="127">
        <f>(C1647+4.2+coefficient!$B$20-0.5)/0.9*1.19</f>
        <v>20.732444444444443</v>
      </c>
      <c r="E1647" s="128">
        <f>(C1647+4.2+coefficient!$B$20-0.5)/0.95</f>
        <v>16.505263157894738</v>
      </c>
      <c r="F1647" s="185" t="s">
        <v>842</v>
      </c>
      <c r="G1647" s="179">
        <v>1646</v>
      </c>
      <c r="H1647" s="180">
        <f>(C1647+4.2+coefficient!$B$20)/0.85*1.19</f>
        <v>22.651999999999997</v>
      </c>
      <c r="I1647" s="132">
        <v>294</v>
      </c>
      <c r="J1647" s="132">
        <v>167453090</v>
      </c>
      <c r="K1647" s="132">
        <v>451862</v>
      </c>
      <c r="L1647" s="181">
        <f>(C1647+4.2+coefficient!$B$20)/0.88*1.19</f>
        <v>21.879772727272726</v>
      </c>
      <c r="M1647" s="135">
        <v>295</v>
      </c>
      <c r="N1647" s="135">
        <v>167453090</v>
      </c>
      <c r="O1647" s="135">
        <v>451863</v>
      </c>
      <c r="P1647" s="182">
        <f>(C1647+4.2+coefficient!$B$20-0.5)/0.88*1.19</f>
        <v>21.20363636363636</v>
      </c>
      <c r="Q1647" s="137">
        <v>296</v>
      </c>
      <c r="R1647" s="137">
        <v>167453090</v>
      </c>
      <c r="S1647" s="137">
        <v>451864</v>
      </c>
      <c r="T1647" s="186">
        <f t="shared" si="113"/>
        <v>9.7093181818181797</v>
      </c>
      <c r="U1647" s="187">
        <v>758</v>
      </c>
      <c r="V1647" s="187">
        <v>167453090</v>
      </c>
      <c r="W1647" s="187">
        <v>601254</v>
      </c>
      <c r="X1647" s="188">
        <f>L1647-1</f>
        <v>20.879772727272726</v>
      </c>
      <c r="Y1647" s="189">
        <v>759</v>
      </c>
      <c r="Z1647" s="189">
        <v>167453090</v>
      </c>
      <c r="AA1647" s="189">
        <v>601255</v>
      </c>
      <c r="AB1647" s="357">
        <v>10</v>
      </c>
    </row>
    <row r="1648" spans="1:33" x14ac:dyDescent="0.25">
      <c r="A1648" s="144" t="s">
        <v>2488</v>
      </c>
      <c r="B1648" s="183">
        <v>167453091</v>
      </c>
      <c r="C1648" s="184">
        <v>3.71</v>
      </c>
      <c r="D1648" s="127">
        <f>(C1648+4.2+coefficient!$B$19-0.5)/0.9*1.19</f>
        <v>25.664333333333332</v>
      </c>
      <c r="E1648" s="128">
        <f>(C1648+4.2+coefficient!$B$19-0.5)/0.95</f>
        <v>20.431578947368422</v>
      </c>
      <c r="F1648" s="178" t="s">
        <v>841</v>
      </c>
      <c r="G1648" s="179">
        <v>1647</v>
      </c>
      <c r="H1648" s="180">
        <f>(C1648+4.2+coefficient!$B$19)/0.85*1.19</f>
        <v>27.874000000000002</v>
      </c>
      <c r="I1648" s="132">
        <v>294</v>
      </c>
      <c r="J1648" s="132">
        <v>167453091</v>
      </c>
      <c r="K1648" s="132">
        <v>451865</v>
      </c>
      <c r="L1648" s="181">
        <f>(C1648+4.2+coefficient!$B$19)/0.88*1.19</f>
        <v>26.923749999999998</v>
      </c>
      <c r="M1648" s="135">
        <v>295</v>
      </c>
      <c r="N1648" s="135">
        <v>167453091</v>
      </c>
      <c r="O1648" s="135">
        <v>451866</v>
      </c>
      <c r="P1648" s="182">
        <f>(C1648+4.2+coefficient!$B$19-0.5)/0.88*1.19</f>
        <v>26.247613636363639</v>
      </c>
      <c r="Q1648" s="137">
        <v>296</v>
      </c>
      <c r="R1648" s="137">
        <v>167453091</v>
      </c>
      <c r="S1648" s="137">
        <v>451867</v>
      </c>
      <c r="T1648" s="186">
        <f t="shared" si="113"/>
        <v>10.696477272727272</v>
      </c>
      <c r="U1648" s="187">
        <v>758</v>
      </c>
      <c r="V1648" s="187">
        <v>167453091</v>
      </c>
      <c r="W1648" s="187">
        <v>601256</v>
      </c>
      <c r="X1648" s="188">
        <f>L1648-1</f>
        <v>25.923749999999998</v>
      </c>
      <c r="Y1648" s="189">
        <v>759</v>
      </c>
      <c r="Z1648" s="189">
        <v>167453091</v>
      </c>
      <c r="AA1648" s="189">
        <v>601257</v>
      </c>
      <c r="AB1648" s="357">
        <v>10</v>
      </c>
    </row>
    <row r="1649" spans="1:28" x14ac:dyDescent="0.25">
      <c r="A1649" s="125" t="s">
        <v>2489</v>
      </c>
      <c r="B1649" s="183">
        <v>167453092</v>
      </c>
      <c r="C1649" s="184">
        <v>3.71</v>
      </c>
      <c r="D1649" s="127">
        <f>(C1649+4.2+coefficient!$B$19-0.5)/0.9*1.19</f>
        <v>25.664333333333332</v>
      </c>
      <c r="E1649" s="128">
        <f>(C1649+4.2+coefficient!$B$19-0.5)/0.95</f>
        <v>20.431578947368422</v>
      </c>
      <c r="F1649" s="185" t="s">
        <v>841</v>
      </c>
      <c r="G1649" s="179">
        <v>1648</v>
      </c>
      <c r="H1649" s="180">
        <f>(C1649+4.2+coefficient!$B$19)/0.85*1.19</f>
        <v>27.874000000000002</v>
      </c>
      <c r="I1649" s="132">
        <v>294</v>
      </c>
      <c r="J1649" s="132">
        <v>167453092</v>
      </c>
      <c r="K1649" s="132">
        <v>451868</v>
      </c>
      <c r="L1649" s="181">
        <f>(C1649+4.2+coefficient!$B$19)/0.88*1.19</f>
        <v>26.923749999999998</v>
      </c>
      <c r="M1649" s="135">
        <v>295</v>
      </c>
      <c r="N1649" s="135">
        <v>167453092</v>
      </c>
      <c r="O1649" s="135">
        <v>451869</v>
      </c>
      <c r="P1649" s="182">
        <f>(C1649+4.2+coefficient!$B$19-0.5)/0.88*1.19</f>
        <v>26.247613636363639</v>
      </c>
      <c r="Q1649" s="137">
        <v>296</v>
      </c>
      <c r="R1649" s="137">
        <v>167453092</v>
      </c>
      <c r="S1649" s="137">
        <v>451870</v>
      </c>
      <c r="T1649" s="186">
        <f t="shared" si="113"/>
        <v>10.696477272727272</v>
      </c>
      <c r="U1649" s="187">
        <v>758</v>
      </c>
      <c r="V1649" s="187">
        <v>167453092</v>
      </c>
      <c r="W1649" s="187">
        <v>601258</v>
      </c>
      <c r="X1649" s="188">
        <f>L1649-1</f>
        <v>25.923749999999998</v>
      </c>
      <c r="Y1649" s="189">
        <v>759</v>
      </c>
      <c r="Z1649" s="189">
        <v>167453092</v>
      </c>
      <c r="AA1649" s="189">
        <v>601259</v>
      </c>
      <c r="AB1649" s="357">
        <v>10</v>
      </c>
    </row>
    <row r="1650" spans="1:28" x14ac:dyDescent="0.25">
      <c r="A1650" s="144" t="s">
        <v>2490</v>
      </c>
      <c r="B1650" s="183">
        <v>167453093</v>
      </c>
      <c r="C1650" s="184">
        <v>2.33</v>
      </c>
      <c r="D1650" s="127">
        <f>(C1650+4.2+coefficient!$B$21-0.5)/0.9*1.19</f>
        <v>17.228555555555555</v>
      </c>
      <c r="E1650" s="128">
        <f>(C1650+4.2+coefficient!$B$21-0.5)/0.95</f>
        <v>13.715789473684213</v>
      </c>
      <c r="F1650" s="178" t="s">
        <v>516</v>
      </c>
      <c r="G1650" s="179">
        <v>1649</v>
      </c>
      <c r="H1650" s="180">
        <f>(C1650+4.2+coefficient!$B$21)/0.85*1.19</f>
        <v>18.942</v>
      </c>
      <c r="I1650" s="132">
        <v>294</v>
      </c>
      <c r="J1650" s="132">
        <v>167453093</v>
      </c>
      <c r="K1650" s="132">
        <v>451871</v>
      </c>
      <c r="L1650" s="181">
        <f>(C1650+4.2+coefficient!$B$21)/0.88*1.19</f>
        <v>18.296250000000001</v>
      </c>
      <c r="M1650" s="135">
        <v>295</v>
      </c>
      <c r="N1650" s="135">
        <v>167453093</v>
      </c>
      <c r="O1650" s="135">
        <v>451872</v>
      </c>
      <c r="P1650" s="182">
        <f>(C1650+4.2+coefficient!$B$21-0.5)/0.88*1.19</f>
        <v>17.620113636363637</v>
      </c>
      <c r="Q1650" s="137">
        <v>296</v>
      </c>
      <c r="R1650" s="137">
        <v>167453093</v>
      </c>
      <c r="S1650" s="137">
        <v>451873</v>
      </c>
      <c r="T1650" s="186">
        <f t="shared" si="113"/>
        <v>8.8303409090909089</v>
      </c>
      <c r="U1650" s="187">
        <v>758</v>
      </c>
      <c r="V1650" s="187">
        <v>167453093</v>
      </c>
      <c r="W1650" s="187">
        <v>601260</v>
      </c>
      <c r="X1650" s="188">
        <f>L1650-4.9</f>
        <v>13.39625</v>
      </c>
      <c r="Y1650" s="189">
        <v>759</v>
      </c>
      <c r="Z1650" s="189">
        <v>167453093</v>
      </c>
      <c r="AA1650" s="189">
        <v>601261</v>
      </c>
      <c r="AB1650" s="357">
        <v>27</v>
      </c>
    </row>
    <row r="1651" spans="1:28" x14ac:dyDescent="0.25">
      <c r="A1651" s="125" t="s">
        <v>2491</v>
      </c>
      <c r="B1651" s="183">
        <v>167453094</v>
      </c>
      <c r="C1651" s="184">
        <v>3.26</v>
      </c>
      <c r="D1651" s="127">
        <f>(C1651+4.2+coefficient!$B$20-0.5)/0.9*1.19</f>
        <v>21.102666666666668</v>
      </c>
      <c r="E1651" s="128">
        <f>(C1651+4.2+coefficient!$B$20-0.5)/0.95</f>
        <v>16.8</v>
      </c>
      <c r="F1651" s="185" t="s">
        <v>842</v>
      </c>
      <c r="G1651" s="179">
        <v>1650</v>
      </c>
      <c r="H1651" s="180">
        <f>(C1651+4.2+coefficient!$B$20)/0.85*1.19</f>
        <v>23.044</v>
      </c>
      <c r="I1651" s="132">
        <v>294</v>
      </c>
      <c r="J1651" s="132">
        <v>167453094</v>
      </c>
      <c r="K1651" s="132">
        <v>451874</v>
      </c>
      <c r="L1651" s="181">
        <f>(C1651+4.2+coefficient!$B$20)/0.88*1.19</f>
        <v>22.258409090909094</v>
      </c>
      <c r="M1651" s="135">
        <v>295</v>
      </c>
      <c r="N1651" s="135">
        <v>167453094</v>
      </c>
      <c r="O1651" s="135">
        <v>451875</v>
      </c>
      <c r="P1651" s="182">
        <f>(C1651+4.2+coefficient!$B$20-0.5)/0.88*1.19</f>
        <v>21.582272727272727</v>
      </c>
      <c r="Q1651" s="137">
        <v>296</v>
      </c>
      <c r="R1651" s="137">
        <v>167453094</v>
      </c>
      <c r="S1651" s="137">
        <v>451876</v>
      </c>
      <c r="T1651" s="186">
        <f t="shared" si="113"/>
        <v>10.087954545454544</v>
      </c>
      <c r="U1651" s="187">
        <v>758</v>
      </c>
      <c r="V1651" s="187">
        <v>167453094</v>
      </c>
      <c r="W1651" s="187">
        <v>601262</v>
      </c>
      <c r="X1651" s="188">
        <f>L1651-4.9</f>
        <v>17.358409090909092</v>
      </c>
      <c r="Y1651" s="189">
        <v>759</v>
      </c>
      <c r="Z1651" s="189">
        <v>167453094</v>
      </c>
      <c r="AA1651" s="189">
        <v>601263</v>
      </c>
      <c r="AB1651" s="357">
        <v>27</v>
      </c>
    </row>
    <row r="1652" spans="1:28" x14ac:dyDescent="0.25">
      <c r="A1652" s="144" t="s">
        <v>2492</v>
      </c>
      <c r="B1652" s="183">
        <v>167453095</v>
      </c>
      <c r="C1652" s="184">
        <v>2.68</v>
      </c>
      <c r="D1652" s="127">
        <f>(C1652+4.2+coefficient!$B$21-0.5)/0.9*1.19</f>
        <v>17.691333333333333</v>
      </c>
      <c r="E1652" s="128">
        <f>(C1652+4.2+coefficient!$B$21-0.5)/0.95</f>
        <v>14.084210526315792</v>
      </c>
      <c r="F1652" s="178" t="s">
        <v>516</v>
      </c>
      <c r="G1652" s="179">
        <v>1651</v>
      </c>
      <c r="H1652" s="180">
        <f>(C1652+4.2+coefficient!$B$21)/0.85*1.19</f>
        <v>19.432000000000002</v>
      </c>
      <c r="I1652" s="132">
        <v>294</v>
      </c>
      <c r="J1652" s="132">
        <v>167453095</v>
      </c>
      <c r="K1652" s="132">
        <v>451877</v>
      </c>
      <c r="L1652" s="181">
        <f>(C1652+4.2+coefficient!$B$21)/0.88*1.19</f>
        <v>18.769545454545455</v>
      </c>
      <c r="M1652" s="135">
        <v>295</v>
      </c>
      <c r="N1652" s="135">
        <v>167453095</v>
      </c>
      <c r="O1652" s="135">
        <v>451878</v>
      </c>
      <c r="P1652" s="182">
        <f>(C1652+4.2+coefficient!$B$21-0.5)/0.88*1.19</f>
        <v>18.093409090909091</v>
      </c>
      <c r="Q1652" s="137">
        <v>296</v>
      </c>
      <c r="R1652" s="137">
        <v>167453095</v>
      </c>
      <c r="S1652" s="137">
        <v>451879</v>
      </c>
      <c r="T1652" s="186">
        <f t="shared" si="113"/>
        <v>9.3036363636363646</v>
      </c>
      <c r="U1652" s="187">
        <v>758</v>
      </c>
      <c r="V1652" s="187">
        <v>167453095</v>
      </c>
      <c r="W1652" s="187">
        <v>601264</v>
      </c>
      <c r="X1652" s="188">
        <f t="shared" ref="X1652:X1662" si="116">L1652-2</f>
        <v>16.769545454545455</v>
      </c>
      <c r="Y1652" s="189">
        <v>759</v>
      </c>
      <c r="Z1652" s="189">
        <v>167453095</v>
      </c>
      <c r="AA1652" s="189">
        <v>601265</v>
      </c>
      <c r="AB1652" s="357">
        <v>8</v>
      </c>
    </row>
    <row r="1653" spans="1:28" x14ac:dyDescent="0.25">
      <c r="A1653" s="125" t="s">
        <v>2493</v>
      </c>
      <c r="B1653" s="183">
        <v>167453096</v>
      </c>
      <c r="C1653" s="184">
        <v>3.55</v>
      </c>
      <c r="D1653" s="127">
        <f>(C1653+4.2+coefficient!$B$20-0.5)/0.9*1.19</f>
        <v>21.486111111111107</v>
      </c>
      <c r="E1653" s="128">
        <f>(C1653+4.2+coefficient!$B$20-0.5)/0.95</f>
        <v>17.105263157894736</v>
      </c>
      <c r="F1653" s="185" t="s">
        <v>842</v>
      </c>
      <c r="G1653" s="179">
        <v>1652</v>
      </c>
      <c r="H1653" s="180">
        <f>(C1653+4.2+coefficient!$B$20)/0.85*1.19</f>
        <v>23.45</v>
      </c>
      <c r="I1653" s="132">
        <v>294</v>
      </c>
      <c r="J1653" s="132">
        <v>167453096</v>
      </c>
      <c r="K1653" s="132">
        <v>451880</v>
      </c>
      <c r="L1653" s="181">
        <f>(C1653+4.2+coefficient!$B$20)/0.88*1.19</f>
        <v>22.650568181818183</v>
      </c>
      <c r="M1653" s="135">
        <v>295</v>
      </c>
      <c r="N1653" s="135">
        <v>167453096</v>
      </c>
      <c r="O1653" s="135">
        <v>451881</v>
      </c>
      <c r="P1653" s="182">
        <f>(C1653+4.2+coefficient!$B$20-0.5)/0.88*1.19</f>
        <v>21.974431818181817</v>
      </c>
      <c r="Q1653" s="137">
        <v>296</v>
      </c>
      <c r="R1653" s="137">
        <v>167453096</v>
      </c>
      <c r="S1653" s="137">
        <v>451882</v>
      </c>
      <c r="T1653" s="186">
        <f t="shared" si="113"/>
        <v>10.480113636363635</v>
      </c>
      <c r="U1653" s="187">
        <v>758</v>
      </c>
      <c r="V1653" s="187">
        <v>167453096</v>
      </c>
      <c r="W1653" s="187">
        <v>601266</v>
      </c>
      <c r="X1653" s="188">
        <f t="shared" si="116"/>
        <v>20.650568181818183</v>
      </c>
      <c r="Y1653" s="189">
        <v>759</v>
      </c>
      <c r="Z1653" s="189">
        <v>167453096</v>
      </c>
      <c r="AA1653" s="189">
        <v>601267</v>
      </c>
      <c r="AB1653" s="357">
        <v>8</v>
      </c>
    </row>
    <row r="1654" spans="1:28" x14ac:dyDescent="0.25">
      <c r="A1654" s="144" t="s">
        <v>2494</v>
      </c>
      <c r="B1654" s="183">
        <v>167453097</v>
      </c>
      <c r="C1654" s="184">
        <v>4.28</v>
      </c>
      <c r="D1654" s="127">
        <f>(C1654+4.2+coefficient!$B$19-0.5)/0.9*1.19</f>
        <v>26.417999999999999</v>
      </c>
      <c r="E1654" s="128">
        <f>(C1654+4.2+coefficient!$B$19-0.5)/0.95</f>
        <v>21.031578947368423</v>
      </c>
      <c r="F1654" s="178" t="s">
        <v>841</v>
      </c>
      <c r="G1654" s="179">
        <v>1653</v>
      </c>
      <c r="H1654" s="180">
        <f>(C1654+4.2+coefficient!$B$19)/0.85*1.19</f>
        <v>28.671999999999997</v>
      </c>
      <c r="I1654" s="132">
        <v>294</v>
      </c>
      <c r="J1654" s="132">
        <v>167453097</v>
      </c>
      <c r="K1654" s="132">
        <v>451883</v>
      </c>
      <c r="L1654" s="181">
        <f>(C1654+4.2+coefficient!$B$19)/0.88*1.19</f>
        <v>27.694545454545455</v>
      </c>
      <c r="M1654" s="135">
        <v>295</v>
      </c>
      <c r="N1654" s="135">
        <v>167453097</v>
      </c>
      <c r="O1654" s="135">
        <v>451884</v>
      </c>
      <c r="P1654" s="182">
        <f>(C1654+4.2+coefficient!$B$19-0.5)/0.88*1.19</f>
        <v>27.018409090909088</v>
      </c>
      <c r="Q1654" s="137">
        <v>296</v>
      </c>
      <c r="R1654" s="137">
        <v>167453097</v>
      </c>
      <c r="S1654" s="137">
        <v>451885</v>
      </c>
      <c r="T1654" s="186">
        <f t="shared" si="113"/>
        <v>11.467272727272727</v>
      </c>
      <c r="U1654" s="187">
        <v>758</v>
      </c>
      <c r="V1654" s="187">
        <v>167453097</v>
      </c>
      <c r="W1654" s="187">
        <v>601268</v>
      </c>
      <c r="X1654" s="188">
        <f t="shared" si="116"/>
        <v>25.694545454545455</v>
      </c>
      <c r="Y1654" s="189">
        <v>759</v>
      </c>
      <c r="Z1654" s="189">
        <v>167453097</v>
      </c>
      <c r="AA1654" s="189">
        <v>601269</v>
      </c>
      <c r="AB1654" s="357">
        <v>8</v>
      </c>
    </row>
    <row r="1655" spans="1:28" x14ac:dyDescent="0.25">
      <c r="A1655" s="125" t="s">
        <v>2495</v>
      </c>
      <c r="B1655" s="183">
        <v>167453098</v>
      </c>
      <c r="C1655" s="184">
        <v>4.28</v>
      </c>
      <c r="D1655" s="127">
        <f>(C1655+4.2+coefficient!$B$19-0.5)/0.9*1.19</f>
        <v>26.417999999999999</v>
      </c>
      <c r="E1655" s="128">
        <f>(C1655+4.2+coefficient!$B$19-0.5)/0.95</f>
        <v>21.031578947368423</v>
      </c>
      <c r="F1655" s="185" t="s">
        <v>841</v>
      </c>
      <c r="G1655" s="179">
        <v>1654</v>
      </c>
      <c r="H1655" s="180">
        <f>(C1655+4.2+coefficient!$B$19)/0.85*1.19</f>
        <v>28.671999999999997</v>
      </c>
      <c r="I1655" s="132">
        <v>294</v>
      </c>
      <c r="J1655" s="132">
        <v>167453098</v>
      </c>
      <c r="K1655" s="132">
        <v>451886</v>
      </c>
      <c r="L1655" s="181">
        <f>(C1655+4.2+coefficient!$B$19)/0.88*1.19</f>
        <v>27.694545454545455</v>
      </c>
      <c r="M1655" s="135">
        <v>295</v>
      </c>
      <c r="N1655" s="135">
        <v>167453098</v>
      </c>
      <c r="O1655" s="135">
        <v>451887</v>
      </c>
      <c r="P1655" s="182">
        <f>(C1655+4.2+coefficient!$B$19-0.5)/0.88*1.19</f>
        <v>27.018409090909088</v>
      </c>
      <c r="Q1655" s="137">
        <v>296</v>
      </c>
      <c r="R1655" s="137">
        <v>167453098</v>
      </c>
      <c r="S1655" s="137">
        <v>451888</v>
      </c>
      <c r="T1655" s="186">
        <f t="shared" si="113"/>
        <v>11.467272727272727</v>
      </c>
      <c r="U1655" s="187">
        <v>758</v>
      </c>
      <c r="V1655" s="187">
        <v>167453098</v>
      </c>
      <c r="W1655" s="187">
        <v>601270</v>
      </c>
      <c r="X1655" s="188">
        <f t="shared" si="116"/>
        <v>25.694545454545455</v>
      </c>
      <c r="Y1655" s="189">
        <v>759</v>
      </c>
      <c r="Z1655" s="189">
        <v>167453098</v>
      </c>
      <c r="AA1655" s="189">
        <v>601271</v>
      </c>
      <c r="AB1655" s="357">
        <v>8</v>
      </c>
    </row>
    <row r="1656" spans="1:28" x14ac:dyDescent="0.25">
      <c r="A1656" s="144" t="s">
        <v>2496</v>
      </c>
      <c r="B1656" s="183">
        <v>167453099</v>
      </c>
      <c r="C1656" s="184">
        <v>4.45</v>
      </c>
      <c r="D1656" s="127">
        <f>(C1656+4.2+coefficient!$B$19-0.5)/0.9*1.19</f>
        <v>26.642777777777773</v>
      </c>
      <c r="E1656" s="128">
        <f>(C1656+4.2+coefficient!$B$19-0.5)/0.95</f>
        <v>21.210526315789473</v>
      </c>
      <c r="F1656" s="178" t="s">
        <v>841</v>
      </c>
      <c r="G1656" s="179">
        <v>1655</v>
      </c>
      <c r="H1656" s="180">
        <f>(C1656+4.2+coefficient!$B$19)/0.85*1.19</f>
        <v>28.909999999999997</v>
      </c>
      <c r="I1656" s="132">
        <v>294</v>
      </c>
      <c r="J1656" s="132">
        <v>167453099</v>
      </c>
      <c r="K1656" s="132">
        <v>451889</v>
      </c>
      <c r="L1656" s="181">
        <f>(C1656+4.2+coefficient!$B$19)/0.88*1.19</f>
        <v>27.924431818181816</v>
      </c>
      <c r="M1656" s="135">
        <v>295</v>
      </c>
      <c r="N1656" s="135">
        <v>167453099</v>
      </c>
      <c r="O1656" s="135">
        <v>451890</v>
      </c>
      <c r="P1656" s="182">
        <f>(C1656+4.2+coefficient!$B$19-0.5)/0.88*1.19</f>
        <v>27.248295454545449</v>
      </c>
      <c r="Q1656" s="137">
        <v>296</v>
      </c>
      <c r="R1656" s="137">
        <v>167453099</v>
      </c>
      <c r="S1656" s="137">
        <v>451891</v>
      </c>
      <c r="T1656" s="186">
        <f t="shared" si="113"/>
        <v>11.697159090909091</v>
      </c>
      <c r="U1656" s="187">
        <v>758</v>
      </c>
      <c r="V1656" s="187">
        <v>167453099</v>
      </c>
      <c r="W1656" s="187">
        <v>601272</v>
      </c>
      <c r="X1656" s="188">
        <f t="shared" si="116"/>
        <v>25.924431818181816</v>
      </c>
      <c r="Y1656" s="189">
        <v>759</v>
      </c>
      <c r="Z1656" s="189">
        <v>167453099</v>
      </c>
      <c r="AA1656" s="189">
        <v>601273</v>
      </c>
      <c r="AB1656" s="357">
        <v>8</v>
      </c>
    </row>
    <row r="1657" spans="1:28" x14ac:dyDescent="0.25">
      <c r="A1657" s="125" t="s">
        <v>2497</v>
      </c>
      <c r="B1657" s="183">
        <v>167453100</v>
      </c>
      <c r="C1657" s="184">
        <v>3.37</v>
      </c>
      <c r="D1657" s="127">
        <f>(C1657+4.2+coefficient!$B$20-0.5)/0.9*1.19</f>
        <v>21.248111111111108</v>
      </c>
      <c r="E1657" s="128">
        <f>(C1657+4.2+coefficient!$B$20-0.5)/0.95</f>
        <v>16.91578947368421</v>
      </c>
      <c r="F1657" s="185" t="s">
        <v>842</v>
      </c>
      <c r="G1657" s="179">
        <v>1656</v>
      </c>
      <c r="H1657" s="180">
        <f>(C1657+4.2+coefficient!$B$20)/0.85*1.19</f>
        <v>23.198</v>
      </c>
      <c r="I1657" s="132">
        <v>294</v>
      </c>
      <c r="J1657" s="132">
        <v>167453100</v>
      </c>
      <c r="K1657" s="132">
        <v>451892</v>
      </c>
      <c r="L1657" s="181">
        <f>(C1657+4.2+coefficient!$B$20)/0.88*1.19</f>
        <v>22.40715909090909</v>
      </c>
      <c r="M1657" s="135">
        <v>295</v>
      </c>
      <c r="N1657" s="135">
        <v>167453100</v>
      </c>
      <c r="O1657" s="135">
        <v>451893</v>
      </c>
      <c r="P1657" s="182">
        <f>(C1657+4.2+coefficient!$B$20-0.5)/0.88*1.19</f>
        <v>21.731022727272727</v>
      </c>
      <c r="Q1657" s="137">
        <v>296</v>
      </c>
      <c r="R1657" s="137">
        <v>167453100</v>
      </c>
      <c r="S1657" s="137">
        <v>451894</v>
      </c>
      <c r="T1657" s="186">
        <f t="shared" si="113"/>
        <v>10.236704545454547</v>
      </c>
      <c r="U1657" s="187">
        <v>758</v>
      </c>
      <c r="V1657" s="187">
        <v>167453100</v>
      </c>
      <c r="W1657" s="187">
        <v>601274</v>
      </c>
      <c r="X1657" s="188">
        <f t="shared" si="116"/>
        <v>20.40715909090909</v>
      </c>
      <c r="Y1657" s="189">
        <v>759</v>
      </c>
      <c r="Z1657" s="189">
        <v>167453100</v>
      </c>
      <c r="AA1657" s="189">
        <v>601275</v>
      </c>
      <c r="AB1657" s="357">
        <v>8</v>
      </c>
    </row>
    <row r="1658" spans="1:28" x14ac:dyDescent="0.25">
      <c r="A1658" s="144" t="s">
        <v>2498</v>
      </c>
      <c r="B1658" s="183">
        <v>167453101</v>
      </c>
      <c r="C1658" s="184">
        <v>4.0999999999999996</v>
      </c>
      <c r="D1658" s="127">
        <f>(C1658+4.2+coefficient!$B$19-0.5)/0.9*1.19</f>
        <v>26.18</v>
      </c>
      <c r="E1658" s="128">
        <f>(C1658+4.2+coefficient!$B$19-0.5)/0.95</f>
        <v>20.842105263157897</v>
      </c>
      <c r="F1658" s="178" t="s">
        <v>841</v>
      </c>
      <c r="G1658" s="179">
        <v>1657</v>
      </c>
      <c r="H1658" s="180">
        <f>(C1658+4.2+coefficient!$B$19)/0.85*1.19</f>
        <v>28.419999999999998</v>
      </c>
      <c r="I1658" s="132">
        <v>294</v>
      </c>
      <c r="J1658" s="132">
        <v>167453101</v>
      </c>
      <c r="K1658" s="132">
        <v>451895</v>
      </c>
      <c r="L1658" s="181">
        <f>(C1658+4.2+coefficient!$B$19)/0.88*1.19</f>
        <v>27.451136363636365</v>
      </c>
      <c r="M1658" s="135">
        <v>295</v>
      </c>
      <c r="N1658" s="135">
        <v>167453101</v>
      </c>
      <c r="O1658" s="135">
        <v>451896</v>
      </c>
      <c r="P1658" s="182">
        <f>(C1658+4.2+coefficient!$B$19-0.5)/0.88*1.19</f>
        <v>26.774999999999999</v>
      </c>
      <c r="Q1658" s="137">
        <v>296</v>
      </c>
      <c r="R1658" s="137">
        <v>167453101</v>
      </c>
      <c r="S1658" s="137">
        <v>451897</v>
      </c>
      <c r="T1658" s="186">
        <f t="shared" si="113"/>
        <v>11.223863636363637</v>
      </c>
      <c r="U1658" s="187">
        <v>758</v>
      </c>
      <c r="V1658" s="187">
        <v>167453101</v>
      </c>
      <c r="W1658" s="187">
        <v>601276</v>
      </c>
      <c r="X1658" s="188">
        <f t="shared" si="116"/>
        <v>25.451136363636365</v>
      </c>
      <c r="Y1658" s="189">
        <v>759</v>
      </c>
      <c r="Z1658" s="189">
        <v>167453101</v>
      </c>
      <c r="AA1658" s="189">
        <v>601277</v>
      </c>
      <c r="AB1658" s="357">
        <v>8</v>
      </c>
    </row>
    <row r="1659" spans="1:28" x14ac:dyDescent="0.25">
      <c r="A1659" s="125" t="s">
        <v>2499</v>
      </c>
      <c r="B1659" s="183">
        <v>167453102</v>
      </c>
      <c r="C1659" s="184">
        <v>3.8</v>
      </c>
      <c r="D1659" s="127">
        <f>(C1659+4.2+coefficient!$B$20-0.5)/0.9*1.19</f>
        <v>21.816666666666663</v>
      </c>
      <c r="E1659" s="128">
        <f>(C1659+4.2+coefficient!$B$20-0.5)/0.95</f>
        <v>17.368421052631579</v>
      </c>
      <c r="F1659" s="185" t="s">
        <v>842</v>
      </c>
      <c r="G1659" s="179">
        <v>1658</v>
      </c>
      <c r="H1659" s="180">
        <f>(C1659+4.2+coefficient!$B$20)/0.85*1.19</f>
        <v>23.799999999999997</v>
      </c>
      <c r="I1659" s="132">
        <v>294</v>
      </c>
      <c r="J1659" s="132">
        <v>167453102</v>
      </c>
      <c r="K1659" s="132">
        <v>451898</v>
      </c>
      <c r="L1659" s="181">
        <f>(C1659+4.2+coefficient!$B$20)/0.88*1.19</f>
        <v>22.98863636363636</v>
      </c>
      <c r="M1659" s="135">
        <v>295</v>
      </c>
      <c r="N1659" s="135">
        <v>167453102</v>
      </c>
      <c r="O1659" s="135">
        <v>451899</v>
      </c>
      <c r="P1659" s="182">
        <f>(C1659+4.2+coefficient!$B$20-0.5)/0.88*1.19</f>
        <v>22.3125</v>
      </c>
      <c r="Q1659" s="137">
        <v>296</v>
      </c>
      <c r="R1659" s="137">
        <v>167453102</v>
      </c>
      <c r="S1659" s="137">
        <v>451900</v>
      </c>
      <c r="T1659" s="186">
        <f t="shared" si="113"/>
        <v>10.818181818181818</v>
      </c>
      <c r="U1659" s="187">
        <v>758</v>
      </c>
      <c r="V1659" s="187">
        <v>167453102</v>
      </c>
      <c r="W1659" s="187">
        <v>601278</v>
      </c>
      <c r="X1659" s="188">
        <f t="shared" si="116"/>
        <v>20.98863636363636</v>
      </c>
      <c r="Y1659" s="189">
        <v>759</v>
      </c>
      <c r="Z1659" s="189">
        <v>167453102</v>
      </c>
      <c r="AA1659" s="189">
        <v>601279</v>
      </c>
      <c r="AB1659" s="357">
        <v>8</v>
      </c>
    </row>
    <row r="1660" spans="1:28" x14ac:dyDescent="0.25">
      <c r="A1660" s="144" t="s">
        <v>2500</v>
      </c>
      <c r="B1660" s="183">
        <v>167453103</v>
      </c>
      <c r="C1660" s="184">
        <v>4.53</v>
      </c>
      <c r="D1660" s="127">
        <f>(C1660+4.2+coefficient!$B$19-0.5)/0.9*1.19</f>
        <v>26.748555555555555</v>
      </c>
      <c r="E1660" s="128">
        <f>(C1660+4.2+coefficient!$B$19-0.5)/0.95</f>
        <v>21.294736842105266</v>
      </c>
      <c r="F1660" s="178" t="s">
        <v>841</v>
      </c>
      <c r="G1660" s="179">
        <v>1659</v>
      </c>
      <c r="H1660" s="180">
        <f>(C1660+4.2+coefficient!$B$19)/0.85*1.19</f>
        <v>29.022000000000002</v>
      </c>
      <c r="I1660" s="132">
        <v>294</v>
      </c>
      <c r="J1660" s="132">
        <v>167453103</v>
      </c>
      <c r="K1660" s="132">
        <v>451901</v>
      </c>
      <c r="L1660" s="181">
        <f>(C1660+4.2+coefficient!$B$19)/0.88*1.19</f>
        <v>28.032613636363639</v>
      </c>
      <c r="M1660" s="135">
        <v>295</v>
      </c>
      <c r="N1660" s="135">
        <v>167453103</v>
      </c>
      <c r="O1660" s="135">
        <v>451902</v>
      </c>
      <c r="P1660" s="182">
        <f>(C1660+4.2+coefficient!$B$19-0.5)/0.88*1.19</f>
        <v>27.356477272727272</v>
      </c>
      <c r="Q1660" s="137">
        <v>296</v>
      </c>
      <c r="R1660" s="137">
        <v>167453103</v>
      </c>
      <c r="S1660" s="137">
        <v>451903</v>
      </c>
      <c r="T1660" s="186">
        <f t="shared" si="113"/>
        <v>11.80534090909091</v>
      </c>
      <c r="U1660" s="187">
        <v>758</v>
      </c>
      <c r="V1660" s="187">
        <v>167453103</v>
      </c>
      <c r="W1660" s="187">
        <v>601280</v>
      </c>
      <c r="X1660" s="188">
        <f t="shared" si="116"/>
        <v>26.032613636363639</v>
      </c>
      <c r="Y1660" s="189">
        <v>759</v>
      </c>
      <c r="Z1660" s="189">
        <v>167453103</v>
      </c>
      <c r="AA1660" s="189">
        <v>601281</v>
      </c>
      <c r="AB1660" s="357">
        <v>8</v>
      </c>
    </row>
    <row r="1661" spans="1:28" x14ac:dyDescent="0.25">
      <c r="A1661" s="125" t="s">
        <v>2501</v>
      </c>
      <c r="B1661" s="183">
        <v>167453104</v>
      </c>
      <c r="C1661" s="184">
        <v>4.53</v>
      </c>
      <c r="D1661" s="127">
        <f>(C1661+4.2+coefficient!$B$19-0.5)/0.9*1.19</f>
        <v>26.748555555555555</v>
      </c>
      <c r="E1661" s="128">
        <f>(C1661+4.2+coefficient!$B$19-0.5)/0.95</f>
        <v>21.294736842105266</v>
      </c>
      <c r="F1661" s="185" t="s">
        <v>841</v>
      </c>
      <c r="G1661" s="179">
        <v>1660</v>
      </c>
      <c r="H1661" s="180">
        <f>(C1661+4.2+coefficient!$B$19)/0.85*1.19</f>
        <v>29.022000000000002</v>
      </c>
      <c r="I1661" s="132">
        <v>294</v>
      </c>
      <c r="J1661" s="132">
        <v>167453104</v>
      </c>
      <c r="K1661" s="132">
        <v>451904</v>
      </c>
      <c r="L1661" s="181">
        <f>(C1661+4.2+coefficient!$B$19)/0.88*1.19</f>
        <v>28.032613636363639</v>
      </c>
      <c r="M1661" s="135">
        <v>295</v>
      </c>
      <c r="N1661" s="135">
        <v>167453104</v>
      </c>
      <c r="O1661" s="135">
        <v>451905</v>
      </c>
      <c r="P1661" s="182">
        <f>(C1661+4.2+coefficient!$B$19-0.5)/0.88*1.19</f>
        <v>27.356477272727272</v>
      </c>
      <c r="Q1661" s="137">
        <v>296</v>
      </c>
      <c r="R1661" s="137">
        <v>167453104</v>
      </c>
      <c r="S1661" s="137">
        <v>451906</v>
      </c>
      <c r="T1661" s="186">
        <f t="shared" si="113"/>
        <v>11.80534090909091</v>
      </c>
      <c r="U1661" s="187">
        <v>758</v>
      </c>
      <c r="V1661" s="187">
        <v>167453104</v>
      </c>
      <c r="W1661" s="187">
        <v>601282</v>
      </c>
      <c r="X1661" s="188">
        <f t="shared" si="116"/>
        <v>26.032613636363639</v>
      </c>
      <c r="Y1661" s="189">
        <v>759</v>
      </c>
      <c r="Z1661" s="189">
        <v>167453104</v>
      </c>
      <c r="AA1661" s="189">
        <v>601283</v>
      </c>
      <c r="AB1661" s="357">
        <v>8</v>
      </c>
    </row>
    <row r="1662" spans="1:28" x14ac:dyDescent="0.25">
      <c r="A1662" s="144" t="s">
        <v>2502</v>
      </c>
      <c r="B1662" s="183">
        <v>167453105</v>
      </c>
      <c r="C1662" s="184">
        <v>4.7</v>
      </c>
      <c r="D1662" s="127">
        <f>(C1662+4.2+coefficient!$B$19-0.5)/0.9*1.19</f>
        <v>26.973333333333329</v>
      </c>
      <c r="E1662" s="128">
        <f>(C1662+4.2+coefficient!$B$19-0.5)/0.95</f>
        <v>21.473684210526315</v>
      </c>
      <c r="F1662" s="178" t="s">
        <v>841</v>
      </c>
      <c r="G1662" s="179">
        <v>1661</v>
      </c>
      <c r="H1662" s="180">
        <f>(C1662+4.2+coefficient!$B$19)/0.85*1.19</f>
        <v>29.259999999999994</v>
      </c>
      <c r="I1662" s="132">
        <v>294</v>
      </c>
      <c r="J1662" s="132">
        <v>167453105</v>
      </c>
      <c r="K1662" s="132">
        <v>451907</v>
      </c>
      <c r="L1662" s="181">
        <f>(C1662+4.2+coefficient!$B$19)/0.88*1.19</f>
        <v>28.262499999999999</v>
      </c>
      <c r="M1662" s="135">
        <v>295</v>
      </c>
      <c r="N1662" s="135">
        <v>167453105</v>
      </c>
      <c r="O1662" s="135">
        <v>451908</v>
      </c>
      <c r="P1662" s="182">
        <f>(C1662+4.2+coefficient!$B$19-0.5)/0.88*1.19</f>
        <v>27.586363636363632</v>
      </c>
      <c r="Q1662" s="137">
        <v>296</v>
      </c>
      <c r="R1662" s="137">
        <v>167453105</v>
      </c>
      <c r="S1662" s="137">
        <v>451909</v>
      </c>
      <c r="T1662" s="186">
        <f t="shared" si="113"/>
        <v>12.035227272727273</v>
      </c>
      <c r="U1662" s="187">
        <v>758</v>
      </c>
      <c r="V1662" s="187">
        <v>167453105</v>
      </c>
      <c r="W1662" s="187">
        <v>601284</v>
      </c>
      <c r="X1662" s="188">
        <f t="shared" si="116"/>
        <v>26.262499999999999</v>
      </c>
      <c r="Y1662" s="189">
        <v>759</v>
      </c>
      <c r="Z1662" s="189">
        <v>167453105</v>
      </c>
      <c r="AA1662" s="189">
        <v>601285</v>
      </c>
      <c r="AB1662" s="357">
        <v>8</v>
      </c>
    </row>
    <row r="1663" spans="1:28" x14ac:dyDescent="0.25">
      <c r="A1663" s="125" t="s">
        <v>2503</v>
      </c>
      <c r="B1663" s="183">
        <v>167453106</v>
      </c>
      <c r="C1663" s="184">
        <v>3.53</v>
      </c>
      <c r="D1663" s="127">
        <f>(C1663+4.2+coefficient!$B$20-0.5)/0.9*1.19</f>
        <v>21.459666666666667</v>
      </c>
      <c r="E1663" s="128">
        <f>(C1663+4.2+coefficient!$B$20-0.5)/0.95</f>
        <v>17.08421052631579</v>
      </c>
      <c r="F1663" s="185" t="s">
        <v>842</v>
      </c>
      <c r="G1663" s="179">
        <v>1662</v>
      </c>
      <c r="H1663" s="180">
        <f>(C1663+4.2+coefficient!$B$20)/0.85*1.19</f>
        <v>23.422000000000001</v>
      </c>
      <c r="I1663" s="132">
        <v>294</v>
      </c>
      <c r="J1663" s="132">
        <v>167453106</v>
      </c>
      <c r="K1663" s="132">
        <v>451910</v>
      </c>
      <c r="L1663" s="181">
        <f>(C1663+4.2+coefficient!$B$20)/0.88*1.19</f>
        <v>22.623522727272725</v>
      </c>
      <c r="M1663" s="135">
        <v>295</v>
      </c>
      <c r="N1663" s="135">
        <v>167453106</v>
      </c>
      <c r="O1663" s="135">
        <v>451911</v>
      </c>
      <c r="P1663" s="182">
        <f>(C1663+4.2+coefficient!$B$20-0.5)/0.88*1.19</f>
        <v>21.947386363636365</v>
      </c>
      <c r="Q1663" s="137">
        <v>296</v>
      </c>
      <c r="R1663" s="137">
        <v>167453106</v>
      </c>
      <c r="S1663" s="137">
        <v>451912</v>
      </c>
      <c r="T1663" s="186">
        <f t="shared" si="113"/>
        <v>10.453068181818182</v>
      </c>
      <c r="U1663" s="187">
        <v>758</v>
      </c>
      <c r="V1663" s="187">
        <v>167453106</v>
      </c>
      <c r="W1663" s="187">
        <v>601286</v>
      </c>
      <c r="X1663" s="188">
        <f>L1663-1</f>
        <v>21.623522727272725</v>
      </c>
      <c r="Y1663" s="189">
        <v>759</v>
      </c>
      <c r="Z1663" s="189">
        <v>167453106</v>
      </c>
      <c r="AA1663" s="189">
        <v>601287</v>
      </c>
      <c r="AB1663" s="357">
        <v>8</v>
      </c>
    </row>
    <row r="1664" spans="1:28" x14ac:dyDescent="0.25">
      <c r="A1664" s="144" t="s">
        <v>2504</v>
      </c>
      <c r="B1664" s="183">
        <v>167453107</v>
      </c>
      <c r="C1664" s="184">
        <v>4.26</v>
      </c>
      <c r="D1664" s="127">
        <f>(C1664+4.2+coefficient!$B$19-0.5)/0.9*1.19</f>
        <v>26.391555555555552</v>
      </c>
      <c r="E1664" s="128">
        <f>(C1664+4.2+coefficient!$B$19-0.5)/0.95</f>
        <v>21.010526315789477</v>
      </c>
      <c r="F1664" s="178" t="s">
        <v>841</v>
      </c>
      <c r="G1664" s="179">
        <v>1663</v>
      </c>
      <c r="H1664" s="180">
        <f>(C1664+4.2+coefficient!$B$19)/0.85*1.19</f>
        <v>28.644000000000002</v>
      </c>
      <c r="I1664" s="132">
        <v>294</v>
      </c>
      <c r="J1664" s="132">
        <v>167453107</v>
      </c>
      <c r="K1664" s="132">
        <v>451913</v>
      </c>
      <c r="L1664" s="181">
        <f>(C1664+4.2+coefficient!$B$19)/0.88*1.19</f>
        <v>27.6675</v>
      </c>
      <c r="M1664" s="135">
        <v>295</v>
      </c>
      <c r="N1664" s="135">
        <v>167453107</v>
      </c>
      <c r="O1664" s="135">
        <v>451914</v>
      </c>
      <c r="P1664" s="182">
        <f>(C1664+4.2+coefficient!$B$19-0.5)/0.88*1.19</f>
        <v>26.991363636363637</v>
      </c>
      <c r="Q1664" s="137">
        <v>296</v>
      </c>
      <c r="R1664" s="137">
        <v>167453107</v>
      </c>
      <c r="S1664" s="137">
        <v>451915</v>
      </c>
      <c r="T1664" s="186">
        <f t="shared" si="113"/>
        <v>11.440227272727274</v>
      </c>
      <c r="U1664" s="187">
        <v>758</v>
      </c>
      <c r="V1664" s="187">
        <v>167453107</v>
      </c>
      <c r="W1664" s="187">
        <v>601288</v>
      </c>
      <c r="X1664" s="188">
        <f>L1664-1</f>
        <v>26.6675</v>
      </c>
      <c r="Y1664" s="189">
        <v>759</v>
      </c>
      <c r="Z1664" s="189">
        <v>167453107</v>
      </c>
      <c r="AA1664" s="189">
        <v>601289</v>
      </c>
      <c r="AB1664" s="357">
        <v>8</v>
      </c>
    </row>
    <row r="1665" spans="1:33" x14ac:dyDescent="0.25">
      <c r="A1665" s="125" t="s">
        <v>2505</v>
      </c>
      <c r="B1665" s="183">
        <v>167453108</v>
      </c>
      <c r="C1665" s="184">
        <v>4.26</v>
      </c>
      <c r="D1665" s="127">
        <f>(C1665+4.2+coefficient!$B$19-0.5)/0.9*1.19</f>
        <v>26.391555555555552</v>
      </c>
      <c r="E1665" s="128">
        <f>(C1665+4.2+coefficient!$B$19-0.5)/0.95</f>
        <v>21.010526315789477</v>
      </c>
      <c r="F1665" s="185" t="s">
        <v>841</v>
      </c>
      <c r="G1665" s="179">
        <v>1664</v>
      </c>
      <c r="H1665" s="180">
        <f>(C1665+4.2+coefficient!$B$19)/0.85*1.19</f>
        <v>28.644000000000002</v>
      </c>
      <c r="I1665" s="132">
        <v>294</v>
      </c>
      <c r="J1665" s="132">
        <v>167453108</v>
      </c>
      <c r="K1665" s="132">
        <v>451916</v>
      </c>
      <c r="L1665" s="181">
        <f>(C1665+4.2+coefficient!$B$19)/0.88*1.19</f>
        <v>27.6675</v>
      </c>
      <c r="M1665" s="135">
        <v>295</v>
      </c>
      <c r="N1665" s="135">
        <v>167453108</v>
      </c>
      <c r="O1665" s="135">
        <v>451917</v>
      </c>
      <c r="P1665" s="182">
        <f>(C1665+4.2+coefficient!$B$19-0.5)/0.88*1.19</f>
        <v>26.991363636363637</v>
      </c>
      <c r="Q1665" s="137">
        <v>296</v>
      </c>
      <c r="R1665" s="137">
        <v>167453108</v>
      </c>
      <c r="S1665" s="137">
        <v>451918</v>
      </c>
      <c r="T1665" s="186">
        <f t="shared" si="113"/>
        <v>11.440227272727274</v>
      </c>
      <c r="U1665" s="187">
        <v>758</v>
      </c>
      <c r="V1665" s="187">
        <v>167453108</v>
      </c>
      <c r="W1665" s="187">
        <v>601290</v>
      </c>
      <c r="X1665" s="188">
        <f>L1665-1</f>
        <v>26.6675</v>
      </c>
      <c r="Y1665" s="189">
        <v>759</v>
      </c>
      <c r="Z1665" s="189">
        <v>167453108</v>
      </c>
      <c r="AA1665" s="189">
        <v>601291</v>
      </c>
      <c r="AB1665" s="357">
        <v>8</v>
      </c>
    </row>
    <row r="1666" spans="1:33" x14ac:dyDescent="0.25">
      <c r="A1666" s="144" t="s">
        <v>2506</v>
      </c>
      <c r="B1666" s="183">
        <v>167453109</v>
      </c>
      <c r="C1666" s="184">
        <v>2.56</v>
      </c>
      <c r="D1666" s="127">
        <f>(C1666+4.2+coefficient!$B$21-0.5)/0.9*1.19</f>
        <v>17.532666666666664</v>
      </c>
      <c r="E1666" s="128">
        <f>(C1666+4.2+coefficient!$B$21-0.5)/0.95</f>
        <v>13.957894736842105</v>
      </c>
      <c r="F1666" s="178" t="s">
        <v>516</v>
      </c>
      <c r="G1666" s="179">
        <v>1665</v>
      </c>
      <c r="H1666" s="180">
        <f>(C1666+4.2+coefficient!$B$21)/0.85*1.19</f>
        <v>19.263999999999999</v>
      </c>
      <c r="I1666" s="132">
        <v>294</v>
      </c>
      <c r="J1666" s="132">
        <v>167453109</v>
      </c>
      <c r="K1666" s="132">
        <v>451919</v>
      </c>
      <c r="L1666" s="181">
        <f>(C1666+4.2+coefficient!$B$21)/0.88*1.19</f>
        <v>18.607272727272726</v>
      </c>
      <c r="M1666" s="135">
        <v>295</v>
      </c>
      <c r="N1666" s="135">
        <v>167453109</v>
      </c>
      <c r="O1666" s="135">
        <v>451920</v>
      </c>
      <c r="P1666" s="182">
        <f>(C1666+4.2+coefficient!$B$21-0.5)/0.88*1.19</f>
        <v>17.931136363636362</v>
      </c>
      <c r="Q1666" s="137">
        <v>296</v>
      </c>
      <c r="R1666" s="137">
        <v>167453109</v>
      </c>
      <c r="S1666" s="137">
        <v>451921</v>
      </c>
      <c r="T1666" s="186">
        <f t="shared" ref="T1666:T1729" si="117">(C1666+4.2)/0.88*1.19</f>
        <v>9.1413636363636357</v>
      </c>
      <c r="U1666" s="187">
        <v>758</v>
      </c>
      <c r="V1666" s="187">
        <v>167453109</v>
      </c>
      <c r="W1666" s="187">
        <v>601292</v>
      </c>
      <c r="X1666" s="188">
        <f t="shared" ref="X1666:X1680" si="118">L1666-4.9</f>
        <v>13.707272727272725</v>
      </c>
      <c r="Y1666" s="189">
        <v>759</v>
      </c>
      <c r="Z1666" s="189">
        <v>167453109</v>
      </c>
      <c r="AA1666" s="189">
        <v>601293</v>
      </c>
      <c r="AB1666" s="357">
        <v>93</v>
      </c>
    </row>
    <row r="1667" spans="1:33" x14ac:dyDescent="0.25">
      <c r="A1667" s="125" t="s">
        <v>2507</v>
      </c>
      <c r="B1667" s="183">
        <v>167453110</v>
      </c>
      <c r="C1667" s="184">
        <v>3.43</v>
      </c>
      <c r="D1667" s="127">
        <f>(C1667+4.2+coefficient!$B$20-0.5)/0.9*1.19</f>
        <v>21.327444444444446</v>
      </c>
      <c r="E1667" s="128">
        <f>(C1667+4.2+coefficient!$B$20-0.5)/0.95</f>
        <v>16.978947368421057</v>
      </c>
      <c r="F1667" s="185" t="s">
        <v>842</v>
      </c>
      <c r="G1667" s="179">
        <v>1666</v>
      </c>
      <c r="H1667" s="180">
        <f>(C1667+4.2+coefficient!$B$20)/0.85*1.19</f>
        <v>23.282000000000004</v>
      </c>
      <c r="I1667" s="132">
        <v>294</v>
      </c>
      <c r="J1667" s="132">
        <v>167453110</v>
      </c>
      <c r="K1667" s="132">
        <v>451922</v>
      </c>
      <c r="L1667" s="181">
        <f>(C1667+4.2+coefficient!$B$20)/0.88*1.19</f>
        <v>22.488295454545458</v>
      </c>
      <c r="M1667" s="135">
        <v>295</v>
      </c>
      <c r="N1667" s="135">
        <v>167453110</v>
      </c>
      <c r="O1667" s="135">
        <v>451923</v>
      </c>
      <c r="P1667" s="182">
        <f>(C1667+4.2+coefficient!$B$20-0.5)/0.88*1.19</f>
        <v>21.812159090909091</v>
      </c>
      <c r="Q1667" s="137">
        <v>296</v>
      </c>
      <c r="R1667" s="137">
        <v>167453110</v>
      </c>
      <c r="S1667" s="137">
        <v>451924</v>
      </c>
      <c r="T1667" s="186">
        <f t="shared" si="117"/>
        <v>10.31784090909091</v>
      </c>
      <c r="U1667" s="187">
        <v>758</v>
      </c>
      <c r="V1667" s="187">
        <v>167453110</v>
      </c>
      <c r="W1667" s="187">
        <v>601294</v>
      </c>
      <c r="X1667" s="188">
        <f t="shared" si="118"/>
        <v>17.58829545454546</v>
      </c>
      <c r="Y1667" s="189">
        <v>759</v>
      </c>
      <c r="Z1667" s="189">
        <v>167453110</v>
      </c>
      <c r="AA1667" s="189">
        <v>601295</v>
      </c>
      <c r="AB1667" s="357">
        <v>93</v>
      </c>
      <c r="AE1667">
        <v>2</v>
      </c>
      <c r="AF1667">
        <v>19.78</v>
      </c>
      <c r="AG1667">
        <v>0</v>
      </c>
    </row>
    <row r="1668" spans="1:33" x14ac:dyDescent="0.25">
      <c r="A1668" s="144" t="s">
        <v>2508</v>
      </c>
      <c r="B1668" s="183">
        <v>167453111</v>
      </c>
      <c r="C1668" s="184">
        <v>4.16</v>
      </c>
      <c r="D1668" s="127">
        <f>(C1668+4.2+coefficient!$B$19-0.5)/0.9*1.19</f>
        <v>26.259333333333331</v>
      </c>
      <c r="E1668" s="128">
        <f>(C1668+4.2+coefficient!$B$19-0.5)/0.95</f>
        <v>20.905263157894737</v>
      </c>
      <c r="F1668" s="178" t="s">
        <v>841</v>
      </c>
      <c r="G1668" s="179">
        <v>1667</v>
      </c>
      <c r="H1668" s="180">
        <f>(C1668+4.2+coefficient!$B$19)/0.85*1.19</f>
        <v>28.503999999999998</v>
      </c>
      <c r="I1668" s="132">
        <v>294</v>
      </c>
      <c r="J1668" s="132">
        <v>167453111</v>
      </c>
      <c r="K1668" s="132">
        <v>451925</v>
      </c>
      <c r="L1668" s="181">
        <f>(C1668+4.2+coefficient!$B$19)/0.88*1.19</f>
        <v>27.532272727272726</v>
      </c>
      <c r="M1668" s="135">
        <v>295</v>
      </c>
      <c r="N1668" s="135">
        <v>167453111</v>
      </c>
      <c r="O1668" s="135">
        <v>451926</v>
      </c>
      <c r="P1668" s="182">
        <f>(C1668+4.2+coefficient!$B$19-0.5)/0.88*1.19</f>
        <v>26.856136363636359</v>
      </c>
      <c r="Q1668" s="137">
        <v>296</v>
      </c>
      <c r="R1668" s="137">
        <v>167453111</v>
      </c>
      <c r="S1668" s="137">
        <v>451927</v>
      </c>
      <c r="T1668" s="186">
        <f t="shared" si="117"/>
        <v>11.305</v>
      </c>
      <c r="U1668" s="187">
        <v>758</v>
      </c>
      <c r="V1668" s="187">
        <v>167453111</v>
      </c>
      <c r="W1668" s="187">
        <v>601296</v>
      </c>
      <c r="X1668" s="188">
        <f t="shared" si="118"/>
        <v>22.632272727272728</v>
      </c>
      <c r="Y1668" s="189">
        <v>759</v>
      </c>
      <c r="Z1668" s="189">
        <v>167453111</v>
      </c>
      <c r="AA1668" s="189">
        <v>601297</v>
      </c>
      <c r="AB1668" s="357">
        <v>93</v>
      </c>
    </row>
    <row r="1669" spans="1:33" x14ac:dyDescent="0.25">
      <c r="A1669" s="125" t="s">
        <v>2509</v>
      </c>
      <c r="B1669" s="183">
        <v>167453112</v>
      </c>
      <c r="C1669" s="184">
        <v>4.16</v>
      </c>
      <c r="D1669" s="127">
        <f>(C1669+4.2+coefficient!$B$19-0.5)/0.9*1.19</f>
        <v>26.259333333333331</v>
      </c>
      <c r="E1669" s="128">
        <f>(C1669+4.2+coefficient!$B$19-0.5)/0.95</f>
        <v>20.905263157894737</v>
      </c>
      <c r="F1669" s="185" t="s">
        <v>841</v>
      </c>
      <c r="G1669" s="179">
        <v>1668</v>
      </c>
      <c r="H1669" s="180">
        <f>(C1669+4.2+coefficient!$B$19)/0.85*1.19</f>
        <v>28.503999999999998</v>
      </c>
      <c r="I1669" s="132">
        <v>294</v>
      </c>
      <c r="J1669" s="132">
        <v>167453112</v>
      </c>
      <c r="K1669" s="132">
        <v>451928</v>
      </c>
      <c r="L1669" s="181">
        <f>(C1669+4.2+coefficient!$B$19)/0.88*1.19</f>
        <v>27.532272727272726</v>
      </c>
      <c r="M1669" s="135">
        <v>295</v>
      </c>
      <c r="N1669" s="135">
        <v>167453112</v>
      </c>
      <c r="O1669" s="135">
        <v>451929</v>
      </c>
      <c r="P1669" s="182">
        <f>(C1669+4.2+coefficient!$B$19-0.5)/0.88*1.19</f>
        <v>26.856136363636359</v>
      </c>
      <c r="Q1669" s="137">
        <v>296</v>
      </c>
      <c r="R1669" s="137">
        <v>167453112</v>
      </c>
      <c r="S1669" s="137">
        <v>451930</v>
      </c>
      <c r="T1669" s="186">
        <f t="shared" si="117"/>
        <v>11.305</v>
      </c>
      <c r="U1669" s="187">
        <v>758</v>
      </c>
      <c r="V1669" s="187">
        <v>167453112</v>
      </c>
      <c r="W1669" s="187">
        <v>601298</v>
      </c>
      <c r="X1669" s="188">
        <f t="shared" si="118"/>
        <v>22.632272727272728</v>
      </c>
      <c r="Y1669" s="189">
        <v>759</v>
      </c>
      <c r="Z1669" s="189">
        <v>167453112</v>
      </c>
      <c r="AA1669" s="189">
        <v>601299</v>
      </c>
      <c r="AB1669" s="357">
        <v>93</v>
      </c>
    </row>
    <row r="1670" spans="1:33" x14ac:dyDescent="0.25">
      <c r="A1670" s="144" t="s">
        <v>2510</v>
      </c>
      <c r="B1670" s="183">
        <v>167453113</v>
      </c>
      <c r="C1670" s="184">
        <v>4.33</v>
      </c>
      <c r="D1670" s="127">
        <f>(C1670+4.2+coefficient!$B$19-0.5)/0.9*1.19</f>
        <v>26.484111111111112</v>
      </c>
      <c r="E1670" s="128">
        <f>(C1670+4.2+coefficient!$B$19-0.5)/0.95</f>
        <v>21.084210526315793</v>
      </c>
      <c r="F1670" s="178" t="s">
        <v>841</v>
      </c>
      <c r="G1670" s="179">
        <v>1669</v>
      </c>
      <c r="H1670" s="180">
        <f>(C1670+4.2+coefficient!$B$19)/0.85*1.19</f>
        <v>28.742000000000001</v>
      </c>
      <c r="I1670" s="132">
        <v>294</v>
      </c>
      <c r="J1670" s="132">
        <v>167453113</v>
      </c>
      <c r="K1670" s="132">
        <v>451931</v>
      </c>
      <c r="L1670" s="181">
        <f>(C1670+4.2+coefficient!$B$19)/0.88*1.19</f>
        <v>27.762159090909094</v>
      </c>
      <c r="M1670" s="135">
        <v>295</v>
      </c>
      <c r="N1670" s="135">
        <v>167453113</v>
      </c>
      <c r="O1670" s="135">
        <v>451932</v>
      </c>
      <c r="P1670" s="182">
        <f>(C1670+4.2+coefficient!$B$19-0.5)/0.88*1.19</f>
        <v>27.086022727272727</v>
      </c>
      <c r="Q1670" s="137">
        <v>296</v>
      </c>
      <c r="R1670" s="137">
        <v>167453113</v>
      </c>
      <c r="S1670" s="137">
        <v>451933</v>
      </c>
      <c r="T1670" s="186">
        <f t="shared" si="117"/>
        <v>11.534886363636366</v>
      </c>
      <c r="U1670" s="187">
        <v>758</v>
      </c>
      <c r="V1670" s="187">
        <v>167453113</v>
      </c>
      <c r="W1670" s="187">
        <v>601300</v>
      </c>
      <c r="X1670" s="188">
        <f t="shared" si="118"/>
        <v>22.862159090909095</v>
      </c>
      <c r="Y1670" s="189">
        <v>759</v>
      </c>
      <c r="Z1670" s="189">
        <v>167453113</v>
      </c>
      <c r="AA1670" s="189">
        <v>601301</v>
      </c>
      <c r="AB1670" s="357">
        <v>93</v>
      </c>
    </row>
    <row r="1671" spans="1:33" x14ac:dyDescent="0.25">
      <c r="A1671" s="125" t="s">
        <v>2511</v>
      </c>
      <c r="B1671" s="183">
        <v>167453114</v>
      </c>
      <c r="C1671" s="184">
        <v>4.3</v>
      </c>
      <c r="D1671" s="127">
        <f>(C1671+4.2+coefficient!$B$19-0.5)/0.9*1.19</f>
        <v>26.444444444444443</v>
      </c>
      <c r="E1671" s="128">
        <f>(C1671+4.2+coefficient!$B$19-0.5)/0.95</f>
        <v>21.05263157894737</v>
      </c>
      <c r="F1671" s="185" t="s">
        <v>841</v>
      </c>
      <c r="G1671" s="179">
        <v>1670</v>
      </c>
      <c r="H1671" s="180">
        <f>(C1671+4.2+coefficient!$B$19)/0.85*1.19</f>
        <v>28.7</v>
      </c>
      <c r="I1671" s="132">
        <v>294</v>
      </c>
      <c r="J1671" s="132">
        <v>167453114</v>
      </c>
      <c r="K1671" s="132">
        <v>451934</v>
      </c>
      <c r="L1671" s="181">
        <f>(C1671+4.2+coefficient!$B$19)/0.88*1.19</f>
        <v>27.72159090909091</v>
      </c>
      <c r="M1671" s="135">
        <v>295</v>
      </c>
      <c r="N1671" s="135">
        <v>167453114</v>
      </c>
      <c r="O1671" s="135">
        <v>451935</v>
      </c>
      <c r="P1671" s="182">
        <f>(C1671+4.2+coefficient!$B$19-0.5)/0.88*1.19</f>
        <v>27.045454545454543</v>
      </c>
      <c r="Q1671" s="137">
        <v>296</v>
      </c>
      <c r="R1671" s="137">
        <v>167453114</v>
      </c>
      <c r="S1671" s="137">
        <v>451936</v>
      </c>
      <c r="T1671" s="186">
        <f t="shared" si="117"/>
        <v>11.49431818181818</v>
      </c>
      <c r="U1671" s="187">
        <v>758</v>
      </c>
      <c r="V1671" s="187">
        <v>167453114</v>
      </c>
      <c r="W1671" s="187">
        <v>601302</v>
      </c>
      <c r="X1671" s="188">
        <f t="shared" si="118"/>
        <v>22.821590909090908</v>
      </c>
      <c r="Y1671" s="189">
        <v>759</v>
      </c>
      <c r="Z1671" s="189">
        <v>167453114</v>
      </c>
      <c r="AA1671" s="189">
        <v>601303</v>
      </c>
      <c r="AB1671" s="357">
        <v>93</v>
      </c>
    </row>
    <row r="1672" spans="1:33" x14ac:dyDescent="0.25">
      <c r="A1672" s="144" t="s">
        <v>2512</v>
      </c>
      <c r="B1672" s="183">
        <v>167453115</v>
      </c>
      <c r="C1672" s="184">
        <v>3.25</v>
      </c>
      <c r="D1672" s="127">
        <f>(C1672+4.2+coefficient!$B$20-0.5)/0.9*1.19</f>
        <v>21.089444444444442</v>
      </c>
      <c r="E1672" s="128">
        <f>(C1672+4.2+coefficient!$B$20-0.5)/0.95</f>
        <v>16.789473684210527</v>
      </c>
      <c r="F1672" s="178" t="s">
        <v>842</v>
      </c>
      <c r="G1672" s="179">
        <v>1671</v>
      </c>
      <c r="H1672" s="180">
        <f>(C1672+4.2+coefficient!$B$20)/0.85*1.19</f>
        <v>23.029999999999998</v>
      </c>
      <c r="I1672" s="132">
        <v>294</v>
      </c>
      <c r="J1672" s="132">
        <v>167453115</v>
      </c>
      <c r="K1672" s="132">
        <v>451937</v>
      </c>
      <c r="L1672" s="181">
        <f>(C1672+4.2+coefficient!$B$20)/0.88*1.19</f>
        <v>22.244886363636361</v>
      </c>
      <c r="M1672" s="135">
        <v>295</v>
      </c>
      <c r="N1672" s="135">
        <v>167453115</v>
      </c>
      <c r="O1672" s="135">
        <v>451938</v>
      </c>
      <c r="P1672" s="182">
        <f>(C1672+4.2+coefficient!$B$20-0.5)/0.88*1.19</f>
        <v>21.568749999999998</v>
      </c>
      <c r="Q1672" s="137">
        <v>296</v>
      </c>
      <c r="R1672" s="137">
        <v>167453115</v>
      </c>
      <c r="S1672" s="137">
        <v>451939</v>
      </c>
      <c r="T1672" s="186">
        <f t="shared" si="117"/>
        <v>10.074431818181818</v>
      </c>
      <c r="U1672" s="187">
        <v>758</v>
      </c>
      <c r="V1672" s="187">
        <v>167453115</v>
      </c>
      <c r="W1672" s="187">
        <v>601304</v>
      </c>
      <c r="X1672" s="188">
        <f t="shared" si="118"/>
        <v>17.344886363636363</v>
      </c>
      <c r="Y1672" s="189">
        <v>759</v>
      </c>
      <c r="Z1672" s="189">
        <v>167453115</v>
      </c>
      <c r="AA1672" s="189">
        <v>601305</v>
      </c>
      <c r="AB1672" s="357">
        <v>93</v>
      </c>
    </row>
    <row r="1673" spans="1:33" x14ac:dyDescent="0.25">
      <c r="A1673" s="125" t="s">
        <v>2513</v>
      </c>
      <c r="B1673" s="183">
        <v>167453116</v>
      </c>
      <c r="C1673" s="184">
        <v>3.98</v>
      </c>
      <c r="D1673" s="127">
        <f>(C1673+4.2+coefficient!$B$19-0.5)/0.9*1.19</f>
        <v>26.021333333333331</v>
      </c>
      <c r="E1673" s="128">
        <f>(C1673+4.2+coefficient!$B$19-0.5)/0.95</f>
        <v>20.715789473684211</v>
      </c>
      <c r="F1673" s="185" t="s">
        <v>841</v>
      </c>
      <c r="G1673" s="179">
        <v>1672</v>
      </c>
      <c r="H1673" s="180">
        <f>(C1673+4.2+coefficient!$B$19)/0.85*1.19</f>
        <v>28.251999999999999</v>
      </c>
      <c r="I1673" s="132">
        <v>294</v>
      </c>
      <c r="J1673" s="132">
        <v>167453116</v>
      </c>
      <c r="K1673" s="132">
        <v>451940</v>
      </c>
      <c r="L1673" s="181">
        <f>(C1673+4.2+coefficient!$B$19)/0.88*1.19</f>
        <v>27.288863636363633</v>
      </c>
      <c r="M1673" s="135">
        <v>295</v>
      </c>
      <c r="N1673" s="135">
        <v>167453116</v>
      </c>
      <c r="O1673" s="135">
        <v>451941</v>
      </c>
      <c r="P1673" s="182">
        <f>(C1673+4.2+coefficient!$B$19-0.5)/0.88*1.19</f>
        <v>26.61272727272727</v>
      </c>
      <c r="Q1673" s="137">
        <v>296</v>
      </c>
      <c r="R1673" s="137">
        <v>167453116</v>
      </c>
      <c r="S1673" s="137">
        <v>451942</v>
      </c>
      <c r="T1673" s="186">
        <f t="shared" si="117"/>
        <v>11.061590909090908</v>
      </c>
      <c r="U1673" s="187">
        <v>758</v>
      </c>
      <c r="V1673" s="187">
        <v>167453116</v>
      </c>
      <c r="W1673" s="187">
        <v>601306</v>
      </c>
      <c r="X1673" s="188">
        <f t="shared" si="118"/>
        <v>22.388863636363631</v>
      </c>
      <c r="Y1673" s="189">
        <v>759</v>
      </c>
      <c r="Z1673" s="189">
        <v>167453116</v>
      </c>
      <c r="AA1673" s="189">
        <v>601307</v>
      </c>
      <c r="AB1673" s="357">
        <v>93</v>
      </c>
    </row>
    <row r="1674" spans="1:33" x14ac:dyDescent="0.25">
      <c r="A1674" s="144" t="s">
        <v>2514</v>
      </c>
      <c r="B1674" s="183">
        <v>167453117</v>
      </c>
      <c r="C1674" s="184">
        <v>3.68</v>
      </c>
      <c r="D1674" s="127">
        <f>(C1674+4.2+coefficient!$B$20-0.5)/0.9*1.19</f>
        <v>21.658000000000001</v>
      </c>
      <c r="E1674" s="128">
        <f>(C1674+4.2+coefficient!$B$20-0.5)/0.95</f>
        <v>17.242105263157899</v>
      </c>
      <c r="F1674" s="178" t="s">
        <v>842</v>
      </c>
      <c r="G1674" s="179">
        <v>1673</v>
      </c>
      <c r="H1674" s="180">
        <f>(C1674+4.2+coefficient!$B$20)/0.85*1.19</f>
        <v>23.632000000000005</v>
      </c>
      <c r="I1674" s="132">
        <v>294</v>
      </c>
      <c r="J1674" s="132">
        <v>167453117</v>
      </c>
      <c r="K1674" s="132">
        <v>451943</v>
      </c>
      <c r="L1674" s="181">
        <f>(C1674+4.2+coefficient!$B$20)/0.88*1.19</f>
        <v>22.826363636363638</v>
      </c>
      <c r="M1674" s="135">
        <v>295</v>
      </c>
      <c r="N1674" s="135">
        <v>167453117</v>
      </c>
      <c r="O1674" s="135">
        <v>451944</v>
      </c>
      <c r="P1674" s="182">
        <f>(C1674+4.2+coefficient!$B$20-0.5)/0.88*1.19</f>
        <v>22.150227272727275</v>
      </c>
      <c r="Q1674" s="137">
        <v>296</v>
      </c>
      <c r="R1674" s="137">
        <v>167453117</v>
      </c>
      <c r="S1674" s="137">
        <v>451945</v>
      </c>
      <c r="T1674" s="186">
        <f t="shared" si="117"/>
        <v>10.655909090909091</v>
      </c>
      <c r="U1674" s="187">
        <v>758</v>
      </c>
      <c r="V1674" s="187">
        <v>167453117</v>
      </c>
      <c r="W1674" s="187">
        <v>601308</v>
      </c>
      <c r="X1674" s="188">
        <f t="shared" si="118"/>
        <v>17.926363636363639</v>
      </c>
      <c r="Y1674" s="189">
        <v>759</v>
      </c>
      <c r="Z1674" s="189">
        <v>167453117</v>
      </c>
      <c r="AA1674" s="189">
        <v>601309</v>
      </c>
      <c r="AB1674" s="357">
        <v>93</v>
      </c>
    </row>
    <row r="1675" spans="1:33" x14ac:dyDescent="0.25">
      <c r="A1675" s="125" t="s">
        <v>2515</v>
      </c>
      <c r="B1675" s="183">
        <v>167453118</v>
      </c>
      <c r="C1675" s="184">
        <v>4.41</v>
      </c>
      <c r="D1675" s="127">
        <f>(C1675+4.2+coefficient!$B$19-0.5)/0.9*1.19</f>
        <v>26.58988888888889</v>
      </c>
      <c r="E1675" s="128">
        <f>(C1675+4.2+coefficient!$B$19-0.5)/0.95</f>
        <v>21.168421052631579</v>
      </c>
      <c r="F1675" s="185" t="s">
        <v>841</v>
      </c>
      <c r="G1675" s="179">
        <v>1674</v>
      </c>
      <c r="H1675" s="180">
        <f>(C1675+4.2+coefficient!$B$19)/0.85*1.19</f>
        <v>28.853999999999999</v>
      </c>
      <c r="I1675" s="132">
        <v>294</v>
      </c>
      <c r="J1675" s="132">
        <v>167453118</v>
      </c>
      <c r="K1675" s="132">
        <v>451946</v>
      </c>
      <c r="L1675" s="181">
        <f>(C1675+4.2+coefficient!$B$19)/0.88*1.19</f>
        <v>27.870340909090906</v>
      </c>
      <c r="M1675" s="135">
        <v>295</v>
      </c>
      <c r="N1675" s="135">
        <v>167453118</v>
      </c>
      <c r="O1675" s="135">
        <v>451947</v>
      </c>
      <c r="P1675" s="182">
        <f>(C1675+4.2+coefficient!$B$19-0.5)/0.88*1.19</f>
        <v>27.194204545454543</v>
      </c>
      <c r="Q1675" s="137">
        <v>296</v>
      </c>
      <c r="R1675" s="137">
        <v>167453118</v>
      </c>
      <c r="S1675" s="137">
        <v>451948</v>
      </c>
      <c r="T1675" s="186">
        <f t="shared" si="117"/>
        <v>11.64306818181818</v>
      </c>
      <c r="U1675" s="187">
        <v>758</v>
      </c>
      <c r="V1675" s="187">
        <v>167453118</v>
      </c>
      <c r="W1675" s="187">
        <v>601310</v>
      </c>
      <c r="X1675" s="188">
        <f t="shared" si="118"/>
        <v>22.970340909090908</v>
      </c>
      <c r="Y1675" s="189">
        <v>759</v>
      </c>
      <c r="Z1675" s="189">
        <v>167453118</v>
      </c>
      <c r="AA1675" s="189">
        <v>601311</v>
      </c>
      <c r="AB1675" s="357">
        <v>93</v>
      </c>
    </row>
    <row r="1676" spans="1:33" x14ac:dyDescent="0.25">
      <c r="A1676" s="144" t="s">
        <v>2516</v>
      </c>
      <c r="B1676" s="183">
        <v>167453119</v>
      </c>
      <c r="C1676" s="184">
        <v>4.41</v>
      </c>
      <c r="D1676" s="127">
        <f>(C1676+4.2+coefficient!$B$19-0.5)/0.9*1.19</f>
        <v>26.58988888888889</v>
      </c>
      <c r="E1676" s="128">
        <f>(C1676+4.2+coefficient!$B$19-0.5)/0.95</f>
        <v>21.168421052631579</v>
      </c>
      <c r="F1676" s="178" t="s">
        <v>841</v>
      </c>
      <c r="G1676" s="179">
        <v>1675</v>
      </c>
      <c r="H1676" s="180">
        <f>(C1676+4.2+coefficient!$B$19)/0.85*1.19</f>
        <v>28.853999999999999</v>
      </c>
      <c r="I1676" s="132">
        <v>294</v>
      </c>
      <c r="J1676" s="132">
        <v>167453119</v>
      </c>
      <c r="K1676" s="132">
        <v>451949</v>
      </c>
      <c r="L1676" s="181">
        <f>(C1676+4.2+coefficient!$B$19)/0.88*1.19</f>
        <v>27.870340909090906</v>
      </c>
      <c r="M1676" s="135">
        <v>295</v>
      </c>
      <c r="N1676" s="135">
        <v>167453119</v>
      </c>
      <c r="O1676" s="135">
        <v>451950</v>
      </c>
      <c r="P1676" s="182">
        <f>(C1676+4.2+coefficient!$B$19-0.5)/0.88*1.19</f>
        <v>27.194204545454543</v>
      </c>
      <c r="Q1676" s="137">
        <v>296</v>
      </c>
      <c r="R1676" s="137">
        <v>167453119</v>
      </c>
      <c r="S1676" s="137">
        <v>451951</v>
      </c>
      <c r="T1676" s="186">
        <f t="shared" si="117"/>
        <v>11.64306818181818</v>
      </c>
      <c r="U1676" s="187">
        <v>758</v>
      </c>
      <c r="V1676" s="187">
        <v>167453119</v>
      </c>
      <c r="W1676" s="187">
        <v>601312</v>
      </c>
      <c r="X1676" s="188">
        <f t="shared" si="118"/>
        <v>22.970340909090908</v>
      </c>
      <c r="Y1676" s="189">
        <v>759</v>
      </c>
      <c r="Z1676" s="189">
        <v>167453119</v>
      </c>
      <c r="AA1676" s="189">
        <v>601313</v>
      </c>
      <c r="AB1676" s="357">
        <v>93</v>
      </c>
    </row>
    <row r="1677" spans="1:33" x14ac:dyDescent="0.25">
      <c r="A1677" s="125" t="s">
        <v>2517</v>
      </c>
      <c r="B1677" s="183">
        <v>167453120</v>
      </c>
      <c r="C1677" s="184">
        <v>4.58</v>
      </c>
      <c r="D1677" s="127">
        <f>(C1677+4.2+coefficient!$B$19-0.5)/0.9*1.19</f>
        <v>26.814666666666668</v>
      </c>
      <c r="E1677" s="128">
        <f>(C1677+4.2+coefficient!$B$19-0.5)/0.95</f>
        <v>21.347368421052632</v>
      </c>
      <c r="F1677" s="185" t="s">
        <v>841</v>
      </c>
      <c r="G1677" s="179">
        <v>1676</v>
      </c>
      <c r="H1677" s="180">
        <f>(C1677+4.2+coefficient!$B$19)/0.85*1.19</f>
        <v>29.092000000000002</v>
      </c>
      <c r="I1677" s="132">
        <v>294</v>
      </c>
      <c r="J1677" s="132">
        <v>167453120</v>
      </c>
      <c r="K1677" s="132">
        <v>451952</v>
      </c>
      <c r="L1677" s="181">
        <f>(C1677+4.2+coefficient!$B$19)/0.88*1.19</f>
        <v>28.10022727272727</v>
      </c>
      <c r="M1677" s="135">
        <v>295</v>
      </c>
      <c r="N1677" s="135">
        <v>167453120</v>
      </c>
      <c r="O1677" s="135">
        <v>451953</v>
      </c>
      <c r="P1677" s="182">
        <f>(C1677+4.2+coefficient!$B$19-0.5)/0.88*1.19</f>
        <v>27.424090909090911</v>
      </c>
      <c r="Q1677" s="137">
        <v>296</v>
      </c>
      <c r="R1677" s="137">
        <v>167453120</v>
      </c>
      <c r="S1677" s="137">
        <v>451954</v>
      </c>
      <c r="T1677" s="186">
        <f t="shared" si="117"/>
        <v>11.872954545454546</v>
      </c>
      <c r="U1677" s="187">
        <v>758</v>
      </c>
      <c r="V1677" s="187">
        <v>167453120</v>
      </c>
      <c r="W1677" s="187">
        <v>601314</v>
      </c>
      <c r="X1677" s="188">
        <f t="shared" si="118"/>
        <v>23.200227272727268</v>
      </c>
      <c r="Y1677" s="189">
        <v>759</v>
      </c>
      <c r="Z1677" s="189">
        <v>167453120</v>
      </c>
      <c r="AA1677" s="189">
        <v>601315</v>
      </c>
      <c r="AB1677" s="357">
        <v>93</v>
      </c>
    </row>
    <row r="1678" spans="1:33" x14ac:dyDescent="0.25">
      <c r="A1678" s="144" t="s">
        <v>2518</v>
      </c>
      <c r="B1678" s="183">
        <v>167453121</v>
      </c>
      <c r="C1678" s="184">
        <v>4.55</v>
      </c>
      <c r="D1678" s="127">
        <f>(C1678+4.2+coefficient!$B$19-0.5)/0.9*1.19</f>
        <v>26.774999999999999</v>
      </c>
      <c r="E1678" s="128">
        <f>(C1678+4.2+coefficient!$B$19-0.5)/0.95</f>
        <v>21.315789473684212</v>
      </c>
      <c r="F1678" s="178" t="s">
        <v>841</v>
      </c>
      <c r="G1678" s="179">
        <v>1677</v>
      </c>
      <c r="H1678" s="180">
        <f>(C1678+4.2+coefficient!$B$19)/0.85*1.19</f>
        <v>29.05</v>
      </c>
      <c r="I1678" s="132">
        <v>294</v>
      </c>
      <c r="J1678" s="132">
        <v>167453121</v>
      </c>
      <c r="K1678" s="132">
        <v>451955</v>
      </c>
      <c r="L1678" s="181">
        <f>(C1678+4.2+coefficient!$B$19)/0.88*1.19</f>
        <v>28.059659090909086</v>
      </c>
      <c r="M1678" s="135">
        <v>295</v>
      </c>
      <c r="N1678" s="135">
        <v>167453121</v>
      </c>
      <c r="O1678" s="135">
        <v>451956</v>
      </c>
      <c r="P1678" s="182">
        <f>(C1678+4.2+coefficient!$B$19-0.5)/0.88*1.19</f>
        <v>27.383522727272727</v>
      </c>
      <c r="Q1678" s="137">
        <v>296</v>
      </c>
      <c r="R1678" s="137">
        <v>167453121</v>
      </c>
      <c r="S1678" s="137">
        <v>451957</v>
      </c>
      <c r="T1678" s="186">
        <f t="shared" si="117"/>
        <v>11.832386363636363</v>
      </c>
      <c r="U1678" s="187">
        <v>758</v>
      </c>
      <c r="V1678" s="187">
        <v>167453121</v>
      </c>
      <c r="W1678" s="187">
        <v>601316</v>
      </c>
      <c r="X1678" s="188">
        <f t="shared" si="118"/>
        <v>23.159659090909088</v>
      </c>
      <c r="Y1678" s="189">
        <v>759</v>
      </c>
      <c r="Z1678" s="189">
        <v>167453121</v>
      </c>
      <c r="AA1678" s="189">
        <v>601317</v>
      </c>
      <c r="AB1678" s="357">
        <v>93</v>
      </c>
    </row>
    <row r="1679" spans="1:33" x14ac:dyDescent="0.25">
      <c r="A1679" s="125" t="s">
        <v>2519</v>
      </c>
      <c r="B1679" s="183">
        <v>167453122</v>
      </c>
      <c r="C1679" s="184">
        <v>3.49</v>
      </c>
      <c r="D1679" s="127">
        <f>(C1679+4.2+coefficient!$B$20-0.5)/0.9*1.19</f>
        <v>21.40677777777778</v>
      </c>
      <c r="E1679" s="128">
        <f>(C1679+4.2+coefficient!$B$20-0.5)/0.95</f>
        <v>17.042105263157897</v>
      </c>
      <c r="F1679" s="185" t="s">
        <v>842</v>
      </c>
      <c r="G1679" s="179">
        <v>1678</v>
      </c>
      <c r="H1679" s="180">
        <f>(C1679+4.2+coefficient!$B$20)/0.85*1.19</f>
        <v>23.366</v>
      </c>
      <c r="I1679" s="132">
        <v>294</v>
      </c>
      <c r="J1679" s="132">
        <v>167453122</v>
      </c>
      <c r="K1679" s="132">
        <v>451958</v>
      </c>
      <c r="L1679" s="181">
        <f>(C1679+4.2+coefficient!$B$20)/0.88*1.19</f>
        <v>22.569431818181819</v>
      </c>
      <c r="M1679" s="135">
        <v>295</v>
      </c>
      <c r="N1679" s="135">
        <v>167453122</v>
      </c>
      <c r="O1679" s="135">
        <v>451959</v>
      </c>
      <c r="P1679" s="182">
        <f>(C1679+4.2+coefficient!$B$20-0.5)/0.88*1.19</f>
        <v>21.893295454545456</v>
      </c>
      <c r="Q1679" s="137">
        <v>296</v>
      </c>
      <c r="R1679" s="137">
        <v>167453122</v>
      </c>
      <c r="S1679" s="137">
        <v>451960</v>
      </c>
      <c r="T1679" s="186">
        <f t="shared" si="117"/>
        <v>10.398977272727272</v>
      </c>
      <c r="U1679" s="187">
        <v>758</v>
      </c>
      <c r="V1679" s="187">
        <v>167453122</v>
      </c>
      <c r="W1679" s="187">
        <v>601318</v>
      </c>
      <c r="X1679" s="188">
        <f t="shared" si="118"/>
        <v>17.66943181818182</v>
      </c>
      <c r="Y1679" s="189">
        <v>759</v>
      </c>
      <c r="Z1679" s="189">
        <v>167453122</v>
      </c>
      <c r="AA1679" s="189">
        <v>601319</v>
      </c>
      <c r="AB1679" s="357">
        <v>93</v>
      </c>
    </row>
    <row r="1680" spans="1:33" x14ac:dyDescent="0.25">
      <c r="A1680" s="144" t="s">
        <v>2520</v>
      </c>
      <c r="B1680" s="183">
        <v>167453123</v>
      </c>
      <c r="C1680" s="184">
        <v>4.3600000000000003</v>
      </c>
      <c r="D1680" s="127">
        <f>(C1680+4.2+coefficient!$B$19-0.5)/0.9*1.19</f>
        <v>26.523777777777781</v>
      </c>
      <c r="E1680" s="128">
        <f>(C1680+4.2+coefficient!$B$19-0.5)/0.95</f>
        <v>21.115789473684213</v>
      </c>
      <c r="F1680" s="178" t="s">
        <v>841</v>
      </c>
      <c r="G1680" s="179">
        <v>1679</v>
      </c>
      <c r="H1680" s="180">
        <f>(C1680+4.2+coefficient!$B$19)/0.85*1.19</f>
        <v>28.784000000000002</v>
      </c>
      <c r="I1680" s="132">
        <v>294</v>
      </c>
      <c r="J1680" s="132">
        <v>167453123</v>
      </c>
      <c r="K1680" s="132">
        <v>451961</v>
      </c>
      <c r="L1680" s="181">
        <f>(C1680+4.2+coefficient!$B$19)/0.88*1.19</f>
        <v>27.802727272727275</v>
      </c>
      <c r="M1680" s="135">
        <v>295</v>
      </c>
      <c r="N1680" s="135">
        <v>167453123</v>
      </c>
      <c r="O1680" s="135">
        <v>451962</v>
      </c>
      <c r="P1680" s="182">
        <f>(C1680+4.2+coefficient!$B$19-0.5)/0.88*1.19</f>
        <v>27.126590909090908</v>
      </c>
      <c r="Q1680" s="137">
        <v>296</v>
      </c>
      <c r="R1680" s="137">
        <v>167453123</v>
      </c>
      <c r="S1680" s="137">
        <v>451963</v>
      </c>
      <c r="T1680" s="186">
        <f t="shared" si="117"/>
        <v>11.575454545454546</v>
      </c>
      <c r="U1680" s="187">
        <v>758</v>
      </c>
      <c r="V1680" s="187">
        <v>167453123</v>
      </c>
      <c r="W1680" s="187">
        <v>601320</v>
      </c>
      <c r="X1680" s="188">
        <f t="shared" si="118"/>
        <v>22.902727272727276</v>
      </c>
      <c r="Y1680" s="189">
        <v>759</v>
      </c>
      <c r="Z1680" s="189">
        <v>167453123</v>
      </c>
      <c r="AA1680" s="189">
        <v>601321</v>
      </c>
      <c r="AB1680" s="357">
        <v>93</v>
      </c>
    </row>
    <row r="1681" spans="1:33" x14ac:dyDescent="0.25">
      <c r="A1681" s="125" t="s">
        <v>2521</v>
      </c>
      <c r="B1681" s="183">
        <v>167453124</v>
      </c>
      <c r="C1681" s="184">
        <v>3.41</v>
      </c>
      <c r="D1681" s="127">
        <f>(C1681+4.2+coefficient!$B$20-0.5)/0.9*1.19</f>
        <v>21.300999999999998</v>
      </c>
      <c r="E1681" s="128">
        <f>(C1681+4.2+coefficient!$B$20-0.5)/0.95</f>
        <v>16.957894736842107</v>
      </c>
      <c r="F1681" s="185" t="s">
        <v>842</v>
      </c>
      <c r="G1681" s="179">
        <v>1680</v>
      </c>
      <c r="H1681" s="180">
        <f>(C1681+4.2+coefficient!$B$20)/0.85*1.19</f>
        <v>23.253999999999998</v>
      </c>
      <c r="I1681" s="132">
        <v>294</v>
      </c>
      <c r="J1681" s="132">
        <v>167453124</v>
      </c>
      <c r="K1681" s="132">
        <v>451964</v>
      </c>
      <c r="L1681" s="181">
        <f>(C1681+4.2+coefficient!$B$20)/0.88*1.19</f>
        <v>22.46125</v>
      </c>
      <c r="M1681" s="135">
        <v>295</v>
      </c>
      <c r="N1681" s="135">
        <v>167453124</v>
      </c>
      <c r="O1681" s="135">
        <v>451965</v>
      </c>
      <c r="P1681" s="182">
        <f>(C1681+4.2+coefficient!$B$20-0.5)/0.88*1.19</f>
        <v>21.785113636363633</v>
      </c>
      <c r="Q1681" s="137">
        <v>296</v>
      </c>
      <c r="R1681" s="137">
        <v>167453124</v>
      </c>
      <c r="S1681" s="137">
        <v>451966</v>
      </c>
      <c r="T1681" s="186">
        <f t="shared" si="117"/>
        <v>10.290795454545455</v>
      </c>
      <c r="U1681" s="187">
        <v>758</v>
      </c>
      <c r="V1681" s="187">
        <v>167453124</v>
      </c>
      <c r="W1681" s="187">
        <v>601322</v>
      </c>
      <c r="X1681" s="188">
        <f>L1681-1</f>
        <v>21.46125</v>
      </c>
      <c r="Y1681" s="189">
        <v>759</v>
      </c>
      <c r="Z1681" s="189">
        <v>167453124</v>
      </c>
      <c r="AA1681" s="189">
        <v>601323</v>
      </c>
      <c r="AB1681" s="357">
        <v>10</v>
      </c>
    </row>
    <row r="1682" spans="1:33" x14ac:dyDescent="0.25">
      <c r="A1682" s="144" t="s">
        <v>2522</v>
      </c>
      <c r="B1682" s="183">
        <v>167453125</v>
      </c>
      <c r="C1682" s="184">
        <v>4.1399999999999997</v>
      </c>
      <c r="D1682" s="127">
        <f>(C1682+4.2+coefficient!$B$19-0.5)/0.9*1.19</f>
        <v>26.232888888888887</v>
      </c>
      <c r="E1682" s="128">
        <f>(C1682+4.2+coefficient!$B$19-0.5)/0.95</f>
        <v>20.88421052631579</v>
      </c>
      <c r="F1682" s="178" t="s">
        <v>841</v>
      </c>
      <c r="G1682" s="179">
        <v>1681</v>
      </c>
      <c r="H1682" s="180">
        <f>(C1682+4.2+coefficient!$B$19)/0.85*1.19</f>
        <v>28.475999999999999</v>
      </c>
      <c r="I1682" s="132">
        <v>294</v>
      </c>
      <c r="J1682" s="132">
        <v>167453125</v>
      </c>
      <c r="K1682" s="132">
        <v>451967</v>
      </c>
      <c r="L1682" s="181">
        <f>(C1682+4.2+coefficient!$B$19)/0.88*1.19</f>
        <v>27.505227272727272</v>
      </c>
      <c r="M1682" s="135">
        <v>295</v>
      </c>
      <c r="N1682" s="135">
        <v>167453125</v>
      </c>
      <c r="O1682" s="135">
        <v>451968</v>
      </c>
      <c r="P1682" s="182">
        <f>(C1682+4.2+coefficient!$B$19-0.5)/0.88*1.19</f>
        <v>26.829090909090908</v>
      </c>
      <c r="Q1682" s="137">
        <v>296</v>
      </c>
      <c r="R1682" s="137">
        <v>167453125</v>
      </c>
      <c r="S1682" s="137">
        <v>451969</v>
      </c>
      <c r="T1682" s="186">
        <f t="shared" si="117"/>
        <v>11.277954545454545</v>
      </c>
      <c r="U1682" s="187">
        <v>758</v>
      </c>
      <c r="V1682" s="187">
        <v>167453125</v>
      </c>
      <c r="W1682" s="187">
        <v>601324</v>
      </c>
      <c r="X1682" s="188">
        <f>L1682-1</f>
        <v>26.505227272727272</v>
      </c>
      <c r="Y1682" s="189">
        <v>759</v>
      </c>
      <c r="Z1682" s="189">
        <v>167453125</v>
      </c>
      <c r="AA1682" s="189">
        <v>601325</v>
      </c>
      <c r="AB1682" s="357">
        <v>10</v>
      </c>
    </row>
    <row r="1683" spans="1:33" x14ac:dyDescent="0.25">
      <c r="A1683" s="125" t="s">
        <v>2523</v>
      </c>
      <c r="B1683" s="183">
        <v>167453126</v>
      </c>
      <c r="C1683" s="184">
        <v>4.1399999999999997</v>
      </c>
      <c r="D1683" s="127">
        <f>(C1683+4.2+coefficient!$B$19-0.5)/0.9*1.19</f>
        <v>26.232888888888887</v>
      </c>
      <c r="E1683" s="128">
        <f>(C1683+4.2+coefficient!$B$19-0.5)/0.95</f>
        <v>20.88421052631579</v>
      </c>
      <c r="F1683" s="185" t="s">
        <v>841</v>
      </c>
      <c r="G1683" s="179">
        <v>1682</v>
      </c>
      <c r="H1683" s="180">
        <f>(C1683+4.2+coefficient!$B$19)/0.85*1.19</f>
        <v>28.475999999999999</v>
      </c>
      <c r="I1683" s="132">
        <v>294</v>
      </c>
      <c r="J1683" s="132">
        <v>167453126</v>
      </c>
      <c r="K1683" s="132">
        <v>451970</v>
      </c>
      <c r="L1683" s="181">
        <f>(C1683+4.2+coefficient!$B$19)/0.88*1.19</f>
        <v>27.505227272727272</v>
      </c>
      <c r="M1683" s="135">
        <v>295</v>
      </c>
      <c r="N1683" s="135">
        <v>167453126</v>
      </c>
      <c r="O1683" s="135">
        <v>451971</v>
      </c>
      <c r="P1683" s="182">
        <f>(C1683+4.2+coefficient!$B$19-0.5)/0.88*1.19</f>
        <v>26.829090909090908</v>
      </c>
      <c r="Q1683" s="137">
        <v>296</v>
      </c>
      <c r="R1683" s="137">
        <v>167453126</v>
      </c>
      <c r="S1683" s="137">
        <v>451972</v>
      </c>
      <c r="T1683" s="186">
        <f t="shared" si="117"/>
        <v>11.277954545454545</v>
      </c>
      <c r="U1683" s="187">
        <v>758</v>
      </c>
      <c r="V1683" s="187">
        <v>167453126</v>
      </c>
      <c r="W1683" s="187">
        <v>601326</v>
      </c>
      <c r="X1683" s="188">
        <f>L1683-1</f>
        <v>26.505227272727272</v>
      </c>
      <c r="Y1683" s="189">
        <v>759</v>
      </c>
      <c r="Z1683" s="189">
        <v>167453126</v>
      </c>
      <c r="AA1683" s="189">
        <v>601327</v>
      </c>
      <c r="AB1683" s="357">
        <v>10</v>
      </c>
    </row>
    <row r="1684" spans="1:33" x14ac:dyDescent="0.25">
      <c r="A1684" s="144" t="s">
        <v>2524</v>
      </c>
      <c r="B1684" s="183">
        <v>167453127</v>
      </c>
      <c r="C1684" s="184">
        <v>3</v>
      </c>
      <c r="D1684" s="127">
        <f>(C1684+4.2+coefficient!$B$21-0.5)/0.9*1.19</f>
        <v>18.114444444444441</v>
      </c>
      <c r="E1684" s="128">
        <f>(C1684+4.2+coefficient!$B$21-0.5)/0.95</f>
        <v>14.421052631578947</v>
      </c>
      <c r="F1684" s="178" t="s">
        <v>516</v>
      </c>
      <c r="G1684" s="179">
        <v>1683</v>
      </c>
      <c r="H1684" s="180">
        <f>(C1684+4.2+coefficient!$B$21)/0.85*1.19</f>
        <v>19.88</v>
      </c>
      <c r="I1684" s="132">
        <v>294</v>
      </c>
      <c r="J1684" s="132">
        <v>167453127</v>
      </c>
      <c r="K1684" s="132">
        <v>451973</v>
      </c>
      <c r="L1684" s="181">
        <f>(C1684+4.2+coefficient!$B$21)/0.88*1.19</f>
        <v>19.202272727272728</v>
      </c>
      <c r="M1684" s="135">
        <v>295</v>
      </c>
      <c r="N1684" s="135">
        <v>167453127</v>
      </c>
      <c r="O1684" s="135">
        <v>451974</v>
      </c>
      <c r="P1684" s="182">
        <f>(C1684+4.2+coefficient!$B$21-0.5)/0.88*1.19</f>
        <v>18.526136363636361</v>
      </c>
      <c r="Q1684" s="137">
        <v>296</v>
      </c>
      <c r="R1684" s="137">
        <v>167453127</v>
      </c>
      <c r="S1684" s="137">
        <v>451975</v>
      </c>
      <c r="T1684" s="186">
        <f t="shared" si="117"/>
        <v>9.7363636363636363</v>
      </c>
      <c r="U1684" s="187">
        <v>758</v>
      </c>
      <c r="V1684" s="187">
        <v>167453127</v>
      </c>
      <c r="W1684" s="187">
        <v>601328</v>
      </c>
      <c r="X1684" s="188">
        <f>L1684-4.9</f>
        <v>14.302272727272728</v>
      </c>
      <c r="Y1684" s="189">
        <v>759</v>
      </c>
      <c r="Z1684" s="189">
        <v>167453127</v>
      </c>
      <c r="AA1684" s="189">
        <v>601329</v>
      </c>
      <c r="AB1684" s="357">
        <v>21</v>
      </c>
    </row>
    <row r="1685" spans="1:33" x14ac:dyDescent="0.25">
      <c r="A1685" s="125" t="s">
        <v>2525</v>
      </c>
      <c r="B1685" s="183">
        <v>167453128</v>
      </c>
      <c r="C1685" s="184">
        <v>3.93</v>
      </c>
      <c r="D1685" s="127">
        <f>(C1685+4.2+coefficient!$B$20-0.5)/0.9*1.19</f>
        <v>21.988555555555561</v>
      </c>
      <c r="E1685" s="128">
        <f>(C1685+4.2+coefficient!$B$20-0.5)/0.95</f>
        <v>17.505263157894742</v>
      </c>
      <c r="F1685" s="185" t="s">
        <v>842</v>
      </c>
      <c r="G1685" s="179">
        <v>1684</v>
      </c>
      <c r="H1685" s="180">
        <f>(C1685+4.2+coefficient!$B$20)/0.85*1.19</f>
        <v>23.982000000000003</v>
      </c>
      <c r="I1685" s="132">
        <v>294</v>
      </c>
      <c r="J1685" s="132">
        <v>167453128</v>
      </c>
      <c r="K1685" s="132">
        <v>451976</v>
      </c>
      <c r="L1685" s="181">
        <f>(C1685+4.2+coefficient!$B$20)/0.88*1.19</f>
        <v>23.164431818181821</v>
      </c>
      <c r="M1685" s="135">
        <v>295</v>
      </c>
      <c r="N1685" s="135">
        <v>167453128</v>
      </c>
      <c r="O1685" s="135">
        <v>451977</v>
      </c>
      <c r="P1685" s="182">
        <f>(C1685+4.2+coefficient!$B$20-0.5)/0.88*1.19</f>
        <v>22.488295454545458</v>
      </c>
      <c r="Q1685" s="137">
        <v>296</v>
      </c>
      <c r="R1685" s="137">
        <v>167453128</v>
      </c>
      <c r="S1685" s="137">
        <v>451978</v>
      </c>
      <c r="T1685" s="186">
        <f t="shared" si="117"/>
        <v>10.993977272727275</v>
      </c>
      <c r="U1685" s="187">
        <v>758</v>
      </c>
      <c r="V1685" s="187">
        <v>167453128</v>
      </c>
      <c r="W1685" s="187">
        <v>601330</v>
      </c>
      <c r="X1685" s="188">
        <f>L1685-4.9</f>
        <v>18.264431818181819</v>
      </c>
      <c r="Y1685" s="189">
        <v>759</v>
      </c>
      <c r="Z1685" s="189">
        <v>167453128</v>
      </c>
      <c r="AA1685" s="189">
        <v>601331</v>
      </c>
      <c r="AB1685" s="357">
        <v>21</v>
      </c>
    </row>
    <row r="1686" spans="1:33" x14ac:dyDescent="0.25">
      <c r="A1686" s="144" t="s">
        <v>2526</v>
      </c>
      <c r="B1686" s="183">
        <v>167453129</v>
      </c>
      <c r="C1686" s="184">
        <v>2.5</v>
      </c>
      <c r="D1686" s="127">
        <f>(C1686+4.2+coefficient!$B$21-0.5)/0.9*1.19</f>
        <v>17.453333333333333</v>
      </c>
      <c r="E1686" s="128">
        <f>(C1686+4.2+coefficient!$B$21-0.5)/0.95</f>
        <v>13.894736842105264</v>
      </c>
      <c r="F1686" s="178" t="s">
        <v>516</v>
      </c>
      <c r="G1686" s="179">
        <v>1685</v>
      </c>
      <c r="H1686" s="180">
        <f>(C1686+4.2+coefficient!$B$21)/0.85*1.19</f>
        <v>19.18</v>
      </c>
      <c r="I1686" s="132">
        <v>294</v>
      </c>
      <c r="J1686" s="132">
        <v>167453129</v>
      </c>
      <c r="K1686" s="132">
        <v>451979</v>
      </c>
      <c r="L1686" s="181">
        <f>(C1686+4.2+coefficient!$B$21)/0.88*1.19</f>
        <v>18.526136363636361</v>
      </c>
      <c r="M1686" s="135">
        <v>295</v>
      </c>
      <c r="N1686" s="135">
        <v>167453129</v>
      </c>
      <c r="O1686" s="135">
        <v>451980</v>
      </c>
      <c r="P1686" s="182">
        <f>(C1686+4.2+coefficient!$B$21-0.5)/0.88*1.19</f>
        <v>17.849999999999998</v>
      </c>
      <c r="Q1686" s="137">
        <v>296</v>
      </c>
      <c r="R1686" s="137">
        <v>167453129</v>
      </c>
      <c r="S1686" s="137">
        <v>451981</v>
      </c>
      <c r="T1686" s="186">
        <f t="shared" si="117"/>
        <v>9.060227272727273</v>
      </c>
      <c r="U1686" s="187">
        <v>758</v>
      </c>
      <c r="V1686" s="187">
        <v>167453129</v>
      </c>
      <c r="W1686" s="187">
        <v>601332</v>
      </c>
      <c r="X1686" s="188">
        <f>L1686-1</f>
        <v>17.526136363636361</v>
      </c>
      <c r="Y1686" s="189">
        <v>759</v>
      </c>
      <c r="Z1686" s="189">
        <v>167453129</v>
      </c>
      <c r="AA1686" s="189">
        <v>601333</v>
      </c>
      <c r="AB1686" s="357">
        <v>2</v>
      </c>
      <c r="AE1686">
        <v>2</v>
      </c>
      <c r="AF1686">
        <v>15.13</v>
      </c>
      <c r="AG1686">
        <v>0</v>
      </c>
    </row>
    <row r="1687" spans="1:33" x14ac:dyDescent="0.25">
      <c r="A1687" s="125" t="s">
        <v>2527</v>
      </c>
      <c r="B1687" s="183">
        <v>167453130</v>
      </c>
      <c r="C1687" s="184">
        <v>3.37</v>
      </c>
      <c r="D1687" s="127">
        <f>(C1687+4.2+coefficient!$B$20-0.5)/0.9*1.19</f>
        <v>21.248111111111108</v>
      </c>
      <c r="E1687" s="128">
        <f>(C1687+4.2+coefficient!$B$20-0.5)/0.95</f>
        <v>16.91578947368421</v>
      </c>
      <c r="F1687" s="185" t="s">
        <v>842</v>
      </c>
      <c r="G1687" s="179">
        <v>1686</v>
      </c>
      <c r="H1687" s="180">
        <f>(C1687+4.2+coefficient!$B$20)/0.85*1.19</f>
        <v>23.198</v>
      </c>
      <c r="I1687" s="132">
        <v>294</v>
      </c>
      <c r="J1687" s="132">
        <v>167453130</v>
      </c>
      <c r="K1687" s="132">
        <v>451982</v>
      </c>
      <c r="L1687" s="181">
        <f>(C1687+4.2+coefficient!$B$20)/0.88*1.19</f>
        <v>22.40715909090909</v>
      </c>
      <c r="M1687" s="135">
        <v>295</v>
      </c>
      <c r="N1687" s="135">
        <v>167453130</v>
      </c>
      <c r="O1687" s="135">
        <v>451983</v>
      </c>
      <c r="P1687" s="182">
        <f>(C1687+4.2+coefficient!$B$20-0.5)/0.88*1.19</f>
        <v>21.731022727272727</v>
      </c>
      <c r="Q1687" s="137">
        <v>296</v>
      </c>
      <c r="R1687" s="137">
        <v>167453130</v>
      </c>
      <c r="S1687" s="137">
        <v>451984</v>
      </c>
      <c r="T1687" s="186">
        <f t="shared" si="117"/>
        <v>10.236704545454547</v>
      </c>
      <c r="U1687" s="187">
        <v>758</v>
      </c>
      <c r="V1687" s="187">
        <v>167453130</v>
      </c>
      <c r="W1687" s="187">
        <v>601334</v>
      </c>
      <c r="X1687" s="188">
        <f>L1687-1</f>
        <v>21.40715909090909</v>
      </c>
      <c r="Y1687" s="189">
        <v>759</v>
      </c>
      <c r="Z1687" s="189">
        <v>167453130</v>
      </c>
      <c r="AA1687" s="189">
        <v>601335</v>
      </c>
      <c r="AB1687" s="357">
        <v>2</v>
      </c>
      <c r="AE1687">
        <v>2</v>
      </c>
      <c r="AF1687">
        <v>22.41</v>
      </c>
      <c r="AG1687">
        <v>0</v>
      </c>
    </row>
    <row r="1688" spans="1:33" x14ac:dyDescent="0.25">
      <c r="A1688" s="144" t="s">
        <v>2528</v>
      </c>
      <c r="B1688" s="183">
        <v>167453131</v>
      </c>
      <c r="C1688" s="184">
        <v>4.0999999999999996</v>
      </c>
      <c r="D1688" s="127">
        <f>(C1688+4.2+coefficient!$B$19-0.5)/0.9*1.19</f>
        <v>26.18</v>
      </c>
      <c r="E1688" s="128">
        <f>(C1688+4.2+coefficient!$B$19-0.5)/0.95</f>
        <v>20.842105263157897</v>
      </c>
      <c r="F1688" s="178" t="s">
        <v>841</v>
      </c>
      <c r="G1688" s="179">
        <v>1687</v>
      </c>
      <c r="H1688" s="180">
        <f>(C1688+4.2+coefficient!$B$19)/0.85*1.19</f>
        <v>28.419999999999998</v>
      </c>
      <c r="I1688" s="132">
        <v>294</v>
      </c>
      <c r="J1688" s="132">
        <v>167453131</v>
      </c>
      <c r="K1688" s="132">
        <v>451985</v>
      </c>
      <c r="L1688" s="181">
        <f>(C1688+4.2+coefficient!$B$19)/0.88*1.19</f>
        <v>27.451136363636365</v>
      </c>
      <c r="M1688" s="135">
        <v>295</v>
      </c>
      <c r="N1688" s="135">
        <v>167453131</v>
      </c>
      <c r="O1688" s="135">
        <v>451986</v>
      </c>
      <c r="P1688" s="182">
        <f>(C1688+4.2+coefficient!$B$19-0.5)/0.88*1.19</f>
        <v>26.774999999999999</v>
      </c>
      <c r="Q1688" s="137">
        <v>296</v>
      </c>
      <c r="R1688" s="137">
        <v>167453131</v>
      </c>
      <c r="S1688" s="137">
        <v>451987</v>
      </c>
      <c r="T1688" s="186">
        <f t="shared" si="117"/>
        <v>11.223863636363637</v>
      </c>
      <c r="U1688" s="187">
        <v>758</v>
      </c>
      <c r="V1688" s="187">
        <v>167453131</v>
      </c>
      <c r="W1688" s="187">
        <v>601336</v>
      </c>
      <c r="X1688" s="188">
        <f>L1688-1</f>
        <v>26.451136363636365</v>
      </c>
      <c r="Y1688" s="189">
        <v>759</v>
      </c>
      <c r="Z1688" s="189">
        <v>167453131</v>
      </c>
      <c r="AA1688" s="189">
        <v>601337</v>
      </c>
      <c r="AB1688" s="357">
        <v>2</v>
      </c>
    </row>
    <row r="1689" spans="1:33" x14ac:dyDescent="0.25">
      <c r="A1689" s="125" t="s">
        <v>2529</v>
      </c>
      <c r="B1689" s="183">
        <v>167453132</v>
      </c>
      <c r="C1689" s="184">
        <v>3.62</v>
      </c>
      <c r="D1689" s="127">
        <f>(C1689+4.2+coefficient!$B$20-0.5)/0.9*1.19</f>
        <v>21.578666666666667</v>
      </c>
      <c r="E1689" s="128">
        <f>(C1689+4.2+coefficient!$B$20-0.5)/0.95</f>
        <v>17.178947368421053</v>
      </c>
      <c r="F1689" s="185" t="s">
        <v>842</v>
      </c>
      <c r="G1689" s="179">
        <v>1688</v>
      </c>
      <c r="H1689" s="180">
        <f>(C1689+4.2+coefficient!$B$20)/0.85*1.19</f>
        <v>23.547999999999998</v>
      </c>
      <c r="I1689" s="132">
        <v>294</v>
      </c>
      <c r="J1689" s="132">
        <v>167453132</v>
      </c>
      <c r="K1689" s="132">
        <v>451988</v>
      </c>
      <c r="L1689" s="181">
        <f>(C1689+4.2+coefficient!$B$20)/0.88*1.19</f>
        <v>22.74522727272727</v>
      </c>
      <c r="M1689" s="135">
        <v>295</v>
      </c>
      <c r="N1689" s="135">
        <v>167453132</v>
      </c>
      <c r="O1689" s="135">
        <v>451989</v>
      </c>
      <c r="P1689" s="182">
        <f>(C1689+4.2+coefficient!$B$20-0.5)/0.88*1.19</f>
        <v>22.06909090909091</v>
      </c>
      <c r="Q1689" s="137">
        <v>296</v>
      </c>
      <c r="R1689" s="137">
        <v>167453132</v>
      </c>
      <c r="S1689" s="137">
        <v>451990</v>
      </c>
      <c r="T1689" s="186">
        <f t="shared" si="117"/>
        <v>10.574772727272727</v>
      </c>
      <c r="U1689" s="187">
        <v>758</v>
      </c>
      <c r="V1689" s="187">
        <v>167453132</v>
      </c>
      <c r="W1689" s="187">
        <v>601338</v>
      </c>
      <c r="X1689" s="188">
        <f>L1689-1</f>
        <v>21.74522727272727</v>
      </c>
      <c r="Y1689" s="189">
        <v>759</v>
      </c>
      <c r="Z1689" s="189">
        <v>167453132</v>
      </c>
      <c r="AA1689" s="189">
        <v>601339</v>
      </c>
      <c r="AB1689" s="357">
        <v>2</v>
      </c>
    </row>
    <row r="1690" spans="1:33" x14ac:dyDescent="0.25">
      <c r="A1690" s="144" t="s">
        <v>2530</v>
      </c>
      <c r="B1690" s="183">
        <v>167453133</v>
      </c>
      <c r="C1690" s="184">
        <v>4.3499999999999996</v>
      </c>
      <c r="D1690" s="127">
        <f>(C1690+4.2+coefficient!$B$19-0.5)/0.9*1.19</f>
        <v>26.510555555555555</v>
      </c>
      <c r="E1690" s="128">
        <f>(C1690+4.2+coefficient!$B$19-0.5)/0.95</f>
        <v>21.10526315789474</v>
      </c>
      <c r="F1690" s="178" t="s">
        <v>841</v>
      </c>
      <c r="G1690" s="179">
        <v>1689</v>
      </c>
      <c r="H1690" s="180">
        <f>(C1690+4.2+coefficient!$B$19)/0.85*1.19</f>
        <v>28.770000000000003</v>
      </c>
      <c r="I1690" s="132">
        <v>294</v>
      </c>
      <c r="J1690" s="132">
        <v>167453133</v>
      </c>
      <c r="K1690" s="132">
        <v>451991</v>
      </c>
      <c r="L1690" s="181">
        <f>(C1690+4.2+coefficient!$B$19)/0.88*1.19</f>
        <v>27.789204545454542</v>
      </c>
      <c r="M1690" s="135">
        <v>295</v>
      </c>
      <c r="N1690" s="135">
        <v>167453133</v>
      </c>
      <c r="O1690" s="135">
        <v>451992</v>
      </c>
      <c r="P1690" s="182">
        <f>(C1690+4.2+coefficient!$B$19-0.5)/0.88*1.19</f>
        <v>27.113068181818182</v>
      </c>
      <c r="Q1690" s="137">
        <v>296</v>
      </c>
      <c r="R1690" s="137">
        <v>167453133</v>
      </c>
      <c r="S1690" s="137">
        <v>451993</v>
      </c>
      <c r="T1690" s="186">
        <f t="shared" si="117"/>
        <v>11.561931818181819</v>
      </c>
      <c r="U1690" s="187">
        <v>758</v>
      </c>
      <c r="V1690" s="187">
        <v>167453133</v>
      </c>
      <c r="W1690" s="187">
        <v>601340</v>
      </c>
      <c r="X1690" s="188">
        <f>L1690-1</f>
        <v>26.789204545454542</v>
      </c>
      <c r="Y1690" s="189">
        <v>759</v>
      </c>
      <c r="Z1690" s="189">
        <v>167453133</v>
      </c>
      <c r="AA1690" s="189">
        <v>601341</v>
      </c>
      <c r="AB1690" s="357">
        <v>2</v>
      </c>
    </row>
    <row r="1691" spans="1:33" x14ac:dyDescent="0.25">
      <c r="A1691" s="125" t="s">
        <v>2531</v>
      </c>
      <c r="B1691" s="183">
        <v>167453134</v>
      </c>
      <c r="C1691" s="184">
        <v>2.36</v>
      </c>
      <c r="D1691" s="127">
        <f>(C1691+4.2+coefficient!$B$21-0.5)/0.9*1.19</f>
        <v>17.268222222222221</v>
      </c>
      <c r="E1691" s="128">
        <f>(C1691+4.2+coefficient!$B$21-0.5)/0.95</f>
        <v>13.747368421052633</v>
      </c>
      <c r="F1691" s="185" t="s">
        <v>516</v>
      </c>
      <c r="G1691" s="179">
        <v>1690</v>
      </c>
      <c r="H1691" s="180">
        <f>(C1691+4.2+coefficient!$B$21)/0.85*1.19</f>
        <v>18.983999999999998</v>
      </c>
      <c r="I1691" s="132">
        <v>294</v>
      </c>
      <c r="J1691" s="132">
        <v>167453134</v>
      </c>
      <c r="K1691" s="132">
        <v>451994</v>
      </c>
      <c r="L1691" s="181">
        <f>(C1691+4.2+coefficient!$B$21)/0.88*1.19</f>
        <v>18.336818181818181</v>
      </c>
      <c r="M1691" s="135">
        <v>295</v>
      </c>
      <c r="N1691" s="135">
        <v>167453134</v>
      </c>
      <c r="O1691" s="135">
        <v>451995</v>
      </c>
      <c r="P1691" s="182">
        <f>(C1691+4.2+coefficient!$B$21-0.5)/0.88*1.19</f>
        <v>17.660681818181818</v>
      </c>
      <c r="Q1691" s="137">
        <v>296</v>
      </c>
      <c r="R1691" s="137">
        <v>167453134</v>
      </c>
      <c r="S1691" s="137">
        <v>451996</v>
      </c>
      <c r="T1691" s="186">
        <f t="shared" si="117"/>
        <v>8.8709090909090911</v>
      </c>
      <c r="U1691" s="187">
        <v>758</v>
      </c>
      <c r="V1691" s="187">
        <v>167453134</v>
      </c>
      <c r="W1691" s="187">
        <v>601342</v>
      </c>
      <c r="X1691" s="188">
        <f t="shared" ref="X1691:X1699" si="119">L1691-4.9</f>
        <v>13.436818181818181</v>
      </c>
      <c r="Y1691" s="189">
        <v>759</v>
      </c>
      <c r="Z1691" s="189">
        <v>167453134</v>
      </c>
      <c r="AA1691" s="189">
        <v>601343</v>
      </c>
      <c r="AB1691" s="357">
        <v>56</v>
      </c>
    </row>
    <row r="1692" spans="1:33" x14ac:dyDescent="0.25">
      <c r="A1692" s="144" t="s">
        <v>2532</v>
      </c>
      <c r="B1692" s="183">
        <v>167453135</v>
      </c>
      <c r="C1692" s="184">
        <v>2.5099999999999998</v>
      </c>
      <c r="D1692" s="127">
        <f>(C1692+4.2+coefficient!$B$21-0.5)/0.9*1.19</f>
        <v>17.466555555555555</v>
      </c>
      <c r="E1692" s="128">
        <f>(C1692+4.2+coefficient!$B$21-0.5)/0.95</f>
        <v>13.905263157894739</v>
      </c>
      <c r="F1692" s="178" t="s">
        <v>516</v>
      </c>
      <c r="G1692" s="179">
        <v>1691</v>
      </c>
      <c r="H1692" s="180">
        <f>(C1692+4.2+coefficient!$B$21)/0.85*1.19</f>
        <v>19.194000000000003</v>
      </c>
      <c r="I1692" s="132">
        <v>294</v>
      </c>
      <c r="J1692" s="132">
        <v>167453135</v>
      </c>
      <c r="K1692" s="132">
        <v>451997</v>
      </c>
      <c r="L1692" s="181">
        <f>(C1692+4.2+coefficient!$B$21)/0.88*1.19</f>
        <v>18.53965909090909</v>
      </c>
      <c r="M1692" s="135">
        <v>295</v>
      </c>
      <c r="N1692" s="135">
        <v>167453135</v>
      </c>
      <c r="O1692" s="135">
        <v>451998</v>
      </c>
      <c r="P1692" s="182">
        <f>(C1692+4.2+coefficient!$B$21-0.5)/0.88*1.19</f>
        <v>17.863522727272727</v>
      </c>
      <c r="Q1692" s="137">
        <v>296</v>
      </c>
      <c r="R1692" s="137">
        <v>167453135</v>
      </c>
      <c r="S1692" s="137">
        <v>451999</v>
      </c>
      <c r="T1692" s="186">
        <f t="shared" si="117"/>
        <v>9.0737500000000004</v>
      </c>
      <c r="U1692" s="187">
        <v>758</v>
      </c>
      <c r="V1692" s="187">
        <v>167453135</v>
      </c>
      <c r="W1692" s="187">
        <v>601344</v>
      </c>
      <c r="X1692" s="188">
        <f t="shared" si="119"/>
        <v>13.63965909090909</v>
      </c>
      <c r="Y1692" s="189">
        <v>759</v>
      </c>
      <c r="Z1692" s="189">
        <v>167453135</v>
      </c>
      <c r="AA1692" s="189">
        <v>601345</v>
      </c>
      <c r="AB1692" s="357">
        <v>36</v>
      </c>
    </row>
    <row r="1693" spans="1:33" x14ac:dyDescent="0.25">
      <c r="A1693" s="125" t="s">
        <v>2533</v>
      </c>
      <c r="B1693" s="183">
        <v>167453136</v>
      </c>
      <c r="C1693" s="184">
        <v>3.38</v>
      </c>
      <c r="D1693" s="127">
        <f>(C1693+4.2+coefficient!$B$20-0.5)/0.9*1.19</f>
        <v>21.261333333333329</v>
      </c>
      <c r="E1693" s="128">
        <f>(C1693+4.2+coefficient!$B$20-0.5)/0.95</f>
        <v>16.926315789473684</v>
      </c>
      <c r="F1693" s="185" t="s">
        <v>842</v>
      </c>
      <c r="G1693" s="179">
        <v>1692</v>
      </c>
      <c r="H1693" s="180">
        <f>(C1693+4.2+coefficient!$B$20)/0.85*1.19</f>
        <v>23.211999999999996</v>
      </c>
      <c r="I1693" s="132">
        <v>294</v>
      </c>
      <c r="J1693" s="132">
        <v>167453136</v>
      </c>
      <c r="K1693" s="132">
        <v>452000</v>
      </c>
      <c r="L1693" s="181">
        <f>(C1693+4.2+coefficient!$B$20)/0.88*1.19</f>
        <v>22.420681818181816</v>
      </c>
      <c r="M1693" s="135">
        <v>295</v>
      </c>
      <c r="N1693" s="135">
        <v>167453136</v>
      </c>
      <c r="O1693" s="135">
        <v>452001</v>
      </c>
      <c r="P1693" s="182">
        <f>(C1693+4.2+coefficient!$B$20-0.5)/0.88*1.19</f>
        <v>21.744545454545449</v>
      </c>
      <c r="Q1693" s="137">
        <v>296</v>
      </c>
      <c r="R1693" s="137">
        <v>167453136</v>
      </c>
      <c r="S1693" s="137">
        <v>452002</v>
      </c>
      <c r="T1693" s="186">
        <f t="shared" si="117"/>
        <v>10.250227272727273</v>
      </c>
      <c r="U1693" s="187">
        <v>758</v>
      </c>
      <c r="V1693" s="187">
        <v>167453136</v>
      </c>
      <c r="W1693" s="187">
        <v>601346</v>
      </c>
      <c r="X1693" s="188">
        <f t="shared" si="119"/>
        <v>17.520681818181814</v>
      </c>
      <c r="Y1693" s="189">
        <v>759</v>
      </c>
      <c r="Z1693" s="189">
        <v>167453136</v>
      </c>
      <c r="AA1693" s="189">
        <v>601347</v>
      </c>
      <c r="AB1693" s="357">
        <v>36</v>
      </c>
    </row>
    <row r="1694" spans="1:33" x14ac:dyDescent="0.25">
      <c r="A1694" s="144" t="s">
        <v>2534</v>
      </c>
      <c r="B1694" s="183">
        <v>167453137</v>
      </c>
      <c r="C1694" s="184">
        <v>4.1100000000000003</v>
      </c>
      <c r="D1694" s="127">
        <f>(C1694+4.2+coefficient!$B$19-0.5)/0.9*1.19</f>
        <v>26.193222222222222</v>
      </c>
      <c r="E1694" s="128">
        <f>(C1694+4.2+coefficient!$B$19-0.5)/0.95</f>
        <v>20.852631578947371</v>
      </c>
      <c r="F1694" s="178" t="s">
        <v>841</v>
      </c>
      <c r="G1694" s="179">
        <v>1693</v>
      </c>
      <c r="H1694" s="180">
        <f>(C1694+4.2+coefficient!$B$19)/0.85*1.19</f>
        <v>28.434000000000005</v>
      </c>
      <c r="I1694" s="132">
        <v>294</v>
      </c>
      <c r="J1694" s="132">
        <v>167453137</v>
      </c>
      <c r="K1694" s="132">
        <v>452003</v>
      </c>
      <c r="L1694" s="181">
        <f>(C1694+4.2+coefficient!$B$19)/0.88*1.19</f>
        <v>27.464659090909091</v>
      </c>
      <c r="M1694" s="135">
        <v>295</v>
      </c>
      <c r="N1694" s="135">
        <v>167453137</v>
      </c>
      <c r="O1694" s="135">
        <v>452004</v>
      </c>
      <c r="P1694" s="182">
        <f>(C1694+4.2+coefficient!$B$19-0.5)/0.88*1.19</f>
        <v>26.788522727272731</v>
      </c>
      <c r="Q1694" s="137">
        <v>296</v>
      </c>
      <c r="R1694" s="137">
        <v>167453137</v>
      </c>
      <c r="S1694" s="137">
        <v>452005</v>
      </c>
      <c r="T1694" s="186">
        <f t="shared" si="117"/>
        <v>11.237386363636363</v>
      </c>
      <c r="U1694" s="187">
        <v>758</v>
      </c>
      <c r="V1694" s="187">
        <v>167453137</v>
      </c>
      <c r="W1694" s="187">
        <v>601348</v>
      </c>
      <c r="X1694" s="188">
        <f t="shared" si="119"/>
        <v>22.564659090909089</v>
      </c>
      <c r="Y1694" s="189">
        <v>759</v>
      </c>
      <c r="Z1694" s="189">
        <v>167453137</v>
      </c>
      <c r="AA1694" s="189">
        <v>601349</v>
      </c>
      <c r="AB1694" s="357">
        <v>36</v>
      </c>
    </row>
    <row r="1695" spans="1:33" x14ac:dyDescent="0.25">
      <c r="A1695" s="125" t="s">
        <v>2535</v>
      </c>
      <c r="B1695" s="183">
        <v>167453138</v>
      </c>
      <c r="C1695" s="184">
        <v>3.63</v>
      </c>
      <c r="D1695" s="127">
        <f>(C1695+4.2+coefficient!$B$20-0.5)/0.9*1.19</f>
        <v>21.591888888888885</v>
      </c>
      <c r="E1695" s="128">
        <f>(C1695+4.2+coefficient!$B$20-0.5)/0.95</f>
        <v>17.189473684210526</v>
      </c>
      <c r="F1695" s="185" t="s">
        <v>842</v>
      </c>
      <c r="G1695" s="179">
        <v>1694</v>
      </c>
      <c r="H1695" s="180">
        <f>(C1695+4.2+coefficient!$B$20)/0.85*1.19</f>
        <v>23.561999999999994</v>
      </c>
      <c r="I1695" s="132">
        <v>294</v>
      </c>
      <c r="J1695" s="132">
        <v>167453138</v>
      </c>
      <c r="K1695" s="132">
        <v>452006</v>
      </c>
      <c r="L1695" s="181">
        <f>(C1695+4.2+coefficient!$B$20)/0.88*1.19</f>
        <v>22.758749999999996</v>
      </c>
      <c r="M1695" s="135">
        <v>295</v>
      </c>
      <c r="N1695" s="135">
        <v>167453138</v>
      </c>
      <c r="O1695" s="135">
        <v>452007</v>
      </c>
      <c r="P1695" s="182">
        <f>(C1695+4.2+coefficient!$B$20-0.5)/0.88*1.19</f>
        <v>22.082613636363632</v>
      </c>
      <c r="Q1695" s="137">
        <v>296</v>
      </c>
      <c r="R1695" s="137">
        <v>167453138</v>
      </c>
      <c r="S1695" s="137">
        <v>452008</v>
      </c>
      <c r="T1695" s="186">
        <f t="shared" si="117"/>
        <v>10.588295454545454</v>
      </c>
      <c r="U1695" s="187">
        <v>758</v>
      </c>
      <c r="V1695" s="187">
        <v>167453138</v>
      </c>
      <c r="W1695" s="187">
        <v>601350</v>
      </c>
      <c r="X1695" s="188">
        <f t="shared" si="119"/>
        <v>17.858749999999993</v>
      </c>
      <c r="Y1695" s="189">
        <v>759</v>
      </c>
      <c r="Z1695" s="189">
        <v>167453138</v>
      </c>
      <c r="AA1695" s="189">
        <v>601351</v>
      </c>
      <c r="AB1695" s="357">
        <v>36</v>
      </c>
    </row>
    <row r="1696" spans="1:33" x14ac:dyDescent="0.25">
      <c r="A1696" s="144" t="s">
        <v>2536</v>
      </c>
      <c r="B1696" s="183">
        <v>167453139</v>
      </c>
      <c r="C1696" s="184">
        <v>4.3600000000000003</v>
      </c>
      <c r="D1696" s="127">
        <f>(C1696+4.2+coefficient!$B$19-0.5)/0.9*1.19</f>
        <v>26.523777777777781</v>
      </c>
      <c r="E1696" s="128">
        <f>(C1696+4.2+coefficient!$B$19-0.5)/0.95</f>
        <v>21.115789473684213</v>
      </c>
      <c r="F1696" s="178" t="s">
        <v>841</v>
      </c>
      <c r="G1696" s="179">
        <v>1695</v>
      </c>
      <c r="H1696" s="180">
        <f>(C1696+4.2+coefficient!$B$19)/0.85*1.19</f>
        <v>28.784000000000002</v>
      </c>
      <c r="I1696" s="132">
        <v>294</v>
      </c>
      <c r="J1696" s="132">
        <v>167453139</v>
      </c>
      <c r="K1696" s="132">
        <v>452009</v>
      </c>
      <c r="L1696" s="181">
        <f>(C1696+4.2+coefficient!$B$19)/0.88*1.19</f>
        <v>27.802727272727275</v>
      </c>
      <c r="M1696" s="135">
        <v>295</v>
      </c>
      <c r="N1696" s="135">
        <v>167453139</v>
      </c>
      <c r="O1696" s="135">
        <v>452010</v>
      </c>
      <c r="P1696" s="182">
        <f>(C1696+4.2+coefficient!$B$19-0.5)/0.88*1.19</f>
        <v>27.126590909090908</v>
      </c>
      <c r="Q1696" s="137">
        <v>296</v>
      </c>
      <c r="R1696" s="137">
        <v>167453139</v>
      </c>
      <c r="S1696" s="137">
        <v>452011</v>
      </c>
      <c r="T1696" s="186">
        <f t="shared" si="117"/>
        <v>11.575454545454546</v>
      </c>
      <c r="U1696" s="187">
        <v>758</v>
      </c>
      <c r="V1696" s="187">
        <v>167453139</v>
      </c>
      <c r="W1696" s="187">
        <v>601352</v>
      </c>
      <c r="X1696" s="188">
        <f t="shared" si="119"/>
        <v>22.902727272727276</v>
      </c>
      <c r="Y1696" s="189">
        <v>759</v>
      </c>
      <c r="Z1696" s="189">
        <v>167453139</v>
      </c>
      <c r="AA1696" s="189">
        <v>601353</v>
      </c>
      <c r="AB1696" s="357">
        <v>36</v>
      </c>
    </row>
    <row r="1697" spans="1:33" x14ac:dyDescent="0.25">
      <c r="A1697" s="125" t="s">
        <v>2537</v>
      </c>
      <c r="B1697" s="183">
        <v>167453140</v>
      </c>
      <c r="C1697" s="184">
        <v>2.95</v>
      </c>
      <c r="D1697" s="127">
        <f>(C1697+4.2+coefficient!$B$21-0.5)/0.9*1.19</f>
        <v>18.048333333333332</v>
      </c>
      <c r="E1697" s="128">
        <f>(C1697+4.2+coefficient!$B$21-0.5)/0.95</f>
        <v>14.368421052631581</v>
      </c>
      <c r="F1697" s="185" t="s">
        <v>516</v>
      </c>
      <c r="G1697" s="179">
        <v>1696</v>
      </c>
      <c r="H1697" s="180">
        <f>(C1697+4.2+coefficient!$B$21)/0.85*1.19</f>
        <v>19.810000000000002</v>
      </c>
      <c r="I1697" s="132">
        <v>294</v>
      </c>
      <c r="J1697" s="132">
        <v>167453140</v>
      </c>
      <c r="K1697" s="132">
        <v>452012</v>
      </c>
      <c r="L1697" s="181">
        <f>(C1697+4.2+coefficient!$B$21)/0.88*1.19</f>
        <v>19.134659090909089</v>
      </c>
      <c r="M1697" s="135">
        <v>295</v>
      </c>
      <c r="N1697" s="135">
        <v>167453140</v>
      </c>
      <c r="O1697" s="135">
        <v>452013</v>
      </c>
      <c r="P1697" s="182">
        <f>(C1697+4.2+coefficient!$B$21-0.5)/0.88*1.19</f>
        <v>18.458522727272726</v>
      </c>
      <c r="Q1697" s="137">
        <v>296</v>
      </c>
      <c r="R1697" s="137">
        <v>167453140</v>
      </c>
      <c r="S1697" s="137">
        <v>452014</v>
      </c>
      <c r="T1697" s="186">
        <f t="shared" si="117"/>
        <v>9.6687499999999993</v>
      </c>
      <c r="U1697" s="187">
        <v>758</v>
      </c>
      <c r="V1697" s="187">
        <v>167453140</v>
      </c>
      <c r="W1697" s="187">
        <v>601354</v>
      </c>
      <c r="X1697" s="188">
        <f t="shared" si="119"/>
        <v>14.234659090909089</v>
      </c>
      <c r="Y1697" s="189">
        <v>759</v>
      </c>
      <c r="Z1697" s="189">
        <v>167453140</v>
      </c>
      <c r="AA1697" s="189">
        <v>601355</v>
      </c>
      <c r="AB1697" s="357">
        <v>30</v>
      </c>
    </row>
    <row r="1698" spans="1:33" x14ac:dyDescent="0.25">
      <c r="A1698" s="144" t="s">
        <v>2538</v>
      </c>
      <c r="B1698" s="183">
        <v>167453141</v>
      </c>
      <c r="C1698" s="184">
        <v>2.27</v>
      </c>
      <c r="D1698" s="127">
        <f>(C1698+4.2+coefficient!$B$21-0.5)/0.9*1.19</f>
        <v>17.149222222222221</v>
      </c>
      <c r="E1698" s="128">
        <f>(C1698+4.2+coefficient!$B$21-0.5)/0.95</f>
        <v>13.65263157894737</v>
      </c>
      <c r="F1698" s="178" t="s">
        <v>516</v>
      </c>
      <c r="G1698" s="179">
        <v>1697</v>
      </c>
      <c r="H1698" s="180">
        <f>(C1698+4.2+coefficient!$B$21)/0.85*1.19</f>
        <v>18.858000000000001</v>
      </c>
      <c r="I1698" s="132">
        <v>294</v>
      </c>
      <c r="J1698" s="132">
        <v>167453141</v>
      </c>
      <c r="K1698" s="132">
        <v>452015</v>
      </c>
      <c r="L1698" s="181">
        <f>(C1698+4.2+coefficient!$B$21)/0.88*1.19</f>
        <v>18.215113636363636</v>
      </c>
      <c r="M1698" s="135">
        <v>295</v>
      </c>
      <c r="N1698" s="135">
        <v>167453141</v>
      </c>
      <c r="O1698" s="135">
        <v>452016</v>
      </c>
      <c r="P1698" s="182">
        <f>(C1698+4.2+coefficient!$B$21-0.5)/0.88*1.19</f>
        <v>17.538977272727273</v>
      </c>
      <c r="Q1698" s="137">
        <v>296</v>
      </c>
      <c r="R1698" s="137">
        <v>167453141</v>
      </c>
      <c r="S1698" s="137">
        <v>452017</v>
      </c>
      <c r="T1698" s="186">
        <f t="shared" si="117"/>
        <v>8.7492045454545462</v>
      </c>
      <c r="U1698" s="187">
        <v>758</v>
      </c>
      <c r="V1698" s="187">
        <v>167453141</v>
      </c>
      <c r="W1698" s="187">
        <v>601356</v>
      </c>
      <c r="X1698" s="188">
        <f t="shared" si="119"/>
        <v>13.315113636363636</v>
      </c>
      <c r="Y1698" s="189">
        <v>759</v>
      </c>
      <c r="Z1698" s="189">
        <v>167453141</v>
      </c>
      <c r="AA1698" s="189">
        <v>601357</v>
      </c>
      <c r="AB1698" s="357">
        <v>60</v>
      </c>
    </row>
    <row r="1699" spans="1:33" x14ac:dyDescent="0.25">
      <c r="A1699" s="125" t="s">
        <v>2539</v>
      </c>
      <c r="B1699" s="183">
        <v>167453142</v>
      </c>
      <c r="C1699" s="184">
        <v>2.99</v>
      </c>
      <c r="D1699" s="127">
        <f>(C1699+4.2+coefficient!$B$20-0.5)/0.9*1.19</f>
        <v>20.745666666666665</v>
      </c>
      <c r="E1699" s="128">
        <f>(C1699+4.2+coefficient!$B$20-0.5)/0.95</f>
        <v>16.515789473684212</v>
      </c>
      <c r="F1699" s="185" t="s">
        <v>842</v>
      </c>
      <c r="G1699" s="179">
        <v>1698</v>
      </c>
      <c r="H1699" s="180">
        <f>(C1699+4.2+coefficient!$B$20)/0.85*1.19</f>
        <v>22.666000000000004</v>
      </c>
      <c r="I1699" s="132">
        <v>294</v>
      </c>
      <c r="J1699" s="132">
        <v>167453142</v>
      </c>
      <c r="K1699" s="132">
        <v>452018</v>
      </c>
      <c r="L1699" s="181">
        <f>(C1699+4.2+coefficient!$B$20)/0.88*1.19</f>
        <v>21.893295454545456</v>
      </c>
      <c r="M1699" s="135">
        <v>295</v>
      </c>
      <c r="N1699" s="135">
        <v>167453142</v>
      </c>
      <c r="O1699" s="135">
        <v>452019</v>
      </c>
      <c r="P1699" s="182">
        <f>(C1699+4.2+coefficient!$B$20-0.5)/0.88*1.19</f>
        <v>21.217159090909092</v>
      </c>
      <c r="Q1699" s="137">
        <v>296</v>
      </c>
      <c r="R1699" s="137">
        <v>167453142</v>
      </c>
      <c r="S1699" s="137">
        <v>452020</v>
      </c>
      <c r="T1699" s="186">
        <f t="shared" si="117"/>
        <v>9.7228409090909089</v>
      </c>
      <c r="U1699" s="187">
        <v>758</v>
      </c>
      <c r="V1699" s="187">
        <v>167453142</v>
      </c>
      <c r="W1699" s="187">
        <v>601358</v>
      </c>
      <c r="X1699" s="188">
        <f t="shared" si="119"/>
        <v>16.993295454545454</v>
      </c>
      <c r="Y1699" s="189">
        <v>759</v>
      </c>
      <c r="Z1699" s="189">
        <v>167453142</v>
      </c>
      <c r="AA1699" s="189">
        <v>601359</v>
      </c>
      <c r="AB1699" s="357">
        <v>60</v>
      </c>
    </row>
    <row r="1700" spans="1:33" x14ac:dyDescent="0.25">
      <c r="A1700" s="144" t="s">
        <v>2540</v>
      </c>
      <c r="B1700" s="183">
        <v>167453143</v>
      </c>
      <c r="C1700" s="184">
        <v>2.39</v>
      </c>
      <c r="D1700" s="127">
        <f>(C1700+4.2+coefficient!$B$21-0.5)/0.9*1.19</f>
        <v>17.307888888888886</v>
      </c>
      <c r="E1700" s="128">
        <f>(C1700+4.2+coefficient!$B$21-0.5)/0.95</f>
        <v>13.778947368421052</v>
      </c>
      <c r="F1700" s="178" t="s">
        <v>516</v>
      </c>
      <c r="G1700" s="179">
        <v>1699</v>
      </c>
      <c r="H1700" s="180">
        <f>(C1700+4.2+coefficient!$B$21)/0.85*1.19</f>
        <v>19.026</v>
      </c>
      <c r="I1700" s="132">
        <v>294</v>
      </c>
      <c r="J1700" s="132">
        <v>167453143</v>
      </c>
      <c r="K1700" s="132">
        <v>452021</v>
      </c>
      <c r="L1700" s="181">
        <f>(C1700+4.2+coefficient!$B$21)/0.88*1.19</f>
        <v>18.377386363636361</v>
      </c>
      <c r="M1700" s="135">
        <v>295</v>
      </c>
      <c r="N1700" s="135">
        <v>167453143</v>
      </c>
      <c r="O1700" s="135">
        <v>452022</v>
      </c>
      <c r="P1700" s="182">
        <f>(C1700+4.2+coefficient!$B$21-0.5)/0.88*1.19</f>
        <v>17.701249999999998</v>
      </c>
      <c r="Q1700" s="137">
        <v>296</v>
      </c>
      <c r="R1700" s="137">
        <v>167453143</v>
      </c>
      <c r="S1700" s="137">
        <v>452023</v>
      </c>
      <c r="T1700" s="186">
        <f t="shared" si="117"/>
        <v>8.9114772727272715</v>
      </c>
      <c r="U1700" s="187">
        <v>758</v>
      </c>
      <c r="V1700" s="187">
        <v>167453143</v>
      </c>
      <c r="W1700" s="187">
        <v>601360</v>
      </c>
      <c r="X1700" s="188">
        <f>L1700-2</f>
        <v>16.377386363636361</v>
      </c>
      <c r="Y1700" s="189">
        <v>759</v>
      </c>
      <c r="Z1700" s="189">
        <v>167453143</v>
      </c>
      <c r="AA1700" s="189">
        <v>601361</v>
      </c>
      <c r="AB1700" s="357">
        <v>7</v>
      </c>
      <c r="AE1700">
        <v>3</v>
      </c>
      <c r="AF1700">
        <v>18.38</v>
      </c>
      <c r="AG1700">
        <v>0</v>
      </c>
    </row>
    <row r="1701" spans="1:33" x14ac:dyDescent="0.25">
      <c r="A1701" s="148" t="s">
        <v>2541</v>
      </c>
      <c r="B1701" s="190">
        <v>167453144</v>
      </c>
      <c r="C1701" s="191">
        <v>3.34</v>
      </c>
      <c r="D1701" s="192">
        <f>(C1701+4.2+coefficient!$B$20-0.5)/0.9*1.19</f>
        <v>21.208444444444439</v>
      </c>
      <c r="E1701" s="193">
        <f>(C1701+4.2+coefficient!$B$20-0.5)/0.95</f>
        <v>16.88421052631579</v>
      </c>
      <c r="F1701" s="185" t="s">
        <v>842</v>
      </c>
      <c r="G1701" s="179">
        <v>1700</v>
      </c>
      <c r="H1701" s="180">
        <f>(C1701+4.2+coefficient!$B$20)/0.85*1.19</f>
        <v>23.155999999999995</v>
      </c>
      <c r="I1701" s="132">
        <v>294</v>
      </c>
      <c r="J1701" s="132">
        <v>167453144</v>
      </c>
      <c r="K1701" s="132">
        <v>452024</v>
      </c>
      <c r="L1701" s="181">
        <f>(C1701+4.2+coefficient!$B$20)/0.88*1.19</f>
        <v>22.366590909090906</v>
      </c>
      <c r="M1701" s="135">
        <v>295</v>
      </c>
      <c r="N1701" s="135">
        <v>167453144</v>
      </c>
      <c r="O1701" s="135">
        <v>452025</v>
      </c>
      <c r="P1701" s="182">
        <f>(C1701+4.2+coefficient!$B$20-0.5)/0.88*1.19</f>
        <v>21.690454545454543</v>
      </c>
      <c r="Q1701" s="137">
        <v>296</v>
      </c>
      <c r="R1701" s="137">
        <v>167453144</v>
      </c>
      <c r="S1701" s="137">
        <v>452026</v>
      </c>
      <c r="T1701" s="186">
        <f t="shared" si="117"/>
        <v>10.196136363636363</v>
      </c>
      <c r="U1701" s="187">
        <v>758</v>
      </c>
      <c r="V1701" s="187">
        <v>167453144</v>
      </c>
      <c r="W1701" s="187">
        <v>601362</v>
      </c>
      <c r="X1701" s="188">
        <f>L1701-4.9</f>
        <v>17.466590909090904</v>
      </c>
      <c r="Y1701" s="189">
        <v>759</v>
      </c>
      <c r="Z1701" s="189">
        <v>167453144</v>
      </c>
      <c r="AA1701" s="189">
        <v>601363</v>
      </c>
      <c r="AB1701" s="357">
        <v>0</v>
      </c>
    </row>
    <row r="1702" spans="1:33" x14ac:dyDescent="0.25">
      <c r="A1702" s="144" t="s">
        <v>2542</v>
      </c>
      <c r="B1702" s="183">
        <v>167453145</v>
      </c>
      <c r="C1702" s="184">
        <v>3.27</v>
      </c>
      <c r="D1702" s="127">
        <f>(C1702+4.2+coefficient!$B$20-0.5)/0.9*1.19</f>
        <v>21.115888888888886</v>
      </c>
      <c r="E1702" s="128">
        <f>(C1702+4.2+coefficient!$B$20-0.5)/0.95</f>
        <v>16.810526315789474</v>
      </c>
      <c r="F1702" s="178" t="s">
        <v>842</v>
      </c>
      <c r="G1702" s="179">
        <v>1701</v>
      </c>
      <c r="H1702" s="180">
        <f>(C1702+4.2+coefficient!$B$20)/0.85*1.19</f>
        <v>23.057999999999996</v>
      </c>
      <c r="I1702" s="132">
        <v>294</v>
      </c>
      <c r="J1702" s="132">
        <v>167453145</v>
      </c>
      <c r="K1702" s="132">
        <v>452027</v>
      </c>
      <c r="L1702" s="181">
        <f>(C1702+4.2+coefficient!$B$20)/0.88*1.19</f>
        <v>22.271931818181816</v>
      </c>
      <c r="M1702" s="135">
        <v>295</v>
      </c>
      <c r="N1702" s="135">
        <v>167453145</v>
      </c>
      <c r="O1702" s="135">
        <v>452028</v>
      </c>
      <c r="P1702" s="182">
        <f>(C1702+4.2+coefficient!$B$20-0.5)/0.88*1.19</f>
        <v>21.595795454545449</v>
      </c>
      <c r="Q1702" s="137">
        <v>296</v>
      </c>
      <c r="R1702" s="137">
        <v>167453145</v>
      </c>
      <c r="S1702" s="137">
        <v>452029</v>
      </c>
      <c r="T1702" s="186">
        <f t="shared" si="117"/>
        <v>10.101477272727275</v>
      </c>
      <c r="U1702" s="187">
        <v>758</v>
      </c>
      <c r="V1702" s="187">
        <v>167453145</v>
      </c>
      <c r="W1702" s="187">
        <v>601364</v>
      </c>
      <c r="X1702" s="188">
        <f>L1702-2</f>
        <v>20.271931818181816</v>
      </c>
      <c r="Y1702" s="189">
        <v>759</v>
      </c>
      <c r="Z1702" s="189">
        <v>167453145</v>
      </c>
      <c r="AA1702" s="189">
        <v>601365</v>
      </c>
      <c r="AB1702" s="357">
        <v>7</v>
      </c>
    </row>
    <row r="1703" spans="1:33" x14ac:dyDescent="0.25">
      <c r="A1703" s="148" t="s">
        <v>2543</v>
      </c>
      <c r="B1703" s="190">
        <v>167453146</v>
      </c>
      <c r="C1703" s="191">
        <v>3.09</v>
      </c>
      <c r="D1703" s="192">
        <f>(C1703+4.2+coefficient!$B$20-0.5)/0.9*1.19</f>
        <v>20.877888888888886</v>
      </c>
      <c r="E1703" s="193">
        <f>(C1703+4.2+coefficient!$B$20-0.5)/0.95</f>
        <v>16.621052631578948</v>
      </c>
      <c r="F1703" s="185" t="s">
        <v>842</v>
      </c>
      <c r="G1703" s="179">
        <v>1702</v>
      </c>
      <c r="H1703" s="180">
        <f>(C1703+4.2+coefficient!$B$20)/0.85*1.19</f>
        <v>22.805999999999997</v>
      </c>
      <c r="I1703" s="132">
        <v>294</v>
      </c>
      <c r="J1703" s="132">
        <v>167453146</v>
      </c>
      <c r="K1703" s="132">
        <v>452030</v>
      </c>
      <c r="L1703" s="181">
        <f>(C1703+4.2+coefficient!$B$20)/0.88*1.19</f>
        <v>22.028522727272726</v>
      </c>
      <c r="M1703" s="135">
        <v>295</v>
      </c>
      <c r="N1703" s="135">
        <v>167453146</v>
      </c>
      <c r="O1703" s="135">
        <v>452031</v>
      </c>
      <c r="P1703" s="182">
        <f>(C1703+4.2+coefficient!$B$20-0.5)/0.88*1.19</f>
        <v>21.352386363636359</v>
      </c>
      <c r="Q1703" s="137">
        <v>296</v>
      </c>
      <c r="R1703" s="137">
        <v>167453146</v>
      </c>
      <c r="S1703" s="137">
        <v>452032</v>
      </c>
      <c r="T1703" s="186">
        <f t="shared" si="117"/>
        <v>9.8580681818181812</v>
      </c>
      <c r="U1703" s="187">
        <v>758</v>
      </c>
      <c r="V1703" s="187">
        <v>167453146</v>
      </c>
      <c r="W1703" s="187">
        <v>601366</v>
      </c>
      <c r="X1703" s="188">
        <f>L1703-4.9</f>
        <v>17.128522727272724</v>
      </c>
      <c r="Y1703" s="189">
        <v>759</v>
      </c>
      <c r="Z1703" s="189">
        <v>167453146</v>
      </c>
      <c r="AA1703" s="189">
        <v>601367</v>
      </c>
      <c r="AB1703" s="357">
        <v>7</v>
      </c>
    </row>
    <row r="1704" spans="1:33" x14ac:dyDescent="0.25">
      <c r="A1704" s="144" t="s">
        <v>2544</v>
      </c>
      <c r="B1704" s="183">
        <v>167453147</v>
      </c>
      <c r="C1704" s="184">
        <v>3.09</v>
      </c>
      <c r="D1704" s="127">
        <f>(C1704+4.2+coefficient!$B$20-0.5)/0.9*1.19</f>
        <v>20.877888888888886</v>
      </c>
      <c r="E1704" s="128">
        <f>(C1704+4.2+coefficient!$B$20-0.5)/0.95</f>
        <v>16.621052631578948</v>
      </c>
      <c r="F1704" s="178" t="s">
        <v>842</v>
      </c>
      <c r="G1704" s="179">
        <v>1703</v>
      </c>
      <c r="H1704" s="180">
        <f>(C1704+4.2+coefficient!$B$20)/0.85*1.19</f>
        <v>22.805999999999997</v>
      </c>
      <c r="I1704" s="132">
        <v>294</v>
      </c>
      <c r="J1704" s="132">
        <v>167453147</v>
      </c>
      <c r="K1704" s="132">
        <v>452033</v>
      </c>
      <c r="L1704" s="181">
        <f>(C1704+4.2+coefficient!$B$20)/0.88*1.19</f>
        <v>22.028522727272726</v>
      </c>
      <c r="M1704" s="135">
        <v>295</v>
      </c>
      <c r="N1704" s="135">
        <v>167453147</v>
      </c>
      <c r="O1704" s="135">
        <v>452034</v>
      </c>
      <c r="P1704" s="182">
        <f>(C1704+4.2+coefficient!$B$20-0.5)/0.88*1.19</f>
        <v>21.352386363636359</v>
      </c>
      <c r="Q1704" s="137">
        <v>296</v>
      </c>
      <c r="R1704" s="137">
        <v>167453147</v>
      </c>
      <c r="S1704" s="137">
        <v>452035</v>
      </c>
      <c r="T1704" s="186">
        <f t="shared" si="117"/>
        <v>9.8580681818181812</v>
      </c>
      <c r="U1704" s="187">
        <v>758</v>
      </c>
      <c r="V1704" s="187">
        <v>167453147</v>
      </c>
      <c r="W1704" s="187">
        <v>601368</v>
      </c>
      <c r="X1704" s="188">
        <f>L1704-2</f>
        <v>20.028522727272726</v>
      </c>
      <c r="Y1704" s="189">
        <v>759</v>
      </c>
      <c r="Z1704" s="189">
        <v>167453147</v>
      </c>
      <c r="AA1704" s="189">
        <v>601369</v>
      </c>
      <c r="AB1704" s="357">
        <v>7</v>
      </c>
    </row>
    <row r="1705" spans="1:33" x14ac:dyDescent="0.25">
      <c r="A1705" s="125" t="s">
        <v>2545</v>
      </c>
      <c r="B1705" s="183">
        <v>167453148</v>
      </c>
      <c r="C1705" s="184">
        <v>2.39</v>
      </c>
      <c r="D1705" s="127">
        <f>(C1705+4.2+coefficient!$B$21-0.5)/0.9*1.19</f>
        <v>17.307888888888886</v>
      </c>
      <c r="E1705" s="128">
        <f>(C1705+4.2+coefficient!$B$21-0.5)/0.95</f>
        <v>13.778947368421052</v>
      </c>
      <c r="F1705" s="185" t="s">
        <v>516</v>
      </c>
      <c r="G1705" s="179">
        <v>1704</v>
      </c>
      <c r="H1705" s="180">
        <f>(C1705+4.2+coefficient!$B$21)/0.85*1.19</f>
        <v>19.026</v>
      </c>
      <c r="I1705" s="132">
        <v>294</v>
      </c>
      <c r="J1705" s="132">
        <v>167453148</v>
      </c>
      <c r="K1705" s="132">
        <v>452036</v>
      </c>
      <c r="L1705" s="181">
        <f>(C1705+4.2+coefficient!$B$21)/0.88*1.19</f>
        <v>18.377386363636361</v>
      </c>
      <c r="M1705" s="135">
        <v>295</v>
      </c>
      <c r="N1705" s="135">
        <v>167453148</v>
      </c>
      <c r="O1705" s="135">
        <v>452037</v>
      </c>
      <c r="P1705" s="182">
        <f>(C1705+4.2+coefficient!$B$21-0.5)/0.88*1.19</f>
        <v>17.701249999999998</v>
      </c>
      <c r="Q1705" s="137">
        <v>296</v>
      </c>
      <c r="R1705" s="137">
        <v>167453148</v>
      </c>
      <c r="S1705" s="137">
        <v>452038</v>
      </c>
      <c r="T1705" s="186">
        <f t="shared" si="117"/>
        <v>8.9114772727272715</v>
      </c>
      <c r="U1705" s="187">
        <v>758</v>
      </c>
      <c r="V1705" s="187">
        <v>167453148</v>
      </c>
      <c r="W1705" s="187">
        <v>601370</v>
      </c>
      <c r="X1705" s="188">
        <f>L1705-2</f>
        <v>16.377386363636361</v>
      </c>
      <c r="Y1705" s="189">
        <v>759</v>
      </c>
      <c r="Z1705" s="189">
        <v>167453148</v>
      </c>
      <c r="AA1705" s="189">
        <v>601371</v>
      </c>
      <c r="AB1705" s="357">
        <v>17</v>
      </c>
      <c r="AE1705">
        <v>1</v>
      </c>
      <c r="AF1705">
        <v>15.67</v>
      </c>
      <c r="AG1705">
        <v>0</v>
      </c>
    </row>
    <row r="1706" spans="1:33" x14ac:dyDescent="0.25">
      <c r="A1706" s="146" t="s">
        <v>2546</v>
      </c>
      <c r="B1706" s="190">
        <v>167453149</v>
      </c>
      <c r="C1706" s="191">
        <v>3.34</v>
      </c>
      <c r="D1706" s="192">
        <f>(C1706+4.2+coefficient!$B$20-0.5)/0.9*1.19</f>
        <v>21.208444444444439</v>
      </c>
      <c r="E1706" s="193">
        <f>(C1706+4.2+coefficient!$B$20-0.5)/0.95</f>
        <v>16.88421052631579</v>
      </c>
      <c r="F1706" s="178" t="s">
        <v>842</v>
      </c>
      <c r="G1706" s="179">
        <v>1705</v>
      </c>
      <c r="H1706" s="180">
        <f>(C1706+4.2+coefficient!$B$20)/0.85*1.19</f>
        <v>23.155999999999995</v>
      </c>
      <c r="I1706" s="132">
        <v>294</v>
      </c>
      <c r="J1706" s="132">
        <v>167453149</v>
      </c>
      <c r="K1706" s="132">
        <v>452039</v>
      </c>
      <c r="L1706" s="181">
        <f>(C1706+4.2+coefficient!$B$20)/0.88*1.19</f>
        <v>22.366590909090906</v>
      </c>
      <c r="M1706" s="135">
        <v>295</v>
      </c>
      <c r="N1706" s="135">
        <v>167453149</v>
      </c>
      <c r="O1706" s="135">
        <v>452040</v>
      </c>
      <c r="P1706" s="182">
        <f>(C1706+4.2+coefficient!$B$20-0.5)/0.88*1.19</f>
        <v>21.690454545454543</v>
      </c>
      <c r="Q1706" s="137">
        <v>296</v>
      </c>
      <c r="R1706" s="137">
        <v>167453149</v>
      </c>
      <c r="S1706" s="137">
        <v>452041</v>
      </c>
      <c r="T1706" s="186">
        <f t="shared" si="117"/>
        <v>10.196136363636363</v>
      </c>
      <c r="U1706" s="187">
        <v>758</v>
      </c>
      <c r="V1706" s="187">
        <v>167453149</v>
      </c>
      <c r="W1706" s="187">
        <v>601372</v>
      </c>
      <c r="X1706" s="188">
        <f>L1706-4.9</f>
        <v>17.466590909090904</v>
      </c>
      <c r="Y1706" s="189">
        <v>759</v>
      </c>
      <c r="Z1706" s="189">
        <v>167453149</v>
      </c>
      <c r="AA1706" s="189">
        <v>601373</v>
      </c>
      <c r="AB1706" s="357">
        <v>0</v>
      </c>
    </row>
    <row r="1707" spans="1:33" x14ac:dyDescent="0.25">
      <c r="A1707" s="125" t="s">
        <v>2547</v>
      </c>
      <c r="B1707" s="183">
        <v>167453150</v>
      </c>
      <c r="C1707" s="184">
        <v>3.27</v>
      </c>
      <c r="D1707" s="127">
        <f>(C1707+4.2+coefficient!$B$20-0.5)/0.9*1.19</f>
        <v>21.115888888888886</v>
      </c>
      <c r="E1707" s="128">
        <f>(C1707+4.2+coefficient!$B$20-0.5)/0.95</f>
        <v>16.810526315789474</v>
      </c>
      <c r="F1707" s="185" t="s">
        <v>842</v>
      </c>
      <c r="G1707" s="179">
        <v>1706</v>
      </c>
      <c r="H1707" s="180">
        <f>(C1707+4.2+coefficient!$B$20)/0.85*1.19</f>
        <v>23.057999999999996</v>
      </c>
      <c r="I1707" s="132">
        <v>294</v>
      </c>
      <c r="J1707" s="132">
        <v>167453150</v>
      </c>
      <c r="K1707" s="132">
        <v>452042</v>
      </c>
      <c r="L1707" s="181">
        <f>(C1707+4.2+coefficient!$B$20)/0.88*1.19</f>
        <v>22.271931818181816</v>
      </c>
      <c r="M1707" s="135">
        <v>295</v>
      </c>
      <c r="N1707" s="135">
        <v>167453150</v>
      </c>
      <c r="O1707" s="135">
        <v>452043</v>
      </c>
      <c r="P1707" s="182">
        <f>(C1707+4.2+coefficient!$B$20-0.5)/0.88*1.19</f>
        <v>21.595795454545449</v>
      </c>
      <c r="Q1707" s="137">
        <v>296</v>
      </c>
      <c r="R1707" s="137">
        <v>167453150</v>
      </c>
      <c r="S1707" s="137">
        <v>452044</v>
      </c>
      <c r="T1707" s="186">
        <f t="shared" si="117"/>
        <v>10.101477272727275</v>
      </c>
      <c r="U1707" s="187">
        <v>758</v>
      </c>
      <c r="V1707" s="187">
        <v>167453150</v>
      </c>
      <c r="W1707" s="187">
        <v>601374</v>
      </c>
      <c r="X1707" s="188">
        <f>L1707-2</f>
        <v>20.271931818181816</v>
      </c>
      <c r="Y1707" s="189">
        <v>759</v>
      </c>
      <c r="Z1707" s="189">
        <v>167453150</v>
      </c>
      <c r="AA1707" s="189">
        <v>601375</v>
      </c>
      <c r="AB1707" s="357">
        <v>17</v>
      </c>
    </row>
    <row r="1708" spans="1:33" x14ac:dyDescent="0.25">
      <c r="A1708" s="146" t="s">
        <v>2548</v>
      </c>
      <c r="B1708" s="190">
        <v>167453151</v>
      </c>
      <c r="C1708" s="191">
        <v>3.09</v>
      </c>
      <c r="D1708" s="192">
        <f>(C1708+4.2+coefficient!$B$20-0.5)/0.9*1.19</f>
        <v>20.877888888888886</v>
      </c>
      <c r="E1708" s="193">
        <f>(C1708+4.2+coefficient!$B$20-0.5)/0.95</f>
        <v>16.621052631578948</v>
      </c>
      <c r="F1708" s="178" t="s">
        <v>842</v>
      </c>
      <c r="G1708" s="179">
        <v>1707</v>
      </c>
      <c r="H1708" s="180">
        <f>(C1708+4.2+coefficient!$B$20)/0.85*1.19</f>
        <v>22.805999999999997</v>
      </c>
      <c r="I1708" s="132">
        <v>294</v>
      </c>
      <c r="J1708" s="132">
        <v>167453151</v>
      </c>
      <c r="K1708" s="132">
        <v>452045</v>
      </c>
      <c r="L1708" s="181">
        <f>(C1708+4.2+coefficient!$B$20)/0.88*1.19</f>
        <v>22.028522727272726</v>
      </c>
      <c r="M1708" s="135">
        <v>295</v>
      </c>
      <c r="N1708" s="135">
        <v>167453151</v>
      </c>
      <c r="O1708" s="135">
        <v>452046</v>
      </c>
      <c r="P1708" s="182">
        <f>(C1708+4.2+coefficient!$B$20-0.5)/0.88*1.19</f>
        <v>21.352386363636359</v>
      </c>
      <c r="Q1708" s="137">
        <v>296</v>
      </c>
      <c r="R1708" s="137">
        <v>167453151</v>
      </c>
      <c r="S1708" s="137">
        <v>452047</v>
      </c>
      <c r="T1708" s="186">
        <f t="shared" si="117"/>
        <v>9.8580681818181812</v>
      </c>
      <c r="U1708" s="187">
        <v>758</v>
      </c>
      <c r="V1708" s="187">
        <v>167453151</v>
      </c>
      <c r="W1708" s="187">
        <v>601376</v>
      </c>
      <c r="X1708" s="188">
        <f>L1708-4.9</f>
        <v>17.128522727272724</v>
      </c>
      <c r="Y1708" s="189">
        <v>759</v>
      </c>
      <c r="Z1708" s="189">
        <v>167453151</v>
      </c>
      <c r="AA1708" s="189">
        <v>601377</v>
      </c>
      <c r="AB1708" s="357">
        <v>17</v>
      </c>
    </row>
    <row r="1709" spans="1:33" x14ac:dyDescent="0.25">
      <c r="A1709" s="125" t="s">
        <v>2549</v>
      </c>
      <c r="B1709" s="183">
        <v>167453152</v>
      </c>
      <c r="C1709" s="184">
        <v>3.09</v>
      </c>
      <c r="D1709" s="127">
        <f>(C1709+4.2+coefficient!$B$20-0.5)/0.9*1.19</f>
        <v>20.877888888888886</v>
      </c>
      <c r="E1709" s="128">
        <f>(C1709+4.2+coefficient!$B$20-0.5)/0.95</f>
        <v>16.621052631578948</v>
      </c>
      <c r="F1709" s="185" t="s">
        <v>842</v>
      </c>
      <c r="G1709" s="179">
        <v>1708</v>
      </c>
      <c r="H1709" s="180">
        <f>(C1709+4.2+coefficient!$B$20)/0.85*1.19</f>
        <v>22.805999999999997</v>
      </c>
      <c r="I1709" s="132">
        <v>294</v>
      </c>
      <c r="J1709" s="132">
        <v>167453152</v>
      </c>
      <c r="K1709" s="132">
        <v>452048</v>
      </c>
      <c r="L1709" s="181">
        <f>(C1709+4.2+coefficient!$B$20)/0.88*1.19</f>
        <v>22.028522727272726</v>
      </c>
      <c r="M1709" s="135">
        <v>295</v>
      </c>
      <c r="N1709" s="135">
        <v>167453152</v>
      </c>
      <c r="O1709" s="135">
        <v>452049</v>
      </c>
      <c r="P1709" s="182">
        <f>(C1709+4.2+coefficient!$B$20-0.5)/0.88*1.19</f>
        <v>21.352386363636359</v>
      </c>
      <c r="Q1709" s="137">
        <v>296</v>
      </c>
      <c r="R1709" s="137">
        <v>167453152</v>
      </c>
      <c r="S1709" s="137">
        <v>452050</v>
      </c>
      <c r="T1709" s="186">
        <f t="shared" si="117"/>
        <v>9.8580681818181812</v>
      </c>
      <c r="U1709" s="187">
        <v>758</v>
      </c>
      <c r="V1709" s="187">
        <v>167453152</v>
      </c>
      <c r="W1709" s="187">
        <v>601378</v>
      </c>
      <c r="X1709" s="188">
        <f>L1709-2</f>
        <v>20.028522727272726</v>
      </c>
      <c r="Y1709" s="189">
        <v>759</v>
      </c>
      <c r="Z1709" s="189">
        <v>167453152</v>
      </c>
      <c r="AA1709" s="189">
        <v>601379</v>
      </c>
      <c r="AB1709" s="357">
        <v>17</v>
      </c>
    </row>
    <row r="1710" spans="1:33" x14ac:dyDescent="0.25">
      <c r="A1710" s="144" t="s">
        <v>2550</v>
      </c>
      <c r="B1710" s="183">
        <v>167453153</v>
      </c>
      <c r="C1710" s="184">
        <v>3.07</v>
      </c>
      <c r="D1710" s="127">
        <f>(C1710+4.2+coefficient!$B$21-0.5)/0.9*1.19</f>
        <v>18.206999999999997</v>
      </c>
      <c r="E1710" s="128">
        <f>(C1710+4.2+coefficient!$B$21-0.5)/0.95</f>
        <v>14.494736842105263</v>
      </c>
      <c r="F1710" s="178" t="s">
        <v>516</v>
      </c>
      <c r="G1710" s="179">
        <v>1709</v>
      </c>
      <c r="H1710" s="180">
        <f>(C1710+4.2+coefficient!$B$21)/0.85*1.19</f>
        <v>19.978000000000002</v>
      </c>
      <c r="I1710" s="132">
        <v>294</v>
      </c>
      <c r="J1710" s="132">
        <v>167453153</v>
      </c>
      <c r="K1710" s="132">
        <v>452051</v>
      </c>
      <c r="L1710" s="181">
        <f>(C1710+4.2+coefficient!$B$21)/0.88*1.19</f>
        <v>19.296931818181815</v>
      </c>
      <c r="M1710" s="135">
        <v>295</v>
      </c>
      <c r="N1710" s="135">
        <v>167453153</v>
      </c>
      <c r="O1710" s="135">
        <v>452052</v>
      </c>
      <c r="P1710" s="182">
        <f>(C1710+4.2+coefficient!$B$21-0.5)/0.88*1.19</f>
        <v>18.620795454545451</v>
      </c>
      <c r="Q1710" s="137">
        <v>296</v>
      </c>
      <c r="R1710" s="137">
        <v>167453153</v>
      </c>
      <c r="S1710" s="137">
        <v>452053</v>
      </c>
      <c r="T1710" s="186">
        <f t="shared" si="117"/>
        <v>9.8310227272727264</v>
      </c>
      <c r="U1710" s="187">
        <v>758</v>
      </c>
      <c r="V1710" s="187">
        <v>167453153</v>
      </c>
      <c r="W1710" s="187">
        <v>601380</v>
      </c>
      <c r="X1710" s="188">
        <f>L1710-2</f>
        <v>17.296931818181815</v>
      </c>
      <c r="Y1710" s="189">
        <v>759</v>
      </c>
      <c r="Z1710" s="189">
        <v>167453153</v>
      </c>
      <c r="AA1710" s="189">
        <v>601381</v>
      </c>
      <c r="AB1710" s="357">
        <v>14</v>
      </c>
    </row>
    <row r="1711" spans="1:33" x14ac:dyDescent="0.25">
      <c r="A1711" s="148" t="s">
        <v>2551</v>
      </c>
      <c r="B1711" s="190">
        <v>167453154</v>
      </c>
      <c r="C1711" s="191">
        <v>4.0199999999999996</v>
      </c>
      <c r="D1711" s="192">
        <f>(C1711+4.2+coefficient!$B$20-0.5)/0.9*1.19</f>
        <v>22.107555555555553</v>
      </c>
      <c r="E1711" s="193">
        <f>(C1711+4.2+coefficient!$B$20-0.5)/0.95</f>
        <v>17.599999999999998</v>
      </c>
      <c r="F1711" s="185" t="s">
        <v>842</v>
      </c>
      <c r="G1711" s="179">
        <v>1710</v>
      </c>
      <c r="H1711" s="180">
        <f>(C1711+4.2+coefficient!$B$20)/0.85*1.19</f>
        <v>24.107999999999997</v>
      </c>
      <c r="I1711" s="132">
        <v>294</v>
      </c>
      <c r="J1711" s="132">
        <v>167453154</v>
      </c>
      <c r="K1711" s="132">
        <v>452054</v>
      </c>
      <c r="L1711" s="181">
        <f>(C1711+4.2+coefficient!$B$20)/0.88*1.19</f>
        <v>23.286136363636359</v>
      </c>
      <c r="M1711" s="135">
        <v>295</v>
      </c>
      <c r="N1711" s="135">
        <v>167453154</v>
      </c>
      <c r="O1711" s="135">
        <v>452055</v>
      </c>
      <c r="P1711" s="182">
        <f>(C1711+4.2+coefficient!$B$20-0.5)/0.88*1.19</f>
        <v>22.61</v>
      </c>
      <c r="Q1711" s="137">
        <v>296</v>
      </c>
      <c r="R1711" s="137">
        <v>167453154</v>
      </c>
      <c r="S1711" s="137">
        <v>452056</v>
      </c>
      <c r="T1711" s="186">
        <f t="shared" si="117"/>
        <v>11.115681818181816</v>
      </c>
      <c r="U1711" s="187">
        <v>758</v>
      </c>
      <c r="V1711" s="187">
        <v>167453154</v>
      </c>
      <c r="W1711" s="187">
        <v>601382</v>
      </c>
      <c r="X1711" s="188">
        <f>L1711-4.9</f>
        <v>18.386136363636361</v>
      </c>
      <c r="Y1711" s="189">
        <v>759</v>
      </c>
      <c r="Z1711" s="189">
        <v>167453154</v>
      </c>
      <c r="AA1711" s="189">
        <v>601383</v>
      </c>
      <c r="AB1711" s="357">
        <v>0</v>
      </c>
    </row>
    <row r="1712" spans="1:33" x14ac:dyDescent="0.25">
      <c r="A1712" s="144" t="s">
        <v>2552</v>
      </c>
      <c r="B1712" s="183">
        <v>167453155</v>
      </c>
      <c r="C1712" s="184">
        <v>3.95</v>
      </c>
      <c r="D1712" s="127">
        <f>(C1712+4.2+coefficient!$B$20-0.5)/0.9*1.19</f>
        <v>22.014999999999993</v>
      </c>
      <c r="E1712" s="128">
        <f>(C1712+4.2+coefficient!$B$20-0.5)/0.95</f>
        <v>17.526315789473685</v>
      </c>
      <c r="F1712" s="178" t="s">
        <v>842</v>
      </c>
      <c r="G1712" s="179">
        <v>1711</v>
      </c>
      <c r="H1712" s="180">
        <f>(C1712+4.2+coefficient!$B$20)/0.85*1.19</f>
        <v>24.009999999999998</v>
      </c>
      <c r="I1712" s="132">
        <v>294</v>
      </c>
      <c r="J1712" s="132">
        <v>167453155</v>
      </c>
      <c r="K1712" s="132">
        <v>452057</v>
      </c>
      <c r="L1712" s="181">
        <f>(C1712+4.2+coefficient!$B$20)/0.88*1.19</f>
        <v>23.191477272727273</v>
      </c>
      <c r="M1712" s="135">
        <v>295</v>
      </c>
      <c r="N1712" s="135">
        <v>167453155</v>
      </c>
      <c r="O1712" s="135">
        <v>452058</v>
      </c>
      <c r="P1712" s="182">
        <f>(C1712+4.2+coefficient!$B$20-0.5)/0.88*1.19</f>
        <v>22.515340909090906</v>
      </c>
      <c r="Q1712" s="137">
        <v>296</v>
      </c>
      <c r="R1712" s="137">
        <v>167453155</v>
      </c>
      <c r="S1712" s="137">
        <v>452059</v>
      </c>
      <c r="T1712" s="186">
        <f t="shared" si="117"/>
        <v>11.021022727272728</v>
      </c>
      <c r="U1712" s="187">
        <v>758</v>
      </c>
      <c r="V1712" s="187">
        <v>167453155</v>
      </c>
      <c r="W1712" s="187">
        <v>601384</v>
      </c>
      <c r="X1712" s="188">
        <f>L1712-2</f>
        <v>21.191477272727273</v>
      </c>
      <c r="Y1712" s="189">
        <v>759</v>
      </c>
      <c r="Z1712" s="189">
        <v>167453155</v>
      </c>
      <c r="AA1712" s="189">
        <v>601385</v>
      </c>
      <c r="AB1712" s="357">
        <v>14</v>
      </c>
      <c r="AE1712">
        <v>1</v>
      </c>
      <c r="AF1712">
        <v>20.49</v>
      </c>
      <c r="AG1712">
        <v>0</v>
      </c>
    </row>
    <row r="1713" spans="1:33" x14ac:dyDescent="0.25">
      <c r="A1713" s="148" t="s">
        <v>2553</v>
      </c>
      <c r="B1713" s="190">
        <v>167453156</v>
      </c>
      <c r="C1713" s="191">
        <v>3.77</v>
      </c>
      <c r="D1713" s="192">
        <f>(C1713+4.2+coefficient!$B$20-0.5)/0.9*1.19</f>
        <v>21.776999999999994</v>
      </c>
      <c r="E1713" s="193">
        <f>(C1713+4.2+coefficient!$B$20-0.5)/0.95</f>
        <v>17.336842105263159</v>
      </c>
      <c r="F1713" s="185" t="s">
        <v>842</v>
      </c>
      <c r="G1713" s="179">
        <v>1712</v>
      </c>
      <c r="H1713" s="180">
        <f>(C1713+4.2+coefficient!$B$20)/0.85*1.19</f>
        <v>23.757999999999999</v>
      </c>
      <c r="I1713" s="132">
        <v>294</v>
      </c>
      <c r="J1713" s="132">
        <v>167453156</v>
      </c>
      <c r="K1713" s="132">
        <v>452060</v>
      </c>
      <c r="L1713" s="181">
        <f>(C1713+4.2+coefficient!$B$20)/0.88*1.19</f>
        <v>22.948068181818179</v>
      </c>
      <c r="M1713" s="135">
        <v>295</v>
      </c>
      <c r="N1713" s="135">
        <v>167453156</v>
      </c>
      <c r="O1713" s="135">
        <v>452061</v>
      </c>
      <c r="P1713" s="182">
        <f>(C1713+4.2+coefficient!$B$20-0.5)/0.88*1.19</f>
        <v>22.271931818181816</v>
      </c>
      <c r="Q1713" s="137">
        <v>296</v>
      </c>
      <c r="R1713" s="137">
        <v>167453156</v>
      </c>
      <c r="S1713" s="137">
        <v>452062</v>
      </c>
      <c r="T1713" s="186">
        <f t="shared" si="117"/>
        <v>10.777613636363636</v>
      </c>
      <c r="U1713" s="187">
        <v>758</v>
      </c>
      <c r="V1713" s="187">
        <v>167453156</v>
      </c>
      <c r="W1713" s="187">
        <v>601386</v>
      </c>
      <c r="X1713" s="188">
        <f>L1713-4.9</f>
        <v>18.048068181818181</v>
      </c>
      <c r="Y1713" s="189">
        <v>759</v>
      </c>
      <c r="Z1713" s="189">
        <v>167453156</v>
      </c>
      <c r="AA1713" s="189">
        <v>601387</v>
      </c>
      <c r="AB1713" s="357">
        <v>14</v>
      </c>
    </row>
    <row r="1714" spans="1:33" x14ac:dyDescent="0.25">
      <c r="A1714" s="144" t="s">
        <v>2554</v>
      </c>
      <c r="B1714" s="183">
        <v>167453157</v>
      </c>
      <c r="C1714" s="184">
        <v>3.77</v>
      </c>
      <c r="D1714" s="127">
        <f>(C1714+4.2+coefficient!$B$20-0.5)/0.9*1.19</f>
        <v>21.776999999999994</v>
      </c>
      <c r="E1714" s="128">
        <f>(C1714+4.2+coefficient!$B$20-0.5)/0.95</f>
        <v>17.336842105263159</v>
      </c>
      <c r="F1714" s="178" t="s">
        <v>842</v>
      </c>
      <c r="G1714" s="179">
        <v>1713</v>
      </c>
      <c r="H1714" s="180">
        <f>(C1714+4.2+coefficient!$B$20)/0.85*1.19</f>
        <v>23.757999999999999</v>
      </c>
      <c r="I1714" s="132">
        <v>294</v>
      </c>
      <c r="J1714" s="132">
        <v>167453157</v>
      </c>
      <c r="K1714" s="132">
        <v>452063</v>
      </c>
      <c r="L1714" s="181">
        <f>(C1714+4.2+coefficient!$B$20)/0.88*1.19</f>
        <v>22.948068181818179</v>
      </c>
      <c r="M1714" s="135">
        <v>295</v>
      </c>
      <c r="N1714" s="135">
        <v>167453157</v>
      </c>
      <c r="O1714" s="135">
        <v>452064</v>
      </c>
      <c r="P1714" s="182">
        <f>(C1714+4.2+coefficient!$B$20-0.5)/0.88*1.19</f>
        <v>22.271931818181816</v>
      </c>
      <c r="Q1714" s="137">
        <v>296</v>
      </c>
      <c r="R1714" s="137">
        <v>167453157</v>
      </c>
      <c r="S1714" s="137">
        <v>452065</v>
      </c>
      <c r="T1714" s="186">
        <f t="shared" si="117"/>
        <v>10.777613636363636</v>
      </c>
      <c r="U1714" s="187">
        <v>758</v>
      </c>
      <c r="V1714" s="187">
        <v>167453157</v>
      </c>
      <c r="W1714" s="187">
        <v>601388</v>
      </c>
      <c r="X1714" s="188">
        <f>L1714-2</f>
        <v>20.948068181818179</v>
      </c>
      <c r="Y1714" s="189">
        <v>759</v>
      </c>
      <c r="Z1714" s="189">
        <v>167453157</v>
      </c>
      <c r="AA1714" s="189">
        <v>601389</v>
      </c>
      <c r="AB1714" s="357">
        <v>14</v>
      </c>
    </row>
    <row r="1715" spans="1:33" x14ac:dyDescent="0.25">
      <c r="A1715" s="125" t="s">
        <v>2555</v>
      </c>
      <c r="B1715" s="183">
        <v>167453158</v>
      </c>
      <c r="C1715" s="184">
        <v>3.81</v>
      </c>
      <c r="D1715" s="127">
        <f>(C1715+4.2+coefficient!$B$21-0.5)/0.9*1.19</f>
        <v>19.185444444444443</v>
      </c>
      <c r="E1715" s="128">
        <f>(C1715+4.2+coefficient!$B$21-0.5)/0.95</f>
        <v>15.273684210526316</v>
      </c>
      <c r="F1715" s="185" t="s">
        <v>516</v>
      </c>
      <c r="G1715" s="179">
        <v>1714</v>
      </c>
      <c r="H1715" s="180">
        <f>(C1715+4.2+coefficient!$B$21)/0.85*1.19</f>
        <v>21.013999999999999</v>
      </c>
      <c r="I1715" s="132">
        <v>294</v>
      </c>
      <c r="J1715" s="132">
        <v>167453158</v>
      </c>
      <c r="K1715" s="132">
        <v>452066</v>
      </c>
      <c r="L1715" s="181">
        <f>(C1715+4.2+coefficient!$B$21)/0.88*1.19</f>
        <v>20.297613636363632</v>
      </c>
      <c r="M1715" s="135">
        <v>295</v>
      </c>
      <c r="N1715" s="135">
        <v>167453158</v>
      </c>
      <c r="O1715" s="135">
        <v>452067</v>
      </c>
      <c r="P1715" s="182">
        <f>(C1715+4.2+coefficient!$B$21-0.5)/0.88*1.19</f>
        <v>19.621477272727272</v>
      </c>
      <c r="Q1715" s="137">
        <v>296</v>
      </c>
      <c r="R1715" s="137">
        <v>167453158</v>
      </c>
      <c r="S1715" s="137">
        <v>452068</v>
      </c>
      <c r="T1715" s="186">
        <f t="shared" si="117"/>
        <v>10.831704545454544</v>
      </c>
      <c r="U1715" s="187">
        <v>758</v>
      </c>
      <c r="V1715" s="187">
        <v>167453158</v>
      </c>
      <c r="W1715" s="187">
        <v>601390</v>
      </c>
      <c r="X1715" s="188">
        <f>L1715-4.9</f>
        <v>15.397613636363632</v>
      </c>
      <c r="Y1715" s="189">
        <v>759</v>
      </c>
      <c r="Z1715" s="189">
        <v>167453158</v>
      </c>
      <c r="AA1715" s="189">
        <v>601391</v>
      </c>
      <c r="AB1715" s="357">
        <v>29</v>
      </c>
    </row>
    <row r="1716" spans="1:33" x14ac:dyDescent="0.25">
      <c r="A1716" s="144" t="s">
        <v>2556</v>
      </c>
      <c r="B1716" s="183">
        <v>167453159</v>
      </c>
      <c r="C1716" s="184">
        <v>3.24</v>
      </c>
      <c r="D1716" s="127">
        <f>(C1716+4.2+coefficient!$B$21-0.5)/0.9*1.19</f>
        <v>18.431777777777778</v>
      </c>
      <c r="E1716" s="128">
        <f>(C1716+4.2+coefficient!$B$21-0.5)/0.95</f>
        <v>14.673684210526318</v>
      </c>
      <c r="F1716" s="178" t="s">
        <v>516</v>
      </c>
      <c r="G1716" s="179">
        <v>1715</v>
      </c>
      <c r="H1716" s="180">
        <f>(C1716+4.2+coefficient!$B$21)/0.85*1.19</f>
        <v>20.216000000000005</v>
      </c>
      <c r="I1716" s="132">
        <v>294</v>
      </c>
      <c r="J1716" s="132">
        <v>167453159</v>
      </c>
      <c r="K1716" s="132">
        <v>452069</v>
      </c>
      <c r="L1716" s="181">
        <f>(C1716+4.2+coefficient!$B$21)/0.88*1.19</f>
        <v>19.526818181818182</v>
      </c>
      <c r="M1716" s="135">
        <v>295</v>
      </c>
      <c r="N1716" s="135">
        <v>167453159</v>
      </c>
      <c r="O1716" s="135">
        <v>452070</v>
      </c>
      <c r="P1716" s="182">
        <f>(C1716+4.2+coefficient!$B$21-0.5)/0.88*1.19</f>
        <v>18.850681818181819</v>
      </c>
      <c r="Q1716" s="137">
        <v>296</v>
      </c>
      <c r="R1716" s="137">
        <v>167453159</v>
      </c>
      <c r="S1716" s="137">
        <v>452071</v>
      </c>
      <c r="T1716" s="186">
        <f t="shared" si="117"/>
        <v>10.060909090909091</v>
      </c>
      <c r="U1716" s="187">
        <v>758</v>
      </c>
      <c r="V1716" s="187">
        <v>167453159</v>
      </c>
      <c r="W1716" s="187">
        <v>601392</v>
      </c>
      <c r="X1716" s="188">
        <f>L1716-4.9</f>
        <v>14.626818181818182</v>
      </c>
      <c r="Y1716" s="189">
        <v>759</v>
      </c>
      <c r="Z1716" s="189">
        <v>167453159</v>
      </c>
      <c r="AA1716" s="189">
        <v>601393</v>
      </c>
      <c r="AB1716" s="357">
        <v>29</v>
      </c>
    </row>
    <row r="1717" spans="1:33" x14ac:dyDescent="0.25">
      <c r="A1717" s="125" t="s">
        <v>2557</v>
      </c>
      <c r="B1717" s="183">
        <v>167453160</v>
      </c>
      <c r="C1717" s="184">
        <v>3.25</v>
      </c>
      <c r="D1717" s="127">
        <f>(C1717+4.2+coefficient!$B$21-0.5)/0.9*1.19</f>
        <v>18.444999999999997</v>
      </c>
      <c r="E1717" s="128">
        <f>(C1717+4.2+coefficient!$B$21-0.5)/0.95</f>
        <v>14.684210526315789</v>
      </c>
      <c r="F1717" s="185" t="s">
        <v>516</v>
      </c>
      <c r="G1717" s="179">
        <v>1716</v>
      </c>
      <c r="H1717" s="180">
        <f>(C1717+4.2+coefficient!$B$21)/0.85*1.19</f>
        <v>20.23</v>
      </c>
      <c r="I1717" s="132">
        <v>294</v>
      </c>
      <c r="J1717" s="132">
        <v>167453160</v>
      </c>
      <c r="K1717" s="132">
        <v>452072</v>
      </c>
      <c r="L1717" s="181">
        <f>(C1717+4.2+coefficient!$B$21)/0.88*1.19</f>
        <v>19.540340909090904</v>
      </c>
      <c r="M1717" s="135">
        <v>295</v>
      </c>
      <c r="N1717" s="135">
        <v>167453160</v>
      </c>
      <c r="O1717" s="135">
        <v>452073</v>
      </c>
      <c r="P1717" s="182">
        <f>(C1717+4.2+coefficient!$B$21-0.5)/0.88*1.19</f>
        <v>18.864204545454545</v>
      </c>
      <c r="Q1717" s="137">
        <v>296</v>
      </c>
      <c r="R1717" s="137">
        <v>167453160</v>
      </c>
      <c r="S1717" s="137">
        <v>452074</v>
      </c>
      <c r="T1717" s="186">
        <f t="shared" si="117"/>
        <v>10.074431818181818</v>
      </c>
      <c r="U1717" s="187">
        <v>758</v>
      </c>
      <c r="V1717" s="187">
        <v>167453160</v>
      </c>
      <c r="W1717" s="187">
        <v>601394</v>
      </c>
      <c r="X1717" s="188">
        <f>L1717-2</f>
        <v>17.540340909090904</v>
      </c>
      <c r="Y1717" s="189">
        <v>759</v>
      </c>
      <c r="Z1717" s="189">
        <v>167453160</v>
      </c>
      <c r="AA1717" s="189">
        <v>601395</v>
      </c>
      <c r="AB1717" s="357">
        <v>18</v>
      </c>
    </row>
    <row r="1718" spans="1:33" x14ac:dyDescent="0.25">
      <c r="A1718" s="144" t="s">
        <v>2558</v>
      </c>
      <c r="B1718" s="183">
        <v>167453161</v>
      </c>
      <c r="C1718" s="184">
        <v>3.24</v>
      </c>
      <c r="D1718" s="127">
        <f>(C1718+4.2+coefficient!$B$21-0.5)/0.9*1.19</f>
        <v>18.431777777777778</v>
      </c>
      <c r="E1718" s="128">
        <f>(C1718+4.2+coefficient!$B$21-0.5)/0.95</f>
        <v>14.673684210526318</v>
      </c>
      <c r="F1718" s="178" t="s">
        <v>516</v>
      </c>
      <c r="G1718" s="179">
        <v>1717</v>
      </c>
      <c r="H1718" s="180">
        <f>(C1718+4.2+coefficient!$B$21)/0.85*1.19</f>
        <v>20.216000000000005</v>
      </c>
      <c r="I1718" s="132">
        <v>294</v>
      </c>
      <c r="J1718" s="132">
        <v>167453161</v>
      </c>
      <c r="K1718" s="132">
        <v>452075</v>
      </c>
      <c r="L1718" s="181">
        <f>(C1718+4.2+coefficient!$B$21)/0.88*1.19</f>
        <v>19.526818181818182</v>
      </c>
      <c r="M1718" s="135">
        <v>295</v>
      </c>
      <c r="N1718" s="135">
        <v>167453161</v>
      </c>
      <c r="O1718" s="135">
        <v>452076</v>
      </c>
      <c r="P1718" s="182">
        <f>(C1718+4.2+coefficient!$B$21-0.5)/0.88*1.19</f>
        <v>18.850681818181819</v>
      </c>
      <c r="Q1718" s="137">
        <v>296</v>
      </c>
      <c r="R1718" s="137">
        <v>167453161</v>
      </c>
      <c r="S1718" s="137">
        <v>452077</v>
      </c>
      <c r="T1718" s="186">
        <f t="shared" si="117"/>
        <v>10.060909090909091</v>
      </c>
      <c r="U1718" s="187">
        <v>758</v>
      </c>
      <c r="V1718" s="187">
        <v>167453161</v>
      </c>
      <c r="W1718" s="187">
        <v>601396</v>
      </c>
      <c r="X1718" s="188">
        <f>L1718-2</f>
        <v>17.526818181818182</v>
      </c>
      <c r="Y1718" s="189">
        <v>759</v>
      </c>
      <c r="Z1718" s="189">
        <v>167453161</v>
      </c>
      <c r="AA1718" s="189">
        <v>601397</v>
      </c>
      <c r="AB1718" s="357">
        <v>18</v>
      </c>
    </row>
    <row r="1719" spans="1:33" x14ac:dyDescent="0.25">
      <c r="A1719" s="125" t="s">
        <v>2559</v>
      </c>
      <c r="B1719" s="183">
        <v>167453162</v>
      </c>
      <c r="C1719" s="184">
        <v>2.04</v>
      </c>
      <c r="D1719" s="127">
        <f>(C1719+4.2+coefficient!$B$21-0.5)/0.9*1.19</f>
        <v>16.845111111111109</v>
      </c>
      <c r="E1719" s="128">
        <f>(C1719+4.2+coefficient!$B$21-0.5)/0.95</f>
        <v>13.410526315789475</v>
      </c>
      <c r="F1719" s="185" t="s">
        <v>516</v>
      </c>
      <c r="G1719" s="179">
        <v>1718</v>
      </c>
      <c r="H1719" s="180">
        <f>(C1719+4.2+coefficient!$B$21)/0.85*1.19</f>
        <v>18.536000000000001</v>
      </c>
      <c r="I1719" s="132">
        <v>294</v>
      </c>
      <c r="J1719" s="132">
        <v>167453162</v>
      </c>
      <c r="K1719" s="132">
        <v>452078</v>
      </c>
      <c r="L1719" s="181">
        <f>(C1719+4.2+coefficient!$B$21)/0.88*1.19</f>
        <v>17.904090909090908</v>
      </c>
      <c r="M1719" s="135">
        <v>295</v>
      </c>
      <c r="N1719" s="135">
        <v>167453162</v>
      </c>
      <c r="O1719" s="135">
        <v>452079</v>
      </c>
      <c r="P1719" s="182">
        <f>(C1719+4.2+coefficient!$B$21-0.5)/0.88*1.19</f>
        <v>17.227954545454544</v>
      </c>
      <c r="Q1719" s="137">
        <v>296</v>
      </c>
      <c r="R1719" s="137">
        <v>167453162</v>
      </c>
      <c r="S1719" s="137">
        <v>452080</v>
      </c>
      <c r="T1719" s="186">
        <f t="shared" si="117"/>
        <v>8.4381818181818176</v>
      </c>
      <c r="U1719" s="187">
        <v>758</v>
      </c>
      <c r="V1719" s="187">
        <v>167453162</v>
      </c>
      <c r="W1719" s="187">
        <v>601398</v>
      </c>
      <c r="X1719" s="188">
        <f>L1719-4.9</f>
        <v>13.004090909090907</v>
      </c>
      <c r="Y1719" s="189">
        <v>759</v>
      </c>
      <c r="Z1719" s="189">
        <v>167453162</v>
      </c>
      <c r="AA1719" s="189">
        <v>601399</v>
      </c>
      <c r="AB1719" s="357">
        <v>57</v>
      </c>
    </row>
    <row r="1720" spans="1:33" x14ac:dyDescent="0.25">
      <c r="A1720" s="144" t="s">
        <v>2560</v>
      </c>
      <c r="B1720" s="183">
        <v>167453163</v>
      </c>
      <c r="C1720" s="184">
        <v>2.02</v>
      </c>
      <c r="D1720" s="127">
        <f>(C1720+4.2+coefficient!$B$21-0.5)/0.9*1.19</f>
        <v>16.818666666666665</v>
      </c>
      <c r="E1720" s="128">
        <f>(C1720+4.2+coefficient!$B$21-0.5)/0.95</f>
        <v>13.389473684210527</v>
      </c>
      <c r="F1720" s="178" t="s">
        <v>516</v>
      </c>
      <c r="G1720" s="179">
        <v>1719</v>
      </c>
      <c r="H1720" s="180">
        <f>(C1720+4.2+coefficient!$B$21)/0.85*1.19</f>
        <v>18.508000000000003</v>
      </c>
      <c r="I1720" s="132">
        <v>294</v>
      </c>
      <c r="J1720" s="132">
        <v>167453163</v>
      </c>
      <c r="K1720" s="132">
        <v>452081</v>
      </c>
      <c r="L1720" s="181">
        <f>(C1720+4.2+coefficient!$B$21)/0.88*1.19</f>
        <v>17.877045454545456</v>
      </c>
      <c r="M1720" s="135">
        <v>295</v>
      </c>
      <c r="N1720" s="135">
        <v>167453163</v>
      </c>
      <c r="O1720" s="135">
        <v>452082</v>
      </c>
      <c r="P1720" s="182">
        <f>(C1720+4.2+coefficient!$B$21-0.5)/0.88*1.19</f>
        <v>17.200909090909089</v>
      </c>
      <c r="Q1720" s="137">
        <v>296</v>
      </c>
      <c r="R1720" s="137">
        <v>167453163</v>
      </c>
      <c r="S1720" s="137">
        <v>452083</v>
      </c>
      <c r="T1720" s="186">
        <f t="shared" si="117"/>
        <v>8.4111363636363645</v>
      </c>
      <c r="U1720" s="187">
        <v>758</v>
      </c>
      <c r="V1720" s="187">
        <v>167453163</v>
      </c>
      <c r="W1720" s="187">
        <v>601400</v>
      </c>
      <c r="X1720" s="188">
        <f>L1720-2</f>
        <v>15.877045454545456</v>
      </c>
      <c r="Y1720" s="189">
        <v>759</v>
      </c>
      <c r="Z1720" s="189">
        <v>167453163</v>
      </c>
      <c r="AA1720" s="189">
        <v>601401</v>
      </c>
      <c r="AB1720" s="357">
        <v>7</v>
      </c>
    </row>
    <row r="1721" spans="1:33" x14ac:dyDescent="0.25">
      <c r="A1721" s="125" t="s">
        <v>2561</v>
      </c>
      <c r="B1721" s="183">
        <v>167453164</v>
      </c>
      <c r="C1721" s="184">
        <v>2.02</v>
      </c>
      <c r="D1721" s="127">
        <f>(C1721+4.2+coefficient!$B$21-0.5)/0.9*1.19</f>
        <v>16.818666666666665</v>
      </c>
      <c r="E1721" s="128">
        <f>(C1721+4.2+coefficient!$B$21-0.5)/0.95</f>
        <v>13.389473684210527</v>
      </c>
      <c r="F1721" s="185" t="s">
        <v>516</v>
      </c>
      <c r="G1721" s="179">
        <v>1720</v>
      </c>
      <c r="H1721" s="180">
        <f>(C1721+4.2+coefficient!$B$21)/0.85*1.19</f>
        <v>18.508000000000003</v>
      </c>
      <c r="I1721" s="132">
        <v>294</v>
      </c>
      <c r="J1721" s="132">
        <v>167453164</v>
      </c>
      <c r="K1721" s="132">
        <v>452084</v>
      </c>
      <c r="L1721" s="181">
        <f>(C1721+4.2+coefficient!$B$21)/0.88*1.19</f>
        <v>17.877045454545456</v>
      </c>
      <c r="M1721" s="135">
        <v>295</v>
      </c>
      <c r="N1721" s="135">
        <v>167453164</v>
      </c>
      <c r="O1721" s="135">
        <v>452085</v>
      </c>
      <c r="P1721" s="182">
        <f>(C1721+4.2+coefficient!$B$21-0.5)/0.88*1.19</f>
        <v>17.200909090909089</v>
      </c>
      <c r="Q1721" s="137">
        <v>296</v>
      </c>
      <c r="R1721" s="137">
        <v>167453164</v>
      </c>
      <c r="S1721" s="137">
        <v>452086</v>
      </c>
      <c r="T1721" s="186">
        <f t="shared" si="117"/>
        <v>8.4111363636363645</v>
      </c>
      <c r="U1721" s="187">
        <v>758</v>
      </c>
      <c r="V1721" s="187">
        <v>167453164</v>
      </c>
      <c r="W1721" s="187">
        <v>601402</v>
      </c>
      <c r="X1721" s="188">
        <f>L1721-2</f>
        <v>15.877045454545456</v>
      </c>
      <c r="Y1721" s="189">
        <v>759</v>
      </c>
      <c r="Z1721" s="189">
        <v>167453164</v>
      </c>
      <c r="AA1721" s="189">
        <v>601403</v>
      </c>
      <c r="AB1721" s="357">
        <v>17</v>
      </c>
    </row>
    <row r="1722" spans="1:33" x14ac:dyDescent="0.25">
      <c r="A1722" s="144" t="s">
        <v>2562</v>
      </c>
      <c r="B1722" s="183">
        <v>167453165</v>
      </c>
      <c r="C1722" s="184">
        <v>2.98</v>
      </c>
      <c r="D1722" s="127">
        <f>(C1722+4.2+coefficient!$B$21-0.5)/0.9*1.19</f>
        <v>18.087999999999997</v>
      </c>
      <c r="E1722" s="128">
        <f>(C1722+4.2+coefficient!$B$21-0.5)/0.95</f>
        <v>14.4</v>
      </c>
      <c r="F1722" s="178" t="s">
        <v>516</v>
      </c>
      <c r="G1722" s="179">
        <v>1721</v>
      </c>
      <c r="H1722" s="180">
        <f>(C1722+4.2+coefficient!$B$21)/0.85*1.19</f>
        <v>19.852</v>
      </c>
      <c r="I1722" s="132">
        <v>294</v>
      </c>
      <c r="J1722" s="132">
        <v>167453165</v>
      </c>
      <c r="K1722" s="132">
        <v>452087</v>
      </c>
      <c r="L1722" s="181">
        <f>(C1722+4.2+coefficient!$B$21)/0.88*1.19</f>
        <v>19.175227272727273</v>
      </c>
      <c r="M1722" s="135">
        <v>295</v>
      </c>
      <c r="N1722" s="135">
        <v>167453165</v>
      </c>
      <c r="O1722" s="135">
        <v>452088</v>
      </c>
      <c r="P1722" s="182">
        <f>(C1722+4.2+coefficient!$B$21-0.5)/0.88*1.19</f>
        <v>18.499090909090906</v>
      </c>
      <c r="Q1722" s="137">
        <v>296</v>
      </c>
      <c r="R1722" s="137">
        <v>167453165</v>
      </c>
      <c r="S1722" s="137">
        <v>452089</v>
      </c>
      <c r="T1722" s="186">
        <f t="shared" si="117"/>
        <v>9.7093181818181797</v>
      </c>
      <c r="U1722" s="187">
        <v>758</v>
      </c>
      <c r="V1722" s="187">
        <v>167453165</v>
      </c>
      <c r="W1722" s="187">
        <v>601404</v>
      </c>
      <c r="X1722" s="188">
        <f>L1722-2</f>
        <v>17.175227272727273</v>
      </c>
      <c r="Y1722" s="189">
        <v>759</v>
      </c>
      <c r="Z1722" s="189">
        <v>167453165</v>
      </c>
      <c r="AA1722" s="189">
        <v>601405</v>
      </c>
      <c r="AB1722" s="357">
        <v>18</v>
      </c>
    </row>
    <row r="1723" spans="1:33" x14ac:dyDescent="0.25">
      <c r="A1723" s="148" t="s">
        <v>2563</v>
      </c>
      <c r="B1723" s="190">
        <v>167453166</v>
      </c>
      <c r="C1723" s="191">
        <v>3.78</v>
      </c>
      <c r="D1723" s="192">
        <f>(C1723+4.2+coefficient!$B$20-0.5)/0.9*1.19</f>
        <v>21.790222222222219</v>
      </c>
      <c r="E1723" s="193">
        <f>(C1723+4.2+coefficient!$B$20-0.5)/0.95</f>
        <v>17.347368421052632</v>
      </c>
      <c r="F1723" s="185" t="s">
        <v>842</v>
      </c>
      <c r="G1723" s="179">
        <v>1722</v>
      </c>
      <c r="H1723" s="180">
        <f>(C1723+4.2+coefficient!$B$20)/0.85*1.19</f>
        <v>23.771999999999998</v>
      </c>
      <c r="I1723" s="132">
        <v>294</v>
      </c>
      <c r="J1723" s="132">
        <v>167453166</v>
      </c>
      <c r="K1723" s="132">
        <v>452090</v>
      </c>
      <c r="L1723" s="181">
        <f>(C1723+4.2+coefficient!$B$20)/0.88*1.19</f>
        <v>22.961590909090908</v>
      </c>
      <c r="M1723" s="135">
        <v>295</v>
      </c>
      <c r="N1723" s="135">
        <v>167453166</v>
      </c>
      <c r="O1723" s="135">
        <v>452091</v>
      </c>
      <c r="P1723" s="182">
        <f>(C1723+4.2+coefficient!$B$20-0.5)/0.88*1.19</f>
        <v>22.285454545454545</v>
      </c>
      <c r="Q1723" s="137">
        <v>296</v>
      </c>
      <c r="R1723" s="137">
        <v>167453166</v>
      </c>
      <c r="S1723" s="137">
        <v>452092</v>
      </c>
      <c r="T1723" s="186">
        <f t="shared" si="117"/>
        <v>10.791136363636364</v>
      </c>
      <c r="U1723" s="187">
        <v>758</v>
      </c>
      <c r="V1723" s="187">
        <v>167453166</v>
      </c>
      <c r="W1723" s="187">
        <v>601406</v>
      </c>
      <c r="X1723" s="188">
        <f>L1723-4.9</f>
        <v>18.06159090909091</v>
      </c>
      <c r="Y1723" s="189">
        <v>759</v>
      </c>
      <c r="Z1723" s="189">
        <v>167453166</v>
      </c>
      <c r="AA1723" s="189">
        <v>601407</v>
      </c>
      <c r="AB1723" s="357">
        <v>0</v>
      </c>
    </row>
    <row r="1724" spans="1:33" x14ac:dyDescent="0.25">
      <c r="A1724" s="144" t="s">
        <v>2564</v>
      </c>
      <c r="B1724" s="183">
        <v>167453167</v>
      </c>
      <c r="C1724" s="184">
        <v>2.54</v>
      </c>
      <c r="D1724" s="127">
        <f>(C1724+4.2+coefficient!$B$21-0.5)/0.9*1.19</f>
        <v>17.50622222222222</v>
      </c>
      <c r="E1724" s="128">
        <f>(C1724+4.2+coefficient!$B$21-0.5)/0.95</f>
        <v>13.936842105263159</v>
      </c>
      <c r="F1724" s="178" t="s">
        <v>516</v>
      </c>
      <c r="G1724" s="179">
        <v>1723</v>
      </c>
      <c r="H1724" s="180">
        <f>(C1724+4.2+coefficient!$B$21)/0.85*1.19</f>
        <v>19.235999999999997</v>
      </c>
      <c r="I1724" s="132">
        <v>294</v>
      </c>
      <c r="J1724" s="132">
        <v>167453167</v>
      </c>
      <c r="K1724" s="132">
        <v>452093</v>
      </c>
      <c r="L1724" s="181">
        <f>(C1724+4.2+coefficient!$B$21)/0.88*1.19</f>
        <v>18.580227272727271</v>
      </c>
      <c r="M1724" s="135">
        <v>295</v>
      </c>
      <c r="N1724" s="135">
        <v>167453167</v>
      </c>
      <c r="O1724" s="135">
        <v>452094</v>
      </c>
      <c r="P1724" s="182">
        <f>(C1724+4.2+coefficient!$B$21-0.5)/0.88*1.19</f>
        <v>17.904090909090908</v>
      </c>
      <c r="Q1724" s="137">
        <v>296</v>
      </c>
      <c r="R1724" s="137">
        <v>167453167</v>
      </c>
      <c r="S1724" s="137">
        <v>452095</v>
      </c>
      <c r="T1724" s="186">
        <f t="shared" si="117"/>
        <v>9.1143181818181809</v>
      </c>
      <c r="U1724" s="187">
        <v>758</v>
      </c>
      <c r="V1724" s="187">
        <v>167453167</v>
      </c>
      <c r="W1724" s="187">
        <v>601408</v>
      </c>
      <c r="X1724" s="188">
        <f>L1724-4.9</f>
        <v>13.68022727272727</v>
      </c>
      <c r="Y1724" s="189">
        <v>759</v>
      </c>
      <c r="Z1724" s="189">
        <v>167453167</v>
      </c>
      <c r="AA1724" s="189">
        <v>601409</v>
      </c>
      <c r="AB1724" s="357">
        <v>58</v>
      </c>
    </row>
    <row r="1725" spans="1:33" x14ac:dyDescent="0.25">
      <c r="A1725" s="125" t="s">
        <v>2565</v>
      </c>
      <c r="B1725" s="183">
        <v>167453168</v>
      </c>
      <c r="C1725" s="184">
        <v>2.59</v>
      </c>
      <c r="D1725" s="127">
        <f>(C1725+4.2+coefficient!$B$21-0.5)/0.9*1.19</f>
        <v>17.572333333333333</v>
      </c>
      <c r="E1725" s="128">
        <f>(C1725+4.2+coefficient!$B$21-0.5)/0.95</f>
        <v>13.989473684210527</v>
      </c>
      <c r="F1725" s="185" t="s">
        <v>516</v>
      </c>
      <c r="G1725" s="179">
        <v>1724</v>
      </c>
      <c r="H1725" s="180">
        <f>(C1725+4.2+coefficient!$B$21)/0.85*1.19</f>
        <v>19.305999999999997</v>
      </c>
      <c r="I1725" s="132">
        <v>294</v>
      </c>
      <c r="J1725" s="132">
        <v>167453168</v>
      </c>
      <c r="K1725" s="132">
        <v>452096</v>
      </c>
      <c r="L1725" s="181">
        <f>(C1725+4.2+coefficient!$B$21)/0.88*1.19</f>
        <v>18.647840909090906</v>
      </c>
      <c r="M1725" s="135">
        <v>295</v>
      </c>
      <c r="N1725" s="135">
        <v>167453168</v>
      </c>
      <c r="O1725" s="135">
        <v>452097</v>
      </c>
      <c r="P1725" s="182">
        <f>(C1725+4.2+coefficient!$B$21-0.5)/0.88*1.19</f>
        <v>17.971704545454543</v>
      </c>
      <c r="Q1725" s="137">
        <v>296</v>
      </c>
      <c r="R1725" s="137">
        <v>167453168</v>
      </c>
      <c r="S1725" s="137">
        <v>452098</v>
      </c>
      <c r="T1725" s="186">
        <f t="shared" si="117"/>
        <v>9.1819318181818179</v>
      </c>
      <c r="U1725" s="187">
        <v>758</v>
      </c>
      <c r="V1725" s="187">
        <v>167453168</v>
      </c>
      <c r="W1725" s="187">
        <v>601410</v>
      </c>
      <c r="X1725" s="188">
        <f>L1725-4.9</f>
        <v>13.747840909090906</v>
      </c>
      <c r="Y1725" s="189">
        <v>759</v>
      </c>
      <c r="Z1725" s="189">
        <v>167453168</v>
      </c>
      <c r="AA1725" s="189">
        <v>601411</v>
      </c>
      <c r="AB1725" s="357">
        <v>58</v>
      </c>
      <c r="AE1725">
        <v>1</v>
      </c>
      <c r="AF1725">
        <v>15.94</v>
      </c>
      <c r="AG1725">
        <v>0</v>
      </c>
    </row>
    <row r="1726" spans="1:33" x14ac:dyDescent="0.25">
      <c r="A1726" s="144" t="s">
        <v>2566</v>
      </c>
      <c r="B1726" s="183">
        <v>167453169</v>
      </c>
      <c r="C1726" s="184">
        <v>2.35</v>
      </c>
      <c r="D1726" s="127">
        <f>(C1726+4.2+coefficient!$B$21-0.5)/0.9*1.19</f>
        <v>17.254999999999999</v>
      </c>
      <c r="E1726" s="128">
        <f>(C1726+4.2+coefficient!$B$21-0.5)/0.95</f>
        <v>13.736842105263159</v>
      </c>
      <c r="F1726" s="178" t="s">
        <v>516</v>
      </c>
      <c r="G1726" s="179">
        <v>1725</v>
      </c>
      <c r="H1726" s="180">
        <f>(C1726+4.2+coefficient!$B$21)/0.85*1.19</f>
        <v>18.970000000000002</v>
      </c>
      <c r="I1726" s="132">
        <v>294</v>
      </c>
      <c r="J1726" s="132">
        <v>167453169</v>
      </c>
      <c r="K1726" s="132">
        <v>452099</v>
      </c>
      <c r="L1726" s="181">
        <f>(C1726+4.2+coefficient!$B$21)/0.88*1.19</f>
        <v>18.323295454545455</v>
      </c>
      <c r="M1726" s="135">
        <v>295</v>
      </c>
      <c r="N1726" s="135">
        <v>167453169</v>
      </c>
      <c r="O1726" s="135">
        <v>452100</v>
      </c>
      <c r="P1726" s="182">
        <f>(C1726+4.2+coefficient!$B$21-0.5)/0.88*1.19</f>
        <v>17.647159090909092</v>
      </c>
      <c r="Q1726" s="137">
        <v>296</v>
      </c>
      <c r="R1726" s="137">
        <v>167453169</v>
      </c>
      <c r="S1726" s="137">
        <v>452101</v>
      </c>
      <c r="T1726" s="186">
        <f t="shared" si="117"/>
        <v>8.8573863636363637</v>
      </c>
      <c r="U1726" s="187">
        <v>758</v>
      </c>
      <c r="V1726" s="187">
        <v>167453169</v>
      </c>
      <c r="W1726" s="187">
        <v>601412</v>
      </c>
      <c r="X1726" s="188">
        <f>L1726-2</f>
        <v>16.323295454545455</v>
      </c>
      <c r="Y1726" s="189">
        <v>759</v>
      </c>
      <c r="Z1726" s="189">
        <v>167453169</v>
      </c>
      <c r="AA1726" s="189">
        <v>601413</v>
      </c>
      <c r="AB1726" s="357">
        <v>7</v>
      </c>
    </row>
    <row r="1727" spans="1:33" x14ac:dyDescent="0.25">
      <c r="A1727" s="148" t="s">
        <v>2567</v>
      </c>
      <c r="B1727" s="190">
        <v>167453170</v>
      </c>
      <c r="C1727" s="191">
        <v>3.3</v>
      </c>
      <c r="D1727" s="192">
        <f>(C1727+4.2+coefficient!$B$20-0.5)/0.9*1.19</f>
        <v>21.155555555555555</v>
      </c>
      <c r="E1727" s="193">
        <f>(C1727+4.2+coefficient!$B$20-0.5)/0.95</f>
        <v>16.842105263157894</v>
      </c>
      <c r="F1727" s="185" t="s">
        <v>842</v>
      </c>
      <c r="G1727" s="179">
        <v>1726</v>
      </c>
      <c r="H1727" s="180">
        <f>(C1727+4.2+coefficient!$B$20)/0.85*1.19</f>
        <v>23.1</v>
      </c>
      <c r="I1727" s="132">
        <v>294</v>
      </c>
      <c r="J1727" s="132">
        <v>167453170</v>
      </c>
      <c r="K1727" s="132">
        <v>452102</v>
      </c>
      <c r="L1727" s="181">
        <f>(C1727+4.2+coefficient!$B$20)/0.88*1.19</f>
        <v>22.3125</v>
      </c>
      <c r="M1727" s="135">
        <v>295</v>
      </c>
      <c r="N1727" s="135">
        <v>167453170</v>
      </c>
      <c r="O1727" s="135">
        <v>452103</v>
      </c>
      <c r="P1727" s="182">
        <f>(C1727+4.2+coefficient!$B$20-0.5)/0.88*1.19</f>
        <v>21.636363636363637</v>
      </c>
      <c r="Q1727" s="137">
        <v>296</v>
      </c>
      <c r="R1727" s="137">
        <v>167453170</v>
      </c>
      <c r="S1727" s="137">
        <v>452104</v>
      </c>
      <c r="T1727" s="186">
        <f t="shared" si="117"/>
        <v>10.142045454545455</v>
      </c>
      <c r="U1727" s="187">
        <v>758</v>
      </c>
      <c r="V1727" s="187">
        <v>167453170</v>
      </c>
      <c r="W1727" s="187">
        <v>601414</v>
      </c>
      <c r="X1727" s="188">
        <f>L1727-4.9</f>
        <v>17.412500000000001</v>
      </c>
      <c r="Y1727" s="189">
        <v>759</v>
      </c>
      <c r="Z1727" s="189">
        <v>167453170</v>
      </c>
      <c r="AA1727" s="189">
        <v>601415</v>
      </c>
      <c r="AB1727" s="357">
        <v>0</v>
      </c>
    </row>
    <row r="1728" spans="1:33" x14ac:dyDescent="0.25">
      <c r="A1728" s="144" t="s">
        <v>2568</v>
      </c>
      <c r="B1728" s="183">
        <v>167453171</v>
      </c>
      <c r="C1728" s="184">
        <v>3.23</v>
      </c>
      <c r="D1728" s="127">
        <f>(C1728+4.2+coefficient!$B$20-0.5)/0.9*1.19</f>
        <v>21.062999999999999</v>
      </c>
      <c r="E1728" s="128">
        <f>(C1728+4.2+coefficient!$B$20-0.5)/0.95</f>
        <v>16.768421052631581</v>
      </c>
      <c r="F1728" s="178" t="s">
        <v>842</v>
      </c>
      <c r="G1728" s="179">
        <v>1727</v>
      </c>
      <c r="H1728" s="180">
        <f>(C1728+4.2+coefficient!$B$20)/0.85*1.19</f>
        <v>23.001999999999999</v>
      </c>
      <c r="I1728" s="132">
        <v>294</v>
      </c>
      <c r="J1728" s="132">
        <v>167453171</v>
      </c>
      <c r="K1728" s="132">
        <v>452105</v>
      </c>
      <c r="L1728" s="181">
        <f>(C1728+4.2+coefficient!$B$20)/0.88*1.19</f>
        <v>22.21784090909091</v>
      </c>
      <c r="M1728" s="135">
        <v>295</v>
      </c>
      <c r="N1728" s="135">
        <v>167453171</v>
      </c>
      <c r="O1728" s="135">
        <v>452106</v>
      </c>
      <c r="P1728" s="182">
        <f>(C1728+4.2+coefficient!$B$20-0.5)/0.88*1.19</f>
        <v>21.541704545454543</v>
      </c>
      <c r="Q1728" s="137">
        <v>296</v>
      </c>
      <c r="R1728" s="137">
        <v>167453171</v>
      </c>
      <c r="S1728" s="137">
        <v>452107</v>
      </c>
      <c r="T1728" s="186">
        <f t="shared" si="117"/>
        <v>10.047386363636363</v>
      </c>
      <c r="U1728" s="187">
        <v>758</v>
      </c>
      <c r="V1728" s="187">
        <v>167453171</v>
      </c>
      <c r="W1728" s="187">
        <v>601416</v>
      </c>
      <c r="X1728" s="188">
        <f>L1728-2</f>
        <v>20.21784090909091</v>
      </c>
      <c r="Y1728" s="189">
        <v>759</v>
      </c>
      <c r="Z1728" s="189">
        <v>167453171</v>
      </c>
      <c r="AA1728" s="189">
        <v>601417</v>
      </c>
      <c r="AB1728" s="357">
        <v>7</v>
      </c>
    </row>
    <row r="1729" spans="1:33" x14ac:dyDescent="0.25">
      <c r="A1729" s="148" t="s">
        <v>2569</v>
      </c>
      <c r="B1729" s="190">
        <v>167453172</v>
      </c>
      <c r="C1729" s="191">
        <v>3.05</v>
      </c>
      <c r="D1729" s="192">
        <f>(C1729+4.2+coefficient!$B$20-0.5)/0.9*1.19</f>
        <v>20.824999999999999</v>
      </c>
      <c r="E1729" s="193">
        <f>(C1729+4.2+coefficient!$B$20-0.5)/0.95</f>
        <v>16.578947368421055</v>
      </c>
      <c r="F1729" s="185" t="s">
        <v>842</v>
      </c>
      <c r="G1729" s="179">
        <v>1728</v>
      </c>
      <c r="H1729" s="180">
        <f>(C1729+4.2+coefficient!$B$20)/0.85*1.19</f>
        <v>22.75</v>
      </c>
      <c r="I1729" s="132">
        <v>294</v>
      </c>
      <c r="J1729" s="132">
        <v>167453172</v>
      </c>
      <c r="K1729" s="132">
        <v>452108</v>
      </c>
      <c r="L1729" s="181">
        <f>(C1729+4.2+coefficient!$B$20)/0.88*1.19</f>
        <v>21.974431818181817</v>
      </c>
      <c r="M1729" s="135">
        <v>295</v>
      </c>
      <c r="N1729" s="135">
        <v>167453172</v>
      </c>
      <c r="O1729" s="135">
        <v>452109</v>
      </c>
      <c r="P1729" s="182">
        <f>(C1729+4.2+coefficient!$B$20-0.5)/0.88*1.19</f>
        <v>21.298295454545453</v>
      </c>
      <c r="Q1729" s="137">
        <v>296</v>
      </c>
      <c r="R1729" s="137">
        <v>167453172</v>
      </c>
      <c r="S1729" s="137">
        <v>452110</v>
      </c>
      <c r="T1729" s="186">
        <f t="shared" si="117"/>
        <v>9.8039772727272716</v>
      </c>
      <c r="U1729" s="187">
        <v>758</v>
      </c>
      <c r="V1729" s="187">
        <v>167453172</v>
      </c>
      <c r="W1729" s="187">
        <v>601418</v>
      </c>
      <c r="X1729" s="188">
        <f>L1729-4.9</f>
        <v>17.074431818181814</v>
      </c>
      <c r="Y1729" s="189">
        <v>759</v>
      </c>
      <c r="Z1729" s="189">
        <v>167453172</v>
      </c>
      <c r="AA1729" s="189">
        <v>601419</v>
      </c>
      <c r="AB1729" s="357">
        <v>7</v>
      </c>
    </row>
    <row r="1730" spans="1:33" x14ac:dyDescent="0.25">
      <c r="A1730" s="144" t="s">
        <v>2570</v>
      </c>
      <c r="B1730" s="183">
        <v>167453173</v>
      </c>
      <c r="C1730" s="184">
        <v>3.05</v>
      </c>
      <c r="D1730" s="127">
        <f>(C1730+4.2+coefficient!$B$20-0.5)/0.9*1.19</f>
        <v>20.824999999999999</v>
      </c>
      <c r="E1730" s="128">
        <f>(C1730+4.2+coefficient!$B$20-0.5)/0.95</f>
        <v>16.578947368421055</v>
      </c>
      <c r="F1730" s="178" t="s">
        <v>842</v>
      </c>
      <c r="G1730" s="179">
        <v>1729</v>
      </c>
      <c r="H1730" s="180">
        <f>(C1730+4.2+coefficient!$B$20)/0.85*1.19</f>
        <v>22.75</v>
      </c>
      <c r="I1730" s="132">
        <v>294</v>
      </c>
      <c r="J1730" s="132">
        <v>167453173</v>
      </c>
      <c r="K1730" s="132">
        <v>452111</v>
      </c>
      <c r="L1730" s="181">
        <f>(C1730+4.2+coefficient!$B$20)/0.88*1.19</f>
        <v>21.974431818181817</v>
      </c>
      <c r="M1730" s="135">
        <v>295</v>
      </c>
      <c r="N1730" s="135">
        <v>167453173</v>
      </c>
      <c r="O1730" s="135">
        <v>452112</v>
      </c>
      <c r="P1730" s="182">
        <f>(C1730+4.2+coefficient!$B$20-0.5)/0.88*1.19</f>
        <v>21.298295454545453</v>
      </c>
      <c r="Q1730" s="137">
        <v>296</v>
      </c>
      <c r="R1730" s="137">
        <v>167453173</v>
      </c>
      <c r="S1730" s="137">
        <v>452113</v>
      </c>
      <c r="T1730" s="186">
        <f t="shared" ref="T1730:T1793" si="120">(C1730+4.2)/0.88*1.19</f>
        <v>9.8039772727272716</v>
      </c>
      <c r="U1730" s="187">
        <v>758</v>
      </c>
      <c r="V1730" s="187">
        <v>167453173</v>
      </c>
      <c r="W1730" s="187">
        <v>601420</v>
      </c>
      <c r="X1730" s="188">
        <f>L1730-2</f>
        <v>19.974431818181817</v>
      </c>
      <c r="Y1730" s="189">
        <v>759</v>
      </c>
      <c r="Z1730" s="189">
        <v>167453173</v>
      </c>
      <c r="AA1730" s="189">
        <v>601421</v>
      </c>
      <c r="AB1730" s="357">
        <v>7</v>
      </c>
    </row>
    <row r="1731" spans="1:33" x14ac:dyDescent="0.25">
      <c r="A1731" s="125" t="s">
        <v>2571</v>
      </c>
      <c r="B1731" s="183">
        <v>167453174</v>
      </c>
      <c r="C1731" s="184">
        <v>2.35</v>
      </c>
      <c r="D1731" s="127">
        <f>(C1731+4.2+coefficient!$B$21-0.5)/0.9*1.19</f>
        <v>17.254999999999999</v>
      </c>
      <c r="E1731" s="128">
        <f>(C1731+4.2+coefficient!$B$21-0.5)/0.95</f>
        <v>13.736842105263159</v>
      </c>
      <c r="F1731" s="185" t="s">
        <v>516</v>
      </c>
      <c r="G1731" s="179">
        <v>1730</v>
      </c>
      <c r="H1731" s="180">
        <f>(C1731+4.2+coefficient!$B$21)/0.85*1.19</f>
        <v>18.970000000000002</v>
      </c>
      <c r="I1731" s="132">
        <v>294</v>
      </c>
      <c r="J1731" s="132">
        <v>167453174</v>
      </c>
      <c r="K1731" s="132">
        <v>452114</v>
      </c>
      <c r="L1731" s="181">
        <f>(C1731+4.2+coefficient!$B$21)/0.88*1.19</f>
        <v>18.323295454545455</v>
      </c>
      <c r="M1731" s="135">
        <v>295</v>
      </c>
      <c r="N1731" s="135">
        <v>167453174</v>
      </c>
      <c r="O1731" s="135">
        <v>452115</v>
      </c>
      <c r="P1731" s="182">
        <f>(C1731+4.2+coefficient!$B$21-0.5)/0.88*1.19</f>
        <v>17.647159090909092</v>
      </c>
      <c r="Q1731" s="137">
        <v>296</v>
      </c>
      <c r="R1731" s="137">
        <v>167453174</v>
      </c>
      <c r="S1731" s="137">
        <v>452116</v>
      </c>
      <c r="T1731" s="186">
        <f t="shared" si="120"/>
        <v>8.8573863636363637</v>
      </c>
      <c r="U1731" s="187">
        <v>758</v>
      </c>
      <c r="V1731" s="187">
        <v>167453174</v>
      </c>
      <c r="W1731" s="187">
        <v>601422</v>
      </c>
      <c r="X1731" s="188">
        <f>L1731-2</f>
        <v>16.323295454545455</v>
      </c>
      <c r="Y1731" s="189">
        <v>759</v>
      </c>
      <c r="Z1731" s="189">
        <v>167453174</v>
      </c>
      <c r="AA1731" s="189">
        <v>601423</v>
      </c>
      <c r="AB1731" s="357">
        <v>17</v>
      </c>
    </row>
    <row r="1732" spans="1:33" x14ac:dyDescent="0.25">
      <c r="A1732" s="146" t="s">
        <v>2572</v>
      </c>
      <c r="B1732" s="190">
        <v>167453175</v>
      </c>
      <c r="C1732" s="191">
        <v>3.3</v>
      </c>
      <c r="D1732" s="192">
        <f>(C1732+4.2+coefficient!$B$20-0.5)/0.9*1.19</f>
        <v>21.155555555555555</v>
      </c>
      <c r="E1732" s="193">
        <f>(C1732+4.2+coefficient!$B$20-0.5)/0.95</f>
        <v>16.842105263157894</v>
      </c>
      <c r="F1732" s="178" t="s">
        <v>842</v>
      </c>
      <c r="G1732" s="179">
        <v>1731</v>
      </c>
      <c r="H1732" s="180">
        <f>(C1732+4.2+coefficient!$B$20)/0.85*1.19</f>
        <v>23.1</v>
      </c>
      <c r="I1732" s="132">
        <v>294</v>
      </c>
      <c r="J1732" s="132">
        <v>167453175</v>
      </c>
      <c r="K1732" s="132">
        <v>452117</v>
      </c>
      <c r="L1732" s="181">
        <f>(C1732+4.2+coefficient!$B$20)/0.88*1.19</f>
        <v>22.3125</v>
      </c>
      <c r="M1732" s="135">
        <v>295</v>
      </c>
      <c r="N1732" s="135">
        <v>167453175</v>
      </c>
      <c r="O1732" s="135">
        <v>452118</v>
      </c>
      <c r="P1732" s="182">
        <f>(C1732+4.2+coefficient!$B$20-0.5)/0.88*1.19</f>
        <v>21.636363636363637</v>
      </c>
      <c r="Q1732" s="137">
        <v>296</v>
      </c>
      <c r="R1732" s="137">
        <v>167453175</v>
      </c>
      <c r="S1732" s="137">
        <v>452119</v>
      </c>
      <c r="T1732" s="186">
        <f t="shared" si="120"/>
        <v>10.142045454545455</v>
      </c>
      <c r="U1732" s="187">
        <v>758</v>
      </c>
      <c r="V1732" s="187">
        <v>167453175</v>
      </c>
      <c r="W1732" s="187">
        <v>601424</v>
      </c>
      <c r="X1732" s="188">
        <f>L1732-4.9</f>
        <v>17.412500000000001</v>
      </c>
      <c r="Y1732" s="189">
        <v>759</v>
      </c>
      <c r="Z1732" s="189">
        <v>167453175</v>
      </c>
      <c r="AA1732" s="189">
        <v>601425</v>
      </c>
      <c r="AB1732" s="357">
        <v>0</v>
      </c>
    </row>
    <row r="1733" spans="1:33" x14ac:dyDescent="0.25">
      <c r="A1733" s="125" t="s">
        <v>2573</v>
      </c>
      <c r="B1733" s="183">
        <v>167453176</v>
      </c>
      <c r="C1733" s="184">
        <v>3.23</v>
      </c>
      <c r="D1733" s="127">
        <f>(C1733+4.2+coefficient!$B$20-0.5)/0.9*1.19</f>
        <v>21.062999999999999</v>
      </c>
      <c r="E1733" s="128">
        <f>(C1733+4.2+coefficient!$B$20-0.5)/0.95</f>
        <v>16.768421052631581</v>
      </c>
      <c r="F1733" s="185" t="s">
        <v>842</v>
      </c>
      <c r="G1733" s="179">
        <v>1732</v>
      </c>
      <c r="H1733" s="180">
        <f>(C1733+4.2+coefficient!$B$20)/0.85*1.19</f>
        <v>23.001999999999999</v>
      </c>
      <c r="I1733" s="132">
        <v>294</v>
      </c>
      <c r="J1733" s="132">
        <v>167453176</v>
      </c>
      <c r="K1733" s="132">
        <v>452120</v>
      </c>
      <c r="L1733" s="181">
        <f>(C1733+4.2+coefficient!$B$20)/0.88*1.19</f>
        <v>22.21784090909091</v>
      </c>
      <c r="M1733" s="135">
        <v>295</v>
      </c>
      <c r="N1733" s="135">
        <v>167453176</v>
      </c>
      <c r="O1733" s="135">
        <v>452121</v>
      </c>
      <c r="P1733" s="182">
        <f>(C1733+4.2+coefficient!$B$20-0.5)/0.88*1.19</f>
        <v>21.541704545454543</v>
      </c>
      <c r="Q1733" s="137">
        <v>296</v>
      </c>
      <c r="R1733" s="137">
        <v>167453176</v>
      </c>
      <c r="S1733" s="137">
        <v>452122</v>
      </c>
      <c r="T1733" s="186">
        <f t="shared" si="120"/>
        <v>10.047386363636363</v>
      </c>
      <c r="U1733" s="187">
        <v>758</v>
      </c>
      <c r="V1733" s="187">
        <v>167453176</v>
      </c>
      <c r="W1733" s="187">
        <v>601426</v>
      </c>
      <c r="X1733" s="188">
        <f>L1733-2</f>
        <v>20.21784090909091</v>
      </c>
      <c r="Y1733" s="189">
        <v>759</v>
      </c>
      <c r="Z1733" s="189">
        <v>167453176</v>
      </c>
      <c r="AA1733" s="189">
        <v>601427</v>
      </c>
      <c r="AB1733" s="357">
        <v>17</v>
      </c>
    </row>
    <row r="1734" spans="1:33" x14ac:dyDescent="0.25">
      <c r="A1734" s="146" t="s">
        <v>2574</v>
      </c>
      <c r="B1734" s="190">
        <v>167453177</v>
      </c>
      <c r="C1734" s="191">
        <v>3.05</v>
      </c>
      <c r="D1734" s="192">
        <f>(C1734+4.2+coefficient!$B$20-0.5)/0.9*1.19</f>
        <v>20.824999999999999</v>
      </c>
      <c r="E1734" s="193">
        <f>(C1734+4.2+coefficient!$B$20-0.5)/0.95</f>
        <v>16.578947368421055</v>
      </c>
      <c r="F1734" s="178" t="s">
        <v>842</v>
      </c>
      <c r="G1734" s="179">
        <v>1733</v>
      </c>
      <c r="H1734" s="180">
        <f>(C1734+4.2+coefficient!$B$20)/0.85*1.19</f>
        <v>22.75</v>
      </c>
      <c r="I1734" s="132">
        <v>294</v>
      </c>
      <c r="J1734" s="132">
        <v>167453177</v>
      </c>
      <c r="K1734" s="132">
        <v>452123</v>
      </c>
      <c r="L1734" s="181">
        <f>(C1734+4.2+coefficient!$B$20)/0.88*1.19</f>
        <v>21.974431818181817</v>
      </c>
      <c r="M1734" s="135">
        <v>295</v>
      </c>
      <c r="N1734" s="135">
        <v>167453177</v>
      </c>
      <c r="O1734" s="135">
        <v>452124</v>
      </c>
      <c r="P1734" s="182">
        <f>(C1734+4.2+coefficient!$B$20-0.5)/0.88*1.19</f>
        <v>21.298295454545453</v>
      </c>
      <c r="Q1734" s="137">
        <v>296</v>
      </c>
      <c r="R1734" s="137">
        <v>167453177</v>
      </c>
      <c r="S1734" s="137">
        <v>452125</v>
      </c>
      <c r="T1734" s="186">
        <f t="shared" si="120"/>
        <v>9.8039772727272716</v>
      </c>
      <c r="U1734" s="187">
        <v>758</v>
      </c>
      <c r="V1734" s="187">
        <v>167453177</v>
      </c>
      <c r="W1734" s="187">
        <v>601428</v>
      </c>
      <c r="X1734" s="188">
        <f>L1734-4.9</f>
        <v>17.074431818181814</v>
      </c>
      <c r="Y1734" s="189">
        <v>759</v>
      </c>
      <c r="Z1734" s="189">
        <v>167453177</v>
      </c>
      <c r="AA1734" s="189">
        <v>601429</v>
      </c>
      <c r="AB1734" s="357">
        <v>17</v>
      </c>
    </row>
    <row r="1735" spans="1:33" x14ac:dyDescent="0.25">
      <c r="A1735" s="125" t="s">
        <v>2575</v>
      </c>
      <c r="B1735" s="183">
        <v>167453178</v>
      </c>
      <c r="C1735" s="184">
        <v>3.05</v>
      </c>
      <c r="D1735" s="127">
        <f>(C1735+4.2+coefficient!$B$20-0.5)/0.9*1.19</f>
        <v>20.824999999999999</v>
      </c>
      <c r="E1735" s="128">
        <f>(C1735+4.2+coefficient!$B$20-0.5)/0.95</f>
        <v>16.578947368421055</v>
      </c>
      <c r="F1735" s="185" t="s">
        <v>842</v>
      </c>
      <c r="G1735" s="179">
        <v>1734</v>
      </c>
      <c r="H1735" s="180">
        <f>(C1735+4.2+coefficient!$B$20)/0.85*1.19</f>
        <v>22.75</v>
      </c>
      <c r="I1735" s="132">
        <v>294</v>
      </c>
      <c r="J1735" s="132">
        <v>167453178</v>
      </c>
      <c r="K1735" s="132">
        <v>452126</v>
      </c>
      <c r="L1735" s="181">
        <f>(C1735+4.2+coefficient!$B$20)/0.88*1.19</f>
        <v>21.974431818181817</v>
      </c>
      <c r="M1735" s="135">
        <v>295</v>
      </c>
      <c r="N1735" s="135">
        <v>167453178</v>
      </c>
      <c r="O1735" s="135">
        <v>452127</v>
      </c>
      <c r="P1735" s="182">
        <f>(C1735+4.2+coefficient!$B$20-0.5)/0.88*1.19</f>
        <v>21.298295454545453</v>
      </c>
      <c r="Q1735" s="137">
        <v>296</v>
      </c>
      <c r="R1735" s="137">
        <v>167453178</v>
      </c>
      <c r="S1735" s="137">
        <v>452128</v>
      </c>
      <c r="T1735" s="186">
        <f t="shared" si="120"/>
        <v>9.8039772727272716</v>
      </c>
      <c r="U1735" s="187">
        <v>758</v>
      </c>
      <c r="V1735" s="187">
        <v>167453178</v>
      </c>
      <c r="W1735" s="187">
        <v>601430</v>
      </c>
      <c r="X1735" s="188">
        <f>L1735-2</f>
        <v>19.974431818181817</v>
      </c>
      <c r="Y1735" s="189">
        <v>759</v>
      </c>
      <c r="Z1735" s="189">
        <v>167453178</v>
      </c>
      <c r="AA1735" s="189">
        <v>601431</v>
      </c>
      <c r="AB1735" s="357">
        <v>17</v>
      </c>
    </row>
    <row r="1736" spans="1:33" x14ac:dyDescent="0.25">
      <c r="A1736" s="144" t="s">
        <v>2576</v>
      </c>
      <c r="B1736" s="183">
        <v>167453179</v>
      </c>
      <c r="C1736" s="184">
        <v>3.03</v>
      </c>
      <c r="D1736" s="127">
        <f>(C1736+4.2+coefficient!$B$21-0.5)/0.9*1.19</f>
        <v>18.15411111111111</v>
      </c>
      <c r="E1736" s="128">
        <f>(C1736+4.2+coefficient!$B$21-0.5)/0.95</f>
        <v>14.45263157894737</v>
      </c>
      <c r="F1736" s="178" t="s">
        <v>516</v>
      </c>
      <c r="G1736" s="179">
        <v>1735</v>
      </c>
      <c r="H1736" s="180">
        <f>(C1736+4.2+coefficient!$B$21)/0.85*1.19</f>
        <v>19.922000000000001</v>
      </c>
      <c r="I1736" s="132">
        <v>294</v>
      </c>
      <c r="J1736" s="132">
        <v>167453179</v>
      </c>
      <c r="K1736" s="132">
        <v>452129</v>
      </c>
      <c r="L1736" s="181">
        <f>(C1736+4.2+coefficient!$B$21)/0.88*1.19</f>
        <v>19.242840909090908</v>
      </c>
      <c r="M1736" s="135">
        <v>295</v>
      </c>
      <c r="N1736" s="135">
        <v>167453179</v>
      </c>
      <c r="O1736" s="135">
        <v>452130</v>
      </c>
      <c r="P1736" s="182">
        <f>(C1736+4.2+coefficient!$B$21-0.5)/0.88*1.19</f>
        <v>18.566704545454545</v>
      </c>
      <c r="Q1736" s="137">
        <v>296</v>
      </c>
      <c r="R1736" s="137">
        <v>167453179</v>
      </c>
      <c r="S1736" s="137">
        <v>452131</v>
      </c>
      <c r="T1736" s="186">
        <f t="shared" si="120"/>
        <v>9.7769318181818186</v>
      </c>
      <c r="U1736" s="187">
        <v>758</v>
      </c>
      <c r="V1736" s="187">
        <v>167453179</v>
      </c>
      <c r="W1736" s="187">
        <v>601432</v>
      </c>
      <c r="X1736" s="188">
        <f>L1736-2</f>
        <v>17.242840909090908</v>
      </c>
      <c r="Y1736" s="189">
        <v>759</v>
      </c>
      <c r="Z1736" s="189">
        <v>167453179</v>
      </c>
      <c r="AA1736" s="189">
        <v>601433</v>
      </c>
      <c r="AB1736" s="357">
        <v>14</v>
      </c>
      <c r="AE1736">
        <v>1</v>
      </c>
      <c r="AF1736">
        <v>19.239999999999998</v>
      </c>
      <c r="AG1736">
        <v>0</v>
      </c>
    </row>
    <row r="1737" spans="1:33" x14ac:dyDescent="0.25">
      <c r="A1737" s="148" t="s">
        <v>2577</v>
      </c>
      <c r="B1737" s="190">
        <v>167453180</v>
      </c>
      <c r="C1737" s="191">
        <v>3.98</v>
      </c>
      <c r="D1737" s="192">
        <f>(C1737+4.2+coefficient!$B$20-0.5)/0.9*1.19</f>
        <v>22.054666666666662</v>
      </c>
      <c r="E1737" s="193">
        <f>(C1737+4.2+coefficient!$B$20-0.5)/0.95</f>
        <v>17.557894736842105</v>
      </c>
      <c r="F1737" s="185" t="s">
        <v>842</v>
      </c>
      <c r="G1737" s="179">
        <v>1736</v>
      </c>
      <c r="H1737" s="180">
        <f>(C1737+4.2+coefficient!$B$20)/0.85*1.19</f>
        <v>24.052</v>
      </c>
      <c r="I1737" s="132">
        <v>294</v>
      </c>
      <c r="J1737" s="132">
        <v>167453180</v>
      </c>
      <c r="K1737" s="132">
        <v>452132</v>
      </c>
      <c r="L1737" s="181">
        <f>(C1737+4.2+coefficient!$B$20)/0.88*1.19</f>
        <v>23.232045454545453</v>
      </c>
      <c r="M1737" s="135">
        <v>295</v>
      </c>
      <c r="N1737" s="135">
        <v>167453180</v>
      </c>
      <c r="O1737" s="135">
        <v>452133</v>
      </c>
      <c r="P1737" s="182">
        <f>(C1737+4.2+coefficient!$B$20-0.5)/0.88*1.19</f>
        <v>22.55590909090909</v>
      </c>
      <c r="Q1737" s="137">
        <v>296</v>
      </c>
      <c r="R1737" s="137">
        <v>167453180</v>
      </c>
      <c r="S1737" s="137">
        <v>452134</v>
      </c>
      <c r="T1737" s="186">
        <f t="shared" si="120"/>
        <v>11.061590909090908</v>
      </c>
      <c r="U1737" s="187">
        <v>758</v>
      </c>
      <c r="V1737" s="187">
        <v>167453180</v>
      </c>
      <c r="W1737" s="187">
        <v>601434</v>
      </c>
      <c r="X1737" s="188">
        <f>L1737-4.9</f>
        <v>18.332045454545451</v>
      </c>
      <c r="Y1737" s="189">
        <v>759</v>
      </c>
      <c r="Z1737" s="189">
        <v>167453180</v>
      </c>
      <c r="AA1737" s="189">
        <v>601435</v>
      </c>
      <c r="AB1737" s="357">
        <v>0</v>
      </c>
    </row>
    <row r="1738" spans="1:33" x14ac:dyDescent="0.25">
      <c r="A1738" s="144" t="s">
        <v>2578</v>
      </c>
      <c r="B1738" s="183">
        <v>167453181</v>
      </c>
      <c r="C1738" s="184">
        <v>3.91</v>
      </c>
      <c r="D1738" s="127">
        <f>(C1738+4.2+coefficient!$B$20-0.5)/0.9*1.19</f>
        <v>21.96211111111111</v>
      </c>
      <c r="E1738" s="128">
        <f>(C1738+4.2+coefficient!$B$20-0.5)/0.95</f>
        <v>17.484210526315788</v>
      </c>
      <c r="F1738" s="178" t="s">
        <v>842</v>
      </c>
      <c r="G1738" s="179">
        <v>1737</v>
      </c>
      <c r="H1738" s="180">
        <f>(C1738+4.2+coefficient!$B$20)/0.85*1.19</f>
        <v>23.953999999999997</v>
      </c>
      <c r="I1738" s="132">
        <v>294</v>
      </c>
      <c r="J1738" s="132">
        <v>167453181</v>
      </c>
      <c r="K1738" s="132">
        <v>452135</v>
      </c>
      <c r="L1738" s="181">
        <f>(C1738+4.2+coefficient!$B$20)/0.88*1.19</f>
        <v>23.137386363636359</v>
      </c>
      <c r="M1738" s="135">
        <v>295</v>
      </c>
      <c r="N1738" s="135">
        <v>167453181</v>
      </c>
      <c r="O1738" s="135">
        <v>452136</v>
      </c>
      <c r="P1738" s="182">
        <f>(C1738+4.2+coefficient!$B$20-0.5)/0.88*1.19</f>
        <v>22.46125</v>
      </c>
      <c r="Q1738" s="137">
        <v>296</v>
      </c>
      <c r="R1738" s="137">
        <v>167453181</v>
      </c>
      <c r="S1738" s="137">
        <v>452137</v>
      </c>
      <c r="T1738" s="186">
        <f t="shared" si="120"/>
        <v>10.966931818181816</v>
      </c>
      <c r="U1738" s="187">
        <v>758</v>
      </c>
      <c r="V1738" s="187">
        <v>167453181</v>
      </c>
      <c r="W1738" s="187">
        <v>601436</v>
      </c>
      <c r="X1738" s="188">
        <f>L1738-2</f>
        <v>21.137386363636359</v>
      </c>
      <c r="Y1738" s="189">
        <v>759</v>
      </c>
      <c r="Z1738" s="189">
        <v>167453181</v>
      </c>
      <c r="AA1738" s="189">
        <v>601437</v>
      </c>
      <c r="AB1738" s="357">
        <v>14</v>
      </c>
    </row>
    <row r="1739" spans="1:33" x14ac:dyDescent="0.25">
      <c r="A1739" s="148" t="s">
        <v>2579</v>
      </c>
      <c r="B1739" s="190">
        <v>167453182</v>
      </c>
      <c r="C1739" s="191">
        <v>3.73</v>
      </c>
      <c r="D1739" s="192">
        <f>(C1739+4.2+coefficient!$B$20-0.5)/0.9*1.19</f>
        <v>21.72411111111111</v>
      </c>
      <c r="E1739" s="193">
        <f>(C1739+4.2+coefficient!$B$20-0.5)/0.95</f>
        <v>17.294736842105262</v>
      </c>
      <c r="F1739" s="185" t="s">
        <v>842</v>
      </c>
      <c r="G1739" s="179">
        <v>1738</v>
      </c>
      <c r="H1739" s="180">
        <f>(C1739+4.2+coefficient!$B$20)/0.85*1.19</f>
        <v>23.701999999999998</v>
      </c>
      <c r="I1739" s="132">
        <v>294</v>
      </c>
      <c r="J1739" s="132">
        <v>167453182</v>
      </c>
      <c r="K1739" s="132">
        <v>452138</v>
      </c>
      <c r="L1739" s="181">
        <f>(C1739+4.2+coefficient!$B$20)/0.88*1.19</f>
        <v>22.89397727272727</v>
      </c>
      <c r="M1739" s="135">
        <v>295</v>
      </c>
      <c r="N1739" s="135">
        <v>167453182</v>
      </c>
      <c r="O1739" s="135">
        <v>452139</v>
      </c>
      <c r="P1739" s="182">
        <f>(C1739+4.2+coefficient!$B$20-0.5)/0.88*1.19</f>
        <v>22.21784090909091</v>
      </c>
      <c r="Q1739" s="137">
        <v>296</v>
      </c>
      <c r="R1739" s="137">
        <v>167453182</v>
      </c>
      <c r="S1739" s="137">
        <v>452140</v>
      </c>
      <c r="T1739" s="186">
        <f t="shared" si="120"/>
        <v>10.723522727272726</v>
      </c>
      <c r="U1739" s="187">
        <v>758</v>
      </c>
      <c r="V1739" s="187">
        <v>167453182</v>
      </c>
      <c r="W1739" s="187">
        <v>601438</v>
      </c>
      <c r="X1739" s="188">
        <f>L1739-4.9</f>
        <v>17.993977272727271</v>
      </c>
      <c r="Y1739" s="189">
        <v>759</v>
      </c>
      <c r="Z1739" s="189">
        <v>167453182</v>
      </c>
      <c r="AA1739" s="189">
        <v>601439</v>
      </c>
      <c r="AB1739" s="357">
        <v>14</v>
      </c>
    </row>
    <row r="1740" spans="1:33" x14ac:dyDescent="0.25">
      <c r="A1740" s="144" t="s">
        <v>2580</v>
      </c>
      <c r="B1740" s="183">
        <v>167453183</v>
      </c>
      <c r="C1740" s="184">
        <v>3.73</v>
      </c>
      <c r="D1740" s="127">
        <f>(C1740+4.2+coefficient!$B$20-0.5)/0.9*1.19</f>
        <v>21.72411111111111</v>
      </c>
      <c r="E1740" s="128">
        <f>(C1740+4.2+coefficient!$B$20-0.5)/0.95</f>
        <v>17.294736842105262</v>
      </c>
      <c r="F1740" s="178" t="s">
        <v>842</v>
      </c>
      <c r="G1740" s="179">
        <v>1739</v>
      </c>
      <c r="H1740" s="180">
        <f>(C1740+4.2+coefficient!$B$20)/0.85*1.19</f>
        <v>23.701999999999998</v>
      </c>
      <c r="I1740" s="132">
        <v>294</v>
      </c>
      <c r="J1740" s="132">
        <v>167453183</v>
      </c>
      <c r="K1740" s="132">
        <v>452141</v>
      </c>
      <c r="L1740" s="181">
        <f>(C1740+4.2+coefficient!$B$20)/0.88*1.19</f>
        <v>22.89397727272727</v>
      </c>
      <c r="M1740" s="135">
        <v>295</v>
      </c>
      <c r="N1740" s="135">
        <v>167453183</v>
      </c>
      <c r="O1740" s="135">
        <v>452142</v>
      </c>
      <c r="P1740" s="182">
        <f>(C1740+4.2+coefficient!$B$20-0.5)/0.88*1.19</f>
        <v>22.21784090909091</v>
      </c>
      <c r="Q1740" s="137">
        <v>296</v>
      </c>
      <c r="R1740" s="137">
        <v>167453183</v>
      </c>
      <c r="S1740" s="137">
        <v>452143</v>
      </c>
      <c r="T1740" s="186">
        <f t="shared" si="120"/>
        <v>10.723522727272726</v>
      </c>
      <c r="U1740" s="187">
        <v>758</v>
      </c>
      <c r="V1740" s="187">
        <v>167453183</v>
      </c>
      <c r="W1740" s="187">
        <v>601440</v>
      </c>
      <c r="X1740" s="188">
        <f>L1740-2</f>
        <v>20.89397727272727</v>
      </c>
      <c r="Y1740" s="189">
        <v>759</v>
      </c>
      <c r="Z1740" s="189">
        <v>167453183</v>
      </c>
      <c r="AA1740" s="189">
        <v>601441</v>
      </c>
      <c r="AB1740" s="357">
        <v>14</v>
      </c>
    </row>
    <row r="1741" spans="1:33" x14ac:dyDescent="0.25">
      <c r="A1741" s="125" t="s">
        <v>2581</v>
      </c>
      <c r="B1741" s="183">
        <v>167453184</v>
      </c>
      <c r="C1741" s="184">
        <v>2.7</v>
      </c>
      <c r="D1741" s="127">
        <f>(C1741+4.2+coefficient!$B$21-0.5)/0.9*1.19</f>
        <v>17.717777777777776</v>
      </c>
      <c r="E1741" s="128">
        <f>(C1741+4.2+coefficient!$B$21-0.5)/0.95</f>
        <v>14.105263157894738</v>
      </c>
      <c r="F1741" s="185" t="s">
        <v>516</v>
      </c>
      <c r="G1741" s="179">
        <v>1740</v>
      </c>
      <c r="H1741" s="180">
        <f>(C1741+4.2+coefficient!$B$21)/0.85*1.19</f>
        <v>19.46</v>
      </c>
      <c r="I1741" s="132">
        <v>294</v>
      </c>
      <c r="J1741" s="132">
        <v>167453184</v>
      </c>
      <c r="K1741" s="132">
        <v>452144</v>
      </c>
      <c r="L1741" s="181">
        <f>(C1741+4.2+coefficient!$B$21)/0.88*1.19</f>
        <v>18.796590909090909</v>
      </c>
      <c r="M1741" s="135">
        <v>295</v>
      </c>
      <c r="N1741" s="135">
        <v>167453184</v>
      </c>
      <c r="O1741" s="135">
        <v>452145</v>
      </c>
      <c r="P1741" s="182">
        <f>(C1741+4.2+coefficient!$B$21-0.5)/0.88*1.19</f>
        <v>18.120454545454546</v>
      </c>
      <c r="Q1741" s="137">
        <v>296</v>
      </c>
      <c r="R1741" s="137">
        <v>167453184</v>
      </c>
      <c r="S1741" s="137">
        <v>452146</v>
      </c>
      <c r="T1741" s="186">
        <f t="shared" si="120"/>
        <v>9.3306818181818194</v>
      </c>
      <c r="U1741" s="187">
        <v>758</v>
      </c>
      <c r="V1741" s="187">
        <v>167453184</v>
      </c>
      <c r="W1741" s="187">
        <v>601442</v>
      </c>
      <c r="X1741" s="188">
        <f>L1741-4.9</f>
        <v>13.896590909090909</v>
      </c>
      <c r="Y1741" s="189">
        <v>759</v>
      </c>
      <c r="Z1741" s="189">
        <v>167453184</v>
      </c>
      <c r="AA1741" s="189">
        <v>601443</v>
      </c>
      <c r="AB1741" s="357">
        <v>20</v>
      </c>
    </row>
    <row r="1742" spans="1:33" x14ac:dyDescent="0.25">
      <c r="A1742" s="144" t="s">
        <v>2582</v>
      </c>
      <c r="B1742" s="183">
        <v>167453185</v>
      </c>
      <c r="C1742" s="184">
        <v>4.12</v>
      </c>
      <c r="D1742" s="127">
        <f>(C1742+4.2+coefficient!$B$20-0.5)/0.9*1.19</f>
        <v>22.239777777777778</v>
      </c>
      <c r="E1742" s="128">
        <f>(C1742+4.2+coefficient!$B$20-0.5)/0.95</f>
        <v>17.705263157894738</v>
      </c>
      <c r="F1742" s="178" t="s">
        <v>842</v>
      </c>
      <c r="G1742" s="179">
        <v>1741</v>
      </c>
      <c r="H1742" s="180">
        <f>(C1742+4.2+coefficient!$B$20)/0.85*1.19</f>
        <v>24.248000000000001</v>
      </c>
      <c r="I1742" s="132">
        <v>294</v>
      </c>
      <c r="J1742" s="132">
        <v>167453185</v>
      </c>
      <c r="K1742" s="132">
        <v>452147</v>
      </c>
      <c r="L1742" s="181">
        <f>(C1742+4.2+coefficient!$B$20)/0.88*1.19</f>
        <v>23.421363636363637</v>
      </c>
      <c r="M1742" s="135">
        <v>295</v>
      </c>
      <c r="N1742" s="135">
        <v>167453185</v>
      </c>
      <c r="O1742" s="135">
        <v>452148</v>
      </c>
      <c r="P1742" s="182">
        <f>(C1742+4.2+coefficient!$B$20-0.5)/0.88*1.19</f>
        <v>22.74522727272727</v>
      </c>
      <c r="Q1742" s="137">
        <v>296</v>
      </c>
      <c r="R1742" s="137">
        <v>167453185</v>
      </c>
      <c r="S1742" s="137">
        <v>452149</v>
      </c>
      <c r="T1742" s="186">
        <f t="shared" si="120"/>
        <v>11.250909090909092</v>
      </c>
      <c r="U1742" s="187">
        <v>758</v>
      </c>
      <c r="V1742" s="187">
        <v>167453185</v>
      </c>
      <c r="W1742" s="187">
        <v>601444</v>
      </c>
      <c r="X1742" s="188">
        <f>L1742-4.9</f>
        <v>18.521363636363638</v>
      </c>
      <c r="Y1742" s="189">
        <v>759</v>
      </c>
      <c r="Z1742" s="189">
        <v>167453185</v>
      </c>
      <c r="AA1742" s="189">
        <v>601445</v>
      </c>
      <c r="AB1742" s="357">
        <v>20</v>
      </c>
    </row>
    <row r="1743" spans="1:33" x14ac:dyDescent="0.25">
      <c r="A1743" s="125" t="s">
        <v>2583</v>
      </c>
      <c r="B1743" s="183">
        <v>167453186</v>
      </c>
      <c r="C1743" s="184">
        <v>4.99</v>
      </c>
      <c r="D1743" s="127">
        <f>(C1743+4.2+coefficient!$B$19-0.5)/0.9*1.19</f>
        <v>27.356777777777779</v>
      </c>
      <c r="E1743" s="128">
        <f>(C1743+4.2+coefficient!$B$19-0.5)/0.95</f>
        <v>21.778947368421054</v>
      </c>
      <c r="F1743" s="185" t="s">
        <v>841</v>
      </c>
      <c r="G1743" s="179">
        <v>1742</v>
      </c>
      <c r="H1743" s="180">
        <f>(C1743+4.2+coefficient!$B$19)/0.85*1.19</f>
        <v>29.666000000000004</v>
      </c>
      <c r="I1743" s="132">
        <v>294</v>
      </c>
      <c r="J1743" s="132">
        <v>167453186</v>
      </c>
      <c r="K1743" s="132">
        <v>452150</v>
      </c>
      <c r="L1743" s="181">
        <f>(C1743+4.2+coefficient!$B$19)/0.88*1.19</f>
        <v>28.654659090909092</v>
      </c>
      <c r="M1743" s="135">
        <v>295</v>
      </c>
      <c r="N1743" s="135">
        <v>167453186</v>
      </c>
      <c r="O1743" s="135">
        <v>452151</v>
      </c>
      <c r="P1743" s="182">
        <f>(C1743+4.2+coefficient!$B$19-0.5)/0.88*1.19</f>
        <v>27.978522727272725</v>
      </c>
      <c r="Q1743" s="137">
        <v>296</v>
      </c>
      <c r="R1743" s="137">
        <v>167453186</v>
      </c>
      <c r="S1743" s="137">
        <v>452152</v>
      </c>
      <c r="T1743" s="186">
        <f t="shared" si="120"/>
        <v>12.427386363636366</v>
      </c>
      <c r="U1743" s="187">
        <v>758</v>
      </c>
      <c r="V1743" s="187">
        <v>167453186</v>
      </c>
      <c r="W1743" s="187">
        <v>601446</v>
      </c>
      <c r="X1743" s="188">
        <f>L1743-4.9</f>
        <v>23.754659090909094</v>
      </c>
      <c r="Y1743" s="189">
        <v>759</v>
      </c>
      <c r="Z1743" s="189">
        <v>167453186</v>
      </c>
      <c r="AA1743" s="189">
        <v>601447</v>
      </c>
      <c r="AB1743" s="357">
        <v>20</v>
      </c>
    </row>
    <row r="1744" spans="1:33" x14ac:dyDescent="0.25">
      <c r="A1744" s="144" t="s">
        <v>2584</v>
      </c>
      <c r="B1744" s="183">
        <v>167453187</v>
      </c>
      <c r="C1744" s="184">
        <v>3.63</v>
      </c>
      <c r="D1744" s="127">
        <f>(C1744+4.2+coefficient!$B$20-0.5)/0.9*1.19</f>
        <v>21.591888888888885</v>
      </c>
      <c r="E1744" s="128">
        <f>(C1744+4.2+coefficient!$B$20-0.5)/0.95</f>
        <v>17.189473684210526</v>
      </c>
      <c r="F1744" s="178" t="s">
        <v>842</v>
      </c>
      <c r="G1744" s="179">
        <v>1743</v>
      </c>
      <c r="H1744" s="180">
        <f>(C1744+4.2+coefficient!$B$20)/0.85*1.19</f>
        <v>23.561999999999994</v>
      </c>
      <c r="I1744" s="132">
        <v>294</v>
      </c>
      <c r="J1744" s="132">
        <v>167453187</v>
      </c>
      <c r="K1744" s="132">
        <v>452153</v>
      </c>
      <c r="L1744" s="181">
        <f>(C1744+4.2+coefficient!$B$20)/0.88*1.19</f>
        <v>22.758749999999996</v>
      </c>
      <c r="M1744" s="135">
        <v>295</v>
      </c>
      <c r="N1744" s="135">
        <v>167453187</v>
      </c>
      <c r="O1744" s="135">
        <v>452154</v>
      </c>
      <c r="P1744" s="182">
        <f>(C1744+4.2+coefficient!$B$20-0.5)/0.88*1.19</f>
        <v>22.082613636363632</v>
      </c>
      <c r="Q1744" s="137">
        <v>296</v>
      </c>
      <c r="R1744" s="137">
        <v>167453187</v>
      </c>
      <c r="S1744" s="137">
        <v>452155</v>
      </c>
      <c r="T1744" s="186">
        <f t="shared" si="120"/>
        <v>10.588295454545454</v>
      </c>
      <c r="U1744" s="187">
        <v>758</v>
      </c>
      <c r="V1744" s="187">
        <v>167453187</v>
      </c>
      <c r="W1744" s="187">
        <v>601448</v>
      </c>
      <c r="X1744" s="188">
        <f>L1744-4.9</f>
        <v>17.858749999999993</v>
      </c>
      <c r="Y1744" s="189">
        <v>759</v>
      </c>
      <c r="Z1744" s="189">
        <v>167453187</v>
      </c>
      <c r="AA1744" s="189">
        <v>601449</v>
      </c>
      <c r="AB1744" s="357">
        <v>20</v>
      </c>
    </row>
    <row r="1745" spans="1:28" x14ac:dyDescent="0.25">
      <c r="A1745" s="125" t="s">
        <v>2585</v>
      </c>
      <c r="B1745" s="183">
        <v>167453188</v>
      </c>
      <c r="C1745" s="184">
        <v>4.5</v>
      </c>
      <c r="D1745" s="127">
        <f>(C1745+4.2+coefficient!$B$19-0.5)/0.9*1.19</f>
        <v>26.708888888888886</v>
      </c>
      <c r="E1745" s="128">
        <f>(C1745+4.2+coefficient!$B$19-0.5)/0.95</f>
        <v>21.263157894736842</v>
      </c>
      <c r="F1745" s="185" t="s">
        <v>841</v>
      </c>
      <c r="G1745" s="179">
        <v>1744</v>
      </c>
      <c r="H1745" s="180">
        <f>(C1745+4.2+coefficient!$B$19)/0.85*1.19</f>
        <v>28.979999999999997</v>
      </c>
      <c r="I1745" s="132">
        <v>294</v>
      </c>
      <c r="J1745" s="132">
        <v>167453188</v>
      </c>
      <c r="K1745" s="132">
        <v>452156</v>
      </c>
      <c r="L1745" s="181">
        <f>(C1745+4.2+coefficient!$B$19)/0.88*1.19</f>
        <v>27.992045454545455</v>
      </c>
      <c r="M1745" s="135">
        <v>295</v>
      </c>
      <c r="N1745" s="135">
        <v>167453188</v>
      </c>
      <c r="O1745" s="135">
        <v>452157</v>
      </c>
      <c r="P1745" s="182">
        <f>(C1745+4.2+coefficient!$B$19-0.5)/0.88*1.19</f>
        <v>27.315909090909088</v>
      </c>
      <c r="Q1745" s="137">
        <v>296</v>
      </c>
      <c r="R1745" s="137">
        <v>167453188</v>
      </c>
      <c r="S1745" s="137">
        <v>452158</v>
      </c>
      <c r="T1745" s="186">
        <f t="shared" si="120"/>
        <v>11.764772727272724</v>
      </c>
      <c r="U1745" s="187">
        <v>758</v>
      </c>
      <c r="V1745" s="187">
        <v>167453188</v>
      </c>
      <c r="W1745" s="187">
        <v>601450</v>
      </c>
      <c r="X1745" s="188">
        <f>L1745-4.9</f>
        <v>23.092045454545456</v>
      </c>
      <c r="Y1745" s="189">
        <v>759</v>
      </c>
      <c r="Z1745" s="189">
        <v>167453188</v>
      </c>
      <c r="AA1745" s="189">
        <v>601451</v>
      </c>
      <c r="AB1745" s="357">
        <v>20</v>
      </c>
    </row>
    <row r="1746" spans="1:28" x14ac:dyDescent="0.25">
      <c r="A1746" s="144" t="s">
        <v>2586</v>
      </c>
      <c r="B1746" s="183">
        <v>167453189</v>
      </c>
      <c r="C1746" s="184">
        <v>3.55</v>
      </c>
      <c r="D1746" s="127">
        <f>(C1746+4.2+coefficient!$B$20-0.5)/0.9*1.19</f>
        <v>21.486111111111107</v>
      </c>
      <c r="E1746" s="128">
        <f>(C1746+4.2+coefficient!$B$20-0.5)/0.95</f>
        <v>17.105263157894736</v>
      </c>
      <c r="F1746" s="178" t="s">
        <v>842</v>
      </c>
      <c r="G1746" s="179">
        <v>1745</v>
      </c>
      <c r="H1746" s="180">
        <f>(C1746+4.2+coefficient!$B$20)/0.85*1.19</f>
        <v>23.45</v>
      </c>
      <c r="I1746" s="132">
        <v>294</v>
      </c>
      <c r="J1746" s="132">
        <v>167453189</v>
      </c>
      <c r="K1746" s="132">
        <v>452159</v>
      </c>
      <c r="L1746" s="181">
        <f>(C1746+4.2+coefficient!$B$20)/0.88*1.19</f>
        <v>22.650568181818183</v>
      </c>
      <c r="M1746" s="135">
        <v>295</v>
      </c>
      <c r="N1746" s="135">
        <v>167453189</v>
      </c>
      <c r="O1746" s="135">
        <v>452160</v>
      </c>
      <c r="P1746" s="182">
        <f>(C1746+4.2+coefficient!$B$20-0.5)/0.88*1.19</f>
        <v>21.974431818181817</v>
      </c>
      <c r="Q1746" s="137">
        <v>296</v>
      </c>
      <c r="R1746" s="137">
        <v>167453189</v>
      </c>
      <c r="S1746" s="137">
        <v>452161</v>
      </c>
      <c r="T1746" s="186">
        <f t="shared" si="120"/>
        <v>10.480113636363635</v>
      </c>
      <c r="U1746" s="187">
        <v>758</v>
      </c>
      <c r="V1746" s="187">
        <v>167453189</v>
      </c>
      <c r="W1746" s="187">
        <v>601452</v>
      </c>
      <c r="X1746" s="188">
        <f>L1746-1</f>
        <v>21.650568181818183</v>
      </c>
      <c r="Y1746" s="189">
        <v>759</v>
      </c>
      <c r="Z1746" s="189">
        <v>167453189</v>
      </c>
      <c r="AA1746" s="189">
        <v>601453</v>
      </c>
      <c r="AB1746" s="357">
        <v>10</v>
      </c>
    </row>
    <row r="1747" spans="1:28" x14ac:dyDescent="0.25">
      <c r="A1747" s="125" t="s">
        <v>2587</v>
      </c>
      <c r="B1747" s="183">
        <v>167453190</v>
      </c>
      <c r="C1747" s="184">
        <v>4.42</v>
      </c>
      <c r="D1747" s="127">
        <f>(C1747+4.2+coefficient!$B$19-0.5)/0.9*1.19</f>
        <v>26.603111111111112</v>
      </c>
      <c r="E1747" s="128">
        <f>(C1747+4.2+coefficient!$B$19-0.5)/0.95</f>
        <v>21.178947368421056</v>
      </c>
      <c r="F1747" s="185" t="s">
        <v>841</v>
      </c>
      <c r="G1747" s="179">
        <v>1746</v>
      </c>
      <c r="H1747" s="180">
        <f>(C1747+4.2+coefficient!$B$19)/0.85*1.19</f>
        <v>28.868000000000002</v>
      </c>
      <c r="I1747" s="132">
        <v>294</v>
      </c>
      <c r="J1747" s="132">
        <v>167453190</v>
      </c>
      <c r="K1747" s="132">
        <v>452162</v>
      </c>
      <c r="L1747" s="181">
        <f>(C1747+4.2+coefficient!$B$19)/0.88*1.19</f>
        <v>27.883863636363635</v>
      </c>
      <c r="M1747" s="135">
        <v>295</v>
      </c>
      <c r="N1747" s="135">
        <v>167453190</v>
      </c>
      <c r="O1747" s="135">
        <v>452163</v>
      </c>
      <c r="P1747" s="182">
        <f>(C1747+4.2+coefficient!$B$19-0.5)/0.88*1.19</f>
        <v>27.207727272727272</v>
      </c>
      <c r="Q1747" s="137">
        <v>296</v>
      </c>
      <c r="R1747" s="137">
        <v>167453190</v>
      </c>
      <c r="S1747" s="137">
        <v>452164</v>
      </c>
      <c r="T1747" s="186">
        <f t="shared" si="120"/>
        <v>11.656590909090911</v>
      </c>
      <c r="U1747" s="187">
        <v>758</v>
      </c>
      <c r="V1747" s="187">
        <v>167453190</v>
      </c>
      <c r="W1747" s="187">
        <v>601454</v>
      </c>
      <c r="X1747" s="188">
        <f>L1747-1</f>
        <v>26.883863636363635</v>
      </c>
      <c r="Y1747" s="189">
        <v>759</v>
      </c>
      <c r="Z1747" s="189">
        <v>167453190</v>
      </c>
      <c r="AA1747" s="189">
        <v>601455</v>
      </c>
      <c r="AB1747" s="357">
        <v>10</v>
      </c>
    </row>
    <row r="1748" spans="1:28" x14ac:dyDescent="0.25">
      <c r="A1748" s="144" t="s">
        <v>2588</v>
      </c>
      <c r="B1748" s="183">
        <v>167453191</v>
      </c>
      <c r="C1748" s="184">
        <v>3.56</v>
      </c>
      <c r="D1748" s="127">
        <f>(C1748+4.2+coefficient!$B$20-0.5)/0.9*1.19</f>
        <v>21.499333333333329</v>
      </c>
      <c r="E1748" s="128">
        <f>(C1748+4.2+coefficient!$B$20-0.5)/0.95</f>
        <v>17.11578947368421</v>
      </c>
      <c r="F1748" s="178" t="s">
        <v>842</v>
      </c>
      <c r="G1748" s="179">
        <v>1747</v>
      </c>
      <c r="H1748" s="180">
        <f>(C1748+4.2+coefficient!$B$20)/0.85*1.19</f>
        <v>23.463999999999995</v>
      </c>
      <c r="I1748" s="132">
        <v>294</v>
      </c>
      <c r="J1748" s="132">
        <v>167453191</v>
      </c>
      <c r="K1748" s="132">
        <v>452165</v>
      </c>
      <c r="L1748" s="181">
        <f>(C1748+4.2+coefficient!$B$20)/0.88*1.19</f>
        <v>22.664090909090906</v>
      </c>
      <c r="M1748" s="135">
        <v>295</v>
      </c>
      <c r="N1748" s="135">
        <v>167453191</v>
      </c>
      <c r="O1748" s="135">
        <v>452166</v>
      </c>
      <c r="P1748" s="182">
        <f>(C1748+4.2+coefficient!$B$20-0.5)/0.88*1.19</f>
        <v>21.987954545454542</v>
      </c>
      <c r="Q1748" s="137">
        <v>296</v>
      </c>
      <c r="R1748" s="137">
        <v>167453191</v>
      </c>
      <c r="S1748" s="137">
        <v>452167</v>
      </c>
      <c r="T1748" s="186">
        <f t="shared" si="120"/>
        <v>10.493636363636364</v>
      </c>
      <c r="U1748" s="187">
        <v>758</v>
      </c>
      <c r="V1748" s="187">
        <v>167453191</v>
      </c>
      <c r="W1748" s="187">
        <v>601456</v>
      </c>
      <c r="X1748" s="188">
        <f t="shared" ref="X1748:X1756" si="121">L1748-4.9</f>
        <v>17.764090909090903</v>
      </c>
      <c r="Y1748" s="189">
        <v>759</v>
      </c>
      <c r="Z1748" s="189">
        <v>167453191</v>
      </c>
      <c r="AA1748" s="189">
        <v>601457</v>
      </c>
      <c r="AB1748" s="357">
        <v>20</v>
      </c>
    </row>
    <row r="1749" spans="1:28" x14ac:dyDescent="0.25">
      <c r="A1749" s="125" t="s">
        <v>2589</v>
      </c>
      <c r="B1749" s="183">
        <v>167453192</v>
      </c>
      <c r="C1749" s="184">
        <v>3.67</v>
      </c>
      <c r="D1749" s="127">
        <f>(C1749+4.2+coefficient!$B$20-0.5)/0.9*1.19</f>
        <v>21.644777777777779</v>
      </c>
      <c r="E1749" s="128">
        <f>(C1749+4.2+coefficient!$B$20-0.5)/0.95</f>
        <v>17.231578947368423</v>
      </c>
      <c r="F1749" s="185" t="s">
        <v>842</v>
      </c>
      <c r="G1749" s="179">
        <v>1748</v>
      </c>
      <c r="H1749" s="180">
        <f>(C1749+4.2+coefficient!$B$20)/0.85*1.19</f>
        <v>23.617999999999999</v>
      </c>
      <c r="I1749" s="132">
        <v>294</v>
      </c>
      <c r="J1749" s="132">
        <v>167453192</v>
      </c>
      <c r="K1749" s="132">
        <v>452168</v>
      </c>
      <c r="L1749" s="181">
        <f>(C1749+4.2+coefficient!$B$20)/0.88*1.19</f>
        <v>22.812840909090909</v>
      </c>
      <c r="M1749" s="135">
        <v>295</v>
      </c>
      <c r="N1749" s="135">
        <v>167453192</v>
      </c>
      <c r="O1749" s="135">
        <v>452169</v>
      </c>
      <c r="P1749" s="182">
        <f>(C1749+4.2+coefficient!$B$20-0.5)/0.88*1.19</f>
        <v>22.136704545454545</v>
      </c>
      <c r="Q1749" s="137">
        <v>296</v>
      </c>
      <c r="R1749" s="137">
        <v>167453192</v>
      </c>
      <c r="S1749" s="137">
        <v>452170</v>
      </c>
      <c r="T1749" s="186">
        <f t="shared" si="120"/>
        <v>10.642386363636364</v>
      </c>
      <c r="U1749" s="187">
        <v>758</v>
      </c>
      <c r="V1749" s="187">
        <v>167453192</v>
      </c>
      <c r="W1749" s="187">
        <v>601458</v>
      </c>
      <c r="X1749" s="188">
        <f t="shared" si="121"/>
        <v>17.91284090909091</v>
      </c>
      <c r="Y1749" s="189">
        <v>759</v>
      </c>
      <c r="Z1749" s="189">
        <v>167453192</v>
      </c>
      <c r="AA1749" s="189">
        <v>601459</v>
      </c>
      <c r="AB1749" s="357">
        <v>20</v>
      </c>
    </row>
    <row r="1750" spans="1:28" x14ac:dyDescent="0.25">
      <c r="A1750" s="144" t="s">
        <v>2590</v>
      </c>
      <c r="B1750" s="183">
        <v>167453193</v>
      </c>
      <c r="C1750" s="184">
        <v>3.95</v>
      </c>
      <c r="D1750" s="127">
        <f>(C1750+4.2+coefficient!$B$20-0.5)/0.9*1.19</f>
        <v>22.014999999999993</v>
      </c>
      <c r="E1750" s="128">
        <f>(C1750+4.2+coefficient!$B$20-0.5)/0.95</f>
        <v>17.526315789473685</v>
      </c>
      <c r="F1750" s="178" t="s">
        <v>842</v>
      </c>
      <c r="G1750" s="179">
        <v>1749</v>
      </c>
      <c r="H1750" s="180">
        <f>(C1750+4.2+coefficient!$B$20)/0.85*1.19</f>
        <v>24.009999999999998</v>
      </c>
      <c r="I1750" s="132">
        <v>294</v>
      </c>
      <c r="J1750" s="132">
        <v>167453193</v>
      </c>
      <c r="K1750" s="132">
        <v>452171</v>
      </c>
      <c r="L1750" s="181">
        <f>(C1750+4.2+coefficient!$B$20)/0.88*1.19</f>
        <v>23.191477272727273</v>
      </c>
      <c r="M1750" s="135">
        <v>295</v>
      </c>
      <c r="N1750" s="135">
        <v>167453193</v>
      </c>
      <c r="O1750" s="135">
        <v>452172</v>
      </c>
      <c r="P1750" s="182">
        <f>(C1750+4.2+coefficient!$B$20-0.5)/0.88*1.19</f>
        <v>22.515340909090906</v>
      </c>
      <c r="Q1750" s="137">
        <v>296</v>
      </c>
      <c r="R1750" s="137">
        <v>167453193</v>
      </c>
      <c r="S1750" s="137">
        <v>452173</v>
      </c>
      <c r="T1750" s="186">
        <f t="shared" si="120"/>
        <v>11.021022727272728</v>
      </c>
      <c r="U1750" s="187">
        <v>758</v>
      </c>
      <c r="V1750" s="187">
        <v>167453193</v>
      </c>
      <c r="W1750" s="187">
        <v>601460</v>
      </c>
      <c r="X1750" s="188">
        <f t="shared" si="121"/>
        <v>18.291477272727271</v>
      </c>
      <c r="Y1750" s="189">
        <v>759</v>
      </c>
      <c r="Z1750" s="189">
        <v>167453193</v>
      </c>
      <c r="AA1750" s="189">
        <v>601461</v>
      </c>
      <c r="AB1750" s="357">
        <v>20</v>
      </c>
    </row>
    <row r="1751" spans="1:28" x14ac:dyDescent="0.25">
      <c r="A1751" s="125" t="s">
        <v>2591</v>
      </c>
      <c r="B1751" s="183">
        <v>167453194</v>
      </c>
      <c r="C1751" s="184">
        <v>4.82</v>
      </c>
      <c r="D1751" s="127">
        <f>(C1751+4.2+coefficient!$B$19-0.5)/0.9*1.19</f>
        <v>27.131999999999998</v>
      </c>
      <c r="E1751" s="128">
        <f>(C1751+4.2+coefficient!$B$19-0.5)/0.95</f>
        <v>21.6</v>
      </c>
      <c r="F1751" s="185" t="s">
        <v>841</v>
      </c>
      <c r="G1751" s="179">
        <v>1750</v>
      </c>
      <c r="H1751" s="180">
        <f>(C1751+4.2+coefficient!$B$19)/0.85*1.19</f>
        <v>29.428000000000001</v>
      </c>
      <c r="I1751" s="132">
        <v>294</v>
      </c>
      <c r="J1751" s="132">
        <v>167453194</v>
      </c>
      <c r="K1751" s="132">
        <v>452174</v>
      </c>
      <c r="L1751" s="181">
        <f>(C1751+4.2+coefficient!$B$19)/0.88*1.19</f>
        <v>28.424772727272725</v>
      </c>
      <c r="M1751" s="135">
        <v>295</v>
      </c>
      <c r="N1751" s="135">
        <v>167453194</v>
      </c>
      <c r="O1751" s="135">
        <v>452175</v>
      </c>
      <c r="P1751" s="182">
        <f>(C1751+4.2+coefficient!$B$19-0.5)/0.88*1.19</f>
        <v>27.748636363636361</v>
      </c>
      <c r="Q1751" s="137">
        <v>296</v>
      </c>
      <c r="R1751" s="137">
        <v>167453194</v>
      </c>
      <c r="S1751" s="137">
        <v>452176</v>
      </c>
      <c r="T1751" s="186">
        <f t="shared" si="120"/>
        <v>12.1975</v>
      </c>
      <c r="U1751" s="187">
        <v>758</v>
      </c>
      <c r="V1751" s="187">
        <v>167453194</v>
      </c>
      <c r="W1751" s="187">
        <v>601462</v>
      </c>
      <c r="X1751" s="188">
        <f t="shared" si="121"/>
        <v>23.524772727272726</v>
      </c>
      <c r="Y1751" s="189">
        <v>759</v>
      </c>
      <c r="Z1751" s="189">
        <v>167453194</v>
      </c>
      <c r="AA1751" s="189">
        <v>601463</v>
      </c>
      <c r="AB1751" s="357">
        <v>20</v>
      </c>
    </row>
    <row r="1752" spans="1:28" x14ac:dyDescent="0.25">
      <c r="A1752" s="144" t="s">
        <v>2592</v>
      </c>
      <c r="B1752" s="183">
        <v>167453195</v>
      </c>
      <c r="C1752" s="184">
        <v>2.74</v>
      </c>
      <c r="D1752" s="127">
        <f>(C1752+4.2+coefficient!$B$21-0.5)/0.9*1.19</f>
        <v>17.770666666666667</v>
      </c>
      <c r="E1752" s="128">
        <f>(C1752+4.2+coefficient!$B$21-0.5)/0.95</f>
        <v>14.147368421052633</v>
      </c>
      <c r="F1752" s="178" t="s">
        <v>516</v>
      </c>
      <c r="G1752" s="179">
        <v>1751</v>
      </c>
      <c r="H1752" s="180">
        <f>(C1752+4.2+coefficient!$B$21)/0.85*1.19</f>
        <v>19.516000000000002</v>
      </c>
      <c r="I1752" s="132">
        <v>294</v>
      </c>
      <c r="J1752" s="132">
        <v>167453195</v>
      </c>
      <c r="K1752" s="132">
        <v>452177</v>
      </c>
      <c r="L1752" s="181">
        <f>(C1752+4.2+coefficient!$B$21)/0.88*1.19</f>
        <v>18.850681818181819</v>
      </c>
      <c r="M1752" s="135">
        <v>295</v>
      </c>
      <c r="N1752" s="135">
        <v>167453195</v>
      </c>
      <c r="O1752" s="135">
        <v>452178</v>
      </c>
      <c r="P1752" s="182">
        <f>(C1752+4.2+coefficient!$B$21-0.5)/0.88*1.19</f>
        <v>18.174545454545456</v>
      </c>
      <c r="Q1752" s="137">
        <v>296</v>
      </c>
      <c r="R1752" s="137">
        <v>167453195</v>
      </c>
      <c r="S1752" s="137">
        <v>452179</v>
      </c>
      <c r="T1752" s="186">
        <f t="shared" si="120"/>
        <v>9.3847727272727273</v>
      </c>
      <c r="U1752" s="187">
        <v>758</v>
      </c>
      <c r="V1752" s="187">
        <v>167453195</v>
      </c>
      <c r="W1752" s="187">
        <v>601464</v>
      </c>
      <c r="X1752" s="188">
        <f t="shared" si="121"/>
        <v>13.950681818181819</v>
      </c>
      <c r="Y1752" s="189">
        <v>759</v>
      </c>
      <c r="Z1752" s="189">
        <v>167453195</v>
      </c>
      <c r="AA1752" s="189">
        <v>601465</v>
      </c>
      <c r="AB1752" s="357">
        <v>44</v>
      </c>
    </row>
    <row r="1753" spans="1:28" x14ac:dyDescent="0.25">
      <c r="A1753" s="125" t="s">
        <v>2593</v>
      </c>
      <c r="B1753" s="183">
        <v>167453196</v>
      </c>
      <c r="C1753" s="184">
        <v>4.16</v>
      </c>
      <c r="D1753" s="127">
        <f>(C1753+4.2+coefficient!$B$20-0.5)/0.9*1.19</f>
        <v>22.292666666666662</v>
      </c>
      <c r="E1753" s="128">
        <f>(C1753+4.2+coefficient!$B$20-0.5)/0.95</f>
        <v>17.747368421052631</v>
      </c>
      <c r="F1753" s="185" t="s">
        <v>842</v>
      </c>
      <c r="G1753" s="179">
        <v>1752</v>
      </c>
      <c r="H1753" s="180">
        <f>(C1753+4.2+coefficient!$B$20)/0.85*1.19</f>
        <v>24.303999999999998</v>
      </c>
      <c r="I1753" s="132">
        <v>294</v>
      </c>
      <c r="J1753" s="132">
        <v>167453196</v>
      </c>
      <c r="K1753" s="132">
        <v>452180</v>
      </c>
      <c r="L1753" s="181">
        <f>(C1753+4.2+coefficient!$B$20)/0.88*1.19</f>
        <v>23.475454545454543</v>
      </c>
      <c r="M1753" s="135">
        <v>295</v>
      </c>
      <c r="N1753" s="135">
        <v>167453196</v>
      </c>
      <c r="O1753" s="135">
        <v>452181</v>
      </c>
      <c r="P1753" s="182">
        <f>(C1753+4.2+coefficient!$B$20-0.5)/0.88*1.19</f>
        <v>22.799318181818183</v>
      </c>
      <c r="Q1753" s="137">
        <v>296</v>
      </c>
      <c r="R1753" s="137">
        <v>167453196</v>
      </c>
      <c r="S1753" s="137">
        <v>452182</v>
      </c>
      <c r="T1753" s="186">
        <f t="shared" si="120"/>
        <v>11.305</v>
      </c>
      <c r="U1753" s="187">
        <v>758</v>
      </c>
      <c r="V1753" s="187">
        <v>167453196</v>
      </c>
      <c r="W1753" s="187">
        <v>601466</v>
      </c>
      <c r="X1753" s="188">
        <f t="shared" si="121"/>
        <v>18.575454545454541</v>
      </c>
      <c r="Y1753" s="189">
        <v>759</v>
      </c>
      <c r="Z1753" s="189">
        <v>167453196</v>
      </c>
      <c r="AA1753" s="189">
        <v>601467</v>
      </c>
      <c r="AB1753" s="357">
        <v>44</v>
      </c>
    </row>
    <row r="1754" spans="1:28" x14ac:dyDescent="0.25">
      <c r="A1754" s="144" t="s">
        <v>2594</v>
      </c>
      <c r="B1754" s="183">
        <v>167453197</v>
      </c>
      <c r="C1754" s="184">
        <v>5.03</v>
      </c>
      <c r="D1754" s="127">
        <f>(C1754+4.2+coefficient!$B$19-0.5)/0.9*1.19</f>
        <v>27.409666666666666</v>
      </c>
      <c r="E1754" s="128">
        <f>(C1754+4.2+coefficient!$B$19-0.5)/0.95</f>
        <v>21.821052631578947</v>
      </c>
      <c r="F1754" s="178" t="s">
        <v>841</v>
      </c>
      <c r="G1754" s="179">
        <v>1753</v>
      </c>
      <c r="H1754" s="180">
        <f>(C1754+4.2+coefficient!$B$19)/0.85*1.19</f>
        <v>29.721999999999998</v>
      </c>
      <c r="I1754" s="132">
        <v>294</v>
      </c>
      <c r="J1754" s="132">
        <v>167453197</v>
      </c>
      <c r="K1754" s="132">
        <v>452183</v>
      </c>
      <c r="L1754" s="181">
        <f>(C1754+4.2+coefficient!$B$19)/0.88*1.19</f>
        <v>28.708749999999998</v>
      </c>
      <c r="M1754" s="135">
        <v>295</v>
      </c>
      <c r="N1754" s="135">
        <v>167453197</v>
      </c>
      <c r="O1754" s="135">
        <v>452184</v>
      </c>
      <c r="P1754" s="182">
        <f>(C1754+4.2+coefficient!$B$19-0.5)/0.88*1.19</f>
        <v>28.032613636363639</v>
      </c>
      <c r="Q1754" s="137">
        <v>296</v>
      </c>
      <c r="R1754" s="137">
        <v>167453197</v>
      </c>
      <c r="S1754" s="137">
        <v>452185</v>
      </c>
      <c r="T1754" s="186">
        <f t="shared" si="120"/>
        <v>12.481477272727272</v>
      </c>
      <c r="U1754" s="187">
        <v>758</v>
      </c>
      <c r="V1754" s="187">
        <v>167453197</v>
      </c>
      <c r="W1754" s="187">
        <v>601468</v>
      </c>
      <c r="X1754" s="188">
        <f t="shared" si="121"/>
        <v>23.808749999999996</v>
      </c>
      <c r="Y1754" s="189">
        <v>759</v>
      </c>
      <c r="Z1754" s="189">
        <v>167453197</v>
      </c>
      <c r="AA1754" s="189">
        <v>601469</v>
      </c>
      <c r="AB1754" s="357">
        <v>44</v>
      </c>
    </row>
    <row r="1755" spans="1:28" x14ac:dyDescent="0.25">
      <c r="A1755" s="125" t="s">
        <v>2595</v>
      </c>
      <c r="B1755" s="183">
        <v>167453198</v>
      </c>
      <c r="C1755" s="184">
        <v>3.67</v>
      </c>
      <c r="D1755" s="127">
        <f>(C1755+4.2+coefficient!$B$20-0.5)/0.9*1.19</f>
        <v>21.644777777777779</v>
      </c>
      <c r="E1755" s="128">
        <f>(C1755+4.2+coefficient!$B$20-0.5)/0.95</f>
        <v>17.231578947368423</v>
      </c>
      <c r="F1755" s="185" t="s">
        <v>842</v>
      </c>
      <c r="G1755" s="179">
        <v>1754</v>
      </c>
      <c r="H1755" s="180">
        <f>(C1755+4.2+coefficient!$B$20)/0.85*1.19</f>
        <v>23.617999999999999</v>
      </c>
      <c r="I1755" s="132">
        <v>294</v>
      </c>
      <c r="J1755" s="132">
        <v>167453198</v>
      </c>
      <c r="K1755" s="132">
        <v>452186</v>
      </c>
      <c r="L1755" s="181">
        <f>(C1755+4.2+coefficient!$B$20)/0.88*1.19</f>
        <v>22.812840909090909</v>
      </c>
      <c r="M1755" s="135">
        <v>295</v>
      </c>
      <c r="N1755" s="135">
        <v>167453198</v>
      </c>
      <c r="O1755" s="135">
        <v>452187</v>
      </c>
      <c r="P1755" s="182">
        <f>(C1755+4.2+coefficient!$B$20-0.5)/0.88*1.19</f>
        <v>22.136704545454545</v>
      </c>
      <c r="Q1755" s="137">
        <v>296</v>
      </c>
      <c r="R1755" s="137">
        <v>167453198</v>
      </c>
      <c r="S1755" s="137">
        <v>452188</v>
      </c>
      <c r="T1755" s="186">
        <f t="shared" si="120"/>
        <v>10.642386363636364</v>
      </c>
      <c r="U1755" s="187">
        <v>758</v>
      </c>
      <c r="V1755" s="187">
        <v>167453198</v>
      </c>
      <c r="W1755" s="187">
        <v>601470</v>
      </c>
      <c r="X1755" s="188">
        <f t="shared" si="121"/>
        <v>17.91284090909091</v>
      </c>
      <c r="Y1755" s="189">
        <v>759</v>
      </c>
      <c r="Z1755" s="189">
        <v>167453198</v>
      </c>
      <c r="AA1755" s="189">
        <v>601471</v>
      </c>
      <c r="AB1755" s="357">
        <v>44</v>
      </c>
    </row>
    <row r="1756" spans="1:28" x14ac:dyDescent="0.25">
      <c r="A1756" s="144" t="s">
        <v>2596</v>
      </c>
      <c r="B1756" s="183">
        <v>167453199</v>
      </c>
      <c r="C1756" s="184">
        <v>4.54</v>
      </c>
      <c r="D1756" s="127">
        <f>(C1756+4.2+coefficient!$B$19-0.5)/0.9*1.19</f>
        <v>26.76177777777778</v>
      </c>
      <c r="E1756" s="128">
        <f>(C1756+4.2+coefficient!$B$19-0.5)/0.95</f>
        <v>21.305263157894739</v>
      </c>
      <c r="F1756" s="178" t="s">
        <v>841</v>
      </c>
      <c r="G1756" s="179">
        <v>1755</v>
      </c>
      <c r="H1756" s="180">
        <f>(C1756+4.2+coefficient!$B$19)/0.85*1.19</f>
        <v>29.036000000000001</v>
      </c>
      <c r="I1756" s="132">
        <v>294</v>
      </c>
      <c r="J1756" s="132">
        <v>167453199</v>
      </c>
      <c r="K1756" s="132">
        <v>452189</v>
      </c>
      <c r="L1756" s="181">
        <f>(C1756+4.2+coefficient!$B$19)/0.88*1.19</f>
        <v>28.046136363636364</v>
      </c>
      <c r="M1756" s="135">
        <v>295</v>
      </c>
      <c r="N1756" s="135">
        <v>167453199</v>
      </c>
      <c r="O1756" s="135">
        <v>452190</v>
      </c>
      <c r="P1756" s="182">
        <f>(C1756+4.2+coefficient!$B$19-0.5)/0.88*1.19</f>
        <v>27.370000000000005</v>
      </c>
      <c r="Q1756" s="137">
        <v>296</v>
      </c>
      <c r="R1756" s="137">
        <v>167453199</v>
      </c>
      <c r="S1756" s="137">
        <v>452191</v>
      </c>
      <c r="T1756" s="186">
        <f t="shared" si="120"/>
        <v>11.818863636363636</v>
      </c>
      <c r="U1756" s="187">
        <v>758</v>
      </c>
      <c r="V1756" s="187">
        <v>167453199</v>
      </c>
      <c r="W1756" s="187">
        <v>601472</v>
      </c>
      <c r="X1756" s="188">
        <f t="shared" si="121"/>
        <v>23.146136363636366</v>
      </c>
      <c r="Y1756" s="189">
        <v>759</v>
      </c>
      <c r="Z1756" s="189">
        <v>167453199</v>
      </c>
      <c r="AA1756" s="189">
        <v>601473</v>
      </c>
      <c r="AB1756" s="357">
        <v>44</v>
      </c>
    </row>
    <row r="1757" spans="1:28" x14ac:dyDescent="0.25">
      <c r="A1757" s="125" t="s">
        <v>2597</v>
      </c>
      <c r="B1757" s="183">
        <v>167453200</v>
      </c>
      <c r="C1757" s="184">
        <v>3.59</v>
      </c>
      <c r="D1757" s="127">
        <f>(C1757+4.2+coefficient!$B$20-0.5)/0.9*1.19</f>
        <v>21.538999999999998</v>
      </c>
      <c r="E1757" s="128">
        <f>(C1757+4.2+coefficient!$B$20-0.5)/0.95</f>
        <v>17.147368421052633</v>
      </c>
      <c r="F1757" s="185" t="s">
        <v>842</v>
      </c>
      <c r="G1757" s="179">
        <v>1756</v>
      </c>
      <c r="H1757" s="180">
        <f>(C1757+4.2+coefficient!$B$20)/0.85*1.19</f>
        <v>23.506</v>
      </c>
      <c r="I1757" s="132">
        <v>294</v>
      </c>
      <c r="J1757" s="132">
        <v>167453200</v>
      </c>
      <c r="K1757" s="132">
        <v>452192</v>
      </c>
      <c r="L1757" s="181">
        <f>(C1757+4.2+coefficient!$B$20)/0.88*1.19</f>
        <v>22.70465909090909</v>
      </c>
      <c r="M1757" s="135">
        <v>295</v>
      </c>
      <c r="N1757" s="135">
        <v>167453200</v>
      </c>
      <c r="O1757" s="135">
        <v>452193</v>
      </c>
      <c r="P1757" s="182">
        <f>(C1757+4.2+coefficient!$B$20-0.5)/0.88*1.19</f>
        <v>22.028522727272726</v>
      </c>
      <c r="Q1757" s="137">
        <v>296</v>
      </c>
      <c r="R1757" s="137">
        <v>167453200</v>
      </c>
      <c r="S1757" s="137">
        <v>452194</v>
      </c>
      <c r="T1757" s="186">
        <f t="shared" si="120"/>
        <v>10.534204545454545</v>
      </c>
      <c r="U1757" s="187">
        <v>758</v>
      </c>
      <c r="V1757" s="187">
        <v>167453200</v>
      </c>
      <c r="W1757" s="187">
        <v>601474</v>
      </c>
      <c r="X1757" s="188">
        <f>L1757-1</f>
        <v>21.70465909090909</v>
      </c>
      <c r="Y1757" s="189">
        <v>759</v>
      </c>
      <c r="Z1757" s="189">
        <v>167453200</v>
      </c>
      <c r="AA1757" s="189">
        <v>601475</v>
      </c>
      <c r="AB1757" s="357">
        <v>10</v>
      </c>
    </row>
    <row r="1758" spans="1:28" x14ac:dyDescent="0.25">
      <c r="A1758" s="144" t="s">
        <v>2598</v>
      </c>
      <c r="B1758" s="183">
        <v>167453201</v>
      </c>
      <c r="C1758" s="184">
        <v>4.46</v>
      </c>
      <c r="D1758" s="127">
        <f>(C1758+4.2+coefficient!$B$19-0.5)/0.9*1.19</f>
        <v>26.655999999999999</v>
      </c>
      <c r="E1758" s="128">
        <f>(C1758+4.2+coefficient!$B$19-0.5)/0.95</f>
        <v>21.221052631578949</v>
      </c>
      <c r="F1758" s="178" t="s">
        <v>841</v>
      </c>
      <c r="G1758" s="179">
        <v>1757</v>
      </c>
      <c r="H1758" s="180">
        <f>(C1758+4.2+coefficient!$B$19)/0.85*1.19</f>
        <v>28.924000000000003</v>
      </c>
      <c r="I1758" s="132">
        <v>294</v>
      </c>
      <c r="J1758" s="132">
        <v>167453201</v>
      </c>
      <c r="K1758" s="132">
        <v>452195</v>
      </c>
      <c r="L1758" s="181">
        <f>(C1758+4.2+coefficient!$B$19)/0.88*1.19</f>
        <v>27.937954545454545</v>
      </c>
      <c r="M1758" s="135">
        <v>295</v>
      </c>
      <c r="N1758" s="135">
        <v>167453201</v>
      </c>
      <c r="O1758" s="135">
        <v>452196</v>
      </c>
      <c r="P1758" s="182">
        <f>(C1758+4.2+coefficient!$B$19-0.5)/0.88*1.19</f>
        <v>27.261818181818182</v>
      </c>
      <c r="Q1758" s="137">
        <v>296</v>
      </c>
      <c r="R1758" s="137">
        <v>167453201</v>
      </c>
      <c r="S1758" s="137">
        <v>452197</v>
      </c>
      <c r="T1758" s="186">
        <f t="shared" si="120"/>
        <v>11.710681818181818</v>
      </c>
      <c r="U1758" s="187">
        <v>758</v>
      </c>
      <c r="V1758" s="187">
        <v>167453201</v>
      </c>
      <c r="W1758" s="187">
        <v>601476</v>
      </c>
      <c r="X1758" s="188">
        <f>L1758-1</f>
        <v>26.937954545454545</v>
      </c>
      <c r="Y1758" s="189">
        <v>759</v>
      </c>
      <c r="Z1758" s="189">
        <v>167453201</v>
      </c>
      <c r="AA1758" s="189">
        <v>601477</v>
      </c>
      <c r="AB1758" s="357">
        <v>10</v>
      </c>
    </row>
    <row r="1759" spans="1:28" x14ac:dyDescent="0.25">
      <c r="A1759" s="125" t="s">
        <v>2599</v>
      </c>
      <c r="B1759" s="183">
        <v>167453202</v>
      </c>
      <c r="C1759" s="184">
        <v>3.6</v>
      </c>
      <c r="D1759" s="127">
        <f>(C1759+4.2+coefficient!$B$20-0.5)/0.9*1.19</f>
        <v>21.55222222222222</v>
      </c>
      <c r="E1759" s="128">
        <f>(C1759+4.2+coefficient!$B$20-0.5)/0.95</f>
        <v>17.157894736842106</v>
      </c>
      <c r="F1759" s="185" t="s">
        <v>842</v>
      </c>
      <c r="G1759" s="179">
        <v>1758</v>
      </c>
      <c r="H1759" s="180">
        <f>(C1759+4.2+coefficient!$B$20)/0.85*1.19</f>
        <v>23.52</v>
      </c>
      <c r="I1759" s="132">
        <v>294</v>
      </c>
      <c r="J1759" s="132">
        <v>167453202</v>
      </c>
      <c r="K1759" s="132">
        <v>452198</v>
      </c>
      <c r="L1759" s="181">
        <f>(C1759+4.2+coefficient!$B$20)/0.88*1.19</f>
        <v>22.718181818181815</v>
      </c>
      <c r="M1759" s="135">
        <v>295</v>
      </c>
      <c r="N1759" s="135">
        <v>167453202</v>
      </c>
      <c r="O1759" s="135">
        <v>452199</v>
      </c>
      <c r="P1759" s="182">
        <f>(C1759+4.2+coefficient!$B$20-0.5)/0.88*1.19</f>
        <v>22.042045454545455</v>
      </c>
      <c r="Q1759" s="137">
        <v>296</v>
      </c>
      <c r="R1759" s="137">
        <v>167453202</v>
      </c>
      <c r="S1759" s="137">
        <v>452200</v>
      </c>
      <c r="T1759" s="186">
        <f t="shared" si="120"/>
        <v>10.547727272727274</v>
      </c>
      <c r="U1759" s="187">
        <v>758</v>
      </c>
      <c r="V1759" s="187">
        <v>167453202</v>
      </c>
      <c r="W1759" s="187">
        <v>601478</v>
      </c>
      <c r="X1759" s="188">
        <f t="shared" ref="X1759:X1768" si="122">L1759-4.9</f>
        <v>17.818181818181813</v>
      </c>
      <c r="Y1759" s="189">
        <v>759</v>
      </c>
      <c r="Z1759" s="189">
        <v>167453202</v>
      </c>
      <c r="AA1759" s="189">
        <v>601479</v>
      </c>
      <c r="AB1759" s="357">
        <v>44</v>
      </c>
    </row>
    <row r="1760" spans="1:28" x14ac:dyDescent="0.25">
      <c r="A1760" s="144" t="s">
        <v>2600</v>
      </c>
      <c r="B1760" s="183">
        <v>167453203</v>
      </c>
      <c r="C1760" s="184">
        <v>3.71</v>
      </c>
      <c r="D1760" s="127">
        <f>(C1760+4.2+coefficient!$B$20-0.5)/0.9*1.19</f>
        <v>21.697666666666667</v>
      </c>
      <c r="E1760" s="128">
        <f>(C1760+4.2+coefficient!$B$20-0.5)/0.95</f>
        <v>17.273684210526316</v>
      </c>
      <c r="F1760" s="178" t="s">
        <v>842</v>
      </c>
      <c r="G1760" s="179">
        <v>1759</v>
      </c>
      <c r="H1760" s="180">
        <f>(C1760+4.2+coefficient!$B$20)/0.85*1.19</f>
        <v>23.673999999999999</v>
      </c>
      <c r="I1760" s="132">
        <v>294</v>
      </c>
      <c r="J1760" s="132">
        <v>167453203</v>
      </c>
      <c r="K1760" s="132">
        <v>452201</v>
      </c>
      <c r="L1760" s="181">
        <f>(C1760+4.2+coefficient!$B$20)/0.88*1.19</f>
        <v>22.866931818181815</v>
      </c>
      <c r="M1760" s="135">
        <v>295</v>
      </c>
      <c r="N1760" s="135">
        <v>167453203</v>
      </c>
      <c r="O1760" s="135">
        <v>452202</v>
      </c>
      <c r="P1760" s="182">
        <f>(C1760+4.2+coefficient!$B$20-0.5)/0.88*1.19</f>
        <v>22.190795454545455</v>
      </c>
      <c r="Q1760" s="137">
        <v>296</v>
      </c>
      <c r="R1760" s="137">
        <v>167453203</v>
      </c>
      <c r="S1760" s="137">
        <v>452203</v>
      </c>
      <c r="T1760" s="186">
        <f t="shared" si="120"/>
        <v>10.696477272727272</v>
      </c>
      <c r="U1760" s="187">
        <v>758</v>
      </c>
      <c r="V1760" s="187">
        <v>167453203</v>
      </c>
      <c r="W1760" s="187">
        <v>601480</v>
      </c>
      <c r="X1760" s="188">
        <f t="shared" si="122"/>
        <v>17.966931818181813</v>
      </c>
      <c r="Y1760" s="189">
        <v>759</v>
      </c>
      <c r="Z1760" s="189">
        <v>167453203</v>
      </c>
      <c r="AA1760" s="189">
        <v>601481</v>
      </c>
      <c r="AB1760" s="357">
        <v>44</v>
      </c>
    </row>
    <row r="1761" spans="1:33" x14ac:dyDescent="0.25">
      <c r="A1761" s="125" t="s">
        <v>2601</v>
      </c>
      <c r="B1761" s="183">
        <v>167453204</v>
      </c>
      <c r="C1761" s="184">
        <v>3.99</v>
      </c>
      <c r="D1761" s="127">
        <f>(C1761+4.2+coefficient!$B$20-0.5)/0.9*1.19</f>
        <v>22.067888888888888</v>
      </c>
      <c r="E1761" s="128">
        <f>(C1761+4.2+coefficient!$B$20-0.5)/0.95</f>
        <v>17.568421052631582</v>
      </c>
      <c r="F1761" s="185" t="s">
        <v>842</v>
      </c>
      <c r="G1761" s="179">
        <v>1760</v>
      </c>
      <c r="H1761" s="180">
        <f>(C1761+4.2+coefficient!$B$20)/0.85*1.19</f>
        <v>24.066000000000003</v>
      </c>
      <c r="I1761" s="132">
        <v>294</v>
      </c>
      <c r="J1761" s="132">
        <v>167453204</v>
      </c>
      <c r="K1761" s="132">
        <v>452204</v>
      </c>
      <c r="L1761" s="181">
        <f>(C1761+4.2+coefficient!$B$20)/0.88*1.19</f>
        <v>23.245568181818182</v>
      </c>
      <c r="M1761" s="135">
        <v>295</v>
      </c>
      <c r="N1761" s="135">
        <v>167453204</v>
      </c>
      <c r="O1761" s="135">
        <v>452205</v>
      </c>
      <c r="P1761" s="182">
        <f>(C1761+4.2+coefficient!$B$20-0.5)/0.88*1.19</f>
        <v>22.569431818181819</v>
      </c>
      <c r="Q1761" s="137">
        <v>296</v>
      </c>
      <c r="R1761" s="137">
        <v>167453204</v>
      </c>
      <c r="S1761" s="137">
        <v>452206</v>
      </c>
      <c r="T1761" s="186">
        <f t="shared" si="120"/>
        <v>11.075113636363637</v>
      </c>
      <c r="U1761" s="187">
        <v>758</v>
      </c>
      <c r="V1761" s="187">
        <v>167453204</v>
      </c>
      <c r="W1761" s="187">
        <v>601482</v>
      </c>
      <c r="X1761" s="188">
        <f t="shared" si="122"/>
        <v>18.34556818181818</v>
      </c>
      <c r="Y1761" s="189">
        <v>759</v>
      </c>
      <c r="Z1761" s="189">
        <v>167453204</v>
      </c>
      <c r="AA1761" s="189">
        <v>601483</v>
      </c>
      <c r="AB1761" s="357">
        <v>44</v>
      </c>
    </row>
    <row r="1762" spans="1:33" x14ac:dyDescent="0.25">
      <c r="A1762" s="144" t="s">
        <v>2602</v>
      </c>
      <c r="B1762" s="183">
        <v>167453205</v>
      </c>
      <c r="C1762" s="184">
        <v>4.8600000000000003</v>
      </c>
      <c r="D1762" s="127">
        <f>(C1762+4.2+coefficient!$B$19-0.5)/0.9*1.19</f>
        <v>27.184888888888889</v>
      </c>
      <c r="E1762" s="128">
        <f>(C1762+4.2+coefficient!$B$19-0.5)/0.95</f>
        <v>21.642105263157898</v>
      </c>
      <c r="F1762" s="178" t="s">
        <v>841</v>
      </c>
      <c r="G1762" s="179">
        <v>1761</v>
      </c>
      <c r="H1762" s="180">
        <f>(C1762+4.2+coefficient!$B$19)/0.85*1.19</f>
        <v>29.484000000000005</v>
      </c>
      <c r="I1762" s="132">
        <v>294</v>
      </c>
      <c r="J1762" s="132">
        <v>167453205</v>
      </c>
      <c r="K1762" s="132">
        <v>452207</v>
      </c>
      <c r="L1762" s="181">
        <f>(C1762+4.2+coefficient!$B$19)/0.88*1.19</f>
        <v>28.478863636363638</v>
      </c>
      <c r="M1762" s="135">
        <v>295</v>
      </c>
      <c r="N1762" s="135">
        <v>167453205</v>
      </c>
      <c r="O1762" s="135">
        <v>452208</v>
      </c>
      <c r="P1762" s="182">
        <f>(C1762+4.2+coefficient!$B$19-0.5)/0.88*1.19</f>
        <v>27.802727272727275</v>
      </c>
      <c r="Q1762" s="137">
        <v>296</v>
      </c>
      <c r="R1762" s="137">
        <v>167453205</v>
      </c>
      <c r="S1762" s="137">
        <v>452209</v>
      </c>
      <c r="T1762" s="186">
        <f t="shared" si="120"/>
        <v>12.251590909090909</v>
      </c>
      <c r="U1762" s="187">
        <v>758</v>
      </c>
      <c r="V1762" s="187">
        <v>167453205</v>
      </c>
      <c r="W1762" s="187">
        <v>601484</v>
      </c>
      <c r="X1762" s="188">
        <f t="shared" si="122"/>
        <v>23.578863636363636</v>
      </c>
      <c r="Y1762" s="189">
        <v>759</v>
      </c>
      <c r="Z1762" s="189">
        <v>167453205</v>
      </c>
      <c r="AA1762" s="189">
        <v>601485</v>
      </c>
      <c r="AB1762" s="357">
        <v>44</v>
      </c>
    </row>
    <row r="1763" spans="1:33" x14ac:dyDescent="0.25">
      <c r="A1763" s="125" t="s">
        <v>2603</v>
      </c>
      <c r="B1763" s="183">
        <v>167453206</v>
      </c>
      <c r="C1763" s="184">
        <v>2.0299999999999998</v>
      </c>
      <c r="D1763" s="127">
        <f>(C1763+4.2+coefficient!$B$21-0.5)/0.9*1.19</f>
        <v>16.831888888888887</v>
      </c>
      <c r="E1763" s="128">
        <f>(C1763+4.2+coefficient!$B$21-0.5)/0.95</f>
        <v>13.4</v>
      </c>
      <c r="F1763" s="185" t="s">
        <v>516</v>
      </c>
      <c r="G1763" s="179">
        <v>1762</v>
      </c>
      <c r="H1763" s="180">
        <f>(C1763+4.2+coefficient!$B$21)/0.85*1.19</f>
        <v>18.522000000000002</v>
      </c>
      <c r="I1763" s="132">
        <v>294</v>
      </c>
      <c r="J1763" s="132">
        <v>167453206</v>
      </c>
      <c r="K1763" s="132">
        <v>452210</v>
      </c>
      <c r="L1763" s="181">
        <f>(C1763+4.2+coefficient!$B$21)/0.88*1.19</f>
        <v>17.890568181818182</v>
      </c>
      <c r="M1763" s="135">
        <v>295</v>
      </c>
      <c r="N1763" s="135">
        <v>167453206</v>
      </c>
      <c r="O1763" s="135">
        <v>452211</v>
      </c>
      <c r="P1763" s="182">
        <f>(C1763+4.2+coefficient!$B$21-0.5)/0.88*1.19</f>
        <v>17.214431818181819</v>
      </c>
      <c r="Q1763" s="137">
        <v>296</v>
      </c>
      <c r="R1763" s="137">
        <v>167453206</v>
      </c>
      <c r="S1763" s="137">
        <v>452212</v>
      </c>
      <c r="T1763" s="186">
        <f t="shared" si="120"/>
        <v>8.4246590909090919</v>
      </c>
      <c r="U1763" s="187">
        <v>758</v>
      </c>
      <c r="V1763" s="187">
        <v>167453206</v>
      </c>
      <c r="W1763" s="187">
        <v>601486</v>
      </c>
      <c r="X1763" s="188">
        <f t="shared" si="122"/>
        <v>12.990568181818182</v>
      </c>
      <c r="Y1763" s="189">
        <v>759</v>
      </c>
      <c r="Z1763" s="189">
        <v>167453206</v>
      </c>
      <c r="AA1763" s="189">
        <v>601487</v>
      </c>
      <c r="AB1763" s="357">
        <v>53</v>
      </c>
    </row>
    <row r="1764" spans="1:33" x14ac:dyDescent="0.25">
      <c r="A1764" s="144" t="s">
        <v>2604</v>
      </c>
      <c r="B1764" s="183">
        <v>167453207</v>
      </c>
      <c r="C1764" s="184">
        <v>2.7</v>
      </c>
      <c r="D1764" s="127">
        <f>(C1764+4.2+coefficient!$B$20-0.5)/0.9*1.19</f>
        <v>20.362222222222222</v>
      </c>
      <c r="E1764" s="128">
        <f>(C1764+4.2+coefficient!$B$20-0.5)/0.95</f>
        <v>16.210526315789476</v>
      </c>
      <c r="F1764" s="178" t="s">
        <v>842</v>
      </c>
      <c r="G1764" s="179">
        <v>1763</v>
      </c>
      <c r="H1764" s="180">
        <f>(C1764+4.2+coefficient!$B$20)/0.85*1.19</f>
        <v>22.26</v>
      </c>
      <c r="I1764" s="132">
        <v>294</v>
      </c>
      <c r="J1764" s="132">
        <v>167453207</v>
      </c>
      <c r="K1764" s="132">
        <v>452213</v>
      </c>
      <c r="L1764" s="181">
        <f>(C1764+4.2+coefficient!$B$20)/0.88*1.19</f>
        <v>21.501136363636366</v>
      </c>
      <c r="M1764" s="135">
        <v>295</v>
      </c>
      <c r="N1764" s="135">
        <v>167453207</v>
      </c>
      <c r="O1764" s="135">
        <v>452214</v>
      </c>
      <c r="P1764" s="182">
        <f>(C1764+4.2+coefficient!$B$20-0.5)/0.88*1.19</f>
        <v>20.824999999999999</v>
      </c>
      <c r="Q1764" s="137">
        <v>296</v>
      </c>
      <c r="R1764" s="137">
        <v>167453207</v>
      </c>
      <c r="S1764" s="137">
        <v>452215</v>
      </c>
      <c r="T1764" s="186">
        <f t="shared" si="120"/>
        <v>9.3306818181818194</v>
      </c>
      <c r="U1764" s="187">
        <v>758</v>
      </c>
      <c r="V1764" s="187">
        <v>167453207</v>
      </c>
      <c r="W1764" s="187">
        <v>601488</v>
      </c>
      <c r="X1764" s="188">
        <f t="shared" si="122"/>
        <v>16.601136363636364</v>
      </c>
      <c r="Y1764" s="189">
        <v>759</v>
      </c>
      <c r="Z1764" s="189">
        <v>167453207</v>
      </c>
      <c r="AA1764" s="189">
        <v>601489</v>
      </c>
      <c r="AB1764" s="357">
        <v>53</v>
      </c>
    </row>
    <row r="1765" spans="1:33" x14ac:dyDescent="0.25">
      <c r="A1765" s="125" t="s">
        <v>2605</v>
      </c>
      <c r="B1765" s="183">
        <v>167453208</v>
      </c>
      <c r="C1765" s="184">
        <v>2.8</v>
      </c>
      <c r="D1765" s="127">
        <f>(C1765+4.2+coefficient!$B$20-0.5)/0.9*1.19</f>
        <v>20.494444444444444</v>
      </c>
      <c r="E1765" s="128">
        <f>(C1765+4.2+coefficient!$B$20-0.5)/0.95</f>
        <v>16.315789473684212</v>
      </c>
      <c r="F1765" s="185" t="s">
        <v>842</v>
      </c>
      <c r="G1765" s="179">
        <v>1764</v>
      </c>
      <c r="H1765" s="180">
        <f>(C1765+4.2+coefficient!$B$20)/0.85*1.19</f>
        <v>22.4</v>
      </c>
      <c r="I1765" s="132">
        <v>294</v>
      </c>
      <c r="J1765" s="132">
        <v>167453208</v>
      </c>
      <c r="K1765" s="132">
        <v>452216</v>
      </c>
      <c r="L1765" s="181">
        <f>(C1765+4.2+coefficient!$B$20)/0.88*1.19</f>
        <v>21.636363636363637</v>
      </c>
      <c r="M1765" s="135">
        <v>295</v>
      </c>
      <c r="N1765" s="135">
        <v>167453208</v>
      </c>
      <c r="O1765" s="135">
        <v>452217</v>
      </c>
      <c r="P1765" s="182">
        <f>(C1765+4.2+coefficient!$B$20-0.5)/0.88*1.19</f>
        <v>20.96022727272727</v>
      </c>
      <c r="Q1765" s="137">
        <v>296</v>
      </c>
      <c r="R1765" s="137">
        <v>167453208</v>
      </c>
      <c r="S1765" s="137">
        <v>452218</v>
      </c>
      <c r="T1765" s="186">
        <f t="shared" si="120"/>
        <v>9.4659090909090899</v>
      </c>
      <c r="U1765" s="187">
        <v>758</v>
      </c>
      <c r="V1765" s="187">
        <v>167453208</v>
      </c>
      <c r="W1765" s="187">
        <v>601490</v>
      </c>
      <c r="X1765" s="188">
        <f t="shared" si="122"/>
        <v>16.736363636363635</v>
      </c>
      <c r="Y1765" s="189">
        <v>759</v>
      </c>
      <c r="Z1765" s="189">
        <v>167453208</v>
      </c>
      <c r="AA1765" s="189">
        <v>601491</v>
      </c>
      <c r="AB1765" s="357">
        <v>53</v>
      </c>
    </row>
    <row r="1766" spans="1:33" x14ac:dyDescent="0.25">
      <c r="A1766" s="144" t="s">
        <v>2606</v>
      </c>
      <c r="B1766" s="183">
        <v>167453209</v>
      </c>
      <c r="C1766" s="184">
        <v>2.5499999999999998</v>
      </c>
      <c r="D1766" s="127">
        <f>(C1766+4.2+coefficient!$B$21-0.5)/0.9*1.19</f>
        <v>17.519444444444442</v>
      </c>
      <c r="E1766" s="128">
        <f>(C1766+4.2+coefficient!$B$21-0.5)/0.95</f>
        <v>13.947368421052632</v>
      </c>
      <c r="F1766" s="178" t="s">
        <v>516</v>
      </c>
      <c r="G1766" s="179">
        <v>1765</v>
      </c>
      <c r="H1766" s="180">
        <f>(C1766+4.2+coefficient!$B$21)/0.85*1.19</f>
        <v>19.25</v>
      </c>
      <c r="I1766" s="132">
        <v>294</v>
      </c>
      <c r="J1766" s="132">
        <v>167453209</v>
      </c>
      <c r="K1766" s="132">
        <v>452219</v>
      </c>
      <c r="L1766" s="181">
        <f>(C1766+4.2+coefficient!$B$21)/0.88*1.19</f>
        <v>18.59375</v>
      </c>
      <c r="M1766" s="135">
        <v>295</v>
      </c>
      <c r="N1766" s="135">
        <v>167453209</v>
      </c>
      <c r="O1766" s="135">
        <v>452220</v>
      </c>
      <c r="P1766" s="182">
        <f>(C1766+4.2+coefficient!$B$21-0.5)/0.88*1.19</f>
        <v>17.917613636363637</v>
      </c>
      <c r="Q1766" s="137">
        <v>296</v>
      </c>
      <c r="R1766" s="137">
        <v>167453209</v>
      </c>
      <c r="S1766" s="137">
        <v>452221</v>
      </c>
      <c r="T1766" s="186">
        <f t="shared" si="120"/>
        <v>9.1278409090909083</v>
      </c>
      <c r="U1766" s="187">
        <v>758</v>
      </c>
      <c r="V1766" s="187">
        <v>167453209</v>
      </c>
      <c r="W1766" s="187">
        <v>601492</v>
      </c>
      <c r="X1766" s="188">
        <f t="shared" si="122"/>
        <v>13.69375</v>
      </c>
      <c r="Y1766" s="189">
        <v>759</v>
      </c>
      <c r="Z1766" s="189">
        <v>167453209</v>
      </c>
      <c r="AA1766" s="189">
        <v>601493</v>
      </c>
      <c r="AB1766" s="357">
        <v>53</v>
      </c>
    </row>
    <row r="1767" spans="1:33" x14ac:dyDescent="0.25">
      <c r="A1767" s="125" t="s">
        <v>2607</v>
      </c>
      <c r="B1767" s="183">
        <v>167453210</v>
      </c>
      <c r="C1767" s="184">
        <v>3.22</v>
      </c>
      <c r="D1767" s="127">
        <f>(C1767+4.2+coefficient!$B$20-0.5)/0.9*1.19</f>
        <v>21.049777777777777</v>
      </c>
      <c r="E1767" s="128">
        <f>(C1767+4.2+coefficient!$B$20-0.5)/0.95</f>
        <v>16.757894736842108</v>
      </c>
      <c r="F1767" s="185" t="s">
        <v>842</v>
      </c>
      <c r="G1767" s="179">
        <v>1766</v>
      </c>
      <c r="H1767" s="180">
        <f>(C1767+4.2+coefficient!$B$20)/0.85*1.19</f>
        <v>22.988000000000003</v>
      </c>
      <c r="I1767" s="132">
        <v>294</v>
      </c>
      <c r="J1767" s="132">
        <v>167453210</v>
      </c>
      <c r="K1767" s="132">
        <v>452222</v>
      </c>
      <c r="L1767" s="181">
        <f>(C1767+4.2+coefficient!$B$20)/0.88*1.19</f>
        <v>22.204318181818181</v>
      </c>
      <c r="M1767" s="135">
        <v>295</v>
      </c>
      <c r="N1767" s="135">
        <v>167453210</v>
      </c>
      <c r="O1767" s="135">
        <v>452223</v>
      </c>
      <c r="P1767" s="182">
        <f>(C1767+4.2+coefficient!$B$20-0.5)/0.88*1.19</f>
        <v>21.528181818181821</v>
      </c>
      <c r="Q1767" s="137">
        <v>296</v>
      </c>
      <c r="R1767" s="137">
        <v>167453210</v>
      </c>
      <c r="S1767" s="137">
        <v>452224</v>
      </c>
      <c r="T1767" s="186">
        <f t="shared" si="120"/>
        <v>10.033863636363636</v>
      </c>
      <c r="U1767" s="187">
        <v>758</v>
      </c>
      <c r="V1767" s="187">
        <v>167453210</v>
      </c>
      <c r="W1767" s="187">
        <v>601494</v>
      </c>
      <c r="X1767" s="188">
        <f t="shared" si="122"/>
        <v>17.304318181818182</v>
      </c>
      <c r="Y1767" s="189">
        <v>759</v>
      </c>
      <c r="Z1767" s="189">
        <v>167453210</v>
      </c>
      <c r="AA1767" s="189">
        <v>601495</v>
      </c>
      <c r="AB1767" s="357">
        <v>53</v>
      </c>
    </row>
    <row r="1768" spans="1:33" x14ac:dyDescent="0.25">
      <c r="A1768" s="144" t="s">
        <v>2608</v>
      </c>
      <c r="B1768" s="183">
        <v>167453211</v>
      </c>
      <c r="C1768" s="184">
        <v>3.32</v>
      </c>
      <c r="D1768" s="127">
        <f>(C1768+4.2+coefficient!$B$20-0.5)/0.9*1.19</f>
        <v>21.181999999999999</v>
      </c>
      <c r="E1768" s="128">
        <f>(C1768+4.2+coefficient!$B$20-0.5)/0.95</f>
        <v>16.863157894736844</v>
      </c>
      <c r="F1768" s="178" t="s">
        <v>842</v>
      </c>
      <c r="G1768" s="179">
        <v>1767</v>
      </c>
      <c r="H1768" s="180">
        <f>(C1768+4.2+coefficient!$B$20)/0.85*1.19</f>
        <v>23.127999999999997</v>
      </c>
      <c r="I1768" s="132">
        <v>294</v>
      </c>
      <c r="J1768" s="132">
        <v>167453211</v>
      </c>
      <c r="K1768" s="132">
        <v>452225</v>
      </c>
      <c r="L1768" s="181">
        <f>(C1768+4.2+coefficient!$B$20)/0.88*1.19</f>
        <v>22.339545454545455</v>
      </c>
      <c r="M1768" s="135">
        <v>295</v>
      </c>
      <c r="N1768" s="135">
        <v>167453211</v>
      </c>
      <c r="O1768" s="135">
        <v>452226</v>
      </c>
      <c r="P1768" s="182">
        <f>(C1768+4.2+coefficient!$B$20-0.5)/0.88*1.19</f>
        <v>21.663409090909088</v>
      </c>
      <c r="Q1768" s="137">
        <v>296</v>
      </c>
      <c r="R1768" s="137">
        <v>167453211</v>
      </c>
      <c r="S1768" s="137">
        <v>452227</v>
      </c>
      <c r="T1768" s="186">
        <f t="shared" si="120"/>
        <v>10.169090909090908</v>
      </c>
      <c r="U1768" s="187">
        <v>758</v>
      </c>
      <c r="V1768" s="187">
        <v>167453211</v>
      </c>
      <c r="W1768" s="187">
        <v>601496</v>
      </c>
      <c r="X1768" s="188">
        <f t="shared" si="122"/>
        <v>17.439545454545453</v>
      </c>
      <c r="Y1768" s="189">
        <v>759</v>
      </c>
      <c r="Z1768" s="189">
        <v>167453211</v>
      </c>
      <c r="AA1768" s="189">
        <v>601497</v>
      </c>
      <c r="AB1768" s="357">
        <v>53</v>
      </c>
    </row>
    <row r="1769" spans="1:33" x14ac:dyDescent="0.25">
      <c r="A1769" s="125" t="s">
        <v>2609</v>
      </c>
      <c r="B1769" s="183">
        <v>167453212</v>
      </c>
      <c r="C1769" s="184">
        <v>2.4900000000000002</v>
      </c>
      <c r="D1769" s="127">
        <f>(C1769+4.2+coefficient!$B$21-0.5)/0.9*1.19</f>
        <v>17.440111111111111</v>
      </c>
      <c r="E1769" s="128">
        <f>(C1769+4.2+coefficient!$B$21-0.5)/0.95</f>
        <v>13.884210526315792</v>
      </c>
      <c r="F1769" s="185" t="s">
        <v>516</v>
      </c>
      <c r="G1769" s="179">
        <v>1768</v>
      </c>
      <c r="H1769" s="180">
        <f>(C1769+4.2+coefficient!$B$21)/0.85*1.19</f>
        <v>19.166000000000004</v>
      </c>
      <c r="I1769" s="132">
        <v>294</v>
      </c>
      <c r="J1769" s="132">
        <v>167453212</v>
      </c>
      <c r="K1769" s="132">
        <v>452228</v>
      </c>
      <c r="L1769" s="181">
        <f>(C1769+4.2+coefficient!$B$21)/0.88*1.19</f>
        <v>18.512613636363639</v>
      </c>
      <c r="M1769" s="135">
        <v>295</v>
      </c>
      <c r="N1769" s="135">
        <v>167453212</v>
      </c>
      <c r="O1769" s="135">
        <v>452229</v>
      </c>
      <c r="P1769" s="182">
        <f>(C1769+4.2+coefficient!$B$21-0.5)/0.88*1.19</f>
        <v>17.836477272727272</v>
      </c>
      <c r="Q1769" s="137">
        <v>296</v>
      </c>
      <c r="R1769" s="137">
        <v>167453212</v>
      </c>
      <c r="S1769" s="137">
        <v>452230</v>
      </c>
      <c r="T1769" s="186">
        <f t="shared" si="120"/>
        <v>9.0467045454545456</v>
      </c>
      <c r="U1769" s="187">
        <v>758</v>
      </c>
      <c r="V1769" s="187">
        <v>167453212</v>
      </c>
      <c r="W1769" s="187">
        <v>601498</v>
      </c>
      <c r="X1769" s="188">
        <f t="shared" ref="X1769:X1779" si="123">L1769-1</f>
        <v>17.512613636363639</v>
      </c>
      <c r="Y1769" s="189">
        <v>759</v>
      </c>
      <c r="Z1769" s="189">
        <v>167453212</v>
      </c>
      <c r="AA1769" s="189">
        <v>601499</v>
      </c>
      <c r="AB1769" s="357">
        <v>2</v>
      </c>
    </row>
    <row r="1770" spans="1:33" x14ac:dyDescent="0.25">
      <c r="A1770" s="144" t="s">
        <v>2610</v>
      </c>
      <c r="B1770" s="183">
        <v>167453213</v>
      </c>
      <c r="C1770" s="184">
        <v>3.36</v>
      </c>
      <c r="D1770" s="127">
        <f>(C1770+4.2+coefficient!$B$20-0.5)/0.9*1.19</f>
        <v>21.234888888888889</v>
      </c>
      <c r="E1770" s="128">
        <f>(C1770+4.2+coefficient!$B$20-0.5)/0.95</f>
        <v>16.905263157894741</v>
      </c>
      <c r="F1770" s="178" t="s">
        <v>842</v>
      </c>
      <c r="G1770" s="179">
        <v>1769</v>
      </c>
      <c r="H1770" s="180">
        <f>(C1770+4.2+coefficient!$B$20)/0.85*1.19</f>
        <v>23.184000000000001</v>
      </c>
      <c r="I1770" s="132">
        <v>294</v>
      </c>
      <c r="J1770" s="132">
        <v>167453213</v>
      </c>
      <c r="K1770" s="132">
        <v>452231</v>
      </c>
      <c r="L1770" s="181">
        <f>(C1770+4.2+coefficient!$B$20)/0.88*1.19</f>
        <v>22.393636363636364</v>
      </c>
      <c r="M1770" s="135">
        <v>295</v>
      </c>
      <c r="N1770" s="135">
        <v>167453213</v>
      </c>
      <c r="O1770" s="135">
        <v>452232</v>
      </c>
      <c r="P1770" s="182">
        <f>(C1770+4.2+coefficient!$B$20-0.5)/0.88*1.19</f>
        <v>21.717500000000005</v>
      </c>
      <c r="Q1770" s="137">
        <v>296</v>
      </c>
      <c r="R1770" s="137">
        <v>167453213</v>
      </c>
      <c r="S1770" s="137">
        <v>452233</v>
      </c>
      <c r="T1770" s="186">
        <f t="shared" si="120"/>
        <v>10.223181818181819</v>
      </c>
      <c r="U1770" s="187">
        <v>758</v>
      </c>
      <c r="V1770" s="187">
        <v>167453213</v>
      </c>
      <c r="W1770" s="187">
        <v>601500</v>
      </c>
      <c r="X1770" s="188">
        <f t="shared" si="123"/>
        <v>21.393636363636364</v>
      </c>
      <c r="Y1770" s="189">
        <v>759</v>
      </c>
      <c r="Z1770" s="189">
        <v>167453213</v>
      </c>
      <c r="AA1770" s="189">
        <v>601501</v>
      </c>
      <c r="AB1770" s="357">
        <v>2</v>
      </c>
    </row>
    <row r="1771" spans="1:33" x14ac:dyDescent="0.25">
      <c r="A1771" s="125" t="s">
        <v>2611</v>
      </c>
      <c r="B1771" s="183">
        <v>167453214</v>
      </c>
      <c r="C1771" s="184">
        <v>4.09</v>
      </c>
      <c r="D1771" s="127">
        <f>(C1771+4.2+coefficient!$B$19-0.5)/0.9*1.19</f>
        <v>26.166777777777774</v>
      </c>
      <c r="E1771" s="128">
        <f>(C1771+4.2+coefficient!$B$19-0.5)/0.95</f>
        <v>20.831578947368421</v>
      </c>
      <c r="F1771" s="185" t="s">
        <v>841</v>
      </c>
      <c r="G1771" s="179">
        <v>1770</v>
      </c>
      <c r="H1771" s="180">
        <f>(C1771+4.2+coefficient!$B$19)/0.85*1.19</f>
        <v>28.405999999999999</v>
      </c>
      <c r="I1771" s="132">
        <v>294</v>
      </c>
      <c r="J1771" s="132">
        <v>167453214</v>
      </c>
      <c r="K1771" s="132">
        <v>452234</v>
      </c>
      <c r="L1771" s="181">
        <f>(C1771+4.2+coefficient!$B$19)/0.88*1.19</f>
        <v>27.437613636363633</v>
      </c>
      <c r="M1771" s="135">
        <v>295</v>
      </c>
      <c r="N1771" s="135">
        <v>167453214</v>
      </c>
      <c r="O1771" s="135">
        <v>452235</v>
      </c>
      <c r="P1771" s="182">
        <f>(C1771+4.2+coefficient!$B$19-0.5)/0.88*1.19</f>
        <v>26.761477272727269</v>
      </c>
      <c r="Q1771" s="137">
        <v>296</v>
      </c>
      <c r="R1771" s="137">
        <v>167453214</v>
      </c>
      <c r="S1771" s="137">
        <v>452236</v>
      </c>
      <c r="T1771" s="186">
        <f t="shared" si="120"/>
        <v>11.210340909090908</v>
      </c>
      <c r="U1771" s="187">
        <v>758</v>
      </c>
      <c r="V1771" s="187">
        <v>167453214</v>
      </c>
      <c r="W1771" s="187">
        <v>601502</v>
      </c>
      <c r="X1771" s="188">
        <f t="shared" si="123"/>
        <v>26.437613636363633</v>
      </c>
      <c r="Y1771" s="189">
        <v>759</v>
      </c>
      <c r="Z1771" s="189">
        <v>167453214</v>
      </c>
      <c r="AA1771" s="189">
        <v>601503</v>
      </c>
      <c r="AB1771" s="357">
        <v>2</v>
      </c>
    </row>
    <row r="1772" spans="1:33" x14ac:dyDescent="0.25">
      <c r="A1772" s="144" t="s">
        <v>2612</v>
      </c>
      <c r="B1772" s="183">
        <v>167453215</v>
      </c>
      <c r="C1772" s="184">
        <v>5.27</v>
      </c>
      <c r="D1772" s="127">
        <f>(C1772+4.2+coefficient!$B$19-0.5)/0.9*1.19</f>
        <v>27.726999999999997</v>
      </c>
      <c r="E1772" s="128">
        <f>(C1772+4.2+coefficient!$B$19-0.5)/0.95</f>
        <v>22.073684210526316</v>
      </c>
      <c r="F1772" s="178" t="s">
        <v>841</v>
      </c>
      <c r="G1772" s="179">
        <v>1771</v>
      </c>
      <c r="H1772" s="180">
        <f>(C1772+4.2+coefficient!$B$19)/0.85*1.19</f>
        <v>30.057999999999996</v>
      </c>
      <c r="I1772" s="132">
        <v>294</v>
      </c>
      <c r="J1772" s="132">
        <v>167453215</v>
      </c>
      <c r="K1772" s="132">
        <v>452237</v>
      </c>
      <c r="L1772" s="181">
        <f>(C1772+4.2+coefficient!$B$19)/0.88*1.19</f>
        <v>29.033295454545449</v>
      </c>
      <c r="M1772" s="135">
        <v>295</v>
      </c>
      <c r="N1772" s="135">
        <v>167453215</v>
      </c>
      <c r="O1772" s="135">
        <v>452238</v>
      </c>
      <c r="P1772" s="182">
        <f>(C1772+4.2+coefficient!$B$19-0.5)/0.88*1.19</f>
        <v>28.357159090909089</v>
      </c>
      <c r="Q1772" s="137">
        <v>296</v>
      </c>
      <c r="R1772" s="137">
        <v>167453215</v>
      </c>
      <c r="S1772" s="137">
        <v>452239</v>
      </c>
      <c r="T1772" s="186">
        <f t="shared" si="120"/>
        <v>12.806022727272724</v>
      </c>
      <c r="U1772" s="187">
        <v>758</v>
      </c>
      <c r="V1772" s="187">
        <v>167453215</v>
      </c>
      <c r="W1772" s="187">
        <v>601504</v>
      </c>
      <c r="X1772" s="188">
        <f t="shared" si="123"/>
        <v>28.033295454545449</v>
      </c>
      <c r="Y1772" s="189">
        <v>759</v>
      </c>
      <c r="Z1772" s="189">
        <v>167453215</v>
      </c>
      <c r="AA1772" s="189">
        <v>601505</v>
      </c>
      <c r="AB1772" s="357">
        <v>2</v>
      </c>
    </row>
    <row r="1773" spans="1:33" x14ac:dyDescent="0.25">
      <c r="A1773" s="125" t="s">
        <v>2613</v>
      </c>
      <c r="B1773" s="183">
        <v>167453216</v>
      </c>
      <c r="C1773" s="184">
        <v>6.92</v>
      </c>
      <c r="D1773" s="127">
        <f>(C1773+4.2+coefficient!$B$19-0.5)/0.9*1.19</f>
        <v>29.908666666666665</v>
      </c>
      <c r="E1773" s="128">
        <f>(C1773+4.2+coefficient!$B$19-0.5)/0.95</f>
        <v>23.810526315789478</v>
      </c>
      <c r="F1773" s="185" t="s">
        <v>841</v>
      </c>
      <c r="G1773" s="179">
        <v>1772</v>
      </c>
      <c r="H1773" s="180">
        <f>(C1773+4.2+coefficient!$B$19)/0.85*1.19</f>
        <v>32.368000000000002</v>
      </c>
      <c r="I1773" s="132">
        <v>294</v>
      </c>
      <c r="J1773" s="132">
        <v>167453216</v>
      </c>
      <c r="K1773" s="132">
        <v>452240</v>
      </c>
      <c r="L1773" s="181">
        <f>(C1773+4.2+coefficient!$B$19)/0.88*1.19</f>
        <v>31.264545454545456</v>
      </c>
      <c r="M1773" s="135">
        <v>295</v>
      </c>
      <c r="N1773" s="135">
        <v>167453216</v>
      </c>
      <c r="O1773" s="135">
        <v>452241</v>
      </c>
      <c r="P1773" s="182">
        <f>(C1773+4.2+coefficient!$B$19-0.5)/0.88*1.19</f>
        <v>30.588409090909092</v>
      </c>
      <c r="Q1773" s="137">
        <v>296</v>
      </c>
      <c r="R1773" s="137">
        <v>167453216</v>
      </c>
      <c r="S1773" s="137">
        <v>452242</v>
      </c>
      <c r="T1773" s="186">
        <f t="shared" si="120"/>
        <v>15.037272727272727</v>
      </c>
      <c r="U1773" s="187">
        <v>758</v>
      </c>
      <c r="V1773" s="187">
        <v>167453216</v>
      </c>
      <c r="W1773" s="187">
        <v>601506</v>
      </c>
      <c r="X1773" s="188">
        <f t="shared" si="123"/>
        <v>30.264545454545456</v>
      </c>
      <c r="Y1773" s="189">
        <v>759</v>
      </c>
      <c r="Z1773" s="189">
        <v>167453216</v>
      </c>
      <c r="AA1773" s="189">
        <v>601507</v>
      </c>
      <c r="AB1773" s="357">
        <v>2</v>
      </c>
      <c r="AE1773">
        <v>1</v>
      </c>
      <c r="AF1773">
        <v>27.87</v>
      </c>
      <c r="AG1773">
        <v>0</v>
      </c>
    </row>
    <row r="1774" spans="1:33" x14ac:dyDescent="0.25">
      <c r="A1774" s="144" t="s">
        <v>2614</v>
      </c>
      <c r="B1774" s="183">
        <v>167453217</v>
      </c>
      <c r="C1774" s="184">
        <v>6.93</v>
      </c>
      <c r="D1774" s="127">
        <f>(C1774+4.2+coefficient!$B$19-0.5)/0.9*1.19</f>
        <v>29.921888888888883</v>
      </c>
      <c r="E1774" s="128">
        <f>(C1774+4.2+coefficient!$B$19-0.5)/0.95</f>
        <v>23.821052631578947</v>
      </c>
      <c r="F1774" s="178" t="s">
        <v>841</v>
      </c>
      <c r="G1774" s="179">
        <v>1773</v>
      </c>
      <c r="H1774" s="180">
        <f>(C1774+4.2+coefficient!$B$19)/0.85*1.19</f>
        <v>32.381999999999998</v>
      </c>
      <c r="I1774" s="132">
        <v>294</v>
      </c>
      <c r="J1774" s="132">
        <v>167453217</v>
      </c>
      <c r="K1774" s="132">
        <v>452243</v>
      </c>
      <c r="L1774" s="181">
        <f>(C1774+4.2+coefficient!$B$19)/0.88*1.19</f>
        <v>31.278068181818178</v>
      </c>
      <c r="M1774" s="135">
        <v>295</v>
      </c>
      <c r="N1774" s="135">
        <v>167453217</v>
      </c>
      <c r="O1774" s="135">
        <v>452244</v>
      </c>
      <c r="P1774" s="182">
        <f>(C1774+4.2+coefficient!$B$19-0.5)/0.88*1.19</f>
        <v>30.601931818181814</v>
      </c>
      <c r="Q1774" s="137">
        <v>296</v>
      </c>
      <c r="R1774" s="137">
        <v>167453217</v>
      </c>
      <c r="S1774" s="137">
        <v>452245</v>
      </c>
      <c r="T1774" s="186">
        <f t="shared" si="120"/>
        <v>15.050795454545453</v>
      </c>
      <c r="U1774" s="187">
        <v>758</v>
      </c>
      <c r="V1774" s="187">
        <v>167453217</v>
      </c>
      <c r="W1774" s="187">
        <v>601508</v>
      </c>
      <c r="X1774" s="188">
        <f t="shared" si="123"/>
        <v>30.278068181818178</v>
      </c>
      <c r="Y1774" s="189">
        <v>759</v>
      </c>
      <c r="Z1774" s="189">
        <v>167453217</v>
      </c>
      <c r="AA1774" s="189">
        <v>601509</v>
      </c>
      <c r="AB1774" s="357">
        <v>2</v>
      </c>
    </row>
    <row r="1775" spans="1:33" x14ac:dyDescent="0.25">
      <c r="A1775" s="125" t="s">
        <v>2615</v>
      </c>
      <c r="B1775" s="183">
        <v>167453218</v>
      </c>
      <c r="C1775" s="184">
        <v>3.61</v>
      </c>
      <c r="D1775" s="127">
        <f>(C1775+4.2+coefficient!$B$20-0.5)/0.9*1.19</f>
        <v>21.565444444444445</v>
      </c>
      <c r="E1775" s="128">
        <f>(C1775+4.2+coefficient!$B$20-0.5)/0.95</f>
        <v>17.168421052631583</v>
      </c>
      <c r="F1775" s="185" t="s">
        <v>842</v>
      </c>
      <c r="G1775" s="179">
        <v>1774</v>
      </c>
      <c r="H1775" s="180">
        <f>(C1775+4.2+coefficient!$B$20)/0.85*1.19</f>
        <v>23.534000000000002</v>
      </c>
      <c r="I1775" s="132">
        <v>294</v>
      </c>
      <c r="J1775" s="132">
        <v>167453218</v>
      </c>
      <c r="K1775" s="132">
        <v>452246</v>
      </c>
      <c r="L1775" s="181">
        <f>(C1775+4.2+coefficient!$B$20)/0.88*1.19</f>
        <v>22.731704545454548</v>
      </c>
      <c r="M1775" s="135">
        <v>295</v>
      </c>
      <c r="N1775" s="135">
        <v>167453218</v>
      </c>
      <c r="O1775" s="135">
        <v>452247</v>
      </c>
      <c r="P1775" s="182">
        <f>(C1775+4.2+coefficient!$B$20-0.5)/0.88*1.19</f>
        <v>22.055568181818181</v>
      </c>
      <c r="Q1775" s="137">
        <v>296</v>
      </c>
      <c r="R1775" s="137">
        <v>167453218</v>
      </c>
      <c r="S1775" s="137">
        <v>452248</v>
      </c>
      <c r="T1775" s="186">
        <f t="shared" si="120"/>
        <v>10.561249999999999</v>
      </c>
      <c r="U1775" s="187">
        <v>758</v>
      </c>
      <c r="V1775" s="187">
        <v>167453218</v>
      </c>
      <c r="W1775" s="187">
        <v>601510</v>
      </c>
      <c r="X1775" s="188">
        <f t="shared" si="123"/>
        <v>21.731704545454548</v>
      </c>
      <c r="Y1775" s="189">
        <v>759</v>
      </c>
      <c r="Z1775" s="189">
        <v>167453218</v>
      </c>
      <c r="AA1775" s="189">
        <v>601511</v>
      </c>
      <c r="AB1775" s="357">
        <v>2</v>
      </c>
    </row>
    <row r="1776" spans="1:33" x14ac:dyDescent="0.25">
      <c r="A1776" s="144" t="s">
        <v>2616</v>
      </c>
      <c r="B1776" s="183">
        <v>167453219</v>
      </c>
      <c r="C1776" s="184">
        <v>4.34</v>
      </c>
      <c r="D1776" s="127">
        <f>(C1776+4.2+coefficient!$B$19-0.5)/0.9*1.19</f>
        <v>26.49733333333333</v>
      </c>
      <c r="E1776" s="128">
        <f>(C1776+4.2+coefficient!$B$19-0.5)/0.95</f>
        <v>21.094736842105263</v>
      </c>
      <c r="F1776" s="178" t="s">
        <v>841</v>
      </c>
      <c r="G1776" s="179">
        <v>1775</v>
      </c>
      <c r="H1776" s="180">
        <f>(C1776+4.2+coefficient!$B$19)/0.85*1.19</f>
        <v>28.755999999999997</v>
      </c>
      <c r="I1776" s="132">
        <v>294</v>
      </c>
      <c r="J1776" s="132">
        <v>167453219</v>
      </c>
      <c r="K1776" s="132">
        <v>452249</v>
      </c>
      <c r="L1776" s="181">
        <f>(C1776+4.2+coefficient!$B$19)/0.88*1.19</f>
        <v>27.775681818181816</v>
      </c>
      <c r="M1776" s="135">
        <v>295</v>
      </c>
      <c r="N1776" s="135">
        <v>167453219</v>
      </c>
      <c r="O1776" s="135">
        <v>452250</v>
      </c>
      <c r="P1776" s="182">
        <f>(C1776+4.2+coefficient!$B$19-0.5)/0.88*1.19</f>
        <v>27.099545454545453</v>
      </c>
      <c r="Q1776" s="137">
        <v>296</v>
      </c>
      <c r="R1776" s="137">
        <v>167453219</v>
      </c>
      <c r="S1776" s="137">
        <v>452251</v>
      </c>
      <c r="T1776" s="186">
        <f t="shared" si="120"/>
        <v>11.54840909090909</v>
      </c>
      <c r="U1776" s="187">
        <v>758</v>
      </c>
      <c r="V1776" s="187">
        <v>167453219</v>
      </c>
      <c r="W1776" s="187">
        <v>601512</v>
      </c>
      <c r="X1776" s="188">
        <f t="shared" si="123"/>
        <v>26.775681818181816</v>
      </c>
      <c r="Y1776" s="189">
        <v>759</v>
      </c>
      <c r="Z1776" s="189">
        <v>167453219</v>
      </c>
      <c r="AA1776" s="189">
        <v>601513</v>
      </c>
      <c r="AB1776" s="357">
        <v>2</v>
      </c>
    </row>
    <row r="1777" spans="1:33" x14ac:dyDescent="0.25">
      <c r="A1777" s="125" t="s">
        <v>2617</v>
      </c>
      <c r="B1777" s="183">
        <v>167453220</v>
      </c>
      <c r="C1777" s="184">
        <v>5.52</v>
      </c>
      <c r="D1777" s="127">
        <f>(C1777+4.2+coefficient!$B$19-0.5)/0.9*1.19</f>
        <v>28.057555555555552</v>
      </c>
      <c r="E1777" s="128">
        <f>(C1777+4.2+coefficient!$B$19-0.5)/0.95</f>
        <v>22.336842105263159</v>
      </c>
      <c r="F1777" s="185" t="s">
        <v>841</v>
      </c>
      <c r="G1777" s="179">
        <v>1776</v>
      </c>
      <c r="H1777" s="180">
        <f>(C1777+4.2+coefficient!$B$19)/0.85*1.19</f>
        <v>30.407999999999998</v>
      </c>
      <c r="I1777" s="132">
        <v>294</v>
      </c>
      <c r="J1777" s="132">
        <v>167453220</v>
      </c>
      <c r="K1777" s="132">
        <v>452252</v>
      </c>
      <c r="L1777" s="181">
        <f>(C1777+4.2+coefficient!$B$19)/0.88*1.19</f>
        <v>29.371363636363633</v>
      </c>
      <c r="M1777" s="135">
        <v>295</v>
      </c>
      <c r="N1777" s="135">
        <v>167453220</v>
      </c>
      <c r="O1777" s="135">
        <v>452253</v>
      </c>
      <c r="P1777" s="182">
        <f>(C1777+4.2+coefficient!$B$19-0.5)/0.88*1.19</f>
        <v>28.695227272727273</v>
      </c>
      <c r="Q1777" s="137">
        <v>296</v>
      </c>
      <c r="R1777" s="137">
        <v>167453220</v>
      </c>
      <c r="S1777" s="137">
        <v>452254</v>
      </c>
      <c r="T1777" s="186">
        <f t="shared" si="120"/>
        <v>13.144090909090908</v>
      </c>
      <c r="U1777" s="187">
        <v>758</v>
      </c>
      <c r="V1777" s="187">
        <v>167453220</v>
      </c>
      <c r="W1777" s="187">
        <v>601514</v>
      </c>
      <c r="X1777" s="188">
        <f t="shared" si="123"/>
        <v>28.371363636363633</v>
      </c>
      <c r="Y1777" s="189">
        <v>759</v>
      </c>
      <c r="Z1777" s="189">
        <v>167453220</v>
      </c>
      <c r="AA1777" s="189">
        <v>601515</v>
      </c>
      <c r="AB1777" s="357">
        <v>2</v>
      </c>
    </row>
    <row r="1778" spans="1:33" x14ac:dyDescent="0.25">
      <c r="A1778" s="144" t="s">
        <v>2618</v>
      </c>
      <c r="B1778" s="183">
        <v>167453221</v>
      </c>
      <c r="C1778" s="184">
        <v>7.17</v>
      </c>
      <c r="D1778" s="127">
        <f>(C1778+4.2+coefficient!$B$19-0.5)/0.9*1.19</f>
        <v>30.239222222222221</v>
      </c>
      <c r="E1778" s="128">
        <f>(C1778+4.2+coefficient!$B$19-0.5)/0.95</f>
        <v>24.073684210526316</v>
      </c>
      <c r="F1778" s="178" t="s">
        <v>841</v>
      </c>
      <c r="G1778" s="179">
        <v>1777</v>
      </c>
      <c r="H1778" s="180">
        <f>(C1778+4.2+coefficient!$B$19)/0.85*1.19</f>
        <v>32.718000000000004</v>
      </c>
      <c r="I1778" s="132">
        <v>294</v>
      </c>
      <c r="J1778" s="132">
        <v>167453221</v>
      </c>
      <c r="K1778" s="132">
        <v>452255</v>
      </c>
      <c r="L1778" s="181">
        <f>(C1778+4.2+coefficient!$B$19)/0.88*1.19</f>
        <v>31.602613636363635</v>
      </c>
      <c r="M1778" s="135">
        <v>295</v>
      </c>
      <c r="N1778" s="135">
        <v>167453221</v>
      </c>
      <c r="O1778" s="135">
        <v>452256</v>
      </c>
      <c r="P1778" s="182">
        <f>(C1778+4.2+coefficient!$B$19-0.5)/0.88*1.19</f>
        <v>30.926477272727272</v>
      </c>
      <c r="Q1778" s="137">
        <v>296</v>
      </c>
      <c r="R1778" s="137">
        <v>167453221</v>
      </c>
      <c r="S1778" s="137">
        <v>452257</v>
      </c>
      <c r="T1778" s="186">
        <f t="shared" si="120"/>
        <v>15.375340909090911</v>
      </c>
      <c r="U1778" s="187">
        <v>758</v>
      </c>
      <c r="V1778" s="187">
        <v>167453221</v>
      </c>
      <c r="W1778" s="187">
        <v>601516</v>
      </c>
      <c r="X1778" s="188">
        <f t="shared" si="123"/>
        <v>30.602613636363635</v>
      </c>
      <c r="Y1778" s="189">
        <v>759</v>
      </c>
      <c r="Z1778" s="189">
        <v>167453221</v>
      </c>
      <c r="AA1778" s="189">
        <v>601517</v>
      </c>
      <c r="AB1778" s="357">
        <v>2</v>
      </c>
    </row>
    <row r="1779" spans="1:33" x14ac:dyDescent="0.25">
      <c r="A1779" s="125" t="s">
        <v>2619</v>
      </c>
      <c r="B1779" s="183">
        <v>167453222</v>
      </c>
      <c r="C1779" s="184">
        <v>7.18</v>
      </c>
      <c r="D1779" s="127">
        <f>(C1779+4.2+coefficient!$B$19-0.5)/0.9*1.19</f>
        <v>30.252444444444443</v>
      </c>
      <c r="E1779" s="128">
        <f>(C1779+4.2+coefficient!$B$19-0.5)/0.95</f>
        <v>24.08421052631579</v>
      </c>
      <c r="F1779" s="185" t="s">
        <v>841</v>
      </c>
      <c r="G1779" s="179">
        <v>1778</v>
      </c>
      <c r="H1779" s="180">
        <f>(C1779+4.2+coefficient!$B$19)/0.85*1.19</f>
        <v>32.731999999999999</v>
      </c>
      <c r="I1779" s="132">
        <v>294</v>
      </c>
      <c r="J1779" s="132">
        <v>167453222</v>
      </c>
      <c r="K1779" s="132">
        <v>452258</v>
      </c>
      <c r="L1779" s="181">
        <f>(C1779+4.2+coefficient!$B$19)/0.88*1.19</f>
        <v>31.616136363636361</v>
      </c>
      <c r="M1779" s="135">
        <v>295</v>
      </c>
      <c r="N1779" s="135">
        <v>167453222</v>
      </c>
      <c r="O1779" s="135">
        <v>452259</v>
      </c>
      <c r="P1779" s="182">
        <f>(C1779+4.2+coefficient!$B$19-0.5)/0.88*1.19</f>
        <v>30.939999999999998</v>
      </c>
      <c r="Q1779" s="137">
        <v>296</v>
      </c>
      <c r="R1779" s="137">
        <v>167453222</v>
      </c>
      <c r="S1779" s="137">
        <v>452260</v>
      </c>
      <c r="T1779" s="186">
        <f t="shared" si="120"/>
        <v>15.388863636363633</v>
      </c>
      <c r="U1779" s="187">
        <v>758</v>
      </c>
      <c r="V1779" s="187">
        <v>167453222</v>
      </c>
      <c r="W1779" s="187">
        <v>601518</v>
      </c>
      <c r="X1779" s="188">
        <f t="shared" si="123"/>
        <v>30.616136363636361</v>
      </c>
      <c r="Y1779" s="189">
        <v>759</v>
      </c>
      <c r="Z1779" s="189">
        <v>167453222</v>
      </c>
      <c r="AA1779" s="189">
        <v>601519</v>
      </c>
      <c r="AB1779" s="357">
        <v>2</v>
      </c>
    </row>
    <row r="1780" spans="1:33" x14ac:dyDescent="0.25">
      <c r="A1780" s="144" t="s">
        <v>2620</v>
      </c>
      <c r="B1780" s="183">
        <v>167453223</v>
      </c>
      <c r="C1780" s="184">
        <v>1.97</v>
      </c>
      <c r="D1780" s="127">
        <f>(C1780+4.2+coefficient!$B$21-0.5)/0.9*1.19</f>
        <v>16.752555555555553</v>
      </c>
      <c r="E1780" s="128">
        <f>(C1780+4.2+coefficient!$B$21-0.5)/0.95</f>
        <v>13.336842105263159</v>
      </c>
      <c r="F1780" s="178" t="s">
        <v>516</v>
      </c>
      <c r="G1780" s="179">
        <v>1779</v>
      </c>
      <c r="H1780" s="180">
        <f>(C1780+4.2+coefficient!$B$21)/0.85*1.19</f>
        <v>18.437999999999999</v>
      </c>
      <c r="I1780" s="132">
        <v>294</v>
      </c>
      <c r="J1780" s="132">
        <v>167453223</v>
      </c>
      <c r="K1780" s="132">
        <v>452261</v>
      </c>
      <c r="L1780" s="181">
        <f>(C1780+4.2+coefficient!$B$21)/0.88*1.19</f>
        <v>17.809431818181817</v>
      </c>
      <c r="M1780" s="135">
        <v>295</v>
      </c>
      <c r="N1780" s="135">
        <v>167453223</v>
      </c>
      <c r="O1780" s="135">
        <v>452262</v>
      </c>
      <c r="P1780" s="182">
        <f>(C1780+4.2+coefficient!$B$21-0.5)/0.88*1.19</f>
        <v>17.133295454545454</v>
      </c>
      <c r="Q1780" s="137">
        <v>296</v>
      </c>
      <c r="R1780" s="137">
        <v>167453223</v>
      </c>
      <c r="S1780" s="137">
        <v>452263</v>
      </c>
      <c r="T1780" s="186">
        <f t="shared" si="120"/>
        <v>8.3435227272727275</v>
      </c>
      <c r="U1780" s="187">
        <v>758</v>
      </c>
      <c r="V1780" s="187">
        <v>167453223</v>
      </c>
      <c r="W1780" s="187">
        <v>601520</v>
      </c>
      <c r="X1780" s="188">
        <f>L1780-4.9</f>
        <v>12.909431818181817</v>
      </c>
      <c r="Y1780" s="189">
        <v>759</v>
      </c>
      <c r="Z1780" s="189">
        <v>167453223</v>
      </c>
      <c r="AA1780" s="189">
        <v>601521</v>
      </c>
      <c r="AB1780" s="357">
        <v>60</v>
      </c>
    </row>
    <row r="1781" spans="1:33" x14ac:dyDescent="0.25">
      <c r="A1781" s="125" t="s">
        <v>2621</v>
      </c>
      <c r="B1781" s="183">
        <v>167453224</v>
      </c>
      <c r="C1781" s="184">
        <v>2.84</v>
      </c>
      <c r="D1781" s="127">
        <f>(C1781+4.2+coefficient!$B$20-0.5)/0.9*1.19</f>
        <v>20.547333333333331</v>
      </c>
      <c r="E1781" s="128">
        <f>(C1781+4.2+coefficient!$B$20-0.5)/0.95</f>
        <v>16.357894736842105</v>
      </c>
      <c r="F1781" s="185" t="s">
        <v>842</v>
      </c>
      <c r="G1781" s="179">
        <v>1780</v>
      </c>
      <c r="H1781" s="180">
        <f>(C1781+4.2+coefficient!$B$20)/0.85*1.19</f>
        <v>22.456</v>
      </c>
      <c r="I1781" s="132">
        <v>294</v>
      </c>
      <c r="J1781" s="132">
        <v>167453224</v>
      </c>
      <c r="K1781" s="132">
        <v>452264</v>
      </c>
      <c r="L1781" s="181">
        <f>(C1781+4.2+coefficient!$B$20)/0.88*1.19</f>
        <v>21.690454545454543</v>
      </c>
      <c r="M1781" s="135">
        <v>295</v>
      </c>
      <c r="N1781" s="135">
        <v>167453224</v>
      </c>
      <c r="O1781" s="135">
        <v>452265</v>
      </c>
      <c r="P1781" s="182">
        <f>(C1781+4.2+coefficient!$B$20-0.5)/0.88*1.19</f>
        <v>21.014318181818179</v>
      </c>
      <c r="Q1781" s="137">
        <v>296</v>
      </c>
      <c r="R1781" s="137">
        <v>167453224</v>
      </c>
      <c r="S1781" s="137">
        <v>452266</v>
      </c>
      <c r="T1781" s="186">
        <f t="shared" si="120"/>
        <v>9.52</v>
      </c>
      <c r="U1781" s="187">
        <v>758</v>
      </c>
      <c r="V1781" s="187">
        <v>167453224</v>
      </c>
      <c r="W1781" s="187">
        <v>601522</v>
      </c>
      <c r="X1781" s="188">
        <f>L1781-4.9</f>
        <v>16.790454545454544</v>
      </c>
      <c r="Y1781" s="189">
        <v>759</v>
      </c>
      <c r="Z1781" s="189">
        <v>167453224</v>
      </c>
      <c r="AA1781" s="189">
        <v>601523</v>
      </c>
      <c r="AB1781" s="357">
        <v>60</v>
      </c>
    </row>
    <row r="1782" spans="1:33" x14ac:dyDescent="0.25">
      <c r="A1782" s="144" t="s">
        <v>2622</v>
      </c>
      <c r="B1782" s="183">
        <v>167453225</v>
      </c>
      <c r="C1782" s="184">
        <v>3.74</v>
      </c>
      <c r="D1782" s="127">
        <f>(C1782+4.2+coefficient!$B$19-0.5)/0.9*1.19</f>
        <v>25.704000000000001</v>
      </c>
      <c r="E1782" s="128">
        <f>(C1782+4.2+coefficient!$B$19-0.5)/0.95</f>
        <v>20.463157894736845</v>
      </c>
      <c r="F1782" s="178" t="s">
        <v>841</v>
      </c>
      <c r="G1782" s="179">
        <v>1781</v>
      </c>
      <c r="H1782" s="180">
        <f>(C1782+4.2+coefficient!$B$19)/0.85*1.19</f>
        <v>27.916</v>
      </c>
      <c r="I1782" s="132">
        <v>294</v>
      </c>
      <c r="J1782" s="132">
        <v>167453225</v>
      </c>
      <c r="K1782" s="132">
        <v>452267</v>
      </c>
      <c r="L1782" s="181">
        <f>(C1782+4.2+coefficient!$B$19)/0.88*1.19</f>
        <v>26.964318181818182</v>
      </c>
      <c r="M1782" s="135">
        <v>295</v>
      </c>
      <c r="N1782" s="135">
        <v>167453225</v>
      </c>
      <c r="O1782" s="135">
        <v>452268</v>
      </c>
      <c r="P1782" s="182">
        <f>(C1782+4.2+coefficient!$B$19-0.5)/0.88*1.19</f>
        <v>26.288181818181819</v>
      </c>
      <c r="Q1782" s="137">
        <v>296</v>
      </c>
      <c r="R1782" s="137">
        <v>167453225</v>
      </c>
      <c r="S1782" s="137">
        <v>452269</v>
      </c>
      <c r="T1782" s="186">
        <f t="shared" si="120"/>
        <v>10.737045454545456</v>
      </c>
      <c r="U1782" s="187">
        <v>758</v>
      </c>
      <c r="V1782" s="187">
        <v>167453225</v>
      </c>
      <c r="W1782" s="187">
        <v>601524</v>
      </c>
      <c r="X1782" s="188">
        <f>L1782-4.9</f>
        <v>22.06431818181818</v>
      </c>
      <c r="Y1782" s="189">
        <v>759</v>
      </c>
      <c r="Z1782" s="189">
        <v>167453225</v>
      </c>
      <c r="AA1782" s="189">
        <v>601525</v>
      </c>
      <c r="AB1782" s="357">
        <v>60</v>
      </c>
    </row>
    <row r="1783" spans="1:33" x14ac:dyDescent="0.25">
      <c r="A1783" s="125" t="s">
        <v>2623</v>
      </c>
      <c r="B1783" s="183">
        <v>167453226</v>
      </c>
      <c r="C1783" s="184">
        <v>3.09</v>
      </c>
      <c r="D1783" s="127">
        <f>(C1783+4.2+coefficient!$B$20-0.5)/0.9*1.19</f>
        <v>20.877888888888886</v>
      </c>
      <c r="E1783" s="128">
        <f>(C1783+4.2+coefficient!$B$20-0.5)/0.95</f>
        <v>16.621052631578948</v>
      </c>
      <c r="F1783" s="185" t="s">
        <v>842</v>
      </c>
      <c r="G1783" s="179">
        <v>1782</v>
      </c>
      <c r="H1783" s="180">
        <f>(C1783+4.2+coefficient!$B$20)/0.85*1.19</f>
        <v>22.805999999999997</v>
      </c>
      <c r="I1783" s="132">
        <v>294</v>
      </c>
      <c r="J1783" s="132">
        <v>167453226</v>
      </c>
      <c r="K1783" s="132">
        <v>452270</v>
      </c>
      <c r="L1783" s="181">
        <f>(C1783+4.2+coefficient!$B$20)/0.88*1.19</f>
        <v>22.028522727272726</v>
      </c>
      <c r="M1783" s="135">
        <v>295</v>
      </c>
      <c r="N1783" s="135">
        <v>167453226</v>
      </c>
      <c r="O1783" s="135">
        <v>452271</v>
      </c>
      <c r="P1783" s="182">
        <f>(C1783+4.2+coefficient!$B$20-0.5)/0.88*1.19</f>
        <v>21.352386363636359</v>
      </c>
      <c r="Q1783" s="137">
        <v>296</v>
      </c>
      <c r="R1783" s="137">
        <v>167453226</v>
      </c>
      <c r="S1783" s="137">
        <v>452272</v>
      </c>
      <c r="T1783" s="186">
        <f t="shared" si="120"/>
        <v>9.8580681818181812</v>
      </c>
      <c r="U1783" s="187">
        <v>758</v>
      </c>
      <c r="V1783" s="187">
        <v>167453226</v>
      </c>
      <c r="W1783" s="187">
        <v>601526</v>
      </c>
      <c r="X1783" s="188">
        <f>L1783-4.9</f>
        <v>17.128522727272724</v>
      </c>
      <c r="Y1783" s="189">
        <v>759</v>
      </c>
      <c r="Z1783" s="189">
        <v>167453226</v>
      </c>
      <c r="AA1783" s="189">
        <v>601527</v>
      </c>
      <c r="AB1783" s="357">
        <v>60</v>
      </c>
    </row>
    <row r="1784" spans="1:33" x14ac:dyDescent="0.25">
      <c r="A1784" s="144" t="s">
        <v>2624</v>
      </c>
      <c r="B1784" s="183">
        <v>167453227</v>
      </c>
      <c r="C1784" s="184">
        <v>3.99</v>
      </c>
      <c r="D1784" s="127">
        <f>(C1784+4.2+coefficient!$B$19-0.5)/0.9*1.19</f>
        <v>26.034555555555556</v>
      </c>
      <c r="E1784" s="128">
        <f>(C1784+4.2+coefficient!$B$19-0.5)/0.95</f>
        <v>20.726315789473688</v>
      </c>
      <c r="F1784" s="178" t="s">
        <v>841</v>
      </c>
      <c r="G1784" s="179">
        <v>1783</v>
      </c>
      <c r="H1784" s="180">
        <f>(C1784+4.2+coefficient!$B$19)/0.85*1.19</f>
        <v>28.265999999999998</v>
      </c>
      <c r="I1784" s="132">
        <v>294</v>
      </c>
      <c r="J1784" s="132">
        <v>167453227</v>
      </c>
      <c r="K1784" s="132">
        <v>452273</v>
      </c>
      <c r="L1784" s="181">
        <f>(C1784+4.2+coefficient!$B$19)/0.88*1.19</f>
        <v>27.302386363636366</v>
      </c>
      <c r="M1784" s="135">
        <v>295</v>
      </c>
      <c r="N1784" s="135">
        <v>167453227</v>
      </c>
      <c r="O1784" s="135">
        <v>452274</v>
      </c>
      <c r="P1784" s="182">
        <f>(C1784+4.2+coefficient!$B$19-0.5)/0.88*1.19</f>
        <v>26.626249999999999</v>
      </c>
      <c r="Q1784" s="137">
        <v>296</v>
      </c>
      <c r="R1784" s="137">
        <v>167453227</v>
      </c>
      <c r="S1784" s="137">
        <v>452275</v>
      </c>
      <c r="T1784" s="186">
        <f t="shared" si="120"/>
        <v>11.075113636363637</v>
      </c>
      <c r="U1784" s="187">
        <v>758</v>
      </c>
      <c r="V1784" s="187">
        <v>167453227</v>
      </c>
      <c r="W1784" s="187">
        <v>601528</v>
      </c>
      <c r="X1784" s="188">
        <f>L1784-4.9</f>
        <v>22.402386363636367</v>
      </c>
      <c r="Y1784" s="189">
        <v>759</v>
      </c>
      <c r="Z1784" s="189">
        <v>167453227</v>
      </c>
      <c r="AA1784" s="189">
        <v>601529</v>
      </c>
      <c r="AB1784" s="357">
        <v>60</v>
      </c>
    </row>
    <row r="1785" spans="1:33" x14ac:dyDescent="0.25">
      <c r="A1785" s="125" t="s">
        <v>2625</v>
      </c>
      <c r="B1785" s="183">
        <v>167453228</v>
      </c>
      <c r="C1785" s="184">
        <v>2.36</v>
      </c>
      <c r="D1785" s="127">
        <f>(C1785+4.2+coefficient!$B$21-0.5)/0.9*1.19</f>
        <v>17.268222222222221</v>
      </c>
      <c r="E1785" s="128">
        <f>(C1785+4.2+coefficient!$B$21-0.5)/0.95</f>
        <v>13.747368421052633</v>
      </c>
      <c r="F1785" s="185" t="s">
        <v>516</v>
      </c>
      <c r="G1785" s="179">
        <v>1784</v>
      </c>
      <c r="H1785" s="180">
        <f>(C1785+4.2+coefficient!$B$21)/0.85*1.19</f>
        <v>18.983999999999998</v>
      </c>
      <c r="I1785" s="132">
        <v>294</v>
      </c>
      <c r="J1785" s="132">
        <v>167453228</v>
      </c>
      <c r="K1785" s="132">
        <v>452276</v>
      </c>
      <c r="L1785" s="181">
        <f>(C1785+4.2+coefficient!$B$21)/0.88*1.19</f>
        <v>18.336818181818181</v>
      </c>
      <c r="M1785" s="135">
        <v>295</v>
      </c>
      <c r="N1785" s="135">
        <v>167453228</v>
      </c>
      <c r="O1785" s="135">
        <v>452277</v>
      </c>
      <c r="P1785" s="182">
        <f>(C1785+4.2+coefficient!$B$21-0.5)/0.88*1.19</f>
        <v>17.660681818181818</v>
      </c>
      <c r="Q1785" s="137">
        <v>296</v>
      </c>
      <c r="R1785" s="137">
        <v>167453228</v>
      </c>
      <c r="S1785" s="137">
        <v>452278</v>
      </c>
      <c r="T1785" s="186">
        <f t="shared" si="120"/>
        <v>8.8709090909090911</v>
      </c>
      <c r="U1785" s="187">
        <v>758</v>
      </c>
      <c r="V1785" s="187">
        <v>167453228</v>
      </c>
      <c r="W1785" s="187">
        <v>601530</v>
      </c>
      <c r="X1785" s="188">
        <f t="shared" ref="X1785:X1791" si="124">L1785-2</f>
        <v>16.336818181818181</v>
      </c>
      <c r="Y1785" s="189">
        <v>759</v>
      </c>
      <c r="Z1785" s="189">
        <v>167453228</v>
      </c>
      <c r="AA1785" s="189">
        <v>601531</v>
      </c>
      <c r="AB1785" s="357">
        <v>3</v>
      </c>
    </row>
    <row r="1786" spans="1:33" x14ac:dyDescent="0.25">
      <c r="A1786" s="144" t="s">
        <v>2626</v>
      </c>
      <c r="B1786" s="183">
        <v>167453229</v>
      </c>
      <c r="C1786" s="184">
        <v>3.23</v>
      </c>
      <c r="D1786" s="127">
        <f>(C1786+4.2+coefficient!$B$20-0.5)/0.9*1.19</f>
        <v>21.062999999999999</v>
      </c>
      <c r="E1786" s="128">
        <f>(C1786+4.2+coefficient!$B$20-0.5)/0.95</f>
        <v>16.768421052631581</v>
      </c>
      <c r="F1786" s="178" t="s">
        <v>842</v>
      </c>
      <c r="G1786" s="179">
        <v>1785</v>
      </c>
      <c r="H1786" s="180">
        <f>(C1786+4.2+coefficient!$B$20)/0.85*1.19</f>
        <v>23.001999999999999</v>
      </c>
      <c r="I1786" s="132">
        <v>294</v>
      </c>
      <c r="J1786" s="132">
        <v>167453229</v>
      </c>
      <c r="K1786" s="132">
        <v>452279</v>
      </c>
      <c r="L1786" s="181">
        <f>(C1786+4.2+coefficient!$B$20)/0.88*1.19</f>
        <v>22.21784090909091</v>
      </c>
      <c r="M1786" s="135">
        <v>295</v>
      </c>
      <c r="N1786" s="135">
        <v>167453229</v>
      </c>
      <c r="O1786" s="135">
        <v>452280</v>
      </c>
      <c r="P1786" s="182">
        <f>(C1786+4.2+coefficient!$B$20-0.5)/0.88*1.19</f>
        <v>21.541704545454543</v>
      </c>
      <c r="Q1786" s="137">
        <v>296</v>
      </c>
      <c r="R1786" s="137">
        <v>167453229</v>
      </c>
      <c r="S1786" s="137">
        <v>452281</v>
      </c>
      <c r="T1786" s="186">
        <f t="shared" si="120"/>
        <v>10.047386363636363</v>
      </c>
      <c r="U1786" s="187">
        <v>758</v>
      </c>
      <c r="V1786" s="187">
        <v>167453229</v>
      </c>
      <c r="W1786" s="187">
        <v>601532</v>
      </c>
      <c r="X1786" s="188">
        <f t="shared" si="124"/>
        <v>20.21784090909091</v>
      </c>
      <c r="Y1786" s="189">
        <v>759</v>
      </c>
      <c r="Z1786" s="189">
        <v>167453229</v>
      </c>
      <c r="AA1786" s="189">
        <v>601533</v>
      </c>
      <c r="AB1786" s="357">
        <v>3</v>
      </c>
    </row>
    <row r="1787" spans="1:33" x14ac:dyDescent="0.25">
      <c r="A1787" s="125" t="s">
        <v>2627</v>
      </c>
      <c r="B1787" s="183">
        <v>167453230</v>
      </c>
      <c r="C1787" s="184">
        <v>5.14</v>
      </c>
      <c r="D1787" s="127">
        <f>(C1787+4.2+coefficient!$B$19-0.5)/0.9*1.19</f>
        <v>27.55511111111111</v>
      </c>
      <c r="E1787" s="128">
        <f>(C1787+4.2+coefficient!$B$19-0.5)/0.95</f>
        <v>21.93684210526316</v>
      </c>
      <c r="F1787" s="185" t="s">
        <v>841</v>
      </c>
      <c r="G1787" s="179">
        <v>1786</v>
      </c>
      <c r="H1787" s="180">
        <f>(C1787+4.2+coefficient!$B$19)/0.85*1.19</f>
        <v>29.875999999999998</v>
      </c>
      <c r="I1787" s="132">
        <v>294</v>
      </c>
      <c r="J1787" s="132">
        <v>167453230</v>
      </c>
      <c r="K1787" s="132">
        <v>452282</v>
      </c>
      <c r="L1787" s="181">
        <f>(C1787+4.2+coefficient!$B$19)/0.88*1.19</f>
        <v>28.857499999999998</v>
      </c>
      <c r="M1787" s="135">
        <v>295</v>
      </c>
      <c r="N1787" s="135">
        <v>167453230</v>
      </c>
      <c r="O1787" s="135">
        <v>452283</v>
      </c>
      <c r="P1787" s="182">
        <f>(C1787+4.2+coefficient!$B$19-0.5)/0.88*1.19</f>
        <v>28.181363636363631</v>
      </c>
      <c r="Q1787" s="137">
        <v>296</v>
      </c>
      <c r="R1787" s="137">
        <v>167453230</v>
      </c>
      <c r="S1787" s="137">
        <v>452284</v>
      </c>
      <c r="T1787" s="186">
        <f t="shared" si="120"/>
        <v>12.630227272727272</v>
      </c>
      <c r="U1787" s="187">
        <v>758</v>
      </c>
      <c r="V1787" s="187">
        <v>167453230</v>
      </c>
      <c r="W1787" s="187">
        <v>601534</v>
      </c>
      <c r="X1787" s="188">
        <f t="shared" si="124"/>
        <v>26.857499999999998</v>
      </c>
      <c r="Y1787" s="189">
        <v>759</v>
      </c>
      <c r="Z1787" s="189">
        <v>167453230</v>
      </c>
      <c r="AA1787" s="189">
        <v>601535</v>
      </c>
      <c r="AB1787" s="357">
        <v>3</v>
      </c>
    </row>
    <row r="1788" spans="1:33" x14ac:dyDescent="0.25">
      <c r="A1788" s="144" t="s">
        <v>2628</v>
      </c>
      <c r="B1788" s="183">
        <v>167453231</v>
      </c>
      <c r="C1788" s="184">
        <v>6.8</v>
      </c>
      <c r="D1788" s="127">
        <f>(C1788+4.2+coefficient!$B$19-0.5)/0.9*1.19</f>
        <v>29.75</v>
      </c>
      <c r="E1788" s="128">
        <f>(C1788+4.2+coefficient!$B$19-0.5)/0.95</f>
        <v>23.684210526315791</v>
      </c>
      <c r="F1788" s="178" t="s">
        <v>841</v>
      </c>
      <c r="G1788" s="179">
        <v>1787</v>
      </c>
      <c r="H1788" s="180">
        <f>(C1788+4.2+coefficient!$B$19)/0.85*1.19</f>
        <v>32.199999999999996</v>
      </c>
      <c r="I1788" s="132">
        <v>294</v>
      </c>
      <c r="J1788" s="132">
        <v>167453231</v>
      </c>
      <c r="K1788" s="132">
        <v>452285</v>
      </c>
      <c r="L1788" s="181">
        <f>(C1788+4.2+coefficient!$B$19)/0.88*1.19</f>
        <v>31.102272727272727</v>
      </c>
      <c r="M1788" s="135">
        <v>295</v>
      </c>
      <c r="N1788" s="135">
        <v>167453231</v>
      </c>
      <c r="O1788" s="135">
        <v>452286</v>
      </c>
      <c r="P1788" s="182">
        <f>(C1788+4.2+coefficient!$B$19-0.5)/0.88*1.19</f>
        <v>30.42613636363636</v>
      </c>
      <c r="Q1788" s="137">
        <v>296</v>
      </c>
      <c r="R1788" s="137">
        <v>167453231</v>
      </c>
      <c r="S1788" s="137">
        <v>452287</v>
      </c>
      <c r="T1788" s="186">
        <f t="shared" si="120"/>
        <v>14.875</v>
      </c>
      <c r="U1788" s="187">
        <v>758</v>
      </c>
      <c r="V1788" s="187">
        <v>167453231</v>
      </c>
      <c r="W1788" s="187">
        <v>601536</v>
      </c>
      <c r="X1788" s="188">
        <f t="shared" si="124"/>
        <v>29.102272727272727</v>
      </c>
      <c r="Y1788" s="189">
        <v>759</v>
      </c>
      <c r="Z1788" s="189">
        <v>167453231</v>
      </c>
      <c r="AA1788" s="189">
        <v>601537</v>
      </c>
      <c r="AB1788" s="357">
        <v>3</v>
      </c>
    </row>
    <row r="1789" spans="1:33" x14ac:dyDescent="0.25">
      <c r="A1789" s="125" t="s">
        <v>2629</v>
      </c>
      <c r="B1789" s="183">
        <v>167453232</v>
      </c>
      <c r="C1789" s="184">
        <v>3.48</v>
      </c>
      <c r="D1789" s="127">
        <f>(C1789+4.2+coefficient!$B$20-0.5)/0.9*1.19</f>
        <v>21.393555555555555</v>
      </c>
      <c r="E1789" s="128">
        <f>(C1789+4.2+coefficient!$B$20-0.5)/0.95</f>
        <v>17.03157894736842</v>
      </c>
      <c r="F1789" s="185" t="s">
        <v>842</v>
      </c>
      <c r="G1789" s="179">
        <v>1788</v>
      </c>
      <c r="H1789" s="180">
        <f>(C1789+4.2+coefficient!$B$20)/0.85*1.19</f>
        <v>23.352</v>
      </c>
      <c r="I1789" s="132">
        <v>294</v>
      </c>
      <c r="J1789" s="132">
        <v>167453232</v>
      </c>
      <c r="K1789" s="132">
        <v>452288</v>
      </c>
      <c r="L1789" s="181">
        <f>(C1789+4.2+coefficient!$B$20)/0.88*1.19</f>
        <v>22.55590909090909</v>
      </c>
      <c r="M1789" s="135">
        <v>295</v>
      </c>
      <c r="N1789" s="135">
        <v>167453232</v>
      </c>
      <c r="O1789" s="135">
        <v>452289</v>
      </c>
      <c r="P1789" s="182">
        <f>(C1789+4.2+coefficient!$B$20-0.5)/0.88*1.19</f>
        <v>21.879772727272726</v>
      </c>
      <c r="Q1789" s="137">
        <v>296</v>
      </c>
      <c r="R1789" s="137">
        <v>167453232</v>
      </c>
      <c r="S1789" s="137">
        <v>452290</v>
      </c>
      <c r="T1789" s="186">
        <f t="shared" si="120"/>
        <v>10.385454545454545</v>
      </c>
      <c r="U1789" s="187">
        <v>758</v>
      </c>
      <c r="V1789" s="187">
        <v>167453232</v>
      </c>
      <c r="W1789" s="187">
        <v>601538</v>
      </c>
      <c r="X1789" s="188">
        <f t="shared" si="124"/>
        <v>20.55590909090909</v>
      </c>
      <c r="Y1789" s="189">
        <v>759</v>
      </c>
      <c r="Z1789" s="189">
        <v>167453232</v>
      </c>
      <c r="AA1789" s="189">
        <v>601539</v>
      </c>
      <c r="AB1789" s="357">
        <v>3</v>
      </c>
    </row>
    <row r="1790" spans="1:33" x14ac:dyDescent="0.25">
      <c r="A1790" s="144" t="s">
        <v>2630</v>
      </c>
      <c r="B1790" s="183">
        <v>167453233</v>
      </c>
      <c r="C1790" s="184">
        <v>5.39</v>
      </c>
      <c r="D1790" s="127">
        <f>(C1790+4.2+coefficient!$B$19-0.5)/0.9*1.19</f>
        <v>27.885666666666665</v>
      </c>
      <c r="E1790" s="128">
        <f>(C1790+4.2+coefficient!$B$19-0.5)/0.95</f>
        <v>22.2</v>
      </c>
      <c r="F1790" s="178" t="s">
        <v>841</v>
      </c>
      <c r="G1790" s="179">
        <v>1789</v>
      </c>
      <c r="H1790" s="180">
        <f>(C1790+4.2+coefficient!$B$19)/0.85*1.19</f>
        <v>30.226000000000003</v>
      </c>
      <c r="I1790" s="132">
        <v>294</v>
      </c>
      <c r="J1790" s="132">
        <v>167453233</v>
      </c>
      <c r="K1790" s="132">
        <v>452291</v>
      </c>
      <c r="L1790" s="181">
        <f>(C1790+4.2+coefficient!$B$19)/0.88*1.19</f>
        <v>29.195568181818182</v>
      </c>
      <c r="M1790" s="135">
        <v>295</v>
      </c>
      <c r="N1790" s="135">
        <v>167453233</v>
      </c>
      <c r="O1790" s="135">
        <v>452292</v>
      </c>
      <c r="P1790" s="182">
        <f>(C1790+4.2+coefficient!$B$19-0.5)/0.88*1.19</f>
        <v>28.519431818181815</v>
      </c>
      <c r="Q1790" s="137">
        <v>296</v>
      </c>
      <c r="R1790" s="137">
        <v>167453233</v>
      </c>
      <c r="S1790" s="137">
        <v>452293</v>
      </c>
      <c r="T1790" s="186">
        <f t="shared" si="120"/>
        <v>12.968295454545455</v>
      </c>
      <c r="U1790" s="187">
        <v>758</v>
      </c>
      <c r="V1790" s="187">
        <v>167453233</v>
      </c>
      <c r="W1790" s="187">
        <v>601540</v>
      </c>
      <c r="X1790" s="188">
        <f t="shared" si="124"/>
        <v>27.195568181818182</v>
      </c>
      <c r="Y1790" s="189">
        <v>759</v>
      </c>
      <c r="Z1790" s="189">
        <v>167453233</v>
      </c>
      <c r="AA1790" s="189">
        <v>601541</v>
      </c>
      <c r="AB1790" s="357">
        <v>3</v>
      </c>
    </row>
    <row r="1791" spans="1:33" x14ac:dyDescent="0.25">
      <c r="A1791" s="125" t="s">
        <v>2631</v>
      </c>
      <c r="B1791" s="183">
        <v>167453234</v>
      </c>
      <c r="C1791" s="184">
        <v>7.05</v>
      </c>
      <c r="D1791" s="127">
        <f>(C1791+4.2+coefficient!$B$19-0.5)/0.9*1.19</f>
        <v>30.080555555555556</v>
      </c>
      <c r="E1791" s="128">
        <f>(C1791+4.2+coefficient!$B$19-0.5)/0.95</f>
        <v>23.947368421052634</v>
      </c>
      <c r="F1791" s="185" t="s">
        <v>841</v>
      </c>
      <c r="G1791" s="179">
        <v>1790</v>
      </c>
      <c r="H1791" s="180">
        <f>(C1791+4.2+coefficient!$B$19)/0.85*1.19</f>
        <v>32.550000000000004</v>
      </c>
      <c r="I1791" s="132">
        <v>294</v>
      </c>
      <c r="J1791" s="132">
        <v>167453234</v>
      </c>
      <c r="K1791" s="132">
        <v>452294</v>
      </c>
      <c r="L1791" s="181">
        <f>(C1791+4.2+coefficient!$B$19)/0.88*1.19</f>
        <v>31.44034090909091</v>
      </c>
      <c r="M1791" s="135">
        <v>295</v>
      </c>
      <c r="N1791" s="135">
        <v>167453234</v>
      </c>
      <c r="O1791" s="135">
        <v>452295</v>
      </c>
      <c r="P1791" s="182">
        <f>(C1791+4.2+coefficient!$B$19-0.5)/0.88*1.19</f>
        <v>30.764204545454543</v>
      </c>
      <c r="Q1791" s="137">
        <v>296</v>
      </c>
      <c r="R1791" s="137">
        <v>167453234</v>
      </c>
      <c r="S1791" s="137">
        <v>452296</v>
      </c>
      <c r="T1791" s="186">
        <f t="shared" si="120"/>
        <v>15.21306818181818</v>
      </c>
      <c r="U1791" s="187">
        <v>758</v>
      </c>
      <c r="V1791" s="187">
        <v>167453234</v>
      </c>
      <c r="W1791" s="187">
        <v>601542</v>
      </c>
      <c r="X1791" s="188">
        <f t="shared" si="124"/>
        <v>29.44034090909091</v>
      </c>
      <c r="Y1791" s="189">
        <v>759</v>
      </c>
      <c r="Z1791" s="189">
        <v>167453234</v>
      </c>
      <c r="AA1791" s="189">
        <v>601543</v>
      </c>
      <c r="AB1791" s="357">
        <v>3</v>
      </c>
      <c r="AE1791">
        <v>1</v>
      </c>
      <c r="AF1791">
        <v>31.44</v>
      </c>
      <c r="AG1791">
        <v>0</v>
      </c>
    </row>
    <row r="1792" spans="1:33" x14ac:dyDescent="0.25">
      <c r="A1792" s="144" t="s">
        <v>2632</v>
      </c>
      <c r="B1792" s="183">
        <v>167453235</v>
      </c>
      <c r="C1792" s="184">
        <v>2.5</v>
      </c>
      <c r="D1792" s="127">
        <f>(C1792+4.2+coefficient!$B$21-0.5)/0.9*1.19</f>
        <v>17.453333333333333</v>
      </c>
      <c r="E1792" s="128">
        <f>(C1792+4.2+coefficient!$B$21-0.5)/0.95</f>
        <v>13.894736842105264</v>
      </c>
      <c r="F1792" s="178" t="s">
        <v>516</v>
      </c>
      <c r="G1792" s="179">
        <v>1791</v>
      </c>
      <c r="H1792" s="180">
        <f>(C1792+4.2+coefficient!$B$21)/0.85*1.19</f>
        <v>19.18</v>
      </c>
      <c r="I1792" s="132">
        <v>294</v>
      </c>
      <c r="J1792" s="132">
        <v>167453235</v>
      </c>
      <c r="K1792" s="132">
        <v>452297</v>
      </c>
      <c r="L1792" s="181">
        <f>(C1792+4.2+coefficient!$B$21)/0.88*1.19</f>
        <v>18.526136363636361</v>
      </c>
      <c r="M1792" s="135">
        <v>295</v>
      </c>
      <c r="N1792" s="135">
        <v>167453235</v>
      </c>
      <c r="O1792" s="135">
        <v>452298</v>
      </c>
      <c r="P1792" s="182">
        <f>(C1792+4.2+coefficient!$B$21-0.5)/0.88*1.19</f>
        <v>17.849999999999998</v>
      </c>
      <c r="Q1792" s="137">
        <v>296</v>
      </c>
      <c r="R1792" s="137">
        <v>167453235</v>
      </c>
      <c r="S1792" s="137">
        <v>452299</v>
      </c>
      <c r="T1792" s="186">
        <f t="shared" si="120"/>
        <v>9.060227272727273</v>
      </c>
      <c r="U1792" s="187">
        <v>758</v>
      </c>
      <c r="V1792" s="187">
        <v>167453235</v>
      </c>
      <c r="W1792" s="187">
        <v>601544</v>
      </c>
      <c r="X1792" s="188">
        <f t="shared" ref="X1792:X1802" si="125">L1792-4.9</f>
        <v>13.626136363636361</v>
      </c>
      <c r="Y1792" s="189">
        <v>759</v>
      </c>
      <c r="Z1792" s="189">
        <v>167453235</v>
      </c>
      <c r="AA1792" s="189">
        <v>601545</v>
      </c>
      <c r="AB1792" s="357">
        <v>36</v>
      </c>
    </row>
    <row r="1793" spans="1:33" x14ac:dyDescent="0.25">
      <c r="A1793" s="125" t="s">
        <v>2633</v>
      </c>
      <c r="B1793" s="183">
        <v>167453236</v>
      </c>
      <c r="C1793" s="184">
        <v>3.37</v>
      </c>
      <c r="D1793" s="127">
        <f>(C1793+4.2+coefficient!$B$20-0.5)/0.9*1.19</f>
        <v>21.248111111111108</v>
      </c>
      <c r="E1793" s="128">
        <f>(C1793+4.2+coefficient!$B$20-0.5)/0.95</f>
        <v>16.91578947368421</v>
      </c>
      <c r="F1793" s="185" t="s">
        <v>842</v>
      </c>
      <c r="G1793" s="179">
        <v>1792</v>
      </c>
      <c r="H1793" s="180">
        <f>(C1793+4.2+coefficient!$B$20)/0.85*1.19</f>
        <v>23.198</v>
      </c>
      <c r="I1793" s="132">
        <v>294</v>
      </c>
      <c r="J1793" s="132">
        <v>167453236</v>
      </c>
      <c r="K1793" s="132">
        <v>452300</v>
      </c>
      <c r="L1793" s="181">
        <f>(C1793+4.2+coefficient!$B$20)/0.88*1.19</f>
        <v>22.40715909090909</v>
      </c>
      <c r="M1793" s="135">
        <v>295</v>
      </c>
      <c r="N1793" s="135">
        <v>167453236</v>
      </c>
      <c r="O1793" s="135">
        <v>452301</v>
      </c>
      <c r="P1793" s="182">
        <f>(C1793+4.2+coefficient!$B$20-0.5)/0.88*1.19</f>
        <v>21.731022727272727</v>
      </c>
      <c r="Q1793" s="137">
        <v>296</v>
      </c>
      <c r="R1793" s="137">
        <v>167453236</v>
      </c>
      <c r="S1793" s="137">
        <v>452302</v>
      </c>
      <c r="T1793" s="186">
        <f t="shared" si="120"/>
        <v>10.236704545454547</v>
      </c>
      <c r="U1793" s="187">
        <v>758</v>
      </c>
      <c r="V1793" s="187">
        <v>167453236</v>
      </c>
      <c r="W1793" s="187">
        <v>601546</v>
      </c>
      <c r="X1793" s="188">
        <f t="shared" si="125"/>
        <v>17.507159090909092</v>
      </c>
      <c r="Y1793" s="189">
        <v>759</v>
      </c>
      <c r="Z1793" s="189">
        <v>167453236</v>
      </c>
      <c r="AA1793" s="189">
        <v>601547</v>
      </c>
      <c r="AB1793" s="357">
        <v>36</v>
      </c>
    </row>
    <row r="1794" spans="1:33" x14ac:dyDescent="0.25">
      <c r="A1794" s="144" t="s">
        <v>2634</v>
      </c>
      <c r="B1794" s="183">
        <v>167453237</v>
      </c>
      <c r="C1794" s="184">
        <v>4.0999999999999996</v>
      </c>
      <c r="D1794" s="127">
        <f>(C1794+4.2+coefficient!$B$19-0.5)/0.9*1.19</f>
        <v>26.18</v>
      </c>
      <c r="E1794" s="128">
        <f>(C1794+4.2+coefficient!$B$19-0.5)/0.95</f>
        <v>20.842105263157897</v>
      </c>
      <c r="F1794" s="178" t="s">
        <v>841</v>
      </c>
      <c r="G1794" s="179">
        <v>1793</v>
      </c>
      <c r="H1794" s="180">
        <f>(C1794+4.2+coefficient!$B$19)/0.85*1.19</f>
        <v>28.419999999999998</v>
      </c>
      <c r="I1794" s="132">
        <v>294</v>
      </c>
      <c r="J1794" s="132">
        <v>167453237</v>
      </c>
      <c r="K1794" s="132">
        <v>452303</v>
      </c>
      <c r="L1794" s="181">
        <f>(C1794+4.2+coefficient!$B$19)/0.88*1.19</f>
        <v>27.451136363636365</v>
      </c>
      <c r="M1794" s="135">
        <v>295</v>
      </c>
      <c r="N1794" s="135">
        <v>167453237</v>
      </c>
      <c r="O1794" s="135">
        <v>452304</v>
      </c>
      <c r="P1794" s="182">
        <f>(C1794+4.2+coefficient!$B$19-0.5)/0.88*1.19</f>
        <v>26.774999999999999</v>
      </c>
      <c r="Q1794" s="137">
        <v>296</v>
      </c>
      <c r="R1794" s="137">
        <v>167453237</v>
      </c>
      <c r="S1794" s="137">
        <v>452305</v>
      </c>
      <c r="T1794" s="186">
        <f t="shared" ref="T1794:T1857" si="126">(C1794+4.2)/0.88*1.19</f>
        <v>11.223863636363637</v>
      </c>
      <c r="U1794" s="187">
        <v>758</v>
      </c>
      <c r="V1794" s="187">
        <v>167453237</v>
      </c>
      <c r="W1794" s="187">
        <v>601548</v>
      </c>
      <c r="X1794" s="188">
        <f t="shared" si="125"/>
        <v>22.551136363636367</v>
      </c>
      <c r="Y1794" s="189">
        <v>759</v>
      </c>
      <c r="Z1794" s="189">
        <v>167453237</v>
      </c>
      <c r="AA1794" s="189">
        <v>601549</v>
      </c>
      <c r="AB1794" s="357">
        <v>36</v>
      </c>
    </row>
    <row r="1795" spans="1:33" x14ac:dyDescent="0.25">
      <c r="A1795" s="125" t="s">
        <v>2635</v>
      </c>
      <c r="B1795" s="183">
        <v>167453238</v>
      </c>
      <c r="C1795" s="184">
        <v>5.28</v>
      </c>
      <c r="D1795" s="127">
        <f>(C1795+4.2+coefficient!$B$19-0.5)/0.9*1.19</f>
        <v>27.740222222222219</v>
      </c>
      <c r="E1795" s="128">
        <f>(C1795+4.2+coefficient!$B$19-0.5)/0.95</f>
        <v>22.08421052631579</v>
      </c>
      <c r="F1795" s="185" t="s">
        <v>841</v>
      </c>
      <c r="G1795" s="179">
        <v>1794</v>
      </c>
      <c r="H1795" s="180">
        <f>(C1795+4.2+coefficient!$B$19)/0.85*1.19</f>
        <v>30.072000000000003</v>
      </c>
      <c r="I1795" s="132">
        <v>294</v>
      </c>
      <c r="J1795" s="132">
        <v>167453238</v>
      </c>
      <c r="K1795" s="132">
        <v>452306</v>
      </c>
      <c r="L1795" s="181">
        <f>(C1795+4.2+coefficient!$B$19)/0.88*1.19</f>
        <v>29.046818181818182</v>
      </c>
      <c r="M1795" s="135">
        <v>295</v>
      </c>
      <c r="N1795" s="135">
        <v>167453238</v>
      </c>
      <c r="O1795" s="135">
        <v>452307</v>
      </c>
      <c r="P1795" s="182">
        <f>(C1795+4.2+coefficient!$B$19-0.5)/0.88*1.19</f>
        <v>28.370681818181815</v>
      </c>
      <c r="Q1795" s="137">
        <v>296</v>
      </c>
      <c r="R1795" s="137">
        <v>167453238</v>
      </c>
      <c r="S1795" s="137">
        <v>452308</v>
      </c>
      <c r="T1795" s="186">
        <f t="shared" si="126"/>
        <v>12.819545454545455</v>
      </c>
      <c r="U1795" s="187">
        <v>758</v>
      </c>
      <c r="V1795" s="187">
        <v>167453238</v>
      </c>
      <c r="W1795" s="187">
        <v>601550</v>
      </c>
      <c r="X1795" s="188">
        <f t="shared" si="125"/>
        <v>24.146818181818183</v>
      </c>
      <c r="Y1795" s="189">
        <v>759</v>
      </c>
      <c r="Z1795" s="189">
        <v>167453238</v>
      </c>
      <c r="AA1795" s="189">
        <v>601551</v>
      </c>
      <c r="AB1795" s="357">
        <v>36</v>
      </c>
    </row>
    <row r="1796" spans="1:33" x14ac:dyDescent="0.25">
      <c r="A1796" s="144" t="s">
        <v>2636</v>
      </c>
      <c r="B1796" s="183">
        <v>167453239</v>
      </c>
      <c r="C1796" s="184">
        <v>6.93</v>
      </c>
      <c r="D1796" s="127">
        <f>(C1796+4.2+coefficient!$B$19-0.5)/0.9*1.19</f>
        <v>29.921888888888883</v>
      </c>
      <c r="E1796" s="128">
        <f>(C1796+4.2+coefficient!$B$19-0.5)/0.95</f>
        <v>23.821052631578947</v>
      </c>
      <c r="F1796" s="178" t="s">
        <v>841</v>
      </c>
      <c r="G1796" s="179">
        <v>1795</v>
      </c>
      <c r="H1796" s="180">
        <f>(C1796+4.2+coefficient!$B$19)/0.85*1.19</f>
        <v>32.381999999999998</v>
      </c>
      <c r="I1796" s="132">
        <v>294</v>
      </c>
      <c r="J1796" s="132">
        <v>167453239</v>
      </c>
      <c r="K1796" s="132">
        <v>452309</v>
      </c>
      <c r="L1796" s="181">
        <f>(C1796+4.2+coefficient!$B$19)/0.88*1.19</f>
        <v>31.278068181818178</v>
      </c>
      <c r="M1796" s="135">
        <v>295</v>
      </c>
      <c r="N1796" s="135">
        <v>167453239</v>
      </c>
      <c r="O1796" s="135">
        <v>452310</v>
      </c>
      <c r="P1796" s="182">
        <f>(C1796+4.2+coefficient!$B$19-0.5)/0.88*1.19</f>
        <v>30.601931818181814</v>
      </c>
      <c r="Q1796" s="137">
        <v>296</v>
      </c>
      <c r="R1796" s="137">
        <v>167453239</v>
      </c>
      <c r="S1796" s="137">
        <v>452311</v>
      </c>
      <c r="T1796" s="186">
        <f t="shared" si="126"/>
        <v>15.050795454545453</v>
      </c>
      <c r="U1796" s="187">
        <v>758</v>
      </c>
      <c r="V1796" s="187">
        <v>167453239</v>
      </c>
      <c r="W1796" s="187">
        <v>601552</v>
      </c>
      <c r="X1796" s="188">
        <f t="shared" si="125"/>
        <v>26.378068181818179</v>
      </c>
      <c r="Y1796" s="189">
        <v>759</v>
      </c>
      <c r="Z1796" s="189">
        <v>167453239</v>
      </c>
      <c r="AA1796" s="189">
        <v>601553</v>
      </c>
      <c r="AB1796" s="357">
        <v>36</v>
      </c>
    </row>
    <row r="1797" spans="1:33" x14ac:dyDescent="0.25">
      <c r="A1797" s="125" t="s">
        <v>2637</v>
      </c>
      <c r="B1797" s="183">
        <v>167453240</v>
      </c>
      <c r="C1797" s="184">
        <v>6.94</v>
      </c>
      <c r="D1797" s="127">
        <f>(C1797+4.2+coefficient!$B$19-0.5)/0.9*1.19</f>
        <v>29.935111111111109</v>
      </c>
      <c r="E1797" s="128">
        <f>(C1797+4.2+coefficient!$B$19-0.5)/0.95</f>
        <v>23.831578947368424</v>
      </c>
      <c r="F1797" s="185" t="s">
        <v>841</v>
      </c>
      <c r="G1797" s="179">
        <v>1796</v>
      </c>
      <c r="H1797" s="180">
        <f>(C1797+4.2+coefficient!$B$19)/0.85*1.19</f>
        <v>32.396000000000001</v>
      </c>
      <c r="I1797" s="132">
        <v>294</v>
      </c>
      <c r="J1797" s="132">
        <v>167453240</v>
      </c>
      <c r="K1797" s="132">
        <v>452312</v>
      </c>
      <c r="L1797" s="181">
        <f>(C1797+4.2+coefficient!$B$19)/0.88*1.19</f>
        <v>31.29159090909091</v>
      </c>
      <c r="M1797" s="135">
        <v>295</v>
      </c>
      <c r="N1797" s="135">
        <v>167453240</v>
      </c>
      <c r="O1797" s="135">
        <v>452313</v>
      </c>
      <c r="P1797" s="182">
        <f>(C1797+4.2+coefficient!$B$19-0.5)/0.88*1.19</f>
        <v>30.615454545454543</v>
      </c>
      <c r="Q1797" s="137">
        <v>296</v>
      </c>
      <c r="R1797" s="137">
        <v>167453240</v>
      </c>
      <c r="S1797" s="137">
        <v>452314</v>
      </c>
      <c r="T1797" s="186">
        <f t="shared" si="126"/>
        <v>15.064318181818182</v>
      </c>
      <c r="U1797" s="187">
        <v>758</v>
      </c>
      <c r="V1797" s="187">
        <v>167453240</v>
      </c>
      <c r="W1797" s="187">
        <v>601554</v>
      </c>
      <c r="X1797" s="188">
        <f t="shared" si="125"/>
        <v>26.391590909090908</v>
      </c>
      <c r="Y1797" s="189">
        <v>759</v>
      </c>
      <c r="Z1797" s="189">
        <v>167453240</v>
      </c>
      <c r="AA1797" s="189">
        <v>601555</v>
      </c>
      <c r="AB1797" s="357">
        <v>36</v>
      </c>
    </row>
    <row r="1798" spans="1:33" x14ac:dyDescent="0.25">
      <c r="A1798" s="144" t="s">
        <v>2638</v>
      </c>
      <c r="B1798" s="183">
        <v>167453241</v>
      </c>
      <c r="C1798" s="184">
        <v>3.62</v>
      </c>
      <c r="D1798" s="127">
        <f>(C1798+4.2+coefficient!$B$20-0.5)/0.9*1.19</f>
        <v>21.578666666666667</v>
      </c>
      <c r="E1798" s="128">
        <f>(C1798+4.2+coefficient!$B$20-0.5)/0.95</f>
        <v>17.178947368421053</v>
      </c>
      <c r="F1798" s="178" t="s">
        <v>842</v>
      </c>
      <c r="G1798" s="179">
        <v>1797</v>
      </c>
      <c r="H1798" s="180">
        <f>(C1798+4.2+coefficient!$B$20)/0.85*1.19</f>
        <v>23.547999999999998</v>
      </c>
      <c r="I1798" s="132">
        <v>294</v>
      </c>
      <c r="J1798" s="132">
        <v>167453241</v>
      </c>
      <c r="K1798" s="132">
        <v>452315</v>
      </c>
      <c r="L1798" s="181">
        <f>(C1798+4.2+coefficient!$B$20)/0.88*1.19</f>
        <v>22.74522727272727</v>
      </c>
      <c r="M1798" s="135">
        <v>295</v>
      </c>
      <c r="N1798" s="135">
        <v>167453241</v>
      </c>
      <c r="O1798" s="135">
        <v>452316</v>
      </c>
      <c r="P1798" s="182">
        <f>(C1798+4.2+coefficient!$B$20-0.5)/0.88*1.19</f>
        <v>22.06909090909091</v>
      </c>
      <c r="Q1798" s="137">
        <v>296</v>
      </c>
      <c r="R1798" s="137">
        <v>167453241</v>
      </c>
      <c r="S1798" s="137">
        <v>452317</v>
      </c>
      <c r="T1798" s="186">
        <f t="shared" si="126"/>
        <v>10.574772727272727</v>
      </c>
      <c r="U1798" s="187">
        <v>758</v>
      </c>
      <c r="V1798" s="187">
        <v>167453241</v>
      </c>
      <c r="W1798" s="187">
        <v>601556</v>
      </c>
      <c r="X1798" s="188">
        <f t="shared" si="125"/>
        <v>17.845227272727271</v>
      </c>
      <c r="Y1798" s="189">
        <v>759</v>
      </c>
      <c r="Z1798" s="189">
        <v>167453241</v>
      </c>
      <c r="AA1798" s="189">
        <v>601557</v>
      </c>
      <c r="AB1798" s="357">
        <v>36</v>
      </c>
      <c r="AE1798">
        <v>1</v>
      </c>
      <c r="AF1798">
        <v>20.04</v>
      </c>
      <c r="AG1798">
        <v>0</v>
      </c>
    </row>
    <row r="1799" spans="1:33" x14ac:dyDescent="0.25">
      <c r="A1799" s="125" t="s">
        <v>2639</v>
      </c>
      <c r="B1799" s="183">
        <v>167453242</v>
      </c>
      <c r="C1799" s="184">
        <v>4.3499999999999996</v>
      </c>
      <c r="D1799" s="127">
        <f>(C1799+4.2+coefficient!$B$19-0.5)/0.9*1.19</f>
        <v>26.510555555555555</v>
      </c>
      <c r="E1799" s="128">
        <f>(C1799+4.2+coefficient!$B$19-0.5)/0.95</f>
        <v>21.10526315789474</v>
      </c>
      <c r="F1799" s="185" t="s">
        <v>841</v>
      </c>
      <c r="G1799" s="179">
        <v>1798</v>
      </c>
      <c r="H1799" s="180">
        <f>(C1799+4.2+coefficient!$B$19)/0.85*1.19</f>
        <v>28.770000000000003</v>
      </c>
      <c r="I1799" s="132">
        <v>294</v>
      </c>
      <c r="J1799" s="132">
        <v>167453242</v>
      </c>
      <c r="K1799" s="132">
        <v>452318</v>
      </c>
      <c r="L1799" s="181">
        <f>(C1799+4.2+coefficient!$B$19)/0.88*1.19</f>
        <v>27.789204545454542</v>
      </c>
      <c r="M1799" s="135">
        <v>295</v>
      </c>
      <c r="N1799" s="135">
        <v>167453242</v>
      </c>
      <c r="O1799" s="135">
        <v>452319</v>
      </c>
      <c r="P1799" s="182">
        <f>(C1799+4.2+coefficient!$B$19-0.5)/0.88*1.19</f>
        <v>27.113068181818182</v>
      </c>
      <c r="Q1799" s="137">
        <v>296</v>
      </c>
      <c r="R1799" s="137">
        <v>167453242</v>
      </c>
      <c r="S1799" s="137">
        <v>452320</v>
      </c>
      <c r="T1799" s="186">
        <f t="shared" si="126"/>
        <v>11.561931818181819</v>
      </c>
      <c r="U1799" s="187">
        <v>758</v>
      </c>
      <c r="V1799" s="187">
        <v>167453242</v>
      </c>
      <c r="W1799" s="187">
        <v>601558</v>
      </c>
      <c r="X1799" s="188">
        <f t="shared" si="125"/>
        <v>22.88920454545454</v>
      </c>
      <c r="Y1799" s="189">
        <v>759</v>
      </c>
      <c r="Z1799" s="189">
        <v>167453242</v>
      </c>
      <c r="AA1799" s="189">
        <v>601559</v>
      </c>
      <c r="AB1799" s="357">
        <v>36</v>
      </c>
    </row>
    <row r="1800" spans="1:33" x14ac:dyDescent="0.25">
      <c r="A1800" s="144" t="s">
        <v>2640</v>
      </c>
      <c r="B1800" s="183">
        <v>167453243</v>
      </c>
      <c r="C1800" s="184">
        <v>5.53</v>
      </c>
      <c r="D1800" s="127">
        <f>(C1800+4.2+coefficient!$B$19-0.5)/0.9*1.19</f>
        <v>28.070777777777778</v>
      </c>
      <c r="E1800" s="128">
        <f>(C1800+4.2+coefficient!$B$19-0.5)/0.95</f>
        <v>22.347368421052632</v>
      </c>
      <c r="F1800" s="178" t="s">
        <v>841</v>
      </c>
      <c r="G1800" s="179">
        <v>1799</v>
      </c>
      <c r="H1800" s="180">
        <f>(C1800+4.2+coefficient!$B$19)/0.85*1.19</f>
        <v>30.422000000000001</v>
      </c>
      <c r="I1800" s="132">
        <v>294</v>
      </c>
      <c r="J1800" s="132">
        <v>167453243</v>
      </c>
      <c r="K1800" s="132">
        <v>452321</v>
      </c>
      <c r="L1800" s="181">
        <f>(C1800+4.2+coefficient!$B$19)/0.88*1.19</f>
        <v>29.384886363636365</v>
      </c>
      <c r="M1800" s="135">
        <v>295</v>
      </c>
      <c r="N1800" s="135">
        <v>167453243</v>
      </c>
      <c r="O1800" s="135">
        <v>452322</v>
      </c>
      <c r="P1800" s="182">
        <f>(C1800+4.2+coefficient!$B$19-0.5)/0.88*1.19</f>
        <v>28.708749999999998</v>
      </c>
      <c r="Q1800" s="137">
        <v>296</v>
      </c>
      <c r="R1800" s="137">
        <v>167453243</v>
      </c>
      <c r="S1800" s="137">
        <v>452323</v>
      </c>
      <c r="T1800" s="186">
        <f t="shared" si="126"/>
        <v>13.157613636363635</v>
      </c>
      <c r="U1800" s="187">
        <v>758</v>
      </c>
      <c r="V1800" s="187">
        <v>167453243</v>
      </c>
      <c r="W1800" s="187">
        <v>601560</v>
      </c>
      <c r="X1800" s="188">
        <f t="shared" si="125"/>
        <v>24.484886363636363</v>
      </c>
      <c r="Y1800" s="189">
        <v>759</v>
      </c>
      <c r="Z1800" s="189">
        <v>167453243</v>
      </c>
      <c r="AA1800" s="189">
        <v>601561</v>
      </c>
      <c r="AB1800" s="357">
        <v>36</v>
      </c>
    </row>
    <row r="1801" spans="1:33" x14ac:dyDescent="0.25">
      <c r="A1801" s="125" t="s">
        <v>2641</v>
      </c>
      <c r="B1801" s="183">
        <v>167453244</v>
      </c>
      <c r="C1801" s="184">
        <v>7.18</v>
      </c>
      <c r="D1801" s="127">
        <f>(C1801+4.2+coefficient!$B$19-0.5)/0.9*1.19</f>
        <v>30.252444444444443</v>
      </c>
      <c r="E1801" s="128">
        <f>(C1801+4.2+coefficient!$B$19-0.5)/0.95</f>
        <v>24.08421052631579</v>
      </c>
      <c r="F1801" s="185" t="s">
        <v>841</v>
      </c>
      <c r="G1801" s="179">
        <v>1800</v>
      </c>
      <c r="H1801" s="180">
        <f>(C1801+4.2+coefficient!$B$19)/0.85*1.19</f>
        <v>32.731999999999999</v>
      </c>
      <c r="I1801" s="132">
        <v>294</v>
      </c>
      <c r="J1801" s="132">
        <v>167453244</v>
      </c>
      <c r="K1801" s="132">
        <v>452324</v>
      </c>
      <c r="L1801" s="181">
        <f>(C1801+4.2+coefficient!$B$19)/0.88*1.19</f>
        <v>31.616136363636361</v>
      </c>
      <c r="M1801" s="135">
        <v>295</v>
      </c>
      <c r="N1801" s="135">
        <v>167453244</v>
      </c>
      <c r="O1801" s="135">
        <v>452325</v>
      </c>
      <c r="P1801" s="182">
        <f>(C1801+4.2+coefficient!$B$19-0.5)/0.88*1.19</f>
        <v>30.939999999999998</v>
      </c>
      <c r="Q1801" s="137">
        <v>296</v>
      </c>
      <c r="R1801" s="137">
        <v>167453244</v>
      </c>
      <c r="S1801" s="137">
        <v>452326</v>
      </c>
      <c r="T1801" s="186">
        <f t="shared" si="126"/>
        <v>15.388863636363633</v>
      </c>
      <c r="U1801" s="187">
        <v>758</v>
      </c>
      <c r="V1801" s="187">
        <v>167453244</v>
      </c>
      <c r="W1801" s="187">
        <v>601562</v>
      </c>
      <c r="X1801" s="188">
        <f t="shared" si="125"/>
        <v>26.716136363636359</v>
      </c>
      <c r="Y1801" s="189">
        <v>759</v>
      </c>
      <c r="Z1801" s="189">
        <v>167453244</v>
      </c>
      <c r="AA1801" s="189">
        <v>601563</v>
      </c>
      <c r="AB1801" s="357">
        <v>36</v>
      </c>
    </row>
    <row r="1802" spans="1:33" x14ac:dyDescent="0.25">
      <c r="A1802" s="144" t="s">
        <v>2642</v>
      </c>
      <c r="B1802" s="183">
        <v>167453245</v>
      </c>
      <c r="C1802" s="184">
        <v>7.19</v>
      </c>
      <c r="D1802" s="127">
        <f>(C1802+4.2+coefficient!$B$19-0.5)/0.9*1.19</f>
        <v>30.265666666666664</v>
      </c>
      <c r="E1802" s="128">
        <f>(C1802+4.2+coefficient!$B$19-0.5)/0.95</f>
        <v>24.094736842105267</v>
      </c>
      <c r="F1802" s="178" t="s">
        <v>841</v>
      </c>
      <c r="G1802" s="179">
        <v>1801</v>
      </c>
      <c r="H1802" s="180">
        <f>(C1802+4.2+coefficient!$B$19)/0.85*1.19</f>
        <v>32.746000000000002</v>
      </c>
      <c r="I1802" s="132">
        <v>294</v>
      </c>
      <c r="J1802" s="132">
        <v>167453245</v>
      </c>
      <c r="K1802" s="132">
        <v>452327</v>
      </c>
      <c r="L1802" s="181">
        <f>(C1802+4.2+coefficient!$B$19)/0.88*1.19</f>
        <v>31.629659090909094</v>
      </c>
      <c r="M1802" s="135">
        <v>295</v>
      </c>
      <c r="N1802" s="135">
        <v>167453245</v>
      </c>
      <c r="O1802" s="135">
        <v>452328</v>
      </c>
      <c r="P1802" s="182">
        <f>(C1802+4.2+coefficient!$B$19-0.5)/0.88*1.19</f>
        <v>30.953522727272727</v>
      </c>
      <c r="Q1802" s="137">
        <v>296</v>
      </c>
      <c r="R1802" s="137">
        <v>167453245</v>
      </c>
      <c r="S1802" s="137">
        <v>452329</v>
      </c>
      <c r="T1802" s="186">
        <f t="shared" si="126"/>
        <v>15.402386363636364</v>
      </c>
      <c r="U1802" s="187">
        <v>758</v>
      </c>
      <c r="V1802" s="187">
        <v>167453245</v>
      </c>
      <c r="W1802" s="187">
        <v>601564</v>
      </c>
      <c r="X1802" s="188">
        <f t="shared" si="125"/>
        <v>26.729659090909095</v>
      </c>
      <c r="Y1802" s="189">
        <v>759</v>
      </c>
      <c r="Z1802" s="189">
        <v>167453245</v>
      </c>
      <c r="AA1802" s="189">
        <v>601565</v>
      </c>
      <c r="AB1802" s="357">
        <v>36</v>
      </c>
    </row>
    <row r="1803" spans="1:33" x14ac:dyDescent="0.25">
      <c r="A1803" s="125" t="s">
        <v>2643</v>
      </c>
      <c r="B1803" s="183">
        <v>167453246</v>
      </c>
      <c r="C1803" s="184">
        <v>2.52</v>
      </c>
      <c r="D1803" s="127">
        <f>(C1803+4.2+coefficient!$B$21-0.5)/0.9*1.19</f>
        <v>17.479777777777777</v>
      </c>
      <c r="E1803" s="128">
        <f>(C1803+4.2+coefficient!$B$21-0.5)/0.95</f>
        <v>13.915789473684212</v>
      </c>
      <c r="F1803" s="185" t="s">
        <v>516</v>
      </c>
      <c r="G1803" s="179">
        <v>1802</v>
      </c>
      <c r="H1803" s="180">
        <f>(C1803+4.2+coefficient!$B$21)/0.85*1.19</f>
        <v>19.207999999999998</v>
      </c>
      <c r="I1803" s="132">
        <v>294</v>
      </c>
      <c r="J1803" s="132">
        <v>167453246</v>
      </c>
      <c r="K1803" s="132">
        <v>452330</v>
      </c>
      <c r="L1803" s="181">
        <f>(C1803+4.2+coefficient!$B$21)/0.88*1.19</f>
        <v>18.55318181818182</v>
      </c>
      <c r="M1803" s="135">
        <v>295</v>
      </c>
      <c r="N1803" s="135">
        <v>167453246</v>
      </c>
      <c r="O1803" s="135">
        <v>452331</v>
      </c>
      <c r="P1803" s="182">
        <f>(C1803+4.2+coefficient!$B$21-0.5)/0.88*1.19</f>
        <v>17.877045454545456</v>
      </c>
      <c r="Q1803" s="137">
        <v>296</v>
      </c>
      <c r="R1803" s="137">
        <v>167453246</v>
      </c>
      <c r="S1803" s="137">
        <v>452332</v>
      </c>
      <c r="T1803" s="186">
        <f t="shared" si="126"/>
        <v>9.0872727272727278</v>
      </c>
      <c r="U1803" s="187">
        <v>758</v>
      </c>
      <c r="V1803" s="187">
        <v>167453246</v>
      </c>
      <c r="W1803" s="187">
        <v>601566</v>
      </c>
      <c r="X1803" s="188">
        <f>L1803-2</f>
        <v>16.55318181818182</v>
      </c>
      <c r="Y1803" s="189">
        <v>759</v>
      </c>
      <c r="Z1803" s="189">
        <v>167453246</v>
      </c>
      <c r="AA1803" s="189">
        <v>601567</v>
      </c>
      <c r="AB1803" s="357">
        <v>8</v>
      </c>
      <c r="AE1803">
        <v>1</v>
      </c>
      <c r="AF1803">
        <v>18.55</v>
      </c>
      <c r="AG1803">
        <v>0</v>
      </c>
    </row>
    <row r="1804" spans="1:33" x14ac:dyDescent="0.25">
      <c r="A1804" s="144" t="s">
        <v>2644</v>
      </c>
      <c r="B1804" s="183">
        <v>167453247</v>
      </c>
      <c r="C1804" s="184">
        <v>3.39</v>
      </c>
      <c r="D1804" s="127">
        <f>(C1804+4.2+coefficient!$B$20-0.5)/0.9*1.19</f>
        <v>21.274555555555555</v>
      </c>
      <c r="E1804" s="128">
        <f>(C1804+4.2+coefficient!$B$20-0.5)/0.95</f>
        <v>16.936842105263157</v>
      </c>
      <c r="F1804" s="178" t="s">
        <v>842</v>
      </c>
      <c r="G1804" s="179">
        <v>1803</v>
      </c>
      <c r="H1804" s="180">
        <f>(C1804+4.2+coefficient!$B$20)/0.85*1.19</f>
        <v>23.226000000000003</v>
      </c>
      <c r="I1804" s="132">
        <v>294</v>
      </c>
      <c r="J1804" s="132">
        <v>167453247</v>
      </c>
      <c r="K1804" s="132">
        <v>452333</v>
      </c>
      <c r="L1804" s="181">
        <f>(C1804+4.2+coefficient!$B$20)/0.88*1.19</f>
        <v>22.434204545454545</v>
      </c>
      <c r="M1804" s="135">
        <v>295</v>
      </c>
      <c r="N1804" s="135">
        <v>167453247</v>
      </c>
      <c r="O1804" s="135">
        <v>452334</v>
      </c>
      <c r="P1804" s="182">
        <f>(C1804+4.2+coefficient!$B$20-0.5)/0.88*1.19</f>
        <v>21.758068181818182</v>
      </c>
      <c r="Q1804" s="137">
        <v>296</v>
      </c>
      <c r="R1804" s="137">
        <v>167453247</v>
      </c>
      <c r="S1804" s="137">
        <v>452335</v>
      </c>
      <c r="T1804" s="186">
        <f t="shared" si="126"/>
        <v>10.26375</v>
      </c>
      <c r="U1804" s="187">
        <v>758</v>
      </c>
      <c r="V1804" s="187">
        <v>167453247</v>
      </c>
      <c r="W1804" s="187">
        <v>601568</v>
      </c>
      <c r="X1804" s="188">
        <f>L1804-2</f>
        <v>20.434204545454545</v>
      </c>
      <c r="Y1804" s="189">
        <v>759</v>
      </c>
      <c r="Z1804" s="189">
        <v>167453247</v>
      </c>
      <c r="AA1804" s="189">
        <v>601569</v>
      </c>
      <c r="AB1804" s="357">
        <v>8</v>
      </c>
    </row>
    <row r="1805" spans="1:33" x14ac:dyDescent="0.25">
      <c r="A1805" s="125" t="s">
        <v>2645</v>
      </c>
      <c r="B1805" s="183">
        <v>167453248</v>
      </c>
      <c r="C1805" s="184">
        <v>4.29</v>
      </c>
      <c r="D1805" s="127">
        <f>(C1805+4.2+coefficient!$B$19-0.5)/0.9*1.19</f>
        <v>26.431222222222221</v>
      </c>
      <c r="E1805" s="128">
        <f>(C1805+4.2+coefficient!$B$19-0.5)/0.95</f>
        <v>21.042105263157897</v>
      </c>
      <c r="F1805" s="185" t="s">
        <v>841</v>
      </c>
      <c r="G1805" s="179">
        <v>1804</v>
      </c>
      <c r="H1805" s="180">
        <f>(C1805+4.2+coefficient!$B$19)/0.85*1.19</f>
        <v>28.686000000000003</v>
      </c>
      <c r="I1805" s="132">
        <v>294</v>
      </c>
      <c r="J1805" s="132">
        <v>167453248</v>
      </c>
      <c r="K1805" s="132">
        <v>452336</v>
      </c>
      <c r="L1805" s="181">
        <f>(C1805+4.2+coefficient!$B$19)/0.88*1.19</f>
        <v>27.708068181818181</v>
      </c>
      <c r="M1805" s="135">
        <v>295</v>
      </c>
      <c r="N1805" s="135">
        <v>167453248</v>
      </c>
      <c r="O1805" s="135">
        <v>452337</v>
      </c>
      <c r="P1805" s="182">
        <f>(C1805+4.2+coefficient!$B$19-0.5)/0.88*1.19</f>
        <v>27.031931818181821</v>
      </c>
      <c r="Q1805" s="137">
        <v>296</v>
      </c>
      <c r="R1805" s="137">
        <v>167453248</v>
      </c>
      <c r="S1805" s="137">
        <v>452338</v>
      </c>
      <c r="T1805" s="186">
        <f t="shared" si="126"/>
        <v>11.480795454545454</v>
      </c>
      <c r="U1805" s="187">
        <v>758</v>
      </c>
      <c r="V1805" s="187">
        <v>167453248</v>
      </c>
      <c r="W1805" s="187">
        <v>601570</v>
      </c>
      <c r="X1805" s="188">
        <f>L1805-2</f>
        <v>25.708068181818181</v>
      </c>
      <c r="Y1805" s="189">
        <v>759</v>
      </c>
      <c r="Z1805" s="189">
        <v>167453248</v>
      </c>
      <c r="AA1805" s="189">
        <v>601571</v>
      </c>
      <c r="AB1805" s="357">
        <v>8</v>
      </c>
    </row>
    <row r="1806" spans="1:33" x14ac:dyDescent="0.25">
      <c r="A1806" s="144" t="s">
        <v>2646</v>
      </c>
      <c r="B1806" s="183">
        <v>167453249</v>
      </c>
      <c r="C1806" s="184">
        <v>3.64</v>
      </c>
      <c r="D1806" s="127">
        <f>(C1806+4.2+coefficient!$B$20-0.5)/0.9*1.19</f>
        <v>21.60511111111111</v>
      </c>
      <c r="E1806" s="128">
        <f>(C1806+4.2+coefficient!$B$20-0.5)/0.95</f>
        <v>17.2</v>
      </c>
      <c r="F1806" s="178" t="s">
        <v>842</v>
      </c>
      <c r="G1806" s="179">
        <v>1805</v>
      </c>
      <c r="H1806" s="180">
        <f>(C1806+4.2+coefficient!$B$20)/0.85*1.19</f>
        <v>23.576000000000001</v>
      </c>
      <c r="I1806" s="132">
        <v>294</v>
      </c>
      <c r="J1806" s="132">
        <v>167453249</v>
      </c>
      <c r="K1806" s="132">
        <v>452339</v>
      </c>
      <c r="L1806" s="181">
        <f>(C1806+4.2+coefficient!$B$20)/0.88*1.19</f>
        <v>22.772272727272728</v>
      </c>
      <c r="M1806" s="135">
        <v>295</v>
      </c>
      <c r="N1806" s="135">
        <v>167453249</v>
      </c>
      <c r="O1806" s="135">
        <v>452340</v>
      </c>
      <c r="P1806" s="182">
        <f>(C1806+4.2+coefficient!$B$20-0.5)/0.88*1.19</f>
        <v>22.096136363636361</v>
      </c>
      <c r="Q1806" s="137">
        <v>296</v>
      </c>
      <c r="R1806" s="137">
        <v>167453249</v>
      </c>
      <c r="S1806" s="137">
        <v>452341</v>
      </c>
      <c r="T1806" s="186">
        <f t="shared" si="126"/>
        <v>10.60181818181818</v>
      </c>
      <c r="U1806" s="187">
        <v>758</v>
      </c>
      <c r="V1806" s="187">
        <v>167453249</v>
      </c>
      <c r="W1806" s="187">
        <v>601572</v>
      </c>
      <c r="X1806" s="188">
        <f>L1806-2</f>
        <v>20.772272727272728</v>
      </c>
      <c r="Y1806" s="189">
        <v>759</v>
      </c>
      <c r="Z1806" s="189">
        <v>167453249</v>
      </c>
      <c r="AA1806" s="189">
        <v>601573</v>
      </c>
      <c r="AB1806" s="357">
        <v>8</v>
      </c>
    </row>
    <row r="1807" spans="1:33" x14ac:dyDescent="0.25">
      <c r="A1807" s="125" t="s">
        <v>2647</v>
      </c>
      <c r="B1807" s="183">
        <v>167453250</v>
      </c>
      <c r="C1807" s="184">
        <v>4.54</v>
      </c>
      <c r="D1807" s="127">
        <f>(C1807+4.2+coefficient!$B$19-0.5)/0.9*1.19</f>
        <v>26.76177777777778</v>
      </c>
      <c r="E1807" s="128">
        <f>(C1807+4.2+coefficient!$B$19-0.5)/0.95</f>
        <v>21.305263157894739</v>
      </c>
      <c r="F1807" s="185" t="s">
        <v>841</v>
      </c>
      <c r="G1807" s="179">
        <v>1806</v>
      </c>
      <c r="H1807" s="180">
        <f>(C1807+4.2+coefficient!$B$19)/0.85*1.19</f>
        <v>29.036000000000001</v>
      </c>
      <c r="I1807" s="132">
        <v>294</v>
      </c>
      <c r="J1807" s="132">
        <v>167453250</v>
      </c>
      <c r="K1807" s="132">
        <v>452342</v>
      </c>
      <c r="L1807" s="181">
        <f>(C1807+4.2+coefficient!$B$19)/0.88*1.19</f>
        <v>28.046136363636364</v>
      </c>
      <c r="M1807" s="135">
        <v>295</v>
      </c>
      <c r="N1807" s="135">
        <v>167453250</v>
      </c>
      <c r="O1807" s="135">
        <v>452343</v>
      </c>
      <c r="P1807" s="182">
        <f>(C1807+4.2+coefficient!$B$19-0.5)/0.88*1.19</f>
        <v>27.370000000000005</v>
      </c>
      <c r="Q1807" s="137">
        <v>296</v>
      </c>
      <c r="R1807" s="137">
        <v>167453250</v>
      </c>
      <c r="S1807" s="137">
        <v>452344</v>
      </c>
      <c r="T1807" s="186">
        <f t="shared" si="126"/>
        <v>11.818863636363636</v>
      </c>
      <c r="U1807" s="187">
        <v>758</v>
      </c>
      <c r="V1807" s="187">
        <v>167453250</v>
      </c>
      <c r="W1807" s="187">
        <v>601574</v>
      </c>
      <c r="X1807" s="188">
        <f>L1807-2</f>
        <v>26.046136363636364</v>
      </c>
      <c r="Y1807" s="189">
        <v>759</v>
      </c>
      <c r="Z1807" s="189">
        <v>167453250</v>
      </c>
      <c r="AA1807" s="189">
        <v>601575</v>
      </c>
      <c r="AB1807" s="357">
        <v>8</v>
      </c>
    </row>
    <row r="1808" spans="1:33" x14ac:dyDescent="0.25">
      <c r="A1808" s="144" t="s">
        <v>2648</v>
      </c>
      <c r="B1808" s="183">
        <v>167453251</v>
      </c>
      <c r="C1808" s="184">
        <v>2.4</v>
      </c>
      <c r="D1808" s="127">
        <f>(C1808+4.2+coefficient!$B$21-0.5)/0.9*1.19</f>
        <v>17.321111111111112</v>
      </c>
      <c r="E1808" s="128">
        <f>(C1808+4.2+coefficient!$B$21-0.5)/0.95</f>
        <v>13.789473684210527</v>
      </c>
      <c r="F1808" s="178" t="s">
        <v>516</v>
      </c>
      <c r="G1808" s="179">
        <v>1807</v>
      </c>
      <c r="H1808" s="180">
        <f>(C1808+4.2+coefficient!$B$21)/0.85*1.19</f>
        <v>19.04</v>
      </c>
      <c r="I1808" s="132">
        <v>294</v>
      </c>
      <c r="J1808" s="132">
        <v>167453251</v>
      </c>
      <c r="K1808" s="132">
        <v>452345</v>
      </c>
      <c r="L1808" s="181">
        <f>(C1808+4.2+coefficient!$B$21)/0.88*1.19</f>
        <v>18.390909090909087</v>
      </c>
      <c r="M1808" s="135">
        <v>295</v>
      </c>
      <c r="N1808" s="135">
        <v>167453251</v>
      </c>
      <c r="O1808" s="135">
        <v>452346</v>
      </c>
      <c r="P1808" s="182">
        <f>(C1808+4.2+coefficient!$B$21-0.5)/0.88*1.19</f>
        <v>17.714772727272727</v>
      </c>
      <c r="Q1808" s="137">
        <v>296</v>
      </c>
      <c r="R1808" s="137">
        <v>167453251</v>
      </c>
      <c r="S1808" s="137">
        <v>452347</v>
      </c>
      <c r="T1808" s="186">
        <f t="shared" si="126"/>
        <v>8.9249999999999989</v>
      </c>
      <c r="U1808" s="187">
        <v>758</v>
      </c>
      <c r="V1808" s="187">
        <v>167453251</v>
      </c>
      <c r="W1808" s="187">
        <v>601576</v>
      </c>
      <c r="X1808" s="188">
        <f>L1808-4.9</f>
        <v>13.490909090909087</v>
      </c>
      <c r="Y1808" s="189">
        <v>759</v>
      </c>
      <c r="Z1808" s="189">
        <v>167453251</v>
      </c>
      <c r="AA1808" s="189">
        <v>601577</v>
      </c>
      <c r="AB1808" s="357">
        <v>93</v>
      </c>
    </row>
    <row r="1809" spans="1:33" x14ac:dyDescent="0.25">
      <c r="A1809" s="125" t="s">
        <v>2649</v>
      </c>
      <c r="B1809" s="183">
        <v>167453252</v>
      </c>
      <c r="C1809" s="184">
        <v>3.27</v>
      </c>
      <c r="D1809" s="127">
        <f>(C1809+4.2+coefficient!$B$20-0.5)/0.9*1.19</f>
        <v>21.115888888888886</v>
      </c>
      <c r="E1809" s="128">
        <f>(C1809+4.2+coefficient!$B$20-0.5)/0.95</f>
        <v>16.810526315789474</v>
      </c>
      <c r="F1809" s="185" t="s">
        <v>842</v>
      </c>
      <c r="G1809" s="179">
        <v>1808</v>
      </c>
      <c r="H1809" s="180">
        <f>(C1809+4.2+coefficient!$B$20)/0.85*1.19</f>
        <v>23.057999999999996</v>
      </c>
      <c r="I1809" s="132">
        <v>294</v>
      </c>
      <c r="J1809" s="132">
        <v>167453252</v>
      </c>
      <c r="K1809" s="132">
        <v>452348</v>
      </c>
      <c r="L1809" s="181">
        <f>(C1809+4.2+coefficient!$B$20)/0.88*1.19</f>
        <v>22.271931818181816</v>
      </c>
      <c r="M1809" s="135">
        <v>295</v>
      </c>
      <c r="N1809" s="135">
        <v>167453252</v>
      </c>
      <c r="O1809" s="135">
        <v>452349</v>
      </c>
      <c r="P1809" s="182">
        <f>(C1809+4.2+coefficient!$B$20-0.5)/0.88*1.19</f>
        <v>21.595795454545449</v>
      </c>
      <c r="Q1809" s="137">
        <v>296</v>
      </c>
      <c r="R1809" s="137">
        <v>167453252</v>
      </c>
      <c r="S1809" s="137">
        <v>452350</v>
      </c>
      <c r="T1809" s="186">
        <f t="shared" si="126"/>
        <v>10.101477272727275</v>
      </c>
      <c r="U1809" s="187">
        <v>758</v>
      </c>
      <c r="V1809" s="187">
        <v>167453252</v>
      </c>
      <c r="W1809" s="187">
        <v>601578</v>
      </c>
      <c r="X1809" s="188">
        <f>L1809-4.9</f>
        <v>17.371931818181814</v>
      </c>
      <c r="Y1809" s="189">
        <v>759</v>
      </c>
      <c r="Z1809" s="189">
        <v>167453252</v>
      </c>
      <c r="AA1809" s="189">
        <v>601579</v>
      </c>
      <c r="AB1809" s="357">
        <v>93</v>
      </c>
    </row>
    <row r="1810" spans="1:33" x14ac:dyDescent="0.25">
      <c r="A1810" s="144" t="s">
        <v>2650</v>
      </c>
      <c r="B1810" s="183">
        <v>167453253</v>
      </c>
      <c r="C1810" s="184">
        <v>4.17</v>
      </c>
      <c r="D1810" s="127">
        <f>(C1810+4.2+coefficient!$B$19-0.5)/0.9*1.19</f>
        <v>26.272555555555556</v>
      </c>
      <c r="E1810" s="128">
        <f>(C1810+4.2+coefficient!$B$19-0.5)/0.95</f>
        <v>20.915789473684214</v>
      </c>
      <c r="F1810" s="178" t="s">
        <v>841</v>
      </c>
      <c r="G1810" s="179">
        <v>1809</v>
      </c>
      <c r="H1810" s="180">
        <f>(C1810+4.2+coefficient!$B$19)/0.85*1.19</f>
        <v>28.517999999999997</v>
      </c>
      <c r="I1810" s="132">
        <v>294</v>
      </c>
      <c r="J1810" s="132">
        <v>167453253</v>
      </c>
      <c r="K1810" s="132">
        <v>452351</v>
      </c>
      <c r="L1810" s="181">
        <f>(C1810+4.2+coefficient!$B$19)/0.88*1.19</f>
        <v>27.545795454545456</v>
      </c>
      <c r="M1810" s="135">
        <v>295</v>
      </c>
      <c r="N1810" s="135">
        <v>167453253</v>
      </c>
      <c r="O1810" s="135">
        <v>452352</v>
      </c>
      <c r="P1810" s="182">
        <f>(C1810+4.2+coefficient!$B$19-0.5)/0.88*1.19</f>
        <v>26.869659090909092</v>
      </c>
      <c r="Q1810" s="137">
        <v>296</v>
      </c>
      <c r="R1810" s="137">
        <v>167453253</v>
      </c>
      <c r="S1810" s="137">
        <v>452353</v>
      </c>
      <c r="T1810" s="186">
        <f t="shared" si="126"/>
        <v>11.318522727272727</v>
      </c>
      <c r="U1810" s="187">
        <v>758</v>
      </c>
      <c r="V1810" s="187">
        <v>167453253</v>
      </c>
      <c r="W1810" s="187">
        <v>601580</v>
      </c>
      <c r="X1810" s="188">
        <f>L1810-4.9</f>
        <v>22.645795454545457</v>
      </c>
      <c r="Y1810" s="189">
        <v>759</v>
      </c>
      <c r="Z1810" s="189">
        <v>167453253</v>
      </c>
      <c r="AA1810" s="189">
        <v>601581</v>
      </c>
      <c r="AB1810" s="357">
        <v>93</v>
      </c>
    </row>
    <row r="1811" spans="1:33" x14ac:dyDescent="0.25">
      <c r="A1811" s="125" t="s">
        <v>2651</v>
      </c>
      <c r="B1811" s="183">
        <v>167453254</v>
      </c>
      <c r="C1811" s="184">
        <v>3.52</v>
      </c>
      <c r="D1811" s="127">
        <f>(C1811+4.2+coefficient!$B$20-0.5)/0.9*1.19</f>
        <v>21.446444444444442</v>
      </c>
      <c r="E1811" s="128">
        <f>(C1811+4.2+coefficient!$B$20-0.5)/0.95</f>
        <v>17.073684210526316</v>
      </c>
      <c r="F1811" s="185" t="s">
        <v>842</v>
      </c>
      <c r="G1811" s="179">
        <v>1810</v>
      </c>
      <c r="H1811" s="180">
        <f>(C1811+4.2+coefficient!$B$20)/0.85*1.19</f>
        <v>23.407999999999998</v>
      </c>
      <c r="I1811" s="132">
        <v>294</v>
      </c>
      <c r="J1811" s="132">
        <v>167453254</v>
      </c>
      <c r="K1811" s="132">
        <v>452354</v>
      </c>
      <c r="L1811" s="181">
        <f>(C1811+4.2+coefficient!$B$20)/0.88*1.19</f>
        <v>22.61</v>
      </c>
      <c r="M1811" s="135">
        <v>295</v>
      </c>
      <c r="N1811" s="135">
        <v>167453254</v>
      </c>
      <c r="O1811" s="135">
        <v>452355</v>
      </c>
      <c r="P1811" s="182">
        <f>(C1811+4.2+coefficient!$B$20-0.5)/0.88*1.19</f>
        <v>21.933863636363633</v>
      </c>
      <c r="Q1811" s="137">
        <v>296</v>
      </c>
      <c r="R1811" s="137">
        <v>167453254</v>
      </c>
      <c r="S1811" s="137">
        <v>452356</v>
      </c>
      <c r="T1811" s="186">
        <f t="shared" si="126"/>
        <v>10.439545454545454</v>
      </c>
      <c r="U1811" s="187">
        <v>758</v>
      </c>
      <c r="V1811" s="187">
        <v>167453254</v>
      </c>
      <c r="W1811" s="187">
        <v>601582</v>
      </c>
      <c r="X1811" s="188">
        <f>L1811-4.9</f>
        <v>17.71</v>
      </c>
      <c r="Y1811" s="189">
        <v>759</v>
      </c>
      <c r="Z1811" s="189">
        <v>167453254</v>
      </c>
      <c r="AA1811" s="189">
        <v>601583</v>
      </c>
      <c r="AB1811" s="357">
        <v>93</v>
      </c>
    </row>
    <row r="1812" spans="1:33" x14ac:dyDescent="0.25">
      <c r="A1812" s="144" t="s">
        <v>2652</v>
      </c>
      <c r="B1812" s="183">
        <v>167453255</v>
      </c>
      <c r="C1812" s="184">
        <v>4.42</v>
      </c>
      <c r="D1812" s="127">
        <f>(C1812+4.2+coefficient!$B$19-0.5)/0.9*1.19</f>
        <v>26.603111111111112</v>
      </c>
      <c r="E1812" s="128">
        <f>(C1812+4.2+coefficient!$B$19-0.5)/0.95</f>
        <v>21.178947368421056</v>
      </c>
      <c r="F1812" s="178" t="s">
        <v>841</v>
      </c>
      <c r="G1812" s="179">
        <v>1811</v>
      </c>
      <c r="H1812" s="180">
        <f>(C1812+4.2+coefficient!$B$19)/0.85*1.19</f>
        <v>28.868000000000002</v>
      </c>
      <c r="I1812" s="132">
        <v>294</v>
      </c>
      <c r="J1812" s="132">
        <v>167453255</v>
      </c>
      <c r="K1812" s="132">
        <v>452357</v>
      </c>
      <c r="L1812" s="181">
        <f>(C1812+4.2+coefficient!$B$19)/0.88*1.19</f>
        <v>27.883863636363635</v>
      </c>
      <c r="M1812" s="135">
        <v>295</v>
      </c>
      <c r="N1812" s="135">
        <v>167453255</v>
      </c>
      <c r="O1812" s="135">
        <v>452358</v>
      </c>
      <c r="P1812" s="182">
        <f>(C1812+4.2+coefficient!$B$19-0.5)/0.88*1.19</f>
        <v>27.207727272727272</v>
      </c>
      <c r="Q1812" s="137">
        <v>296</v>
      </c>
      <c r="R1812" s="137">
        <v>167453255</v>
      </c>
      <c r="S1812" s="137">
        <v>452359</v>
      </c>
      <c r="T1812" s="186">
        <f t="shared" si="126"/>
        <v>11.656590909090911</v>
      </c>
      <c r="U1812" s="187">
        <v>758</v>
      </c>
      <c r="V1812" s="187">
        <v>167453255</v>
      </c>
      <c r="W1812" s="187">
        <v>601584</v>
      </c>
      <c r="X1812" s="188">
        <f>L1812-4.9</f>
        <v>22.983863636363637</v>
      </c>
      <c r="Y1812" s="189">
        <v>759</v>
      </c>
      <c r="Z1812" s="189">
        <v>167453255</v>
      </c>
      <c r="AA1812" s="189">
        <v>601585</v>
      </c>
      <c r="AB1812" s="357">
        <v>93</v>
      </c>
    </row>
    <row r="1813" spans="1:33" x14ac:dyDescent="0.25">
      <c r="A1813" s="125" t="s">
        <v>2653</v>
      </c>
      <c r="B1813" s="183">
        <v>167453256</v>
      </c>
      <c r="C1813" s="184">
        <v>2.85</v>
      </c>
      <c r="D1813" s="127">
        <f>(C1813+4.2+coefficient!$B$21-0.5)/0.9*1.19</f>
        <v>17.91611111111111</v>
      </c>
      <c r="E1813" s="128">
        <f>(C1813+4.2+coefficient!$B$21-0.5)/0.95</f>
        <v>14.263157894736844</v>
      </c>
      <c r="F1813" s="185" t="s">
        <v>516</v>
      </c>
      <c r="G1813" s="179">
        <v>1812</v>
      </c>
      <c r="H1813" s="180">
        <f>(C1813+4.2+coefficient!$B$21)/0.85*1.19</f>
        <v>19.670000000000002</v>
      </c>
      <c r="I1813" s="132">
        <v>294</v>
      </c>
      <c r="J1813" s="132">
        <v>167453256</v>
      </c>
      <c r="K1813" s="132">
        <v>452360</v>
      </c>
      <c r="L1813" s="181">
        <f>(C1813+4.2+coefficient!$B$21)/0.88*1.19</f>
        <v>18.999431818181819</v>
      </c>
      <c r="M1813" s="135">
        <v>295</v>
      </c>
      <c r="N1813" s="135">
        <v>167453256</v>
      </c>
      <c r="O1813" s="135">
        <v>452361</v>
      </c>
      <c r="P1813" s="182">
        <f>(C1813+4.2+coefficient!$B$21-0.5)/0.88*1.19</f>
        <v>18.323295454545455</v>
      </c>
      <c r="Q1813" s="137">
        <v>296</v>
      </c>
      <c r="R1813" s="137">
        <v>167453256</v>
      </c>
      <c r="S1813" s="137">
        <v>452362</v>
      </c>
      <c r="T1813" s="186">
        <f t="shared" si="126"/>
        <v>9.533522727272727</v>
      </c>
      <c r="U1813" s="187">
        <v>758</v>
      </c>
      <c r="V1813" s="187">
        <v>167453256</v>
      </c>
      <c r="W1813" s="187">
        <v>601586</v>
      </c>
      <c r="X1813" s="188">
        <f t="shared" ref="X1813:X1819" si="127">L1813-1</f>
        <v>17.999431818181819</v>
      </c>
      <c r="Y1813" s="189">
        <v>759</v>
      </c>
      <c r="Z1813" s="189">
        <v>167453256</v>
      </c>
      <c r="AA1813" s="189">
        <v>601587</v>
      </c>
      <c r="AB1813" s="357">
        <v>6</v>
      </c>
    </row>
    <row r="1814" spans="1:33" x14ac:dyDescent="0.25">
      <c r="A1814" s="144" t="s">
        <v>2654</v>
      </c>
      <c r="B1814" s="183">
        <v>167453257</v>
      </c>
      <c r="C1814" s="184">
        <v>3.72</v>
      </c>
      <c r="D1814" s="127">
        <f>(C1814+4.2+coefficient!$B$20-0.5)/0.9*1.19</f>
        <v>21.710888888888892</v>
      </c>
      <c r="E1814" s="128">
        <f>(C1814+4.2+coefficient!$B$20-0.5)/0.95</f>
        <v>17.284210526315793</v>
      </c>
      <c r="F1814" s="178" t="s">
        <v>842</v>
      </c>
      <c r="G1814" s="179">
        <v>1813</v>
      </c>
      <c r="H1814" s="180">
        <f>(C1814+4.2+coefficient!$B$20)/0.85*1.19</f>
        <v>23.688000000000002</v>
      </c>
      <c r="I1814" s="132">
        <v>294</v>
      </c>
      <c r="J1814" s="132">
        <v>167453257</v>
      </c>
      <c r="K1814" s="132">
        <v>452363</v>
      </c>
      <c r="L1814" s="181">
        <f>(C1814+4.2+coefficient!$B$20)/0.88*1.19</f>
        <v>22.880454545454548</v>
      </c>
      <c r="M1814" s="135">
        <v>295</v>
      </c>
      <c r="N1814" s="135">
        <v>167453257</v>
      </c>
      <c r="O1814" s="135">
        <v>452364</v>
      </c>
      <c r="P1814" s="182">
        <f>(C1814+4.2+coefficient!$B$20-0.5)/0.88*1.19</f>
        <v>22.204318181818181</v>
      </c>
      <c r="Q1814" s="137">
        <v>296</v>
      </c>
      <c r="R1814" s="137">
        <v>167453257</v>
      </c>
      <c r="S1814" s="137">
        <v>452365</v>
      </c>
      <c r="T1814" s="186">
        <f t="shared" si="126"/>
        <v>10.709999999999999</v>
      </c>
      <c r="U1814" s="187">
        <v>758</v>
      </c>
      <c r="V1814" s="187">
        <v>167453257</v>
      </c>
      <c r="W1814" s="187">
        <v>601588</v>
      </c>
      <c r="X1814" s="188">
        <f t="shared" si="127"/>
        <v>21.880454545454548</v>
      </c>
      <c r="Y1814" s="189">
        <v>759</v>
      </c>
      <c r="Z1814" s="189">
        <v>167453257</v>
      </c>
      <c r="AA1814" s="189">
        <v>601589</v>
      </c>
      <c r="AB1814" s="357">
        <v>6</v>
      </c>
    </row>
    <row r="1815" spans="1:33" x14ac:dyDescent="0.25">
      <c r="A1815" s="125" t="s">
        <v>2655</v>
      </c>
      <c r="B1815" s="183">
        <v>167453258</v>
      </c>
      <c r="C1815" s="184">
        <v>5.63</v>
      </c>
      <c r="D1815" s="127">
        <f>(C1815+4.2+coefficient!$B$19-0.5)/0.9*1.19</f>
        <v>28.202999999999999</v>
      </c>
      <c r="E1815" s="128">
        <f>(C1815+4.2+coefficient!$B$19-0.5)/0.95</f>
        <v>22.452631578947368</v>
      </c>
      <c r="F1815" s="185" t="s">
        <v>841</v>
      </c>
      <c r="G1815" s="179">
        <v>1814</v>
      </c>
      <c r="H1815" s="180">
        <f>(C1815+4.2+coefficient!$B$19)/0.85*1.19</f>
        <v>30.561999999999994</v>
      </c>
      <c r="I1815" s="132">
        <v>294</v>
      </c>
      <c r="J1815" s="132">
        <v>167453258</v>
      </c>
      <c r="K1815" s="132">
        <v>452366</v>
      </c>
      <c r="L1815" s="181">
        <f>(C1815+4.2+coefficient!$B$19)/0.88*1.19</f>
        <v>29.520113636363632</v>
      </c>
      <c r="M1815" s="135">
        <v>295</v>
      </c>
      <c r="N1815" s="135">
        <v>167453258</v>
      </c>
      <c r="O1815" s="135">
        <v>452367</v>
      </c>
      <c r="P1815" s="182">
        <f>(C1815+4.2+coefficient!$B$19-0.5)/0.88*1.19</f>
        <v>28.843977272727273</v>
      </c>
      <c r="Q1815" s="137">
        <v>296</v>
      </c>
      <c r="R1815" s="137">
        <v>167453258</v>
      </c>
      <c r="S1815" s="137">
        <v>452368</v>
      </c>
      <c r="T1815" s="186">
        <f t="shared" si="126"/>
        <v>13.292840909090907</v>
      </c>
      <c r="U1815" s="187">
        <v>758</v>
      </c>
      <c r="V1815" s="187">
        <v>167453258</v>
      </c>
      <c r="W1815" s="187">
        <v>601590</v>
      </c>
      <c r="X1815" s="188">
        <f t="shared" si="127"/>
        <v>28.520113636363632</v>
      </c>
      <c r="Y1815" s="189">
        <v>759</v>
      </c>
      <c r="Z1815" s="189">
        <v>167453258</v>
      </c>
      <c r="AA1815" s="189">
        <v>601591</v>
      </c>
      <c r="AB1815" s="357">
        <v>6</v>
      </c>
    </row>
    <row r="1816" spans="1:33" x14ac:dyDescent="0.25">
      <c r="A1816" s="144" t="s">
        <v>2656</v>
      </c>
      <c r="B1816" s="183">
        <v>167453259</v>
      </c>
      <c r="C1816" s="184">
        <v>7.29</v>
      </c>
      <c r="D1816" s="127">
        <f>(C1816+4.2+coefficient!$B$19-0.5)/0.9*1.19</f>
        <v>30.397888888888886</v>
      </c>
      <c r="E1816" s="128">
        <f>(C1816+4.2+coefficient!$B$19-0.5)/0.95</f>
        <v>24.200000000000003</v>
      </c>
      <c r="F1816" s="178" t="s">
        <v>841</v>
      </c>
      <c r="G1816" s="179">
        <v>1815</v>
      </c>
      <c r="H1816" s="180">
        <f>(C1816+4.2+coefficient!$B$19)/0.85*1.19</f>
        <v>32.886000000000003</v>
      </c>
      <c r="I1816" s="132">
        <v>294</v>
      </c>
      <c r="J1816" s="132">
        <v>167453259</v>
      </c>
      <c r="K1816" s="132">
        <v>452369</v>
      </c>
      <c r="L1816" s="181">
        <f>(C1816+4.2+coefficient!$B$19)/0.88*1.19</f>
        <v>31.764886363636364</v>
      </c>
      <c r="M1816" s="135">
        <v>295</v>
      </c>
      <c r="N1816" s="135">
        <v>167453259</v>
      </c>
      <c r="O1816" s="135">
        <v>452370</v>
      </c>
      <c r="P1816" s="182">
        <f>(C1816+4.2+coefficient!$B$19-0.5)/0.88*1.19</f>
        <v>31.088750000000005</v>
      </c>
      <c r="Q1816" s="137">
        <v>296</v>
      </c>
      <c r="R1816" s="137">
        <v>167453259</v>
      </c>
      <c r="S1816" s="137">
        <v>452371</v>
      </c>
      <c r="T1816" s="186">
        <f t="shared" si="126"/>
        <v>15.537613636363636</v>
      </c>
      <c r="U1816" s="187">
        <v>758</v>
      </c>
      <c r="V1816" s="187">
        <v>167453259</v>
      </c>
      <c r="W1816" s="187">
        <v>601592</v>
      </c>
      <c r="X1816" s="188">
        <f t="shared" si="127"/>
        <v>30.764886363636364</v>
      </c>
      <c r="Y1816" s="189">
        <v>759</v>
      </c>
      <c r="Z1816" s="189">
        <v>167453259</v>
      </c>
      <c r="AA1816" s="189">
        <v>601593</v>
      </c>
      <c r="AB1816" s="357">
        <v>6</v>
      </c>
    </row>
    <row r="1817" spans="1:33" x14ac:dyDescent="0.25">
      <c r="A1817" s="125" t="s">
        <v>2657</v>
      </c>
      <c r="B1817" s="183">
        <v>167453260</v>
      </c>
      <c r="C1817" s="184">
        <v>3.97</v>
      </c>
      <c r="D1817" s="127">
        <f>(C1817+4.2+coefficient!$B$20-0.5)/0.9*1.19</f>
        <v>22.041444444444444</v>
      </c>
      <c r="E1817" s="128">
        <f>(C1817+4.2+coefficient!$B$20-0.5)/0.95</f>
        <v>17.547368421052635</v>
      </c>
      <c r="F1817" s="185" t="s">
        <v>842</v>
      </c>
      <c r="G1817" s="179">
        <v>1816</v>
      </c>
      <c r="H1817" s="180">
        <f>(C1817+4.2+coefficient!$B$20)/0.85*1.19</f>
        <v>24.038000000000004</v>
      </c>
      <c r="I1817" s="132">
        <v>294</v>
      </c>
      <c r="J1817" s="132">
        <v>167453260</v>
      </c>
      <c r="K1817" s="132">
        <v>452372</v>
      </c>
      <c r="L1817" s="181">
        <f>(C1817+4.2+coefficient!$B$20)/0.88*1.19</f>
        <v>23.218522727272727</v>
      </c>
      <c r="M1817" s="135">
        <v>295</v>
      </c>
      <c r="N1817" s="135">
        <v>167453260</v>
      </c>
      <c r="O1817" s="135">
        <v>452373</v>
      </c>
      <c r="P1817" s="182">
        <f>(C1817+4.2+coefficient!$B$20-0.5)/0.88*1.19</f>
        <v>22.542386363636364</v>
      </c>
      <c r="Q1817" s="137">
        <v>296</v>
      </c>
      <c r="R1817" s="137">
        <v>167453260</v>
      </c>
      <c r="S1817" s="137">
        <v>452374</v>
      </c>
      <c r="T1817" s="186">
        <f t="shared" si="126"/>
        <v>11.048068181818181</v>
      </c>
      <c r="U1817" s="187">
        <v>758</v>
      </c>
      <c r="V1817" s="187">
        <v>167453260</v>
      </c>
      <c r="W1817" s="187">
        <v>601594</v>
      </c>
      <c r="X1817" s="188">
        <f t="shared" si="127"/>
        <v>22.218522727272727</v>
      </c>
      <c r="Y1817" s="189">
        <v>759</v>
      </c>
      <c r="Z1817" s="189">
        <v>167453260</v>
      </c>
      <c r="AA1817" s="189">
        <v>601595</v>
      </c>
      <c r="AB1817" s="357">
        <v>6</v>
      </c>
    </row>
    <row r="1818" spans="1:33" x14ac:dyDescent="0.25">
      <c r="A1818" s="144" t="s">
        <v>2658</v>
      </c>
      <c r="B1818" s="183">
        <v>167453261</v>
      </c>
      <c r="C1818" s="184">
        <v>5.88</v>
      </c>
      <c r="D1818" s="127">
        <f>(C1818+4.2+coefficient!$B$19-0.5)/0.9*1.19</f>
        <v>28.533555555555552</v>
      </c>
      <c r="E1818" s="128">
        <f>(C1818+4.2+coefficient!$B$19-0.5)/0.95</f>
        <v>22.715789473684211</v>
      </c>
      <c r="F1818" s="178" t="s">
        <v>841</v>
      </c>
      <c r="G1818" s="179">
        <v>1817</v>
      </c>
      <c r="H1818" s="180">
        <f>(C1818+4.2+coefficient!$B$19)/0.85*1.19</f>
        <v>30.911999999999999</v>
      </c>
      <c r="I1818" s="132">
        <v>294</v>
      </c>
      <c r="J1818" s="132">
        <v>167453261</v>
      </c>
      <c r="K1818" s="132">
        <v>452375</v>
      </c>
      <c r="L1818" s="181">
        <f>(C1818+4.2+coefficient!$B$19)/0.88*1.19</f>
        <v>29.858181818181816</v>
      </c>
      <c r="M1818" s="135">
        <v>295</v>
      </c>
      <c r="N1818" s="135">
        <v>167453261</v>
      </c>
      <c r="O1818" s="135">
        <v>452376</v>
      </c>
      <c r="P1818" s="182">
        <f>(C1818+4.2+coefficient!$B$19-0.5)/0.88*1.19</f>
        <v>29.182045454545449</v>
      </c>
      <c r="Q1818" s="137">
        <v>296</v>
      </c>
      <c r="R1818" s="137">
        <v>167453261</v>
      </c>
      <c r="S1818" s="137">
        <v>452377</v>
      </c>
      <c r="T1818" s="186">
        <f t="shared" si="126"/>
        <v>13.630909090909091</v>
      </c>
      <c r="U1818" s="187">
        <v>758</v>
      </c>
      <c r="V1818" s="187">
        <v>167453261</v>
      </c>
      <c r="W1818" s="187">
        <v>601596</v>
      </c>
      <c r="X1818" s="188">
        <f t="shared" si="127"/>
        <v>28.858181818181816</v>
      </c>
      <c r="Y1818" s="189">
        <v>759</v>
      </c>
      <c r="Z1818" s="189">
        <v>167453261</v>
      </c>
      <c r="AA1818" s="189">
        <v>601597</v>
      </c>
      <c r="AB1818" s="357">
        <v>6</v>
      </c>
    </row>
    <row r="1819" spans="1:33" x14ac:dyDescent="0.25">
      <c r="A1819" s="125" t="s">
        <v>2659</v>
      </c>
      <c r="B1819" s="183">
        <v>167453262</v>
      </c>
      <c r="C1819" s="184">
        <v>7.54</v>
      </c>
      <c r="D1819" s="127">
        <f>(C1819+4.2+coefficient!$B$19-0.5)/0.9*1.19</f>
        <v>30.728444444444445</v>
      </c>
      <c r="E1819" s="128">
        <f>(C1819+4.2+coefficient!$B$19-0.5)/0.95</f>
        <v>24.463157894736845</v>
      </c>
      <c r="F1819" s="185" t="s">
        <v>841</v>
      </c>
      <c r="G1819" s="179">
        <v>1818</v>
      </c>
      <c r="H1819" s="180">
        <f>(C1819+4.2+coefficient!$B$19)/0.85*1.19</f>
        <v>33.236000000000004</v>
      </c>
      <c r="I1819" s="132">
        <v>294</v>
      </c>
      <c r="J1819" s="132">
        <v>167453262</v>
      </c>
      <c r="K1819" s="132">
        <v>452378</v>
      </c>
      <c r="L1819" s="181">
        <f>(C1819+4.2+coefficient!$B$19)/0.88*1.19</f>
        <v>32.102954545454544</v>
      </c>
      <c r="M1819" s="135">
        <v>295</v>
      </c>
      <c r="N1819" s="135">
        <v>167453262</v>
      </c>
      <c r="O1819" s="135">
        <v>452379</v>
      </c>
      <c r="P1819" s="182">
        <f>(C1819+4.2+coefficient!$B$19-0.5)/0.88*1.19</f>
        <v>31.426818181818181</v>
      </c>
      <c r="Q1819" s="137">
        <v>296</v>
      </c>
      <c r="R1819" s="137">
        <v>167453262</v>
      </c>
      <c r="S1819" s="137">
        <v>452380</v>
      </c>
      <c r="T1819" s="186">
        <f t="shared" si="126"/>
        <v>15.875681818181818</v>
      </c>
      <c r="U1819" s="187">
        <v>758</v>
      </c>
      <c r="V1819" s="187">
        <v>167453262</v>
      </c>
      <c r="W1819" s="187">
        <v>601598</v>
      </c>
      <c r="X1819" s="188">
        <f t="shared" si="127"/>
        <v>31.102954545454544</v>
      </c>
      <c r="Y1819" s="189">
        <v>759</v>
      </c>
      <c r="Z1819" s="189">
        <v>167453262</v>
      </c>
      <c r="AA1819" s="189">
        <v>601599</v>
      </c>
      <c r="AB1819" s="357">
        <v>6</v>
      </c>
    </row>
    <row r="1820" spans="1:33" x14ac:dyDescent="0.25">
      <c r="A1820" s="146" t="s">
        <v>2660</v>
      </c>
      <c r="B1820" s="190">
        <v>167453263</v>
      </c>
      <c r="C1820" s="191">
        <v>4.26</v>
      </c>
      <c r="D1820" s="192">
        <f>(C1820+4.2+coefficient!$B$21-0.5)/0.9*1.19</f>
        <v>19.780444444444445</v>
      </c>
      <c r="E1820" s="193">
        <f>(C1820+4.2+coefficient!$B$21-0.5)/0.95</f>
        <v>15.747368421052633</v>
      </c>
      <c r="F1820" s="178" t="s">
        <v>516</v>
      </c>
      <c r="G1820" s="179">
        <v>1819</v>
      </c>
      <c r="H1820" s="180">
        <f>(C1820+4.2+coefficient!$B$21)/0.85*1.19</f>
        <v>21.644000000000002</v>
      </c>
      <c r="I1820" s="132">
        <v>294</v>
      </c>
      <c r="J1820" s="132">
        <v>167453263</v>
      </c>
      <c r="K1820" s="132">
        <v>452381</v>
      </c>
      <c r="L1820" s="181">
        <f>(C1820+4.2+coefficient!$B$21)/0.88*1.19</f>
        <v>20.906136363636364</v>
      </c>
      <c r="M1820" s="135">
        <v>295</v>
      </c>
      <c r="N1820" s="135">
        <v>167453263</v>
      </c>
      <c r="O1820" s="135">
        <v>452382</v>
      </c>
      <c r="P1820" s="182">
        <f>(C1820+4.2+coefficient!$B$21-0.5)/0.88*1.19</f>
        <v>20.23</v>
      </c>
      <c r="Q1820" s="137">
        <v>296</v>
      </c>
      <c r="R1820" s="137">
        <v>167453263</v>
      </c>
      <c r="S1820" s="137">
        <v>452383</v>
      </c>
      <c r="T1820" s="186">
        <f t="shared" si="126"/>
        <v>11.440227272727274</v>
      </c>
      <c r="U1820" s="187">
        <v>758</v>
      </c>
      <c r="V1820" s="187">
        <v>167453263</v>
      </c>
      <c r="W1820" s="187">
        <v>601600</v>
      </c>
      <c r="X1820" s="188">
        <f>L1820-2</f>
        <v>18.906136363636364</v>
      </c>
      <c r="Y1820" s="189">
        <v>759</v>
      </c>
      <c r="Z1820" s="189">
        <v>167453263</v>
      </c>
      <c r="AA1820" s="189">
        <v>601601</v>
      </c>
      <c r="AB1820" s="357">
        <v>19</v>
      </c>
      <c r="AE1820">
        <v>1</v>
      </c>
      <c r="AF1820">
        <v>20.91</v>
      </c>
      <c r="AG1820">
        <v>0</v>
      </c>
    </row>
    <row r="1821" spans="1:33" x14ac:dyDescent="0.25">
      <c r="A1821" s="148" t="s">
        <v>2661</v>
      </c>
      <c r="B1821" s="190">
        <v>167453264</v>
      </c>
      <c r="C1821" s="191">
        <v>4.97</v>
      </c>
      <c r="D1821" s="192">
        <f>(C1821+4.2+coefficient!$B$20-0.5)/0.9*1.19</f>
        <v>23.363666666666671</v>
      </c>
      <c r="E1821" s="193">
        <f>(C1821+4.2+coefficient!$B$20-0.5)/0.95</f>
        <v>18.600000000000001</v>
      </c>
      <c r="F1821" s="185" t="s">
        <v>842</v>
      </c>
      <c r="G1821" s="179">
        <v>1820</v>
      </c>
      <c r="H1821" s="180">
        <f>(C1821+4.2+coefficient!$B$20)/0.85*1.19</f>
        <v>25.438000000000002</v>
      </c>
      <c r="I1821" s="132">
        <v>294</v>
      </c>
      <c r="J1821" s="132">
        <v>167453264</v>
      </c>
      <c r="K1821" s="132">
        <v>452384</v>
      </c>
      <c r="L1821" s="181">
        <f>(C1821+4.2+coefficient!$B$20)/0.88*1.19</f>
        <v>24.570795454545454</v>
      </c>
      <c r="M1821" s="135">
        <v>295</v>
      </c>
      <c r="N1821" s="135">
        <v>167453264</v>
      </c>
      <c r="O1821" s="135">
        <v>452385</v>
      </c>
      <c r="P1821" s="182">
        <f>(C1821+4.2+coefficient!$B$20-0.5)/0.88*1.19</f>
        <v>23.894659090909091</v>
      </c>
      <c r="Q1821" s="137">
        <v>296</v>
      </c>
      <c r="R1821" s="137">
        <v>167453264</v>
      </c>
      <c r="S1821" s="137">
        <v>452386</v>
      </c>
      <c r="T1821" s="186">
        <f t="shared" si="126"/>
        <v>12.400340909090907</v>
      </c>
      <c r="U1821" s="187">
        <v>758</v>
      </c>
      <c r="V1821" s="187">
        <v>167453264</v>
      </c>
      <c r="W1821" s="187">
        <v>601602</v>
      </c>
      <c r="X1821" s="188">
        <f>L1821-2</f>
        <v>22.570795454545454</v>
      </c>
      <c r="Y1821" s="189">
        <v>759</v>
      </c>
      <c r="Z1821" s="189">
        <v>167453264</v>
      </c>
      <c r="AA1821" s="189">
        <v>601603</v>
      </c>
      <c r="AB1821" s="357">
        <v>19</v>
      </c>
    </row>
    <row r="1822" spans="1:33" x14ac:dyDescent="0.25">
      <c r="A1822" s="146" t="s">
        <v>2662</v>
      </c>
      <c r="B1822" s="190">
        <v>167453265</v>
      </c>
      <c r="C1822" s="191">
        <v>5.28</v>
      </c>
      <c r="D1822" s="192">
        <f>(C1822+4.2+coefficient!$B$20-0.5)/0.9*1.19</f>
        <v>23.773555555555554</v>
      </c>
      <c r="E1822" s="193">
        <f>(C1822+4.2+coefficient!$B$20-0.5)/0.95</f>
        <v>18.926315789473687</v>
      </c>
      <c r="F1822" s="178" t="s">
        <v>842</v>
      </c>
      <c r="G1822" s="179">
        <v>1821</v>
      </c>
      <c r="H1822" s="180">
        <f>(C1822+4.2+coefficient!$B$20)/0.85*1.19</f>
        <v>25.872</v>
      </c>
      <c r="I1822" s="132">
        <v>294</v>
      </c>
      <c r="J1822" s="132">
        <v>167453265</v>
      </c>
      <c r="K1822" s="132">
        <v>452387</v>
      </c>
      <c r="L1822" s="181">
        <f>(C1822+4.2+coefficient!$B$20)/0.88*1.19</f>
        <v>24.99</v>
      </c>
      <c r="M1822" s="135">
        <v>295</v>
      </c>
      <c r="N1822" s="135">
        <v>167453265</v>
      </c>
      <c r="O1822" s="135">
        <v>452388</v>
      </c>
      <c r="P1822" s="182">
        <f>(C1822+4.2+coefficient!$B$20-0.5)/0.88*1.19</f>
        <v>24.313863636363639</v>
      </c>
      <c r="Q1822" s="137">
        <v>296</v>
      </c>
      <c r="R1822" s="137">
        <v>167453265</v>
      </c>
      <c r="S1822" s="137">
        <v>452389</v>
      </c>
      <c r="T1822" s="186">
        <f t="shared" si="126"/>
        <v>12.819545454545455</v>
      </c>
      <c r="U1822" s="187">
        <v>758</v>
      </c>
      <c r="V1822" s="187">
        <v>167453265</v>
      </c>
      <c r="W1822" s="187">
        <v>601604</v>
      </c>
      <c r="X1822" s="188">
        <f>L1822-4.9</f>
        <v>20.089999999999996</v>
      </c>
      <c r="Y1822" s="189">
        <v>759</v>
      </c>
      <c r="Z1822" s="189">
        <v>167453265</v>
      </c>
      <c r="AA1822" s="189">
        <v>601605</v>
      </c>
      <c r="AB1822" s="357">
        <v>0</v>
      </c>
    </row>
    <row r="1823" spans="1:33" x14ac:dyDescent="0.25">
      <c r="A1823" s="148" t="s">
        <v>2663</v>
      </c>
      <c r="B1823" s="190">
        <v>167453266</v>
      </c>
      <c r="C1823" s="191">
        <v>7.21</v>
      </c>
      <c r="D1823" s="192">
        <f>(C1823+4.2+coefficient!$B$19-0.5)/0.9*1.19</f>
        <v>30.292111111111112</v>
      </c>
      <c r="E1823" s="193">
        <f>(C1823+4.2+coefficient!$B$19-0.5)/0.95</f>
        <v>24.115789473684213</v>
      </c>
      <c r="F1823" s="185" t="s">
        <v>841</v>
      </c>
      <c r="G1823" s="179">
        <v>1822</v>
      </c>
      <c r="H1823" s="180">
        <f>(C1823+4.2+coefficient!$B$19)/0.85*1.19</f>
        <v>32.774000000000001</v>
      </c>
      <c r="I1823" s="132">
        <v>294</v>
      </c>
      <c r="J1823" s="132">
        <v>167453266</v>
      </c>
      <c r="K1823" s="132">
        <v>452390</v>
      </c>
      <c r="L1823" s="181">
        <f>(C1823+4.2+coefficient!$B$19)/0.88*1.19</f>
        <v>31.656704545454545</v>
      </c>
      <c r="M1823" s="135">
        <v>295</v>
      </c>
      <c r="N1823" s="135">
        <v>167453266</v>
      </c>
      <c r="O1823" s="135">
        <v>452391</v>
      </c>
      <c r="P1823" s="182">
        <f>(C1823+4.2+coefficient!$B$19-0.5)/0.88*1.19</f>
        <v>30.980568181818182</v>
      </c>
      <c r="Q1823" s="137">
        <v>296</v>
      </c>
      <c r="R1823" s="137">
        <v>167453266</v>
      </c>
      <c r="S1823" s="137">
        <v>452392</v>
      </c>
      <c r="T1823" s="186">
        <f t="shared" si="126"/>
        <v>15.429431818181818</v>
      </c>
      <c r="U1823" s="187">
        <v>758</v>
      </c>
      <c r="V1823" s="187">
        <v>167453266</v>
      </c>
      <c r="W1823" s="187">
        <v>601606</v>
      </c>
      <c r="X1823" s="188">
        <f>L1823-4.9</f>
        <v>26.756704545454546</v>
      </c>
      <c r="Y1823" s="189">
        <v>759</v>
      </c>
      <c r="Z1823" s="189">
        <v>167453266</v>
      </c>
      <c r="AA1823" s="189">
        <v>601607</v>
      </c>
      <c r="AB1823" s="357">
        <v>0</v>
      </c>
    </row>
    <row r="1824" spans="1:33" x14ac:dyDescent="0.25">
      <c r="A1824" s="146" t="s">
        <v>2664</v>
      </c>
      <c r="B1824" s="190">
        <v>167453267</v>
      </c>
      <c r="C1824" s="191">
        <v>7.2</v>
      </c>
      <c r="D1824" s="192">
        <f>(C1824+4.2+coefficient!$B$19-0.5)/0.9*1.19</f>
        <v>30.278888888888886</v>
      </c>
      <c r="E1824" s="193">
        <f>(C1824+4.2+coefficient!$B$19-0.5)/0.95</f>
        <v>24.105263157894736</v>
      </c>
      <c r="F1824" s="178" t="s">
        <v>841</v>
      </c>
      <c r="G1824" s="179">
        <v>1823</v>
      </c>
      <c r="H1824" s="180">
        <f>(C1824+4.2+coefficient!$B$19)/0.85*1.19</f>
        <v>32.76</v>
      </c>
      <c r="I1824" s="132">
        <v>294</v>
      </c>
      <c r="J1824" s="132">
        <v>167453267</v>
      </c>
      <c r="K1824" s="132">
        <v>452393</v>
      </c>
      <c r="L1824" s="181">
        <f>(C1824+4.2+coefficient!$B$19)/0.88*1.19</f>
        <v>31.643181818181816</v>
      </c>
      <c r="M1824" s="135">
        <v>295</v>
      </c>
      <c r="N1824" s="135">
        <v>167453267</v>
      </c>
      <c r="O1824" s="135">
        <v>452394</v>
      </c>
      <c r="P1824" s="182">
        <f>(C1824+4.2+coefficient!$B$19-0.5)/0.88*1.19</f>
        <v>30.967045454545449</v>
      </c>
      <c r="Q1824" s="137">
        <v>296</v>
      </c>
      <c r="R1824" s="137">
        <v>167453267</v>
      </c>
      <c r="S1824" s="137">
        <v>452395</v>
      </c>
      <c r="T1824" s="186">
        <f t="shared" si="126"/>
        <v>15.415909090909091</v>
      </c>
      <c r="U1824" s="187">
        <v>758</v>
      </c>
      <c r="V1824" s="187">
        <v>167453267</v>
      </c>
      <c r="W1824" s="187">
        <v>601608</v>
      </c>
      <c r="X1824" s="188">
        <f>L1824-4.9</f>
        <v>26.743181818181817</v>
      </c>
      <c r="Y1824" s="189">
        <v>759</v>
      </c>
      <c r="Z1824" s="189">
        <v>167453267</v>
      </c>
      <c r="AA1824" s="189">
        <v>601609</v>
      </c>
      <c r="AB1824" s="357">
        <v>0</v>
      </c>
    </row>
    <row r="1825" spans="1:33" x14ac:dyDescent="0.25">
      <c r="A1825" s="148" t="s">
        <v>2665</v>
      </c>
      <c r="B1825" s="190">
        <v>167453268</v>
      </c>
      <c r="C1825" s="191">
        <v>5.38</v>
      </c>
      <c r="D1825" s="192">
        <f>(C1825+4.2+coefficient!$B$20-0.5)/0.9*1.19</f>
        <v>23.905777777777772</v>
      </c>
      <c r="E1825" s="193">
        <f>(C1825+4.2+coefficient!$B$20-0.5)/0.95</f>
        <v>19.03157894736842</v>
      </c>
      <c r="F1825" s="185" t="s">
        <v>842</v>
      </c>
      <c r="G1825" s="179">
        <v>1824</v>
      </c>
      <c r="H1825" s="180">
        <f>(C1825+4.2+coefficient!$B$20)/0.85*1.19</f>
        <v>26.011999999999997</v>
      </c>
      <c r="I1825" s="132">
        <v>294</v>
      </c>
      <c r="J1825" s="132">
        <v>167453268</v>
      </c>
      <c r="K1825" s="132">
        <v>452396</v>
      </c>
      <c r="L1825" s="181">
        <f>(C1825+4.2+coefficient!$B$20)/0.88*1.19</f>
        <v>25.125227272727273</v>
      </c>
      <c r="M1825" s="135">
        <v>295</v>
      </c>
      <c r="N1825" s="135">
        <v>167453268</v>
      </c>
      <c r="O1825" s="135">
        <v>452397</v>
      </c>
      <c r="P1825" s="182">
        <f>(C1825+4.2+coefficient!$B$20-0.5)/0.88*1.19</f>
        <v>24.449090909090906</v>
      </c>
      <c r="Q1825" s="137">
        <v>296</v>
      </c>
      <c r="R1825" s="137">
        <v>167453268</v>
      </c>
      <c r="S1825" s="137">
        <v>452398</v>
      </c>
      <c r="T1825" s="186">
        <f t="shared" si="126"/>
        <v>12.954772727272728</v>
      </c>
      <c r="U1825" s="187">
        <v>758</v>
      </c>
      <c r="V1825" s="187">
        <v>167453268</v>
      </c>
      <c r="W1825" s="187">
        <v>601610</v>
      </c>
      <c r="X1825" s="188">
        <f>L1825-2</f>
        <v>23.125227272727273</v>
      </c>
      <c r="Y1825" s="189">
        <v>759</v>
      </c>
      <c r="Z1825" s="189">
        <v>167453268</v>
      </c>
      <c r="AA1825" s="189">
        <v>601611</v>
      </c>
      <c r="AB1825" s="357">
        <v>19</v>
      </c>
    </row>
    <row r="1826" spans="1:33" x14ac:dyDescent="0.25">
      <c r="A1826" s="146" t="s">
        <v>2666</v>
      </c>
      <c r="B1826" s="190">
        <v>167453269</v>
      </c>
      <c r="C1826" s="191">
        <v>4.7699999999999996</v>
      </c>
      <c r="D1826" s="192">
        <f>(C1826+4.2+coefficient!$B$21-0.5)/0.9*1.19</f>
        <v>20.454777777777775</v>
      </c>
      <c r="E1826" s="193">
        <f>(C1826+4.2+coefficient!$B$21-0.5)/0.95</f>
        <v>16.284210526315789</v>
      </c>
      <c r="F1826" s="178" t="s">
        <v>516</v>
      </c>
      <c r="G1826" s="179">
        <v>1825</v>
      </c>
      <c r="H1826" s="180">
        <f>(C1826+4.2+coefficient!$B$21)/0.85*1.19</f>
        <v>22.358000000000001</v>
      </c>
      <c r="I1826" s="132">
        <v>294</v>
      </c>
      <c r="J1826" s="132">
        <v>167453269</v>
      </c>
      <c r="K1826" s="132">
        <v>452399</v>
      </c>
      <c r="L1826" s="181">
        <f>(C1826+4.2+coefficient!$B$21)/0.88*1.19</f>
        <v>21.595795454545449</v>
      </c>
      <c r="M1826" s="135">
        <v>295</v>
      </c>
      <c r="N1826" s="135">
        <v>167453269</v>
      </c>
      <c r="O1826" s="135">
        <v>452400</v>
      </c>
      <c r="P1826" s="182">
        <f>(C1826+4.2+coefficient!$B$21-0.5)/0.88*1.19</f>
        <v>20.919659090909089</v>
      </c>
      <c r="Q1826" s="137">
        <v>296</v>
      </c>
      <c r="R1826" s="137">
        <v>167453269</v>
      </c>
      <c r="S1826" s="137">
        <v>452401</v>
      </c>
      <c r="T1826" s="186">
        <f t="shared" si="126"/>
        <v>12.129886363636361</v>
      </c>
      <c r="U1826" s="187">
        <v>758</v>
      </c>
      <c r="V1826" s="187">
        <v>167453269</v>
      </c>
      <c r="W1826" s="187">
        <v>601612</v>
      </c>
      <c r="X1826" s="188">
        <f>L1826-2</f>
        <v>19.595795454545449</v>
      </c>
      <c r="Y1826" s="189">
        <v>759</v>
      </c>
      <c r="Z1826" s="189">
        <v>167453269</v>
      </c>
      <c r="AA1826" s="189">
        <v>601613</v>
      </c>
      <c r="AB1826" s="357">
        <v>19</v>
      </c>
    </row>
    <row r="1827" spans="1:33" x14ac:dyDescent="0.25">
      <c r="A1827" s="148" t="s">
        <v>2667</v>
      </c>
      <c r="B1827" s="190">
        <v>167453270</v>
      </c>
      <c r="C1827" s="191">
        <v>5.48</v>
      </c>
      <c r="D1827" s="192">
        <f>(C1827+4.2+coefficient!$B$20-0.5)/0.9*1.19</f>
        <v>24.037999999999997</v>
      </c>
      <c r="E1827" s="193">
        <f>(C1827+4.2+coefficient!$B$20-0.5)/0.95</f>
        <v>19.13684210526316</v>
      </c>
      <c r="F1827" s="185" t="s">
        <v>842</v>
      </c>
      <c r="G1827" s="179">
        <v>1826</v>
      </c>
      <c r="H1827" s="180">
        <f>(C1827+4.2+coefficient!$B$20)/0.85*1.19</f>
        <v>26.151999999999997</v>
      </c>
      <c r="I1827" s="132">
        <v>294</v>
      </c>
      <c r="J1827" s="132">
        <v>167453270</v>
      </c>
      <c r="K1827" s="132">
        <v>452402</v>
      </c>
      <c r="L1827" s="181">
        <f>(C1827+4.2+coefficient!$B$20)/0.88*1.19</f>
        <v>25.260454545454543</v>
      </c>
      <c r="M1827" s="135">
        <v>295</v>
      </c>
      <c r="N1827" s="135">
        <v>167453270</v>
      </c>
      <c r="O1827" s="135">
        <v>452403</v>
      </c>
      <c r="P1827" s="182">
        <f>(C1827+4.2+coefficient!$B$20-0.5)/0.88*1.19</f>
        <v>24.584318181818183</v>
      </c>
      <c r="Q1827" s="137">
        <v>296</v>
      </c>
      <c r="R1827" s="137">
        <v>167453270</v>
      </c>
      <c r="S1827" s="137">
        <v>452404</v>
      </c>
      <c r="T1827" s="186">
        <f t="shared" si="126"/>
        <v>13.09</v>
      </c>
      <c r="U1827" s="187">
        <v>758</v>
      </c>
      <c r="V1827" s="187">
        <v>167453270</v>
      </c>
      <c r="W1827" s="187">
        <v>601614</v>
      </c>
      <c r="X1827" s="188">
        <f>L1827-2</f>
        <v>23.260454545454543</v>
      </c>
      <c r="Y1827" s="189">
        <v>759</v>
      </c>
      <c r="Z1827" s="189">
        <v>167453270</v>
      </c>
      <c r="AA1827" s="189">
        <v>601615</v>
      </c>
      <c r="AB1827" s="357">
        <v>19</v>
      </c>
    </row>
    <row r="1828" spans="1:33" x14ac:dyDescent="0.25">
      <c r="A1828" s="146" t="s">
        <v>2668</v>
      </c>
      <c r="B1828" s="190">
        <v>167453271</v>
      </c>
      <c r="C1828" s="191">
        <v>5.79</v>
      </c>
      <c r="D1828" s="192">
        <f>(C1828+4.2+coefficient!$B$20-0.5)/0.9*1.19</f>
        <v>24.44788888888889</v>
      </c>
      <c r="E1828" s="193">
        <f>(C1828+4.2+coefficient!$B$20-0.5)/0.95</f>
        <v>19.463157894736845</v>
      </c>
      <c r="F1828" s="178" t="s">
        <v>842</v>
      </c>
      <c r="G1828" s="179">
        <v>1827</v>
      </c>
      <c r="H1828" s="180">
        <f>(C1828+4.2+coefficient!$B$20)/0.85*1.19</f>
        <v>26.586000000000002</v>
      </c>
      <c r="I1828" s="132">
        <v>294</v>
      </c>
      <c r="J1828" s="132">
        <v>167453271</v>
      </c>
      <c r="K1828" s="132">
        <v>452405</v>
      </c>
      <c r="L1828" s="181">
        <f>(C1828+4.2+coefficient!$B$20)/0.88*1.19</f>
        <v>25.679659090909091</v>
      </c>
      <c r="M1828" s="135">
        <v>295</v>
      </c>
      <c r="N1828" s="135">
        <v>167453271</v>
      </c>
      <c r="O1828" s="135">
        <v>452406</v>
      </c>
      <c r="P1828" s="182">
        <f>(C1828+4.2+coefficient!$B$20-0.5)/0.88*1.19</f>
        <v>25.003522727272731</v>
      </c>
      <c r="Q1828" s="137">
        <v>296</v>
      </c>
      <c r="R1828" s="137">
        <v>167453271</v>
      </c>
      <c r="S1828" s="137">
        <v>452407</v>
      </c>
      <c r="T1828" s="186">
        <f t="shared" si="126"/>
        <v>13.509204545454544</v>
      </c>
      <c r="U1828" s="187">
        <v>758</v>
      </c>
      <c r="V1828" s="187">
        <v>167453271</v>
      </c>
      <c r="W1828" s="187">
        <v>601616</v>
      </c>
      <c r="X1828" s="188">
        <f>L1828-4.9</f>
        <v>20.779659090909092</v>
      </c>
      <c r="Y1828" s="189">
        <v>759</v>
      </c>
      <c r="Z1828" s="189">
        <v>167453271</v>
      </c>
      <c r="AA1828" s="189">
        <v>601617</v>
      </c>
      <c r="AB1828" s="357">
        <v>0</v>
      </c>
    </row>
    <row r="1829" spans="1:33" x14ac:dyDescent="0.25">
      <c r="A1829" s="148" t="s">
        <v>2669</v>
      </c>
      <c r="B1829" s="190">
        <v>167453272</v>
      </c>
      <c r="C1829" s="191">
        <v>7.72</v>
      </c>
      <c r="D1829" s="192">
        <f>(C1829+4.2+coefficient!$B$19-0.5)/0.9*1.19</f>
        <v>30.966444444444441</v>
      </c>
      <c r="E1829" s="193">
        <f>(C1829+4.2+coefficient!$B$19-0.5)/0.95</f>
        <v>24.652631578947371</v>
      </c>
      <c r="F1829" s="185" t="s">
        <v>841</v>
      </c>
      <c r="G1829" s="179">
        <v>1828</v>
      </c>
      <c r="H1829" s="180">
        <f>(C1829+4.2+coefficient!$B$19)/0.85*1.19</f>
        <v>33.488</v>
      </c>
      <c r="I1829" s="132">
        <v>294</v>
      </c>
      <c r="J1829" s="132">
        <v>167453272</v>
      </c>
      <c r="K1829" s="132">
        <v>452408</v>
      </c>
      <c r="L1829" s="181">
        <f>(C1829+4.2+coefficient!$B$19)/0.88*1.19</f>
        <v>32.346363636363634</v>
      </c>
      <c r="M1829" s="135">
        <v>295</v>
      </c>
      <c r="N1829" s="135">
        <v>167453272</v>
      </c>
      <c r="O1829" s="135">
        <v>452409</v>
      </c>
      <c r="P1829" s="182">
        <f>(C1829+4.2+coefficient!$B$19-0.5)/0.88*1.19</f>
        <v>31.670227272727274</v>
      </c>
      <c r="Q1829" s="137">
        <v>296</v>
      </c>
      <c r="R1829" s="137">
        <v>167453272</v>
      </c>
      <c r="S1829" s="137">
        <v>452410</v>
      </c>
      <c r="T1829" s="186">
        <f t="shared" si="126"/>
        <v>16.119090909090907</v>
      </c>
      <c r="U1829" s="187">
        <v>758</v>
      </c>
      <c r="V1829" s="187">
        <v>167453272</v>
      </c>
      <c r="W1829" s="187">
        <v>601618</v>
      </c>
      <c r="X1829" s="188">
        <f>L1829-4.9</f>
        <v>27.446363636363635</v>
      </c>
      <c r="Y1829" s="189">
        <v>759</v>
      </c>
      <c r="Z1829" s="189">
        <v>167453272</v>
      </c>
      <c r="AA1829" s="189">
        <v>601619</v>
      </c>
      <c r="AB1829" s="357">
        <v>0</v>
      </c>
    </row>
    <row r="1830" spans="1:33" x14ac:dyDescent="0.25">
      <c r="A1830" s="146" t="s">
        <v>2670</v>
      </c>
      <c r="B1830" s="190">
        <v>167453273</v>
      </c>
      <c r="C1830" s="191">
        <v>7.71</v>
      </c>
      <c r="D1830" s="192">
        <f>(C1830+4.2+coefficient!$B$19-0.5)/0.9*1.19</f>
        <v>30.95322222222222</v>
      </c>
      <c r="E1830" s="193">
        <f>(C1830+4.2+coefficient!$B$19-0.5)/0.95</f>
        <v>24.642105263157895</v>
      </c>
      <c r="F1830" s="178" t="s">
        <v>841</v>
      </c>
      <c r="G1830" s="179">
        <v>1829</v>
      </c>
      <c r="H1830" s="180">
        <f>(C1830+4.2+coefficient!$B$19)/0.85*1.19</f>
        <v>33.473999999999997</v>
      </c>
      <c r="I1830" s="132">
        <v>294</v>
      </c>
      <c r="J1830" s="132">
        <v>167453273</v>
      </c>
      <c r="K1830" s="132">
        <v>452411</v>
      </c>
      <c r="L1830" s="181">
        <f>(C1830+4.2+coefficient!$B$19)/0.88*1.19</f>
        <v>32.332840909090912</v>
      </c>
      <c r="M1830" s="135">
        <v>295</v>
      </c>
      <c r="N1830" s="135">
        <v>167453273</v>
      </c>
      <c r="O1830" s="135">
        <v>452412</v>
      </c>
      <c r="P1830" s="182">
        <f>(C1830+4.2+coefficient!$B$19-0.5)/0.88*1.19</f>
        <v>31.656704545454545</v>
      </c>
      <c r="Q1830" s="137">
        <v>296</v>
      </c>
      <c r="R1830" s="137">
        <v>167453273</v>
      </c>
      <c r="S1830" s="137">
        <v>452413</v>
      </c>
      <c r="T1830" s="186">
        <f t="shared" si="126"/>
        <v>16.105568181818182</v>
      </c>
      <c r="U1830" s="187">
        <v>758</v>
      </c>
      <c r="V1830" s="187">
        <v>167453273</v>
      </c>
      <c r="W1830" s="187">
        <v>601620</v>
      </c>
      <c r="X1830" s="188">
        <f>L1830-4.9</f>
        <v>27.432840909090913</v>
      </c>
      <c r="Y1830" s="189">
        <v>759</v>
      </c>
      <c r="Z1830" s="189">
        <v>167453273</v>
      </c>
      <c r="AA1830" s="189">
        <v>601621</v>
      </c>
      <c r="AB1830" s="357">
        <v>0</v>
      </c>
    </row>
    <row r="1831" spans="1:33" x14ac:dyDescent="0.25">
      <c r="A1831" s="148" t="s">
        <v>2671</v>
      </c>
      <c r="B1831" s="190">
        <v>167453274</v>
      </c>
      <c r="C1831" s="191">
        <v>5.89</v>
      </c>
      <c r="D1831" s="192">
        <f>(C1831+4.2+coefficient!$B$20-0.5)/0.9*1.19</f>
        <v>24.580111111111108</v>
      </c>
      <c r="E1831" s="193">
        <f>(C1831+4.2+coefficient!$B$20-0.5)/0.95</f>
        <v>19.568421052631578</v>
      </c>
      <c r="F1831" s="185" t="s">
        <v>842</v>
      </c>
      <c r="G1831" s="179">
        <v>1830</v>
      </c>
      <c r="H1831" s="180">
        <f>(C1831+4.2+coefficient!$B$20)/0.85*1.19</f>
        <v>26.726000000000003</v>
      </c>
      <c r="I1831" s="132">
        <v>294</v>
      </c>
      <c r="J1831" s="132">
        <v>167453274</v>
      </c>
      <c r="K1831" s="132">
        <v>452414</v>
      </c>
      <c r="L1831" s="181">
        <f>(C1831+4.2+coefficient!$B$20)/0.88*1.19</f>
        <v>25.814886363636361</v>
      </c>
      <c r="M1831" s="135">
        <v>295</v>
      </c>
      <c r="N1831" s="135">
        <v>167453274</v>
      </c>
      <c r="O1831" s="135">
        <v>452415</v>
      </c>
      <c r="P1831" s="182">
        <f>(C1831+4.2+coefficient!$B$20-0.5)/0.88*1.19</f>
        <v>25.138749999999998</v>
      </c>
      <c r="Q1831" s="137">
        <v>296</v>
      </c>
      <c r="R1831" s="137">
        <v>167453274</v>
      </c>
      <c r="S1831" s="137">
        <v>452416</v>
      </c>
      <c r="T1831" s="186">
        <f t="shared" si="126"/>
        <v>13.644431818181816</v>
      </c>
      <c r="U1831" s="187">
        <v>758</v>
      </c>
      <c r="V1831" s="187">
        <v>167453274</v>
      </c>
      <c r="W1831" s="187">
        <v>601622</v>
      </c>
      <c r="X1831" s="188">
        <f>L1831-2</f>
        <v>23.814886363636361</v>
      </c>
      <c r="Y1831" s="189">
        <v>759</v>
      </c>
      <c r="Z1831" s="189">
        <v>167453274</v>
      </c>
      <c r="AA1831" s="189">
        <v>601623</v>
      </c>
      <c r="AB1831" s="357">
        <v>19</v>
      </c>
    </row>
    <row r="1832" spans="1:33" x14ac:dyDescent="0.25">
      <c r="A1832" s="144" t="s">
        <v>2672</v>
      </c>
      <c r="B1832" s="183">
        <v>167453275</v>
      </c>
      <c r="C1832" s="184">
        <v>2.13</v>
      </c>
      <c r="D1832" s="127">
        <f>(C1832+4.2+coefficient!$B$21-0.5)/0.9*1.19</f>
        <v>16.964111111111109</v>
      </c>
      <c r="E1832" s="128">
        <f>(C1832+4.2+coefficient!$B$21-0.5)/0.95</f>
        <v>13.505263157894738</v>
      </c>
      <c r="F1832" s="178" t="s">
        <v>516</v>
      </c>
      <c r="G1832" s="179">
        <v>1831</v>
      </c>
      <c r="H1832" s="180">
        <f>(C1832+4.2+coefficient!$B$21)/0.85*1.19</f>
        <v>18.661999999999999</v>
      </c>
      <c r="I1832" s="132">
        <v>294</v>
      </c>
      <c r="J1832" s="132">
        <v>167453275</v>
      </c>
      <c r="K1832" s="132">
        <v>452417</v>
      </c>
      <c r="L1832" s="181">
        <f>(C1832+4.2+coefficient!$B$21)/0.88*1.19</f>
        <v>18.025795454545456</v>
      </c>
      <c r="M1832" s="135">
        <v>295</v>
      </c>
      <c r="N1832" s="135">
        <v>167453275</v>
      </c>
      <c r="O1832" s="135">
        <v>452418</v>
      </c>
      <c r="P1832" s="182">
        <f>(C1832+4.2+coefficient!$B$21-0.5)/0.88*1.19</f>
        <v>17.349659090909089</v>
      </c>
      <c r="Q1832" s="137">
        <v>296</v>
      </c>
      <c r="R1832" s="137">
        <v>167453275</v>
      </c>
      <c r="S1832" s="137">
        <v>452419</v>
      </c>
      <c r="T1832" s="186">
        <f t="shared" si="126"/>
        <v>8.5598863636363642</v>
      </c>
      <c r="U1832" s="187">
        <v>758</v>
      </c>
      <c r="V1832" s="187">
        <v>167453275</v>
      </c>
      <c r="W1832" s="187">
        <v>601624</v>
      </c>
      <c r="X1832" s="188">
        <f t="shared" ref="X1832:X1863" si="128">L1832-4.9</f>
        <v>13.125795454545456</v>
      </c>
      <c r="Y1832" s="189">
        <v>759</v>
      </c>
      <c r="Z1832" s="189">
        <v>167453275</v>
      </c>
      <c r="AA1832" s="189">
        <v>601625</v>
      </c>
      <c r="AB1832" s="357">
        <v>44</v>
      </c>
      <c r="AE1832">
        <v>1</v>
      </c>
      <c r="AF1832">
        <v>15.32</v>
      </c>
      <c r="AG1832">
        <v>0</v>
      </c>
    </row>
    <row r="1833" spans="1:33" x14ac:dyDescent="0.25">
      <c r="A1833" s="125" t="s">
        <v>2673</v>
      </c>
      <c r="B1833" s="183">
        <v>167453276</v>
      </c>
      <c r="C1833" s="184">
        <v>3.01</v>
      </c>
      <c r="D1833" s="127">
        <f>(C1833+4.2+coefficient!$B$20-0.5)/0.9*1.19</f>
        <v>20.772111111111112</v>
      </c>
      <c r="E1833" s="128">
        <f>(C1833+4.2+coefficient!$B$20-0.5)/0.95</f>
        <v>16.536842105263158</v>
      </c>
      <c r="F1833" s="185" t="s">
        <v>842</v>
      </c>
      <c r="G1833" s="179">
        <v>1832</v>
      </c>
      <c r="H1833" s="180">
        <f>(C1833+4.2+coefficient!$B$20)/0.85*1.19</f>
        <v>22.693999999999999</v>
      </c>
      <c r="I1833" s="132">
        <v>294</v>
      </c>
      <c r="J1833" s="132">
        <v>167453276</v>
      </c>
      <c r="K1833" s="132">
        <v>452420</v>
      </c>
      <c r="L1833" s="181">
        <f>(C1833+4.2+coefficient!$B$20)/0.88*1.19</f>
        <v>21.92034090909091</v>
      </c>
      <c r="M1833" s="135">
        <v>295</v>
      </c>
      <c r="N1833" s="135">
        <v>167453276</v>
      </c>
      <c r="O1833" s="135">
        <v>452421</v>
      </c>
      <c r="P1833" s="182">
        <f>(C1833+4.2+coefficient!$B$20-0.5)/0.88*1.19</f>
        <v>21.244204545454544</v>
      </c>
      <c r="Q1833" s="137">
        <v>296</v>
      </c>
      <c r="R1833" s="137">
        <v>167453276</v>
      </c>
      <c r="S1833" s="137">
        <v>452422</v>
      </c>
      <c r="T1833" s="186">
        <f t="shared" si="126"/>
        <v>9.7498863636363637</v>
      </c>
      <c r="U1833" s="187">
        <v>758</v>
      </c>
      <c r="V1833" s="187">
        <v>167453276</v>
      </c>
      <c r="W1833" s="187">
        <v>601626</v>
      </c>
      <c r="X1833" s="188">
        <f t="shared" si="128"/>
        <v>17.020340909090912</v>
      </c>
      <c r="Y1833" s="189">
        <v>759</v>
      </c>
      <c r="Z1833" s="189">
        <v>167453276</v>
      </c>
      <c r="AA1833" s="189">
        <v>601627</v>
      </c>
      <c r="AB1833" s="357">
        <v>31</v>
      </c>
    </row>
    <row r="1834" spans="1:33" x14ac:dyDescent="0.25">
      <c r="A1834" s="144" t="s">
        <v>2674</v>
      </c>
      <c r="B1834" s="183">
        <v>167453277</v>
      </c>
      <c r="C1834" s="184">
        <v>3.74</v>
      </c>
      <c r="D1834" s="127">
        <f>(C1834+4.2+coefficient!$B$19-0.5)/0.9*1.19</f>
        <v>25.704000000000001</v>
      </c>
      <c r="E1834" s="128">
        <f>(C1834+4.2+coefficient!$B$19-0.5)/0.95</f>
        <v>20.463157894736845</v>
      </c>
      <c r="F1834" s="178" t="s">
        <v>841</v>
      </c>
      <c r="G1834" s="179">
        <v>1833</v>
      </c>
      <c r="H1834" s="180">
        <f>(C1834+4.2+coefficient!$B$19)/0.85*1.19</f>
        <v>27.916</v>
      </c>
      <c r="I1834" s="132">
        <v>294</v>
      </c>
      <c r="J1834" s="132">
        <v>167453277</v>
      </c>
      <c r="K1834" s="132">
        <v>452423</v>
      </c>
      <c r="L1834" s="181">
        <f>(C1834+4.2+coefficient!$B$19)/0.88*1.19</f>
        <v>26.964318181818182</v>
      </c>
      <c r="M1834" s="135">
        <v>295</v>
      </c>
      <c r="N1834" s="135">
        <v>167453277</v>
      </c>
      <c r="O1834" s="135">
        <v>452424</v>
      </c>
      <c r="P1834" s="182">
        <f>(C1834+4.2+coefficient!$B$19-0.5)/0.88*1.19</f>
        <v>26.288181818181819</v>
      </c>
      <c r="Q1834" s="137">
        <v>296</v>
      </c>
      <c r="R1834" s="137">
        <v>167453277</v>
      </c>
      <c r="S1834" s="137">
        <v>452425</v>
      </c>
      <c r="T1834" s="186">
        <f t="shared" si="126"/>
        <v>10.737045454545456</v>
      </c>
      <c r="U1834" s="187">
        <v>758</v>
      </c>
      <c r="V1834" s="187">
        <v>167453277</v>
      </c>
      <c r="W1834" s="187">
        <v>601628</v>
      </c>
      <c r="X1834" s="188">
        <f t="shared" si="128"/>
        <v>22.06431818181818</v>
      </c>
      <c r="Y1834" s="189">
        <v>759</v>
      </c>
      <c r="Z1834" s="189">
        <v>167453277</v>
      </c>
      <c r="AA1834" s="189">
        <v>601629</v>
      </c>
      <c r="AB1834" s="357">
        <v>31</v>
      </c>
    </row>
    <row r="1835" spans="1:33" x14ac:dyDescent="0.25">
      <c r="A1835" s="125" t="s">
        <v>2675</v>
      </c>
      <c r="B1835" s="183">
        <v>167453278</v>
      </c>
      <c r="C1835" s="184">
        <v>2.85</v>
      </c>
      <c r="D1835" s="127">
        <f>(C1835+4.2+coefficient!$B$20-0.5)/0.9*1.19</f>
        <v>20.560555555555556</v>
      </c>
      <c r="E1835" s="128">
        <f>(C1835+4.2+coefficient!$B$20-0.5)/0.95</f>
        <v>16.368421052631579</v>
      </c>
      <c r="F1835" s="185" t="s">
        <v>842</v>
      </c>
      <c r="G1835" s="179">
        <v>1834</v>
      </c>
      <c r="H1835" s="180">
        <f>(C1835+4.2+coefficient!$B$20)/0.85*1.19</f>
        <v>22.47</v>
      </c>
      <c r="I1835" s="132">
        <v>294</v>
      </c>
      <c r="J1835" s="132">
        <v>167453278</v>
      </c>
      <c r="K1835" s="132">
        <v>452426</v>
      </c>
      <c r="L1835" s="181">
        <f>(C1835+4.2+coefficient!$B$20)/0.88*1.19</f>
        <v>21.703977272727272</v>
      </c>
      <c r="M1835" s="135">
        <v>295</v>
      </c>
      <c r="N1835" s="135">
        <v>167453278</v>
      </c>
      <c r="O1835" s="135">
        <v>452427</v>
      </c>
      <c r="P1835" s="182">
        <f>(C1835+4.2+coefficient!$B$20-0.5)/0.88*1.19</f>
        <v>21.027840909090909</v>
      </c>
      <c r="Q1835" s="137">
        <v>296</v>
      </c>
      <c r="R1835" s="137">
        <v>167453278</v>
      </c>
      <c r="S1835" s="137">
        <v>452428</v>
      </c>
      <c r="T1835" s="186">
        <f t="shared" si="126"/>
        <v>9.533522727272727</v>
      </c>
      <c r="U1835" s="187">
        <v>758</v>
      </c>
      <c r="V1835" s="187">
        <v>167453278</v>
      </c>
      <c r="W1835" s="187">
        <v>601630</v>
      </c>
      <c r="X1835" s="188">
        <f t="shared" si="128"/>
        <v>16.803977272727273</v>
      </c>
      <c r="Y1835" s="189">
        <v>759</v>
      </c>
      <c r="Z1835" s="189">
        <v>167453278</v>
      </c>
      <c r="AA1835" s="189">
        <v>601631</v>
      </c>
      <c r="AB1835" s="357">
        <v>44</v>
      </c>
    </row>
    <row r="1836" spans="1:33" x14ac:dyDescent="0.25">
      <c r="A1836" s="144" t="s">
        <v>2676</v>
      </c>
      <c r="B1836" s="183">
        <v>167453279</v>
      </c>
      <c r="C1836" s="184">
        <v>3.58</v>
      </c>
      <c r="D1836" s="127">
        <f>(C1836+4.2+coefficient!$B$19-0.5)/0.9*1.19</f>
        <v>25.492444444444445</v>
      </c>
      <c r="E1836" s="128">
        <f>(C1836+4.2+coefficient!$B$19-0.5)/0.95</f>
        <v>20.294736842105266</v>
      </c>
      <c r="F1836" s="178" t="s">
        <v>841</v>
      </c>
      <c r="G1836" s="179">
        <v>1835</v>
      </c>
      <c r="H1836" s="180">
        <f>(C1836+4.2+coefficient!$B$19)/0.85*1.19</f>
        <v>27.692</v>
      </c>
      <c r="I1836" s="132">
        <v>294</v>
      </c>
      <c r="J1836" s="132">
        <v>167453279</v>
      </c>
      <c r="K1836" s="132">
        <v>452429</v>
      </c>
      <c r="L1836" s="181">
        <f>(C1836+4.2+coefficient!$B$19)/0.88*1.19</f>
        <v>26.747954545454547</v>
      </c>
      <c r="M1836" s="135">
        <v>295</v>
      </c>
      <c r="N1836" s="135">
        <v>167453279</v>
      </c>
      <c r="O1836" s="135">
        <v>452430</v>
      </c>
      <c r="P1836" s="182">
        <f>(C1836+4.2+coefficient!$B$19-0.5)/0.88*1.19</f>
        <v>26.07181818181818</v>
      </c>
      <c r="Q1836" s="137">
        <v>296</v>
      </c>
      <c r="R1836" s="137">
        <v>167453279</v>
      </c>
      <c r="S1836" s="137">
        <v>452431</v>
      </c>
      <c r="T1836" s="186">
        <f t="shared" si="126"/>
        <v>10.520681818181819</v>
      </c>
      <c r="U1836" s="187">
        <v>758</v>
      </c>
      <c r="V1836" s="187">
        <v>167453279</v>
      </c>
      <c r="W1836" s="187">
        <v>601632</v>
      </c>
      <c r="X1836" s="188">
        <f t="shared" si="128"/>
        <v>21.847954545454549</v>
      </c>
      <c r="Y1836" s="189">
        <v>759</v>
      </c>
      <c r="Z1836" s="189">
        <v>167453279</v>
      </c>
      <c r="AA1836" s="189">
        <v>601633</v>
      </c>
      <c r="AB1836" s="357">
        <v>44</v>
      </c>
    </row>
    <row r="1837" spans="1:33" x14ac:dyDescent="0.25">
      <c r="A1837" s="148" t="s">
        <v>2677</v>
      </c>
      <c r="B1837" s="190">
        <v>167453280</v>
      </c>
      <c r="C1837" s="191">
        <v>3.38</v>
      </c>
      <c r="D1837" s="192">
        <f>(C1837+4.2+coefficient!$B$20-0.5)/0.9*1.19</f>
        <v>21.261333333333329</v>
      </c>
      <c r="E1837" s="193">
        <f>(C1837+4.2+coefficient!$B$20-0.5)/0.95</f>
        <v>16.926315789473684</v>
      </c>
      <c r="F1837" s="185" t="s">
        <v>842</v>
      </c>
      <c r="G1837" s="179">
        <v>1836</v>
      </c>
      <c r="H1837" s="180">
        <f>(C1837+4.2+coefficient!$B$20)/0.85*1.19</f>
        <v>23.211999999999996</v>
      </c>
      <c r="I1837" s="132">
        <v>294</v>
      </c>
      <c r="J1837" s="132">
        <v>167453280</v>
      </c>
      <c r="K1837" s="132">
        <v>452432</v>
      </c>
      <c r="L1837" s="181">
        <f>(C1837+4.2+coefficient!$B$20)/0.88*1.19</f>
        <v>22.420681818181816</v>
      </c>
      <c r="M1837" s="135">
        <v>295</v>
      </c>
      <c r="N1837" s="135">
        <v>167453280</v>
      </c>
      <c r="O1837" s="135">
        <v>452433</v>
      </c>
      <c r="P1837" s="182">
        <f>(C1837+4.2+coefficient!$B$20-0.5)/0.88*1.19</f>
        <v>21.744545454545449</v>
      </c>
      <c r="Q1837" s="137">
        <v>296</v>
      </c>
      <c r="R1837" s="137">
        <v>167453280</v>
      </c>
      <c r="S1837" s="137">
        <v>452434</v>
      </c>
      <c r="T1837" s="186">
        <f t="shared" si="126"/>
        <v>10.250227272727273</v>
      </c>
      <c r="U1837" s="187">
        <v>758</v>
      </c>
      <c r="V1837" s="187">
        <v>167453280</v>
      </c>
      <c r="W1837" s="187">
        <v>601634</v>
      </c>
      <c r="X1837" s="188">
        <f t="shared" si="128"/>
        <v>17.520681818181814</v>
      </c>
      <c r="Y1837" s="189">
        <v>759</v>
      </c>
      <c r="Z1837" s="189">
        <v>167453280</v>
      </c>
      <c r="AA1837" s="189">
        <v>601635</v>
      </c>
      <c r="AB1837" s="357">
        <v>0</v>
      </c>
    </row>
    <row r="1838" spans="1:33" x14ac:dyDescent="0.25">
      <c r="A1838" s="146" t="s">
        <v>2678</v>
      </c>
      <c r="B1838" s="190">
        <v>167453281</v>
      </c>
      <c r="C1838" s="191">
        <v>4.1100000000000003</v>
      </c>
      <c r="D1838" s="192">
        <f>(C1838+4.2+coefficient!$B$19-0.5)/0.9*1.19</f>
        <v>26.193222222222222</v>
      </c>
      <c r="E1838" s="193">
        <f>(C1838+4.2+coefficient!$B$19-0.5)/0.95</f>
        <v>20.852631578947371</v>
      </c>
      <c r="F1838" s="178" t="s">
        <v>841</v>
      </c>
      <c r="G1838" s="179">
        <v>1837</v>
      </c>
      <c r="H1838" s="180">
        <f>(C1838+4.2+coefficient!$B$19)/0.85*1.19</f>
        <v>28.434000000000005</v>
      </c>
      <c r="I1838" s="132">
        <v>294</v>
      </c>
      <c r="J1838" s="132">
        <v>167453281</v>
      </c>
      <c r="K1838" s="132">
        <v>452435</v>
      </c>
      <c r="L1838" s="181">
        <f>(C1838+4.2+coefficient!$B$19)/0.88*1.19</f>
        <v>27.464659090909091</v>
      </c>
      <c r="M1838" s="135">
        <v>295</v>
      </c>
      <c r="N1838" s="135">
        <v>167453281</v>
      </c>
      <c r="O1838" s="135">
        <v>452436</v>
      </c>
      <c r="P1838" s="182">
        <f>(C1838+4.2+coefficient!$B$19-0.5)/0.88*1.19</f>
        <v>26.788522727272731</v>
      </c>
      <c r="Q1838" s="137">
        <v>296</v>
      </c>
      <c r="R1838" s="137">
        <v>167453281</v>
      </c>
      <c r="S1838" s="137">
        <v>452437</v>
      </c>
      <c r="T1838" s="186">
        <f t="shared" si="126"/>
        <v>11.237386363636363</v>
      </c>
      <c r="U1838" s="187">
        <v>758</v>
      </c>
      <c r="V1838" s="187">
        <v>167453281</v>
      </c>
      <c r="W1838" s="187">
        <v>601636</v>
      </c>
      <c r="X1838" s="188">
        <f t="shared" si="128"/>
        <v>22.564659090909089</v>
      </c>
      <c r="Y1838" s="189">
        <v>759</v>
      </c>
      <c r="Z1838" s="189">
        <v>167453281</v>
      </c>
      <c r="AA1838" s="189">
        <v>601637</v>
      </c>
      <c r="AB1838" s="357">
        <v>0</v>
      </c>
    </row>
    <row r="1839" spans="1:33" x14ac:dyDescent="0.25">
      <c r="A1839" s="125" t="s">
        <v>2679</v>
      </c>
      <c r="B1839" s="183">
        <v>167453282</v>
      </c>
      <c r="C1839" s="184">
        <v>2.2000000000000002</v>
      </c>
      <c r="D1839" s="127">
        <f>(C1839+4.2+coefficient!$B$21-0.5)/0.9*1.19</f>
        <v>17.056666666666665</v>
      </c>
      <c r="E1839" s="128">
        <f>(C1839+4.2+coefficient!$B$21-0.5)/0.95</f>
        <v>13.578947368421053</v>
      </c>
      <c r="F1839" s="185" t="s">
        <v>516</v>
      </c>
      <c r="G1839" s="179">
        <v>1838</v>
      </c>
      <c r="H1839" s="180">
        <f>(C1839+4.2+coefficient!$B$21)/0.85*1.19</f>
        <v>18.760000000000002</v>
      </c>
      <c r="I1839" s="132">
        <v>294</v>
      </c>
      <c r="J1839" s="132">
        <v>167453282</v>
      </c>
      <c r="K1839" s="132">
        <v>452438</v>
      </c>
      <c r="L1839" s="181">
        <f>(C1839+4.2+coefficient!$B$21)/0.88*1.19</f>
        <v>18.120454545454546</v>
      </c>
      <c r="M1839" s="135">
        <v>295</v>
      </c>
      <c r="N1839" s="135">
        <v>167453282</v>
      </c>
      <c r="O1839" s="135">
        <v>452439</v>
      </c>
      <c r="P1839" s="182">
        <f>(C1839+4.2+coefficient!$B$21-0.5)/0.88*1.19</f>
        <v>17.444318181818183</v>
      </c>
      <c r="Q1839" s="137">
        <v>296</v>
      </c>
      <c r="R1839" s="137">
        <v>167453282</v>
      </c>
      <c r="S1839" s="137">
        <v>452440</v>
      </c>
      <c r="T1839" s="186">
        <f t="shared" si="126"/>
        <v>8.6545454545454543</v>
      </c>
      <c r="U1839" s="187">
        <v>758</v>
      </c>
      <c r="V1839" s="187">
        <v>167453282</v>
      </c>
      <c r="W1839" s="187">
        <v>601638</v>
      </c>
      <c r="X1839" s="188">
        <f t="shared" si="128"/>
        <v>13.220454545454546</v>
      </c>
      <c r="Y1839" s="189">
        <v>759</v>
      </c>
      <c r="Z1839" s="189">
        <v>167453282</v>
      </c>
      <c r="AA1839" s="189">
        <v>601639</v>
      </c>
      <c r="AB1839" s="357">
        <v>106</v>
      </c>
    </row>
    <row r="1840" spans="1:33" x14ac:dyDescent="0.25">
      <c r="A1840" s="144" t="s">
        <v>2680</v>
      </c>
      <c r="B1840" s="183">
        <v>167453283</v>
      </c>
      <c r="C1840" s="184">
        <v>3.08</v>
      </c>
      <c r="D1840" s="127">
        <f>(C1840+4.2+coefficient!$B$20-0.5)/0.9*1.19</f>
        <v>20.864666666666668</v>
      </c>
      <c r="E1840" s="128">
        <f>(C1840+4.2+coefficient!$B$20-0.5)/0.95</f>
        <v>16.610526315789475</v>
      </c>
      <c r="F1840" s="178" t="s">
        <v>842</v>
      </c>
      <c r="G1840" s="179">
        <v>1839</v>
      </c>
      <c r="H1840" s="180">
        <f>(C1840+4.2+coefficient!$B$20)/0.85*1.19</f>
        <v>22.792000000000002</v>
      </c>
      <c r="I1840" s="132">
        <v>294</v>
      </c>
      <c r="J1840" s="132">
        <v>167453283</v>
      </c>
      <c r="K1840" s="132">
        <v>452441</v>
      </c>
      <c r="L1840" s="181">
        <f>(C1840+4.2+coefficient!$B$20)/0.88*1.19</f>
        <v>22.015000000000001</v>
      </c>
      <c r="M1840" s="135">
        <v>295</v>
      </c>
      <c r="N1840" s="135">
        <v>167453283</v>
      </c>
      <c r="O1840" s="135">
        <v>452442</v>
      </c>
      <c r="P1840" s="182">
        <f>(C1840+4.2+coefficient!$B$20-0.5)/0.88*1.19</f>
        <v>21.338863636363637</v>
      </c>
      <c r="Q1840" s="137">
        <v>296</v>
      </c>
      <c r="R1840" s="137">
        <v>167453283</v>
      </c>
      <c r="S1840" s="137">
        <v>452443</v>
      </c>
      <c r="T1840" s="186">
        <f t="shared" si="126"/>
        <v>9.8445454545454556</v>
      </c>
      <c r="U1840" s="187">
        <v>758</v>
      </c>
      <c r="V1840" s="187">
        <v>167453283</v>
      </c>
      <c r="W1840" s="187">
        <v>601640</v>
      </c>
      <c r="X1840" s="188">
        <f t="shared" si="128"/>
        <v>17.115000000000002</v>
      </c>
      <c r="Y1840" s="189">
        <v>759</v>
      </c>
      <c r="Z1840" s="189">
        <v>167453283</v>
      </c>
      <c r="AA1840" s="189">
        <v>601641</v>
      </c>
      <c r="AB1840" s="357">
        <v>31</v>
      </c>
    </row>
    <row r="1841" spans="1:33" x14ac:dyDescent="0.25">
      <c r="A1841" s="125" t="s">
        <v>2681</v>
      </c>
      <c r="B1841" s="183">
        <v>167453284</v>
      </c>
      <c r="C1841" s="184">
        <v>3.81</v>
      </c>
      <c r="D1841" s="127">
        <f>(C1841+4.2+coefficient!$B$19-0.5)/0.9*1.19</f>
        <v>25.79655555555555</v>
      </c>
      <c r="E1841" s="128">
        <f>(C1841+4.2+coefficient!$B$19-0.5)/0.95</f>
        <v>20.536842105263158</v>
      </c>
      <c r="F1841" s="185" t="s">
        <v>841</v>
      </c>
      <c r="G1841" s="179">
        <v>1840</v>
      </c>
      <c r="H1841" s="180">
        <f>(C1841+4.2+coefficient!$B$19)/0.85*1.19</f>
        <v>28.013999999999996</v>
      </c>
      <c r="I1841" s="132">
        <v>294</v>
      </c>
      <c r="J1841" s="132">
        <v>167453284</v>
      </c>
      <c r="K1841" s="132">
        <v>452444</v>
      </c>
      <c r="L1841" s="181">
        <f>(C1841+4.2+coefficient!$B$19)/0.88*1.19</f>
        <v>27.058977272727265</v>
      </c>
      <c r="M1841" s="135">
        <v>295</v>
      </c>
      <c r="N1841" s="135">
        <v>167453284</v>
      </c>
      <c r="O1841" s="135">
        <v>452445</v>
      </c>
      <c r="P1841" s="182">
        <f>(C1841+4.2+coefficient!$B$19-0.5)/0.88*1.19</f>
        <v>26.382840909090906</v>
      </c>
      <c r="Q1841" s="137">
        <v>296</v>
      </c>
      <c r="R1841" s="137">
        <v>167453284</v>
      </c>
      <c r="S1841" s="137">
        <v>452446</v>
      </c>
      <c r="T1841" s="186">
        <f t="shared" si="126"/>
        <v>10.831704545454544</v>
      </c>
      <c r="U1841" s="187">
        <v>758</v>
      </c>
      <c r="V1841" s="187">
        <v>167453284</v>
      </c>
      <c r="W1841" s="187">
        <v>601642</v>
      </c>
      <c r="X1841" s="188">
        <f t="shared" si="128"/>
        <v>22.158977272727263</v>
      </c>
      <c r="Y1841" s="189">
        <v>759</v>
      </c>
      <c r="Z1841" s="189">
        <v>167453284</v>
      </c>
      <c r="AA1841" s="189">
        <v>601643</v>
      </c>
      <c r="AB1841" s="357">
        <v>31</v>
      </c>
    </row>
    <row r="1842" spans="1:33" x14ac:dyDescent="0.25">
      <c r="A1842" s="144" t="s">
        <v>2682</v>
      </c>
      <c r="B1842" s="183">
        <v>167453285</v>
      </c>
      <c r="C1842" s="184">
        <v>2.92</v>
      </c>
      <c r="D1842" s="127">
        <f>(C1842+4.2+coefficient!$B$20-0.5)/0.9*1.19</f>
        <v>20.653111111111112</v>
      </c>
      <c r="E1842" s="128">
        <f>(C1842+4.2+coefficient!$B$20-0.5)/0.95</f>
        <v>16.442105263157895</v>
      </c>
      <c r="F1842" s="178" t="s">
        <v>842</v>
      </c>
      <c r="G1842" s="179">
        <v>1841</v>
      </c>
      <c r="H1842" s="180">
        <f>(C1842+4.2+coefficient!$B$20)/0.85*1.19</f>
        <v>22.567999999999998</v>
      </c>
      <c r="I1842" s="132">
        <v>294</v>
      </c>
      <c r="J1842" s="132">
        <v>167453285</v>
      </c>
      <c r="K1842" s="132">
        <v>452447</v>
      </c>
      <c r="L1842" s="181">
        <f>(C1842+4.2+coefficient!$B$20)/0.88*1.19</f>
        <v>21.798636363636366</v>
      </c>
      <c r="M1842" s="135">
        <v>295</v>
      </c>
      <c r="N1842" s="135">
        <v>167453285</v>
      </c>
      <c r="O1842" s="135">
        <v>452448</v>
      </c>
      <c r="P1842" s="182">
        <f>(C1842+4.2+coefficient!$B$20-0.5)/0.88*1.19</f>
        <v>21.122499999999999</v>
      </c>
      <c r="Q1842" s="137">
        <v>296</v>
      </c>
      <c r="R1842" s="137">
        <v>167453285</v>
      </c>
      <c r="S1842" s="137">
        <v>452449</v>
      </c>
      <c r="T1842" s="186">
        <f t="shared" si="126"/>
        <v>9.6281818181818188</v>
      </c>
      <c r="U1842" s="187">
        <v>758</v>
      </c>
      <c r="V1842" s="187">
        <v>167453285</v>
      </c>
      <c r="W1842" s="187">
        <v>601644</v>
      </c>
      <c r="X1842" s="188">
        <f t="shared" si="128"/>
        <v>16.898636363636363</v>
      </c>
      <c r="Y1842" s="189">
        <v>759</v>
      </c>
      <c r="Z1842" s="189">
        <v>167453285</v>
      </c>
      <c r="AA1842" s="189">
        <v>601645</v>
      </c>
      <c r="AB1842" s="357">
        <v>106</v>
      </c>
    </row>
    <row r="1843" spans="1:33" x14ac:dyDescent="0.25">
      <c r="A1843" s="125" t="s">
        <v>2683</v>
      </c>
      <c r="B1843" s="183">
        <v>167453286</v>
      </c>
      <c r="C1843" s="184">
        <v>3.65</v>
      </c>
      <c r="D1843" s="127">
        <f>(C1843+4.2+coefficient!$B$19-0.5)/0.9*1.19</f>
        <v>25.584999999999997</v>
      </c>
      <c r="E1843" s="128">
        <f>(C1843+4.2+coefficient!$B$19-0.5)/0.95</f>
        <v>20.368421052631582</v>
      </c>
      <c r="F1843" s="185" t="s">
        <v>841</v>
      </c>
      <c r="G1843" s="179">
        <v>1842</v>
      </c>
      <c r="H1843" s="180">
        <f>(C1843+4.2+coefficient!$B$19)/0.85*1.19</f>
        <v>27.790000000000003</v>
      </c>
      <c r="I1843" s="132">
        <v>294</v>
      </c>
      <c r="J1843" s="132">
        <v>167453286</v>
      </c>
      <c r="K1843" s="132">
        <v>452450</v>
      </c>
      <c r="L1843" s="181">
        <f>(C1843+4.2+coefficient!$B$19)/0.88*1.19</f>
        <v>26.842613636363637</v>
      </c>
      <c r="M1843" s="135">
        <v>295</v>
      </c>
      <c r="N1843" s="135">
        <v>167453286</v>
      </c>
      <c r="O1843" s="135">
        <v>452451</v>
      </c>
      <c r="P1843" s="182">
        <f>(C1843+4.2+coefficient!$B$19-0.5)/0.88*1.19</f>
        <v>26.166477272727274</v>
      </c>
      <c r="Q1843" s="137">
        <v>296</v>
      </c>
      <c r="R1843" s="137">
        <v>167453286</v>
      </c>
      <c r="S1843" s="137">
        <v>452452</v>
      </c>
      <c r="T1843" s="186">
        <f t="shared" si="126"/>
        <v>10.615340909090907</v>
      </c>
      <c r="U1843" s="187">
        <v>758</v>
      </c>
      <c r="V1843" s="187">
        <v>167453286</v>
      </c>
      <c r="W1843" s="187">
        <v>601646</v>
      </c>
      <c r="X1843" s="188">
        <f t="shared" si="128"/>
        <v>21.942613636363639</v>
      </c>
      <c r="Y1843" s="189">
        <v>759</v>
      </c>
      <c r="Z1843" s="189">
        <v>167453286</v>
      </c>
      <c r="AA1843" s="189">
        <v>601647</v>
      </c>
      <c r="AB1843" s="357">
        <v>106</v>
      </c>
      <c r="AE1843">
        <v>1</v>
      </c>
      <c r="AF1843">
        <v>24.14</v>
      </c>
      <c r="AG1843">
        <v>0</v>
      </c>
    </row>
    <row r="1844" spans="1:33" x14ac:dyDescent="0.25">
      <c r="A1844" s="146" t="s">
        <v>2684</v>
      </c>
      <c r="B1844" s="190">
        <v>167453287</v>
      </c>
      <c r="C1844" s="191">
        <v>3.45</v>
      </c>
      <c r="D1844" s="192">
        <f>(C1844+4.2+coefficient!$B$20-0.5)/0.9*1.19</f>
        <v>21.353888888888886</v>
      </c>
      <c r="E1844" s="193">
        <f>(C1844+4.2+coefficient!$B$20-0.5)/0.95</f>
        <v>17</v>
      </c>
      <c r="F1844" s="178" t="s">
        <v>842</v>
      </c>
      <c r="G1844" s="179">
        <v>1843</v>
      </c>
      <c r="H1844" s="180">
        <f>(C1844+4.2+coefficient!$B$20)/0.85*1.19</f>
        <v>23.309999999999995</v>
      </c>
      <c r="I1844" s="132">
        <v>294</v>
      </c>
      <c r="J1844" s="132">
        <v>167453287</v>
      </c>
      <c r="K1844" s="132">
        <v>452453</v>
      </c>
      <c r="L1844" s="181">
        <f>(C1844+4.2+coefficient!$B$20)/0.88*1.19</f>
        <v>22.515340909090906</v>
      </c>
      <c r="M1844" s="135">
        <v>295</v>
      </c>
      <c r="N1844" s="135">
        <v>167453287</v>
      </c>
      <c r="O1844" s="135">
        <v>452454</v>
      </c>
      <c r="P1844" s="182">
        <f>(C1844+4.2+coefficient!$B$20-0.5)/0.88*1.19</f>
        <v>21.839204545454542</v>
      </c>
      <c r="Q1844" s="137">
        <v>296</v>
      </c>
      <c r="R1844" s="137">
        <v>167453287</v>
      </c>
      <c r="S1844" s="137">
        <v>452455</v>
      </c>
      <c r="T1844" s="186">
        <f t="shared" si="126"/>
        <v>10.344886363636363</v>
      </c>
      <c r="U1844" s="187">
        <v>758</v>
      </c>
      <c r="V1844" s="187">
        <v>167453287</v>
      </c>
      <c r="W1844" s="187">
        <v>601648</v>
      </c>
      <c r="X1844" s="188">
        <f t="shared" si="128"/>
        <v>17.615340909090904</v>
      </c>
      <c r="Y1844" s="189">
        <v>759</v>
      </c>
      <c r="Z1844" s="189">
        <v>167453287</v>
      </c>
      <c r="AA1844" s="189">
        <v>601649</v>
      </c>
      <c r="AB1844" s="357">
        <v>0</v>
      </c>
    </row>
    <row r="1845" spans="1:33" x14ac:dyDescent="0.25">
      <c r="A1845" s="148" t="s">
        <v>2685</v>
      </c>
      <c r="B1845" s="190">
        <v>167453288</v>
      </c>
      <c r="C1845" s="191">
        <v>4.18</v>
      </c>
      <c r="D1845" s="192">
        <f>(C1845+4.2+coefficient!$B$19-0.5)/0.9*1.19</f>
        <v>26.285777777777778</v>
      </c>
      <c r="E1845" s="193">
        <f>(C1845+4.2+coefficient!$B$19-0.5)/0.95</f>
        <v>20.926315789473684</v>
      </c>
      <c r="F1845" s="185" t="s">
        <v>841</v>
      </c>
      <c r="G1845" s="179">
        <v>1844</v>
      </c>
      <c r="H1845" s="180">
        <f>(C1845+4.2+coefficient!$B$19)/0.85*1.19</f>
        <v>28.532</v>
      </c>
      <c r="I1845" s="132">
        <v>294</v>
      </c>
      <c r="J1845" s="132">
        <v>167453288</v>
      </c>
      <c r="K1845" s="132">
        <v>452456</v>
      </c>
      <c r="L1845" s="181">
        <f>(C1845+4.2+coefficient!$B$19)/0.88*1.19</f>
        <v>27.559318181818178</v>
      </c>
      <c r="M1845" s="135">
        <v>295</v>
      </c>
      <c r="N1845" s="135">
        <v>167453288</v>
      </c>
      <c r="O1845" s="135">
        <v>452457</v>
      </c>
      <c r="P1845" s="182">
        <f>(C1845+4.2+coefficient!$B$19-0.5)/0.88*1.19</f>
        <v>26.883181818181814</v>
      </c>
      <c r="Q1845" s="137">
        <v>296</v>
      </c>
      <c r="R1845" s="137">
        <v>167453288</v>
      </c>
      <c r="S1845" s="137">
        <v>452458</v>
      </c>
      <c r="T1845" s="186">
        <f t="shared" si="126"/>
        <v>11.332045454545453</v>
      </c>
      <c r="U1845" s="187">
        <v>758</v>
      </c>
      <c r="V1845" s="187">
        <v>167453288</v>
      </c>
      <c r="W1845" s="187">
        <v>601650</v>
      </c>
      <c r="X1845" s="188">
        <f t="shared" si="128"/>
        <v>22.659318181818179</v>
      </c>
      <c r="Y1845" s="189">
        <v>759</v>
      </c>
      <c r="Z1845" s="189">
        <v>167453288</v>
      </c>
      <c r="AA1845" s="189">
        <v>601651</v>
      </c>
      <c r="AB1845" s="357">
        <v>0</v>
      </c>
    </row>
    <row r="1846" spans="1:33" x14ac:dyDescent="0.25">
      <c r="A1846" s="144" t="s">
        <v>2686</v>
      </c>
      <c r="B1846" s="183">
        <v>167453289</v>
      </c>
      <c r="C1846" s="184">
        <v>2.4900000000000002</v>
      </c>
      <c r="D1846" s="127">
        <f>(C1846+4.2+coefficient!$B$21-0.5)/0.9*1.19</f>
        <v>17.440111111111111</v>
      </c>
      <c r="E1846" s="128">
        <f>(C1846+4.2+coefficient!$B$21-0.5)/0.95</f>
        <v>13.884210526315792</v>
      </c>
      <c r="F1846" s="178" t="s">
        <v>516</v>
      </c>
      <c r="G1846" s="179">
        <v>1845</v>
      </c>
      <c r="H1846" s="180">
        <f>(C1846+4.2+coefficient!$B$21)/0.85*1.19</f>
        <v>19.166000000000004</v>
      </c>
      <c r="I1846" s="132">
        <v>294</v>
      </c>
      <c r="J1846" s="132">
        <v>167453289</v>
      </c>
      <c r="K1846" s="132">
        <v>452459</v>
      </c>
      <c r="L1846" s="181">
        <f>(C1846+4.2+coefficient!$B$21)/0.88*1.19</f>
        <v>18.512613636363639</v>
      </c>
      <c r="M1846" s="135">
        <v>295</v>
      </c>
      <c r="N1846" s="135">
        <v>167453289</v>
      </c>
      <c r="O1846" s="135">
        <v>452460</v>
      </c>
      <c r="P1846" s="182">
        <f>(C1846+4.2+coefficient!$B$21-0.5)/0.88*1.19</f>
        <v>17.836477272727272</v>
      </c>
      <c r="Q1846" s="137">
        <v>296</v>
      </c>
      <c r="R1846" s="137">
        <v>167453289</v>
      </c>
      <c r="S1846" s="137">
        <v>452461</v>
      </c>
      <c r="T1846" s="186">
        <f t="shared" si="126"/>
        <v>9.0467045454545456</v>
      </c>
      <c r="U1846" s="187">
        <v>758</v>
      </c>
      <c r="V1846" s="187">
        <v>167453289</v>
      </c>
      <c r="W1846" s="187">
        <v>601652</v>
      </c>
      <c r="X1846" s="188">
        <f t="shared" si="128"/>
        <v>13.612613636363639</v>
      </c>
      <c r="Y1846" s="189">
        <v>759</v>
      </c>
      <c r="Z1846" s="189">
        <v>167453289</v>
      </c>
      <c r="AA1846" s="189">
        <v>601653</v>
      </c>
      <c r="AB1846" s="357">
        <v>56</v>
      </c>
    </row>
    <row r="1847" spans="1:33" x14ac:dyDescent="0.25">
      <c r="A1847" s="125" t="s">
        <v>2687</v>
      </c>
      <c r="B1847" s="183">
        <v>167453290</v>
      </c>
      <c r="C1847" s="184">
        <v>3.37</v>
      </c>
      <c r="D1847" s="127">
        <f>(C1847+4.2+coefficient!$B$20-0.5)/0.9*1.19</f>
        <v>21.248111111111108</v>
      </c>
      <c r="E1847" s="128">
        <f>(C1847+4.2+coefficient!$B$20-0.5)/0.95</f>
        <v>16.91578947368421</v>
      </c>
      <c r="F1847" s="185" t="s">
        <v>842</v>
      </c>
      <c r="G1847" s="179">
        <v>1846</v>
      </c>
      <c r="H1847" s="180">
        <f>(C1847+4.2+coefficient!$B$20)/0.85*1.19</f>
        <v>23.198</v>
      </c>
      <c r="I1847" s="132">
        <v>294</v>
      </c>
      <c r="J1847" s="132">
        <v>167453290</v>
      </c>
      <c r="K1847" s="132">
        <v>452462</v>
      </c>
      <c r="L1847" s="181">
        <f>(C1847+4.2+coefficient!$B$20)/0.88*1.19</f>
        <v>22.40715909090909</v>
      </c>
      <c r="M1847" s="135">
        <v>295</v>
      </c>
      <c r="N1847" s="135">
        <v>167453290</v>
      </c>
      <c r="O1847" s="135">
        <v>452463</v>
      </c>
      <c r="P1847" s="182">
        <f>(C1847+4.2+coefficient!$B$20-0.5)/0.88*1.19</f>
        <v>21.731022727272727</v>
      </c>
      <c r="Q1847" s="137">
        <v>296</v>
      </c>
      <c r="R1847" s="137">
        <v>167453290</v>
      </c>
      <c r="S1847" s="137">
        <v>452464</v>
      </c>
      <c r="T1847" s="186">
        <f t="shared" si="126"/>
        <v>10.236704545454547</v>
      </c>
      <c r="U1847" s="187">
        <v>758</v>
      </c>
      <c r="V1847" s="187">
        <v>167453290</v>
      </c>
      <c r="W1847" s="187">
        <v>601654</v>
      </c>
      <c r="X1847" s="188">
        <f t="shared" si="128"/>
        <v>17.507159090909092</v>
      </c>
      <c r="Y1847" s="189">
        <v>759</v>
      </c>
      <c r="Z1847" s="189">
        <v>167453290</v>
      </c>
      <c r="AA1847" s="189">
        <v>601655</v>
      </c>
      <c r="AB1847" s="357">
        <v>31</v>
      </c>
    </row>
    <row r="1848" spans="1:33" x14ac:dyDescent="0.25">
      <c r="A1848" s="144" t="s">
        <v>2688</v>
      </c>
      <c r="B1848" s="183">
        <v>167453291</v>
      </c>
      <c r="C1848" s="184">
        <v>4.0999999999999996</v>
      </c>
      <c r="D1848" s="127">
        <f>(C1848+4.2+coefficient!$B$19-0.5)/0.9*1.19</f>
        <v>26.18</v>
      </c>
      <c r="E1848" s="128">
        <f>(C1848+4.2+coefficient!$B$19-0.5)/0.95</f>
        <v>20.842105263157897</v>
      </c>
      <c r="F1848" s="178" t="s">
        <v>841</v>
      </c>
      <c r="G1848" s="179">
        <v>1847</v>
      </c>
      <c r="H1848" s="180">
        <f>(C1848+4.2+coefficient!$B$19)/0.85*1.19</f>
        <v>28.419999999999998</v>
      </c>
      <c r="I1848" s="132">
        <v>294</v>
      </c>
      <c r="J1848" s="132">
        <v>167453291</v>
      </c>
      <c r="K1848" s="132">
        <v>452465</v>
      </c>
      <c r="L1848" s="181">
        <f>(C1848+4.2+coefficient!$B$19)/0.88*1.19</f>
        <v>27.451136363636365</v>
      </c>
      <c r="M1848" s="135">
        <v>295</v>
      </c>
      <c r="N1848" s="135">
        <v>167453291</v>
      </c>
      <c r="O1848" s="135">
        <v>452466</v>
      </c>
      <c r="P1848" s="182">
        <f>(C1848+4.2+coefficient!$B$19-0.5)/0.88*1.19</f>
        <v>26.774999999999999</v>
      </c>
      <c r="Q1848" s="137">
        <v>296</v>
      </c>
      <c r="R1848" s="137">
        <v>167453291</v>
      </c>
      <c r="S1848" s="137">
        <v>452467</v>
      </c>
      <c r="T1848" s="186">
        <f t="shared" si="126"/>
        <v>11.223863636363637</v>
      </c>
      <c r="U1848" s="187">
        <v>758</v>
      </c>
      <c r="V1848" s="187">
        <v>167453291</v>
      </c>
      <c r="W1848" s="187">
        <v>601656</v>
      </c>
      <c r="X1848" s="188">
        <f t="shared" si="128"/>
        <v>22.551136363636367</v>
      </c>
      <c r="Y1848" s="189">
        <v>759</v>
      </c>
      <c r="Z1848" s="189">
        <v>167453291</v>
      </c>
      <c r="AA1848" s="189">
        <v>601657</v>
      </c>
      <c r="AB1848" s="357">
        <v>31</v>
      </c>
    </row>
    <row r="1849" spans="1:33" x14ac:dyDescent="0.25">
      <c r="A1849" s="125" t="s">
        <v>2689</v>
      </c>
      <c r="B1849" s="183">
        <v>167453292</v>
      </c>
      <c r="C1849" s="184">
        <v>3.21</v>
      </c>
      <c r="D1849" s="127">
        <f>(C1849+4.2+coefficient!$B$20-0.5)/0.9*1.19</f>
        <v>21.036555555555555</v>
      </c>
      <c r="E1849" s="128">
        <f>(C1849+4.2+coefficient!$B$20-0.5)/0.95</f>
        <v>16.747368421052631</v>
      </c>
      <c r="F1849" s="185" t="s">
        <v>842</v>
      </c>
      <c r="G1849" s="179">
        <v>1848</v>
      </c>
      <c r="H1849" s="180">
        <f>(C1849+4.2+coefficient!$B$20)/0.85*1.19</f>
        <v>22.973999999999997</v>
      </c>
      <c r="I1849" s="132">
        <v>294</v>
      </c>
      <c r="J1849" s="132">
        <v>167453292</v>
      </c>
      <c r="K1849" s="132">
        <v>452468</v>
      </c>
      <c r="L1849" s="181">
        <f>(C1849+4.2+coefficient!$B$20)/0.88*1.19</f>
        <v>22.190795454545455</v>
      </c>
      <c r="M1849" s="135">
        <v>295</v>
      </c>
      <c r="N1849" s="135">
        <v>167453292</v>
      </c>
      <c r="O1849" s="135">
        <v>452469</v>
      </c>
      <c r="P1849" s="182">
        <f>(C1849+4.2+coefficient!$B$20-0.5)/0.88*1.19</f>
        <v>21.514659090909088</v>
      </c>
      <c r="Q1849" s="137">
        <v>296</v>
      </c>
      <c r="R1849" s="137">
        <v>167453292</v>
      </c>
      <c r="S1849" s="137">
        <v>452470</v>
      </c>
      <c r="T1849" s="186">
        <f t="shared" si="126"/>
        <v>10.020340909090908</v>
      </c>
      <c r="U1849" s="187">
        <v>758</v>
      </c>
      <c r="V1849" s="187">
        <v>167453292</v>
      </c>
      <c r="W1849" s="187">
        <v>601658</v>
      </c>
      <c r="X1849" s="188">
        <f t="shared" si="128"/>
        <v>17.290795454545453</v>
      </c>
      <c r="Y1849" s="189">
        <v>759</v>
      </c>
      <c r="Z1849" s="189">
        <v>167453292</v>
      </c>
      <c r="AA1849" s="189">
        <v>601659</v>
      </c>
      <c r="AB1849" s="357">
        <v>56</v>
      </c>
    </row>
    <row r="1850" spans="1:33" x14ac:dyDescent="0.25">
      <c r="A1850" s="144" t="s">
        <v>2690</v>
      </c>
      <c r="B1850" s="183">
        <v>167453293</v>
      </c>
      <c r="C1850" s="184">
        <v>3.94</v>
      </c>
      <c r="D1850" s="127">
        <f>(C1850+4.2+coefficient!$B$19-0.5)/0.9*1.19</f>
        <v>25.968444444444444</v>
      </c>
      <c r="E1850" s="128">
        <f>(C1850+4.2+coefficient!$B$19-0.5)/0.95</f>
        <v>20.673684210526318</v>
      </c>
      <c r="F1850" s="178" t="s">
        <v>841</v>
      </c>
      <c r="G1850" s="179">
        <v>1849</v>
      </c>
      <c r="H1850" s="180">
        <f>(C1850+4.2+coefficient!$B$19)/0.85*1.19</f>
        <v>28.196000000000002</v>
      </c>
      <c r="I1850" s="132">
        <v>294</v>
      </c>
      <c r="J1850" s="132">
        <v>167453293</v>
      </c>
      <c r="K1850" s="132">
        <v>452471</v>
      </c>
      <c r="L1850" s="181">
        <f>(C1850+4.2+coefficient!$B$19)/0.88*1.19</f>
        <v>27.234772727272727</v>
      </c>
      <c r="M1850" s="135">
        <v>295</v>
      </c>
      <c r="N1850" s="135">
        <v>167453293</v>
      </c>
      <c r="O1850" s="135">
        <v>452472</v>
      </c>
      <c r="P1850" s="182">
        <f>(C1850+4.2+coefficient!$B$19-0.5)/0.88*1.19</f>
        <v>26.558636363636364</v>
      </c>
      <c r="Q1850" s="137">
        <v>296</v>
      </c>
      <c r="R1850" s="137">
        <v>167453293</v>
      </c>
      <c r="S1850" s="137">
        <v>452473</v>
      </c>
      <c r="T1850" s="186">
        <f t="shared" si="126"/>
        <v>11.0075</v>
      </c>
      <c r="U1850" s="187">
        <v>758</v>
      </c>
      <c r="V1850" s="187">
        <v>167453293</v>
      </c>
      <c r="W1850" s="187">
        <v>601660</v>
      </c>
      <c r="X1850" s="188">
        <f t="shared" si="128"/>
        <v>22.334772727272728</v>
      </c>
      <c r="Y1850" s="189">
        <v>759</v>
      </c>
      <c r="Z1850" s="189">
        <v>167453293</v>
      </c>
      <c r="AA1850" s="189">
        <v>601661</v>
      </c>
      <c r="AB1850" s="357">
        <v>56</v>
      </c>
    </row>
    <row r="1851" spans="1:33" x14ac:dyDescent="0.25">
      <c r="A1851" s="148" t="s">
        <v>2691</v>
      </c>
      <c r="B1851" s="190">
        <v>167453294</v>
      </c>
      <c r="C1851" s="191">
        <v>3.74</v>
      </c>
      <c r="D1851" s="192">
        <f>(C1851+4.2+coefficient!$B$20-0.5)/0.9*1.19</f>
        <v>21.737333333333336</v>
      </c>
      <c r="E1851" s="193">
        <f>(C1851+4.2+coefficient!$B$20-0.5)/0.95</f>
        <v>17.305263157894739</v>
      </c>
      <c r="F1851" s="185" t="s">
        <v>842</v>
      </c>
      <c r="G1851" s="179">
        <v>1850</v>
      </c>
      <c r="H1851" s="180">
        <f>(C1851+4.2+coefficient!$B$20)/0.85*1.19</f>
        <v>23.715999999999998</v>
      </c>
      <c r="I1851" s="132">
        <v>294</v>
      </c>
      <c r="J1851" s="132">
        <v>167453294</v>
      </c>
      <c r="K1851" s="132">
        <v>452474</v>
      </c>
      <c r="L1851" s="181">
        <f>(C1851+4.2+coefficient!$B$20)/0.88*1.19</f>
        <v>22.907499999999999</v>
      </c>
      <c r="M1851" s="135">
        <v>295</v>
      </c>
      <c r="N1851" s="135">
        <v>167453294</v>
      </c>
      <c r="O1851" s="135">
        <v>452475</v>
      </c>
      <c r="P1851" s="182">
        <f>(C1851+4.2+coefficient!$B$20-0.5)/0.88*1.19</f>
        <v>22.231363636363636</v>
      </c>
      <c r="Q1851" s="137">
        <v>296</v>
      </c>
      <c r="R1851" s="137">
        <v>167453294</v>
      </c>
      <c r="S1851" s="137">
        <v>452476</v>
      </c>
      <c r="T1851" s="186">
        <f t="shared" si="126"/>
        <v>10.737045454545456</v>
      </c>
      <c r="U1851" s="187">
        <v>758</v>
      </c>
      <c r="V1851" s="187">
        <v>167453294</v>
      </c>
      <c r="W1851" s="187">
        <v>601662</v>
      </c>
      <c r="X1851" s="188">
        <f t="shared" si="128"/>
        <v>18.0075</v>
      </c>
      <c r="Y1851" s="189">
        <v>759</v>
      </c>
      <c r="Z1851" s="189">
        <v>167453294</v>
      </c>
      <c r="AA1851" s="189">
        <v>601663</v>
      </c>
      <c r="AB1851" s="357">
        <v>0</v>
      </c>
    </row>
    <row r="1852" spans="1:33" x14ac:dyDescent="0.25">
      <c r="A1852" s="146" t="s">
        <v>2692</v>
      </c>
      <c r="B1852" s="190">
        <v>167453295</v>
      </c>
      <c r="C1852" s="191">
        <v>4.47</v>
      </c>
      <c r="D1852" s="192">
        <f>(C1852+4.2+coefficient!$B$19-0.5)/0.9*1.19</f>
        <v>26.669222222222221</v>
      </c>
      <c r="E1852" s="193">
        <f>(C1852+4.2+coefficient!$B$19-0.5)/0.95</f>
        <v>21.231578947368423</v>
      </c>
      <c r="F1852" s="178" t="s">
        <v>841</v>
      </c>
      <c r="G1852" s="179">
        <v>1851</v>
      </c>
      <c r="H1852" s="180">
        <f>(C1852+4.2+coefficient!$B$19)/0.85*1.19</f>
        <v>28.938000000000002</v>
      </c>
      <c r="I1852" s="132">
        <v>294</v>
      </c>
      <c r="J1852" s="132">
        <v>167453295</v>
      </c>
      <c r="K1852" s="132">
        <v>452477</v>
      </c>
      <c r="L1852" s="181">
        <f>(C1852+4.2+coefficient!$B$19)/0.88*1.19</f>
        <v>27.951477272727274</v>
      </c>
      <c r="M1852" s="135">
        <v>295</v>
      </c>
      <c r="N1852" s="135">
        <v>167453295</v>
      </c>
      <c r="O1852" s="135">
        <v>452478</v>
      </c>
      <c r="P1852" s="182">
        <f>(C1852+4.2+coefficient!$B$19-0.5)/0.88*1.19</f>
        <v>27.275340909090911</v>
      </c>
      <c r="Q1852" s="137">
        <v>296</v>
      </c>
      <c r="R1852" s="137">
        <v>167453295</v>
      </c>
      <c r="S1852" s="137">
        <v>452479</v>
      </c>
      <c r="T1852" s="186">
        <f t="shared" si="126"/>
        <v>11.724204545454544</v>
      </c>
      <c r="U1852" s="187">
        <v>758</v>
      </c>
      <c r="V1852" s="187">
        <v>167453295</v>
      </c>
      <c r="W1852" s="187">
        <v>601664</v>
      </c>
      <c r="X1852" s="188">
        <f t="shared" si="128"/>
        <v>23.051477272727276</v>
      </c>
      <c r="Y1852" s="189">
        <v>759</v>
      </c>
      <c r="Z1852" s="189">
        <v>167453295</v>
      </c>
      <c r="AA1852" s="189">
        <v>601665</v>
      </c>
      <c r="AB1852" s="357">
        <v>0</v>
      </c>
    </row>
    <row r="1853" spans="1:33" x14ac:dyDescent="0.25">
      <c r="A1853" s="125" t="s">
        <v>2693</v>
      </c>
      <c r="B1853" s="183">
        <v>167453296</v>
      </c>
      <c r="C1853" s="184">
        <v>2.67</v>
      </c>
      <c r="D1853" s="127">
        <f>(C1853+4.2+coefficient!$B$21-0.5)/0.9*1.19</f>
        <v>17.678111111111111</v>
      </c>
      <c r="E1853" s="128">
        <f>(C1853+4.2+coefficient!$B$21-0.5)/0.95</f>
        <v>14.073684210526318</v>
      </c>
      <c r="F1853" s="185" t="s">
        <v>516</v>
      </c>
      <c r="G1853" s="179">
        <v>1852</v>
      </c>
      <c r="H1853" s="180">
        <f>(C1853+4.2+coefficient!$B$21)/0.85*1.19</f>
        <v>19.418000000000003</v>
      </c>
      <c r="I1853" s="132">
        <v>294</v>
      </c>
      <c r="J1853" s="132">
        <v>167453296</v>
      </c>
      <c r="K1853" s="132">
        <v>452480</v>
      </c>
      <c r="L1853" s="181">
        <f>(C1853+4.2+coefficient!$B$21)/0.88*1.19</f>
        <v>18.756022727272725</v>
      </c>
      <c r="M1853" s="135">
        <v>295</v>
      </c>
      <c r="N1853" s="135">
        <v>167453296</v>
      </c>
      <c r="O1853" s="135">
        <v>452481</v>
      </c>
      <c r="P1853" s="182">
        <f>(C1853+4.2+coefficient!$B$21-0.5)/0.88*1.19</f>
        <v>18.079886363636366</v>
      </c>
      <c r="Q1853" s="137">
        <v>296</v>
      </c>
      <c r="R1853" s="137">
        <v>167453296</v>
      </c>
      <c r="S1853" s="137">
        <v>452482</v>
      </c>
      <c r="T1853" s="186">
        <f t="shared" si="126"/>
        <v>9.2901136363636354</v>
      </c>
      <c r="U1853" s="187">
        <v>758</v>
      </c>
      <c r="V1853" s="187">
        <v>167453296</v>
      </c>
      <c r="W1853" s="187">
        <v>601666</v>
      </c>
      <c r="X1853" s="188">
        <f t="shared" si="128"/>
        <v>13.856022727272725</v>
      </c>
      <c r="Y1853" s="189">
        <v>759</v>
      </c>
      <c r="Z1853" s="189">
        <v>167453296</v>
      </c>
      <c r="AA1853" s="189">
        <v>601667</v>
      </c>
      <c r="AB1853" s="357">
        <v>48</v>
      </c>
    </row>
    <row r="1854" spans="1:33" x14ac:dyDescent="0.25">
      <c r="A1854" s="144" t="s">
        <v>2694</v>
      </c>
      <c r="B1854" s="183">
        <v>167453297</v>
      </c>
      <c r="C1854" s="184">
        <v>3.55</v>
      </c>
      <c r="D1854" s="127">
        <f>(C1854+4.2+coefficient!$B$20-0.5)/0.9*1.19</f>
        <v>21.486111111111107</v>
      </c>
      <c r="E1854" s="128">
        <f>(C1854+4.2+coefficient!$B$20-0.5)/0.95</f>
        <v>17.105263157894736</v>
      </c>
      <c r="F1854" s="178" t="s">
        <v>842</v>
      </c>
      <c r="G1854" s="179">
        <v>1853</v>
      </c>
      <c r="H1854" s="180">
        <f>(C1854+4.2+coefficient!$B$20)/0.85*1.19</f>
        <v>23.45</v>
      </c>
      <c r="I1854" s="132">
        <v>294</v>
      </c>
      <c r="J1854" s="132">
        <v>167453297</v>
      </c>
      <c r="K1854" s="132">
        <v>452483</v>
      </c>
      <c r="L1854" s="181">
        <f>(C1854+4.2+coefficient!$B$20)/0.88*1.19</f>
        <v>22.650568181818183</v>
      </c>
      <c r="M1854" s="135">
        <v>295</v>
      </c>
      <c r="N1854" s="135">
        <v>167453297</v>
      </c>
      <c r="O1854" s="135">
        <v>452484</v>
      </c>
      <c r="P1854" s="182">
        <f>(C1854+4.2+coefficient!$B$20-0.5)/0.88*1.19</f>
        <v>21.974431818181817</v>
      </c>
      <c r="Q1854" s="137">
        <v>296</v>
      </c>
      <c r="R1854" s="137">
        <v>167453297</v>
      </c>
      <c r="S1854" s="137">
        <v>452485</v>
      </c>
      <c r="T1854" s="186">
        <f t="shared" si="126"/>
        <v>10.480113636363635</v>
      </c>
      <c r="U1854" s="187">
        <v>758</v>
      </c>
      <c r="V1854" s="187">
        <v>167453297</v>
      </c>
      <c r="W1854" s="187">
        <v>601668</v>
      </c>
      <c r="X1854" s="188">
        <f t="shared" si="128"/>
        <v>17.750568181818181</v>
      </c>
      <c r="Y1854" s="189">
        <v>759</v>
      </c>
      <c r="Z1854" s="189">
        <v>167453297</v>
      </c>
      <c r="AA1854" s="189">
        <v>601669</v>
      </c>
      <c r="AB1854" s="357">
        <v>31</v>
      </c>
    </row>
    <row r="1855" spans="1:33" x14ac:dyDescent="0.25">
      <c r="A1855" s="125" t="s">
        <v>2695</v>
      </c>
      <c r="B1855" s="183">
        <v>167453298</v>
      </c>
      <c r="C1855" s="184">
        <v>4.28</v>
      </c>
      <c r="D1855" s="127">
        <f>(C1855+4.2+coefficient!$B$19-0.5)/0.9*1.19</f>
        <v>26.417999999999999</v>
      </c>
      <c r="E1855" s="128">
        <f>(C1855+4.2+coefficient!$B$19-0.5)/0.95</f>
        <v>21.031578947368423</v>
      </c>
      <c r="F1855" s="185" t="s">
        <v>841</v>
      </c>
      <c r="G1855" s="179">
        <v>1854</v>
      </c>
      <c r="H1855" s="180">
        <f>(C1855+4.2+coefficient!$B$19)/0.85*1.19</f>
        <v>28.671999999999997</v>
      </c>
      <c r="I1855" s="132">
        <v>294</v>
      </c>
      <c r="J1855" s="132">
        <v>167453298</v>
      </c>
      <c r="K1855" s="132">
        <v>452486</v>
      </c>
      <c r="L1855" s="181">
        <f>(C1855+4.2+coefficient!$B$19)/0.88*1.19</f>
        <v>27.694545454545455</v>
      </c>
      <c r="M1855" s="135">
        <v>295</v>
      </c>
      <c r="N1855" s="135">
        <v>167453298</v>
      </c>
      <c r="O1855" s="135">
        <v>452487</v>
      </c>
      <c r="P1855" s="182">
        <f>(C1855+4.2+coefficient!$B$19-0.5)/0.88*1.19</f>
        <v>27.018409090909088</v>
      </c>
      <c r="Q1855" s="137">
        <v>296</v>
      </c>
      <c r="R1855" s="137">
        <v>167453298</v>
      </c>
      <c r="S1855" s="137">
        <v>452488</v>
      </c>
      <c r="T1855" s="186">
        <f t="shared" si="126"/>
        <v>11.467272727272727</v>
      </c>
      <c r="U1855" s="187">
        <v>758</v>
      </c>
      <c r="V1855" s="187">
        <v>167453298</v>
      </c>
      <c r="W1855" s="187">
        <v>601670</v>
      </c>
      <c r="X1855" s="188">
        <f t="shared" si="128"/>
        <v>22.794545454545457</v>
      </c>
      <c r="Y1855" s="189">
        <v>759</v>
      </c>
      <c r="Z1855" s="189">
        <v>167453298</v>
      </c>
      <c r="AA1855" s="189">
        <v>601671</v>
      </c>
      <c r="AB1855" s="357">
        <v>31</v>
      </c>
    </row>
    <row r="1856" spans="1:33" x14ac:dyDescent="0.25">
      <c r="A1856" s="144" t="s">
        <v>2696</v>
      </c>
      <c r="B1856" s="183">
        <v>167453299</v>
      </c>
      <c r="C1856" s="184">
        <v>3.39</v>
      </c>
      <c r="D1856" s="127">
        <f>(C1856+4.2+coefficient!$B$20-0.5)/0.9*1.19</f>
        <v>21.274555555555555</v>
      </c>
      <c r="E1856" s="128">
        <f>(C1856+4.2+coefficient!$B$20-0.5)/0.95</f>
        <v>16.936842105263157</v>
      </c>
      <c r="F1856" s="178" t="s">
        <v>842</v>
      </c>
      <c r="G1856" s="179">
        <v>1855</v>
      </c>
      <c r="H1856" s="180">
        <f>(C1856+4.2+coefficient!$B$20)/0.85*1.19</f>
        <v>23.226000000000003</v>
      </c>
      <c r="I1856" s="132">
        <v>294</v>
      </c>
      <c r="J1856" s="132">
        <v>167453299</v>
      </c>
      <c r="K1856" s="132">
        <v>452489</v>
      </c>
      <c r="L1856" s="181">
        <f>(C1856+4.2+coefficient!$B$20)/0.88*1.19</f>
        <v>22.434204545454545</v>
      </c>
      <c r="M1856" s="135">
        <v>295</v>
      </c>
      <c r="N1856" s="135">
        <v>167453299</v>
      </c>
      <c r="O1856" s="135">
        <v>452490</v>
      </c>
      <c r="P1856" s="182">
        <f>(C1856+4.2+coefficient!$B$20-0.5)/0.88*1.19</f>
        <v>21.758068181818182</v>
      </c>
      <c r="Q1856" s="137">
        <v>296</v>
      </c>
      <c r="R1856" s="137">
        <v>167453299</v>
      </c>
      <c r="S1856" s="137">
        <v>452491</v>
      </c>
      <c r="T1856" s="186">
        <f t="shared" si="126"/>
        <v>10.26375</v>
      </c>
      <c r="U1856" s="187">
        <v>758</v>
      </c>
      <c r="V1856" s="187">
        <v>167453299</v>
      </c>
      <c r="W1856" s="187">
        <v>601672</v>
      </c>
      <c r="X1856" s="188">
        <f t="shared" si="128"/>
        <v>17.534204545454543</v>
      </c>
      <c r="Y1856" s="189">
        <v>759</v>
      </c>
      <c r="Z1856" s="189">
        <v>167453299</v>
      </c>
      <c r="AA1856" s="189">
        <v>601673</v>
      </c>
      <c r="AB1856" s="357">
        <v>48</v>
      </c>
    </row>
    <row r="1857" spans="1:33" x14ac:dyDescent="0.25">
      <c r="A1857" s="125" t="s">
        <v>2697</v>
      </c>
      <c r="B1857" s="183">
        <v>167453300</v>
      </c>
      <c r="C1857" s="184">
        <v>4.12</v>
      </c>
      <c r="D1857" s="127">
        <f>(C1857+4.2+coefficient!$B$19-0.5)/0.9*1.19</f>
        <v>26.206444444444443</v>
      </c>
      <c r="E1857" s="128">
        <f>(C1857+4.2+coefficient!$B$19-0.5)/0.95</f>
        <v>20.863157894736844</v>
      </c>
      <c r="F1857" s="185" t="s">
        <v>841</v>
      </c>
      <c r="G1857" s="179">
        <v>1856</v>
      </c>
      <c r="H1857" s="180">
        <f>(C1857+4.2+coefficient!$B$19)/0.85*1.19</f>
        <v>28.448</v>
      </c>
      <c r="I1857" s="132">
        <v>294</v>
      </c>
      <c r="J1857" s="132">
        <v>167453300</v>
      </c>
      <c r="K1857" s="132">
        <v>452492</v>
      </c>
      <c r="L1857" s="181">
        <f>(C1857+4.2+coefficient!$B$19)/0.88*1.19</f>
        <v>27.478181818181817</v>
      </c>
      <c r="M1857" s="135">
        <v>295</v>
      </c>
      <c r="N1857" s="135">
        <v>167453300</v>
      </c>
      <c r="O1857" s="135">
        <v>452493</v>
      </c>
      <c r="P1857" s="182">
        <f>(C1857+4.2+coefficient!$B$19-0.5)/0.88*1.19</f>
        <v>26.802045454545453</v>
      </c>
      <c r="Q1857" s="137">
        <v>296</v>
      </c>
      <c r="R1857" s="137">
        <v>167453300</v>
      </c>
      <c r="S1857" s="137">
        <v>452494</v>
      </c>
      <c r="T1857" s="186">
        <f t="shared" si="126"/>
        <v>11.250909090909092</v>
      </c>
      <c r="U1857" s="187">
        <v>758</v>
      </c>
      <c r="V1857" s="187">
        <v>167453300</v>
      </c>
      <c r="W1857" s="187">
        <v>601674</v>
      </c>
      <c r="X1857" s="188">
        <f t="shared" si="128"/>
        <v>22.578181818181818</v>
      </c>
      <c r="Y1857" s="189">
        <v>759</v>
      </c>
      <c r="Z1857" s="189">
        <v>167453300</v>
      </c>
      <c r="AA1857" s="189">
        <v>601675</v>
      </c>
      <c r="AB1857" s="357">
        <v>48</v>
      </c>
    </row>
    <row r="1858" spans="1:33" x14ac:dyDescent="0.25">
      <c r="A1858" s="146" t="s">
        <v>2698</v>
      </c>
      <c r="B1858" s="190">
        <v>167453301</v>
      </c>
      <c r="C1858" s="191">
        <v>3.92</v>
      </c>
      <c r="D1858" s="192">
        <f>(C1858+4.2+coefficient!$B$20-0.5)/0.9*1.19</f>
        <v>21.975333333333335</v>
      </c>
      <c r="E1858" s="193">
        <f>(C1858+4.2+coefficient!$B$20-0.5)/0.95</f>
        <v>17.494736842105265</v>
      </c>
      <c r="F1858" s="178" t="s">
        <v>842</v>
      </c>
      <c r="G1858" s="179">
        <v>1857</v>
      </c>
      <c r="H1858" s="180">
        <f>(C1858+4.2+coefficient!$B$20)/0.85*1.19</f>
        <v>23.968000000000004</v>
      </c>
      <c r="I1858" s="132">
        <v>294</v>
      </c>
      <c r="J1858" s="132">
        <v>167453301</v>
      </c>
      <c r="K1858" s="132">
        <v>452495</v>
      </c>
      <c r="L1858" s="181">
        <f>(C1858+4.2+coefficient!$B$20)/0.88*1.19</f>
        <v>23.150909090909092</v>
      </c>
      <c r="M1858" s="135">
        <v>295</v>
      </c>
      <c r="N1858" s="135">
        <v>167453301</v>
      </c>
      <c r="O1858" s="135">
        <v>452496</v>
      </c>
      <c r="P1858" s="182">
        <f>(C1858+4.2+coefficient!$B$20-0.5)/0.88*1.19</f>
        <v>22.474772727272725</v>
      </c>
      <c r="Q1858" s="137">
        <v>296</v>
      </c>
      <c r="R1858" s="137">
        <v>167453301</v>
      </c>
      <c r="S1858" s="137">
        <v>452497</v>
      </c>
      <c r="T1858" s="186">
        <f t="shared" ref="T1858:T1921" si="129">(C1858+4.2)/0.88*1.19</f>
        <v>10.980454545454545</v>
      </c>
      <c r="U1858" s="187">
        <v>758</v>
      </c>
      <c r="V1858" s="187">
        <v>167453301</v>
      </c>
      <c r="W1858" s="187">
        <v>601676</v>
      </c>
      <c r="X1858" s="188">
        <f t="shared" si="128"/>
        <v>18.25090909090909</v>
      </c>
      <c r="Y1858" s="189">
        <v>759</v>
      </c>
      <c r="Z1858" s="189">
        <v>167453301</v>
      </c>
      <c r="AA1858" s="189">
        <v>601677</v>
      </c>
      <c r="AB1858" s="357">
        <v>0</v>
      </c>
    </row>
    <row r="1859" spans="1:33" x14ac:dyDescent="0.25">
      <c r="A1859" s="148" t="s">
        <v>2699</v>
      </c>
      <c r="B1859" s="190">
        <v>167453302</v>
      </c>
      <c r="C1859" s="191">
        <v>4.6500000000000004</v>
      </c>
      <c r="D1859" s="192">
        <f>(C1859+4.2+coefficient!$B$19-0.5)/0.9*1.19</f>
        <v>26.90722222222222</v>
      </c>
      <c r="E1859" s="193">
        <f>(C1859+4.2+coefficient!$B$19-0.5)/0.95</f>
        <v>21.421052631578949</v>
      </c>
      <c r="F1859" s="185" t="s">
        <v>841</v>
      </c>
      <c r="G1859" s="179">
        <v>1858</v>
      </c>
      <c r="H1859" s="180">
        <f>(C1859+4.2+coefficient!$B$19)/0.85*1.19</f>
        <v>29.19</v>
      </c>
      <c r="I1859" s="132">
        <v>294</v>
      </c>
      <c r="J1859" s="132">
        <v>167453302</v>
      </c>
      <c r="K1859" s="132">
        <v>452498</v>
      </c>
      <c r="L1859" s="181">
        <f>(C1859+4.2+coefficient!$B$19)/0.88*1.19</f>
        <v>28.194886363636364</v>
      </c>
      <c r="M1859" s="135">
        <v>295</v>
      </c>
      <c r="N1859" s="135">
        <v>167453302</v>
      </c>
      <c r="O1859" s="135">
        <v>452499</v>
      </c>
      <c r="P1859" s="182">
        <f>(C1859+4.2+coefficient!$B$19-0.5)/0.88*1.19</f>
        <v>27.518749999999997</v>
      </c>
      <c r="Q1859" s="137">
        <v>296</v>
      </c>
      <c r="R1859" s="137">
        <v>167453302</v>
      </c>
      <c r="S1859" s="137">
        <v>452500</v>
      </c>
      <c r="T1859" s="186">
        <f t="shared" si="129"/>
        <v>11.967613636363637</v>
      </c>
      <c r="U1859" s="187">
        <v>758</v>
      </c>
      <c r="V1859" s="187">
        <v>167453302</v>
      </c>
      <c r="W1859" s="187">
        <v>601678</v>
      </c>
      <c r="X1859" s="188">
        <f t="shared" si="128"/>
        <v>23.294886363636365</v>
      </c>
      <c r="Y1859" s="189">
        <v>759</v>
      </c>
      <c r="Z1859" s="189">
        <v>167453302</v>
      </c>
      <c r="AA1859" s="189">
        <v>601679</v>
      </c>
      <c r="AB1859" s="357">
        <v>0</v>
      </c>
    </row>
    <row r="1860" spans="1:33" x14ac:dyDescent="0.25">
      <c r="A1860" s="144" t="s">
        <v>2700</v>
      </c>
      <c r="B1860" s="183">
        <v>167453303</v>
      </c>
      <c r="C1860" s="184">
        <v>2.19</v>
      </c>
      <c r="D1860" s="127">
        <f>(C1860+4.2+coefficient!$B$21-0.5)/0.9*1.19</f>
        <v>17.043444444444443</v>
      </c>
      <c r="E1860" s="128">
        <f>(C1860+4.2+coefficient!$B$21-0.5)/0.95</f>
        <v>13.56842105263158</v>
      </c>
      <c r="F1860" s="178" t="s">
        <v>516</v>
      </c>
      <c r="G1860" s="179">
        <v>1859</v>
      </c>
      <c r="H1860" s="180">
        <f>(C1860+4.2+coefficient!$B$21)/0.85*1.19</f>
        <v>18.745999999999999</v>
      </c>
      <c r="I1860" s="132">
        <v>294</v>
      </c>
      <c r="J1860" s="132">
        <v>167453303</v>
      </c>
      <c r="K1860" s="132">
        <v>452501</v>
      </c>
      <c r="L1860" s="181">
        <f>(C1860+4.2+coefficient!$B$21)/0.88*1.19</f>
        <v>18.106931818181817</v>
      </c>
      <c r="M1860" s="135">
        <v>295</v>
      </c>
      <c r="N1860" s="135">
        <v>167453303</v>
      </c>
      <c r="O1860" s="135">
        <v>452502</v>
      </c>
      <c r="P1860" s="182">
        <f>(C1860+4.2+coefficient!$B$21-0.5)/0.88*1.19</f>
        <v>17.430795454545454</v>
      </c>
      <c r="Q1860" s="137">
        <v>296</v>
      </c>
      <c r="R1860" s="137">
        <v>167453303</v>
      </c>
      <c r="S1860" s="137">
        <v>452503</v>
      </c>
      <c r="T1860" s="186">
        <f t="shared" si="129"/>
        <v>8.6410227272727269</v>
      </c>
      <c r="U1860" s="187">
        <v>758</v>
      </c>
      <c r="V1860" s="187">
        <v>167453303</v>
      </c>
      <c r="W1860" s="187">
        <v>601680</v>
      </c>
      <c r="X1860" s="188">
        <f t="shared" si="128"/>
        <v>13.206931818181816</v>
      </c>
      <c r="Y1860" s="189">
        <v>759</v>
      </c>
      <c r="Z1860" s="189">
        <v>167453303</v>
      </c>
      <c r="AA1860" s="189">
        <v>601681</v>
      </c>
      <c r="AB1860" s="357">
        <v>31</v>
      </c>
      <c r="AE1860">
        <v>1</v>
      </c>
      <c r="AF1860">
        <v>18.11</v>
      </c>
      <c r="AG1860">
        <v>0</v>
      </c>
    </row>
    <row r="1861" spans="1:33" x14ac:dyDescent="0.25">
      <c r="A1861" s="125" t="s">
        <v>2701</v>
      </c>
      <c r="B1861" s="183">
        <v>167453304</v>
      </c>
      <c r="C1861" s="184">
        <v>3.07</v>
      </c>
      <c r="D1861" s="127">
        <f>(C1861+4.2+coefficient!$B$20-0.5)/0.9*1.19</f>
        <v>20.851444444444443</v>
      </c>
      <c r="E1861" s="128">
        <f>(C1861+4.2+coefficient!$B$20-0.5)/0.95</f>
        <v>16.600000000000001</v>
      </c>
      <c r="F1861" s="185" t="s">
        <v>842</v>
      </c>
      <c r="G1861" s="179">
        <v>1860</v>
      </c>
      <c r="H1861" s="180">
        <f>(C1861+4.2+coefficient!$B$20)/0.85*1.19</f>
        <v>22.777999999999999</v>
      </c>
      <c r="I1861" s="132">
        <v>294</v>
      </c>
      <c r="J1861" s="132">
        <v>167453304</v>
      </c>
      <c r="K1861" s="132">
        <v>452504</v>
      </c>
      <c r="L1861" s="181">
        <f>(C1861+4.2+coefficient!$B$20)/0.88*1.19</f>
        <v>22.001477272727271</v>
      </c>
      <c r="M1861" s="135">
        <v>295</v>
      </c>
      <c r="N1861" s="135">
        <v>167453304</v>
      </c>
      <c r="O1861" s="135">
        <v>452505</v>
      </c>
      <c r="P1861" s="182">
        <f>(C1861+4.2+coefficient!$B$20-0.5)/0.88*1.19</f>
        <v>21.325340909090905</v>
      </c>
      <c r="Q1861" s="137">
        <v>296</v>
      </c>
      <c r="R1861" s="137">
        <v>167453304</v>
      </c>
      <c r="S1861" s="137">
        <v>452506</v>
      </c>
      <c r="T1861" s="186">
        <f t="shared" si="129"/>
        <v>9.8310227272727264</v>
      </c>
      <c r="U1861" s="187">
        <v>758</v>
      </c>
      <c r="V1861" s="187">
        <v>167453304</v>
      </c>
      <c r="W1861" s="187">
        <v>601682</v>
      </c>
      <c r="X1861" s="188">
        <f t="shared" si="128"/>
        <v>17.101477272727273</v>
      </c>
      <c r="Y1861" s="189">
        <v>759</v>
      </c>
      <c r="Z1861" s="189">
        <v>167453304</v>
      </c>
      <c r="AA1861" s="189">
        <v>601683</v>
      </c>
      <c r="AB1861" s="357">
        <v>31</v>
      </c>
    </row>
    <row r="1862" spans="1:33" x14ac:dyDescent="0.25">
      <c r="A1862" s="144" t="s">
        <v>2702</v>
      </c>
      <c r="B1862" s="183">
        <v>167453305</v>
      </c>
      <c r="C1862" s="184">
        <v>3.8</v>
      </c>
      <c r="D1862" s="127">
        <f>(C1862+4.2+coefficient!$B$19-0.5)/0.9*1.19</f>
        <v>25.783333333333335</v>
      </c>
      <c r="E1862" s="128">
        <f>(C1862+4.2+coefficient!$B$19-0.5)/0.95</f>
        <v>20.526315789473685</v>
      </c>
      <c r="F1862" s="178" t="s">
        <v>841</v>
      </c>
      <c r="G1862" s="179">
        <v>1861</v>
      </c>
      <c r="H1862" s="180">
        <f>(C1862+4.2+coefficient!$B$19)/0.85*1.19</f>
        <v>28</v>
      </c>
      <c r="I1862" s="132">
        <v>294</v>
      </c>
      <c r="J1862" s="132">
        <v>167453305</v>
      </c>
      <c r="K1862" s="132">
        <v>452507</v>
      </c>
      <c r="L1862" s="181">
        <f>(C1862+4.2+coefficient!$B$19)/0.88*1.19</f>
        <v>27.045454545454543</v>
      </c>
      <c r="M1862" s="135">
        <v>295</v>
      </c>
      <c r="N1862" s="135">
        <v>167453305</v>
      </c>
      <c r="O1862" s="135">
        <v>452508</v>
      </c>
      <c r="P1862" s="182">
        <f>(C1862+4.2+coefficient!$B$19-0.5)/0.88*1.19</f>
        <v>26.369318181818183</v>
      </c>
      <c r="Q1862" s="137">
        <v>296</v>
      </c>
      <c r="R1862" s="137">
        <v>167453305</v>
      </c>
      <c r="S1862" s="137">
        <v>452509</v>
      </c>
      <c r="T1862" s="186">
        <f t="shared" si="129"/>
        <v>10.818181818181818</v>
      </c>
      <c r="U1862" s="187">
        <v>758</v>
      </c>
      <c r="V1862" s="187">
        <v>167453305</v>
      </c>
      <c r="W1862" s="187">
        <v>601684</v>
      </c>
      <c r="X1862" s="188">
        <f t="shared" si="128"/>
        <v>22.145454545454541</v>
      </c>
      <c r="Y1862" s="189">
        <v>759</v>
      </c>
      <c r="Z1862" s="189">
        <v>167453305</v>
      </c>
      <c r="AA1862" s="189">
        <v>601685</v>
      </c>
      <c r="AB1862" s="357">
        <v>31</v>
      </c>
    </row>
    <row r="1863" spans="1:33" x14ac:dyDescent="0.25">
      <c r="A1863" s="125" t="s">
        <v>2703</v>
      </c>
      <c r="B1863" s="183">
        <v>167453306</v>
      </c>
      <c r="C1863" s="184">
        <v>2.91</v>
      </c>
      <c r="D1863" s="127">
        <f>(C1863+4.2+coefficient!$B$20-0.5)/0.9*1.19</f>
        <v>20.639888888888887</v>
      </c>
      <c r="E1863" s="128">
        <f>(C1863+4.2+coefficient!$B$20-0.5)/0.95</f>
        <v>16.431578947368422</v>
      </c>
      <c r="F1863" s="185" t="s">
        <v>842</v>
      </c>
      <c r="G1863" s="179">
        <v>1862</v>
      </c>
      <c r="H1863" s="180">
        <f>(C1863+4.2+coefficient!$B$20)/0.85*1.19</f>
        <v>22.553999999999998</v>
      </c>
      <c r="I1863" s="132">
        <v>294</v>
      </c>
      <c r="J1863" s="132">
        <v>167453306</v>
      </c>
      <c r="K1863" s="132">
        <v>452510</v>
      </c>
      <c r="L1863" s="181">
        <f>(C1863+4.2+coefficient!$B$20)/0.88*1.19</f>
        <v>21.785113636363633</v>
      </c>
      <c r="M1863" s="135">
        <v>295</v>
      </c>
      <c r="N1863" s="135">
        <v>167453306</v>
      </c>
      <c r="O1863" s="135">
        <v>452511</v>
      </c>
      <c r="P1863" s="182">
        <f>(C1863+4.2+coefficient!$B$20-0.5)/0.88*1.19</f>
        <v>21.108977272727273</v>
      </c>
      <c r="Q1863" s="137">
        <v>296</v>
      </c>
      <c r="R1863" s="137">
        <v>167453306</v>
      </c>
      <c r="S1863" s="137">
        <v>452512</v>
      </c>
      <c r="T1863" s="186">
        <f t="shared" si="129"/>
        <v>9.6146590909090914</v>
      </c>
      <c r="U1863" s="187">
        <v>758</v>
      </c>
      <c r="V1863" s="187">
        <v>167453306</v>
      </c>
      <c r="W1863" s="187">
        <v>601686</v>
      </c>
      <c r="X1863" s="188">
        <f t="shared" si="128"/>
        <v>16.885113636363634</v>
      </c>
      <c r="Y1863" s="189">
        <v>759</v>
      </c>
      <c r="Z1863" s="189">
        <v>167453306</v>
      </c>
      <c r="AA1863" s="189">
        <v>601687</v>
      </c>
      <c r="AB1863" s="357">
        <v>31</v>
      </c>
    </row>
    <row r="1864" spans="1:33" x14ac:dyDescent="0.25">
      <c r="A1864" s="144" t="s">
        <v>2704</v>
      </c>
      <c r="B1864" s="183">
        <v>167453307</v>
      </c>
      <c r="C1864" s="184">
        <v>3.64</v>
      </c>
      <c r="D1864" s="127">
        <f>(C1864+4.2+coefficient!$B$19-0.5)/0.9*1.19</f>
        <v>25.571777777777775</v>
      </c>
      <c r="E1864" s="128">
        <f>(C1864+4.2+coefficient!$B$19-0.5)/0.95</f>
        <v>20.357894736842105</v>
      </c>
      <c r="F1864" s="178" t="s">
        <v>841</v>
      </c>
      <c r="G1864" s="179">
        <v>1863</v>
      </c>
      <c r="H1864" s="180">
        <f>(C1864+4.2+coefficient!$B$19)/0.85*1.19</f>
        <v>27.775999999999996</v>
      </c>
      <c r="I1864" s="132">
        <v>294</v>
      </c>
      <c r="J1864" s="132">
        <v>167453307</v>
      </c>
      <c r="K1864" s="132">
        <v>452513</v>
      </c>
      <c r="L1864" s="181">
        <f>(C1864+4.2+coefficient!$B$19)/0.88*1.19</f>
        <v>26.829090909090908</v>
      </c>
      <c r="M1864" s="135">
        <v>295</v>
      </c>
      <c r="N1864" s="135">
        <v>167453307</v>
      </c>
      <c r="O1864" s="135">
        <v>452514</v>
      </c>
      <c r="P1864" s="182">
        <f>(C1864+4.2+coefficient!$B$19-0.5)/0.88*1.19</f>
        <v>26.152954545454545</v>
      </c>
      <c r="Q1864" s="137">
        <v>296</v>
      </c>
      <c r="R1864" s="137">
        <v>167453307</v>
      </c>
      <c r="S1864" s="137">
        <v>452515</v>
      </c>
      <c r="T1864" s="186">
        <f t="shared" si="129"/>
        <v>10.60181818181818</v>
      </c>
      <c r="U1864" s="187">
        <v>758</v>
      </c>
      <c r="V1864" s="187">
        <v>167453307</v>
      </c>
      <c r="W1864" s="187">
        <v>601688</v>
      </c>
      <c r="X1864" s="188">
        <f t="shared" ref="X1864:X1895" si="130">L1864-4.9</f>
        <v>21.92909090909091</v>
      </c>
      <c r="Y1864" s="189">
        <v>759</v>
      </c>
      <c r="Z1864" s="189">
        <v>167453307</v>
      </c>
      <c r="AA1864" s="189">
        <v>601689</v>
      </c>
      <c r="AB1864" s="357">
        <v>31</v>
      </c>
    </row>
    <row r="1865" spans="1:33" x14ac:dyDescent="0.25">
      <c r="A1865" s="148" t="s">
        <v>2705</v>
      </c>
      <c r="B1865" s="190">
        <v>167453308</v>
      </c>
      <c r="C1865" s="191">
        <v>3.44</v>
      </c>
      <c r="D1865" s="192">
        <f>(C1865+4.2+coefficient!$B$20-0.5)/0.9*1.19</f>
        <v>21.340666666666667</v>
      </c>
      <c r="E1865" s="193">
        <f>(C1865+4.2+coefficient!$B$20-0.5)/0.95</f>
        <v>16.989473684210527</v>
      </c>
      <c r="F1865" s="185" t="s">
        <v>842</v>
      </c>
      <c r="G1865" s="179">
        <v>1864</v>
      </c>
      <c r="H1865" s="180">
        <f>(C1865+4.2+coefficient!$B$20)/0.85*1.19</f>
        <v>23.295999999999999</v>
      </c>
      <c r="I1865" s="132">
        <v>294</v>
      </c>
      <c r="J1865" s="132">
        <v>167453308</v>
      </c>
      <c r="K1865" s="132">
        <v>452516</v>
      </c>
      <c r="L1865" s="181">
        <f>(C1865+4.2+coefficient!$B$20)/0.88*1.19</f>
        <v>22.501818181818184</v>
      </c>
      <c r="M1865" s="135">
        <v>295</v>
      </c>
      <c r="N1865" s="135">
        <v>167453308</v>
      </c>
      <c r="O1865" s="135">
        <v>452517</v>
      </c>
      <c r="P1865" s="182">
        <f>(C1865+4.2+coefficient!$B$20-0.5)/0.88*1.19</f>
        <v>21.825681818181817</v>
      </c>
      <c r="Q1865" s="137">
        <v>296</v>
      </c>
      <c r="R1865" s="137">
        <v>167453308</v>
      </c>
      <c r="S1865" s="137">
        <v>452518</v>
      </c>
      <c r="T1865" s="186">
        <f t="shared" si="129"/>
        <v>10.331363636363635</v>
      </c>
      <c r="U1865" s="187">
        <v>758</v>
      </c>
      <c r="V1865" s="187">
        <v>167453308</v>
      </c>
      <c r="W1865" s="187">
        <v>601690</v>
      </c>
      <c r="X1865" s="188">
        <f t="shared" si="130"/>
        <v>17.601818181818182</v>
      </c>
      <c r="Y1865" s="189">
        <v>759</v>
      </c>
      <c r="Z1865" s="189">
        <v>167453308</v>
      </c>
      <c r="AA1865" s="189">
        <v>601691</v>
      </c>
      <c r="AB1865" s="357">
        <v>0</v>
      </c>
    </row>
    <row r="1866" spans="1:33" x14ac:dyDescent="0.25">
      <c r="A1866" s="146" t="s">
        <v>2706</v>
      </c>
      <c r="B1866" s="190">
        <v>167453309</v>
      </c>
      <c r="C1866" s="191">
        <v>4.17</v>
      </c>
      <c r="D1866" s="192">
        <f>(C1866+4.2+coefficient!$B$19-0.5)/0.9*1.19</f>
        <v>26.272555555555556</v>
      </c>
      <c r="E1866" s="193">
        <f>(C1866+4.2+coefficient!$B$19-0.5)/0.95</f>
        <v>20.915789473684214</v>
      </c>
      <c r="F1866" s="178" t="s">
        <v>841</v>
      </c>
      <c r="G1866" s="179">
        <v>1865</v>
      </c>
      <c r="H1866" s="180">
        <f>(C1866+4.2+coefficient!$B$19)/0.85*1.19</f>
        <v>28.517999999999997</v>
      </c>
      <c r="I1866" s="132">
        <v>294</v>
      </c>
      <c r="J1866" s="132">
        <v>167453309</v>
      </c>
      <c r="K1866" s="132">
        <v>452519</v>
      </c>
      <c r="L1866" s="181">
        <f>(C1866+4.2+coefficient!$B$19)/0.88*1.19</f>
        <v>27.545795454545456</v>
      </c>
      <c r="M1866" s="135">
        <v>295</v>
      </c>
      <c r="N1866" s="135">
        <v>167453309</v>
      </c>
      <c r="O1866" s="135">
        <v>452520</v>
      </c>
      <c r="P1866" s="182">
        <f>(C1866+4.2+coefficient!$B$19-0.5)/0.88*1.19</f>
        <v>26.869659090909092</v>
      </c>
      <c r="Q1866" s="137">
        <v>296</v>
      </c>
      <c r="R1866" s="137">
        <v>167453309</v>
      </c>
      <c r="S1866" s="137">
        <v>452521</v>
      </c>
      <c r="T1866" s="186">
        <f t="shared" si="129"/>
        <v>11.318522727272727</v>
      </c>
      <c r="U1866" s="187">
        <v>758</v>
      </c>
      <c r="V1866" s="187">
        <v>167453309</v>
      </c>
      <c r="W1866" s="187">
        <v>601692</v>
      </c>
      <c r="X1866" s="188">
        <f t="shared" si="130"/>
        <v>22.645795454545457</v>
      </c>
      <c r="Y1866" s="189">
        <v>759</v>
      </c>
      <c r="Z1866" s="189">
        <v>167453309</v>
      </c>
      <c r="AA1866" s="189">
        <v>601693</v>
      </c>
      <c r="AB1866" s="357">
        <v>0</v>
      </c>
    </row>
    <row r="1867" spans="1:33" x14ac:dyDescent="0.25">
      <c r="A1867" s="125" t="s">
        <v>2707</v>
      </c>
      <c r="B1867" s="183">
        <v>167453310</v>
      </c>
      <c r="C1867" s="184">
        <v>2.2599999999999998</v>
      </c>
      <c r="D1867" s="127">
        <f>(C1867+4.2+coefficient!$B$21-0.5)/0.9*1.19</f>
        <v>17.135999999999999</v>
      </c>
      <c r="E1867" s="128">
        <f>(C1867+4.2+coefficient!$B$21-0.5)/0.95</f>
        <v>13.642105263157896</v>
      </c>
      <c r="F1867" s="185" t="s">
        <v>516</v>
      </c>
      <c r="G1867" s="179">
        <v>1866</v>
      </c>
      <c r="H1867" s="180">
        <f>(C1867+4.2+coefficient!$B$21)/0.85*1.19</f>
        <v>18.844000000000001</v>
      </c>
      <c r="I1867" s="132">
        <v>294</v>
      </c>
      <c r="J1867" s="132">
        <v>167453310</v>
      </c>
      <c r="K1867" s="132">
        <v>452522</v>
      </c>
      <c r="L1867" s="181">
        <f>(C1867+4.2+coefficient!$B$21)/0.88*1.19</f>
        <v>18.20159090909091</v>
      </c>
      <c r="M1867" s="135">
        <v>295</v>
      </c>
      <c r="N1867" s="135">
        <v>167453310</v>
      </c>
      <c r="O1867" s="135">
        <v>452523</v>
      </c>
      <c r="P1867" s="182">
        <f>(C1867+4.2+coefficient!$B$21-0.5)/0.88*1.19</f>
        <v>17.525454545454547</v>
      </c>
      <c r="Q1867" s="137">
        <v>296</v>
      </c>
      <c r="R1867" s="137">
        <v>167453310</v>
      </c>
      <c r="S1867" s="137">
        <v>452524</v>
      </c>
      <c r="T1867" s="186">
        <f t="shared" si="129"/>
        <v>8.735681818181817</v>
      </c>
      <c r="U1867" s="187">
        <v>758</v>
      </c>
      <c r="V1867" s="187">
        <v>167453310</v>
      </c>
      <c r="W1867" s="187">
        <v>601694</v>
      </c>
      <c r="X1867" s="188">
        <f t="shared" si="130"/>
        <v>13.30159090909091</v>
      </c>
      <c r="Y1867" s="189">
        <v>759</v>
      </c>
      <c r="Z1867" s="189">
        <v>167453310</v>
      </c>
      <c r="AA1867" s="189">
        <v>601695</v>
      </c>
      <c r="AB1867" s="357">
        <v>31</v>
      </c>
    </row>
    <row r="1868" spans="1:33" x14ac:dyDescent="0.25">
      <c r="A1868" s="144" t="s">
        <v>2708</v>
      </c>
      <c r="B1868" s="183">
        <v>167453311</v>
      </c>
      <c r="C1868" s="184">
        <v>3.14</v>
      </c>
      <c r="D1868" s="127">
        <f>(C1868+4.2+coefficient!$B$20-0.5)/0.9*1.19</f>
        <v>20.943999999999996</v>
      </c>
      <c r="E1868" s="128">
        <f>(C1868+4.2+coefficient!$B$20-0.5)/0.95</f>
        <v>16.673684210526318</v>
      </c>
      <c r="F1868" s="178" t="s">
        <v>842</v>
      </c>
      <c r="G1868" s="179">
        <v>1867</v>
      </c>
      <c r="H1868" s="180">
        <f>(C1868+4.2+coefficient!$B$20)/0.85*1.19</f>
        <v>22.875999999999998</v>
      </c>
      <c r="I1868" s="132">
        <v>294</v>
      </c>
      <c r="J1868" s="132">
        <v>167453311</v>
      </c>
      <c r="K1868" s="132">
        <v>452525</v>
      </c>
      <c r="L1868" s="181">
        <f>(C1868+4.2+coefficient!$B$20)/0.88*1.19</f>
        <v>22.096136363636361</v>
      </c>
      <c r="M1868" s="135">
        <v>295</v>
      </c>
      <c r="N1868" s="135">
        <v>167453311</v>
      </c>
      <c r="O1868" s="135">
        <v>452526</v>
      </c>
      <c r="P1868" s="182">
        <f>(C1868+4.2+coefficient!$B$20-0.5)/0.88*1.19</f>
        <v>21.419999999999998</v>
      </c>
      <c r="Q1868" s="137">
        <v>296</v>
      </c>
      <c r="R1868" s="137">
        <v>167453311</v>
      </c>
      <c r="S1868" s="137">
        <v>452527</v>
      </c>
      <c r="T1868" s="186">
        <f t="shared" si="129"/>
        <v>9.9256818181818165</v>
      </c>
      <c r="U1868" s="187">
        <v>758</v>
      </c>
      <c r="V1868" s="187">
        <v>167453311</v>
      </c>
      <c r="W1868" s="187">
        <v>601696</v>
      </c>
      <c r="X1868" s="188">
        <f t="shared" si="130"/>
        <v>17.196136363636363</v>
      </c>
      <c r="Y1868" s="189">
        <v>759</v>
      </c>
      <c r="Z1868" s="189">
        <v>167453311</v>
      </c>
      <c r="AA1868" s="189">
        <v>601697</v>
      </c>
      <c r="AB1868" s="357">
        <v>31</v>
      </c>
    </row>
    <row r="1869" spans="1:33" x14ac:dyDescent="0.25">
      <c r="A1869" s="125" t="s">
        <v>2709</v>
      </c>
      <c r="B1869" s="183">
        <v>167453312</v>
      </c>
      <c r="C1869" s="184">
        <v>3.87</v>
      </c>
      <c r="D1869" s="127">
        <f>(C1869+4.2+coefficient!$B$19-0.5)/0.9*1.19</f>
        <v>25.875888888888888</v>
      </c>
      <c r="E1869" s="128">
        <f>(C1869+4.2+coefficient!$B$19-0.5)/0.95</f>
        <v>20.6</v>
      </c>
      <c r="F1869" s="185" t="s">
        <v>841</v>
      </c>
      <c r="G1869" s="179">
        <v>1868</v>
      </c>
      <c r="H1869" s="180">
        <f>(C1869+4.2+coefficient!$B$19)/0.85*1.19</f>
        <v>28.097999999999999</v>
      </c>
      <c r="I1869" s="132">
        <v>294</v>
      </c>
      <c r="J1869" s="132">
        <v>167453312</v>
      </c>
      <c r="K1869" s="132">
        <v>452528</v>
      </c>
      <c r="L1869" s="181">
        <f>(C1869+4.2+coefficient!$B$19)/0.88*1.19</f>
        <v>27.140113636363637</v>
      </c>
      <c r="M1869" s="135">
        <v>295</v>
      </c>
      <c r="N1869" s="135">
        <v>167453312</v>
      </c>
      <c r="O1869" s="135">
        <v>452529</v>
      </c>
      <c r="P1869" s="182">
        <f>(C1869+4.2+coefficient!$B$19-0.5)/0.88*1.19</f>
        <v>26.46397727272727</v>
      </c>
      <c r="Q1869" s="137">
        <v>296</v>
      </c>
      <c r="R1869" s="137">
        <v>167453312</v>
      </c>
      <c r="S1869" s="137">
        <v>452530</v>
      </c>
      <c r="T1869" s="186">
        <f t="shared" si="129"/>
        <v>10.912840909090908</v>
      </c>
      <c r="U1869" s="187">
        <v>758</v>
      </c>
      <c r="V1869" s="187">
        <v>167453312</v>
      </c>
      <c r="W1869" s="187">
        <v>601698</v>
      </c>
      <c r="X1869" s="188">
        <f t="shared" si="130"/>
        <v>22.240113636363638</v>
      </c>
      <c r="Y1869" s="189">
        <v>759</v>
      </c>
      <c r="Z1869" s="189">
        <v>167453312</v>
      </c>
      <c r="AA1869" s="189">
        <v>601699</v>
      </c>
      <c r="AB1869" s="357">
        <v>31</v>
      </c>
    </row>
    <row r="1870" spans="1:33" x14ac:dyDescent="0.25">
      <c r="A1870" s="144" t="s">
        <v>2710</v>
      </c>
      <c r="B1870" s="183">
        <v>167453313</v>
      </c>
      <c r="C1870" s="184">
        <v>2.98</v>
      </c>
      <c r="D1870" s="127">
        <f>(C1870+4.2+coefficient!$B$20-0.5)/0.9*1.19</f>
        <v>20.732444444444443</v>
      </c>
      <c r="E1870" s="128">
        <f>(C1870+4.2+coefficient!$B$20-0.5)/0.95</f>
        <v>16.505263157894738</v>
      </c>
      <c r="F1870" s="178" t="s">
        <v>842</v>
      </c>
      <c r="G1870" s="179">
        <v>1869</v>
      </c>
      <c r="H1870" s="180">
        <f>(C1870+4.2+coefficient!$B$20)/0.85*1.19</f>
        <v>22.651999999999997</v>
      </c>
      <c r="I1870" s="132">
        <v>294</v>
      </c>
      <c r="J1870" s="132">
        <v>167453313</v>
      </c>
      <c r="K1870" s="132">
        <v>452531</v>
      </c>
      <c r="L1870" s="181">
        <f>(C1870+4.2+coefficient!$B$20)/0.88*1.19</f>
        <v>21.879772727272726</v>
      </c>
      <c r="M1870" s="135">
        <v>295</v>
      </c>
      <c r="N1870" s="135">
        <v>167453313</v>
      </c>
      <c r="O1870" s="135">
        <v>452532</v>
      </c>
      <c r="P1870" s="182">
        <f>(C1870+4.2+coefficient!$B$20-0.5)/0.88*1.19</f>
        <v>21.20363636363636</v>
      </c>
      <c r="Q1870" s="137">
        <v>296</v>
      </c>
      <c r="R1870" s="137">
        <v>167453313</v>
      </c>
      <c r="S1870" s="137">
        <v>452533</v>
      </c>
      <c r="T1870" s="186">
        <f t="shared" si="129"/>
        <v>9.7093181818181797</v>
      </c>
      <c r="U1870" s="187">
        <v>758</v>
      </c>
      <c r="V1870" s="187">
        <v>167453313</v>
      </c>
      <c r="W1870" s="187">
        <v>601700</v>
      </c>
      <c r="X1870" s="188">
        <f t="shared" si="130"/>
        <v>16.979772727272724</v>
      </c>
      <c r="Y1870" s="189">
        <v>759</v>
      </c>
      <c r="Z1870" s="189">
        <v>167453313</v>
      </c>
      <c r="AA1870" s="189">
        <v>601701</v>
      </c>
      <c r="AB1870" s="357">
        <v>31</v>
      </c>
    </row>
    <row r="1871" spans="1:33" x14ac:dyDescent="0.25">
      <c r="A1871" s="125" t="s">
        <v>2711</v>
      </c>
      <c r="B1871" s="183">
        <v>167453314</v>
      </c>
      <c r="C1871" s="184">
        <v>3.71</v>
      </c>
      <c r="D1871" s="127">
        <f>(C1871+4.2+coefficient!$B$19-0.5)/0.9*1.19</f>
        <v>25.664333333333332</v>
      </c>
      <c r="E1871" s="128">
        <f>(C1871+4.2+coefficient!$B$19-0.5)/0.95</f>
        <v>20.431578947368422</v>
      </c>
      <c r="F1871" s="185" t="s">
        <v>841</v>
      </c>
      <c r="G1871" s="179">
        <v>1870</v>
      </c>
      <c r="H1871" s="180">
        <f>(C1871+4.2+coefficient!$B$19)/0.85*1.19</f>
        <v>27.874000000000002</v>
      </c>
      <c r="I1871" s="132">
        <v>294</v>
      </c>
      <c r="J1871" s="132">
        <v>167453314</v>
      </c>
      <c r="K1871" s="132">
        <v>452534</v>
      </c>
      <c r="L1871" s="181">
        <f>(C1871+4.2+coefficient!$B$19)/0.88*1.19</f>
        <v>26.923749999999998</v>
      </c>
      <c r="M1871" s="135">
        <v>295</v>
      </c>
      <c r="N1871" s="135">
        <v>167453314</v>
      </c>
      <c r="O1871" s="135">
        <v>452535</v>
      </c>
      <c r="P1871" s="182">
        <f>(C1871+4.2+coefficient!$B$19-0.5)/0.88*1.19</f>
        <v>26.247613636363639</v>
      </c>
      <c r="Q1871" s="137">
        <v>296</v>
      </c>
      <c r="R1871" s="137">
        <v>167453314</v>
      </c>
      <c r="S1871" s="137">
        <v>452536</v>
      </c>
      <c r="T1871" s="186">
        <f t="shared" si="129"/>
        <v>10.696477272727272</v>
      </c>
      <c r="U1871" s="187">
        <v>758</v>
      </c>
      <c r="V1871" s="187">
        <v>167453314</v>
      </c>
      <c r="W1871" s="187">
        <v>601702</v>
      </c>
      <c r="X1871" s="188">
        <f t="shared" si="130"/>
        <v>22.02375</v>
      </c>
      <c r="Y1871" s="189">
        <v>759</v>
      </c>
      <c r="Z1871" s="189">
        <v>167453314</v>
      </c>
      <c r="AA1871" s="189">
        <v>601703</v>
      </c>
      <c r="AB1871" s="357">
        <v>31</v>
      </c>
    </row>
    <row r="1872" spans="1:33" x14ac:dyDescent="0.25">
      <c r="A1872" s="146" t="s">
        <v>2712</v>
      </c>
      <c r="B1872" s="190">
        <v>167453315</v>
      </c>
      <c r="C1872" s="191">
        <v>3.51</v>
      </c>
      <c r="D1872" s="192">
        <f>(C1872+4.2+coefficient!$B$20-0.5)/0.9*1.19</f>
        <v>21.433222222222224</v>
      </c>
      <c r="E1872" s="193">
        <f>(C1872+4.2+coefficient!$B$20-0.5)/0.95</f>
        <v>17.063157894736843</v>
      </c>
      <c r="F1872" s="178" t="s">
        <v>842</v>
      </c>
      <c r="G1872" s="179">
        <v>1871</v>
      </c>
      <c r="H1872" s="180">
        <f>(C1872+4.2+coefficient!$B$20)/0.85*1.19</f>
        <v>23.394000000000002</v>
      </c>
      <c r="I1872" s="132">
        <v>294</v>
      </c>
      <c r="J1872" s="132">
        <v>167453315</v>
      </c>
      <c r="K1872" s="132">
        <v>452537</v>
      </c>
      <c r="L1872" s="181">
        <f>(C1872+4.2+coefficient!$B$20)/0.88*1.19</f>
        <v>22.59647727272727</v>
      </c>
      <c r="M1872" s="135">
        <v>295</v>
      </c>
      <c r="N1872" s="135">
        <v>167453315</v>
      </c>
      <c r="O1872" s="135">
        <v>452538</v>
      </c>
      <c r="P1872" s="182">
        <f>(C1872+4.2+coefficient!$B$20-0.5)/0.88*1.19</f>
        <v>21.92034090909091</v>
      </c>
      <c r="Q1872" s="137">
        <v>296</v>
      </c>
      <c r="R1872" s="137">
        <v>167453315</v>
      </c>
      <c r="S1872" s="137">
        <v>452539</v>
      </c>
      <c r="T1872" s="186">
        <f t="shared" si="129"/>
        <v>10.426022727272727</v>
      </c>
      <c r="U1872" s="187">
        <v>758</v>
      </c>
      <c r="V1872" s="187">
        <v>167453315</v>
      </c>
      <c r="W1872" s="187">
        <v>601704</v>
      </c>
      <c r="X1872" s="188">
        <f t="shared" si="130"/>
        <v>17.696477272727272</v>
      </c>
      <c r="Y1872" s="189">
        <v>759</v>
      </c>
      <c r="Z1872" s="189">
        <v>167453315</v>
      </c>
      <c r="AA1872" s="189">
        <v>601705</v>
      </c>
      <c r="AB1872" s="357">
        <v>0</v>
      </c>
    </row>
    <row r="1873" spans="1:28" x14ac:dyDescent="0.25">
      <c r="A1873" s="148" t="s">
        <v>2713</v>
      </c>
      <c r="B1873" s="190">
        <v>167453316</v>
      </c>
      <c r="C1873" s="191">
        <v>4.24</v>
      </c>
      <c r="D1873" s="192">
        <f>(C1873+4.2+coefficient!$B$19-0.5)/0.9*1.19</f>
        <v>26.365111111111108</v>
      </c>
      <c r="E1873" s="193">
        <f>(C1873+4.2+coefficient!$B$19-0.5)/0.95</f>
        <v>20.98947368421053</v>
      </c>
      <c r="F1873" s="185" t="s">
        <v>841</v>
      </c>
      <c r="G1873" s="179">
        <v>1872</v>
      </c>
      <c r="H1873" s="180">
        <f>(C1873+4.2+coefficient!$B$19)/0.85*1.19</f>
        <v>28.616000000000003</v>
      </c>
      <c r="I1873" s="132">
        <v>294</v>
      </c>
      <c r="J1873" s="132">
        <v>167453316</v>
      </c>
      <c r="K1873" s="132">
        <v>452540</v>
      </c>
      <c r="L1873" s="181">
        <f>(C1873+4.2+coefficient!$B$19)/0.88*1.19</f>
        <v>27.640454545454549</v>
      </c>
      <c r="M1873" s="135">
        <v>295</v>
      </c>
      <c r="N1873" s="135">
        <v>167453316</v>
      </c>
      <c r="O1873" s="135">
        <v>452541</v>
      </c>
      <c r="P1873" s="182">
        <f>(C1873+4.2+coefficient!$B$19-0.5)/0.88*1.19</f>
        <v>26.964318181818182</v>
      </c>
      <c r="Q1873" s="137">
        <v>296</v>
      </c>
      <c r="R1873" s="137">
        <v>167453316</v>
      </c>
      <c r="S1873" s="137">
        <v>452542</v>
      </c>
      <c r="T1873" s="186">
        <f t="shared" si="129"/>
        <v>11.413181818181819</v>
      </c>
      <c r="U1873" s="187">
        <v>758</v>
      </c>
      <c r="V1873" s="187">
        <v>167453316</v>
      </c>
      <c r="W1873" s="187">
        <v>601706</v>
      </c>
      <c r="X1873" s="188">
        <f t="shared" si="130"/>
        <v>22.740454545454547</v>
      </c>
      <c r="Y1873" s="189">
        <v>759</v>
      </c>
      <c r="Z1873" s="189">
        <v>167453316</v>
      </c>
      <c r="AA1873" s="189">
        <v>601707</v>
      </c>
      <c r="AB1873" s="357">
        <v>0</v>
      </c>
    </row>
    <row r="1874" spans="1:28" x14ac:dyDescent="0.25">
      <c r="A1874" s="144" t="s">
        <v>2714</v>
      </c>
      <c r="B1874" s="183">
        <v>167453317</v>
      </c>
      <c r="C1874" s="184">
        <v>2.5499999999999998</v>
      </c>
      <c r="D1874" s="127">
        <f>(C1874+4.2+coefficient!$B$21-0.5)/0.9*1.19</f>
        <v>17.519444444444442</v>
      </c>
      <c r="E1874" s="128">
        <f>(C1874+4.2+coefficient!$B$21-0.5)/0.95</f>
        <v>13.947368421052632</v>
      </c>
      <c r="F1874" s="178" t="s">
        <v>516</v>
      </c>
      <c r="G1874" s="179">
        <v>1873</v>
      </c>
      <c r="H1874" s="180">
        <f>(C1874+4.2+coefficient!$B$21)/0.85*1.19</f>
        <v>19.25</v>
      </c>
      <c r="I1874" s="132">
        <v>294</v>
      </c>
      <c r="J1874" s="132">
        <v>167453317</v>
      </c>
      <c r="K1874" s="132">
        <v>452543</v>
      </c>
      <c r="L1874" s="181">
        <f>(C1874+4.2+coefficient!$B$21)/0.88*1.19</f>
        <v>18.59375</v>
      </c>
      <c r="M1874" s="135">
        <v>295</v>
      </c>
      <c r="N1874" s="135">
        <v>167453317</v>
      </c>
      <c r="O1874" s="135">
        <v>452544</v>
      </c>
      <c r="P1874" s="182">
        <f>(C1874+4.2+coefficient!$B$21-0.5)/0.88*1.19</f>
        <v>17.917613636363637</v>
      </c>
      <c r="Q1874" s="137">
        <v>296</v>
      </c>
      <c r="R1874" s="137">
        <v>167453317</v>
      </c>
      <c r="S1874" s="137">
        <v>452545</v>
      </c>
      <c r="T1874" s="186">
        <f t="shared" si="129"/>
        <v>9.1278409090909083</v>
      </c>
      <c r="U1874" s="187">
        <v>758</v>
      </c>
      <c r="V1874" s="187">
        <v>167453317</v>
      </c>
      <c r="W1874" s="187">
        <v>601708</v>
      </c>
      <c r="X1874" s="188">
        <f t="shared" si="130"/>
        <v>13.69375</v>
      </c>
      <c r="Y1874" s="189">
        <v>759</v>
      </c>
      <c r="Z1874" s="189">
        <v>167453317</v>
      </c>
      <c r="AA1874" s="189">
        <v>601709</v>
      </c>
      <c r="AB1874" s="357">
        <v>31</v>
      </c>
    </row>
    <row r="1875" spans="1:28" x14ac:dyDescent="0.25">
      <c r="A1875" s="125" t="s">
        <v>2715</v>
      </c>
      <c r="B1875" s="183">
        <v>167453318</v>
      </c>
      <c r="C1875" s="184">
        <v>3.43</v>
      </c>
      <c r="D1875" s="127">
        <f>(C1875+4.2+coefficient!$B$20-0.5)/0.9*1.19</f>
        <v>21.327444444444446</v>
      </c>
      <c r="E1875" s="128">
        <f>(C1875+4.2+coefficient!$B$20-0.5)/0.95</f>
        <v>16.978947368421057</v>
      </c>
      <c r="F1875" s="185" t="s">
        <v>842</v>
      </c>
      <c r="G1875" s="179">
        <v>1874</v>
      </c>
      <c r="H1875" s="180">
        <f>(C1875+4.2+coefficient!$B$20)/0.85*1.19</f>
        <v>23.282000000000004</v>
      </c>
      <c r="I1875" s="132">
        <v>294</v>
      </c>
      <c r="J1875" s="132">
        <v>167453318</v>
      </c>
      <c r="K1875" s="132">
        <v>452546</v>
      </c>
      <c r="L1875" s="181">
        <f>(C1875+4.2+coefficient!$B$20)/0.88*1.19</f>
        <v>22.488295454545458</v>
      </c>
      <c r="M1875" s="135">
        <v>295</v>
      </c>
      <c r="N1875" s="135">
        <v>167453318</v>
      </c>
      <c r="O1875" s="135">
        <v>452547</v>
      </c>
      <c r="P1875" s="182">
        <f>(C1875+4.2+coefficient!$B$20-0.5)/0.88*1.19</f>
        <v>21.812159090909091</v>
      </c>
      <c r="Q1875" s="137">
        <v>296</v>
      </c>
      <c r="R1875" s="137">
        <v>167453318</v>
      </c>
      <c r="S1875" s="137">
        <v>452548</v>
      </c>
      <c r="T1875" s="186">
        <f t="shared" si="129"/>
        <v>10.31784090909091</v>
      </c>
      <c r="U1875" s="187">
        <v>758</v>
      </c>
      <c r="V1875" s="187">
        <v>167453318</v>
      </c>
      <c r="W1875" s="187">
        <v>601710</v>
      </c>
      <c r="X1875" s="188">
        <f t="shared" si="130"/>
        <v>17.58829545454546</v>
      </c>
      <c r="Y1875" s="189">
        <v>759</v>
      </c>
      <c r="Z1875" s="189">
        <v>167453318</v>
      </c>
      <c r="AA1875" s="189">
        <v>601711</v>
      </c>
      <c r="AB1875" s="357">
        <v>31</v>
      </c>
    </row>
    <row r="1876" spans="1:28" x14ac:dyDescent="0.25">
      <c r="A1876" s="144" t="s">
        <v>2716</v>
      </c>
      <c r="B1876" s="183">
        <v>167453319</v>
      </c>
      <c r="C1876" s="184">
        <v>4.16</v>
      </c>
      <c r="D1876" s="127">
        <f>(C1876+4.2+coefficient!$B$19-0.5)/0.9*1.19</f>
        <v>26.259333333333331</v>
      </c>
      <c r="E1876" s="128">
        <f>(C1876+4.2+coefficient!$B$19-0.5)/0.95</f>
        <v>20.905263157894737</v>
      </c>
      <c r="F1876" s="178" t="s">
        <v>841</v>
      </c>
      <c r="G1876" s="179">
        <v>1875</v>
      </c>
      <c r="H1876" s="180">
        <f>(C1876+4.2+coefficient!$B$19)/0.85*1.19</f>
        <v>28.503999999999998</v>
      </c>
      <c r="I1876" s="132">
        <v>294</v>
      </c>
      <c r="J1876" s="132">
        <v>167453319</v>
      </c>
      <c r="K1876" s="132">
        <v>452549</v>
      </c>
      <c r="L1876" s="181">
        <f>(C1876+4.2+coefficient!$B$19)/0.88*1.19</f>
        <v>27.532272727272726</v>
      </c>
      <c r="M1876" s="135">
        <v>295</v>
      </c>
      <c r="N1876" s="135">
        <v>167453319</v>
      </c>
      <c r="O1876" s="135">
        <v>452550</v>
      </c>
      <c r="P1876" s="182">
        <f>(C1876+4.2+coefficient!$B$19-0.5)/0.88*1.19</f>
        <v>26.856136363636359</v>
      </c>
      <c r="Q1876" s="137">
        <v>296</v>
      </c>
      <c r="R1876" s="137">
        <v>167453319</v>
      </c>
      <c r="S1876" s="137">
        <v>452551</v>
      </c>
      <c r="T1876" s="186">
        <f t="shared" si="129"/>
        <v>11.305</v>
      </c>
      <c r="U1876" s="187">
        <v>758</v>
      </c>
      <c r="V1876" s="187">
        <v>167453319</v>
      </c>
      <c r="W1876" s="187">
        <v>601712</v>
      </c>
      <c r="X1876" s="188">
        <f t="shared" si="130"/>
        <v>22.632272727272728</v>
      </c>
      <c r="Y1876" s="189">
        <v>759</v>
      </c>
      <c r="Z1876" s="189">
        <v>167453319</v>
      </c>
      <c r="AA1876" s="189">
        <v>601713</v>
      </c>
      <c r="AB1876" s="357">
        <v>31</v>
      </c>
    </row>
    <row r="1877" spans="1:28" x14ac:dyDescent="0.25">
      <c r="A1877" s="125" t="s">
        <v>2717</v>
      </c>
      <c r="B1877" s="183">
        <v>167453321</v>
      </c>
      <c r="C1877" s="184">
        <v>3.27</v>
      </c>
      <c r="D1877" s="127">
        <f>(C1877+4.2+coefficient!$B$20-0.5)/0.9*1.19</f>
        <v>21.115888888888886</v>
      </c>
      <c r="E1877" s="128">
        <f>(C1877+4.2+coefficient!$B$20-0.5)/0.95</f>
        <v>16.810526315789474</v>
      </c>
      <c r="F1877" s="185" t="s">
        <v>842</v>
      </c>
      <c r="G1877" s="179">
        <v>1876</v>
      </c>
      <c r="H1877" s="180">
        <f>(C1877+4.2+coefficient!$B$20)/0.85*1.19</f>
        <v>23.057999999999996</v>
      </c>
      <c r="I1877" s="132">
        <v>294</v>
      </c>
      <c r="J1877" s="132">
        <v>167453321</v>
      </c>
      <c r="K1877" s="132">
        <v>452552</v>
      </c>
      <c r="L1877" s="181">
        <f>(C1877+4.2+coefficient!$B$20)/0.88*1.19</f>
        <v>22.271931818181816</v>
      </c>
      <c r="M1877" s="135">
        <v>295</v>
      </c>
      <c r="N1877" s="135">
        <v>167453321</v>
      </c>
      <c r="O1877" s="135">
        <v>452553</v>
      </c>
      <c r="P1877" s="182">
        <f>(C1877+4.2+coefficient!$B$20-0.5)/0.88*1.19</f>
        <v>21.595795454545449</v>
      </c>
      <c r="Q1877" s="137">
        <v>296</v>
      </c>
      <c r="R1877" s="137">
        <v>167453321</v>
      </c>
      <c r="S1877" s="137">
        <v>452554</v>
      </c>
      <c r="T1877" s="186">
        <f t="shared" si="129"/>
        <v>10.101477272727275</v>
      </c>
      <c r="U1877" s="187">
        <v>758</v>
      </c>
      <c r="V1877" s="187">
        <v>167453321</v>
      </c>
      <c r="W1877" s="187">
        <v>601714</v>
      </c>
      <c r="X1877" s="188">
        <f t="shared" si="130"/>
        <v>17.371931818181814</v>
      </c>
      <c r="Y1877" s="189">
        <v>759</v>
      </c>
      <c r="Z1877" s="189">
        <v>167453321</v>
      </c>
      <c r="AA1877" s="189">
        <v>601715</v>
      </c>
      <c r="AB1877" s="357">
        <v>31</v>
      </c>
    </row>
    <row r="1878" spans="1:28" x14ac:dyDescent="0.25">
      <c r="A1878" s="144" t="s">
        <v>2718</v>
      </c>
      <c r="B1878" s="183">
        <v>167453322</v>
      </c>
      <c r="C1878" s="184">
        <v>4</v>
      </c>
      <c r="D1878" s="127">
        <f>(C1878+4.2+coefficient!$B$19-0.5)/0.9*1.19</f>
        <v>26.047777777777778</v>
      </c>
      <c r="E1878" s="128">
        <f>(C1878+4.2+coefficient!$B$19-0.5)/0.95</f>
        <v>20.736842105263158</v>
      </c>
      <c r="F1878" s="178" t="s">
        <v>841</v>
      </c>
      <c r="G1878" s="179">
        <v>1877</v>
      </c>
      <c r="H1878" s="180">
        <f>(C1878+4.2+coefficient!$B$19)/0.85*1.19</f>
        <v>28.28</v>
      </c>
      <c r="I1878" s="132">
        <v>294</v>
      </c>
      <c r="J1878" s="132">
        <v>167453322</v>
      </c>
      <c r="K1878" s="132">
        <v>452555</v>
      </c>
      <c r="L1878" s="181">
        <f>(C1878+4.2+coefficient!$B$19)/0.88*1.19</f>
        <v>27.315909090909088</v>
      </c>
      <c r="M1878" s="135">
        <v>295</v>
      </c>
      <c r="N1878" s="135">
        <v>167453322</v>
      </c>
      <c r="O1878" s="135">
        <v>452556</v>
      </c>
      <c r="P1878" s="182">
        <f>(C1878+4.2+coefficient!$B$19-0.5)/0.88*1.19</f>
        <v>26.639772727272728</v>
      </c>
      <c r="Q1878" s="137">
        <v>296</v>
      </c>
      <c r="R1878" s="137">
        <v>167453322</v>
      </c>
      <c r="S1878" s="137">
        <v>452557</v>
      </c>
      <c r="T1878" s="186">
        <f t="shared" si="129"/>
        <v>11.088636363636361</v>
      </c>
      <c r="U1878" s="187">
        <v>758</v>
      </c>
      <c r="V1878" s="187">
        <v>167453322</v>
      </c>
      <c r="W1878" s="187">
        <v>601716</v>
      </c>
      <c r="X1878" s="188">
        <f t="shared" si="130"/>
        <v>22.415909090909089</v>
      </c>
      <c r="Y1878" s="189">
        <v>759</v>
      </c>
      <c r="Z1878" s="189">
        <v>167453322</v>
      </c>
      <c r="AA1878" s="189">
        <v>601717</v>
      </c>
      <c r="AB1878" s="357">
        <v>31</v>
      </c>
    </row>
    <row r="1879" spans="1:28" x14ac:dyDescent="0.25">
      <c r="A1879" s="148" t="s">
        <v>2719</v>
      </c>
      <c r="B1879" s="190">
        <v>167453323</v>
      </c>
      <c r="C1879" s="191">
        <v>3.8</v>
      </c>
      <c r="D1879" s="192">
        <f>(C1879+4.2+coefficient!$B$20-0.5)/0.9*1.19</f>
        <v>21.816666666666663</v>
      </c>
      <c r="E1879" s="193">
        <f>(C1879+4.2+coefficient!$B$20-0.5)/0.95</f>
        <v>17.368421052631579</v>
      </c>
      <c r="F1879" s="185" t="s">
        <v>842</v>
      </c>
      <c r="G1879" s="179">
        <v>1878</v>
      </c>
      <c r="H1879" s="180">
        <f>(C1879+4.2+coefficient!$B$20)/0.85*1.19</f>
        <v>23.799999999999997</v>
      </c>
      <c r="I1879" s="132">
        <v>294</v>
      </c>
      <c r="J1879" s="132">
        <v>167453323</v>
      </c>
      <c r="K1879" s="132">
        <v>452558</v>
      </c>
      <c r="L1879" s="181">
        <f>(C1879+4.2+coefficient!$B$20)/0.88*1.19</f>
        <v>22.98863636363636</v>
      </c>
      <c r="M1879" s="135">
        <v>295</v>
      </c>
      <c r="N1879" s="135">
        <v>167453323</v>
      </c>
      <c r="O1879" s="135">
        <v>452559</v>
      </c>
      <c r="P1879" s="182">
        <f>(C1879+4.2+coefficient!$B$20-0.5)/0.88*1.19</f>
        <v>22.3125</v>
      </c>
      <c r="Q1879" s="137">
        <v>296</v>
      </c>
      <c r="R1879" s="137">
        <v>167453323</v>
      </c>
      <c r="S1879" s="137">
        <v>452560</v>
      </c>
      <c r="T1879" s="186">
        <f t="shared" si="129"/>
        <v>10.818181818181818</v>
      </c>
      <c r="U1879" s="187">
        <v>758</v>
      </c>
      <c r="V1879" s="187">
        <v>167453323</v>
      </c>
      <c r="W1879" s="187">
        <v>601718</v>
      </c>
      <c r="X1879" s="188">
        <f t="shared" si="130"/>
        <v>18.088636363636361</v>
      </c>
      <c r="Y1879" s="189">
        <v>759</v>
      </c>
      <c r="Z1879" s="189">
        <v>167453323</v>
      </c>
      <c r="AA1879" s="189">
        <v>601719</v>
      </c>
      <c r="AB1879" s="357">
        <v>0</v>
      </c>
    </row>
    <row r="1880" spans="1:28" x14ac:dyDescent="0.25">
      <c r="A1880" s="146" t="s">
        <v>2720</v>
      </c>
      <c r="B1880" s="190">
        <v>167453324</v>
      </c>
      <c r="C1880" s="191">
        <v>4.53</v>
      </c>
      <c r="D1880" s="192">
        <f>(C1880+4.2+coefficient!$B$19-0.5)/0.9*1.19</f>
        <v>26.748555555555555</v>
      </c>
      <c r="E1880" s="193">
        <f>(C1880+4.2+coefficient!$B$19-0.5)/0.95</f>
        <v>21.294736842105266</v>
      </c>
      <c r="F1880" s="178" t="s">
        <v>841</v>
      </c>
      <c r="G1880" s="179">
        <v>1879</v>
      </c>
      <c r="H1880" s="180">
        <f>(C1880+4.2+coefficient!$B$19)/0.85*1.19</f>
        <v>29.022000000000002</v>
      </c>
      <c r="I1880" s="132">
        <v>294</v>
      </c>
      <c r="J1880" s="132">
        <v>167453324</v>
      </c>
      <c r="K1880" s="132">
        <v>452561</v>
      </c>
      <c r="L1880" s="181">
        <f>(C1880+4.2+coefficient!$B$19)/0.88*1.19</f>
        <v>28.032613636363639</v>
      </c>
      <c r="M1880" s="135">
        <v>295</v>
      </c>
      <c r="N1880" s="135">
        <v>167453324</v>
      </c>
      <c r="O1880" s="135">
        <v>452562</v>
      </c>
      <c r="P1880" s="182">
        <f>(C1880+4.2+coefficient!$B$19-0.5)/0.88*1.19</f>
        <v>27.356477272727272</v>
      </c>
      <c r="Q1880" s="137">
        <v>296</v>
      </c>
      <c r="R1880" s="137">
        <v>167453324</v>
      </c>
      <c r="S1880" s="137">
        <v>452563</v>
      </c>
      <c r="T1880" s="186">
        <f t="shared" si="129"/>
        <v>11.80534090909091</v>
      </c>
      <c r="U1880" s="187">
        <v>758</v>
      </c>
      <c r="V1880" s="187">
        <v>167453324</v>
      </c>
      <c r="W1880" s="187">
        <v>601720</v>
      </c>
      <c r="X1880" s="188">
        <f t="shared" si="130"/>
        <v>23.132613636363637</v>
      </c>
      <c r="Y1880" s="189">
        <v>759</v>
      </c>
      <c r="Z1880" s="189">
        <v>167453324</v>
      </c>
      <c r="AA1880" s="189">
        <v>601721</v>
      </c>
      <c r="AB1880" s="357">
        <v>0</v>
      </c>
    </row>
    <row r="1881" spans="1:28" x14ac:dyDescent="0.25">
      <c r="A1881" s="125" t="s">
        <v>2721</v>
      </c>
      <c r="B1881" s="183">
        <v>167453325</v>
      </c>
      <c r="C1881" s="184">
        <v>2.73</v>
      </c>
      <c r="D1881" s="127">
        <f>(C1881+4.2+coefficient!$B$21-0.5)/0.9*1.19</f>
        <v>17.757444444444442</v>
      </c>
      <c r="E1881" s="128">
        <f>(C1881+4.2+coefficient!$B$21-0.5)/0.95</f>
        <v>14.136842105263158</v>
      </c>
      <c r="F1881" s="185" t="s">
        <v>516</v>
      </c>
      <c r="G1881" s="179">
        <v>1880</v>
      </c>
      <c r="H1881" s="180">
        <f>(C1881+4.2+coefficient!$B$21)/0.85*1.19</f>
        <v>19.501999999999999</v>
      </c>
      <c r="I1881" s="132">
        <v>294</v>
      </c>
      <c r="J1881" s="132">
        <v>167453325</v>
      </c>
      <c r="K1881" s="132">
        <v>452564</v>
      </c>
      <c r="L1881" s="181">
        <f>(C1881+4.2+coefficient!$B$21)/0.88*1.19</f>
        <v>18.83715909090909</v>
      </c>
      <c r="M1881" s="135">
        <v>295</v>
      </c>
      <c r="N1881" s="135">
        <v>167453325</v>
      </c>
      <c r="O1881" s="135">
        <v>452565</v>
      </c>
      <c r="P1881" s="182">
        <f>(C1881+4.2+coefficient!$B$21-0.5)/0.88*1.19</f>
        <v>18.161022727272726</v>
      </c>
      <c r="Q1881" s="137">
        <v>296</v>
      </c>
      <c r="R1881" s="137">
        <v>167453325</v>
      </c>
      <c r="S1881" s="137">
        <v>452566</v>
      </c>
      <c r="T1881" s="186">
        <f t="shared" si="129"/>
        <v>9.3712499999999999</v>
      </c>
      <c r="U1881" s="187">
        <v>758</v>
      </c>
      <c r="V1881" s="187">
        <v>167453325</v>
      </c>
      <c r="W1881" s="187">
        <v>601722</v>
      </c>
      <c r="X1881" s="188">
        <f t="shared" si="130"/>
        <v>13.937159090909089</v>
      </c>
      <c r="Y1881" s="189">
        <v>759</v>
      </c>
      <c r="Z1881" s="189">
        <v>167453325</v>
      </c>
      <c r="AA1881" s="189">
        <v>601723</v>
      </c>
      <c r="AB1881" s="357">
        <v>31</v>
      </c>
    </row>
    <row r="1882" spans="1:28" x14ac:dyDescent="0.25">
      <c r="A1882" s="144" t="s">
        <v>2722</v>
      </c>
      <c r="B1882" s="183">
        <v>167453326</v>
      </c>
      <c r="C1882" s="184">
        <v>3.61</v>
      </c>
      <c r="D1882" s="127">
        <f>(C1882+4.2+coefficient!$B$20-0.5)/0.9*1.19</f>
        <v>21.565444444444445</v>
      </c>
      <c r="E1882" s="128">
        <f>(C1882+4.2+coefficient!$B$20-0.5)/0.95</f>
        <v>17.168421052631583</v>
      </c>
      <c r="F1882" s="178" t="s">
        <v>842</v>
      </c>
      <c r="G1882" s="179">
        <v>1881</v>
      </c>
      <c r="H1882" s="180">
        <f>(C1882+4.2+coefficient!$B$20)/0.85*1.19</f>
        <v>23.534000000000002</v>
      </c>
      <c r="I1882" s="132">
        <v>294</v>
      </c>
      <c r="J1882" s="132">
        <v>167453326</v>
      </c>
      <c r="K1882" s="132">
        <v>452567</v>
      </c>
      <c r="L1882" s="181">
        <f>(C1882+4.2+coefficient!$B$20)/0.88*1.19</f>
        <v>22.731704545454548</v>
      </c>
      <c r="M1882" s="135">
        <v>295</v>
      </c>
      <c r="N1882" s="135">
        <v>167453326</v>
      </c>
      <c r="O1882" s="135">
        <v>452568</v>
      </c>
      <c r="P1882" s="182">
        <f>(C1882+4.2+coefficient!$B$20-0.5)/0.88*1.19</f>
        <v>22.055568181818181</v>
      </c>
      <c r="Q1882" s="137">
        <v>296</v>
      </c>
      <c r="R1882" s="137">
        <v>167453326</v>
      </c>
      <c r="S1882" s="137">
        <v>452569</v>
      </c>
      <c r="T1882" s="186">
        <f t="shared" si="129"/>
        <v>10.561249999999999</v>
      </c>
      <c r="U1882" s="187">
        <v>758</v>
      </c>
      <c r="V1882" s="187">
        <v>167453326</v>
      </c>
      <c r="W1882" s="187">
        <v>601724</v>
      </c>
      <c r="X1882" s="188">
        <f t="shared" si="130"/>
        <v>17.831704545454549</v>
      </c>
      <c r="Y1882" s="189">
        <v>759</v>
      </c>
      <c r="Z1882" s="189">
        <v>167453326</v>
      </c>
      <c r="AA1882" s="189">
        <v>601725</v>
      </c>
      <c r="AB1882" s="357">
        <v>31</v>
      </c>
    </row>
    <row r="1883" spans="1:28" x14ac:dyDescent="0.25">
      <c r="A1883" s="125" t="s">
        <v>2723</v>
      </c>
      <c r="B1883" s="183">
        <v>167453327</v>
      </c>
      <c r="C1883" s="184">
        <v>4.34</v>
      </c>
      <c r="D1883" s="127">
        <f>(C1883+4.2+coefficient!$B$19-0.5)/0.9*1.19</f>
        <v>26.49733333333333</v>
      </c>
      <c r="E1883" s="128">
        <f>(C1883+4.2+coefficient!$B$19-0.5)/0.95</f>
        <v>21.094736842105263</v>
      </c>
      <c r="F1883" s="185" t="s">
        <v>841</v>
      </c>
      <c r="G1883" s="179">
        <v>1882</v>
      </c>
      <c r="H1883" s="180">
        <f>(C1883+4.2+coefficient!$B$19)/0.85*1.19</f>
        <v>28.755999999999997</v>
      </c>
      <c r="I1883" s="132">
        <v>294</v>
      </c>
      <c r="J1883" s="132">
        <v>167453327</v>
      </c>
      <c r="K1883" s="132">
        <v>452570</v>
      </c>
      <c r="L1883" s="181">
        <f>(C1883+4.2+coefficient!$B$19)/0.88*1.19</f>
        <v>27.775681818181816</v>
      </c>
      <c r="M1883" s="135">
        <v>295</v>
      </c>
      <c r="N1883" s="135">
        <v>167453327</v>
      </c>
      <c r="O1883" s="135">
        <v>452571</v>
      </c>
      <c r="P1883" s="182">
        <f>(C1883+4.2+coefficient!$B$19-0.5)/0.88*1.19</f>
        <v>27.099545454545453</v>
      </c>
      <c r="Q1883" s="137">
        <v>296</v>
      </c>
      <c r="R1883" s="137">
        <v>167453327</v>
      </c>
      <c r="S1883" s="137">
        <v>452572</v>
      </c>
      <c r="T1883" s="186">
        <f t="shared" si="129"/>
        <v>11.54840909090909</v>
      </c>
      <c r="U1883" s="187">
        <v>758</v>
      </c>
      <c r="V1883" s="187">
        <v>167453327</v>
      </c>
      <c r="W1883" s="187">
        <v>601726</v>
      </c>
      <c r="X1883" s="188">
        <f t="shared" si="130"/>
        <v>22.875681818181818</v>
      </c>
      <c r="Y1883" s="189">
        <v>759</v>
      </c>
      <c r="Z1883" s="189">
        <v>167453327</v>
      </c>
      <c r="AA1883" s="189">
        <v>601727</v>
      </c>
      <c r="AB1883" s="357">
        <v>31</v>
      </c>
    </row>
    <row r="1884" spans="1:28" x14ac:dyDescent="0.25">
      <c r="A1884" s="144" t="s">
        <v>2724</v>
      </c>
      <c r="B1884" s="183">
        <v>167453328</v>
      </c>
      <c r="C1884" s="184">
        <v>3.45</v>
      </c>
      <c r="D1884" s="127">
        <f>(C1884+4.2+coefficient!$B$20-0.5)/0.9*1.19</f>
        <v>21.353888888888886</v>
      </c>
      <c r="E1884" s="128">
        <f>(C1884+4.2+coefficient!$B$20-0.5)/0.95</f>
        <v>17</v>
      </c>
      <c r="F1884" s="178" t="s">
        <v>842</v>
      </c>
      <c r="G1884" s="179">
        <v>1883</v>
      </c>
      <c r="H1884" s="180">
        <f>(C1884+4.2+coefficient!$B$20)/0.85*1.19</f>
        <v>23.309999999999995</v>
      </c>
      <c r="I1884" s="132">
        <v>294</v>
      </c>
      <c r="J1884" s="132">
        <v>167453328</v>
      </c>
      <c r="K1884" s="132">
        <v>452573</v>
      </c>
      <c r="L1884" s="181">
        <f>(C1884+4.2+coefficient!$B$20)/0.88*1.19</f>
        <v>22.515340909090906</v>
      </c>
      <c r="M1884" s="135">
        <v>295</v>
      </c>
      <c r="N1884" s="135">
        <v>167453328</v>
      </c>
      <c r="O1884" s="135">
        <v>452574</v>
      </c>
      <c r="P1884" s="182">
        <f>(C1884+4.2+coefficient!$B$20-0.5)/0.88*1.19</f>
        <v>21.839204545454542</v>
      </c>
      <c r="Q1884" s="137">
        <v>296</v>
      </c>
      <c r="R1884" s="137">
        <v>167453328</v>
      </c>
      <c r="S1884" s="137">
        <v>452575</v>
      </c>
      <c r="T1884" s="186">
        <f t="shared" si="129"/>
        <v>10.344886363636363</v>
      </c>
      <c r="U1884" s="187">
        <v>758</v>
      </c>
      <c r="V1884" s="187">
        <v>167453328</v>
      </c>
      <c r="W1884" s="187">
        <v>601728</v>
      </c>
      <c r="X1884" s="188">
        <f t="shared" si="130"/>
        <v>17.615340909090904</v>
      </c>
      <c r="Y1884" s="189">
        <v>759</v>
      </c>
      <c r="Z1884" s="189">
        <v>167453328</v>
      </c>
      <c r="AA1884" s="189">
        <v>601729</v>
      </c>
      <c r="AB1884" s="357">
        <v>31</v>
      </c>
    </row>
    <row r="1885" spans="1:28" x14ac:dyDescent="0.25">
      <c r="A1885" s="125" t="s">
        <v>2725</v>
      </c>
      <c r="B1885" s="183">
        <v>167453329</v>
      </c>
      <c r="C1885" s="184">
        <v>4.18</v>
      </c>
      <c r="D1885" s="127">
        <f>(C1885+4.2+coefficient!$B$19-0.5)/0.9*1.19</f>
        <v>26.285777777777778</v>
      </c>
      <c r="E1885" s="128">
        <f>(C1885+4.2+coefficient!$B$19-0.5)/0.95</f>
        <v>20.926315789473684</v>
      </c>
      <c r="F1885" s="185" t="s">
        <v>841</v>
      </c>
      <c r="G1885" s="179">
        <v>1884</v>
      </c>
      <c r="H1885" s="180">
        <f>(C1885+4.2+coefficient!$B$19)/0.85*1.19</f>
        <v>28.532</v>
      </c>
      <c r="I1885" s="132">
        <v>294</v>
      </c>
      <c r="J1885" s="132">
        <v>167453329</v>
      </c>
      <c r="K1885" s="132">
        <v>452576</v>
      </c>
      <c r="L1885" s="181">
        <f>(C1885+4.2+coefficient!$B$19)/0.88*1.19</f>
        <v>27.559318181818178</v>
      </c>
      <c r="M1885" s="135">
        <v>295</v>
      </c>
      <c r="N1885" s="135">
        <v>167453329</v>
      </c>
      <c r="O1885" s="135">
        <v>452577</v>
      </c>
      <c r="P1885" s="182">
        <f>(C1885+4.2+coefficient!$B$19-0.5)/0.88*1.19</f>
        <v>26.883181818181814</v>
      </c>
      <c r="Q1885" s="137">
        <v>296</v>
      </c>
      <c r="R1885" s="137">
        <v>167453329</v>
      </c>
      <c r="S1885" s="137">
        <v>452578</v>
      </c>
      <c r="T1885" s="186">
        <f t="shared" si="129"/>
        <v>11.332045454545453</v>
      </c>
      <c r="U1885" s="187">
        <v>758</v>
      </c>
      <c r="V1885" s="187">
        <v>167453329</v>
      </c>
      <c r="W1885" s="187">
        <v>601730</v>
      </c>
      <c r="X1885" s="188">
        <f t="shared" si="130"/>
        <v>22.659318181818179</v>
      </c>
      <c r="Y1885" s="189">
        <v>759</v>
      </c>
      <c r="Z1885" s="189">
        <v>167453329</v>
      </c>
      <c r="AA1885" s="189">
        <v>601731</v>
      </c>
      <c r="AB1885" s="357">
        <v>31</v>
      </c>
    </row>
    <row r="1886" spans="1:28" x14ac:dyDescent="0.25">
      <c r="A1886" s="146" t="s">
        <v>2726</v>
      </c>
      <c r="B1886" s="190">
        <v>167453330</v>
      </c>
      <c r="C1886" s="191">
        <v>3.98</v>
      </c>
      <c r="D1886" s="192">
        <f>(C1886+4.2+coefficient!$B$20-0.5)/0.9*1.19</f>
        <v>22.054666666666662</v>
      </c>
      <c r="E1886" s="193">
        <f>(C1886+4.2+coefficient!$B$20-0.5)/0.95</f>
        <v>17.557894736842105</v>
      </c>
      <c r="F1886" s="178" t="s">
        <v>842</v>
      </c>
      <c r="G1886" s="179">
        <v>1885</v>
      </c>
      <c r="H1886" s="180">
        <f>(C1886+4.2+coefficient!$B$20)/0.85*1.19</f>
        <v>24.052</v>
      </c>
      <c r="I1886" s="132">
        <v>294</v>
      </c>
      <c r="J1886" s="132">
        <v>167453330</v>
      </c>
      <c r="K1886" s="132">
        <v>452579</v>
      </c>
      <c r="L1886" s="181">
        <f>(C1886+4.2+coefficient!$B$20)/0.88*1.19</f>
        <v>23.232045454545453</v>
      </c>
      <c r="M1886" s="135">
        <v>295</v>
      </c>
      <c r="N1886" s="135">
        <v>167453330</v>
      </c>
      <c r="O1886" s="135">
        <v>452580</v>
      </c>
      <c r="P1886" s="182">
        <f>(C1886+4.2+coefficient!$B$20-0.5)/0.88*1.19</f>
        <v>22.55590909090909</v>
      </c>
      <c r="Q1886" s="137">
        <v>296</v>
      </c>
      <c r="R1886" s="137">
        <v>167453330</v>
      </c>
      <c r="S1886" s="137">
        <v>452581</v>
      </c>
      <c r="T1886" s="186">
        <f t="shared" si="129"/>
        <v>11.061590909090908</v>
      </c>
      <c r="U1886" s="187">
        <v>758</v>
      </c>
      <c r="V1886" s="187">
        <v>167453330</v>
      </c>
      <c r="W1886" s="187">
        <v>601732</v>
      </c>
      <c r="X1886" s="188">
        <f t="shared" si="130"/>
        <v>18.332045454545451</v>
      </c>
      <c r="Y1886" s="189">
        <v>759</v>
      </c>
      <c r="Z1886" s="189">
        <v>167453330</v>
      </c>
      <c r="AA1886" s="189">
        <v>601733</v>
      </c>
      <c r="AB1886" s="357">
        <v>0</v>
      </c>
    </row>
    <row r="1887" spans="1:28" x14ac:dyDescent="0.25">
      <c r="A1887" s="148" t="s">
        <v>2727</v>
      </c>
      <c r="B1887" s="190">
        <v>167453331</v>
      </c>
      <c r="C1887" s="191">
        <v>4.71</v>
      </c>
      <c r="D1887" s="192">
        <f>(C1887+4.2+coefficient!$B$19-0.5)/0.9*1.19</f>
        <v>26.986555555555555</v>
      </c>
      <c r="E1887" s="193">
        <f>(C1887+4.2+coefficient!$B$19-0.5)/0.95</f>
        <v>21.484210526315792</v>
      </c>
      <c r="F1887" s="185" t="s">
        <v>841</v>
      </c>
      <c r="G1887" s="179">
        <v>1886</v>
      </c>
      <c r="H1887" s="180">
        <f>(C1887+4.2+coefficient!$B$19)/0.85*1.19</f>
        <v>29.274000000000001</v>
      </c>
      <c r="I1887" s="132">
        <v>294</v>
      </c>
      <c r="J1887" s="132">
        <v>167453331</v>
      </c>
      <c r="K1887" s="132">
        <v>452582</v>
      </c>
      <c r="L1887" s="181">
        <f>(C1887+4.2+coefficient!$B$19)/0.88*1.19</f>
        <v>28.276022727272725</v>
      </c>
      <c r="M1887" s="135">
        <v>295</v>
      </c>
      <c r="N1887" s="135">
        <v>167453331</v>
      </c>
      <c r="O1887" s="135">
        <v>452583</v>
      </c>
      <c r="P1887" s="182">
        <f>(C1887+4.2+coefficient!$B$19-0.5)/0.88*1.19</f>
        <v>27.599886363636362</v>
      </c>
      <c r="Q1887" s="137">
        <v>296</v>
      </c>
      <c r="R1887" s="137">
        <v>167453331</v>
      </c>
      <c r="S1887" s="137">
        <v>452584</v>
      </c>
      <c r="T1887" s="186">
        <f t="shared" si="129"/>
        <v>12.04875</v>
      </c>
      <c r="U1887" s="187">
        <v>758</v>
      </c>
      <c r="V1887" s="187">
        <v>167453331</v>
      </c>
      <c r="W1887" s="187">
        <v>601734</v>
      </c>
      <c r="X1887" s="188">
        <f t="shared" si="130"/>
        <v>23.376022727272726</v>
      </c>
      <c r="Y1887" s="189">
        <v>759</v>
      </c>
      <c r="Z1887" s="189">
        <v>167453331</v>
      </c>
      <c r="AA1887" s="189">
        <v>601735</v>
      </c>
      <c r="AB1887" s="357">
        <v>0</v>
      </c>
    </row>
    <row r="1888" spans="1:28" x14ac:dyDescent="0.25">
      <c r="A1888" s="144" t="s">
        <v>2728</v>
      </c>
      <c r="B1888" s="183">
        <v>167453332</v>
      </c>
      <c r="C1888" s="184">
        <v>2.1800000000000002</v>
      </c>
      <c r="D1888" s="127">
        <f>(C1888+4.2+coefficient!$B$21-0.5)/0.9*1.19</f>
        <v>17.030222222222221</v>
      </c>
      <c r="E1888" s="128">
        <f>(C1888+4.2+coefficient!$B$21-0.5)/0.95</f>
        <v>13.557894736842107</v>
      </c>
      <c r="F1888" s="178" t="s">
        <v>516</v>
      </c>
      <c r="G1888" s="179">
        <v>1887</v>
      </c>
      <c r="H1888" s="180">
        <f>(C1888+4.2+coefficient!$B$21)/0.85*1.19</f>
        <v>18.731999999999999</v>
      </c>
      <c r="I1888" s="132">
        <v>294</v>
      </c>
      <c r="J1888" s="132">
        <v>167453332</v>
      </c>
      <c r="K1888" s="132">
        <v>452585</v>
      </c>
      <c r="L1888" s="181">
        <f>(C1888+4.2+coefficient!$B$21)/0.88*1.19</f>
        <v>18.093409090909091</v>
      </c>
      <c r="M1888" s="135">
        <v>295</v>
      </c>
      <c r="N1888" s="135">
        <v>167453332</v>
      </c>
      <c r="O1888" s="135">
        <v>452586</v>
      </c>
      <c r="P1888" s="182">
        <f>(C1888+4.2+coefficient!$B$21-0.5)/0.88*1.19</f>
        <v>17.417272727272728</v>
      </c>
      <c r="Q1888" s="137">
        <v>296</v>
      </c>
      <c r="R1888" s="137">
        <v>167453332</v>
      </c>
      <c r="S1888" s="137">
        <v>452587</v>
      </c>
      <c r="T1888" s="186">
        <f t="shared" si="129"/>
        <v>8.6275000000000013</v>
      </c>
      <c r="U1888" s="187">
        <v>758</v>
      </c>
      <c r="V1888" s="187">
        <v>167453332</v>
      </c>
      <c r="W1888" s="187">
        <v>601736</v>
      </c>
      <c r="X1888" s="188">
        <f t="shared" si="130"/>
        <v>13.193409090909091</v>
      </c>
      <c r="Y1888" s="189">
        <v>759</v>
      </c>
      <c r="Z1888" s="189">
        <v>167453332</v>
      </c>
      <c r="AA1888" s="189">
        <v>601737</v>
      </c>
      <c r="AB1888" s="357">
        <v>41</v>
      </c>
    </row>
    <row r="1889" spans="1:33" x14ac:dyDescent="0.25">
      <c r="A1889" s="125" t="s">
        <v>2729</v>
      </c>
      <c r="B1889" s="183">
        <v>167453333</v>
      </c>
      <c r="C1889" s="184">
        <v>3.06</v>
      </c>
      <c r="D1889" s="127">
        <f>(C1889+4.2+coefficient!$B$20-0.5)/0.9*1.19</f>
        <v>20.838222222222218</v>
      </c>
      <c r="E1889" s="128">
        <f>(C1889+4.2+coefficient!$B$20-0.5)/0.95</f>
        <v>16.589473684210525</v>
      </c>
      <c r="F1889" s="185" t="s">
        <v>842</v>
      </c>
      <c r="G1889" s="179">
        <v>1888</v>
      </c>
      <c r="H1889" s="180">
        <f>(C1889+4.2+coefficient!$B$20)/0.85*1.19</f>
        <v>22.763999999999999</v>
      </c>
      <c r="I1889" s="132">
        <v>294</v>
      </c>
      <c r="J1889" s="132">
        <v>167453333</v>
      </c>
      <c r="K1889" s="132">
        <v>452588</v>
      </c>
      <c r="L1889" s="181">
        <f>(C1889+4.2+coefficient!$B$20)/0.88*1.19</f>
        <v>21.987954545454542</v>
      </c>
      <c r="M1889" s="135">
        <v>295</v>
      </c>
      <c r="N1889" s="135">
        <v>167453333</v>
      </c>
      <c r="O1889" s="135">
        <v>452589</v>
      </c>
      <c r="P1889" s="182">
        <f>(C1889+4.2+coefficient!$B$20-0.5)/0.88*1.19</f>
        <v>21.311818181818179</v>
      </c>
      <c r="Q1889" s="137">
        <v>296</v>
      </c>
      <c r="R1889" s="137">
        <v>167453333</v>
      </c>
      <c r="S1889" s="137">
        <v>452590</v>
      </c>
      <c r="T1889" s="186">
        <f t="shared" si="129"/>
        <v>9.817499999999999</v>
      </c>
      <c r="U1889" s="187">
        <v>758</v>
      </c>
      <c r="V1889" s="187">
        <v>167453333</v>
      </c>
      <c r="W1889" s="187">
        <v>601738</v>
      </c>
      <c r="X1889" s="188">
        <f t="shared" si="130"/>
        <v>17.087954545454544</v>
      </c>
      <c r="Y1889" s="189">
        <v>759</v>
      </c>
      <c r="Z1889" s="189">
        <v>167453333</v>
      </c>
      <c r="AA1889" s="189">
        <v>601739</v>
      </c>
      <c r="AB1889" s="357">
        <v>31</v>
      </c>
    </row>
    <row r="1890" spans="1:33" x14ac:dyDescent="0.25">
      <c r="A1890" s="144" t="s">
        <v>2730</v>
      </c>
      <c r="B1890" s="183">
        <v>167453334</v>
      </c>
      <c r="C1890" s="184">
        <v>3.79</v>
      </c>
      <c r="D1890" s="127">
        <f>(C1890+4.2+coefficient!$B$19-0.5)/0.9*1.19</f>
        <v>25.770111111111113</v>
      </c>
      <c r="E1890" s="128">
        <f>(C1890+4.2+coefficient!$B$19-0.5)/0.95</f>
        <v>20.515789473684215</v>
      </c>
      <c r="F1890" s="178" t="s">
        <v>841</v>
      </c>
      <c r="G1890" s="179">
        <v>1889</v>
      </c>
      <c r="H1890" s="180">
        <f>(C1890+4.2+coefficient!$B$19)/0.85*1.19</f>
        <v>27.986000000000001</v>
      </c>
      <c r="I1890" s="132">
        <v>294</v>
      </c>
      <c r="J1890" s="132">
        <v>167453334</v>
      </c>
      <c r="K1890" s="132">
        <v>452591</v>
      </c>
      <c r="L1890" s="181">
        <f>(C1890+4.2+coefficient!$B$19)/0.88*1.19</f>
        <v>27.031931818181821</v>
      </c>
      <c r="M1890" s="135">
        <v>295</v>
      </c>
      <c r="N1890" s="135">
        <v>167453334</v>
      </c>
      <c r="O1890" s="135">
        <v>452592</v>
      </c>
      <c r="P1890" s="182">
        <f>(C1890+4.2+coefficient!$B$19-0.5)/0.88*1.19</f>
        <v>26.355795454545454</v>
      </c>
      <c r="Q1890" s="137">
        <v>296</v>
      </c>
      <c r="R1890" s="137">
        <v>167453334</v>
      </c>
      <c r="S1890" s="137">
        <v>452593</v>
      </c>
      <c r="T1890" s="186">
        <f t="shared" si="129"/>
        <v>10.804659090909091</v>
      </c>
      <c r="U1890" s="187">
        <v>758</v>
      </c>
      <c r="V1890" s="187">
        <v>167453334</v>
      </c>
      <c r="W1890" s="187">
        <v>601740</v>
      </c>
      <c r="X1890" s="188">
        <f t="shared" si="130"/>
        <v>22.131931818181819</v>
      </c>
      <c r="Y1890" s="189">
        <v>759</v>
      </c>
      <c r="Z1890" s="189">
        <v>167453334</v>
      </c>
      <c r="AA1890" s="189">
        <v>601741</v>
      </c>
      <c r="AB1890" s="357">
        <v>31</v>
      </c>
    </row>
    <row r="1891" spans="1:33" x14ac:dyDescent="0.25">
      <c r="A1891" s="125" t="s">
        <v>2731</v>
      </c>
      <c r="B1891" s="183">
        <v>167453335</v>
      </c>
      <c r="C1891" s="184">
        <v>2.9</v>
      </c>
      <c r="D1891" s="127">
        <f>(C1891+4.2+coefficient!$B$20-0.5)/0.9*1.19</f>
        <v>20.626666666666669</v>
      </c>
      <c r="E1891" s="128">
        <f>(C1891+4.2+coefficient!$B$20-0.5)/0.95</f>
        <v>16.421052631578949</v>
      </c>
      <c r="F1891" s="185" t="s">
        <v>842</v>
      </c>
      <c r="G1891" s="179">
        <v>1890</v>
      </c>
      <c r="H1891" s="180">
        <f>(C1891+4.2+coefficient!$B$20)/0.85*1.19</f>
        <v>22.540000000000003</v>
      </c>
      <c r="I1891" s="132">
        <v>294</v>
      </c>
      <c r="J1891" s="132">
        <v>167453335</v>
      </c>
      <c r="K1891" s="132">
        <v>452594</v>
      </c>
      <c r="L1891" s="181">
        <f>(C1891+4.2+coefficient!$B$20)/0.88*1.19</f>
        <v>21.771590909090911</v>
      </c>
      <c r="M1891" s="135">
        <v>295</v>
      </c>
      <c r="N1891" s="135">
        <v>167453335</v>
      </c>
      <c r="O1891" s="135">
        <v>452595</v>
      </c>
      <c r="P1891" s="182">
        <f>(C1891+4.2+coefficient!$B$20-0.5)/0.88*1.19</f>
        <v>21.095454545454547</v>
      </c>
      <c r="Q1891" s="137">
        <v>296</v>
      </c>
      <c r="R1891" s="137">
        <v>167453335</v>
      </c>
      <c r="S1891" s="137">
        <v>452596</v>
      </c>
      <c r="T1891" s="186">
        <f t="shared" si="129"/>
        <v>9.601136363636364</v>
      </c>
      <c r="U1891" s="187">
        <v>758</v>
      </c>
      <c r="V1891" s="187">
        <v>167453335</v>
      </c>
      <c r="W1891" s="187">
        <v>601742</v>
      </c>
      <c r="X1891" s="188">
        <f t="shared" si="130"/>
        <v>16.871590909090912</v>
      </c>
      <c r="Y1891" s="189">
        <v>759</v>
      </c>
      <c r="Z1891" s="189">
        <v>167453335</v>
      </c>
      <c r="AA1891" s="189">
        <v>601743</v>
      </c>
      <c r="AB1891" s="357">
        <v>41</v>
      </c>
    </row>
    <row r="1892" spans="1:33" x14ac:dyDescent="0.25">
      <c r="A1892" s="144" t="s">
        <v>2732</v>
      </c>
      <c r="B1892" s="183">
        <v>167453336</v>
      </c>
      <c r="C1892" s="184">
        <v>3.63</v>
      </c>
      <c r="D1892" s="127">
        <f>(C1892+4.2+coefficient!$B$19-0.5)/0.9*1.19</f>
        <v>25.55855555555555</v>
      </c>
      <c r="E1892" s="128">
        <f>(C1892+4.2+coefficient!$B$19-0.5)/0.95</f>
        <v>20.347368421052632</v>
      </c>
      <c r="F1892" s="178" t="s">
        <v>841</v>
      </c>
      <c r="G1892" s="179">
        <v>1891</v>
      </c>
      <c r="H1892" s="180">
        <f>(C1892+4.2+coefficient!$B$19)/0.85*1.19</f>
        <v>27.761999999999997</v>
      </c>
      <c r="I1892" s="132">
        <v>294</v>
      </c>
      <c r="J1892" s="132">
        <v>167453336</v>
      </c>
      <c r="K1892" s="132">
        <v>452597</v>
      </c>
      <c r="L1892" s="181">
        <f>(C1892+4.2+coefficient!$B$19)/0.88*1.19</f>
        <v>26.815568181818179</v>
      </c>
      <c r="M1892" s="135">
        <v>295</v>
      </c>
      <c r="N1892" s="135">
        <v>167453336</v>
      </c>
      <c r="O1892" s="135">
        <v>452598</v>
      </c>
      <c r="P1892" s="182">
        <f>(C1892+4.2+coefficient!$B$19-0.5)/0.88*1.19</f>
        <v>26.139431818181816</v>
      </c>
      <c r="Q1892" s="137">
        <v>296</v>
      </c>
      <c r="R1892" s="137">
        <v>167453336</v>
      </c>
      <c r="S1892" s="137">
        <v>452599</v>
      </c>
      <c r="T1892" s="186">
        <f t="shared" si="129"/>
        <v>10.588295454545454</v>
      </c>
      <c r="U1892" s="187">
        <v>758</v>
      </c>
      <c r="V1892" s="187">
        <v>167453336</v>
      </c>
      <c r="W1892" s="187">
        <v>601744</v>
      </c>
      <c r="X1892" s="188">
        <f t="shared" si="130"/>
        <v>21.91556818181818</v>
      </c>
      <c r="Y1892" s="189">
        <v>759</v>
      </c>
      <c r="Z1892" s="189">
        <v>167453336</v>
      </c>
      <c r="AA1892" s="189">
        <v>601745</v>
      </c>
      <c r="AB1892" s="357">
        <v>41</v>
      </c>
      <c r="AE1892">
        <v>1</v>
      </c>
      <c r="AF1892">
        <v>24.11</v>
      </c>
      <c r="AG1892">
        <v>0</v>
      </c>
    </row>
    <row r="1893" spans="1:33" x14ac:dyDescent="0.25">
      <c r="A1893" s="148" t="s">
        <v>2733</v>
      </c>
      <c r="B1893" s="190">
        <v>167453337</v>
      </c>
      <c r="C1893" s="191">
        <v>3.43</v>
      </c>
      <c r="D1893" s="192">
        <f>(C1893+4.2+coefficient!$B$20-0.5)/0.9*1.19</f>
        <v>21.327444444444446</v>
      </c>
      <c r="E1893" s="193">
        <f>(C1893+4.2+coefficient!$B$20-0.5)/0.95</f>
        <v>16.978947368421057</v>
      </c>
      <c r="F1893" s="185" t="s">
        <v>842</v>
      </c>
      <c r="G1893" s="179">
        <v>1892</v>
      </c>
      <c r="H1893" s="180">
        <f>(C1893+4.2+coefficient!$B$20)/0.85*1.19</f>
        <v>23.282000000000004</v>
      </c>
      <c r="I1893" s="132">
        <v>294</v>
      </c>
      <c r="J1893" s="132">
        <v>167453337</v>
      </c>
      <c r="K1893" s="132">
        <v>452600</v>
      </c>
      <c r="L1893" s="181">
        <f>(C1893+4.2+coefficient!$B$20)/0.88*1.19</f>
        <v>22.488295454545458</v>
      </c>
      <c r="M1893" s="135">
        <v>295</v>
      </c>
      <c r="N1893" s="135">
        <v>167453337</v>
      </c>
      <c r="O1893" s="135">
        <v>452601</v>
      </c>
      <c r="P1893" s="182">
        <f>(C1893+4.2+coefficient!$B$20-0.5)/0.88*1.19</f>
        <v>21.812159090909091</v>
      </c>
      <c r="Q1893" s="137">
        <v>296</v>
      </c>
      <c r="R1893" s="137">
        <v>167453337</v>
      </c>
      <c r="S1893" s="137">
        <v>452602</v>
      </c>
      <c r="T1893" s="186">
        <f t="shared" si="129"/>
        <v>10.31784090909091</v>
      </c>
      <c r="U1893" s="187">
        <v>758</v>
      </c>
      <c r="V1893" s="187">
        <v>167453337</v>
      </c>
      <c r="W1893" s="187">
        <v>601746</v>
      </c>
      <c r="X1893" s="188">
        <f t="shared" si="130"/>
        <v>17.58829545454546</v>
      </c>
      <c r="Y1893" s="189">
        <v>759</v>
      </c>
      <c r="Z1893" s="189">
        <v>167453337</v>
      </c>
      <c r="AA1893" s="189">
        <v>601747</v>
      </c>
      <c r="AB1893" s="357">
        <v>0</v>
      </c>
    </row>
    <row r="1894" spans="1:33" x14ac:dyDescent="0.25">
      <c r="A1894" s="146" t="s">
        <v>2734</v>
      </c>
      <c r="B1894" s="190">
        <v>167453338</v>
      </c>
      <c r="C1894" s="191">
        <v>4.16</v>
      </c>
      <c r="D1894" s="192">
        <f>(C1894+4.2+coefficient!$B$19-0.5)/0.9*1.19</f>
        <v>26.259333333333331</v>
      </c>
      <c r="E1894" s="193">
        <f>(C1894+4.2+coefficient!$B$19-0.5)/0.95</f>
        <v>20.905263157894737</v>
      </c>
      <c r="F1894" s="178" t="s">
        <v>841</v>
      </c>
      <c r="G1894" s="179">
        <v>1893</v>
      </c>
      <c r="H1894" s="180">
        <f>(C1894+4.2+coefficient!$B$19)/0.85*1.19</f>
        <v>28.503999999999998</v>
      </c>
      <c r="I1894" s="132">
        <v>294</v>
      </c>
      <c r="J1894" s="132">
        <v>167453338</v>
      </c>
      <c r="K1894" s="132">
        <v>452603</v>
      </c>
      <c r="L1894" s="181">
        <f>(C1894+4.2+coefficient!$B$19)/0.88*1.19</f>
        <v>27.532272727272726</v>
      </c>
      <c r="M1894" s="135">
        <v>295</v>
      </c>
      <c r="N1894" s="135">
        <v>167453338</v>
      </c>
      <c r="O1894" s="135">
        <v>452604</v>
      </c>
      <c r="P1894" s="182">
        <f>(C1894+4.2+coefficient!$B$19-0.5)/0.88*1.19</f>
        <v>26.856136363636359</v>
      </c>
      <c r="Q1894" s="137">
        <v>296</v>
      </c>
      <c r="R1894" s="137">
        <v>167453338</v>
      </c>
      <c r="S1894" s="137">
        <v>452605</v>
      </c>
      <c r="T1894" s="186">
        <f t="shared" si="129"/>
        <v>11.305</v>
      </c>
      <c r="U1894" s="187">
        <v>758</v>
      </c>
      <c r="V1894" s="187">
        <v>167453338</v>
      </c>
      <c r="W1894" s="187">
        <v>601748</v>
      </c>
      <c r="X1894" s="188">
        <f t="shared" si="130"/>
        <v>22.632272727272728</v>
      </c>
      <c r="Y1894" s="189">
        <v>759</v>
      </c>
      <c r="Z1894" s="189">
        <v>167453338</v>
      </c>
      <c r="AA1894" s="189">
        <v>601749</v>
      </c>
      <c r="AB1894" s="357">
        <v>0</v>
      </c>
    </row>
    <row r="1895" spans="1:33" x14ac:dyDescent="0.25">
      <c r="A1895" s="125" t="s">
        <v>2735</v>
      </c>
      <c r="B1895" s="183">
        <v>167453339</v>
      </c>
      <c r="C1895" s="184">
        <v>2.25</v>
      </c>
      <c r="D1895" s="127">
        <f>(C1895+4.2+coefficient!$B$21-0.5)/0.9*1.19</f>
        <v>17.122777777777774</v>
      </c>
      <c r="E1895" s="128">
        <f>(C1895+4.2+coefficient!$B$21-0.5)/0.95</f>
        <v>13.631578947368421</v>
      </c>
      <c r="F1895" s="185" t="s">
        <v>516</v>
      </c>
      <c r="G1895" s="179">
        <v>1894</v>
      </c>
      <c r="H1895" s="180">
        <f>(C1895+4.2+coefficient!$B$21)/0.85*1.19</f>
        <v>18.829999999999998</v>
      </c>
      <c r="I1895" s="132">
        <v>294</v>
      </c>
      <c r="J1895" s="132">
        <v>167453339</v>
      </c>
      <c r="K1895" s="132">
        <v>452606</v>
      </c>
      <c r="L1895" s="181">
        <f>(C1895+4.2+coefficient!$B$21)/0.88*1.19</f>
        <v>18.188068181818181</v>
      </c>
      <c r="M1895" s="135">
        <v>295</v>
      </c>
      <c r="N1895" s="135">
        <v>167453339</v>
      </c>
      <c r="O1895" s="135">
        <v>452607</v>
      </c>
      <c r="P1895" s="182">
        <f>(C1895+4.2+coefficient!$B$21-0.5)/0.88*1.19</f>
        <v>17.511931818181818</v>
      </c>
      <c r="Q1895" s="137">
        <v>296</v>
      </c>
      <c r="R1895" s="137">
        <v>167453339</v>
      </c>
      <c r="S1895" s="137">
        <v>452608</v>
      </c>
      <c r="T1895" s="186">
        <f t="shared" si="129"/>
        <v>8.7221590909090914</v>
      </c>
      <c r="U1895" s="187">
        <v>758</v>
      </c>
      <c r="V1895" s="187">
        <v>167453339</v>
      </c>
      <c r="W1895" s="187">
        <v>601750</v>
      </c>
      <c r="X1895" s="188">
        <f t="shared" si="130"/>
        <v>13.288068181818181</v>
      </c>
      <c r="Y1895" s="189">
        <v>759</v>
      </c>
      <c r="Z1895" s="189">
        <v>167453339</v>
      </c>
      <c r="AA1895" s="189">
        <v>601751</v>
      </c>
      <c r="AB1895" s="357">
        <v>41</v>
      </c>
    </row>
    <row r="1896" spans="1:33" x14ac:dyDescent="0.25">
      <c r="A1896" s="144" t="s">
        <v>2736</v>
      </c>
      <c r="B1896" s="183">
        <v>167453340</v>
      </c>
      <c r="C1896" s="184">
        <v>3.13</v>
      </c>
      <c r="D1896" s="127">
        <f>(C1896+4.2+coefficient!$B$20-0.5)/0.9*1.19</f>
        <v>20.930777777777774</v>
      </c>
      <c r="E1896" s="128">
        <f>(C1896+4.2+coefficient!$B$20-0.5)/0.95</f>
        <v>16.663157894736841</v>
      </c>
      <c r="F1896" s="178" t="s">
        <v>842</v>
      </c>
      <c r="G1896" s="179">
        <v>1895</v>
      </c>
      <c r="H1896" s="180">
        <f>(C1896+4.2+coefficient!$B$20)/0.85*1.19</f>
        <v>22.861999999999998</v>
      </c>
      <c r="I1896" s="132">
        <v>294</v>
      </c>
      <c r="J1896" s="132">
        <v>167453340</v>
      </c>
      <c r="K1896" s="132">
        <v>452609</v>
      </c>
      <c r="L1896" s="181">
        <f>(C1896+4.2+coefficient!$B$20)/0.88*1.19</f>
        <v>22.082613636363632</v>
      </c>
      <c r="M1896" s="135">
        <v>295</v>
      </c>
      <c r="N1896" s="135">
        <v>167453340</v>
      </c>
      <c r="O1896" s="135">
        <v>452610</v>
      </c>
      <c r="P1896" s="182">
        <f>(C1896+4.2+coefficient!$B$20-0.5)/0.88*1.19</f>
        <v>21.406477272727273</v>
      </c>
      <c r="Q1896" s="137">
        <v>296</v>
      </c>
      <c r="R1896" s="137">
        <v>167453340</v>
      </c>
      <c r="S1896" s="137">
        <v>452611</v>
      </c>
      <c r="T1896" s="186">
        <f t="shared" si="129"/>
        <v>9.9121590909090909</v>
      </c>
      <c r="U1896" s="187">
        <v>758</v>
      </c>
      <c r="V1896" s="187">
        <v>167453340</v>
      </c>
      <c r="W1896" s="187">
        <v>601752</v>
      </c>
      <c r="X1896" s="188">
        <f t="shared" ref="X1896:X1915" si="131">L1896-4.9</f>
        <v>17.182613636363634</v>
      </c>
      <c r="Y1896" s="189">
        <v>759</v>
      </c>
      <c r="Z1896" s="189">
        <v>167453340</v>
      </c>
      <c r="AA1896" s="189">
        <v>601753</v>
      </c>
      <c r="AB1896" s="357">
        <v>31</v>
      </c>
    </row>
    <row r="1897" spans="1:33" x14ac:dyDescent="0.25">
      <c r="A1897" s="125" t="s">
        <v>2737</v>
      </c>
      <c r="B1897" s="183">
        <v>167453341</v>
      </c>
      <c r="C1897" s="184">
        <v>3.86</v>
      </c>
      <c r="D1897" s="127">
        <f>(C1897+4.2+coefficient!$B$19-0.5)/0.9*1.19</f>
        <v>25.862666666666666</v>
      </c>
      <c r="E1897" s="128">
        <f>(C1897+4.2+coefficient!$B$19-0.5)/0.95</f>
        <v>20.589473684210528</v>
      </c>
      <c r="F1897" s="185" t="s">
        <v>841</v>
      </c>
      <c r="G1897" s="179">
        <v>1896</v>
      </c>
      <c r="H1897" s="180">
        <f>(C1897+4.2+coefficient!$B$19)/0.85*1.19</f>
        <v>28.084000000000003</v>
      </c>
      <c r="I1897" s="132">
        <v>294</v>
      </c>
      <c r="J1897" s="132">
        <v>167453341</v>
      </c>
      <c r="K1897" s="132">
        <v>452612</v>
      </c>
      <c r="L1897" s="181">
        <f>(C1897+4.2+coefficient!$B$19)/0.88*1.19</f>
        <v>27.126590909090908</v>
      </c>
      <c r="M1897" s="135">
        <v>295</v>
      </c>
      <c r="N1897" s="135">
        <v>167453341</v>
      </c>
      <c r="O1897" s="135">
        <v>452613</v>
      </c>
      <c r="P1897" s="182">
        <f>(C1897+4.2+coefficient!$B$19-0.5)/0.88*1.19</f>
        <v>26.450454545454548</v>
      </c>
      <c r="Q1897" s="137">
        <v>296</v>
      </c>
      <c r="R1897" s="137">
        <v>167453341</v>
      </c>
      <c r="S1897" s="137">
        <v>452614</v>
      </c>
      <c r="T1897" s="186">
        <f t="shared" si="129"/>
        <v>10.899318181818183</v>
      </c>
      <c r="U1897" s="187">
        <v>758</v>
      </c>
      <c r="V1897" s="187">
        <v>167453341</v>
      </c>
      <c r="W1897" s="187">
        <v>601754</v>
      </c>
      <c r="X1897" s="188">
        <f t="shared" si="131"/>
        <v>22.226590909090909</v>
      </c>
      <c r="Y1897" s="189">
        <v>759</v>
      </c>
      <c r="Z1897" s="189">
        <v>167453341</v>
      </c>
      <c r="AA1897" s="189">
        <v>601755</v>
      </c>
      <c r="AB1897" s="357">
        <v>31</v>
      </c>
    </row>
    <row r="1898" spans="1:33" x14ac:dyDescent="0.25">
      <c r="A1898" s="144" t="s">
        <v>2738</v>
      </c>
      <c r="B1898" s="183">
        <v>167453342</v>
      </c>
      <c r="C1898" s="184">
        <v>2.97</v>
      </c>
      <c r="D1898" s="127">
        <f>(C1898+4.2+coefficient!$B$20-0.5)/0.9*1.19</f>
        <v>20.719222222222221</v>
      </c>
      <c r="E1898" s="128">
        <f>(C1898+4.2+coefficient!$B$20-0.5)/0.95</f>
        <v>16.494736842105265</v>
      </c>
      <c r="F1898" s="178" t="s">
        <v>842</v>
      </c>
      <c r="G1898" s="179">
        <v>1897</v>
      </c>
      <c r="H1898" s="180">
        <f>(C1898+4.2+coefficient!$B$20)/0.85*1.19</f>
        <v>22.638000000000002</v>
      </c>
      <c r="I1898" s="132">
        <v>294</v>
      </c>
      <c r="J1898" s="132">
        <v>167453342</v>
      </c>
      <c r="K1898" s="132">
        <v>452615</v>
      </c>
      <c r="L1898" s="181">
        <f>(C1898+4.2+coefficient!$B$20)/0.88*1.19</f>
        <v>21.866250000000004</v>
      </c>
      <c r="M1898" s="135">
        <v>295</v>
      </c>
      <c r="N1898" s="135">
        <v>167453342</v>
      </c>
      <c r="O1898" s="135">
        <v>452616</v>
      </c>
      <c r="P1898" s="182">
        <f>(C1898+4.2+coefficient!$B$20-0.5)/0.88*1.19</f>
        <v>21.190113636363638</v>
      </c>
      <c r="Q1898" s="137">
        <v>296</v>
      </c>
      <c r="R1898" s="137">
        <v>167453342</v>
      </c>
      <c r="S1898" s="137">
        <v>452617</v>
      </c>
      <c r="T1898" s="186">
        <f t="shared" si="129"/>
        <v>9.6957954545454541</v>
      </c>
      <c r="U1898" s="187">
        <v>758</v>
      </c>
      <c r="V1898" s="187">
        <v>167453342</v>
      </c>
      <c r="W1898" s="187">
        <v>601756</v>
      </c>
      <c r="X1898" s="188">
        <f t="shared" si="131"/>
        <v>16.966250000000002</v>
      </c>
      <c r="Y1898" s="189">
        <v>759</v>
      </c>
      <c r="Z1898" s="189">
        <v>167453342</v>
      </c>
      <c r="AA1898" s="189">
        <v>601757</v>
      </c>
      <c r="AB1898" s="357">
        <v>41</v>
      </c>
    </row>
    <row r="1899" spans="1:33" x14ac:dyDescent="0.25">
      <c r="A1899" s="125" t="s">
        <v>2739</v>
      </c>
      <c r="B1899" s="183">
        <v>167453343</v>
      </c>
      <c r="C1899" s="184">
        <v>3.7</v>
      </c>
      <c r="D1899" s="127">
        <f>(C1899+4.2+coefficient!$B$19-0.5)/0.9*1.19</f>
        <v>25.651111111111106</v>
      </c>
      <c r="E1899" s="128">
        <f>(C1899+4.2+coefficient!$B$19-0.5)/0.95</f>
        <v>20.421052631578945</v>
      </c>
      <c r="F1899" s="185" t="s">
        <v>841</v>
      </c>
      <c r="G1899" s="179">
        <v>1898</v>
      </c>
      <c r="H1899" s="180">
        <f>(C1899+4.2+coefficient!$B$19)/0.85*1.19</f>
        <v>27.859999999999996</v>
      </c>
      <c r="I1899" s="132">
        <v>294</v>
      </c>
      <c r="J1899" s="132">
        <v>167453343</v>
      </c>
      <c r="K1899" s="132">
        <v>452618</v>
      </c>
      <c r="L1899" s="181">
        <f>(C1899+4.2+coefficient!$B$19)/0.88*1.19</f>
        <v>26.910227272727273</v>
      </c>
      <c r="M1899" s="135">
        <v>295</v>
      </c>
      <c r="N1899" s="135">
        <v>167453343</v>
      </c>
      <c r="O1899" s="135">
        <v>452619</v>
      </c>
      <c r="P1899" s="182">
        <f>(C1899+4.2+coefficient!$B$19-0.5)/0.88*1.19</f>
        <v>26.234090909090906</v>
      </c>
      <c r="Q1899" s="137">
        <v>296</v>
      </c>
      <c r="R1899" s="137">
        <v>167453343</v>
      </c>
      <c r="S1899" s="137">
        <v>452620</v>
      </c>
      <c r="T1899" s="186">
        <f t="shared" si="129"/>
        <v>10.682954545454546</v>
      </c>
      <c r="U1899" s="187">
        <v>758</v>
      </c>
      <c r="V1899" s="187">
        <v>167453343</v>
      </c>
      <c r="W1899" s="187">
        <v>601758</v>
      </c>
      <c r="X1899" s="188">
        <f t="shared" si="131"/>
        <v>22.010227272727271</v>
      </c>
      <c r="Y1899" s="189">
        <v>759</v>
      </c>
      <c r="Z1899" s="189">
        <v>167453343</v>
      </c>
      <c r="AA1899" s="189">
        <v>601759</v>
      </c>
      <c r="AB1899" s="357">
        <v>41</v>
      </c>
    </row>
    <row r="1900" spans="1:33" x14ac:dyDescent="0.25">
      <c r="A1900" s="146" t="s">
        <v>2740</v>
      </c>
      <c r="B1900" s="190">
        <v>167453344</v>
      </c>
      <c r="C1900" s="191">
        <v>3.5</v>
      </c>
      <c r="D1900" s="192">
        <f>(C1900+4.2+coefficient!$B$20-0.5)/0.9*1.19</f>
        <v>21.419999999999998</v>
      </c>
      <c r="E1900" s="193">
        <f>(C1900+4.2+coefficient!$B$20-0.5)/0.95</f>
        <v>17.05263157894737</v>
      </c>
      <c r="F1900" s="178" t="s">
        <v>842</v>
      </c>
      <c r="G1900" s="179">
        <v>1899</v>
      </c>
      <c r="H1900" s="180">
        <f>(C1900+4.2+coefficient!$B$20)/0.85*1.19</f>
        <v>23.38</v>
      </c>
      <c r="I1900" s="132">
        <v>294</v>
      </c>
      <c r="J1900" s="132">
        <v>167453344</v>
      </c>
      <c r="K1900" s="132">
        <v>452621</v>
      </c>
      <c r="L1900" s="181">
        <f>(C1900+4.2+coefficient!$B$20)/0.88*1.19</f>
        <v>22.582954545454545</v>
      </c>
      <c r="M1900" s="135">
        <v>295</v>
      </c>
      <c r="N1900" s="135">
        <v>167453344</v>
      </c>
      <c r="O1900" s="135">
        <v>452622</v>
      </c>
      <c r="P1900" s="182">
        <f>(C1900+4.2+coefficient!$B$20-0.5)/0.88*1.19</f>
        <v>21.906818181818178</v>
      </c>
      <c r="Q1900" s="137">
        <v>296</v>
      </c>
      <c r="R1900" s="137">
        <v>167453344</v>
      </c>
      <c r="S1900" s="137">
        <v>452623</v>
      </c>
      <c r="T1900" s="186">
        <f t="shared" si="129"/>
        <v>10.4125</v>
      </c>
      <c r="U1900" s="187">
        <v>758</v>
      </c>
      <c r="V1900" s="187">
        <v>167453344</v>
      </c>
      <c r="W1900" s="187">
        <v>601760</v>
      </c>
      <c r="X1900" s="188">
        <f t="shared" si="131"/>
        <v>17.682954545454542</v>
      </c>
      <c r="Y1900" s="189">
        <v>759</v>
      </c>
      <c r="Z1900" s="189">
        <v>167453344</v>
      </c>
      <c r="AA1900" s="189">
        <v>601761</v>
      </c>
      <c r="AB1900" s="357">
        <v>0</v>
      </c>
    </row>
    <row r="1901" spans="1:33" x14ac:dyDescent="0.25">
      <c r="A1901" s="148" t="s">
        <v>2741</v>
      </c>
      <c r="B1901" s="190">
        <v>167453345</v>
      </c>
      <c r="C1901" s="191">
        <v>4.2300000000000004</v>
      </c>
      <c r="D1901" s="192">
        <f>(C1901+4.2+coefficient!$B$19-0.5)/0.9*1.19</f>
        <v>26.351888888888887</v>
      </c>
      <c r="E1901" s="193">
        <f>(C1901+4.2+coefficient!$B$19-0.5)/0.95</f>
        <v>20.978947368421053</v>
      </c>
      <c r="F1901" s="185" t="s">
        <v>841</v>
      </c>
      <c r="G1901" s="179">
        <v>1900</v>
      </c>
      <c r="H1901" s="180">
        <f>(C1901+4.2+coefficient!$B$19)/0.85*1.19</f>
        <v>28.602</v>
      </c>
      <c r="I1901" s="132">
        <v>294</v>
      </c>
      <c r="J1901" s="132">
        <v>167453345</v>
      </c>
      <c r="K1901" s="132">
        <v>452624</v>
      </c>
      <c r="L1901" s="181">
        <f>(C1901+4.2+coefficient!$B$19)/0.88*1.19</f>
        <v>27.626931818181816</v>
      </c>
      <c r="M1901" s="135">
        <v>295</v>
      </c>
      <c r="N1901" s="135">
        <v>167453345</v>
      </c>
      <c r="O1901" s="135">
        <v>452625</v>
      </c>
      <c r="P1901" s="182">
        <f>(C1901+4.2+coefficient!$B$19-0.5)/0.88*1.19</f>
        <v>26.950795454545453</v>
      </c>
      <c r="Q1901" s="137">
        <v>296</v>
      </c>
      <c r="R1901" s="137">
        <v>167453345</v>
      </c>
      <c r="S1901" s="137">
        <v>452626</v>
      </c>
      <c r="T1901" s="186">
        <f t="shared" si="129"/>
        <v>11.399659090909092</v>
      </c>
      <c r="U1901" s="187">
        <v>758</v>
      </c>
      <c r="V1901" s="187">
        <v>167453345</v>
      </c>
      <c r="W1901" s="187">
        <v>601762</v>
      </c>
      <c r="X1901" s="188">
        <f t="shared" si="131"/>
        <v>22.726931818181818</v>
      </c>
      <c r="Y1901" s="189">
        <v>759</v>
      </c>
      <c r="Z1901" s="189">
        <v>167453345</v>
      </c>
      <c r="AA1901" s="189">
        <v>601763</v>
      </c>
      <c r="AB1901" s="357">
        <v>0</v>
      </c>
    </row>
    <row r="1902" spans="1:33" x14ac:dyDescent="0.25">
      <c r="A1902" s="144" t="s">
        <v>2742</v>
      </c>
      <c r="B1902" s="183">
        <v>167453346</v>
      </c>
      <c r="C1902" s="184">
        <v>2.54</v>
      </c>
      <c r="D1902" s="127">
        <f>(C1902+4.2+coefficient!$B$21-0.5)/0.9*1.19</f>
        <v>17.50622222222222</v>
      </c>
      <c r="E1902" s="128">
        <f>(C1902+4.2+coefficient!$B$21-0.5)/0.95</f>
        <v>13.936842105263159</v>
      </c>
      <c r="F1902" s="178" t="s">
        <v>516</v>
      </c>
      <c r="G1902" s="179">
        <v>1901</v>
      </c>
      <c r="H1902" s="180">
        <f>(C1902+4.2+coefficient!$B$21)/0.85*1.19</f>
        <v>19.235999999999997</v>
      </c>
      <c r="I1902" s="132">
        <v>294</v>
      </c>
      <c r="J1902" s="132">
        <v>167453346</v>
      </c>
      <c r="K1902" s="132">
        <v>452627</v>
      </c>
      <c r="L1902" s="181">
        <f>(C1902+4.2+coefficient!$B$21)/0.88*1.19</f>
        <v>18.580227272727271</v>
      </c>
      <c r="M1902" s="135">
        <v>295</v>
      </c>
      <c r="N1902" s="135">
        <v>167453346</v>
      </c>
      <c r="O1902" s="135">
        <v>452628</v>
      </c>
      <c r="P1902" s="182">
        <f>(C1902+4.2+coefficient!$B$21-0.5)/0.88*1.19</f>
        <v>17.904090909090908</v>
      </c>
      <c r="Q1902" s="137">
        <v>296</v>
      </c>
      <c r="R1902" s="137">
        <v>167453346</v>
      </c>
      <c r="S1902" s="137">
        <v>452629</v>
      </c>
      <c r="T1902" s="186">
        <f t="shared" si="129"/>
        <v>9.1143181818181809</v>
      </c>
      <c r="U1902" s="187">
        <v>758</v>
      </c>
      <c r="V1902" s="187">
        <v>167453346</v>
      </c>
      <c r="W1902" s="187">
        <v>601764</v>
      </c>
      <c r="X1902" s="188">
        <f t="shared" si="131"/>
        <v>13.68022727272727</v>
      </c>
      <c r="Y1902" s="189">
        <v>759</v>
      </c>
      <c r="Z1902" s="189">
        <v>167453346</v>
      </c>
      <c r="AA1902" s="189">
        <v>601765</v>
      </c>
      <c r="AB1902" s="357">
        <v>41</v>
      </c>
    </row>
    <row r="1903" spans="1:33" x14ac:dyDescent="0.25">
      <c r="A1903" s="125" t="s">
        <v>2743</v>
      </c>
      <c r="B1903" s="183">
        <v>167453347</v>
      </c>
      <c r="C1903" s="184">
        <v>3.42</v>
      </c>
      <c r="D1903" s="127">
        <f>(C1903+4.2+coefficient!$B$20-0.5)/0.9*1.19</f>
        <v>21.31422222222222</v>
      </c>
      <c r="E1903" s="128">
        <f>(C1903+4.2+coefficient!$B$20-0.5)/0.95</f>
        <v>16.96842105263158</v>
      </c>
      <c r="F1903" s="185" t="s">
        <v>842</v>
      </c>
      <c r="G1903" s="179">
        <v>1902</v>
      </c>
      <c r="H1903" s="180">
        <f>(C1903+4.2+coefficient!$B$20)/0.85*1.19</f>
        <v>23.268000000000001</v>
      </c>
      <c r="I1903" s="132">
        <v>294</v>
      </c>
      <c r="J1903" s="132">
        <v>167453347</v>
      </c>
      <c r="K1903" s="132">
        <v>452630</v>
      </c>
      <c r="L1903" s="181">
        <f>(C1903+4.2+coefficient!$B$20)/0.88*1.19</f>
        <v>22.474772727272725</v>
      </c>
      <c r="M1903" s="135">
        <v>295</v>
      </c>
      <c r="N1903" s="135">
        <v>167453347</v>
      </c>
      <c r="O1903" s="135">
        <v>452631</v>
      </c>
      <c r="P1903" s="182">
        <f>(C1903+4.2+coefficient!$B$20-0.5)/0.88*1.19</f>
        <v>21.798636363636366</v>
      </c>
      <c r="Q1903" s="137">
        <v>296</v>
      </c>
      <c r="R1903" s="137">
        <v>167453347</v>
      </c>
      <c r="S1903" s="137">
        <v>452632</v>
      </c>
      <c r="T1903" s="186">
        <f t="shared" si="129"/>
        <v>10.30431818181818</v>
      </c>
      <c r="U1903" s="187">
        <v>758</v>
      </c>
      <c r="V1903" s="187">
        <v>167453347</v>
      </c>
      <c r="W1903" s="187">
        <v>601766</v>
      </c>
      <c r="X1903" s="188">
        <f t="shared" si="131"/>
        <v>17.574772727272723</v>
      </c>
      <c r="Y1903" s="189">
        <v>759</v>
      </c>
      <c r="Z1903" s="189">
        <v>167453347</v>
      </c>
      <c r="AA1903" s="189">
        <v>601767</v>
      </c>
      <c r="AB1903" s="357">
        <v>31</v>
      </c>
    </row>
    <row r="1904" spans="1:33" x14ac:dyDescent="0.25">
      <c r="A1904" s="144" t="s">
        <v>2744</v>
      </c>
      <c r="B1904" s="183">
        <v>167453348</v>
      </c>
      <c r="C1904" s="184">
        <v>4.1500000000000004</v>
      </c>
      <c r="D1904" s="127">
        <f>(C1904+4.2+coefficient!$B$19-0.5)/0.9*1.19</f>
        <v>26.246111111111112</v>
      </c>
      <c r="E1904" s="128">
        <f>(C1904+4.2+coefficient!$B$19-0.5)/0.95</f>
        <v>20.894736842105267</v>
      </c>
      <c r="F1904" s="178" t="s">
        <v>841</v>
      </c>
      <c r="G1904" s="179">
        <v>1903</v>
      </c>
      <c r="H1904" s="180">
        <f>(C1904+4.2+coefficient!$B$19)/0.85*1.19</f>
        <v>28.490000000000002</v>
      </c>
      <c r="I1904" s="132">
        <v>294</v>
      </c>
      <c r="J1904" s="132">
        <v>167453348</v>
      </c>
      <c r="K1904" s="132">
        <v>452633</v>
      </c>
      <c r="L1904" s="181">
        <f>(C1904+4.2+coefficient!$B$19)/0.88*1.19</f>
        <v>27.518749999999997</v>
      </c>
      <c r="M1904" s="135">
        <v>295</v>
      </c>
      <c r="N1904" s="135">
        <v>167453348</v>
      </c>
      <c r="O1904" s="135">
        <v>452634</v>
      </c>
      <c r="P1904" s="182">
        <f>(C1904+4.2+coefficient!$B$19-0.5)/0.88*1.19</f>
        <v>26.842613636363637</v>
      </c>
      <c r="Q1904" s="137">
        <v>296</v>
      </c>
      <c r="R1904" s="137">
        <v>167453348</v>
      </c>
      <c r="S1904" s="137">
        <v>452635</v>
      </c>
      <c r="T1904" s="186">
        <f t="shared" si="129"/>
        <v>11.291477272727274</v>
      </c>
      <c r="U1904" s="187">
        <v>758</v>
      </c>
      <c r="V1904" s="187">
        <v>167453348</v>
      </c>
      <c r="W1904" s="187">
        <v>601768</v>
      </c>
      <c r="X1904" s="188">
        <f t="shared" si="131"/>
        <v>22.618749999999999</v>
      </c>
      <c r="Y1904" s="189">
        <v>759</v>
      </c>
      <c r="Z1904" s="189">
        <v>167453348</v>
      </c>
      <c r="AA1904" s="189">
        <v>601769</v>
      </c>
      <c r="AB1904" s="357">
        <v>31</v>
      </c>
    </row>
    <row r="1905" spans="1:33" x14ac:dyDescent="0.25">
      <c r="A1905" s="125" t="s">
        <v>2745</v>
      </c>
      <c r="B1905" s="183">
        <v>167453349</v>
      </c>
      <c r="C1905" s="184">
        <v>3.26</v>
      </c>
      <c r="D1905" s="127">
        <f>(C1905+4.2+coefficient!$B$20-0.5)/0.9*1.19</f>
        <v>21.102666666666668</v>
      </c>
      <c r="E1905" s="128">
        <f>(C1905+4.2+coefficient!$B$20-0.5)/0.95</f>
        <v>16.8</v>
      </c>
      <c r="F1905" s="185" t="s">
        <v>842</v>
      </c>
      <c r="G1905" s="179">
        <v>1904</v>
      </c>
      <c r="H1905" s="180">
        <f>(C1905+4.2+coefficient!$B$20)/0.85*1.19</f>
        <v>23.044</v>
      </c>
      <c r="I1905" s="132">
        <v>294</v>
      </c>
      <c r="J1905" s="132">
        <v>167453349</v>
      </c>
      <c r="K1905" s="132">
        <v>452636</v>
      </c>
      <c r="L1905" s="181">
        <f>(C1905+4.2+coefficient!$B$20)/0.88*1.19</f>
        <v>22.258409090909094</v>
      </c>
      <c r="M1905" s="135">
        <v>295</v>
      </c>
      <c r="N1905" s="135">
        <v>167453349</v>
      </c>
      <c r="O1905" s="135">
        <v>452637</v>
      </c>
      <c r="P1905" s="182">
        <f>(C1905+4.2+coefficient!$B$20-0.5)/0.88*1.19</f>
        <v>21.582272727272727</v>
      </c>
      <c r="Q1905" s="137">
        <v>296</v>
      </c>
      <c r="R1905" s="137">
        <v>167453349</v>
      </c>
      <c r="S1905" s="137">
        <v>452638</v>
      </c>
      <c r="T1905" s="186">
        <f t="shared" si="129"/>
        <v>10.087954545454544</v>
      </c>
      <c r="U1905" s="187">
        <v>758</v>
      </c>
      <c r="V1905" s="187">
        <v>167453349</v>
      </c>
      <c r="W1905" s="187">
        <v>601770</v>
      </c>
      <c r="X1905" s="188">
        <f t="shared" si="131"/>
        <v>17.358409090909092</v>
      </c>
      <c r="Y1905" s="189">
        <v>759</v>
      </c>
      <c r="Z1905" s="189">
        <v>167453349</v>
      </c>
      <c r="AA1905" s="189">
        <v>601771</v>
      </c>
      <c r="AB1905" s="357">
        <v>41</v>
      </c>
    </row>
    <row r="1906" spans="1:33" x14ac:dyDescent="0.25">
      <c r="A1906" s="144" t="s">
        <v>2746</v>
      </c>
      <c r="B1906" s="183">
        <v>167453350</v>
      </c>
      <c r="C1906" s="184">
        <v>3.99</v>
      </c>
      <c r="D1906" s="127">
        <f>(C1906+4.2+coefficient!$B$19-0.5)/0.9*1.19</f>
        <v>26.034555555555556</v>
      </c>
      <c r="E1906" s="128">
        <f>(C1906+4.2+coefficient!$B$19-0.5)/0.95</f>
        <v>20.726315789473688</v>
      </c>
      <c r="F1906" s="178" t="s">
        <v>841</v>
      </c>
      <c r="G1906" s="179">
        <v>1905</v>
      </c>
      <c r="H1906" s="180">
        <f>(C1906+4.2+coefficient!$B$19)/0.85*1.19</f>
        <v>28.265999999999998</v>
      </c>
      <c r="I1906" s="132">
        <v>294</v>
      </c>
      <c r="J1906" s="132">
        <v>167453350</v>
      </c>
      <c r="K1906" s="132">
        <v>452639</v>
      </c>
      <c r="L1906" s="181">
        <f>(C1906+4.2+coefficient!$B$19)/0.88*1.19</f>
        <v>27.302386363636366</v>
      </c>
      <c r="M1906" s="135">
        <v>295</v>
      </c>
      <c r="N1906" s="135">
        <v>167453350</v>
      </c>
      <c r="O1906" s="135">
        <v>452640</v>
      </c>
      <c r="P1906" s="182">
        <f>(C1906+4.2+coefficient!$B$19-0.5)/0.88*1.19</f>
        <v>26.626249999999999</v>
      </c>
      <c r="Q1906" s="137">
        <v>296</v>
      </c>
      <c r="R1906" s="137">
        <v>167453350</v>
      </c>
      <c r="S1906" s="137">
        <v>452641</v>
      </c>
      <c r="T1906" s="186">
        <f t="shared" si="129"/>
        <v>11.075113636363637</v>
      </c>
      <c r="U1906" s="187">
        <v>758</v>
      </c>
      <c r="V1906" s="187">
        <v>167453350</v>
      </c>
      <c r="W1906" s="187">
        <v>601772</v>
      </c>
      <c r="X1906" s="188">
        <f t="shared" si="131"/>
        <v>22.402386363636367</v>
      </c>
      <c r="Y1906" s="189">
        <v>759</v>
      </c>
      <c r="Z1906" s="189">
        <v>167453350</v>
      </c>
      <c r="AA1906" s="189">
        <v>601773</v>
      </c>
      <c r="AB1906" s="357">
        <v>41</v>
      </c>
    </row>
    <row r="1907" spans="1:33" x14ac:dyDescent="0.25">
      <c r="A1907" s="148" t="s">
        <v>2747</v>
      </c>
      <c r="B1907" s="190">
        <v>167453351</v>
      </c>
      <c r="C1907" s="191">
        <v>3.79</v>
      </c>
      <c r="D1907" s="192">
        <f>(C1907+4.2+coefficient!$B$20-0.5)/0.9*1.19</f>
        <v>21.803444444444445</v>
      </c>
      <c r="E1907" s="193">
        <f>(C1907+4.2+coefficient!$B$20-0.5)/0.95</f>
        <v>17.357894736842109</v>
      </c>
      <c r="F1907" s="185" t="s">
        <v>842</v>
      </c>
      <c r="G1907" s="179">
        <v>1906</v>
      </c>
      <c r="H1907" s="180">
        <f>(C1907+4.2+coefficient!$B$20)/0.85*1.19</f>
        <v>23.786000000000005</v>
      </c>
      <c r="I1907" s="132">
        <v>294</v>
      </c>
      <c r="J1907" s="132">
        <v>167453351</v>
      </c>
      <c r="K1907" s="132">
        <v>452642</v>
      </c>
      <c r="L1907" s="181">
        <f>(C1907+4.2+coefficient!$B$20)/0.88*1.19</f>
        <v>22.975113636363638</v>
      </c>
      <c r="M1907" s="135">
        <v>295</v>
      </c>
      <c r="N1907" s="135">
        <v>167453351</v>
      </c>
      <c r="O1907" s="135">
        <v>452643</v>
      </c>
      <c r="P1907" s="182">
        <f>(C1907+4.2+coefficient!$B$20-0.5)/0.88*1.19</f>
        <v>22.298977272727274</v>
      </c>
      <c r="Q1907" s="137">
        <v>296</v>
      </c>
      <c r="R1907" s="137">
        <v>167453351</v>
      </c>
      <c r="S1907" s="137">
        <v>452644</v>
      </c>
      <c r="T1907" s="186">
        <f t="shared" si="129"/>
        <v>10.804659090909091</v>
      </c>
      <c r="U1907" s="187">
        <v>758</v>
      </c>
      <c r="V1907" s="187">
        <v>167453351</v>
      </c>
      <c r="W1907" s="187">
        <v>601774</v>
      </c>
      <c r="X1907" s="188">
        <f t="shared" si="131"/>
        <v>18.075113636363639</v>
      </c>
      <c r="Y1907" s="189">
        <v>759</v>
      </c>
      <c r="Z1907" s="189">
        <v>167453351</v>
      </c>
      <c r="AA1907" s="189">
        <v>601775</v>
      </c>
      <c r="AB1907" s="357">
        <v>0</v>
      </c>
    </row>
    <row r="1908" spans="1:33" x14ac:dyDescent="0.25">
      <c r="A1908" s="146" t="s">
        <v>2748</v>
      </c>
      <c r="B1908" s="190">
        <v>167453352</v>
      </c>
      <c r="C1908" s="191">
        <v>4.5199999999999996</v>
      </c>
      <c r="D1908" s="192">
        <f>(C1908+4.2+coefficient!$B$19-0.5)/0.9*1.19</f>
        <v>26.73533333333333</v>
      </c>
      <c r="E1908" s="193">
        <f>(C1908+4.2+coefficient!$B$19-0.5)/0.95</f>
        <v>21.284210526315789</v>
      </c>
      <c r="F1908" s="178" t="s">
        <v>841</v>
      </c>
      <c r="G1908" s="179">
        <v>1907</v>
      </c>
      <c r="H1908" s="180">
        <f>(C1908+4.2+coefficient!$B$19)/0.85*1.19</f>
        <v>29.007999999999996</v>
      </c>
      <c r="I1908" s="132">
        <v>294</v>
      </c>
      <c r="J1908" s="132">
        <v>167453352</v>
      </c>
      <c r="K1908" s="132">
        <v>452645</v>
      </c>
      <c r="L1908" s="181">
        <f>(C1908+4.2+coefficient!$B$19)/0.88*1.19</f>
        <v>28.019090909090906</v>
      </c>
      <c r="M1908" s="135">
        <v>295</v>
      </c>
      <c r="N1908" s="135">
        <v>167453352</v>
      </c>
      <c r="O1908" s="135">
        <v>452646</v>
      </c>
      <c r="P1908" s="182">
        <f>(C1908+4.2+coefficient!$B$19-0.5)/0.88*1.19</f>
        <v>27.342954545454543</v>
      </c>
      <c r="Q1908" s="137">
        <v>296</v>
      </c>
      <c r="R1908" s="137">
        <v>167453352</v>
      </c>
      <c r="S1908" s="137">
        <v>452647</v>
      </c>
      <c r="T1908" s="186">
        <f t="shared" si="129"/>
        <v>11.791818181818181</v>
      </c>
      <c r="U1908" s="187">
        <v>758</v>
      </c>
      <c r="V1908" s="187">
        <v>167453352</v>
      </c>
      <c r="W1908" s="187">
        <v>601776</v>
      </c>
      <c r="X1908" s="188">
        <f t="shared" si="131"/>
        <v>23.119090909090907</v>
      </c>
      <c r="Y1908" s="189">
        <v>759</v>
      </c>
      <c r="Z1908" s="189">
        <v>167453352</v>
      </c>
      <c r="AA1908" s="189">
        <v>601777</v>
      </c>
      <c r="AB1908" s="357">
        <v>0</v>
      </c>
    </row>
    <row r="1909" spans="1:33" x14ac:dyDescent="0.25">
      <c r="A1909" s="125" t="s">
        <v>2749</v>
      </c>
      <c r="B1909" s="183">
        <v>167453353</v>
      </c>
      <c r="C1909" s="184">
        <v>2.72</v>
      </c>
      <c r="D1909" s="127">
        <f>(C1909+4.2+coefficient!$B$21-0.5)/0.9*1.19</f>
        <v>17.744222222222223</v>
      </c>
      <c r="E1909" s="128">
        <f>(C1909+4.2+coefficient!$B$21-0.5)/0.95</f>
        <v>14.126315789473685</v>
      </c>
      <c r="F1909" s="185" t="s">
        <v>516</v>
      </c>
      <c r="G1909" s="179">
        <v>1908</v>
      </c>
      <c r="H1909" s="180">
        <f>(C1909+4.2+coefficient!$B$21)/0.85*1.19</f>
        <v>19.487999999999996</v>
      </c>
      <c r="I1909" s="132">
        <v>294</v>
      </c>
      <c r="J1909" s="132">
        <v>167453353</v>
      </c>
      <c r="K1909" s="132">
        <v>452648</v>
      </c>
      <c r="L1909" s="181">
        <f>(C1909+4.2+coefficient!$B$21)/0.88*1.19</f>
        <v>18.823636363636364</v>
      </c>
      <c r="M1909" s="135">
        <v>295</v>
      </c>
      <c r="N1909" s="135">
        <v>167453353</v>
      </c>
      <c r="O1909" s="135">
        <v>452649</v>
      </c>
      <c r="P1909" s="182">
        <f>(C1909+4.2+coefficient!$B$21-0.5)/0.88*1.19</f>
        <v>18.147500000000001</v>
      </c>
      <c r="Q1909" s="137">
        <v>296</v>
      </c>
      <c r="R1909" s="137">
        <v>167453353</v>
      </c>
      <c r="S1909" s="137">
        <v>452650</v>
      </c>
      <c r="T1909" s="186">
        <f t="shared" si="129"/>
        <v>9.3577272727272724</v>
      </c>
      <c r="U1909" s="187">
        <v>758</v>
      </c>
      <c r="V1909" s="187">
        <v>167453353</v>
      </c>
      <c r="W1909" s="187">
        <v>601778</v>
      </c>
      <c r="X1909" s="188">
        <f t="shared" si="131"/>
        <v>13.923636363636364</v>
      </c>
      <c r="Y1909" s="189">
        <v>759</v>
      </c>
      <c r="Z1909" s="189">
        <v>167453353</v>
      </c>
      <c r="AA1909" s="189">
        <v>601779</v>
      </c>
      <c r="AB1909" s="357">
        <v>41</v>
      </c>
    </row>
    <row r="1910" spans="1:33" x14ac:dyDescent="0.25">
      <c r="A1910" s="144" t="s">
        <v>2750</v>
      </c>
      <c r="B1910" s="183">
        <v>167453354</v>
      </c>
      <c r="C1910" s="184">
        <v>3.6</v>
      </c>
      <c r="D1910" s="127">
        <f>(C1910+4.2+coefficient!$B$20-0.5)/0.9*1.19</f>
        <v>21.55222222222222</v>
      </c>
      <c r="E1910" s="128">
        <f>(C1910+4.2+coefficient!$B$20-0.5)/0.95</f>
        <v>17.157894736842106</v>
      </c>
      <c r="F1910" s="178" t="s">
        <v>842</v>
      </c>
      <c r="G1910" s="179">
        <v>1909</v>
      </c>
      <c r="H1910" s="180">
        <f>(C1910+4.2+coefficient!$B$20)/0.85*1.19</f>
        <v>23.52</v>
      </c>
      <c r="I1910" s="132">
        <v>294</v>
      </c>
      <c r="J1910" s="132">
        <v>167453354</v>
      </c>
      <c r="K1910" s="132">
        <v>452651</v>
      </c>
      <c r="L1910" s="181">
        <f>(C1910+4.2+coefficient!$B$20)/0.88*1.19</f>
        <v>22.718181818181815</v>
      </c>
      <c r="M1910" s="135">
        <v>295</v>
      </c>
      <c r="N1910" s="135">
        <v>167453354</v>
      </c>
      <c r="O1910" s="135">
        <v>452652</v>
      </c>
      <c r="P1910" s="182">
        <f>(C1910+4.2+coefficient!$B$20-0.5)/0.88*1.19</f>
        <v>22.042045454545455</v>
      </c>
      <c r="Q1910" s="137">
        <v>296</v>
      </c>
      <c r="R1910" s="137">
        <v>167453354</v>
      </c>
      <c r="S1910" s="137">
        <v>452653</v>
      </c>
      <c r="T1910" s="186">
        <f t="shared" si="129"/>
        <v>10.547727272727274</v>
      </c>
      <c r="U1910" s="187">
        <v>758</v>
      </c>
      <c r="V1910" s="187">
        <v>167453354</v>
      </c>
      <c r="W1910" s="187">
        <v>601780</v>
      </c>
      <c r="X1910" s="188">
        <f t="shared" si="131"/>
        <v>17.818181818181813</v>
      </c>
      <c r="Y1910" s="189">
        <v>759</v>
      </c>
      <c r="Z1910" s="189">
        <v>167453354</v>
      </c>
      <c r="AA1910" s="189">
        <v>601781</v>
      </c>
      <c r="AB1910" s="357">
        <v>31</v>
      </c>
    </row>
    <row r="1911" spans="1:33" x14ac:dyDescent="0.25">
      <c r="A1911" s="125" t="s">
        <v>2751</v>
      </c>
      <c r="B1911" s="183">
        <v>167453355</v>
      </c>
      <c r="C1911" s="184">
        <v>4.33</v>
      </c>
      <c r="D1911" s="127">
        <f>(C1911+4.2+coefficient!$B$19-0.5)/0.9*1.19</f>
        <v>26.484111111111112</v>
      </c>
      <c r="E1911" s="128">
        <f>(C1911+4.2+coefficient!$B$19-0.5)/0.95</f>
        <v>21.084210526315793</v>
      </c>
      <c r="F1911" s="185" t="s">
        <v>841</v>
      </c>
      <c r="G1911" s="179">
        <v>1910</v>
      </c>
      <c r="H1911" s="180">
        <f>(C1911+4.2+coefficient!$B$19)/0.85*1.19</f>
        <v>28.742000000000001</v>
      </c>
      <c r="I1911" s="132">
        <v>294</v>
      </c>
      <c r="J1911" s="132">
        <v>167453355</v>
      </c>
      <c r="K1911" s="132">
        <v>452654</v>
      </c>
      <c r="L1911" s="181">
        <f>(C1911+4.2+coefficient!$B$19)/0.88*1.19</f>
        <v>27.762159090909094</v>
      </c>
      <c r="M1911" s="135">
        <v>295</v>
      </c>
      <c r="N1911" s="135">
        <v>167453355</v>
      </c>
      <c r="O1911" s="135">
        <v>452655</v>
      </c>
      <c r="P1911" s="182">
        <f>(C1911+4.2+coefficient!$B$19-0.5)/0.88*1.19</f>
        <v>27.086022727272727</v>
      </c>
      <c r="Q1911" s="137">
        <v>296</v>
      </c>
      <c r="R1911" s="137">
        <v>167453355</v>
      </c>
      <c r="S1911" s="137">
        <v>452656</v>
      </c>
      <c r="T1911" s="186">
        <f t="shared" si="129"/>
        <v>11.534886363636366</v>
      </c>
      <c r="U1911" s="187">
        <v>758</v>
      </c>
      <c r="V1911" s="187">
        <v>167453355</v>
      </c>
      <c r="W1911" s="187">
        <v>601782</v>
      </c>
      <c r="X1911" s="188">
        <f t="shared" si="131"/>
        <v>22.862159090909095</v>
      </c>
      <c r="Y1911" s="189">
        <v>759</v>
      </c>
      <c r="Z1911" s="189">
        <v>167453355</v>
      </c>
      <c r="AA1911" s="189">
        <v>601783</v>
      </c>
      <c r="AB1911" s="357">
        <v>31</v>
      </c>
    </row>
    <row r="1912" spans="1:33" x14ac:dyDescent="0.25">
      <c r="A1912" s="144" t="s">
        <v>2752</v>
      </c>
      <c r="B1912" s="183">
        <v>167453356</v>
      </c>
      <c r="C1912" s="184">
        <v>3.44</v>
      </c>
      <c r="D1912" s="127">
        <f>(C1912+4.2+coefficient!$B$20-0.5)/0.9*1.19</f>
        <v>21.340666666666667</v>
      </c>
      <c r="E1912" s="128">
        <f>(C1912+4.2+coefficient!$B$20-0.5)/0.95</f>
        <v>16.989473684210527</v>
      </c>
      <c r="F1912" s="178" t="s">
        <v>842</v>
      </c>
      <c r="G1912" s="179">
        <v>1911</v>
      </c>
      <c r="H1912" s="180">
        <f>(C1912+4.2+coefficient!$B$20)/0.85*1.19</f>
        <v>23.295999999999999</v>
      </c>
      <c r="I1912" s="132">
        <v>294</v>
      </c>
      <c r="J1912" s="132">
        <v>167453356</v>
      </c>
      <c r="K1912" s="132">
        <v>452657</v>
      </c>
      <c r="L1912" s="181">
        <f>(C1912+4.2+coefficient!$B$20)/0.88*1.19</f>
        <v>22.501818181818184</v>
      </c>
      <c r="M1912" s="135">
        <v>295</v>
      </c>
      <c r="N1912" s="135">
        <v>167453356</v>
      </c>
      <c r="O1912" s="135">
        <v>452658</v>
      </c>
      <c r="P1912" s="182">
        <f>(C1912+4.2+coefficient!$B$20-0.5)/0.88*1.19</f>
        <v>21.825681818181817</v>
      </c>
      <c r="Q1912" s="137">
        <v>296</v>
      </c>
      <c r="R1912" s="137">
        <v>167453356</v>
      </c>
      <c r="S1912" s="137">
        <v>452659</v>
      </c>
      <c r="T1912" s="186">
        <f t="shared" si="129"/>
        <v>10.331363636363635</v>
      </c>
      <c r="U1912" s="187">
        <v>758</v>
      </c>
      <c r="V1912" s="187">
        <v>167453356</v>
      </c>
      <c r="W1912" s="187">
        <v>601784</v>
      </c>
      <c r="X1912" s="188">
        <f t="shared" si="131"/>
        <v>17.601818181818182</v>
      </c>
      <c r="Y1912" s="189">
        <v>759</v>
      </c>
      <c r="Z1912" s="189">
        <v>167453356</v>
      </c>
      <c r="AA1912" s="189">
        <v>601785</v>
      </c>
      <c r="AB1912" s="357">
        <v>41</v>
      </c>
    </row>
    <row r="1913" spans="1:33" x14ac:dyDescent="0.25">
      <c r="A1913" s="125" t="s">
        <v>2753</v>
      </c>
      <c r="B1913" s="183">
        <v>167453357</v>
      </c>
      <c r="C1913" s="184">
        <v>4.17</v>
      </c>
      <c r="D1913" s="127">
        <f>(C1913+4.2+coefficient!$B$19-0.5)/0.9*1.19</f>
        <v>26.272555555555556</v>
      </c>
      <c r="E1913" s="128">
        <f>(C1913+4.2+coefficient!$B$19-0.5)/0.95</f>
        <v>20.915789473684214</v>
      </c>
      <c r="F1913" s="185" t="s">
        <v>841</v>
      </c>
      <c r="G1913" s="179">
        <v>1912</v>
      </c>
      <c r="H1913" s="180">
        <f>(C1913+4.2+coefficient!$B$19)/0.85*1.19</f>
        <v>28.517999999999997</v>
      </c>
      <c r="I1913" s="132">
        <v>294</v>
      </c>
      <c r="J1913" s="132">
        <v>167453357</v>
      </c>
      <c r="K1913" s="132">
        <v>452660</v>
      </c>
      <c r="L1913" s="181">
        <f>(C1913+4.2+coefficient!$B$19)/0.88*1.19</f>
        <v>27.545795454545456</v>
      </c>
      <c r="M1913" s="135">
        <v>295</v>
      </c>
      <c r="N1913" s="135">
        <v>167453357</v>
      </c>
      <c r="O1913" s="135">
        <v>452661</v>
      </c>
      <c r="P1913" s="182">
        <f>(C1913+4.2+coefficient!$B$19-0.5)/0.88*1.19</f>
        <v>26.869659090909092</v>
      </c>
      <c r="Q1913" s="137">
        <v>296</v>
      </c>
      <c r="R1913" s="137">
        <v>167453357</v>
      </c>
      <c r="S1913" s="137">
        <v>452662</v>
      </c>
      <c r="T1913" s="186">
        <f t="shared" si="129"/>
        <v>11.318522727272727</v>
      </c>
      <c r="U1913" s="187">
        <v>758</v>
      </c>
      <c r="V1913" s="187">
        <v>167453357</v>
      </c>
      <c r="W1913" s="187">
        <v>601786</v>
      </c>
      <c r="X1913" s="188">
        <f t="shared" si="131"/>
        <v>22.645795454545457</v>
      </c>
      <c r="Y1913" s="189">
        <v>759</v>
      </c>
      <c r="Z1913" s="189">
        <v>167453357</v>
      </c>
      <c r="AA1913" s="189">
        <v>601787</v>
      </c>
      <c r="AB1913" s="357">
        <v>41</v>
      </c>
      <c r="AE1913">
        <v>1</v>
      </c>
      <c r="AF1913">
        <v>24.84</v>
      </c>
      <c r="AG1913">
        <v>0</v>
      </c>
    </row>
    <row r="1914" spans="1:33" x14ac:dyDescent="0.25">
      <c r="A1914" s="146" t="s">
        <v>2754</v>
      </c>
      <c r="B1914" s="190">
        <v>167453358</v>
      </c>
      <c r="C1914" s="191">
        <v>3.97</v>
      </c>
      <c r="D1914" s="192">
        <f>(C1914+4.2+coefficient!$B$20-0.5)/0.9*1.19</f>
        <v>22.041444444444444</v>
      </c>
      <c r="E1914" s="193">
        <f>(C1914+4.2+coefficient!$B$20-0.5)/0.95</f>
        <v>17.547368421052635</v>
      </c>
      <c r="F1914" s="178" t="s">
        <v>842</v>
      </c>
      <c r="G1914" s="179">
        <v>1913</v>
      </c>
      <c r="H1914" s="180">
        <f>(C1914+4.2+coefficient!$B$20)/0.85*1.19</f>
        <v>24.038000000000004</v>
      </c>
      <c r="I1914" s="132">
        <v>294</v>
      </c>
      <c r="J1914" s="132">
        <v>167453358</v>
      </c>
      <c r="K1914" s="132">
        <v>452663</v>
      </c>
      <c r="L1914" s="181">
        <f>(C1914+4.2+coefficient!$B$20)/0.88*1.19</f>
        <v>23.218522727272727</v>
      </c>
      <c r="M1914" s="135">
        <v>295</v>
      </c>
      <c r="N1914" s="135">
        <v>167453358</v>
      </c>
      <c r="O1914" s="135">
        <v>452664</v>
      </c>
      <c r="P1914" s="182">
        <f>(C1914+4.2+coefficient!$B$20-0.5)/0.88*1.19</f>
        <v>22.542386363636364</v>
      </c>
      <c r="Q1914" s="137">
        <v>296</v>
      </c>
      <c r="R1914" s="137">
        <v>167453358</v>
      </c>
      <c r="S1914" s="137">
        <v>452665</v>
      </c>
      <c r="T1914" s="186">
        <f t="shared" si="129"/>
        <v>11.048068181818181</v>
      </c>
      <c r="U1914" s="187">
        <v>758</v>
      </c>
      <c r="V1914" s="187">
        <v>167453358</v>
      </c>
      <c r="W1914" s="187">
        <v>601788</v>
      </c>
      <c r="X1914" s="188">
        <f t="shared" si="131"/>
        <v>18.318522727272729</v>
      </c>
      <c r="Y1914" s="189">
        <v>759</v>
      </c>
      <c r="Z1914" s="189">
        <v>167453358</v>
      </c>
      <c r="AA1914" s="189">
        <v>601789</v>
      </c>
      <c r="AB1914" s="357">
        <v>0</v>
      </c>
    </row>
    <row r="1915" spans="1:33" x14ac:dyDescent="0.25">
      <c r="A1915" s="148" t="s">
        <v>2755</v>
      </c>
      <c r="B1915" s="190">
        <v>167453359</v>
      </c>
      <c r="C1915" s="191">
        <v>4.7</v>
      </c>
      <c r="D1915" s="192">
        <f>(C1915+4.2+coefficient!$B$19-0.5)/0.9*1.19</f>
        <v>26.973333333333329</v>
      </c>
      <c r="E1915" s="193">
        <f>(C1915+4.2+coefficient!$B$19-0.5)/0.95</f>
        <v>21.473684210526315</v>
      </c>
      <c r="F1915" s="185" t="s">
        <v>841</v>
      </c>
      <c r="G1915" s="179">
        <v>1914</v>
      </c>
      <c r="H1915" s="180">
        <f>(C1915+4.2+coefficient!$B$19)/0.85*1.19</f>
        <v>29.259999999999994</v>
      </c>
      <c r="I1915" s="132">
        <v>294</v>
      </c>
      <c r="J1915" s="132">
        <v>167453359</v>
      </c>
      <c r="K1915" s="132">
        <v>452666</v>
      </c>
      <c r="L1915" s="181">
        <f>(C1915+4.2+coefficient!$B$19)/0.88*1.19</f>
        <v>28.262499999999999</v>
      </c>
      <c r="M1915" s="135">
        <v>295</v>
      </c>
      <c r="N1915" s="135">
        <v>167453359</v>
      </c>
      <c r="O1915" s="135">
        <v>452667</v>
      </c>
      <c r="P1915" s="182">
        <f>(C1915+4.2+coefficient!$B$19-0.5)/0.88*1.19</f>
        <v>27.586363636363632</v>
      </c>
      <c r="Q1915" s="137">
        <v>296</v>
      </c>
      <c r="R1915" s="137">
        <v>167453359</v>
      </c>
      <c r="S1915" s="137">
        <v>452668</v>
      </c>
      <c r="T1915" s="186">
        <f t="shared" si="129"/>
        <v>12.035227272727273</v>
      </c>
      <c r="U1915" s="187">
        <v>758</v>
      </c>
      <c r="V1915" s="187">
        <v>167453359</v>
      </c>
      <c r="W1915" s="187">
        <v>601790</v>
      </c>
      <c r="X1915" s="188">
        <f t="shared" si="131"/>
        <v>23.362499999999997</v>
      </c>
      <c r="Y1915" s="189">
        <v>759</v>
      </c>
      <c r="Z1915" s="189">
        <v>167453359</v>
      </c>
      <c r="AA1915" s="189">
        <v>601791</v>
      </c>
      <c r="AB1915" s="357">
        <v>0</v>
      </c>
    </row>
    <row r="1916" spans="1:33" x14ac:dyDescent="0.25">
      <c r="A1916" s="144" t="s">
        <v>2756</v>
      </c>
      <c r="B1916" s="183">
        <v>167453360</v>
      </c>
      <c r="C1916" s="184">
        <v>3.67</v>
      </c>
      <c r="D1916" s="127">
        <f>(C1916+4.2+coefficient!$B$21-0.5)/0.9*1.19</f>
        <v>19.000333333333334</v>
      </c>
      <c r="E1916" s="128">
        <f>(C1916+4.2+coefficient!$B$21-0.5)/0.95</f>
        <v>15.126315789473686</v>
      </c>
      <c r="F1916" s="178" t="s">
        <v>516</v>
      </c>
      <c r="G1916" s="179">
        <v>1915</v>
      </c>
      <c r="H1916" s="180">
        <f>(C1916+4.2+coefficient!$B$21)/0.85*1.19</f>
        <v>20.818000000000001</v>
      </c>
      <c r="I1916" s="132">
        <v>294</v>
      </c>
      <c r="J1916" s="132">
        <v>167453360</v>
      </c>
      <c r="K1916" s="132">
        <v>452669</v>
      </c>
      <c r="L1916" s="181">
        <f>(C1916+4.2+coefficient!$B$21)/0.88*1.19</f>
        <v>20.108295454545456</v>
      </c>
      <c r="M1916" s="135">
        <v>295</v>
      </c>
      <c r="N1916" s="135">
        <v>167453360</v>
      </c>
      <c r="O1916" s="135">
        <v>452670</v>
      </c>
      <c r="P1916" s="182">
        <f>(C1916+4.2+coefficient!$B$21-0.5)/0.88*1.19</f>
        <v>19.432159090909092</v>
      </c>
      <c r="Q1916" s="137">
        <v>296</v>
      </c>
      <c r="R1916" s="137">
        <v>167453360</v>
      </c>
      <c r="S1916" s="137">
        <v>452671</v>
      </c>
      <c r="T1916" s="186">
        <f t="shared" si="129"/>
        <v>10.642386363636364</v>
      </c>
      <c r="U1916" s="187">
        <v>758</v>
      </c>
      <c r="V1916" s="187">
        <v>167453360</v>
      </c>
      <c r="W1916" s="187">
        <v>601792</v>
      </c>
      <c r="X1916" s="188">
        <f t="shared" ref="X1916:X1928" si="132">L1916-1</f>
        <v>19.108295454545456</v>
      </c>
      <c r="Y1916" s="189">
        <v>759</v>
      </c>
      <c r="Z1916" s="189">
        <v>167453360</v>
      </c>
      <c r="AA1916" s="189">
        <v>601793</v>
      </c>
      <c r="AB1916" s="357">
        <v>0</v>
      </c>
    </row>
    <row r="1917" spans="1:33" x14ac:dyDescent="0.25">
      <c r="A1917" s="148" t="s">
        <v>2757</v>
      </c>
      <c r="B1917" s="190">
        <v>167453361</v>
      </c>
      <c r="C1917" s="191">
        <v>4.4800000000000004</v>
      </c>
      <c r="D1917" s="192">
        <f>(C1917+4.2+coefficient!$B$20-0.5)/0.9*1.19</f>
        <v>22.715777777777777</v>
      </c>
      <c r="E1917" s="193">
        <f>(C1917+4.2+coefficient!$B$20-0.5)/0.95</f>
        <v>18.08421052631579</v>
      </c>
      <c r="F1917" s="185" t="s">
        <v>842</v>
      </c>
      <c r="G1917" s="179">
        <v>1916</v>
      </c>
      <c r="H1917" s="180">
        <f>(C1917+4.2+coefficient!$B$20)/0.85*1.19</f>
        <v>24.751999999999999</v>
      </c>
      <c r="I1917" s="132">
        <v>294</v>
      </c>
      <c r="J1917" s="132">
        <v>167453361</v>
      </c>
      <c r="K1917" s="132">
        <v>452672</v>
      </c>
      <c r="L1917" s="181">
        <f>(C1917+4.2+coefficient!$B$20)/0.88*1.19</f>
        <v>23.908181818181816</v>
      </c>
      <c r="M1917" s="135">
        <v>295</v>
      </c>
      <c r="N1917" s="135">
        <v>167453361</v>
      </c>
      <c r="O1917" s="135">
        <v>452673</v>
      </c>
      <c r="P1917" s="182">
        <f>(C1917+4.2+coefficient!$B$20-0.5)/0.88*1.19</f>
        <v>23.232045454545453</v>
      </c>
      <c r="Q1917" s="137">
        <v>296</v>
      </c>
      <c r="R1917" s="137">
        <v>167453361</v>
      </c>
      <c r="S1917" s="137">
        <v>452674</v>
      </c>
      <c r="T1917" s="186">
        <f t="shared" si="129"/>
        <v>11.737727272727271</v>
      </c>
      <c r="U1917" s="187">
        <v>758</v>
      </c>
      <c r="V1917" s="187">
        <v>167453361</v>
      </c>
      <c r="W1917" s="187">
        <v>601794</v>
      </c>
      <c r="X1917" s="188">
        <f t="shared" si="132"/>
        <v>22.908181818181816</v>
      </c>
      <c r="Y1917" s="189">
        <v>759</v>
      </c>
      <c r="Z1917" s="189">
        <v>167453361</v>
      </c>
      <c r="AA1917" s="189">
        <v>601795</v>
      </c>
      <c r="AB1917" s="357">
        <v>0</v>
      </c>
    </row>
    <row r="1918" spans="1:33" x14ac:dyDescent="0.25">
      <c r="A1918" s="144" t="s">
        <v>2758</v>
      </c>
      <c r="B1918" s="183">
        <v>167453362</v>
      </c>
      <c r="C1918" s="184">
        <v>4.4800000000000004</v>
      </c>
      <c r="D1918" s="127">
        <f>(C1918+4.2+coefficient!$B$20-0.5)/0.9*1.19</f>
        <v>22.715777777777777</v>
      </c>
      <c r="E1918" s="128">
        <f>(C1918+4.2+coefficient!$B$20-0.5)/0.95</f>
        <v>18.08421052631579</v>
      </c>
      <c r="F1918" s="178" t="s">
        <v>842</v>
      </c>
      <c r="G1918" s="179">
        <v>1917</v>
      </c>
      <c r="H1918" s="180">
        <f>(C1918+4.2+coefficient!$B$20)/0.85*1.19</f>
        <v>24.751999999999999</v>
      </c>
      <c r="I1918" s="132">
        <v>294</v>
      </c>
      <c r="J1918" s="132">
        <v>167453362</v>
      </c>
      <c r="K1918" s="132">
        <v>452675</v>
      </c>
      <c r="L1918" s="181">
        <f>(C1918+4.2+coefficient!$B$20)/0.88*1.19</f>
        <v>23.908181818181816</v>
      </c>
      <c r="M1918" s="135">
        <v>295</v>
      </c>
      <c r="N1918" s="135">
        <v>167453362</v>
      </c>
      <c r="O1918" s="135">
        <v>452676</v>
      </c>
      <c r="P1918" s="182">
        <f>(C1918+4.2+coefficient!$B$20-0.5)/0.88*1.19</f>
        <v>23.232045454545453</v>
      </c>
      <c r="Q1918" s="137">
        <v>296</v>
      </c>
      <c r="R1918" s="137">
        <v>167453362</v>
      </c>
      <c r="S1918" s="137">
        <v>452677</v>
      </c>
      <c r="T1918" s="186">
        <f t="shared" si="129"/>
        <v>11.737727272727271</v>
      </c>
      <c r="U1918" s="187">
        <v>758</v>
      </c>
      <c r="V1918" s="187">
        <v>167453362</v>
      </c>
      <c r="W1918" s="187">
        <v>601796</v>
      </c>
      <c r="X1918" s="188">
        <f t="shared" si="132"/>
        <v>22.908181818181816</v>
      </c>
      <c r="Y1918" s="189">
        <v>759</v>
      </c>
      <c r="Z1918" s="189">
        <v>167453362</v>
      </c>
      <c r="AA1918" s="189">
        <v>601797</v>
      </c>
      <c r="AB1918" s="357">
        <v>0</v>
      </c>
    </row>
    <row r="1919" spans="1:33" x14ac:dyDescent="0.25">
      <c r="A1919" s="125" t="s">
        <v>2759</v>
      </c>
      <c r="B1919" s="183">
        <v>167453363</v>
      </c>
      <c r="C1919" s="184">
        <v>2.21</v>
      </c>
      <c r="D1919" s="127">
        <f>(C1919+4.2+coefficient!$B$21-0.5)/0.9*1.19</f>
        <v>17.06988888888889</v>
      </c>
      <c r="E1919" s="128">
        <f>(C1919+4.2+coefficient!$B$21-0.5)/0.95</f>
        <v>13.589473684210526</v>
      </c>
      <c r="F1919" s="185" t="s">
        <v>516</v>
      </c>
      <c r="G1919" s="179">
        <v>1918</v>
      </c>
      <c r="H1919" s="180">
        <f>(C1919+4.2+coefficient!$B$21)/0.85*1.19</f>
        <v>18.774000000000001</v>
      </c>
      <c r="I1919" s="132">
        <v>294</v>
      </c>
      <c r="J1919" s="132">
        <v>167453363</v>
      </c>
      <c r="K1919" s="132">
        <v>452678</v>
      </c>
      <c r="L1919" s="181">
        <f>(C1919+4.2+coefficient!$B$21)/0.88*1.19</f>
        <v>18.133977272727272</v>
      </c>
      <c r="M1919" s="135">
        <v>295</v>
      </c>
      <c r="N1919" s="135">
        <v>167453363</v>
      </c>
      <c r="O1919" s="135">
        <v>452679</v>
      </c>
      <c r="P1919" s="182">
        <f>(C1919+4.2+coefficient!$B$21-0.5)/0.88*1.19</f>
        <v>17.457840909090908</v>
      </c>
      <c r="Q1919" s="137">
        <v>296</v>
      </c>
      <c r="R1919" s="137">
        <v>167453363</v>
      </c>
      <c r="S1919" s="137">
        <v>452680</v>
      </c>
      <c r="T1919" s="186">
        <f t="shared" si="129"/>
        <v>8.6680681818181817</v>
      </c>
      <c r="U1919" s="187">
        <v>758</v>
      </c>
      <c r="V1919" s="187">
        <v>167453363</v>
      </c>
      <c r="W1919" s="187">
        <v>601798</v>
      </c>
      <c r="X1919" s="188">
        <f t="shared" si="132"/>
        <v>17.133977272727272</v>
      </c>
      <c r="Y1919" s="189">
        <v>759</v>
      </c>
      <c r="Z1919" s="189">
        <v>167453363</v>
      </c>
      <c r="AA1919" s="189">
        <v>601799</v>
      </c>
      <c r="AB1919" s="357">
        <v>0</v>
      </c>
    </row>
    <row r="1920" spans="1:33" x14ac:dyDescent="0.25">
      <c r="A1920" s="144" t="s">
        <v>2760</v>
      </c>
      <c r="B1920" s="183">
        <v>167453364</v>
      </c>
      <c r="C1920" s="184">
        <v>3.09</v>
      </c>
      <c r="D1920" s="127">
        <f>(C1920+4.2+coefficient!$B$20-0.5)/0.9*1.19</f>
        <v>20.877888888888886</v>
      </c>
      <c r="E1920" s="128">
        <f>(C1920+4.2+coefficient!$B$20-0.5)/0.95</f>
        <v>16.621052631578948</v>
      </c>
      <c r="F1920" s="178" t="s">
        <v>842</v>
      </c>
      <c r="G1920" s="179">
        <v>1919</v>
      </c>
      <c r="H1920" s="180">
        <f>(C1920+4.2+coefficient!$B$20)/0.85*1.19</f>
        <v>22.805999999999997</v>
      </c>
      <c r="I1920" s="132">
        <v>294</v>
      </c>
      <c r="J1920" s="132">
        <v>167453364</v>
      </c>
      <c r="K1920" s="132">
        <v>452681</v>
      </c>
      <c r="L1920" s="181">
        <f>(C1920+4.2+coefficient!$B$20)/0.88*1.19</f>
        <v>22.028522727272726</v>
      </c>
      <c r="M1920" s="135">
        <v>295</v>
      </c>
      <c r="N1920" s="135">
        <v>167453364</v>
      </c>
      <c r="O1920" s="135">
        <v>452682</v>
      </c>
      <c r="P1920" s="182">
        <f>(C1920+4.2+coefficient!$B$20-0.5)/0.88*1.19</f>
        <v>21.352386363636359</v>
      </c>
      <c r="Q1920" s="137">
        <v>296</v>
      </c>
      <c r="R1920" s="137">
        <v>167453364</v>
      </c>
      <c r="S1920" s="137">
        <v>452683</v>
      </c>
      <c r="T1920" s="186">
        <f t="shared" si="129"/>
        <v>9.8580681818181812</v>
      </c>
      <c r="U1920" s="187">
        <v>758</v>
      </c>
      <c r="V1920" s="187">
        <v>167453364</v>
      </c>
      <c r="W1920" s="187">
        <v>601800</v>
      </c>
      <c r="X1920" s="188">
        <f t="shared" si="132"/>
        <v>21.028522727272726</v>
      </c>
      <c r="Y1920" s="189">
        <v>759</v>
      </c>
      <c r="Z1920" s="189">
        <v>167453364</v>
      </c>
      <c r="AA1920" s="189">
        <v>601801</v>
      </c>
      <c r="AB1920" s="357">
        <v>0</v>
      </c>
      <c r="AE1920">
        <v>1</v>
      </c>
      <c r="AF1920">
        <v>22.03</v>
      </c>
      <c r="AG1920">
        <v>0</v>
      </c>
    </row>
    <row r="1921" spans="1:33" x14ac:dyDescent="0.25">
      <c r="A1921" s="125" t="s">
        <v>2761</v>
      </c>
      <c r="B1921" s="183">
        <v>167453365</v>
      </c>
      <c r="C1921" s="184">
        <v>3.82</v>
      </c>
      <c r="D1921" s="127">
        <f>(C1921+4.2+coefficient!$B$19-0.5)/0.9*1.19</f>
        <v>25.809777777777775</v>
      </c>
      <c r="E1921" s="128">
        <f>(C1921+4.2+coefficient!$B$19-0.5)/0.95</f>
        <v>20.547368421052632</v>
      </c>
      <c r="F1921" s="185" t="s">
        <v>841</v>
      </c>
      <c r="G1921" s="179">
        <v>1920</v>
      </c>
      <c r="H1921" s="180">
        <f>(C1921+4.2+coefficient!$B$19)/0.85*1.19</f>
        <v>28.028000000000002</v>
      </c>
      <c r="I1921" s="132">
        <v>294</v>
      </c>
      <c r="J1921" s="132">
        <v>167453365</v>
      </c>
      <c r="K1921" s="132">
        <v>452684</v>
      </c>
      <c r="L1921" s="181">
        <f>(C1921+4.2+coefficient!$B$19)/0.88*1.19</f>
        <v>27.072499999999998</v>
      </c>
      <c r="M1921" s="135">
        <v>295</v>
      </c>
      <c r="N1921" s="135">
        <v>167453365</v>
      </c>
      <c r="O1921" s="135">
        <v>452685</v>
      </c>
      <c r="P1921" s="182">
        <f>(C1921+4.2+coefficient!$B$19-0.5)/0.88*1.19</f>
        <v>26.396363636363631</v>
      </c>
      <c r="Q1921" s="137">
        <v>296</v>
      </c>
      <c r="R1921" s="137">
        <v>167453365</v>
      </c>
      <c r="S1921" s="137">
        <v>452686</v>
      </c>
      <c r="T1921" s="186">
        <f t="shared" si="129"/>
        <v>10.845227272727271</v>
      </c>
      <c r="U1921" s="187">
        <v>758</v>
      </c>
      <c r="V1921" s="187">
        <v>167453365</v>
      </c>
      <c r="W1921" s="187">
        <v>601802</v>
      </c>
      <c r="X1921" s="188">
        <f t="shared" si="132"/>
        <v>26.072499999999998</v>
      </c>
      <c r="Y1921" s="189">
        <v>759</v>
      </c>
      <c r="Z1921" s="189">
        <v>167453365</v>
      </c>
      <c r="AA1921" s="189">
        <v>601803</v>
      </c>
      <c r="AB1921" s="357">
        <v>0</v>
      </c>
    </row>
    <row r="1922" spans="1:33" x14ac:dyDescent="0.25">
      <c r="A1922" s="146" t="s">
        <v>2762</v>
      </c>
      <c r="B1922" s="190">
        <v>167453366</v>
      </c>
      <c r="C1922" s="191">
        <v>3.02</v>
      </c>
      <c r="D1922" s="192">
        <f>(C1922+4.2+coefficient!$B$20-0.5)/0.9*1.19</f>
        <v>20.78533333333333</v>
      </c>
      <c r="E1922" s="193">
        <f>(C1922+4.2+coefficient!$B$20-0.5)/0.95</f>
        <v>16.547368421052632</v>
      </c>
      <c r="F1922" s="178" t="s">
        <v>842</v>
      </c>
      <c r="G1922" s="179">
        <v>1921</v>
      </c>
      <c r="H1922" s="180">
        <f>(C1922+4.2+coefficient!$B$20)/0.85*1.19</f>
        <v>22.707999999999998</v>
      </c>
      <c r="I1922" s="132">
        <v>294</v>
      </c>
      <c r="J1922" s="132">
        <v>167453366</v>
      </c>
      <c r="K1922" s="132">
        <v>452687</v>
      </c>
      <c r="L1922" s="181">
        <f>(C1922+4.2+coefficient!$B$20)/0.88*1.19</f>
        <v>21.933863636363633</v>
      </c>
      <c r="M1922" s="135">
        <v>295</v>
      </c>
      <c r="N1922" s="135">
        <v>167453366</v>
      </c>
      <c r="O1922" s="135">
        <v>452688</v>
      </c>
      <c r="P1922" s="182">
        <f>(C1922+4.2+coefficient!$B$20-0.5)/0.88*1.19</f>
        <v>21.257727272727273</v>
      </c>
      <c r="Q1922" s="137">
        <v>296</v>
      </c>
      <c r="R1922" s="137">
        <v>167453366</v>
      </c>
      <c r="S1922" s="137">
        <v>452689</v>
      </c>
      <c r="T1922" s="186">
        <f t="shared" ref="T1922:T1985" si="133">(C1922+4.2)/0.88*1.19</f>
        <v>9.7634090909090911</v>
      </c>
      <c r="U1922" s="187">
        <v>758</v>
      </c>
      <c r="V1922" s="187">
        <v>167453366</v>
      </c>
      <c r="W1922" s="187">
        <v>601804</v>
      </c>
      <c r="X1922" s="188">
        <f t="shared" si="132"/>
        <v>20.933863636363633</v>
      </c>
      <c r="Y1922" s="189">
        <v>759</v>
      </c>
      <c r="Z1922" s="189">
        <v>167453366</v>
      </c>
      <c r="AA1922" s="189">
        <v>601805</v>
      </c>
      <c r="AB1922" s="357">
        <v>0</v>
      </c>
    </row>
    <row r="1923" spans="1:33" x14ac:dyDescent="0.25">
      <c r="A1923" s="148" t="s">
        <v>2763</v>
      </c>
      <c r="B1923" s="190">
        <v>167453367</v>
      </c>
      <c r="C1923" s="191">
        <v>4.1500000000000004</v>
      </c>
      <c r="D1923" s="192">
        <f>(C1923+4.2+coefficient!$B$19-0.5)/0.9*1.19</f>
        <v>26.246111111111112</v>
      </c>
      <c r="E1923" s="193">
        <f>(C1923+4.2+coefficient!$B$19-0.5)/0.95</f>
        <v>20.894736842105267</v>
      </c>
      <c r="F1923" s="185" t="s">
        <v>841</v>
      </c>
      <c r="G1923" s="179">
        <v>1922</v>
      </c>
      <c r="H1923" s="180">
        <f>(C1923+4.2+coefficient!$B$19)/0.85*1.19</f>
        <v>28.490000000000002</v>
      </c>
      <c r="I1923" s="132">
        <v>294</v>
      </c>
      <c r="J1923" s="132">
        <v>167453367</v>
      </c>
      <c r="K1923" s="132">
        <v>452690</v>
      </c>
      <c r="L1923" s="181">
        <f>(C1923+4.2+coefficient!$B$19)/0.88*1.19</f>
        <v>27.518749999999997</v>
      </c>
      <c r="M1923" s="135">
        <v>295</v>
      </c>
      <c r="N1923" s="135">
        <v>167453367</v>
      </c>
      <c r="O1923" s="135">
        <v>452691</v>
      </c>
      <c r="P1923" s="182">
        <f>(C1923+4.2+coefficient!$B$19-0.5)/0.88*1.19</f>
        <v>26.842613636363637</v>
      </c>
      <c r="Q1923" s="137">
        <v>296</v>
      </c>
      <c r="R1923" s="137">
        <v>167453367</v>
      </c>
      <c r="S1923" s="137">
        <v>452692</v>
      </c>
      <c r="T1923" s="186">
        <f t="shared" si="133"/>
        <v>11.291477272727274</v>
      </c>
      <c r="U1923" s="187">
        <v>758</v>
      </c>
      <c r="V1923" s="187">
        <v>167453367</v>
      </c>
      <c r="W1923" s="187">
        <v>601806</v>
      </c>
      <c r="X1923" s="188">
        <f t="shared" si="132"/>
        <v>26.518749999999997</v>
      </c>
      <c r="Y1923" s="189">
        <v>759</v>
      </c>
      <c r="Z1923" s="189">
        <v>167453367</v>
      </c>
      <c r="AA1923" s="189">
        <v>601807</v>
      </c>
      <c r="AB1923" s="357">
        <v>0</v>
      </c>
    </row>
    <row r="1924" spans="1:33" x14ac:dyDescent="0.25">
      <c r="A1924" s="144" t="s">
        <v>2764</v>
      </c>
      <c r="B1924" s="183">
        <v>167453368</v>
      </c>
      <c r="C1924" s="184">
        <v>3.02</v>
      </c>
      <c r="D1924" s="127">
        <f>(C1924+4.2+coefficient!$B$20-0.5)/0.9*1.19</f>
        <v>20.78533333333333</v>
      </c>
      <c r="E1924" s="128">
        <f>(C1924+4.2+coefficient!$B$20-0.5)/0.95</f>
        <v>16.547368421052632</v>
      </c>
      <c r="F1924" s="178" t="s">
        <v>842</v>
      </c>
      <c r="G1924" s="179">
        <v>1923</v>
      </c>
      <c r="H1924" s="180">
        <f>(C1924+4.2+coefficient!$B$20)/0.85*1.19</f>
        <v>22.707999999999998</v>
      </c>
      <c r="I1924" s="132">
        <v>294</v>
      </c>
      <c r="J1924" s="132">
        <v>167453368</v>
      </c>
      <c r="K1924" s="132">
        <v>452693</v>
      </c>
      <c r="L1924" s="181">
        <f>(C1924+4.2+coefficient!$B$20)/0.88*1.19</f>
        <v>21.933863636363633</v>
      </c>
      <c r="M1924" s="135">
        <v>295</v>
      </c>
      <c r="N1924" s="135">
        <v>167453368</v>
      </c>
      <c r="O1924" s="135">
        <v>452694</v>
      </c>
      <c r="P1924" s="182">
        <f>(C1924+4.2+coefficient!$B$20-0.5)/0.88*1.19</f>
        <v>21.257727272727273</v>
      </c>
      <c r="Q1924" s="137">
        <v>296</v>
      </c>
      <c r="R1924" s="137">
        <v>167453368</v>
      </c>
      <c r="S1924" s="137">
        <v>452695</v>
      </c>
      <c r="T1924" s="186">
        <f t="shared" si="133"/>
        <v>9.7634090909090911</v>
      </c>
      <c r="U1924" s="187">
        <v>758</v>
      </c>
      <c r="V1924" s="187">
        <v>167453368</v>
      </c>
      <c r="W1924" s="187">
        <v>601808</v>
      </c>
      <c r="X1924" s="188">
        <f t="shared" si="132"/>
        <v>20.933863636363633</v>
      </c>
      <c r="Y1924" s="189">
        <v>759</v>
      </c>
      <c r="Z1924" s="189">
        <v>167453368</v>
      </c>
      <c r="AA1924" s="189">
        <v>601809</v>
      </c>
      <c r="AB1924" s="357">
        <v>0</v>
      </c>
    </row>
    <row r="1925" spans="1:33" x14ac:dyDescent="0.25">
      <c r="A1925" s="125" t="s">
        <v>2765</v>
      </c>
      <c r="B1925" s="183">
        <v>167453369</v>
      </c>
      <c r="C1925" s="184">
        <v>4.1500000000000004</v>
      </c>
      <c r="D1925" s="127">
        <f>(C1925+4.2+coefficient!$B$19-0.5)/0.9*1.19</f>
        <v>26.246111111111112</v>
      </c>
      <c r="E1925" s="128">
        <f>(C1925+4.2+coefficient!$B$19-0.5)/0.95</f>
        <v>20.894736842105267</v>
      </c>
      <c r="F1925" s="185" t="s">
        <v>841</v>
      </c>
      <c r="G1925" s="179">
        <v>1924</v>
      </c>
      <c r="H1925" s="180">
        <f>(C1925+4.2+coefficient!$B$19)/0.85*1.19</f>
        <v>28.490000000000002</v>
      </c>
      <c r="I1925" s="132">
        <v>294</v>
      </c>
      <c r="J1925" s="132">
        <v>167453369</v>
      </c>
      <c r="K1925" s="132">
        <v>452696</v>
      </c>
      <c r="L1925" s="181">
        <f>(C1925+4.2+coefficient!$B$19)/0.88*1.19</f>
        <v>27.518749999999997</v>
      </c>
      <c r="M1925" s="135">
        <v>295</v>
      </c>
      <c r="N1925" s="135">
        <v>167453369</v>
      </c>
      <c r="O1925" s="135">
        <v>452697</v>
      </c>
      <c r="P1925" s="182">
        <f>(C1925+4.2+coefficient!$B$19-0.5)/0.88*1.19</f>
        <v>26.842613636363637</v>
      </c>
      <c r="Q1925" s="137">
        <v>296</v>
      </c>
      <c r="R1925" s="137">
        <v>167453369</v>
      </c>
      <c r="S1925" s="137">
        <v>452698</v>
      </c>
      <c r="T1925" s="186">
        <f t="shared" si="133"/>
        <v>11.291477272727274</v>
      </c>
      <c r="U1925" s="187">
        <v>758</v>
      </c>
      <c r="V1925" s="187">
        <v>167453369</v>
      </c>
      <c r="W1925" s="187">
        <v>601810</v>
      </c>
      <c r="X1925" s="188">
        <f t="shared" si="132"/>
        <v>26.518749999999997</v>
      </c>
      <c r="Y1925" s="189">
        <v>759</v>
      </c>
      <c r="Z1925" s="189">
        <v>167453369</v>
      </c>
      <c r="AA1925" s="189">
        <v>601811</v>
      </c>
      <c r="AB1925" s="357">
        <v>0</v>
      </c>
    </row>
    <row r="1926" spans="1:33" x14ac:dyDescent="0.25">
      <c r="A1926" s="144" t="s">
        <v>2766</v>
      </c>
      <c r="B1926" s="183">
        <v>167453370</v>
      </c>
      <c r="C1926" s="184">
        <v>2.93</v>
      </c>
      <c r="D1926" s="127">
        <f>(C1926+4.2+coefficient!$B$20-0.5)/0.9*1.19</f>
        <v>20.666333333333338</v>
      </c>
      <c r="E1926" s="128">
        <f>(C1926+4.2+coefficient!$B$20-0.5)/0.95</f>
        <v>16.452631578947372</v>
      </c>
      <c r="F1926" s="178" t="s">
        <v>842</v>
      </c>
      <c r="G1926" s="179">
        <v>1925</v>
      </c>
      <c r="H1926" s="180">
        <f>(C1926+4.2+coefficient!$B$20)/0.85*1.19</f>
        <v>22.582000000000004</v>
      </c>
      <c r="I1926" s="132">
        <v>294</v>
      </c>
      <c r="J1926" s="132">
        <v>167453370</v>
      </c>
      <c r="K1926" s="132">
        <v>452699</v>
      </c>
      <c r="L1926" s="181">
        <f>(C1926+4.2+coefficient!$B$20)/0.88*1.19</f>
        <v>21.812159090909091</v>
      </c>
      <c r="M1926" s="135">
        <v>295</v>
      </c>
      <c r="N1926" s="135">
        <v>167453370</v>
      </c>
      <c r="O1926" s="135">
        <v>452700</v>
      </c>
      <c r="P1926" s="182">
        <f>(C1926+4.2+coefficient!$B$20-0.5)/0.88*1.19</f>
        <v>21.136022727272731</v>
      </c>
      <c r="Q1926" s="137">
        <v>296</v>
      </c>
      <c r="R1926" s="137">
        <v>167453370</v>
      </c>
      <c r="S1926" s="137">
        <v>452701</v>
      </c>
      <c r="T1926" s="186">
        <f t="shared" si="133"/>
        <v>9.6417045454545462</v>
      </c>
      <c r="U1926" s="187">
        <v>758</v>
      </c>
      <c r="V1926" s="187">
        <v>167453370</v>
      </c>
      <c r="W1926" s="187">
        <v>601812</v>
      </c>
      <c r="X1926" s="188">
        <f t="shared" si="132"/>
        <v>20.812159090909091</v>
      </c>
      <c r="Y1926" s="189">
        <v>759</v>
      </c>
      <c r="Z1926" s="189">
        <v>167453370</v>
      </c>
      <c r="AA1926" s="189">
        <v>601813</v>
      </c>
      <c r="AB1926" s="357">
        <v>0</v>
      </c>
    </row>
    <row r="1927" spans="1:33" x14ac:dyDescent="0.25">
      <c r="A1927" s="125" t="s">
        <v>2767</v>
      </c>
      <c r="B1927" s="183">
        <v>167453371</v>
      </c>
      <c r="C1927" s="184">
        <v>4.0599999999999996</v>
      </c>
      <c r="D1927" s="127">
        <f>(C1927+4.2+coefficient!$B$19-0.5)/0.9*1.19</f>
        <v>26.127111111111105</v>
      </c>
      <c r="E1927" s="128">
        <f>(C1927+4.2+coefficient!$B$19-0.5)/0.95</f>
        <v>20.799999999999997</v>
      </c>
      <c r="F1927" s="185" t="s">
        <v>841</v>
      </c>
      <c r="G1927" s="179">
        <v>1926</v>
      </c>
      <c r="H1927" s="180">
        <f>(C1927+4.2+coefficient!$B$19)/0.85*1.19</f>
        <v>28.363999999999994</v>
      </c>
      <c r="I1927" s="132">
        <v>294</v>
      </c>
      <c r="J1927" s="132">
        <v>167453371</v>
      </c>
      <c r="K1927" s="132">
        <v>452702</v>
      </c>
      <c r="L1927" s="181">
        <f>(C1927+4.2+coefficient!$B$19)/0.88*1.19</f>
        <v>27.397045454545449</v>
      </c>
      <c r="M1927" s="135">
        <v>295</v>
      </c>
      <c r="N1927" s="135">
        <v>167453371</v>
      </c>
      <c r="O1927" s="135">
        <v>452703</v>
      </c>
      <c r="P1927" s="182">
        <f>(C1927+4.2+coefficient!$B$19-0.5)/0.88*1.19</f>
        <v>26.720909090909089</v>
      </c>
      <c r="Q1927" s="137">
        <v>296</v>
      </c>
      <c r="R1927" s="137">
        <v>167453371</v>
      </c>
      <c r="S1927" s="137">
        <v>452704</v>
      </c>
      <c r="T1927" s="186">
        <f t="shared" si="133"/>
        <v>11.169772727272727</v>
      </c>
      <c r="U1927" s="187">
        <v>758</v>
      </c>
      <c r="V1927" s="187">
        <v>167453371</v>
      </c>
      <c r="W1927" s="187">
        <v>601814</v>
      </c>
      <c r="X1927" s="188">
        <f t="shared" si="132"/>
        <v>26.397045454545449</v>
      </c>
      <c r="Y1927" s="189">
        <v>759</v>
      </c>
      <c r="Z1927" s="189">
        <v>167453371</v>
      </c>
      <c r="AA1927" s="189">
        <v>601815</v>
      </c>
      <c r="AB1927" s="357">
        <v>0</v>
      </c>
    </row>
    <row r="1928" spans="1:33" x14ac:dyDescent="0.25">
      <c r="A1928" s="144" t="s">
        <v>2768</v>
      </c>
      <c r="B1928" s="183">
        <v>167453372</v>
      </c>
      <c r="C1928" s="184">
        <v>3.66</v>
      </c>
      <c r="D1928" s="127">
        <f>(C1928+4.2+coefficient!$B$19-0.5)/0.9*1.19</f>
        <v>25.598222222222219</v>
      </c>
      <c r="E1928" s="128">
        <f>(C1928+4.2+coefficient!$B$19-0.5)/0.95</f>
        <v>20.378947368421052</v>
      </c>
      <c r="F1928" s="178" t="s">
        <v>841</v>
      </c>
      <c r="G1928" s="179">
        <v>1927</v>
      </c>
      <c r="H1928" s="180">
        <f>(C1928+4.2+coefficient!$B$19)/0.85*1.19</f>
        <v>27.803999999999998</v>
      </c>
      <c r="I1928" s="132">
        <v>294</v>
      </c>
      <c r="J1928" s="132">
        <v>167453372</v>
      </c>
      <c r="K1928" s="132">
        <v>452705</v>
      </c>
      <c r="L1928" s="181">
        <f>(C1928+4.2+coefficient!$B$19)/0.88*1.19</f>
        <v>26.856136363636359</v>
      </c>
      <c r="M1928" s="135">
        <v>295</v>
      </c>
      <c r="N1928" s="135">
        <v>167453372</v>
      </c>
      <c r="O1928" s="135">
        <v>452706</v>
      </c>
      <c r="P1928" s="182">
        <f>(C1928+4.2+coefficient!$B$19-0.5)/0.88*1.19</f>
        <v>26.18</v>
      </c>
      <c r="Q1928" s="137">
        <v>296</v>
      </c>
      <c r="R1928" s="137">
        <v>167453372</v>
      </c>
      <c r="S1928" s="137">
        <v>452707</v>
      </c>
      <c r="T1928" s="186">
        <f t="shared" si="133"/>
        <v>10.628863636363636</v>
      </c>
      <c r="U1928" s="187">
        <v>758</v>
      </c>
      <c r="V1928" s="187">
        <v>167453372</v>
      </c>
      <c r="W1928" s="187">
        <v>601816</v>
      </c>
      <c r="X1928" s="188">
        <f t="shared" si="132"/>
        <v>25.856136363636359</v>
      </c>
      <c r="Y1928" s="189">
        <v>759</v>
      </c>
      <c r="Z1928" s="189">
        <v>167453372</v>
      </c>
      <c r="AA1928" s="189">
        <v>601817</v>
      </c>
      <c r="AB1928" s="357">
        <v>0</v>
      </c>
    </row>
    <row r="1929" spans="1:33" x14ac:dyDescent="0.25">
      <c r="A1929" s="148" t="s">
        <v>2769</v>
      </c>
      <c r="B1929" s="190">
        <v>167453373</v>
      </c>
      <c r="C1929" s="191">
        <v>3.46</v>
      </c>
      <c r="D1929" s="192">
        <f>(C1929+4.2+coefficient!$B$20-0.5)/0.9*1.19</f>
        <v>21.367111111111111</v>
      </c>
      <c r="E1929" s="193">
        <f>(C1929+4.2+coefficient!$B$20-0.5)/0.95</f>
        <v>17.010526315789473</v>
      </c>
      <c r="F1929" s="185" t="s">
        <v>842</v>
      </c>
      <c r="G1929" s="179">
        <v>1928</v>
      </c>
      <c r="H1929" s="180">
        <f>(C1929+4.2+coefficient!$B$20)/0.85*1.19</f>
        <v>23.324000000000002</v>
      </c>
      <c r="I1929" s="132">
        <v>294</v>
      </c>
      <c r="J1929" s="132">
        <v>167453373</v>
      </c>
      <c r="K1929" s="132">
        <v>452708</v>
      </c>
      <c r="L1929" s="181">
        <f>(C1929+4.2+coefficient!$B$20)/0.88*1.19</f>
        <v>22.528863636363639</v>
      </c>
      <c r="M1929" s="135">
        <v>295</v>
      </c>
      <c r="N1929" s="135">
        <v>167453373</v>
      </c>
      <c r="O1929" s="135">
        <v>452709</v>
      </c>
      <c r="P1929" s="182">
        <f>(C1929+4.2+coefficient!$B$20-0.5)/0.88*1.19</f>
        <v>21.852727272727272</v>
      </c>
      <c r="Q1929" s="137">
        <v>296</v>
      </c>
      <c r="R1929" s="137">
        <v>167453373</v>
      </c>
      <c r="S1929" s="137">
        <v>452710</v>
      </c>
      <c r="T1929" s="186">
        <f t="shared" si="133"/>
        <v>10.358409090909092</v>
      </c>
      <c r="U1929" s="187">
        <v>758</v>
      </c>
      <c r="V1929" s="187">
        <v>167453373</v>
      </c>
      <c r="W1929" s="187">
        <v>601818</v>
      </c>
      <c r="X1929" s="188">
        <f>L1929-4.9</f>
        <v>17.62886363636364</v>
      </c>
      <c r="Y1929" s="189">
        <v>759</v>
      </c>
      <c r="Z1929" s="189">
        <v>167453373</v>
      </c>
      <c r="AA1929" s="189">
        <v>601819</v>
      </c>
      <c r="AB1929" s="357">
        <v>0</v>
      </c>
    </row>
    <row r="1930" spans="1:33" x14ac:dyDescent="0.25">
      <c r="A1930" s="146" t="s">
        <v>2770</v>
      </c>
      <c r="B1930" s="190">
        <v>167453374</v>
      </c>
      <c r="C1930" s="191">
        <v>4.1900000000000004</v>
      </c>
      <c r="D1930" s="192">
        <f>(C1930+4.2+coefficient!$B$19-0.5)/0.9*1.19</f>
        <v>26.298999999999999</v>
      </c>
      <c r="E1930" s="193">
        <f>(C1930+4.2+coefficient!$B$19-0.5)/0.95</f>
        <v>20.93684210526316</v>
      </c>
      <c r="F1930" s="178" t="s">
        <v>841</v>
      </c>
      <c r="G1930" s="179">
        <v>1929</v>
      </c>
      <c r="H1930" s="180">
        <f>(C1930+4.2+coefficient!$B$19)/0.85*1.19</f>
        <v>28.545999999999999</v>
      </c>
      <c r="I1930" s="132">
        <v>294</v>
      </c>
      <c r="J1930" s="132">
        <v>167453374</v>
      </c>
      <c r="K1930" s="132">
        <v>452711</v>
      </c>
      <c r="L1930" s="181">
        <f>(C1930+4.2+coefficient!$B$19)/0.88*1.19</f>
        <v>27.57284090909091</v>
      </c>
      <c r="M1930" s="135">
        <v>295</v>
      </c>
      <c r="N1930" s="135">
        <v>167453374</v>
      </c>
      <c r="O1930" s="135">
        <v>452712</v>
      </c>
      <c r="P1930" s="182">
        <f>(C1930+4.2+coefficient!$B$19-0.5)/0.88*1.19</f>
        <v>26.896704545454543</v>
      </c>
      <c r="Q1930" s="137">
        <v>296</v>
      </c>
      <c r="R1930" s="137">
        <v>167453374</v>
      </c>
      <c r="S1930" s="137">
        <v>452713</v>
      </c>
      <c r="T1930" s="186">
        <f t="shared" si="133"/>
        <v>11.345568181818182</v>
      </c>
      <c r="U1930" s="187">
        <v>758</v>
      </c>
      <c r="V1930" s="187">
        <v>167453374</v>
      </c>
      <c r="W1930" s="187">
        <v>601820</v>
      </c>
      <c r="X1930" s="188">
        <f>L1930-4.9</f>
        <v>22.672840909090908</v>
      </c>
      <c r="Y1930" s="189">
        <v>759</v>
      </c>
      <c r="Z1930" s="189">
        <v>167453374</v>
      </c>
      <c r="AA1930" s="189">
        <v>601821</v>
      </c>
      <c r="AB1930" s="357">
        <v>0</v>
      </c>
    </row>
    <row r="1931" spans="1:33" x14ac:dyDescent="0.25">
      <c r="A1931" s="125" t="s">
        <v>2771</v>
      </c>
      <c r="B1931" s="183">
        <v>167453375</v>
      </c>
      <c r="C1931" s="184">
        <v>2.2599999999999998</v>
      </c>
      <c r="D1931" s="127">
        <f>(C1931+4.2+coefficient!$B$21-0.5)/0.9*1.19</f>
        <v>17.135999999999999</v>
      </c>
      <c r="E1931" s="128">
        <f>(C1931+4.2+coefficient!$B$21-0.5)/0.95</f>
        <v>13.642105263157896</v>
      </c>
      <c r="F1931" s="185" t="s">
        <v>516</v>
      </c>
      <c r="G1931" s="179">
        <v>1930</v>
      </c>
      <c r="H1931" s="180">
        <f>(C1931+4.2+coefficient!$B$21)/0.85*1.19</f>
        <v>18.844000000000001</v>
      </c>
      <c r="I1931" s="132">
        <v>294</v>
      </c>
      <c r="J1931" s="132">
        <v>167453375</v>
      </c>
      <c r="K1931" s="132">
        <v>452714</v>
      </c>
      <c r="L1931" s="181">
        <f>(C1931+4.2+coefficient!$B$21)/0.88*1.19</f>
        <v>18.20159090909091</v>
      </c>
      <c r="M1931" s="135">
        <v>295</v>
      </c>
      <c r="N1931" s="135">
        <v>167453375</v>
      </c>
      <c r="O1931" s="135">
        <v>452715</v>
      </c>
      <c r="P1931" s="182">
        <f>(C1931+4.2+coefficient!$B$21-0.5)/0.88*1.19</f>
        <v>17.525454545454547</v>
      </c>
      <c r="Q1931" s="137">
        <v>296</v>
      </c>
      <c r="R1931" s="137">
        <v>167453375</v>
      </c>
      <c r="S1931" s="137">
        <v>452716</v>
      </c>
      <c r="T1931" s="186">
        <f t="shared" si="133"/>
        <v>8.735681818181817</v>
      </c>
      <c r="U1931" s="187">
        <v>758</v>
      </c>
      <c r="V1931" s="187">
        <v>167453375</v>
      </c>
      <c r="W1931" s="187">
        <v>601822</v>
      </c>
      <c r="X1931" s="188">
        <f t="shared" ref="X1931:X1940" si="134">L1931-1</f>
        <v>17.20159090909091</v>
      </c>
      <c r="Y1931" s="189">
        <v>759</v>
      </c>
      <c r="Z1931" s="189">
        <v>167453375</v>
      </c>
      <c r="AA1931" s="189">
        <v>601823</v>
      </c>
      <c r="AB1931" s="357">
        <v>0</v>
      </c>
      <c r="AE1931">
        <v>1</v>
      </c>
      <c r="AF1931">
        <v>15.5</v>
      </c>
      <c r="AG1931">
        <v>0</v>
      </c>
    </row>
    <row r="1932" spans="1:33" x14ac:dyDescent="0.25">
      <c r="A1932" s="144" t="s">
        <v>2772</v>
      </c>
      <c r="B1932" s="183">
        <v>167453376</v>
      </c>
      <c r="C1932" s="184">
        <v>3.14</v>
      </c>
      <c r="D1932" s="127">
        <f>(C1932+4.2+coefficient!$B$20-0.5)/0.9*1.19</f>
        <v>20.943999999999996</v>
      </c>
      <c r="E1932" s="128">
        <f>(C1932+4.2+coefficient!$B$20-0.5)/0.95</f>
        <v>16.673684210526318</v>
      </c>
      <c r="F1932" s="178" t="s">
        <v>842</v>
      </c>
      <c r="G1932" s="179">
        <v>1931</v>
      </c>
      <c r="H1932" s="180">
        <f>(C1932+4.2+coefficient!$B$20)/0.85*1.19</f>
        <v>22.875999999999998</v>
      </c>
      <c r="I1932" s="132">
        <v>294</v>
      </c>
      <c r="J1932" s="132">
        <v>167453376</v>
      </c>
      <c r="K1932" s="132">
        <v>452717</v>
      </c>
      <c r="L1932" s="181">
        <f>(C1932+4.2+coefficient!$B$20)/0.88*1.19</f>
        <v>22.096136363636361</v>
      </c>
      <c r="M1932" s="135">
        <v>295</v>
      </c>
      <c r="N1932" s="135">
        <v>167453376</v>
      </c>
      <c r="O1932" s="135">
        <v>452718</v>
      </c>
      <c r="P1932" s="182">
        <f>(C1932+4.2+coefficient!$B$20-0.5)/0.88*1.19</f>
        <v>21.419999999999998</v>
      </c>
      <c r="Q1932" s="137">
        <v>296</v>
      </c>
      <c r="R1932" s="137">
        <v>167453376</v>
      </c>
      <c r="S1932" s="137">
        <v>452719</v>
      </c>
      <c r="T1932" s="186">
        <f t="shared" si="133"/>
        <v>9.9256818181818165</v>
      </c>
      <c r="U1932" s="187">
        <v>758</v>
      </c>
      <c r="V1932" s="187">
        <v>167453376</v>
      </c>
      <c r="W1932" s="187">
        <v>601824</v>
      </c>
      <c r="X1932" s="188">
        <f t="shared" si="134"/>
        <v>21.096136363636361</v>
      </c>
      <c r="Y1932" s="189">
        <v>759</v>
      </c>
      <c r="Z1932" s="189">
        <v>167453376</v>
      </c>
      <c r="AA1932" s="189">
        <v>601825</v>
      </c>
      <c r="AB1932" s="357">
        <v>0</v>
      </c>
    </row>
    <row r="1933" spans="1:33" x14ac:dyDescent="0.25">
      <c r="A1933" s="125" t="s">
        <v>2773</v>
      </c>
      <c r="B1933" s="183">
        <v>167453377</v>
      </c>
      <c r="C1933" s="184">
        <v>3.87</v>
      </c>
      <c r="D1933" s="127">
        <f>(C1933+4.2+coefficient!$B$19-0.5)/0.9*1.19</f>
        <v>25.875888888888888</v>
      </c>
      <c r="E1933" s="128">
        <f>(C1933+4.2+coefficient!$B$19-0.5)/0.95</f>
        <v>20.6</v>
      </c>
      <c r="F1933" s="185" t="s">
        <v>841</v>
      </c>
      <c r="G1933" s="179">
        <v>1932</v>
      </c>
      <c r="H1933" s="180">
        <f>(C1933+4.2+coefficient!$B$19)/0.85*1.19</f>
        <v>28.097999999999999</v>
      </c>
      <c r="I1933" s="132">
        <v>294</v>
      </c>
      <c r="J1933" s="132">
        <v>167453377</v>
      </c>
      <c r="K1933" s="132">
        <v>452720</v>
      </c>
      <c r="L1933" s="181">
        <f>(C1933+4.2+coefficient!$B$19)/0.88*1.19</f>
        <v>27.140113636363637</v>
      </c>
      <c r="M1933" s="135">
        <v>295</v>
      </c>
      <c r="N1933" s="135">
        <v>167453377</v>
      </c>
      <c r="O1933" s="135">
        <v>452721</v>
      </c>
      <c r="P1933" s="182">
        <f>(C1933+4.2+coefficient!$B$19-0.5)/0.88*1.19</f>
        <v>26.46397727272727</v>
      </c>
      <c r="Q1933" s="137">
        <v>296</v>
      </c>
      <c r="R1933" s="137">
        <v>167453377</v>
      </c>
      <c r="S1933" s="137">
        <v>452722</v>
      </c>
      <c r="T1933" s="186">
        <f t="shared" si="133"/>
        <v>10.912840909090908</v>
      </c>
      <c r="U1933" s="187">
        <v>758</v>
      </c>
      <c r="V1933" s="187">
        <v>167453377</v>
      </c>
      <c r="W1933" s="187">
        <v>601826</v>
      </c>
      <c r="X1933" s="188">
        <f t="shared" si="134"/>
        <v>26.140113636363637</v>
      </c>
      <c r="Y1933" s="189">
        <v>759</v>
      </c>
      <c r="Z1933" s="189">
        <v>167453377</v>
      </c>
      <c r="AA1933" s="189">
        <v>601827</v>
      </c>
      <c r="AB1933" s="357">
        <v>0</v>
      </c>
    </row>
    <row r="1934" spans="1:33" x14ac:dyDescent="0.25">
      <c r="A1934" s="146" t="s">
        <v>2774</v>
      </c>
      <c r="B1934" s="190">
        <v>167453378</v>
      </c>
      <c r="C1934" s="191">
        <v>3.07</v>
      </c>
      <c r="D1934" s="192">
        <f>(C1934+4.2+coefficient!$B$20-0.5)/0.9*1.19</f>
        <v>20.851444444444443</v>
      </c>
      <c r="E1934" s="193">
        <f>(C1934+4.2+coefficient!$B$20-0.5)/0.95</f>
        <v>16.600000000000001</v>
      </c>
      <c r="F1934" s="178" t="s">
        <v>842</v>
      </c>
      <c r="G1934" s="179">
        <v>1933</v>
      </c>
      <c r="H1934" s="180">
        <f>(C1934+4.2+coefficient!$B$20)/0.85*1.19</f>
        <v>22.777999999999999</v>
      </c>
      <c r="I1934" s="132">
        <v>294</v>
      </c>
      <c r="J1934" s="132">
        <v>167453378</v>
      </c>
      <c r="K1934" s="132">
        <v>452723</v>
      </c>
      <c r="L1934" s="181">
        <f>(C1934+4.2+coefficient!$B$20)/0.88*1.19</f>
        <v>22.001477272727271</v>
      </c>
      <c r="M1934" s="135">
        <v>295</v>
      </c>
      <c r="N1934" s="135">
        <v>167453378</v>
      </c>
      <c r="O1934" s="135">
        <v>452724</v>
      </c>
      <c r="P1934" s="182">
        <f>(C1934+4.2+coefficient!$B$20-0.5)/0.88*1.19</f>
        <v>21.325340909090905</v>
      </c>
      <c r="Q1934" s="137">
        <v>296</v>
      </c>
      <c r="R1934" s="137">
        <v>167453378</v>
      </c>
      <c r="S1934" s="137">
        <v>452725</v>
      </c>
      <c r="T1934" s="186">
        <f t="shared" si="133"/>
        <v>9.8310227272727264</v>
      </c>
      <c r="U1934" s="187">
        <v>758</v>
      </c>
      <c r="V1934" s="187">
        <v>167453378</v>
      </c>
      <c r="W1934" s="187">
        <v>601828</v>
      </c>
      <c r="X1934" s="188">
        <f t="shared" si="134"/>
        <v>21.001477272727271</v>
      </c>
      <c r="Y1934" s="189">
        <v>759</v>
      </c>
      <c r="Z1934" s="189">
        <v>167453378</v>
      </c>
      <c r="AA1934" s="189">
        <v>601829</v>
      </c>
      <c r="AB1934" s="357">
        <v>0</v>
      </c>
    </row>
    <row r="1935" spans="1:33" x14ac:dyDescent="0.25">
      <c r="A1935" s="148" t="s">
        <v>2775</v>
      </c>
      <c r="B1935" s="190">
        <v>167453379</v>
      </c>
      <c r="C1935" s="191">
        <v>4.2</v>
      </c>
      <c r="D1935" s="192">
        <f>(C1935+4.2+coefficient!$B$19-0.5)/0.9*1.19</f>
        <v>26.312222222222221</v>
      </c>
      <c r="E1935" s="193">
        <f>(C1935+4.2+coefficient!$B$19-0.5)/0.95</f>
        <v>20.94736842105263</v>
      </c>
      <c r="F1935" s="185" t="s">
        <v>841</v>
      </c>
      <c r="G1935" s="179">
        <v>1934</v>
      </c>
      <c r="H1935" s="180">
        <f>(C1935+4.2+coefficient!$B$19)/0.85*1.19</f>
        <v>28.56</v>
      </c>
      <c r="I1935" s="132">
        <v>294</v>
      </c>
      <c r="J1935" s="132">
        <v>167453379</v>
      </c>
      <c r="K1935" s="132">
        <v>452726</v>
      </c>
      <c r="L1935" s="181">
        <f>(C1935+4.2+coefficient!$B$19)/0.88*1.19</f>
        <v>27.586363636363632</v>
      </c>
      <c r="M1935" s="135">
        <v>295</v>
      </c>
      <c r="N1935" s="135">
        <v>167453379</v>
      </c>
      <c r="O1935" s="135">
        <v>452727</v>
      </c>
      <c r="P1935" s="182">
        <f>(C1935+4.2+coefficient!$B$19-0.5)/0.88*1.19</f>
        <v>26.910227272727273</v>
      </c>
      <c r="Q1935" s="137">
        <v>296</v>
      </c>
      <c r="R1935" s="137">
        <v>167453379</v>
      </c>
      <c r="S1935" s="137">
        <v>452728</v>
      </c>
      <c r="T1935" s="186">
        <f t="shared" si="133"/>
        <v>11.359090909090908</v>
      </c>
      <c r="U1935" s="187">
        <v>758</v>
      </c>
      <c r="V1935" s="187">
        <v>167453379</v>
      </c>
      <c r="W1935" s="187">
        <v>601830</v>
      </c>
      <c r="X1935" s="188">
        <f t="shared" si="134"/>
        <v>26.586363636363632</v>
      </c>
      <c r="Y1935" s="189">
        <v>759</v>
      </c>
      <c r="Z1935" s="189">
        <v>167453379</v>
      </c>
      <c r="AA1935" s="189">
        <v>601831</v>
      </c>
      <c r="AB1935" s="357">
        <v>0</v>
      </c>
    </row>
    <row r="1936" spans="1:33" x14ac:dyDescent="0.25">
      <c r="A1936" s="144" t="s">
        <v>2776</v>
      </c>
      <c r="B1936" s="183">
        <v>167453380</v>
      </c>
      <c r="C1936" s="184">
        <v>3.07</v>
      </c>
      <c r="D1936" s="127">
        <f>(C1936+4.2+coefficient!$B$20-0.5)/0.9*1.19</f>
        <v>20.851444444444443</v>
      </c>
      <c r="E1936" s="128">
        <f>(C1936+4.2+coefficient!$B$20-0.5)/0.95</f>
        <v>16.600000000000001</v>
      </c>
      <c r="F1936" s="178" t="s">
        <v>842</v>
      </c>
      <c r="G1936" s="179">
        <v>1935</v>
      </c>
      <c r="H1936" s="180">
        <f>(C1936+4.2+coefficient!$B$20)/0.85*1.19</f>
        <v>22.777999999999999</v>
      </c>
      <c r="I1936" s="132">
        <v>294</v>
      </c>
      <c r="J1936" s="132">
        <v>167453380</v>
      </c>
      <c r="K1936" s="132">
        <v>452729</v>
      </c>
      <c r="L1936" s="181">
        <f>(C1936+4.2+coefficient!$B$20)/0.88*1.19</f>
        <v>22.001477272727271</v>
      </c>
      <c r="M1936" s="135">
        <v>295</v>
      </c>
      <c r="N1936" s="135">
        <v>167453380</v>
      </c>
      <c r="O1936" s="135">
        <v>452730</v>
      </c>
      <c r="P1936" s="182">
        <f>(C1936+4.2+coefficient!$B$20-0.5)/0.88*1.19</f>
        <v>21.325340909090905</v>
      </c>
      <c r="Q1936" s="137">
        <v>296</v>
      </c>
      <c r="R1936" s="137">
        <v>167453380</v>
      </c>
      <c r="S1936" s="137">
        <v>452731</v>
      </c>
      <c r="T1936" s="186">
        <f t="shared" si="133"/>
        <v>9.8310227272727264</v>
      </c>
      <c r="U1936" s="187">
        <v>758</v>
      </c>
      <c r="V1936" s="187">
        <v>167453380</v>
      </c>
      <c r="W1936" s="187">
        <v>601832</v>
      </c>
      <c r="X1936" s="188">
        <f t="shared" si="134"/>
        <v>21.001477272727271</v>
      </c>
      <c r="Y1936" s="189">
        <v>759</v>
      </c>
      <c r="Z1936" s="189">
        <v>167453380</v>
      </c>
      <c r="AA1936" s="189">
        <v>601833</v>
      </c>
      <c r="AB1936" s="357">
        <v>0</v>
      </c>
    </row>
    <row r="1937" spans="1:33" x14ac:dyDescent="0.25">
      <c r="A1937" s="125" t="s">
        <v>2777</v>
      </c>
      <c r="B1937" s="183">
        <v>167453381</v>
      </c>
      <c r="C1937" s="184">
        <v>4.2</v>
      </c>
      <c r="D1937" s="127">
        <f>(C1937+4.2+coefficient!$B$19-0.5)/0.9*1.19</f>
        <v>26.312222222222221</v>
      </c>
      <c r="E1937" s="128">
        <f>(C1937+4.2+coefficient!$B$19-0.5)/0.95</f>
        <v>20.94736842105263</v>
      </c>
      <c r="F1937" s="185" t="s">
        <v>841</v>
      </c>
      <c r="G1937" s="179">
        <v>1936</v>
      </c>
      <c r="H1937" s="180">
        <f>(C1937+4.2+coefficient!$B$19)/0.85*1.19</f>
        <v>28.56</v>
      </c>
      <c r="I1937" s="132">
        <v>294</v>
      </c>
      <c r="J1937" s="132">
        <v>167453381</v>
      </c>
      <c r="K1937" s="132">
        <v>452732</v>
      </c>
      <c r="L1937" s="181">
        <f>(C1937+4.2+coefficient!$B$19)/0.88*1.19</f>
        <v>27.586363636363632</v>
      </c>
      <c r="M1937" s="135">
        <v>295</v>
      </c>
      <c r="N1937" s="135">
        <v>167453381</v>
      </c>
      <c r="O1937" s="135">
        <v>452733</v>
      </c>
      <c r="P1937" s="182">
        <f>(C1937+4.2+coefficient!$B$19-0.5)/0.88*1.19</f>
        <v>26.910227272727273</v>
      </c>
      <c r="Q1937" s="137">
        <v>296</v>
      </c>
      <c r="R1937" s="137">
        <v>167453381</v>
      </c>
      <c r="S1937" s="137">
        <v>452734</v>
      </c>
      <c r="T1937" s="186">
        <f t="shared" si="133"/>
        <v>11.359090909090908</v>
      </c>
      <c r="U1937" s="187">
        <v>758</v>
      </c>
      <c r="V1937" s="187">
        <v>167453381</v>
      </c>
      <c r="W1937" s="187">
        <v>601834</v>
      </c>
      <c r="X1937" s="188">
        <f t="shared" si="134"/>
        <v>26.586363636363632</v>
      </c>
      <c r="Y1937" s="189">
        <v>759</v>
      </c>
      <c r="Z1937" s="189">
        <v>167453381</v>
      </c>
      <c r="AA1937" s="189">
        <v>601835</v>
      </c>
      <c r="AB1937" s="357">
        <v>0</v>
      </c>
    </row>
    <row r="1938" spans="1:33" x14ac:dyDescent="0.25">
      <c r="A1938" s="144" t="s">
        <v>2778</v>
      </c>
      <c r="B1938" s="183">
        <v>167453382</v>
      </c>
      <c r="C1938" s="184">
        <v>2.98</v>
      </c>
      <c r="D1938" s="127">
        <f>(C1938+4.2+coefficient!$B$20-0.5)/0.9*1.19</f>
        <v>20.732444444444443</v>
      </c>
      <c r="E1938" s="128">
        <f>(C1938+4.2+coefficient!$B$20-0.5)/0.95</f>
        <v>16.505263157894738</v>
      </c>
      <c r="F1938" s="178" t="s">
        <v>842</v>
      </c>
      <c r="G1938" s="179">
        <v>1937</v>
      </c>
      <c r="H1938" s="180">
        <f>(C1938+4.2+coefficient!$B$20)/0.85*1.19</f>
        <v>22.651999999999997</v>
      </c>
      <c r="I1938" s="132">
        <v>294</v>
      </c>
      <c r="J1938" s="132">
        <v>167453382</v>
      </c>
      <c r="K1938" s="132">
        <v>452735</v>
      </c>
      <c r="L1938" s="181">
        <f>(C1938+4.2+coefficient!$B$20)/0.88*1.19</f>
        <v>21.879772727272726</v>
      </c>
      <c r="M1938" s="135">
        <v>295</v>
      </c>
      <c r="N1938" s="135">
        <v>167453382</v>
      </c>
      <c r="O1938" s="135">
        <v>452736</v>
      </c>
      <c r="P1938" s="182">
        <f>(C1938+4.2+coefficient!$B$20-0.5)/0.88*1.19</f>
        <v>21.20363636363636</v>
      </c>
      <c r="Q1938" s="137">
        <v>296</v>
      </c>
      <c r="R1938" s="137">
        <v>167453382</v>
      </c>
      <c r="S1938" s="137">
        <v>452737</v>
      </c>
      <c r="T1938" s="186">
        <f t="shared" si="133"/>
        <v>9.7093181818181797</v>
      </c>
      <c r="U1938" s="187">
        <v>758</v>
      </c>
      <c r="V1938" s="187">
        <v>167453382</v>
      </c>
      <c r="W1938" s="187">
        <v>601836</v>
      </c>
      <c r="X1938" s="188">
        <f t="shared" si="134"/>
        <v>20.879772727272726</v>
      </c>
      <c r="Y1938" s="189">
        <v>759</v>
      </c>
      <c r="Z1938" s="189">
        <v>167453382</v>
      </c>
      <c r="AA1938" s="189">
        <v>601837</v>
      </c>
      <c r="AB1938" s="357">
        <v>0</v>
      </c>
    </row>
    <row r="1939" spans="1:33" x14ac:dyDescent="0.25">
      <c r="A1939" s="125" t="s">
        <v>2779</v>
      </c>
      <c r="B1939" s="183">
        <v>167453383</v>
      </c>
      <c r="C1939" s="184">
        <v>4.1100000000000003</v>
      </c>
      <c r="D1939" s="127">
        <f>(C1939+4.2+coefficient!$B$19-0.5)/0.9*1.19</f>
        <v>26.193222222222222</v>
      </c>
      <c r="E1939" s="128">
        <f>(C1939+4.2+coefficient!$B$19-0.5)/0.95</f>
        <v>20.852631578947371</v>
      </c>
      <c r="F1939" s="185" t="s">
        <v>841</v>
      </c>
      <c r="G1939" s="179">
        <v>1938</v>
      </c>
      <c r="H1939" s="180">
        <f>(C1939+4.2+coefficient!$B$19)/0.85*1.19</f>
        <v>28.434000000000005</v>
      </c>
      <c r="I1939" s="132">
        <v>294</v>
      </c>
      <c r="J1939" s="132">
        <v>167453383</v>
      </c>
      <c r="K1939" s="132">
        <v>452738</v>
      </c>
      <c r="L1939" s="181">
        <f>(C1939+4.2+coefficient!$B$19)/0.88*1.19</f>
        <v>27.464659090909091</v>
      </c>
      <c r="M1939" s="135">
        <v>295</v>
      </c>
      <c r="N1939" s="135">
        <v>167453383</v>
      </c>
      <c r="O1939" s="135">
        <v>452739</v>
      </c>
      <c r="P1939" s="182">
        <f>(C1939+4.2+coefficient!$B$19-0.5)/0.88*1.19</f>
        <v>26.788522727272731</v>
      </c>
      <c r="Q1939" s="137">
        <v>296</v>
      </c>
      <c r="R1939" s="137">
        <v>167453383</v>
      </c>
      <c r="S1939" s="137">
        <v>452740</v>
      </c>
      <c r="T1939" s="186">
        <f t="shared" si="133"/>
        <v>11.237386363636363</v>
      </c>
      <c r="U1939" s="187">
        <v>758</v>
      </c>
      <c r="V1939" s="187">
        <v>167453383</v>
      </c>
      <c r="W1939" s="187">
        <v>601838</v>
      </c>
      <c r="X1939" s="188">
        <f t="shared" si="134"/>
        <v>26.464659090909091</v>
      </c>
      <c r="Y1939" s="189">
        <v>759</v>
      </c>
      <c r="Z1939" s="189">
        <v>167453383</v>
      </c>
      <c r="AA1939" s="189">
        <v>601839</v>
      </c>
      <c r="AB1939" s="357">
        <v>0</v>
      </c>
    </row>
    <row r="1940" spans="1:33" x14ac:dyDescent="0.25">
      <c r="A1940" s="144" t="s">
        <v>2780</v>
      </c>
      <c r="B1940" s="183">
        <v>167453384</v>
      </c>
      <c r="C1940" s="184">
        <v>3.71</v>
      </c>
      <c r="D1940" s="127">
        <f>(C1940+4.2+coefficient!$B$19-0.5)/0.9*1.19</f>
        <v>25.664333333333332</v>
      </c>
      <c r="E1940" s="128">
        <f>(C1940+4.2+coefficient!$B$19-0.5)/0.95</f>
        <v>20.431578947368422</v>
      </c>
      <c r="F1940" s="178" t="s">
        <v>841</v>
      </c>
      <c r="G1940" s="179">
        <v>1939</v>
      </c>
      <c r="H1940" s="180">
        <f>(C1940+4.2+coefficient!$B$19)/0.85*1.19</f>
        <v>27.874000000000002</v>
      </c>
      <c r="I1940" s="132">
        <v>294</v>
      </c>
      <c r="J1940" s="132">
        <v>167453384</v>
      </c>
      <c r="K1940" s="132">
        <v>452741</v>
      </c>
      <c r="L1940" s="181">
        <f>(C1940+4.2+coefficient!$B$19)/0.88*1.19</f>
        <v>26.923749999999998</v>
      </c>
      <c r="M1940" s="135">
        <v>295</v>
      </c>
      <c r="N1940" s="135">
        <v>167453384</v>
      </c>
      <c r="O1940" s="135">
        <v>452742</v>
      </c>
      <c r="P1940" s="182">
        <f>(C1940+4.2+coefficient!$B$19-0.5)/0.88*1.19</f>
        <v>26.247613636363639</v>
      </c>
      <c r="Q1940" s="137">
        <v>296</v>
      </c>
      <c r="R1940" s="137">
        <v>167453384</v>
      </c>
      <c r="S1940" s="137">
        <v>452743</v>
      </c>
      <c r="T1940" s="186">
        <f t="shared" si="133"/>
        <v>10.696477272727272</v>
      </c>
      <c r="U1940" s="187">
        <v>758</v>
      </c>
      <c r="V1940" s="187">
        <v>167453384</v>
      </c>
      <c r="W1940" s="187">
        <v>601840</v>
      </c>
      <c r="X1940" s="188">
        <f t="shared" si="134"/>
        <v>25.923749999999998</v>
      </c>
      <c r="Y1940" s="189">
        <v>759</v>
      </c>
      <c r="Z1940" s="189">
        <v>167453384</v>
      </c>
      <c r="AA1940" s="189">
        <v>601841</v>
      </c>
      <c r="AB1940" s="357">
        <v>0</v>
      </c>
    </row>
    <row r="1941" spans="1:33" x14ac:dyDescent="0.25">
      <c r="A1941" s="148" t="s">
        <v>2781</v>
      </c>
      <c r="B1941" s="190">
        <v>167453385</v>
      </c>
      <c r="C1941" s="191">
        <v>3.51</v>
      </c>
      <c r="D1941" s="192">
        <f>(C1941+4.2+coefficient!$B$20-0.5)/0.9*1.19</f>
        <v>21.433222222222224</v>
      </c>
      <c r="E1941" s="193">
        <f>(C1941+4.2+coefficient!$B$20-0.5)/0.95</f>
        <v>17.063157894736843</v>
      </c>
      <c r="F1941" s="185" t="s">
        <v>842</v>
      </c>
      <c r="G1941" s="179">
        <v>1940</v>
      </c>
      <c r="H1941" s="180">
        <f>(C1941+4.2+coefficient!$B$20)/0.85*1.19</f>
        <v>23.394000000000002</v>
      </c>
      <c r="I1941" s="132">
        <v>294</v>
      </c>
      <c r="J1941" s="132">
        <v>167453385</v>
      </c>
      <c r="K1941" s="132">
        <v>452744</v>
      </c>
      <c r="L1941" s="181">
        <f>(C1941+4.2+coefficient!$B$20)/0.88*1.19</f>
        <v>22.59647727272727</v>
      </c>
      <c r="M1941" s="135">
        <v>295</v>
      </c>
      <c r="N1941" s="135">
        <v>167453385</v>
      </c>
      <c r="O1941" s="135">
        <v>452745</v>
      </c>
      <c r="P1941" s="182">
        <f>(C1941+4.2+coefficient!$B$20-0.5)/0.88*1.19</f>
        <v>21.92034090909091</v>
      </c>
      <c r="Q1941" s="137">
        <v>296</v>
      </c>
      <c r="R1941" s="137">
        <v>167453385</v>
      </c>
      <c r="S1941" s="137">
        <v>452746</v>
      </c>
      <c r="T1941" s="186">
        <f t="shared" si="133"/>
        <v>10.426022727272727</v>
      </c>
      <c r="U1941" s="187">
        <v>758</v>
      </c>
      <c r="V1941" s="187">
        <v>167453385</v>
      </c>
      <c r="W1941" s="187">
        <v>601842</v>
      </c>
      <c r="X1941" s="188">
        <f>L1941-4.9</f>
        <v>17.696477272727272</v>
      </c>
      <c r="Y1941" s="189">
        <v>759</v>
      </c>
      <c r="Z1941" s="189">
        <v>167453385</v>
      </c>
      <c r="AA1941" s="189">
        <v>601843</v>
      </c>
      <c r="AB1941" s="357">
        <v>0</v>
      </c>
    </row>
    <row r="1942" spans="1:33" x14ac:dyDescent="0.25">
      <c r="A1942" s="146" t="s">
        <v>2782</v>
      </c>
      <c r="B1942" s="190">
        <v>167453386</v>
      </c>
      <c r="C1942" s="191">
        <v>4.24</v>
      </c>
      <c r="D1942" s="192">
        <f>(C1942+4.2+coefficient!$B$19-0.5)/0.9*1.19</f>
        <v>26.365111111111108</v>
      </c>
      <c r="E1942" s="193">
        <f>(C1942+4.2+coefficient!$B$19-0.5)/0.95</f>
        <v>20.98947368421053</v>
      </c>
      <c r="F1942" s="178" t="s">
        <v>841</v>
      </c>
      <c r="G1942" s="179">
        <v>1941</v>
      </c>
      <c r="H1942" s="180">
        <f>(C1942+4.2+coefficient!$B$19)/0.85*1.19</f>
        <v>28.616000000000003</v>
      </c>
      <c r="I1942" s="132">
        <v>294</v>
      </c>
      <c r="J1942" s="132">
        <v>167453386</v>
      </c>
      <c r="K1942" s="132">
        <v>452747</v>
      </c>
      <c r="L1942" s="181">
        <f>(C1942+4.2+coefficient!$B$19)/0.88*1.19</f>
        <v>27.640454545454549</v>
      </c>
      <c r="M1942" s="135">
        <v>295</v>
      </c>
      <c r="N1942" s="135">
        <v>167453386</v>
      </c>
      <c r="O1942" s="135">
        <v>452748</v>
      </c>
      <c r="P1942" s="182">
        <f>(C1942+4.2+coefficient!$B$19-0.5)/0.88*1.19</f>
        <v>26.964318181818182</v>
      </c>
      <c r="Q1942" s="137">
        <v>296</v>
      </c>
      <c r="R1942" s="137">
        <v>167453386</v>
      </c>
      <c r="S1942" s="137">
        <v>452749</v>
      </c>
      <c r="T1942" s="186">
        <f t="shared" si="133"/>
        <v>11.413181818181819</v>
      </c>
      <c r="U1942" s="187">
        <v>758</v>
      </c>
      <c r="V1942" s="187">
        <v>167453386</v>
      </c>
      <c r="W1942" s="187">
        <v>601844</v>
      </c>
      <c r="X1942" s="188">
        <f>L1942-4.9</f>
        <v>22.740454545454547</v>
      </c>
      <c r="Y1942" s="189">
        <v>759</v>
      </c>
      <c r="Z1942" s="189">
        <v>167453386</v>
      </c>
      <c r="AA1942" s="189">
        <v>601845</v>
      </c>
      <c r="AB1942" s="357">
        <v>0</v>
      </c>
    </row>
    <row r="1943" spans="1:33" x14ac:dyDescent="0.25">
      <c r="A1943" s="125" t="s">
        <v>2783</v>
      </c>
      <c r="B1943" s="183">
        <v>167453387</v>
      </c>
      <c r="C1943" s="184">
        <v>2.2200000000000002</v>
      </c>
      <c r="D1943" s="127">
        <f>(C1943+4.2+coefficient!$B$21-0.5)/0.9*1.19</f>
        <v>17.083111111111108</v>
      </c>
      <c r="E1943" s="128">
        <f>(C1943+4.2+coefficient!$B$21-0.5)/0.95</f>
        <v>13.600000000000001</v>
      </c>
      <c r="F1943" s="185" t="s">
        <v>516</v>
      </c>
      <c r="G1943" s="179">
        <v>1942</v>
      </c>
      <c r="H1943" s="180">
        <f>(C1943+4.2+coefficient!$B$21)/0.85*1.19</f>
        <v>18.788</v>
      </c>
      <c r="I1943" s="132">
        <v>294</v>
      </c>
      <c r="J1943" s="132">
        <v>167453387</v>
      </c>
      <c r="K1943" s="132">
        <v>452750</v>
      </c>
      <c r="L1943" s="181">
        <f>(C1943+4.2+coefficient!$B$21)/0.88*1.19</f>
        <v>18.147500000000001</v>
      </c>
      <c r="M1943" s="135">
        <v>295</v>
      </c>
      <c r="N1943" s="135">
        <v>167453387</v>
      </c>
      <c r="O1943" s="135">
        <v>452751</v>
      </c>
      <c r="P1943" s="182">
        <f>(C1943+4.2+coefficient!$B$21-0.5)/0.88*1.19</f>
        <v>17.471363636363634</v>
      </c>
      <c r="Q1943" s="137">
        <v>296</v>
      </c>
      <c r="R1943" s="137">
        <v>167453387</v>
      </c>
      <c r="S1943" s="137">
        <v>452752</v>
      </c>
      <c r="T1943" s="186">
        <f t="shared" si="133"/>
        <v>8.6815909090909074</v>
      </c>
      <c r="U1943" s="187">
        <v>758</v>
      </c>
      <c r="V1943" s="187">
        <v>167453387</v>
      </c>
      <c r="W1943" s="187">
        <v>601846</v>
      </c>
      <c r="X1943" s="188">
        <f>L1943-1</f>
        <v>17.147500000000001</v>
      </c>
      <c r="Y1943" s="189">
        <v>759</v>
      </c>
      <c r="Z1943" s="189">
        <v>167453387</v>
      </c>
      <c r="AA1943" s="189">
        <v>601847</v>
      </c>
      <c r="AB1943" s="357">
        <v>0</v>
      </c>
    </row>
    <row r="1944" spans="1:33" x14ac:dyDescent="0.25">
      <c r="A1944" s="146" t="s">
        <v>2784</v>
      </c>
      <c r="B1944" s="190">
        <v>167453388</v>
      </c>
      <c r="C1944" s="191">
        <v>3.17</v>
      </c>
      <c r="D1944" s="192">
        <f>(C1944+4.2+coefficient!$B$20-0.5)/0.9*1.19</f>
        <v>20.983666666666664</v>
      </c>
      <c r="E1944" s="193">
        <f>(C1944+4.2+coefficient!$B$20-0.5)/0.95</f>
        <v>16.705263157894738</v>
      </c>
      <c r="F1944" s="178" t="s">
        <v>842</v>
      </c>
      <c r="G1944" s="179">
        <v>1943</v>
      </c>
      <c r="H1944" s="180">
        <f>(C1944+4.2+coefficient!$B$20)/0.85*1.19</f>
        <v>22.918000000000003</v>
      </c>
      <c r="I1944" s="132">
        <v>294</v>
      </c>
      <c r="J1944" s="132">
        <v>167453388</v>
      </c>
      <c r="K1944" s="132">
        <v>452753</v>
      </c>
      <c r="L1944" s="181">
        <f>(C1944+4.2+coefficient!$B$20)/0.88*1.19</f>
        <v>22.136704545454545</v>
      </c>
      <c r="M1944" s="135">
        <v>295</v>
      </c>
      <c r="N1944" s="135">
        <v>167453388</v>
      </c>
      <c r="O1944" s="135">
        <v>452754</v>
      </c>
      <c r="P1944" s="182">
        <f>(C1944+4.2+coefficient!$B$20-0.5)/0.88*1.19</f>
        <v>21.460568181818182</v>
      </c>
      <c r="Q1944" s="137">
        <v>296</v>
      </c>
      <c r="R1944" s="137">
        <v>167453388</v>
      </c>
      <c r="S1944" s="137">
        <v>452755</v>
      </c>
      <c r="T1944" s="186">
        <f t="shared" si="133"/>
        <v>9.9662499999999987</v>
      </c>
      <c r="U1944" s="187">
        <v>758</v>
      </c>
      <c r="V1944" s="187">
        <v>167453388</v>
      </c>
      <c r="W1944" s="187">
        <v>601848</v>
      </c>
      <c r="X1944" s="188">
        <f>L1944-4.9</f>
        <v>17.236704545454543</v>
      </c>
      <c r="Y1944" s="189">
        <v>759</v>
      </c>
      <c r="Z1944" s="189">
        <v>167453388</v>
      </c>
      <c r="AA1944" s="189">
        <v>601849</v>
      </c>
      <c r="AB1944" s="357">
        <v>0</v>
      </c>
    </row>
    <row r="1945" spans="1:33" x14ac:dyDescent="0.25">
      <c r="A1945" s="148" t="s">
        <v>2785</v>
      </c>
      <c r="B1945" s="190">
        <v>167453389</v>
      </c>
      <c r="C1945" s="191">
        <v>3.9</v>
      </c>
      <c r="D1945" s="192">
        <f>(C1945+4.2+coefficient!$B$19-0.5)/0.9*1.19</f>
        <v>25.915555555555557</v>
      </c>
      <c r="E1945" s="193">
        <f>(C1945+4.2+coefficient!$B$19-0.5)/0.95</f>
        <v>20.631578947368425</v>
      </c>
      <c r="F1945" s="185" t="s">
        <v>841</v>
      </c>
      <c r="G1945" s="179">
        <v>1944</v>
      </c>
      <c r="H1945" s="180">
        <f>(C1945+4.2+coefficient!$B$19)/0.85*1.19</f>
        <v>28.14</v>
      </c>
      <c r="I1945" s="132">
        <v>294</v>
      </c>
      <c r="J1945" s="132">
        <v>167453389</v>
      </c>
      <c r="K1945" s="132">
        <v>452756</v>
      </c>
      <c r="L1945" s="181">
        <f>(C1945+4.2+coefficient!$B$19)/0.88*1.19</f>
        <v>27.180681818181821</v>
      </c>
      <c r="M1945" s="135">
        <v>295</v>
      </c>
      <c r="N1945" s="135">
        <v>167453389</v>
      </c>
      <c r="O1945" s="135">
        <v>452757</v>
      </c>
      <c r="P1945" s="182">
        <f>(C1945+4.2+coefficient!$B$19-0.5)/0.88*1.19</f>
        <v>26.504545454545454</v>
      </c>
      <c r="Q1945" s="137">
        <v>296</v>
      </c>
      <c r="R1945" s="137">
        <v>167453389</v>
      </c>
      <c r="S1945" s="137">
        <v>452758</v>
      </c>
      <c r="T1945" s="186">
        <f t="shared" si="133"/>
        <v>10.953409090909089</v>
      </c>
      <c r="U1945" s="187">
        <v>758</v>
      </c>
      <c r="V1945" s="187">
        <v>167453389</v>
      </c>
      <c r="W1945" s="187">
        <v>601850</v>
      </c>
      <c r="X1945" s="188">
        <f>L1945-4.9</f>
        <v>22.280681818181819</v>
      </c>
      <c r="Y1945" s="189">
        <v>759</v>
      </c>
      <c r="Z1945" s="189">
        <v>167453389</v>
      </c>
      <c r="AA1945" s="189">
        <v>601851</v>
      </c>
      <c r="AB1945" s="357">
        <v>0</v>
      </c>
    </row>
    <row r="1946" spans="1:33" x14ac:dyDescent="0.25">
      <c r="A1946" s="146" t="s">
        <v>2786</v>
      </c>
      <c r="B1946" s="190">
        <v>167453390</v>
      </c>
      <c r="C1946" s="191">
        <v>2.92</v>
      </c>
      <c r="D1946" s="192">
        <f>(C1946+4.2+coefficient!$B$20-0.5)/0.9*1.19</f>
        <v>20.653111111111112</v>
      </c>
      <c r="E1946" s="193">
        <f>(C1946+4.2+coefficient!$B$20-0.5)/0.95</f>
        <v>16.442105263157895</v>
      </c>
      <c r="F1946" s="178" t="s">
        <v>842</v>
      </c>
      <c r="G1946" s="179">
        <v>1945</v>
      </c>
      <c r="H1946" s="180">
        <f>(C1946+4.2+coefficient!$B$20)/0.85*1.19</f>
        <v>22.567999999999998</v>
      </c>
      <c r="I1946" s="132">
        <v>294</v>
      </c>
      <c r="J1946" s="132">
        <v>167453390</v>
      </c>
      <c r="K1946" s="132">
        <v>452759</v>
      </c>
      <c r="L1946" s="181">
        <f>(C1946+4.2+coefficient!$B$20)/0.88*1.19</f>
        <v>21.798636363636366</v>
      </c>
      <c r="M1946" s="135">
        <v>295</v>
      </c>
      <c r="N1946" s="135">
        <v>167453390</v>
      </c>
      <c r="O1946" s="135">
        <v>452760</v>
      </c>
      <c r="P1946" s="182">
        <f>(C1946+4.2+coefficient!$B$20-0.5)/0.88*1.19</f>
        <v>21.122499999999999</v>
      </c>
      <c r="Q1946" s="137">
        <v>296</v>
      </c>
      <c r="R1946" s="137">
        <v>167453390</v>
      </c>
      <c r="S1946" s="137">
        <v>452761</v>
      </c>
      <c r="T1946" s="186">
        <f t="shared" si="133"/>
        <v>9.6281818181818188</v>
      </c>
      <c r="U1946" s="187">
        <v>758</v>
      </c>
      <c r="V1946" s="187">
        <v>167453390</v>
      </c>
      <c r="W1946" s="187">
        <v>601852</v>
      </c>
      <c r="X1946" s="188">
        <f>L1946-4.9</f>
        <v>16.898636363636363</v>
      </c>
      <c r="Y1946" s="189">
        <v>759</v>
      </c>
      <c r="Z1946" s="189">
        <v>167453390</v>
      </c>
      <c r="AA1946" s="189">
        <v>601853</v>
      </c>
      <c r="AB1946" s="357">
        <v>0</v>
      </c>
    </row>
    <row r="1947" spans="1:33" x14ac:dyDescent="0.25">
      <c r="A1947" s="125" t="s">
        <v>2787</v>
      </c>
      <c r="B1947" s="183">
        <v>167453391</v>
      </c>
      <c r="C1947" s="184">
        <v>2.83</v>
      </c>
      <c r="D1947" s="127">
        <f>(C1947+4.2+coefficient!$B$20-0.5)/0.9*1.19</f>
        <v>20.534111111111113</v>
      </c>
      <c r="E1947" s="128">
        <f>(C1947+4.2+coefficient!$B$20-0.5)/0.95</f>
        <v>16.347368421052632</v>
      </c>
      <c r="F1947" s="185" t="s">
        <v>842</v>
      </c>
      <c r="G1947" s="179">
        <v>1946</v>
      </c>
      <c r="H1947" s="180">
        <f>(C1947+4.2+coefficient!$B$20)/0.85*1.19</f>
        <v>22.442</v>
      </c>
      <c r="I1947" s="132">
        <v>294</v>
      </c>
      <c r="J1947" s="132">
        <v>167453391</v>
      </c>
      <c r="K1947" s="132">
        <v>452762</v>
      </c>
      <c r="L1947" s="181">
        <f>(C1947+4.2+coefficient!$B$20)/0.88*1.19</f>
        <v>21.676931818181821</v>
      </c>
      <c r="M1947" s="135">
        <v>295</v>
      </c>
      <c r="N1947" s="135">
        <v>167453391</v>
      </c>
      <c r="O1947" s="135">
        <v>452763</v>
      </c>
      <c r="P1947" s="182">
        <f>(C1947+4.2+coefficient!$B$20-0.5)/0.88*1.19</f>
        <v>21.000795454545454</v>
      </c>
      <c r="Q1947" s="137">
        <v>296</v>
      </c>
      <c r="R1947" s="137">
        <v>167453391</v>
      </c>
      <c r="S1947" s="137">
        <v>452764</v>
      </c>
      <c r="T1947" s="186">
        <f t="shared" si="133"/>
        <v>9.5064772727272722</v>
      </c>
      <c r="U1947" s="187">
        <v>758</v>
      </c>
      <c r="V1947" s="187">
        <v>167453391</v>
      </c>
      <c r="W1947" s="187">
        <v>601854</v>
      </c>
      <c r="X1947" s="188">
        <f t="shared" ref="X1947:X1965" si="135">L1947-1</f>
        <v>20.676931818181821</v>
      </c>
      <c r="Y1947" s="189">
        <v>759</v>
      </c>
      <c r="Z1947" s="189">
        <v>167453391</v>
      </c>
      <c r="AA1947" s="189">
        <v>601855</v>
      </c>
      <c r="AB1947" s="357">
        <v>0</v>
      </c>
    </row>
    <row r="1948" spans="1:33" x14ac:dyDescent="0.25">
      <c r="A1948" s="144" t="s">
        <v>2788</v>
      </c>
      <c r="B1948" s="183">
        <v>167453392</v>
      </c>
      <c r="C1948" s="184">
        <v>2.92</v>
      </c>
      <c r="D1948" s="127">
        <f>(C1948+4.2+coefficient!$B$20-0.5)/0.9*1.19</f>
        <v>20.653111111111112</v>
      </c>
      <c r="E1948" s="128">
        <f>(C1948+4.2+coefficient!$B$20-0.5)/0.95</f>
        <v>16.442105263157895</v>
      </c>
      <c r="F1948" s="178" t="s">
        <v>842</v>
      </c>
      <c r="G1948" s="179">
        <v>1947</v>
      </c>
      <c r="H1948" s="180">
        <f>(C1948+4.2+coefficient!$B$20)/0.85*1.19</f>
        <v>22.567999999999998</v>
      </c>
      <c r="I1948" s="132">
        <v>294</v>
      </c>
      <c r="J1948" s="132">
        <v>167453392</v>
      </c>
      <c r="K1948" s="132">
        <v>452765</v>
      </c>
      <c r="L1948" s="181">
        <f>(C1948+4.2+coefficient!$B$20)/0.88*1.19</f>
        <v>21.798636363636366</v>
      </c>
      <c r="M1948" s="135">
        <v>295</v>
      </c>
      <c r="N1948" s="135">
        <v>167453392</v>
      </c>
      <c r="O1948" s="135">
        <v>452766</v>
      </c>
      <c r="P1948" s="182">
        <f>(C1948+4.2+coefficient!$B$20-0.5)/0.88*1.19</f>
        <v>21.122499999999999</v>
      </c>
      <c r="Q1948" s="137">
        <v>296</v>
      </c>
      <c r="R1948" s="137">
        <v>167453392</v>
      </c>
      <c r="S1948" s="137">
        <v>452767</v>
      </c>
      <c r="T1948" s="186">
        <f t="shared" si="133"/>
        <v>9.6281818181818188</v>
      </c>
      <c r="U1948" s="187">
        <v>758</v>
      </c>
      <c r="V1948" s="187">
        <v>167453392</v>
      </c>
      <c r="W1948" s="187">
        <v>601856</v>
      </c>
      <c r="X1948" s="188">
        <f t="shared" si="135"/>
        <v>20.798636363636366</v>
      </c>
      <c r="Y1948" s="189">
        <v>759</v>
      </c>
      <c r="Z1948" s="189">
        <v>167453392</v>
      </c>
      <c r="AA1948" s="189">
        <v>601857</v>
      </c>
      <c r="AB1948" s="357">
        <v>0</v>
      </c>
    </row>
    <row r="1949" spans="1:33" x14ac:dyDescent="0.25">
      <c r="A1949" s="148" t="s">
        <v>2789</v>
      </c>
      <c r="B1949" s="190">
        <v>167453393</v>
      </c>
      <c r="C1949" s="191">
        <v>3.03</v>
      </c>
      <c r="D1949" s="192">
        <f>(C1949+4.2+coefficient!$B$20-0.5)/0.9*1.19</f>
        <v>20.798555555555556</v>
      </c>
      <c r="E1949" s="193">
        <f>(C1949+4.2+coefficient!$B$20-0.5)/0.95</f>
        <v>16.557894736842105</v>
      </c>
      <c r="F1949" s="185" t="s">
        <v>842</v>
      </c>
      <c r="G1949" s="179">
        <v>1948</v>
      </c>
      <c r="H1949" s="180">
        <f>(C1949+4.2+coefficient!$B$20)/0.85*1.19</f>
        <v>22.721999999999998</v>
      </c>
      <c r="I1949" s="132">
        <v>294</v>
      </c>
      <c r="J1949" s="132">
        <v>167453393</v>
      </c>
      <c r="K1949" s="132">
        <v>452768</v>
      </c>
      <c r="L1949" s="181">
        <f>(C1949+4.2+coefficient!$B$20)/0.88*1.19</f>
        <v>21.947386363636365</v>
      </c>
      <c r="M1949" s="135">
        <v>295</v>
      </c>
      <c r="N1949" s="135">
        <v>167453393</v>
      </c>
      <c r="O1949" s="135">
        <v>452769</v>
      </c>
      <c r="P1949" s="182">
        <f>(C1949+4.2+coefficient!$B$20-0.5)/0.88*1.19</f>
        <v>21.271249999999998</v>
      </c>
      <c r="Q1949" s="137">
        <v>296</v>
      </c>
      <c r="R1949" s="137">
        <v>167453393</v>
      </c>
      <c r="S1949" s="137">
        <v>452770</v>
      </c>
      <c r="T1949" s="186">
        <f t="shared" si="133"/>
        <v>9.7769318181818186</v>
      </c>
      <c r="U1949" s="187">
        <v>758</v>
      </c>
      <c r="V1949" s="187">
        <v>167453393</v>
      </c>
      <c r="W1949" s="187">
        <v>601858</v>
      </c>
      <c r="X1949" s="188">
        <f t="shared" si="135"/>
        <v>20.947386363636365</v>
      </c>
      <c r="Y1949" s="189">
        <v>759</v>
      </c>
      <c r="Z1949" s="189">
        <v>167453393</v>
      </c>
      <c r="AA1949" s="189">
        <v>601859</v>
      </c>
      <c r="AB1949" s="357">
        <v>0</v>
      </c>
    </row>
    <row r="1950" spans="1:33" x14ac:dyDescent="0.25">
      <c r="A1950" s="146" t="s">
        <v>2790</v>
      </c>
      <c r="B1950" s="190">
        <v>167453394</v>
      </c>
      <c r="C1950" s="191">
        <v>4.16</v>
      </c>
      <c r="D1950" s="192">
        <f>(C1950+4.2+coefficient!$B$19-0.5)/0.9*1.19</f>
        <v>26.259333333333331</v>
      </c>
      <c r="E1950" s="193">
        <f>(C1950+4.2+coefficient!$B$19-0.5)/0.95</f>
        <v>20.905263157894737</v>
      </c>
      <c r="F1950" s="178" t="s">
        <v>841</v>
      </c>
      <c r="G1950" s="179">
        <v>1949</v>
      </c>
      <c r="H1950" s="180">
        <f>(C1950+4.2+coefficient!$B$19)/0.85*1.19</f>
        <v>28.503999999999998</v>
      </c>
      <c r="I1950" s="132">
        <v>294</v>
      </c>
      <c r="J1950" s="132">
        <v>167453394</v>
      </c>
      <c r="K1950" s="132">
        <v>452771</v>
      </c>
      <c r="L1950" s="181">
        <f>(C1950+4.2+coefficient!$B$19)/0.88*1.19</f>
        <v>27.532272727272726</v>
      </c>
      <c r="M1950" s="135">
        <v>295</v>
      </c>
      <c r="N1950" s="135">
        <v>167453394</v>
      </c>
      <c r="O1950" s="135">
        <v>452772</v>
      </c>
      <c r="P1950" s="182">
        <f>(C1950+4.2+coefficient!$B$19-0.5)/0.88*1.19</f>
        <v>26.856136363636359</v>
      </c>
      <c r="Q1950" s="137">
        <v>296</v>
      </c>
      <c r="R1950" s="137">
        <v>167453394</v>
      </c>
      <c r="S1950" s="137">
        <v>452773</v>
      </c>
      <c r="T1950" s="186">
        <f t="shared" si="133"/>
        <v>11.305</v>
      </c>
      <c r="U1950" s="187">
        <v>758</v>
      </c>
      <c r="V1950" s="187">
        <v>167453394</v>
      </c>
      <c r="W1950" s="187">
        <v>601860</v>
      </c>
      <c r="X1950" s="188">
        <f t="shared" si="135"/>
        <v>26.532272727272726</v>
      </c>
      <c r="Y1950" s="189">
        <v>759</v>
      </c>
      <c r="Z1950" s="189">
        <v>167453394</v>
      </c>
      <c r="AA1950" s="189">
        <v>601861</v>
      </c>
      <c r="AB1950" s="357">
        <v>0</v>
      </c>
      <c r="AE1950">
        <v>1</v>
      </c>
      <c r="AF1950">
        <v>24.91</v>
      </c>
      <c r="AG1950">
        <v>0</v>
      </c>
    </row>
    <row r="1951" spans="1:33" x14ac:dyDescent="0.25">
      <c r="A1951" s="125" t="s">
        <v>2791</v>
      </c>
      <c r="B1951" s="183">
        <v>167453395</v>
      </c>
      <c r="C1951" s="184">
        <v>3.03</v>
      </c>
      <c r="D1951" s="127">
        <f>(C1951+4.2+coefficient!$B$20-0.5)/0.9*1.19</f>
        <v>20.798555555555556</v>
      </c>
      <c r="E1951" s="128">
        <f>(C1951+4.2+coefficient!$B$20-0.5)/0.95</f>
        <v>16.557894736842105</v>
      </c>
      <c r="F1951" s="185" t="s">
        <v>842</v>
      </c>
      <c r="G1951" s="179">
        <v>1950</v>
      </c>
      <c r="H1951" s="180">
        <f>(C1951+4.2+coefficient!$B$20)/0.85*1.19</f>
        <v>22.721999999999998</v>
      </c>
      <c r="I1951" s="132">
        <v>294</v>
      </c>
      <c r="J1951" s="132">
        <v>167453395</v>
      </c>
      <c r="K1951" s="132">
        <v>452774</v>
      </c>
      <c r="L1951" s="181">
        <f>(C1951+4.2+coefficient!$B$20)/0.88*1.19</f>
        <v>21.947386363636365</v>
      </c>
      <c r="M1951" s="135">
        <v>295</v>
      </c>
      <c r="N1951" s="135">
        <v>167453395</v>
      </c>
      <c r="O1951" s="135">
        <v>452775</v>
      </c>
      <c r="P1951" s="182">
        <f>(C1951+4.2+coefficient!$B$20-0.5)/0.88*1.19</f>
        <v>21.271249999999998</v>
      </c>
      <c r="Q1951" s="137">
        <v>296</v>
      </c>
      <c r="R1951" s="137">
        <v>167453395</v>
      </c>
      <c r="S1951" s="137">
        <v>452776</v>
      </c>
      <c r="T1951" s="186">
        <f t="shared" si="133"/>
        <v>9.7769318181818186</v>
      </c>
      <c r="U1951" s="187">
        <v>758</v>
      </c>
      <c r="V1951" s="187">
        <v>167453395</v>
      </c>
      <c r="W1951" s="187">
        <v>601862</v>
      </c>
      <c r="X1951" s="188">
        <f t="shared" si="135"/>
        <v>20.947386363636365</v>
      </c>
      <c r="Y1951" s="189">
        <v>759</v>
      </c>
      <c r="Z1951" s="189">
        <v>167453395</v>
      </c>
      <c r="AA1951" s="189">
        <v>601863</v>
      </c>
      <c r="AB1951" s="357">
        <v>0</v>
      </c>
    </row>
    <row r="1952" spans="1:33" x14ac:dyDescent="0.25">
      <c r="A1952" s="144" t="s">
        <v>2792</v>
      </c>
      <c r="B1952" s="183">
        <v>167453396</v>
      </c>
      <c r="C1952" s="184">
        <v>4.16</v>
      </c>
      <c r="D1952" s="127">
        <f>(C1952+4.2+coefficient!$B$19-0.5)/0.9*1.19</f>
        <v>26.259333333333331</v>
      </c>
      <c r="E1952" s="128">
        <f>(C1952+4.2+coefficient!$B$19-0.5)/0.95</f>
        <v>20.905263157894737</v>
      </c>
      <c r="F1952" s="178" t="s">
        <v>841</v>
      </c>
      <c r="G1952" s="179">
        <v>1951</v>
      </c>
      <c r="H1952" s="180">
        <f>(C1952+4.2+coefficient!$B$19)/0.85*1.19</f>
        <v>28.503999999999998</v>
      </c>
      <c r="I1952" s="132">
        <v>294</v>
      </c>
      <c r="J1952" s="132">
        <v>167453396</v>
      </c>
      <c r="K1952" s="132">
        <v>452777</v>
      </c>
      <c r="L1952" s="181">
        <f>(C1952+4.2+coefficient!$B$19)/0.88*1.19</f>
        <v>27.532272727272726</v>
      </c>
      <c r="M1952" s="135">
        <v>295</v>
      </c>
      <c r="N1952" s="135">
        <v>167453396</v>
      </c>
      <c r="O1952" s="135">
        <v>452778</v>
      </c>
      <c r="P1952" s="182">
        <f>(C1952+4.2+coefficient!$B$19-0.5)/0.88*1.19</f>
        <v>26.856136363636359</v>
      </c>
      <c r="Q1952" s="137">
        <v>296</v>
      </c>
      <c r="R1952" s="137">
        <v>167453396</v>
      </c>
      <c r="S1952" s="137">
        <v>452779</v>
      </c>
      <c r="T1952" s="186">
        <f t="shared" si="133"/>
        <v>11.305</v>
      </c>
      <c r="U1952" s="187">
        <v>758</v>
      </c>
      <c r="V1952" s="187">
        <v>167453396</v>
      </c>
      <c r="W1952" s="187">
        <v>601864</v>
      </c>
      <c r="X1952" s="188">
        <f t="shared" si="135"/>
        <v>26.532272727272726</v>
      </c>
      <c r="Y1952" s="189">
        <v>759</v>
      </c>
      <c r="Z1952" s="189">
        <v>167453396</v>
      </c>
      <c r="AA1952" s="189">
        <v>601865</v>
      </c>
      <c r="AB1952" s="357">
        <v>0</v>
      </c>
    </row>
    <row r="1953" spans="1:33" x14ac:dyDescent="0.25">
      <c r="A1953" s="125" t="s">
        <v>2793</v>
      </c>
      <c r="B1953" s="183">
        <v>167453397</v>
      </c>
      <c r="C1953" s="184">
        <v>6.51</v>
      </c>
      <c r="D1953" s="127">
        <f>(C1953+4.2+coefficient!$B$21-0.5)/0.9*1.19</f>
        <v>22.755444444444446</v>
      </c>
      <c r="E1953" s="128">
        <f>(C1953+4.2+coefficient!$B$21-0.5)/0.95</f>
        <v>18.115789473684213</v>
      </c>
      <c r="F1953" s="185" t="s">
        <v>516</v>
      </c>
      <c r="G1953" s="179">
        <v>1952</v>
      </c>
      <c r="H1953" s="180">
        <f>(C1953+4.2+coefficient!$B$21)/0.85*1.19</f>
        <v>24.794</v>
      </c>
      <c r="I1953" s="132">
        <v>294</v>
      </c>
      <c r="J1953" s="132">
        <v>167453397</v>
      </c>
      <c r="K1953" s="132">
        <v>452780</v>
      </c>
      <c r="L1953" s="181">
        <f>(C1953+4.2+coefficient!$B$21)/0.88*1.19</f>
        <v>23.94875</v>
      </c>
      <c r="M1953" s="135">
        <v>295</v>
      </c>
      <c r="N1953" s="135">
        <v>167453397</v>
      </c>
      <c r="O1953" s="135">
        <v>452781</v>
      </c>
      <c r="P1953" s="182">
        <f>(C1953+4.2+coefficient!$B$21-0.5)/0.88*1.19</f>
        <v>23.272613636363637</v>
      </c>
      <c r="Q1953" s="137">
        <v>296</v>
      </c>
      <c r="R1953" s="137">
        <v>167453397</v>
      </c>
      <c r="S1953" s="137">
        <v>452782</v>
      </c>
      <c r="T1953" s="186">
        <f t="shared" si="133"/>
        <v>14.48284090909091</v>
      </c>
      <c r="U1953" s="187">
        <v>758</v>
      </c>
      <c r="V1953" s="187">
        <v>167453397</v>
      </c>
      <c r="W1953" s="187">
        <v>601866</v>
      </c>
      <c r="X1953" s="188">
        <f t="shared" si="135"/>
        <v>22.94875</v>
      </c>
      <c r="Y1953" s="189">
        <v>759</v>
      </c>
      <c r="Z1953" s="189">
        <v>167453397</v>
      </c>
      <c r="AA1953" s="189">
        <v>601867</v>
      </c>
      <c r="AB1953" s="357">
        <v>0</v>
      </c>
    </row>
    <row r="1954" spans="1:33" x14ac:dyDescent="0.25">
      <c r="A1954" s="146" t="s">
        <v>2794</v>
      </c>
      <c r="B1954" s="190">
        <v>167453398</v>
      </c>
      <c r="C1954" s="191">
        <v>7.32</v>
      </c>
      <c r="D1954" s="192">
        <f>(C1954+4.2+coefficient!$B$20-0.5)/0.9*1.19</f>
        <v>26.470888888888886</v>
      </c>
      <c r="E1954" s="193">
        <f>(C1954+4.2+coefficient!$B$20-0.5)/0.95</f>
        <v>21.073684210526316</v>
      </c>
      <c r="F1954" s="178" t="s">
        <v>842</v>
      </c>
      <c r="G1954" s="179">
        <v>1953</v>
      </c>
      <c r="H1954" s="180">
        <f>(C1954+4.2+coefficient!$B$20)/0.85*1.19</f>
        <v>28.727999999999998</v>
      </c>
      <c r="I1954" s="132">
        <v>294</v>
      </c>
      <c r="J1954" s="132">
        <v>167453398</v>
      </c>
      <c r="K1954" s="132">
        <v>452783</v>
      </c>
      <c r="L1954" s="181">
        <f>(C1954+4.2+coefficient!$B$20)/0.88*1.19</f>
        <v>27.748636363636361</v>
      </c>
      <c r="M1954" s="135">
        <v>295</v>
      </c>
      <c r="N1954" s="135">
        <v>167453398</v>
      </c>
      <c r="O1954" s="135">
        <v>452784</v>
      </c>
      <c r="P1954" s="182">
        <f>(C1954+4.2+coefficient!$B$20-0.5)/0.88*1.19</f>
        <v>27.072499999999998</v>
      </c>
      <c r="Q1954" s="137">
        <v>296</v>
      </c>
      <c r="R1954" s="137">
        <v>167453398</v>
      </c>
      <c r="S1954" s="137">
        <v>452785</v>
      </c>
      <c r="T1954" s="186">
        <f t="shared" si="133"/>
        <v>15.578181818181816</v>
      </c>
      <c r="U1954" s="187">
        <v>758</v>
      </c>
      <c r="V1954" s="187">
        <v>167453398</v>
      </c>
      <c r="W1954" s="187">
        <v>601868</v>
      </c>
      <c r="X1954" s="188">
        <f t="shared" si="135"/>
        <v>26.748636363636361</v>
      </c>
      <c r="Y1954" s="189">
        <v>759</v>
      </c>
      <c r="Z1954" s="189">
        <v>167453398</v>
      </c>
      <c r="AA1954" s="189">
        <v>601869</v>
      </c>
      <c r="AB1954" s="357">
        <v>0</v>
      </c>
    </row>
    <row r="1955" spans="1:33" x14ac:dyDescent="0.25">
      <c r="A1955" s="125" t="s">
        <v>2795</v>
      </c>
      <c r="B1955" s="183">
        <v>167453399</v>
      </c>
      <c r="C1955" s="184">
        <v>7.32</v>
      </c>
      <c r="D1955" s="127">
        <f>(C1955+4.2+coefficient!$B$20-0.5)/0.9*1.19</f>
        <v>26.470888888888886</v>
      </c>
      <c r="E1955" s="128">
        <f>(C1955+4.2+coefficient!$B$20-0.5)/0.95</f>
        <v>21.073684210526316</v>
      </c>
      <c r="F1955" s="185" t="s">
        <v>842</v>
      </c>
      <c r="G1955" s="179">
        <v>1954</v>
      </c>
      <c r="H1955" s="180">
        <f>(C1955+4.2+coefficient!$B$20)/0.85*1.19</f>
        <v>28.727999999999998</v>
      </c>
      <c r="I1955" s="132">
        <v>294</v>
      </c>
      <c r="J1955" s="132">
        <v>167453399</v>
      </c>
      <c r="K1955" s="132">
        <v>452786</v>
      </c>
      <c r="L1955" s="181">
        <f>(C1955+4.2+coefficient!$B$20)/0.88*1.19</f>
        <v>27.748636363636361</v>
      </c>
      <c r="M1955" s="135">
        <v>295</v>
      </c>
      <c r="N1955" s="135">
        <v>167453399</v>
      </c>
      <c r="O1955" s="135">
        <v>452787</v>
      </c>
      <c r="P1955" s="182">
        <f>(C1955+4.2+coefficient!$B$20-0.5)/0.88*1.19</f>
        <v>27.072499999999998</v>
      </c>
      <c r="Q1955" s="137">
        <v>296</v>
      </c>
      <c r="R1955" s="137">
        <v>167453399</v>
      </c>
      <c r="S1955" s="137">
        <v>452788</v>
      </c>
      <c r="T1955" s="186">
        <f t="shared" si="133"/>
        <v>15.578181818181816</v>
      </c>
      <c r="U1955" s="187">
        <v>758</v>
      </c>
      <c r="V1955" s="187">
        <v>167453399</v>
      </c>
      <c r="W1955" s="187">
        <v>601870</v>
      </c>
      <c r="X1955" s="188">
        <f t="shared" si="135"/>
        <v>26.748636363636361</v>
      </c>
      <c r="Y1955" s="189">
        <v>759</v>
      </c>
      <c r="Z1955" s="189">
        <v>167453399</v>
      </c>
      <c r="AA1955" s="189">
        <v>601871</v>
      </c>
      <c r="AB1955" s="357">
        <v>0</v>
      </c>
    </row>
    <row r="1956" spans="1:33" x14ac:dyDescent="0.25">
      <c r="A1956" s="144" t="s">
        <v>2796</v>
      </c>
      <c r="B1956" s="183">
        <v>167453400</v>
      </c>
      <c r="C1956" s="184">
        <v>2.87</v>
      </c>
      <c r="D1956" s="127">
        <f>(C1956+4.2+coefficient!$B$21-0.5)/0.9*1.19</f>
        <v>17.942555555555554</v>
      </c>
      <c r="E1956" s="128">
        <f>(C1956+4.2+coefficient!$B$21-0.5)/0.95</f>
        <v>14.284210526315791</v>
      </c>
      <c r="F1956" s="178" t="s">
        <v>516</v>
      </c>
      <c r="G1956" s="179">
        <v>1955</v>
      </c>
      <c r="H1956" s="180">
        <f>(C1956+4.2+coefficient!$B$21)/0.85*1.19</f>
        <v>19.698</v>
      </c>
      <c r="I1956" s="132">
        <v>294</v>
      </c>
      <c r="J1956" s="132">
        <v>167453400</v>
      </c>
      <c r="K1956" s="132">
        <v>452789</v>
      </c>
      <c r="L1956" s="181">
        <f>(C1956+4.2+coefficient!$B$21)/0.88*1.19</f>
        <v>19.02647727272727</v>
      </c>
      <c r="M1956" s="135">
        <v>295</v>
      </c>
      <c r="N1956" s="135">
        <v>167453400</v>
      </c>
      <c r="O1956" s="135">
        <v>452790</v>
      </c>
      <c r="P1956" s="182">
        <f>(C1956+4.2+coefficient!$B$21-0.5)/0.88*1.19</f>
        <v>18.350340909090907</v>
      </c>
      <c r="Q1956" s="137">
        <v>296</v>
      </c>
      <c r="R1956" s="137">
        <v>167453400</v>
      </c>
      <c r="S1956" s="137">
        <v>452791</v>
      </c>
      <c r="T1956" s="186">
        <f t="shared" si="133"/>
        <v>9.5605681818181818</v>
      </c>
      <c r="U1956" s="187">
        <v>758</v>
      </c>
      <c r="V1956" s="187">
        <v>167453400</v>
      </c>
      <c r="W1956" s="187">
        <v>601872</v>
      </c>
      <c r="X1956" s="188">
        <f t="shared" si="135"/>
        <v>18.02647727272727</v>
      </c>
      <c r="Y1956" s="189">
        <v>759</v>
      </c>
      <c r="Z1956" s="189">
        <v>167453400</v>
      </c>
      <c r="AA1956" s="189">
        <v>601873</v>
      </c>
      <c r="AB1956" s="357">
        <v>0</v>
      </c>
    </row>
    <row r="1957" spans="1:33" x14ac:dyDescent="0.25">
      <c r="A1957" s="125" t="s">
        <v>2797</v>
      </c>
      <c r="B1957" s="183">
        <v>167453401</v>
      </c>
      <c r="C1957" s="184">
        <v>3.75</v>
      </c>
      <c r="D1957" s="127">
        <f>(C1957+4.2+coefficient!$B$20-0.5)/0.9*1.19</f>
        <v>21.75055555555555</v>
      </c>
      <c r="E1957" s="128">
        <f>(C1957+4.2+coefficient!$B$20-0.5)/0.95</f>
        <v>17.315789473684209</v>
      </c>
      <c r="F1957" s="185" t="s">
        <v>842</v>
      </c>
      <c r="G1957" s="179">
        <v>1956</v>
      </c>
      <c r="H1957" s="180">
        <f>(C1957+4.2+coefficient!$B$20)/0.85*1.19</f>
        <v>23.73</v>
      </c>
      <c r="I1957" s="132">
        <v>294</v>
      </c>
      <c r="J1957" s="132">
        <v>167453401</v>
      </c>
      <c r="K1957" s="132">
        <v>452792</v>
      </c>
      <c r="L1957" s="181">
        <f>(C1957+4.2+coefficient!$B$20)/0.88*1.19</f>
        <v>22.921022727272728</v>
      </c>
      <c r="M1957" s="135">
        <v>295</v>
      </c>
      <c r="N1957" s="135">
        <v>167453401</v>
      </c>
      <c r="O1957" s="135">
        <v>452793</v>
      </c>
      <c r="P1957" s="182">
        <f>(C1957+4.2+coefficient!$B$20-0.5)/0.88*1.19</f>
        <v>22.244886363636361</v>
      </c>
      <c r="Q1957" s="137">
        <v>296</v>
      </c>
      <c r="R1957" s="137">
        <v>167453401</v>
      </c>
      <c r="S1957" s="137">
        <v>452794</v>
      </c>
      <c r="T1957" s="186">
        <f t="shared" si="133"/>
        <v>10.750568181818183</v>
      </c>
      <c r="U1957" s="187">
        <v>758</v>
      </c>
      <c r="V1957" s="187">
        <v>167453401</v>
      </c>
      <c r="W1957" s="187">
        <v>601874</v>
      </c>
      <c r="X1957" s="188">
        <f t="shared" si="135"/>
        <v>21.921022727272728</v>
      </c>
      <c r="Y1957" s="189">
        <v>759</v>
      </c>
      <c r="Z1957" s="189">
        <v>167453401</v>
      </c>
      <c r="AA1957" s="189">
        <v>601875</v>
      </c>
      <c r="AB1957" s="357">
        <v>0</v>
      </c>
    </row>
    <row r="1958" spans="1:33" x14ac:dyDescent="0.25">
      <c r="A1958" s="144" t="s">
        <v>2798</v>
      </c>
      <c r="B1958" s="183">
        <v>167453402</v>
      </c>
      <c r="C1958" s="184">
        <v>4.4800000000000004</v>
      </c>
      <c r="D1958" s="127">
        <f>(C1958+4.2+coefficient!$B$19-0.5)/0.9*1.19</f>
        <v>26.682444444444442</v>
      </c>
      <c r="E1958" s="128">
        <f>(C1958+4.2+coefficient!$B$19-0.5)/0.95</f>
        <v>21.242105263157896</v>
      </c>
      <c r="F1958" s="178" t="s">
        <v>841</v>
      </c>
      <c r="G1958" s="179">
        <v>1957</v>
      </c>
      <c r="H1958" s="180">
        <f>(C1958+4.2+coefficient!$B$19)/0.85*1.19</f>
        <v>28.951999999999998</v>
      </c>
      <c r="I1958" s="132">
        <v>294</v>
      </c>
      <c r="J1958" s="132">
        <v>167453402</v>
      </c>
      <c r="K1958" s="132">
        <v>452795</v>
      </c>
      <c r="L1958" s="181">
        <f>(C1958+4.2+coefficient!$B$19)/0.88*1.19</f>
        <v>27.965</v>
      </c>
      <c r="M1958" s="135">
        <v>295</v>
      </c>
      <c r="N1958" s="135">
        <v>167453402</v>
      </c>
      <c r="O1958" s="135">
        <v>452796</v>
      </c>
      <c r="P1958" s="182">
        <f>(C1958+4.2+coefficient!$B$19-0.5)/0.88*1.19</f>
        <v>27.288863636363633</v>
      </c>
      <c r="Q1958" s="137">
        <v>296</v>
      </c>
      <c r="R1958" s="137">
        <v>167453402</v>
      </c>
      <c r="S1958" s="137">
        <v>452797</v>
      </c>
      <c r="T1958" s="186">
        <f t="shared" si="133"/>
        <v>11.737727272727271</v>
      </c>
      <c r="U1958" s="187">
        <v>758</v>
      </c>
      <c r="V1958" s="187">
        <v>167453402</v>
      </c>
      <c r="W1958" s="187">
        <v>601876</v>
      </c>
      <c r="X1958" s="188">
        <f t="shared" si="135"/>
        <v>26.965</v>
      </c>
      <c r="Y1958" s="189">
        <v>759</v>
      </c>
      <c r="Z1958" s="189">
        <v>167453402</v>
      </c>
      <c r="AA1958" s="189">
        <v>601877</v>
      </c>
      <c r="AB1958" s="357">
        <v>0</v>
      </c>
    </row>
    <row r="1959" spans="1:33" x14ac:dyDescent="0.25">
      <c r="A1959" s="148" t="s">
        <v>2799</v>
      </c>
      <c r="B1959" s="190">
        <v>167453403</v>
      </c>
      <c r="C1959" s="191">
        <v>3.68</v>
      </c>
      <c r="D1959" s="192">
        <f>(C1959+4.2+coefficient!$B$20-0.5)/0.9*1.19</f>
        <v>21.658000000000001</v>
      </c>
      <c r="E1959" s="193">
        <f>(C1959+4.2+coefficient!$B$20-0.5)/0.95</f>
        <v>17.242105263157899</v>
      </c>
      <c r="F1959" s="185" t="s">
        <v>842</v>
      </c>
      <c r="G1959" s="179">
        <v>1958</v>
      </c>
      <c r="H1959" s="180">
        <f>(C1959+4.2+coefficient!$B$20)/0.85*1.19</f>
        <v>23.632000000000005</v>
      </c>
      <c r="I1959" s="132">
        <v>294</v>
      </c>
      <c r="J1959" s="132">
        <v>167453403</v>
      </c>
      <c r="K1959" s="132">
        <v>452798</v>
      </c>
      <c r="L1959" s="181">
        <f>(C1959+4.2+coefficient!$B$20)/0.88*1.19</f>
        <v>22.826363636363638</v>
      </c>
      <c r="M1959" s="135">
        <v>295</v>
      </c>
      <c r="N1959" s="135">
        <v>167453403</v>
      </c>
      <c r="O1959" s="135">
        <v>452799</v>
      </c>
      <c r="P1959" s="182">
        <f>(C1959+4.2+coefficient!$B$20-0.5)/0.88*1.19</f>
        <v>22.150227272727275</v>
      </c>
      <c r="Q1959" s="137">
        <v>296</v>
      </c>
      <c r="R1959" s="137">
        <v>167453403</v>
      </c>
      <c r="S1959" s="137">
        <v>452800</v>
      </c>
      <c r="T1959" s="186">
        <f t="shared" si="133"/>
        <v>10.655909090909091</v>
      </c>
      <c r="U1959" s="187">
        <v>758</v>
      </c>
      <c r="V1959" s="187">
        <v>167453403</v>
      </c>
      <c r="W1959" s="187">
        <v>601878</v>
      </c>
      <c r="X1959" s="188">
        <f t="shared" si="135"/>
        <v>21.826363636363638</v>
      </c>
      <c r="Y1959" s="189">
        <v>759</v>
      </c>
      <c r="Z1959" s="189">
        <v>167453403</v>
      </c>
      <c r="AA1959" s="189">
        <v>601879</v>
      </c>
      <c r="AB1959" s="357">
        <v>0</v>
      </c>
    </row>
    <row r="1960" spans="1:33" x14ac:dyDescent="0.25">
      <c r="A1960" s="146" t="s">
        <v>2800</v>
      </c>
      <c r="B1960" s="190">
        <v>167453404</v>
      </c>
      <c r="C1960" s="191">
        <v>4.8099999999999996</v>
      </c>
      <c r="D1960" s="192">
        <f>(C1960+4.2+coefficient!$B$19-0.5)/0.9*1.19</f>
        <v>27.118777777777776</v>
      </c>
      <c r="E1960" s="193">
        <f>(C1960+4.2+coefficient!$B$19-0.5)/0.95</f>
        <v>21.589473684210525</v>
      </c>
      <c r="F1960" s="178" t="s">
        <v>841</v>
      </c>
      <c r="G1960" s="179">
        <v>1959</v>
      </c>
      <c r="H1960" s="180">
        <f>(C1960+4.2+coefficient!$B$19)/0.85*1.19</f>
        <v>29.413999999999994</v>
      </c>
      <c r="I1960" s="132">
        <v>294</v>
      </c>
      <c r="J1960" s="132">
        <v>167453404</v>
      </c>
      <c r="K1960" s="132">
        <v>452801</v>
      </c>
      <c r="L1960" s="181">
        <f>(C1960+4.2+coefficient!$B$19)/0.88*1.19</f>
        <v>28.411249999999995</v>
      </c>
      <c r="M1960" s="135">
        <v>295</v>
      </c>
      <c r="N1960" s="135">
        <v>167453404</v>
      </c>
      <c r="O1960" s="135">
        <v>452802</v>
      </c>
      <c r="P1960" s="182">
        <f>(C1960+4.2+coefficient!$B$19-0.5)/0.88*1.19</f>
        <v>27.735113636363632</v>
      </c>
      <c r="Q1960" s="137">
        <v>296</v>
      </c>
      <c r="R1960" s="137">
        <v>167453404</v>
      </c>
      <c r="S1960" s="137">
        <v>452803</v>
      </c>
      <c r="T1960" s="186">
        <f t="shared" si="133"/>
        <v>12.183977272727272</v>
      </c>
      <c r="U1960" s="187">
        <v>758</v>
      </c>
      <c r="V1960" s="187">
        <v>167453404</v>
      </c>
      <c r="W1960" s="187">
        <v>601880</v>
      </c>
      <c r="X1960" s="188">
        <f t="shared" si="135"/>
        <v>27.411249999999995</v>
      </c>
      <c r="Y1960" s="189">
        <v>759</v>
      </c>
      <c r="Z1960" s="189">
        <v>167453404</v>
      </c>
      <c r="AA1960" s="189">
        <v>601881</v>
      </c>
      <c r="AB1960" s="357">
        <v>0</v>
      </c>
    </row>
    <row r="1961" spans="1:33" x14ac:dyDescent="0.25">
      <c r="A1961" s="125" t="s">
        <v>2801</v>
      </c>
      <c r="B1961" s="183">
        <v>167453405</v>
      </c>
      <c r="C1961" s="184">
        <v>3.68</v>
      </c>
      <c r="D1961" s="127">
        <f>(C1961+4.2+coefficient!$B$20-0.5)/0.9*1.19</f>
        <v>21.658000000000001</v>
      </c>
      <c r="E1961" s="128">
        <f>(C1961+4.2+coefficient!$B$20-0.5)/0.95</f>
        <v>17.242105263157899</v>
      </c>
      <c r="F1961" s="185" t="s">
        <v>842</v>
      </c>
      <c r="G1961" s="179">
        <v>1960</v>
      </c>
      <c r="H1961" s="180">
        <f>(C1961+4.2+coefficient!$B$20)/0.85*1.19</f>
        <v>23.632000000000005</v>
      </c>
      <c r="I1961" s="132">
        <v>294</v>
      </c>
      <c r="J1961" s="132">
        <v>167453405</v>
      </c>
      <c r="K1961" s="132">
        <v>452804</v>
      </c>
      <c r="L1961" s="181">
        <f>(C1961+4.2+coefficient!$B$20)/0.88*1.19</f>
        <v>22.826363636363638</v>
      </c>
      <c r="M1961" s="135">
        <v>295</v>
      </c>
      <c r="N1961" s="135">
        <v>167453405</v>
      </c>
      <c r="O1961" s="135">
        <v>452805</v>
      </c>
      <c r="P1961" s="182">
        <f>(C1961+4.2+coefficient!$B$20-0.5)/0.88*1.19</f>
        <v>22.150227272727275</v>
      </c>
      <c r="Q1961" s="137">
        <v>296</v>
      </c>
      <c r="R1961" s="137">
        <v>167453405</v>
      </c>
      <c r="S1961" s="137">
        <v>452806</v>
      </c>
      <c r="T1961" s="186">
        <f t="shared" si="133"/>
        <v>10.655909090909091</v>
      </c>
      <c r="U1961" s="187">
        <v>758</v>
      </c>
      <c r="V1961" s="187">
        <v>167453405</v>
      </c>
      <c r="W1961" s="187">
        <v>601882</v>
      </c>
      <c r="X1961" s="188">
        <f t="shared" si="135"/>
        <v>21.826363636363638</v>
      </c>
      <c r="Y1961" s="189">
        <v>759</v>
      </c>
      <c r="Z1961" s="189">
        <v>167453405</v>
      </c>
      <c r="AA1961" s="189">
        <v>601883</v>
      </c>
      <c r="AB1961" s="357">
        <v>0</v>
      </c>
    </row>
    <row r="1962" spans="1:33" x14ac:dyDescent="0.25">
      <c r="A1962" s="144" t="s">
        <v>2802</v>
      </c>
      <c r="B1962" s="183">
        <v>167453406</v>
      </c>
      <c r="C1962" s="184">
        <v>4.8099999999999996</v>
      </c>
      <c r="D1962" s="127">
        <f>(C1962+4.2+coefficient!$B$19-0.5)/0.9*1.19</f>
        <v>27.118777777777776</v>
      </c>
      <c r="E1962" s="128">
        <f>(C1962+4.2+coefficient!$B$19-0.5)/0.95</f>
        <v>21.589473684210525</v>
      </c>
      <c r="F1962" s="178" t="s">
        <v>841</v>
      </c>
      <c r="G1962" s="179">
        <v>1961</v>
      </c>
      <c r="H1962" s="180">
        <f>(C1962+4.2+coefficient!$B$19)/0.85*1.19</f>
        <v>29.413999999999994</v>
      </c>
      <c r="I1962" s="132">
        <v>294</v>
      </c>
      <c r="J1962" s="132">
        <v>167453406</v>
      </c>
      <c r="K1962" s="132">
        <v>452807</v>
      </c>
      <c r="L1962" s="181">
        <f>(C1962+4.2+coefficient!$B$19)/0.88*1.19</f>
        <v>28.411249999999995</v>
      </c>
      <c r="M1962" s="135">
        <v>295</v>
      </c>
      <c r="N1962" s="135">
        <v>167453406</v>
      </c>
      <c r="O1962" s="135">
        <v>452808</v>
      </c>
      <c r="P1962" s="182">
        <f>(C1962+4.2+coefficient!$B$19-0.5)/0.88*1.19</f>
        <v>27.735113636363632</v>
      </c>
      <c r="Q1962" s="137">
        <v>296</v>
      </c>
      <c r="R1962" s="137">
        <v>167453406</v>
      </c>
      <c r="S1962" s="137">
        <v>452809</v>
      </c>
      <c r="T1962" s="186">
        <f t="shared" si="133"/>
        <v>12.183977272727272</v>
      </c>
      <c r="U1962" s="187">
        <v>758</v>
      </c>
      <c r="V1962" s="187">
        <v>167453406</v>
      </c>
      <c r="W1962" s="187">
        <v>601884</v>
      </c>
      <c r="X1962" s="188">
        <f t="shared" si="135"/>
        <v>27.411249999999995</v>
      </c>
      <c r="Y1962" s="189">
        <v>759</v>
      </c>
      <c r="Z1962" s="189">
        <v>167453406</v>
      </c>
      <c r="AA1962" s="189">
        <v>601885</v>
      </c>
      <c r="AB1962" s="357">
        <v>0</v>
      </c>
    </row>
    <row r="1963" spans="1:33" x14ac:dyDescent="0.25">
      <c r="A1963" s="125" t="s">
        <v>2803</v>
      </c>
      <c r="B1963" s="183">
        <v>167453407</v>
      </c>
      <c r="C1963" s="184">
        <v>3.59</v>
      </c>
      <c r="D1963" s="127">
        <f>(C1963+4.2+coefficient!$B$20-0.5)/0.9*1.19</f>
        <v>21.538999999999998</v>
      </c>
      <c r="E1963" s="128">
        <f>(C1963+4.2+coefficient!$B$20-0.5)/0.95</f>
        <v>17.147368421052633</v>
      </c>
      <c r="F1963" s="185" t="s">
        <v>842</v>
      </c>
      <c r="G1963" s="179">
        <v>1962</v>
      </c>
      <c r="H1963" s="180">
        <f>(C1963+4.2+coefficient!$B$20)/0.85*1.19</f>
        <v>23.506</v>
      </c>
      <c r="I1963" s="132">
        <v>294</v>
      </c>
      <c r="J1963" s="132">
        <v>167453407</v>
      </c>
      <c r="K1963" s="132">
        <v>452810</v>
      </c>
      <c r="L1963" s="181">
        <f>(C1963+4.2+coefficient!$B$20)/0.88*1.19</f>
        <v>22.70465909090909</v>
      </c>
      <c r="M1963" s="135">
        <v>295</v>
      </c>
      <c r="N1963" s="135">
        <v>167453407</v>
      </c>
      <c r="O1963" s="135">
        <v>452811</v>
      </c>
      <c r="P1963" s="182">
        <f>(C1963+4.2+coefficient!$B$20-0.5)/0.88*1.19</f>
        <v>22.028522727272726</v>
      </c>
      <c r="Q1963" s="137">
        <v>296</v>
      </c>
      <c r="R1963" s="137">
        <v>167453407</v>
      </c>
      <c r="S1963" s="137">
        <v>452812</v>
      </c>
      <c r="T1963" s="186">
        <f t="shared" si="133"/>
        <v>10.534204545454545</v>
      </c>
      <c r="U1963" s="187">
        <v>758</v>
      </c>
      <c r="V1963" s="187">
        <v>167453407</v>
      </c>
      <c r="W1963" s="187">
        <v>601886</v>
      </c>
      <c r="X1963" s="188">
        <f t="shared" si="135"/>
        <v>21.70465909090909</v>
      </c>
      <c r="Y1963" s="189">
        <v>759</v>
      </c>
      <c r="Z1963" s="189">
        <v>167453407</v>
      </c>
      <c r="AA1963" s="189">
        <v>601887</v>
      </c>
      <c r="AB1963" s="357">
        <v>0</v>
      </c>
    </row>
    <row r="1964" spans="1:33" x14ac:dyDescent="0.25">
      <c r="A1964" s="144" t="s">
        <v>2804</v>
      </c>
      <c r="B1964" s="183">
        <v>167453408</v>
      </c>
      <c r="C1964" s="184">
        <v>4.72</v>
      </c>
      <c r="D1964" s="127">
        <f>(C1964+4.2+coefficient!$B$19-0.5)/0.9*1.19</f>
        <v>26.999777777777776</v>
      </c>
      <c r="E1964" s="128">
        <f>(C1964+4.2+coefficient!$B$19-0.5)/0.95</f>
        <v>21.494736842105265</v>
      </c>
      <c r="F1964" s="178" t="s">
        <v>841</v>
      </c>
      <c r="G1964" s="179">
        <v>1963</v>
      </c>
      <c r="H1964" s="180">
        <f>(C1964+4.2+coefficient!$B$19)/0.85*1.19</f>
        <v>29.288</v>
      </c>
      <c r="I1964" s="132">
        <v>294</v>
      </c>
      <c r="J1964" s="132">
        <v>167453408</v>
      </c>
      <c r="K1964" s="132">
        <v>452813</v>
      </c>
      <c r="L1964" s="181">
        <f>(C1964+4.2+coefficient!$B$19)/0.88*1.19</f>
        <v>28.289545454545454</v>
      </c>
      <c r="M1964" s="135">
        <v>295</v>
      </c>
      <c r="N1964" s="135">
        <v>167453408</v>
      </c>
      <c r="O1964" s="135">
        <v>452814</v>
      </c>
      <c r="P1964" s="182">
        <f>(C1964+4.2+coefficient!$B$19-0.5)/0.88*1.19</f>
        <v>27.613409090909091</v>
      </c>
      <c r="Q1964" s="137">
        <v>296</v>
      </c>
      <c r="R1964" s="137">
        <v>167453408</v>
      </c>
      <c r="S1964" s="137">
        <v>452815</v>
      </c>
      <c r="T1964" s="186">
        <f t="shared" si="133"/>
        <v>12.062272727272727</v>
      </c>
      <c r="U1964" s="187">
        <v>758</v>
      </c>
      <c r="V1964" s="187">
        <v>167453408</v>
      </c>
      <c r="W1964" s="187">
        <v>601888</v>
      </c>
      <c r="X1964" s="188">
        <f t="shared" si="135"/>
        <v>27.289545454545454</v>
      </c>
      <c r="Y1964" s="189">
        <v>759</v>
      </c>
      <c r="Z1964" s="189">
        <v>167453408</v>
      </c>
      <c r="AA1964" s="189">
        <v>601889</v>
      </c>
      <c r="AB1964" s="357">
        <v>0</v>
      </c>
    </row>
    <row r="1965" spans="1:33" x14ac:dyDescent="0.25">
      <c r="A1965" s="125" t="s">
        <v>2805</v>
      </c>
      <c r="B1965" s="183">
        <v>167453409</v>
      </c>
      <c r="C1965" s="184">
        <v>4.32</v>
      </c>
      <c r="D1965" s="127">
        <f>(C1965+4.2+coefficient!$B$19-0.5)/0.9*1.19</f>
        <v>26.470888888888886</v>
      </c>
      <c r="E1965" s="128">
        <f>(C1965+4.2+coefficient!$B$19-0.5)/0.95</f>
        <v>21.073684210526316</v>
      </c>
      <c r="F1965" s="185" t="s">
        <v>841</v>
      </c>
      <c r="G1965" s="179">
        <v>1964</v>
      </c>
      <c r="H1965" s="180">
        <f>(C1965+4.2+coefficient!$B$19)/0.85*1.19</f>
        <v>28.727999999999998</v>
      </c>
      <c r="I1965" s="132">
        <v>294</v>
      </c>
      <c r="J1965" s="132">
        <v>167453409</v>
      </c>
      <c r="K1965" s="132">
        <v>452816</v>
      </c>
      <c r="L1965" s="181">
        <f>(C1965+4.2+coefficient!$B$19)/0.88*1.19</f>
        <v>27.748636363636361</v>
      </c>
      <c r="M1965" s="135">
        <v>295</v>
      </c>
      <c r="N1965" s="135">
        <v>167453409</v>
      </c>
      <c r="O1965" s="135">
        <v>452817</v>
      </c>
      <c r="P1965" s="182">
        <f>(C1965+4.2+coefficient!$B$19-0.5)/0.88*1.19</f>
        <v>27.072499999999998</v>
      </c>
      <c r="Q1965" s="137">
        <v>296</v>
      </c>
      <c r="R1965" s="137">
        <v>167453409</v>
      </c>
      <c r="S1965" s="137">
        <v>452818</v>
      </c>
      <c r="T1965" s="186">
        <f t="shared" si="133"/>
        <v>11.521363636363636</v>
      </c>
      <c r="U1965" s="187">
        <v>758</v>
      </c>
      <c r="V1965" s="187">
        <v>167453409</v>
      </c>
      <c r="W1965" s="187">
        <v>601890</v>
      </c>
      <c r="X1965" s="188">
        <f t="shared" si="135"/>
        <v>26.748636363636361</v>
      </c>
      <c r="Y1965" s="189">
        <v>759</v>
      </c>
      <c r="Z1965" s="189">
        <v>167453409</v>
      </c>
      <c r="AA1965" s="189">
        <v>601891</v>
      </c>
      <c r="AB1965" s="357">
        <v>0</v>
      </c>
      <c r="AE1965">
        <v>1</v>
      </c>
      <c r="AF1965">
        <v>27.75</v>
      </c>
      <c r="AG1965">
        <v>0</v>
      </c>
    </row>
    <row r="1966" spans="1:33" x14ac:dyDescent="0.25">
      <c r="A1966" s="146" t="s">
        <v>2806</v>
      </c>
      <c r="B1966" s="190">
        <v>167453410</v>
      </c>
      <c r="C1966" s="191">
        <v>4.12</v>
      </c>
      <c r="D1966" s="192">
        <f>(C1966+4.2+coefficient!$B$20-0.5)/0.9*1.19</f>
        <v>22.239777777777778</v>
      </c>
      <c r="E1966" s="193">
        <f>(C1966+4.2+coefficient!$B$20-0.5)/0.95</f>
        <v>17.705263157894738</v>
      </c>
      <c r="F1966" s="178" t="s">
        <v>842</v>
      </c>
      <c r="G1966" s="179">
        <v>1965</v>
      </c>
      <c r="H1966" s="180">
        <f>(C1966+4.2+coefficient!$B$20)/0.85*1.19</f>
        <v>24.248000000000001</v>
      </c>
      <c r="I1966" s="132">
        <v>294</v>
      </c>
      <c r="J1966" s="132">
        <v>167453410</v>
      </c>
      <c r="K1966" s="132">
        <v>452819</v>
      </c>
      <c r="L1966" s="181">
        <f>(C1966+4.2+coefficient!$B$20)/0.88*1.19</f>
        <v>23.421363636363637</v>
      </c>
      <c r="M1966" s="135">
        <v>295</v>
      </c>
      <c r="N1966" s="135">
        <v>167453410</v>
      </c>
      <c r="O1966" s="135">
        <v>452820</v>
      </c>
      <c r="P1966" s="182">
        <f>(C1966+4.2+coefficient!$B$20-0.5)/0.88*1.19</f>
        <v>22.74522727272727</v>
      </c>
      <c r="Q1966" s="137">
        <v>296</v>
      </c>
      <c r="R1966" s="137">
        <v>167453410</v>
      </c>
      <c r="S1966" s="137">
        <v>452821</v>
      </c>
      <c r="T1966" s="186">
        <f t="shared" si="133"/>
        <v>11.250909090909092</v>
      </c>
      <c r="U1966" s="187">
        <v>758</v>
      </c>
      <c r="V1966" s="187">
        <v>167453410</v>
      </c>
      <c r="W1966" s="187">
        <v>601892</v>
      </c>
      <c r="X1966" s="188">
        <f>L1966-4.9</f>
        <v>18.521363636363638</v>
      </c>
      <c r="Y1966" s="189">
        <v>759</v>
      </c>
      <c r="Z1966" s="189">
        <v>167453410</v>
      </c>
      <c r="AA1966" s="189">
        <v>601893</v>
      </c>
      <c r="AB1966" s="357">
        <v>0</v>
      </c>
    </row>
    <row r="1967" spans="1:33" x14ac:dyDescent="0.25">
      <c r="A1967" s="148" t="s">
        <v>2807</v>
      </c>
      <c r="B1967" s="190">
        <v>167453411</v>
      </c>
      <c r="C1967" s="191">
        <v>4.8499999999999996</v>
      </c>
      <c r="D1967" s="192">
        <f>(C1967+4.2+coefficient!$B$19-0.5)/0.9*1.19</f>
        <v>27.171666666666663</v>
      </c>
      <c r="E1967" s="193">
        <f>(C1967+4.2+coefficient!$B$19-0.5)/0.95</f>
        <v>21.631578947368421</v>
      </c>
      <c r="F1967" s="185" t="s">
        <v>841</v>
      </c>
      <c r="G1967" s="179">
        <v>1966</v>
      </c>
      <c r="H1967" s="180">
        <f>(C1967+4.2+coefficient!$B$19)/0.85*1.19</f>
        <v>29.47</v>
      </c>
      <c r="I1967" s="132">
        <v>294</v>
      </c>
      <c r="J1967" s="132">
        <v>167453411</v>
      </c>
      <c r="K1967" s="132">
        <v>452822</v>
      </c>
      <c r="L1967" s="181">
        <f>(C1967+4.2+coefficient!$B$19)/0.88*1.19</f>
        <v>28.465340909090909</v>
      </c>
      <c r="M1967" s="135">
        <v>295</v>
      </c>
      <c r="N1967" s="135">
        <v>167453411</v>
      </c>
      <c r="O1967" s="135">
        <v>452823</v>
      </c>
      <c r="P1967" s="182">
        <f>(C1967+4.2+coefficient!$B$19-0.5)/0.88*1.19</f>
        <v>27.789204545454542</v>
      </c>
      <c r="Q1967" s="137">
        <v>296</v>
      </c>
      <c r="R1967" s="137">
        <v>167453411</v>
      </c>
      <c r="S1967" s="137">
        <v>452824</v>
      </c>
      <c r="T1967" s="186">
        <f t="shared" si="133"/>
        <v>12.238068181818182</v>
      </c>
      <c r="U1967" s="187">
        <v>758</v>
      </c>
      <c r="V1967" s="187">
        <v>167453411</v>
      </c>
      <c r="W1967" s="187">
        <v>601894</v>
      </c>
      <c r="X1967" s="188">
        <f>L1967-4.9</f>
        <v>23.565340909090907</v>
      </c>
      <c r="Y1967" s="189">
        <v>759</v>
      </c>
      <c r="Z1967" s="189">
        <v>167453411</v>
      </c>
      <c r="AA1967" s="189">
        <v>601895</v>
      </c>
      <c r="AB1967" s="357">
        <v>0</v>
      </c>
    </row>
    <row r="1968" spans="1:33" x14ac:dyDescent="0.25">
      <c r="A1968" s="144" t="s">
        <v>2808</v>
      </c>
      <c r="B1968" s="183">
        <v>167453412</v>
      </c>
      <c r="C1968" s="184">
        <v>2.64</v>
      </c>
      <c r="D1968" s="127">
        <f>(C1968+4.2+coefficient!$B$21-0.5)/0.9*1.19</f>
        <v>17.638444444444442</v>
      </c>
      <c r="E1968" s="128">
        <f>(C1968+4.2+coefficient!$B$21-0.5)/0.95</f>
        <v>14.042105263157895</v>
      </c>
      <c r="F1968" s="178" t="s">
        <v>516</v>
      </c>
      <c r="G1968" s="179">
        <v>1967</v>
      </c>
      <c r="H1968" s="180">
        <f>(C1968+4.2+coefficient!$B$21)/0.85*1.19</f>
        <v>19.375999999999998</v>
      </c>
      <c r="I1968" s="132">
        <v>294</v>
      </c>
      <c r="J1968" s="132">
        <v>167453412</v>
      </c>
      <c r="K1968" s="132">
        <v>452825</v>
      </c>
      <c r="L1968" s="181">
        <f>(C1968+4.2+coefficient!$B$21)/0.88*1.19</f>
        <v>18.715454545454545</v>
      </c>
      <c r="M1968" s="135">
        <v>295</v>
      </c>
      <c r="N1968" s="135">
        <v>167453412</v>
      </c>
      <c r="O1968" s="135">
        <v>452826</v>
      </c>
      <c r="P1968" s="182">
        <f>(C1968+4.2+coefficient!$B$21-0.5)/0.88*1.19</f>
        <v>18.039318181818182</v>
      </c>
      <c r="Q1968" s="137">
        <v>296</v>
      </c>
      <c r="R1968" s="137">
        <v>167453412</v>
      </c>
      <c r="S1968" s="137">
        <v>452827</v>
      </c>
      <c r="T1968" s="186">
        <f t="shared" si="133"/>
        <v>9.2495454545454532</v>
      </c>
      <c r="U1968" s="187">
        <v>758</v>
      </c>
      <c r="V1968" s="187">
        <v>167453412</v>
      </c>
      <c r="W1968" s="187">
        <v>601896</v>
      </c>
      <c r="X1968" s="188">
        <f t="shared" ref="X1968:X1977" si="136">L1968-1</f>
        <v>17.715454545454545</v>
      </c>
      <c r="Y1968" s="189">
        <v>759</v>
      </c>
      <c r="Z1968" s="189">
        <v>167453412</v>
      </c>
      <c r="AA1968" s="189">
        <v>601897</v>
      </c>
      <c r="AB1968" s="357">
        <v>0</v>
      </c>
    </row>
    <row r="1969" spans="1:28" x14ac:dyDescent="0.25">
      <c r="A1969" s="125" t="s">
        <v>2809</v>
      </c>
      <c r="B1969" s="183">
        <v>167453413</v>
      </c>
      <c r="C1969" s="184">
        <v>3.52</v>
      </c>
      <c r="D1969" s="127">
        <f>(C1969+4.2+coefficient!$B$20-0.5)/0.9*1.19</f>
        <v>21.446444444444442</v>
      </c>
      <c r="E1969" s="128">
        <f>(C1969+4.2+coefficient!$B$20-0.5)/0.95</f>
        <v>17.073684210526316</v>
      </c>
      <c r="F1969" s="185" t="s">
        <v>842</v>
      </c>
      <c r="G1969" s="179">
        <v>1968</v>
      </c>
      <c r="H1969" s="180">
        <f>(C1969+4.2+coefficient!$B$20)/0.85*1.19</f>
        <v>23.407999999999998</v>
      </c>
      <c r="I1969" s="132">
        <v>294</v>
      </c>
      <c r="J1969" s="132">
        <v>167453413</v>
      </c>
      <c r="K1969" s="132">
        <v>452828</v>
      </c>
      <c r="L1969" s="181">
        <f>(C1969+4.2+coefficient!$B$20)/0.88*1.19</f>
        <v>22.61</v>
      </c>
      <c r="M1969" s="135">
        <v>295</v>
      </c>
      <c r="N1969" s="135">
        <v>167453413</v>
      </c>
      <c r="O1969" s="135">
        <v>452829</v>
      </c>
      <c r="P1969" s="182">
        <f>(C1969+4.2+coefficient!$B$20-0.5)/0.88*1.19</f>
        <v>21.933863636363633</v>
      </c>
      <c r="Q1969" s="137">
        <v>296</v>
      </c>
      <c r="R1969" s="137">
        <v>167453413</v>
      </c>
      <c r="S1969" s="137">
        <v>452830</v>
      </c>
      <c r="T1969" s="186">
        <f t="shared" si="133"/>
        <v>10.439545454545454</v>
      </c>
      <c r="U1969" s="187">
        <v>758</v>
      </c>
      <c r="V1969" s="187">
        <v>167453413</v>
      </c>
      <c r="W1969" s="187">
        <v>601898</v>
      </c>
      <c r="X1969" s="188">
        <f t="shared" si="136"/>
        <v>21.61</v>
      </c>
      <c r="Y1969" s="189">
        <v>759</v>
      </c>
      <c r="Z1969" s="189">
        <v>167453413</v>
      </c>
      <c r="AA1969" s="189">
        <v>601899</v>
      </c>
      <c r="AB1969" s="357">
        <v>0</v>
      </c>
    </row>
    <row r="1970" spans="1:28" x14ac:dyDescent="0.25">
      <c r="A1970" s="144" t="s">
        <v>2810</v>
      </c>
      <c r="B1970" s="183">
        <v>167453414</v>
      </c>
      <c r="C1970" s="184">
        <v>4.25</v>
      </c>
      <c r="D1970" s="127">
        <f>(C1970+4.2+coefficient!$B$19-0.5)/0.9*1.19</f>
        <v>26.37833333333333</v>
      </c>
      <c r="E1970" s="128">
        <f>(C1970+4.2+coefficient!$B$19-0.5)/0.95</f>
        <v>21</v>
      </c>
      <c r="F1970" s="178" t="s">
        <v>841</v>
      </c>
      <c r="G1970" s="179">
        <v>1969</v>
      </c>
      <c r="H1970" s="180">
        <f>(C1970+4.2+coefficient!$B$19)/0.85*1.19</f>
        <v>28.63</v>
      </c>
      <c r="I1970" s="132">
        <v>294</v>
      </c>
      <c r="J1970" s="132">
        <v>167453414</v>
      </c>
      <c r="K1970" s="132">
        <v>452831</v>
      </c>
      <c r="L1970" s="181">
        <f>(C1970+4.2+coefficient!$B$19)/0.88*1.19</f>
        <v>27.653977272727271</v>
      </c>
      <c r="M1970" s="135">
        <v>295</v>
      </c>
      <c r="N1970" s="135">
        <v>167453414</v>
      </c>
      <c r="O1970" s="135">
        <v>452832</v>
      </c>
      <c r="P1970" s="182">
        <f>(C1970+4.2+coefficient!$B$19-0.5)/0.88*1.19</f>
        <v>26.977840909090904</v>
      </c>
      <c r="Q1970" s="137">
        <v>296</v>
      </c>
      <c r="R1970" s="137">
        <v>167453414</v>
      </c>
      <c r="S1970" s="137">
        <v>452833</v>
      </c>
      <c r="T1970" s="186">
        <f t="shared" si="133"/>
        <v>11.426704545454545</v>
      </c>
      <c r="U1970" s="187">
        <v>758</v>
      </c>
      <c r="V1970" s="187">
        <v>167453414</v>
      </c>
      <c r="W1970" s="187">
        <v>601900</v>
      </c>
      <c r="X1970" s="188">
        <f t="shared" si="136"/>
        <v>26.653977272727271</v>
      </c>
      <c r="Y1970" s="189">
        <v>759</v>
      </c>
      <c r="Z1970" s="189">
        <v>167453414</v>
      </c>
      <c r="AA1970" s="189">
        <v>601901</v>
      </c>
      <c r="AB1970" s="357">
        <v>0</v>
      </c>
    </row>
    <row r="1971" spans="1:28" x14ac:dyDescent="0.25">
      <c r="A1971" s="148" t="s">
        <v>2811</v>
      </c>
      <c r="B1971" s="190">
        <v>167453415</v>
      </c>
      <c r="C1971" s="191">
        <v>3.45</v>
      </c>
      <c r="D1971" s="192">
        <f>(C1971+4.2+coefficient!$B$20-0.5)/0.9*1.19</f>
        <v>21.353888888888886</v>
      </c>
      <c r="E1971" s="193">
        <f>(C1971+4.2+coefficient!$B$20-0.5)/0.95</f>
        <v>17</v>
      </c>
      <c r="F1971" s="185" t="s">
        <v>842</v>
      </c>
      <c r="G1971" s="179">
        <v>1970</v>
      </c>
      <c r="H1971" s="180">
        <f>(C1971+4.2+coefficient!$B$20)/0.85*1.19</f>
        <v>23.309999999999995</v>
      </c>
      <c r="I1971" s="132">
        <v>294</v>
      </c>
      <c r="J1971" s="132">
        <v>167453415</v>
      </c>
      <c r="K1971" s="132">
        <v>452834</v>
      </c>
      <c r="L1971" s="181">
        <f>(C1971+4.2+coefficient!$B$20)/0.88*1.19</f>
        <v>22.515340909090906</v>
      </c>
      <c r="M1971" s="135">
        <v>295</v>
      </c>
      <c r="N1971" s="135">
        <v>167453415</v>
      </c>
      <c r="O1971" s="135">
        <v>452835</v>
      </c>
      <c r="P1971" s="182">
        <f>(C1971+4.2+coefficient!$B$20-0.5)/0.88*1.19</f>
        <v>21.839204545454542</v>
      </c>
      <c r="Q1971" s="137">
        <v>296</v>
      </c>
      <c r="R1971" s="137">
        <v>167453415</v>
      </c>
      <c r="S1971" s="137">
        <v>452836</v>
      </c>
      <c r="T1971" s="186">
        <f t="shared" si="133"/>
        <v>10.344886363636363</v>
      </c>
      <c r="U1971" s="187">
        <v>758</v>
      </c>
      <c r="V1971" s="187">
        <v>167453415</v>
      </c>
      <c r="W1971" s="187">
        <v>601902</v>
      </c>
      <c r="X1971" s="188">
        <f t="shared" si="136"/>
        <v>21.515340909090906</v>
      </c>
      <c r="Y1971" s="189">
        <v>759</v>
      </c>
      <c r="Z1971" s="189">
        <v>167453415</v>
      </c>
      <c r="AA1971" s="189">
        <v>601903</v>
      </c>
      <c r="AB1971" s="357">
        <v>0</v>
      </c>
    </row>
    <row r="1972" spans="1:28" x14ac:dyDescent="0.25">
      <c r="A1972" s="146" t="s">
        <v>2812</v>
      </c>
      <c r="B1972" s="190">
        <v>167453416</v>
      </c>
      <c r="C1972" s="191">
        <v>4.58</v>
      </c>
      <c r="D1972" s="192">
        <f>(C1972+4.2+coefficient!$B$19-0.5)/0.9*1.19</f>
        <v>26.814666666666668</v>
      </c>
      <c r="E1972" s="193">
        <f>(C1972+4.2+coefficient!$B$19-0.5)/0.95</f>
        <v>21.347368421052632</v>
      </c>
      <c r="F1972" s="178" t="s">
        <v>841</v>
      </c>
      <c r="G1972" s="179">
        <v>1971</v>
      </c>
      <c r="H1972" s="180">
        <f>(C1972+4.2+coefficient!$B$19)/0.85*1.19</f>
        <v>29.092000000000002</v>
      </c>
      <c r="I1972" s="132">
        <v>294</v>
      </c>
      <c r="J1972" s="132">
        <v>167453416</v>
      </c>
      <c r="K1972" s="132">
        <v>452837</v>
      </c>
      <c r="L1972" s="181">
        <f>(C1972+4.2+coefficient!$B$19)/0.88*1.19</f>
        <v>28.10022727272727</v>
      </c>
      <c r="M1972" s="135">
        <v>295</v>
      </c>
      <c r="N1972" s="135">
        <v>167453416</v>
      </c>
      <c r="O1972" s="135">
        <v>452838</v>
      </c>
      <c r="P1972" s="182">
        <f>(C1972+4.2+coefficient!$B$19-0.5)/0.88*1.19</f>
        <v>27.424090909090911</v>
      </c>
      <c r="Q1972" s="137">
        <v>296</v>
      </c>
      <c r="R1972" s="137">
        <v>167453416</v>
      </c>
      <c r="S1972" s="137">
        <v>452839</v>
      </c>
      <c r="T1972" s="186">
        <f t="shared" si="133"/>
        <v>11.872954545454546</v>
      </c>
      <c r="U1972" s="187">
        <v>758</v>
      </c>
      <c r="V1972" s="187">
        <v>167453416</v>
      </c>
      <c r="W1972" s="187">
        <v>601904</v>
      </c>
      <c r="X1972" s="188">
        <f t="shared" si="136"/>
        <v>27.10022727272727</v>
      </c>
      <c r="Y1972" s="189">
        <v>759</v>
      </c>
      <c r="Z1972" s="189">
        <v>167453416</v>
      </c>
      <c r="AA1972" s="189">
        <v>601905</v>
      </c>
      <c r="AB1972" s="357">
        <v>0</v>
      </c>
    </row>
    <row r="1973" spans="1:28" x14ac:dyDescent="0.25">
      <c r="A1973" s="125" t="s">
        <v>2813</v>
      </c>
      <c r="B1973" s="183">
        <v>167453417</v>
      </c>
      <c r="C1973" s="184">
        <v>3.45</v>
      </c>
      <c r="D1973" s="127">
        <f>(C1973+4.2+coefficient!$B$20-0.5)/0.9*1.19</f>
        <v>21.353888888888886</v>
      </c>
      <c r="E1973" s="128">
        <f>(C1973+4.2+coefficient!$B$20-0.5)/0.95</f>
        <v>17</v>
      </c>
      <c r="F1973" s="185" t="s">
        <v>842</v>
      </c>
      <c r="G1973" s="179">
        <v>1972</v>
      </c>
      <c r="H1973" s="180">
        <f>(C1973+4.2+coefficient!$B$20)/0.85*1.19</f>
        <v>23.309999999999995</v>
      </c>
      <c r="I1973" s="132">
        <v>294</v>
      </c>
      <c r="J1973" s="132">
        <v>167453417</v>
      </c>
      <c r="K1973" s="132">
        <v>452840</v>
      </c>
      <c r="L1973" s="181">
        <f>(C1973+4.2+coefficient!$B$20)/0.88*1.19</f>
        <v>22.515340909090906</v>
      </c>
      <c r="M1973" s="135">
        <v>295</v>
      </c>
      <c r="N1973" s="135">
        <v>167453417</v>
      </c>
      <c r="O1973" s="135">
        <v>452841</v>
      </c>
      <c r="P1973" s="182">
        <f>(C1973+4.2+coefficient!$B$20-0.5)/0.88*1.19</f>
        <v>21.839204545454542</v>
      </c>
      <c r="Q1973" s="137">
        <v>296</v>
      </c>
      <c r="R1973" s="137">
        <v>167453417</v>
      </c>
      <c r="S1973" s="137">
        <v>452842</v>
      </c>
      <c r="T1973" s="186">
        <f t="shared" si="133"/>
        <v>10.344886363636363</v>
      </c>
      <c r="U1973" s="187">
        <v>758</v>
      </c>
      <c r="V1973" s="187">
        <v>167453417</v>
      </c>
      <c r="W1973" s="187">
        <v>601906</v>
      </c>
      <c r="X1973" s="188">
        <f t="shared" si="136"/>
        <v>21.515340909090906</v>
      </c>
      <c r="Y1973" s="189">
        <v>759</v>
      </c>
      <c r="Z1973" s="189">
        <v>167453417</v>
      </c>
      <c r="AA1973" s="189">
        <v>601907</v>
      </c>
      <c r="AB1973" s="357">
        <v>0</v>
      </c>
    </row>
    <row r="1974" spans="1:28" x14ac:dyDescent="0.25">
      <c r="A1974" s="144" t="s">
        <v>2814</v>
      </c>
      <c r="B1974" s="183">
        <v>167453418</v>
      </c>
      <c r="C1974" s="184">
        <v>4.58</v>
      </c>
      <c r="D1974" s="127">
        <f>(C1974+4.2+coefficient!$B$19-0.5)/0.9*1.19</f>
        <v>26.814666666666668</v>
      </c>
      <c r="E1974" s="128">
        <f>(C1974+4.2+coefficient!$B$19-0.5)/0.95</f>
        <v>21.347368421052632</v>
      </c>
      <c r="F1974" s="178" t="s">
        <v>841</v>
      </c>
      <c r="G1974" s="179">
        <v>1973</v>
      </c>
      <c r="H1974" s="180">
        <f>(C1974+4.2+coefficient!$B$19)/0.85*1.19</f>
        <v>29.092000000000002</v>
      </c>
      <c r="I1974" s="132">
        <v>294</v>
      </c>
      <c r="J1974" s="132">
        <v>167453418</v>
      </c>
      <c r="K1974" s="132">
        <v>452843</v>
      </c>
      <c r="L1974" s="181">
        <f>(C1974+4.2+coefficient!$B$19)/0.88*1.19</f>
        <v>28.10022727272727</v>
      </c>
      <c r="M1974" s="135">
        <v>295</v>
      </c>
      <c r="N1974" s="135">
        <v>167453418</v>
      </c>
      <c r="O1974" s="135">
        <v>452844</v>
      </c>
      <c r="P1974" s="182">
        <f>(C1974+4.2+coefficient!$B$19-0.5)/0.88*1.19</f>
        <v>27.424090909090911</v>
      </c>
      <c r="Q1974" s="137">
        <v>296</v>
      </c>
      <c r="R1974" s="137">
        <v>167453418</v>
      </c>
      <c r="S1974" s="137">
        <v>452845</v>
      </c>
      <c r="T1974" s="186">
        <f t="shared" si="133"/>
        <v>11.872954545454546</v>
      </c>
      <c r="U1974" s="187">
        <v>758</v>
      </c>
      <c r="V1974" s="187">
        <v>167453418</v>
      </c>
      <c r="W1974" s="187">
        <v>601908</v>
      </c>
      <c r="X1974" s="188">
        <f t="shared" si="136"/>
        <v>27.10022727272727</v>
      </c>
      <c r="Y1974" s="189">
        <v>759</v>
      </c>
      <c r="Z1974" s="189">
        <v>167453418</v>
      </c>
      <c r="AA1974" s="189">
        <v>601909</v>
      </c>
      <c r="AB1974" s="357">
        <v>0</v>
      </c>
    </row>
    <row r="1975" spans="1:28" x14ac:dyDescent="0.25">
      <c r="A1975" s="125" t="s">
        <v>2815</v>
      </c>
      <c r="B1975" s="183">
        <v>167453419</v>
      </c>
      <c r="C1975" s="184">
        <v>3.36</v>
      </c>
      <c r="D1975" s="127">
        <f>(C1975+4.2+coefficient!$B$20-0.5)/0.9*1.19</f>
        <v>21.234888888888889</v>
      </c>
      <c r="E1975" s="128">
        <f>(C1975+4.2+coefficient!$B$20-0.5)/0.95</f>
        <v>16.905263157894741</v>
      </c>
      <c r="F1975" s="185" t="s">
        <v>842</v>
      </c>
      <c r="G1975" s="179">
        <v>1974</v>
      </c>
      <c r="H1975" s="180">
        <f>(C1975+4.2+coefficient!$B$20)/0.85*1.19</f>
        <v>23.184000000000001</v>
      </c>
      <c r="I1975" s="132">
        <v>294</v>
      </c>
      <c r="J1975" s="132">
        <v>167453419</v>
      </c>
      <c r="K1975" s="132">
        <v>452846</v>
      </c>
      <c r="L1975" s="181">
        <f>(C1975+4.2+coefficient!$B$20)/0.88*1.19</f>
        <v>22.393636363636364</v>
      </c>
      <c r="M1975" s="135">
        <v>295</v>
      </c>
      <c r="N1975" s="135">
        <v>167453419</v>
      </c>
      <c r="O1975" s="135">
        <v>452847</v>
      </c>
      <c r="P1975" s="182">
        <f>(C1975+4.2+coefficient!$B$20-0.5)/0.88*1.19</f>
        <v>21.717500000000005</v>
      </c>
      <c r="Q1975" s="137">
        <v>296</v>
      </c>
      <c r="R1975" s="137">
        <v>167453419</v>
      </c>
      <c r="S1975" s="137">
        <v>452848</v>
      </c>
      <c r="T1975" s="186">
        <f t="shared" si="133"/>
        <v>10.223181818181819</v>
      </c>
      <c r="U1975" s="187">
        <v>758</v>
      </c>
      <c r="V1975" s="187">
        <v>167453419</v>
      </c>
      <c r="W1975" s="187">
        <v>601910</v>
      </c>
      <c r="X1975" s="188">
        <f t="shared" si="136"/>
        <v>21.393636363636364</v>
      </c>
      <c r="Y1975" s="189">
        <v>759</v>
      </c>
      <c r="Z1975" s="189">
        <v>167453419</v>
      </c>
      <c r="AA1975" s="189">
        <v>601911</v>
      </c>
      <c r="AB1975" s="357">
        <v>0</v>
      </c>
    </row>
    <row r="1976" spans="1:28" x14ac:dyDescent="0.25">
      <c r="A1976" s="144" t="s">
        <v>2816</v>
      </c>
      <c r="B1976" s="183">
        <v>167453420</v>
      </c>
      <c r="C1976" s="184">
        <v>4.49</v>
      </c>
      <c r="D1976" s="127">
        <f>(C1976+4.2+coefficient!$B$19-0.5)/0.9*1.19</f>
        <v>26.695666666666664</v>
      </c>
      <c r="E1976" s="128">
        <f>(C1976+4.2+coefficient!$B$19-0.5)/0.95</f>
        <v>21.252631578947369</v>
      </c>
      <c r="F1976" s="178" t="s">
        <v>841</v>
      </c>
      <c r="G1976" s="179">
        <v>1975</v>
      </c>
      <c r="H1976" s="180">
        <f>(C1976+4.2+coefficient!$B$19)/0.85*1.19</f>
        <v>28.966000000000001</v>
      </c>
      <c r="I1976" s="132">
        <v>294</v>
      </c>
      <c r="J1976" s="132">
        <v>167453420</v>
      </c>
      <c r="K1976" s="132">
        <v>452849</v>
      </c>
      <c r="L1976" s="181">
        <f>(C1976+4.2+coefficient!$B$19)/0.88*1.19</f>
        <v>27.978522727272725</v>
      </c>
      <c r="M1976" s="135">
        <v>295</v>
      </c>
      <c r="N1976" s="135">
        <v>167453420</v>
      </c>
      <c r="O1976" s="135">
        <v>452850</v>
      </c>
      <c r="P1976" s="182">
        <f>(C1976+4.2+coefficient!$B$19-0.5)/0.88*1.19</f>
        <v>27.302386363636366</v>
      </c>
      <c r="Q1976" s="137">
        <v>296</v>
      </c>
      <c r="R1976" s="137">
        <v>167453420</v>
      </c>
      <c r="S1976" s="137">
        <v>452851</v>
      </c>
      <c r="T1976" s="186">
        <f t="shared" si="133"/>
        <v>11.751250000000002</v>
      </c>
      <c r="U1976" s="187">
        <v>758</v>
      </c>
      <c r="V1976" s="187">
        <v>167453420</v>
      </c>
      <c r="W1976" s="187">
        <v>601912</v>
      </c>
      <c r="X1976" s="188">
        <f t="shared" si="136"/>
        <v>26.978522727272725</v>
      </c>
      <c r="Y1976" s="189">
        <v>759</v>
      </c>
      <c r="Z1976" s="189">
        <v>167453420</v>
      </c>
      <c r="AA1976" s="189">
        <v>601913</v>
      </c>
      <c r="AB1976" s="357">
        <v>0</v>
      </c>
    </row>
    <row r="1977" spans="1:28" x14ac:dyDescent="0.25">
      <c r="A1977" s="125" t="s">
        <v>2817</v>
      </c>
      <c r="B1977" s="183">
        <v>167453421</v>
      </c>
      <c r="C1977" s="184">
        <v>4.09</v>
      </c>
      <c r="D1977" s="127">
        <f>(C1977+4.2+coefficient!$B$19-0.5)/0.9*1.19</f>
        <v>26.166777777777774</v>
      </c>
      <c r="E1977" s="128">
        <f>(C1977+4.2+coefficient!$B$19-0.5)/0.95</f>
        <v>20.831578947368421</v>
      </c>
      <c r="F1977" s="185" t="s">
        <v>841</v>
      </c>
      <c r="G1977" s="179">
        <v>1976</v>
      </c>
      <c r="H1977" s="180">
        <f>(C1977+4.2+coefficient!$B$19)/0.85*1.19</f>
        <v>28.405999999999999</v>
      </c>
      <c r="I1977" s="132">
        <v>294</v>
      </c>
      <c r="J1977" s="132">
        <v>167453421</v>
      </c>
      <c r="K1977" s="132">
        <v>452852</v>
      </c>
      <c r="L1977" s="181">
        <f>(C1977+4.2+coefficient!$B$19)/0.88*1.19</f>
        <v>27.437613636363633</v>
      </c>
      <c r="M1977" s="135">
        <v>295</v>
      </c>
      <c r="N1977" s="135">
        <v>167453421</v>
      </c>
      <c r="O1977" s="135">
        <v>452853</v>
      </c>
      <c r="P1977" s="182">
        <f>(C1977+4.2+coefficient!$B$19-0.5)/0.88*1.19</f>
        <v>26.761477272727269</v>
      </c>
      <c r="Q1977" s="137">
        <v>296</v>
      </c>
      <c r="R1977" s="137">
        <v>167453421</v>
      </c>
      <c r="S1977" s="137">
        <v>452854</v>
      </c>
      <c r="T1977" s="186">
        <f t="shared" si="133"/>
        <v>11.210340909090908</v>
      </c>
      <c r="U1977" s="187">
        <v>758</v>
      </c>
      <c r="V1977" s="187">
        <v>167453421</v>
      </c>
      <c r="W1977" s="187">
        <v>601914</v>
      </c>
      <c r="X1977" s="188">
        <f t="shared" si="136"/>
        <v>26.437613636363633</v>
      </c>
      <c r="Y1977" s="189">
        <v>759</v>
      </c>
      <c r="Z1977" s="189">
        <v>167453421</v>
      </c>
      <c r="AA1977" s="189">
        <v>601915</v>
      </c>
      <c r="AB1977" s="357">
        <v>0</v>
      </c>
    </row>
    <row r="1978" spans="1:28" x14ac:dyDescent="0.25">
      <c r="A1978" s="146" t="s">
        <v>2818</v>
      </c>
      <c r="B1978" s="190">
        <v>167453422</v>
      </c>
      <c r="C1978" s="191">
        <v>3.89</v>
      </c>
      <c r="D1978" s="192">
        <f>(C1978+4.2+coefficient!$B$20-0.5)/0.9*1.19</f>
        <v>21.935666666666666</v>
      </c>
      <c r="E1978" s="193">
        <f>(C1978+4.2+coefficient!$B$20-0.5)/0.95</f>
        <v>17.463157894736842</v>
      </c>
      <c r="F1978" s="178" t="s">
        <v>842</v>
      </c>
      <c r="G1978" s="179">
        <v>1977</v>
      </c>
      <c r="H1978" s="180">
        <f>(C1978+4.2+coefficient!$B$20)/0.85*1.19</f>
        <v>23.925999999999998</v>
      </c>
      <c r="I1978" s="132">
        <v>294</v>
      </c>
      <c r="J1978" s="132">
        <v>167453422</v>
      </c>
      <c r="K1978" s="132">
        <v>452855</v>
      </c>
      <c r="L1978" s="181">
        <f>(C1978+4.2+coefficient!$B$20)/0.88*1.19</f>
        <v>23.110340909090908</v>
      </c>
      <c r="M1978" s="135">
        <v>295</v>
      </c>
      <c r="N1978" s="135">
        <v>167453422</v>
      </c>
      <c r="O1978" s="135">
        <v>452856</v>
      </c>
      <c r="P1978" s="182">
        <f>(C1978+4.2+coefficient!$B$20-0.5)/0.88*1.19</f>
        <v>22.434204545454545</v>
      </c>
      <c r="Q1978" s="137">
        <v>296</v>
      </c>
      <c r="R1978" s="137">
        <v>167453422</v>
      </c>
      <c r="S1978" s="137">
        <v>452857</v>
      </c>
      <c r="T1978" s="186">
        <f t="shared" si="133"/>
        <v>10.939886363636363</v>
      </c>
      <c r="U1978" s="187">
        <v>758</v>
      </c>
      <c r="V1978" s="187">
        <v>167453422</v>
      </c>
      <c r="W1978" s="187">
        <v>601916</v>
      </c>
      <c r="X1978" s="188">
        <f>L1978-4.9</f>
        <v>18.21034090909091</v>
      </c>
      <c r="Y1978" s="189">
        <v>759</v>
      </c>
      <c r="Z1978" s="189">
        <v>167453422</v>
      </c>
      <c r="AA1978" s="189">
        <v>601917</v>
      </c>
      <c r="AB1978" s="357">
        <v>0</v>
      </c>
    </row>
    <row r="1979" spans="1:28" x14ac:dyDescent="0.25">
      <c r="A1979" s="148" t="s">
        <v>2819</v>
      </c>
      <c r="B1979" s="190">
        <v>167453423</v>
      </c>
      <c r="C1979" s="191">
        <v>4.62</v>
      </c>
      <c r="D1979" s="192">
        <f>(C1979+4.2+coefficient!$B$19-0.5)/0.9*1.19</f>
        <v>26.867555555555555</v>
      </c>
      <c r="E1979" s="193">
        <f>(C1979+4.2+coefficient!$B$19-0.5)/0.95</f>
        <v>21.389473684210529</v>
      </c>
      <c r="F1979" s="185" t="s">
        <v>841</v>
      </c>
      <c r="G1979" s="179">
        <v>1978</v>
      </c>
      <c r="H1979" s="180">
        <f>(C1979+4.2+coefficient!$B$19)/0.85*1.19</f>
        <v>29.148</v>
      </c>
      <c r="I1979" s="132">
        <v>294</v>
      </c>
      <c r="J1979" s="132">
        <v>167453423</v>
      </c>
      <c r="K1979" s="132">
        <v>452858</v>
      </c>
      <c r="L1979" s="181">
        <f>(C1979+4.2+coefficient!$B$19)/0.88*1.19</f>
        <v>28.15431818181818</v>
      </c>
      <c r="M1979" s="135">
        <v>295</v>
      </c>
      <c r="N1979" s="135">
        <v>167453423</v>
      </c>
      <c r="O1979" s="135">
        <v>452859</v>
      </c>
      <c r="P1979" s="182">
        <f>(C1979+4.2+coefficient!$B$19-0.5)/0.88*1.19</f>
        <v>27.478181818181817</v>
      </c>
      <c r="Q1979" s="137">
        <v>296</v>
      </c>
      <c r="R1979" s="137">
        <v>167453423</v>
      </c>
      <c r="S1979" s="137">
        <v>452860</v>
      </c>
      <c r="T1979" s="186">
        <f t="shared" si="133"/>
        <v>11.927045454545455</v>
      </c>
      <c r="U1979" s="187">
        <v>758</v>
      </c>
      <c r="V1979" s="187">
        <v>167453423</v>
      </c>
      <c r="W1979" s="187">
        <v>601918</v>
      </c>
      <c r="X1979" s="188">
        <f>L1979-4.9</f>
        <v>23.254318181818178</v>
      </c>
      <c r="Y1979" s="189">
        <v>759</v>
      </c>
      <c r="Z1979" s="189">
        <v>167453423</v>
      </c>
      <c r="AA1979" s="189">
        <v>601919</v>
      </c>
      <c r="AB1979" s="357">
        <v>0</v>
      </c>
    </row>
    <row r="1980" spans="1:28" x14ac:dyDescent="0.25">
      <c r="A1980" s="144" t="s">
        <v>2820</v>
      </c>
      <c r="B1980" s="183">
        <v>167453424</v>
      </c>
      <c r="C1980" s="184">
        <v>2.69</v>
      </c>
      <c r="D1980" s="127">
        <f>(C1980+4.2+coefficient!$B$21-0.5)/0.9*1.19</f>
        <v>17.704555555555554</v>
      </c>
      <c r="E1980" s="128">
        <f>(C1980+4.2+coefficient!$B$21-0.5)/0.95</f>
        <v>14.094736842105265</v>
      </c>
      <c r="F1980" s="178" t="s">
        <v>516</v>
      </c>
      <c r="G1980" s="179">
        <v>1979</v>
      </c>
      <c r="H1980" s="180">
        <f>(C1980+4.2+coefficient!$B$21)/0.85*1.19</f>
        <v>19.446000000000002</v>
      </c>
      <c r="I1980" s="132">
        <v>294</v>
      </c>
      <c r="J1980" s="132">
        <v>167453424</v>
      </c>
      <c r="K1980" s="132">
        <v>452861</v>
      </c>
      <c r="L1980" s="181">
        <f>(C1980+4.2+coefficient!$B$21)/0.88*1.19</f>
        <v>18.783068181818184</v>
      </c>
      <c r="M1980" s="135">
        <v>295</v>
      </c>
      <c r="N1980" s="135">
        <v>167453424</v>
      </c>
      <c r="O1980" s="135">
        <v>452862</v>
      </c>
      <c r="P1980" s="182">
        <f>(C1980+4.2+coefficient!$B$21-0.5)/0.88*1.19</f>
        <v>18.106931818181817</v>
      </c>
      <c r="Q1980" s="137">
        <v>296</v>
      </c>
      <c r="R1980" s="137">
        <v>167453424</v>
      </c>
      <c r="S1980" s="137">
        <v>452863</v>
      </c>
      <c r="T1980" s="186">
        <f t="shared" si="133"/>
        <v>9.3171590909090902</v>
      </c>
      <c r="U1980" s="187">
        <v>758</v>
      </c>
      <c r="V1980" s="187">
        <v>167453424</v>
      </c>
      <c r="W1980" s="187">
        <v>601920</v>
      </c>
      <c r="X1980" s="188">
        <f>L1980-1</f>
        <v>17.783068181818184</v>
      </c>
      <c r="Y1980" s="189">
        <v>759</v>
      </c>
      <c r="Z1980" s="189">
        <v>167453424</v>
      </c>
      <c r="AA1980" s="189">
        <v>601921</v>
      </c>
      <c r="AB1980" s="357">
        <v>0</v>
      </c>
    </row>
    <row r="1981" spans="1:28" x14ac:dyDescent="0.25">
      <c r="A1981" s="148" t="s">
        <v>2821</v>
      </c>
      <c r="B1981" s="190">
        <v>167453425</v>
      </c>
      <c r="C1981" s="191">
        <v>3.64</v>
      </c>
      <c r="D1981" s="192">
        <f>(C1981+4.2+coefficient!$B$20-0.5)/0.9*1.19</f>
        <v>21.60511111111111</v>
      </c>
      <c r="E1981" s="193">
        <f>(C1981+4.2+coefficient!$B$20-0.5)/0.95</f>
        <v>17.2</v>
      </c>
      <c r="F1981" s="185" t="s">
        <v>842</v>
      </c>
      <c r="G1981" s="179">
        <v>1980</v>
      </c>
      <c r="H1981" s="180">
        <f>(C1981+4.2+coefficient!$B$20)/0.85*1.19</f>
        <v>23.576000000000001</v>
      </c>
      <c r="I1981" s="132">
        <v>294</v>
      </c>
      <c r="J1981" s="132">
        <v>167453425</v>
      </c>
      <c r="K1981" s="132">
        <v>452864</v>
      </c>
      <c r="L1981" s="181">
        <f>(C1981+4.2+coefficient!$B$20)/0.88*1.19</f>
        <v>22.772272727272728</v>
      </c>
      <c r="M1981" s="135">
        <v>295</v>
      </c>
      <c r="N1981" s="135">
        <v>167453425</v>
      </c>
      <c r="O1981" s="135">
        <v>452865</v>
      </c>
      <c r="P1981" s="182">
        <f>(C1981+4.2+coefficient!$B$20-0.5)/0.88*1.19</f>
        <v>22.096136363636361</v>
      </c>
      <c r="Q1981" s="137">
        <v>296</v>
      </c>
      <c r="R1981" s="137">
        <v>167453425</v>
      </c>
      <c r="S1981" s="137">
        <v>452866</v>
      </c>
      <c r="T1981" s="186">
        <f t="shared" si="133"/>
        <v>10.60181818181818</v>
      </c>
      <c r="U1981" s="187">
        <v>758</v>
      </c>
      <c r="V1981" s="187">
        <v>167453425</v>
      </c>
      <c r="W1981" s="187">
        <v>601922</v>
      </c>
      <c r="X1981" s="188">
        <f>L1981-4.9</f>
        <v>17.87227272727273</v>
      </c>
      <c r="Y1981" s="189">
        <v>759</v>
      </c>
      <c r="Z1981" s="189">
        <v>167453425</v>
      </c>
      <c r="AA1981" s="189">
        <v>601923</v>
      </c>
      <c r="AB1981" s="357">
        <v>0</v>
      </c>
    </row>
    <row r="1982" spans="1:28" x14ac:dyDescent="0.25">
      <c r="A1982" s="146" t="s">
        <v>2822</v>
      </c>
      <c r="B1982" s="190">
        <v>167453426</v>
      </c>
      <c r="C1982" s="191">
        <v>4.37</v>
      </c>
      <c r="D1982" s="192">
        <f>(C1982+4.2+coefficient!$B$19-0.5)/0.9*1.19</f>
        <v>26.536999999999999</v>
      </c>
      <c r="E1982" s="193">
        <f>(C1982+4.2+coefficient!$B$19-0.5)/0.95</f>
        <v>21.126315789473686</v>
      </c>
      <c r="F1982" s="178" t="s">
        <v>841</v>
      </c>
      <c r="G1982" s="179">
        <v>1981</v>
      </c>
      <c r="H1982" s="180">
        <f>(C1982+4.2+coefficient!$B$19)/0.85*1.19</f>
        <v>28.797999999999998</v>
      </c>
      <c r="I1982" s="132">
        <v>294</v>
      </c>
      <c r="J1982" s="132">
        <v>167453426</v>
      </c>
      <c r="K1982" s="132">
        <v>452867</v>
      </c>
      <c r="L1982" s="181">
        <f>(C1982+4.2+coefficient!$B$19)/0.88*1.19</f>
        <v>27.81625</v>
      </c>
      <c r="M1982" s="135">
        <v>295</v>
      </c>
      <c r="N1982" s="135">
        <v>167453426</v>
      </c>
      <c r="O1982" s="135">
        <v>452868</v>
      </c>
      <c r="P1982" s="182">
        <f>(C1982+4.2+coefficient!$B$19-0.5)/0.88*1.19</f>
        <v>27.140113636363637</v>
      </c>
      <c r="Q1982" s="137">
        <v>296</v>
      </c>
      <c r="R1982" s="137">
        <v>167453426</v>
      </c>
      <c r="S1982" s="137">
        <v>452869</v>
      </c>
      <c r="T1982" s="186">
        <f t="shared" si="133"/>
        <v>11.588977272727272</v>
      </c>
      <c r="U1982" s="187">
        <v>758</v>
      </c>
      <c r="V1982" s="187">
        <v>167453426</v>
      </c>
      <c r="W1982" s="187">
        <v>601924</v>
      </c>
      <c r="X1982" s="188">
        <f>L1982-4.9</f>
        <v>22.916249999999998</v>
      </c>
      <c r="Y1982" s="189">
        <v>759</v>
      </c>
      <c r="Z1982" s="189">
        <v>167453426</v>
      </c>
      <c r="AA1982" s="189">
        <v>601925</v>
      </c>
      <c r="AB1982" s="357">
        <v>0</v>
      </c>
    </row>
    <row r="1983" spans="1:28" x14ac:dyDescent="0.25">
      <c r="A1983" s="148" t="s">
        <v>2823</v>
      </c>
      <c r="B1983" s="190">
        <v>167453427</v>
      </c>
      <c r="C1983" s="191">
        <v>3.39</v>
      </c>
      <c r="D1983" s="192">
        <f>(C1983+4.2+coefficient!$B$20-0.5)/0.9*1.19</f>
        <v>21.274555555555555</v>
      </c>
      <c r="E1983" s="193">
        <f>(C1983+4.2+coefficient!$B$20-0.5)/0.95</f>
        <v>16.936842105263157</v>
      </c>
      <c r="F1983" s="185" t="s">
        <v>842</v>
      </c>
      <c r="G1983" s="179">
        <v>1982</v>
      </c>
      <c r="H1983" s="180">
        <f>(C1983+4.2+coefficient!$B$20)/0.85*1.19</f>
        <v>23.226000000000003</v>
      </c>
      <c r="I1983" s="132">
        <v>294</v>
      </c>
      <c r="J1983" s="132">
        <v>167453427</v>
      </c>
      <c r="K1983" s="132">
        <v>452870</v>
      </c>
      <c r="L1983" s="181">
        <f>(C1983+4.2+coefficient!$B$20)/0.88*1.19</f>
        <v>22.434204545454545</v>
      </c>
      <c r="M1983" s="135">
        <v>295</v>
      </c>
      <c r="N1983" s="135">
        <v>167453427</v>
      </c>
      <c r="O1983" s="135">
        <v>452871</v>
      </c>
      <c r="P1983" s="182">
        <f>(C1983+4.2+coefficient!$B$20-0.5)/0.88*1.19</f>
        <v>21.758068181818182</v>
      </c>
      <c r="Q1983" s="137">
        <v>296</v>
      </c>
      <c r="R1983" s="137">
        <v>167453427</v>
      </c>
      <c r="S1983" s="137">
        <v>452872</v>
      </c>
      <c r="T1983" s="186">
        <f t="shared" si="133"/>
        <v>10.26375</v>
      </c>
      <c r="U1983" s="187">
        <v>758</v>
      </c>
      <c r="V1983" s="187">
        <v>167453427</v>
      </c>
      <c r="W1983" s="187">
        <v>601926</v>
      </c>
      <c r="X1983" s="188">
        <f>L1983-4.9</f>
        <v>17.534204545454543</v>
      </c>
      <c r="Y1983" s="189">
        <v>759</v>
      </c>
      <c r="Z1983" s="189">
        <v>167453427</v>
      </c>
      <c r="AA1983" s="189">
        <v>601927</v>
      </c>
      <c r="AB1983" s="357">
        <v>0</v>
      </c>
    </row>
    <row r="1984" spans="1:28" x14ac:dyDescent="0.25">
      <c r="A1984" s="144" t="s">
        <v>2824</v>
      </c>
      <c r="B1984" s="183">
        <v>167453428</v>
      </c>
      <c r="C1984" s="184">
        <v>3.3</v>
      </c>
      <c r="D1984" s="127">
        <f>(C1984+4.2+coefficient!$B$20-0.5)/0.9*1.19</f>
        <v>21.155555555555555</v>
      </c>
      <c r="E1984" s="128">
        <f>(C1984+4.2+coefficient!$B$20-0.5)/0.95</f>
        <v>16.842105263157894</v>
      </c>
      <c r="F1984" s="178" t="s">
        <v>842</v>
      </c>
      <c r="G1984" s="179">
        <v>1983</v>
      </c>
      <c r="H1984" s="180">
        <f>(C1984+4.2+coefficient!$B$20)/0.85*1.19</f>
        <v>23.1</v>
      </c>
      <c r="I1984" s="132">
        <v>294</v>
      </c>
      <c r="J1984" s="132">
        <v>167453428</v>
      </c>
      <c r="K1984" s="132">
        <v>452873</v>
      </c>
      <c r="L1984" s="181">
        <f>(C1984+4.2+coefficient!$B$20)/0.88*1.19</f>
        <v>22.3125</v>
      </c>
      <c r="M1984" s="135">
        <v>295</v>
      </c>
      <c r="N1984" s="135">
        <v>167453428</v>
      </c>
      <c r="O1984" s="135">
        <v>452874</v>
      </c>
      <c r="P1984" s="182">
        <f>(C1984+4.2+coefficient!$B$20-0.5)/0.88*1.19</f>
        <v>21.636363636363637</v>
      </c>
      <c r="Q1984" s="137">
        <v>296</v>
      </c>
      <c r="R1984" s="137">
        <v>167453428</v>
      </c>
      <c r="S1984" s="137">
        <v>452875</v>
      </c>
      <c r="T1984" s="186">
        <f t="shared" si="133"/>
        <v>10.142045454545455</v>
      </c>
      <c r="U1984" s="187">
        <v>758</v>
      </c>
      <c r="V1984" s="187">
        <v>167453428</v>
      </c>
      <c r="W1984" s="187">
        <v>601928</v>
      </c>
      <c r="X1984" s="188">
        <f t="shared" ref="X1984:X1989" si="137">L1984-1</f>
        <v>21.3125</v>
      </c>
      <c r="Y1984" s="189">
        <v>759</v>
      </c>
      <c r="Z1984" s="189">
        <v>167453428</v>
      </c>
      <c r="AA1984" s="189">
        <v>601929</v>
      </c>
      <c r="AB1984" s="357">
        <v>0</v>
      </c>
    </row>
    <row r="1985" spans="1:28" x14ac:dyDescent="0.25">
      <c r="A1985" s="125" t="s">
        <v>2825</v>
      </c>
      <c r="B1985" s="183">
        <v>167453429</v>
      </c>
      <c r="C1985" s="184">
        <v>3.39</v>
      </c>
      <c r="D1985" s="127">
        <f>(C1985+4.2+coefficient!$B$20-0.5)/0.9*1.19</f>
        <v>21.274555555555555</v>
      </c>
      <c r="E1985" s="128">
        <f>(C1985+4.2+coefficient!$B$20-0.5)/0.95</f>
        <v>16.936842105263157</v>
      </c>
      <c r="F1985" s="185" t="s">
        <v>842</v>
      </c>
      <c r="G1985" s="179">
        <v>1984</v>
      </c>
      <c r="H1985" s="180">
        <f>(C1985+4.2+coefficient!$B$20)/0.85*1.19</f>
        <v>23.226000000000003</v>
      </c>
      <c r="I1985" s="132">
        <v>294</v>
      </c>
      <c r="J1985" s="132">
        <v>167453429</v>
      </c>
      <c r="K1985" s="132">
        <v>452876</v>
      </c>
      <c r="L1985" s="181">
        <f>(C1985+4.2+coefficient!$B$20)/0.88*1.19</f>
        <v>22.434204545454545</v>
      </c>
      <c r="M1985" s="135">
        <v>295</v>
      </c>
      <c r="N1985" s="135">
        <v>167453429</v>
      </c>
      <c r="O1985" s="135">
        <v>452877</v>
      </c>
      <c r="P1985" s="182">
        <f>(C1985+4.2+coefficient!$B$20-0.5)/0.88*1.19</f>
        <v>21.758068181818182</v>
      </c>
      <c r="Q1985" s="137">
        <v>296</v>
      </c>
      <c r="R1985" s="137">
        <v>167453429</v>
      </c>
      <c r="S1985" s="137">
        <v>452878</v>
      </c>
      <c r="T1985" s="186">
        <f t="shared" si="133"/>
        <v>10.26375</v>
      </c>
      <c r="U1985" s="187">
        <v>758</v>
      </c>
      <c r="V1985" s="187">
        <v>167453429</v>
      </c>
      <c r="W1985" s="187">
        <v>601930</v>
      </c>
      <c r="X1985" s="188">
        <f t="shared" si="137"/>
        <v>21.434204545454545</v>
      </c>
      <c r="Y1985" s="189">
        <v>759</v>
      </c>
      <c r="Z1985" s="189">
        <v>167453429</v>
      </c>
      <c r="AA1985" s="189">
        <v>601931</v>
      </c>
      <c r="AB1985" s="357">
        <v>0</v>
      </c>
    </row>
    <row r="1986" spans="1:28" x14ac:dyDescent="0.25">
      <c r="A1986" s="146" t="s">
        <v>2826</v>
      </c>
      <c r="B1986" s="190">
        <v>167453430</v>
      </c>
      <c r="C1986" s="191">
        <v>3.5</v>
      </c>
      <c r="D1986" s="192">
        <f>(C1986+4.2+coefficient!$B$20-0.5)/0.9*1.19</f>
        <v>21.419999999999998</v>
      </c>
      <c r="E1986" s="193">
        <f>(C1986+4.2+coefficient!$B$20-0.5)/0.95</f>
        <v>17.05263157894737</v>
      </c>
      <c r="F1986" s="178" t="s">
        <v>842</v>
      </c>
      <c r="G1986" s="179">
        <v>1985</v>
      </c>
      <c r="H1986" s="180">
        <f>(C1986+4.2+coefficient!$B$20)/0.85*1.19</f>
        <v>23.38</v>
      </c>
      <c r="I1986" s="132">
        <v>294</v>
      </c>
      <c r="J1986" s="132">
        <v>167453430</v>
      </c>
      <c r="K1986" s="132">
        <v>452879</v>
      </c>
      <c r="L1986" s="181">
        <f>(C1986+4.2+coefficient!$B$20)/0.88*1.19</f>
        <v>22.582954545454545</v>
      </c>
      <c r="M1986" s="135">
        <v>295</v>
      </c>
      <c r="N1986" s="135">
        <v>167453430</v>
      </c>
      <c r="O1986" s="135">
        <v>452880</v>
      </c>
      <c r="P1986" s="182">
        <f>(C1986+4.2+coefficient!$B$20-0.5)/0.88*1.19</f>
        <v>21.906818181818178</v>
      </c>
      <c r="Q1986" s="137">
        <v>296</v>
      </c>
      <c r="R1986" s="137">
        <v>167453430</v>
      </c>
      <c r="S1986" s="137">
        <v>452881</v>
      </c>
      <c r="T1986" s="186">
        <f t="shared" ref="T1986:T2049" si="138">(C1986+4.2)/0.88*1.19</f>
        <v>10.4125</v>
      </c>
      <c r="U1986" s="187">
        <v>758</v>
      </c>
      <c r="V1986" s="187">
        <v>167453430</v>
      </c>
      <c r="W1986" s="187">
        <v>601932</v>
      </c>
      <c r="X1986" s="188">
        <f t="shared" si="137"/>
        <v>21.582954545454545</v>
      </c>
      <c r="Y1986" s="189">
        <v>759</v>
      </c>
      <c r="Z1986" s="189">
        <v>167453430</v>
      </c>
      <c r="AA1986" s="189">
        <v>601933</v>
      </c>
      <c r="AB1986" s="357">
        <v>0</v>
      </c>
    </row>
    <row r="1987" spans="1:28" x14ac:dyDescent="0.25">
      <c r="A1987" s="148" t="s">
        <v>2827</v>
      </c>
      <c r="B1987" s="190">
        <v>167453431</v>
      </c>
      <c r="C1987" s="191">
        <v>4.63</v>
      </c>
      <c r="D1987" s="192">
        <f>(C1987+4.2+coefficient!$B$19-0.5)/0.9*1.19</f>
        <v>26.880777777777773</v>
      </c>
      <c r="E1987" s="193">
        <f>(C1987+4.2+coefficient!$B$19-0.5)/0.95</f>
        <v>21.4</v>
      </c>
      <c r="F1987" s="185" t="s">
        <v>841</v>
      </c>
      <c r="G1987" s="179">
        <v>1986</v>
      </c>
      <c r="H1987" s="180">
        <f>(C1987+4.2+coefficient!$B$19)/0.85*1.19</f>
        <v>29.161999999999995</v>
      </c>
      <c r="I1987" s="132">
        <v>294</v>
      </c>
      <c r="J1987" s="132">
        <v>167453431</v>
      </c>
      <c r="K1987" s="132">
        <v>452882</v>
      </c>
      <c r="L1987" s="181">
        <f>(C1987+4.2+coefficient!$B$19)/0.88*1.19</f>
        <v>28.167840909090906</v>
      </c>
      <c r="M1987" s="135">
        <v>295</v>
      </c>
      <c r="N1987" s="135">
        <v>167453431</v>
      </c>
      <c r="O1987" s="135">
        <v>452883</v>
      </c>
      <c r="P1987" s="182">
        <f>(C1987+4.2+coefficient!$B$19-0.5)/0.88*1.19</f>
        <v>27.491704545454542</v>
      </c>
      <c r="Q1987" s="137">
        <v>296</v>
      </c>
      <c r="R1987" s="137">
        <v>167453431</v>
      </c>
      <c r="S1987" s="137">
        <v>452884</v>
      </c>
      <c r="T1987" s="186">
        <f t="shared" si="138"/>
        <v>11.940568181818181</v>
      </c>
      <c r="U1987" s="187">
        <v>758</v>
      </c>
      <c r="V1987" s="187">
        <v>167453431</v>
      </c>
      <c r="W1987" s="187">
        <v>601934</v>
      </c>
      <c r="X1987" s="188">
        <f t="shared" si="137"/>
        <v>27.167840909090906</v>
      </c>
      <c r="Y1987" s="189">
        <v>759</v>
      </c>
      <c r="Z1987" s="189">
        <v>167453431</v>
      </c>
      <c r="AA1987" s="189">
        <v>601935</v>
      </c>
      <c r="AB1987" s="357">
        <v>0</v>
      </c>
    </row>
    <row r="1988" spans="1:28" x14ac:dyDescent="0.25">
      <c r="A1988" s="144" t="s">
        <v>2828</v>
      </c>
      <c r="B1988" s="183">
        <v>167453432</v>
      </c>
      <c r="C1988" s="184">
        <v>3.5</v>
      </c>
      <c r="D1988" s="127">
        <f>(C1988+4.2+coefficient!$B$20-0.5)/0.9*1.19</f>
        <v>21.419999999999998</v>
      </c>
      <c r="E1988" s="128">
        <f>(C1988+4.2+coefficient!$B$20-0.5)/0.95</f>
        <v>17.05263157894737</v>
      </c>
      <c r="F1988" s="178" t="s">
        <v>842</v>
      </c>
      <c r="G1988" s="179">
        <v>1987</v>
      </c>
      <c r="H1988" s="180">
        <f>(C1988+4.2+coefficient!$B$20)/0.85*1.19</f>
        <v>23.38</v>
      </c>
      <c r="I1988" s="132">
        <v>294</v>
      </c>
      <c r="J1988" s="132">
        <v>167453432</v>
      </c>
      <c r="K1988" s="132">
        <v>452885</v>
      </c>
      <c r="L1988" s="181">
        <f>(C1988+4.2+coefficient!$B$20)/0.88*1.19</f>
        <v>22.582954545454545</v>
      </c>
      <c r="M1988" s="135">
        <v>295</v>
      </c>
      <c r="N1988" s="135">
        <v>167453432</v>
      </c>
      <c r="O1988" s="135">
        <v>452886</v>
      </c>
      <c r="P1988" s="182">
        <f>(C1988+4.2+coefficient!$B$20-0.5)/0.88*1.19</f>
        <v>21.906818181818178</v>
      </c>
      <c r="Q1988" s="137">
        <v>296</v>
      </c>
      <c r="R1988" s="137">
        <v>167453432</v>
      </c>
      <c r="S1988" s="137">
        <v>452887</v>
      </c>
      <c r="T1988" s="186">
        <f t="shared" si="138"/>
        <v>10.4125</v>
      </c>
      <c r="U1988" s="187">
        <v>758</v>
      </c>
      <c r="V1988" s="187">
        <v>167453432</v>
      </c>
      <c r="W1988" s="187">
        <v>601936</v>
      </c>
      <c r="X1988" s="188">
        <f t="shared" si="137"/>
        <v>21.582954545454545</v>
      </c>
      <c r="Y1988" s="189">
        <v>759</v>
      </c>
      <c r="Z1988" s="189">
        <v>167453432</v>
      </c>
      <c r="AA1988" s="189">
        <v>601937</v>
      </c>
      <c r="AB1988" s="357">
        <v>0</v>
      </c>
    </row>
    <row r="1989" spans="1:28" x14ac:dyDescent="0.25">
      <c r="A1989" s="125" t="s">
        <v>2829</v>
      </c>
      <c r="B1989" s="183">
        <v>167453433</v>
      </c>
      <c r="C1989" s="184">
        <v>4.63</v>
      </c>
      <c r="D1989" s="127">
        <f>(C1989+4.2+coefficient!$B$19-0.5)/0.9*1.19</f>
        <v>26.880777777777773</v>
      </c>
      <c r="E1989" s="128">
        <f>(C1989+4.2+coefficient!$B$19-0.5)/0.95</f>
        <v>21.4</v>
      </c>
      <c r="F1989" s="185" t="s">
        <v>841</v>
      </c>
      <c r="G1989" s="179">
        <v>1988</v>
      </c>
      <c r="H1989" s="180">
        <f>(C1989+4.2+coefficient!$B$19)/0.85*1.19</f>
        <v>29.161999999999995</v>
      </c>
      <c r="I1989" s="132">
        <v>294</v>
      </c>
      <c r="J1989" s="132">
        <v>167453433</v>
      </c>
      <c r="K1989" s="132">
        <v>452888</v>
      </c>
      <c r="L1989" s="181">
        <f>(C1989+4.2+coefficient!$B$19)/0.88*1.19</f>
        <v>28.167840909090906</v>
      </c>
      <c r="M1989" s="135">
        <v>295</v>
      </c>
      <c r="N1989" s="135">
        <v>167453433</v>
      </c>
      <c r="O1989" s="135">
        <v>452889</v>
      </c>
      <c r="P1989" s="182">
        <f>(C1989+4.2+coefficient!$B$19-0.5)/0.88*1.19</f>
        <v>27.491704545454542</v>
      </c>
      <c r="Q1989" s="137">
        <v>296</v>
      </c>
      <c r="R1989" s="137">
        <v>167453433</v>
      </c>
      <c r="S1989" s="137">
        <v>452890</v>
      </c>
      <c r="T1989" s="186">
        <f t="shared" si="138"/>
        <v>11.940568181818181</v>
      </c>
      <c r="U1989" s="187">
        <v>758</v>
      </c>
      <c r="V1989" s="187">
        <v>167453433</v>
      </c>
      <c r="W1989" s="187">
        <v>601938</v>
      </c>
      <c r="X1989" s="188">
        <f t="shared" si="137"/>
        <v>27.167840909090906</v>
      </c>
      <c r="Y1989" s="189">
        <v>759</v>
      </c>
      <c r="Z1989" s="189">
        <v>167453433</v>
      </c>
      <c r="AA1989" s="189">
        <v>601939</v>
      </c>
      <c r="AB1989" s="357">
        <v>0</v>
      </c>
    </row>
    <row r="1990" spans="1:28" x14ac:dyDescent="0.25">
      <c r="A1990" s="144" t="s">
        <v>2830</v>
      </c>
      <c r="B1990" s="183">
        <v>167453434</v>
      </c>
      <c r="C1990" s="184">
        <v>3.85</v>
      </c>
      <c r="D1990" s="127">
        <f>(C1990+4.2+coefficient!$B$21-0.5)/0.9*1.19</f>
        <v>19.238333333333333</v>
      </c>
      <c r="E1990" s="128">
        <f>(C1990+4.2+coefficient!$B$21-0.5)/0.95</f>
        <v>15.315789473684212</v>
      </c>
      <c r="F1990" s="178" t="s">
        <v>516</v>
      </c>
      <c r="G1990" s="179">
        <v>1989</v>
      </c>
      <c r="H1990" s="180">
        <f>(C1990+4.2+coefficient!$B$21)/0.85*1.19</f>
        <v>21.07</v>
      </c>
      <c r="I1990" s="132">
        <v>294</v>
      </c>
      <c r="J1990" s="132">
        <v>167453434</v>
      </c>
      <c r="K1990" s="132">
        <v>452891</v>
      </c>
      <c r="L1990" s="181">
        <f>(C1990+4.2+coefficient!$B$21)/0.88*1.19</f>
        <v>20.351704545454545</v>
      </c>
      <c r="M1990" s="135">
        <v>295</v>
      </c>
      <c r="N1990" s="135">
        <v>167453434</v>
      </c>
      <c r="O1990" s="135">
        <v>452892</v>
      </c>
      <c r="P1990" s="182">
        <f>(C1990+4.2+coefficient!$B$21-0.5)/0.88*1.19</f>
        <v>19.675568181818182</v>
      </c>
      <c r="Q1990" s="137">
        <v>296</v>
      </c>
      <c r="R1990" s="137">
        <v>167453434</v>
      </c>
      <c r="S1990" s="137">
        <v>452893</v>
      </c>
      <c r="T1990" s="186">
        <f t="shared" si="138"/>
        <v>10.885795454545455</v>
      </c>
      <c r="U1990" s="187">
        <v>758</v>
      </c>
      <c r="V1990" s="187">
        <v>167453434</v>
      </c>
      <c r="W1990" s="187">
        <v>601940</v>
      </c>
      <c r="X1990" s="188">
        <f>L1990-4.9</f>
        <v>15.451704545454545</v>
      </c>
      <c r="Y1990" s="189">
        <v>759</v>
      </c>
      <c r="Z1990" s="189">
        <v>167453434</v>
      </c>
      <c r="AA1990" s="189">
        <v>601941</v>
      </c>
      <c r="AB1990" s="357">
        <v>32</v>
      </c>
    </row>
    <row r="1991" spans="1:28" x14ac:dyDescent="0.25">
      <c r="A1991" s="148" t="s">
        <v>2831</v>
      </c>
      <c r="B1991" s="190">
        <v>167453435</v>
      </c>
      <c r="C1991" s="191">
        <v>4.66</v>
      </c>
      <c r="D1991" s="192">
        <f>(C1991+4.2+coefficient!$B$20-0.5)/0.9*1.19</f>
        <v>22.953777777777777</v>
      </c>
      <c r="E1991" s="193">
        <f>(C1991+4.2+coefficient!$B$20-0.5)/0.95</f>
        <v>18.273684210526316</v>
      </c>
      <c r="F1991" s="185" t="s">
        <v>842</v>
      </c>
      <c r="G1991" s="179">
        <v>1990</v>
      </c>
      <c r="H1991" s="180">
        <f>(C1991+4.2+coefficient!$B$20)/0.85*1.19</f>
        <v>25.003999999999998</v>
      </c>
      <c r="I1991" s="132">
        <v>294</v>
      </c>
      <c r="J1991" s="132">
        <v>167453435</v>
      </c>
      <c r="K1991" s="132">
        <v>452894</v>
      </c>
      <c r="L1991" s="181">
        <f>(C1991+4.2+coefficient!$B$20)/0.88*1.19</f>
        <v>24.151590909090906</v>
      </c>
      <c r="M1991" s="135">
        <v>295</v>
      </c>
      <c r="N1991" s="135">
        <v>167453435</v>
      </c>
      <c r="O1991" s="135">
        <v>452895</v>
      </c>
      <c r="P1991" s="182">
        <f>(C1991+4.2+coefficient!$B$20-0.5)/0.88*1.19</f>
        <v>23.475454545454543</v>
      </c>
      <c r="Q1991" s="137">
        <v>296</v>
      </c>
      <c r="R1991" s="137">
        <v>167453435</v>
      </c>
      <c r="S1991" s="137">
        <v>452896</v>
      </c>
      <c r="T1991" s="186">
        <f t="shared" si="138"/>
        <v>11.981136363636363</v>
      </c>
      <c r="U1991" s="187">
        <v>758</v>
      </c>
      <c r="V1991" s="187">
        <v>167453435</v>
      </c>
      <c r="W1991" s="187">
        <v>601942</v>
      </c>
      <c r="X1991" s="188">
        <f>L1991-2</f>
        <v>22.151590909090906</v>
      </c>
      <c r="Y1991" s="189">
        <v>759</v>
      </c>
      <c r="Z1991" s="189">
        <v>167453435</v>
      </c>
      <c r="AA1991" s="189">
        <v>601943</v>
      </c>
      <c r="AB1991" s="357">
        <v>32</v>
      </c>
    </row>
    <row r="1992" spans="1:28" x14ac:dyDescent="0.25">
      <c r="A1992" s="144" t="s">
        <v>2832</v>
      </c>
      <c r="B1992" s="183">
        <v>167453436</v>
      </c>
      <c r="C1992" s="184">
        <v>4.66</v>
      </c>
      <c r="D1992" s="127">
        <f>(C1992+4.2+coefficient!$B$20-0.5)/0.9*1.19</f>
        <v>22.953777777777777</v>
      </c>
      <c r="E1992" s="128">
        <f>(C1992+4.2+coefficient!$B$20-0.5)/0.95</f>
        <v>18.273684210526316</v>
      </c>
      <c r="F1992" s="178" t="s">
        <v>842</v>
      </c>
      <c r="G1992" s="179">
        <v>1991</v>
      </c>
      <c r="H1992" s="180">
        <f>(C1992+4.2+coefficient!$B$20)/0.85*1.19</f>
        <v>25.003999999999998</v>
      </c>
      <c r="I1992" s="132">
        <v>294</v>
      </c>
      <c r="J1992" s="132">
        <v>167453436</v>
      </c>
      <c r="K1992" s="132">
        <v>452897</v>
      </c>
      <c r="L1992" s="181">
        <f>(C1992+4.2+coefficient!$B$20)/0.88*1.19</f>
        <v>24.151590909090906</v>
      </c>
      <c r="M1992" s="135">
        <v>295</v>
      </c>
      <c r="N1992" s="135">
        <v>167453436</v>
      </c>
      <c r="O1992" s="135">
        <v>452898</v>
      </c>
      <c r="P1992" s="182">
        <f>(C1992+4.2+coefficient!$B$20-0.5)/0.88*1.19</f>
        <v>23.475454545454543</v>
      </c>
      <c r="Q1992" s="137">
        <v>296</v>
      </c>
      <c r="R1992" s="137">
        <v>167453436</v>
      </c>
      <c r="S1992" s="137">
        <v>452899</v>
      </c>
      <c r="T1992" s="186">
        <f t="shared" si="138"/>
        <v>11.981136363636363</v>
      </c>
      <c r="U1992" s="187">
        <v>758</v>
      </c>
      <c r="V1992" s="187">
        <v>167453436</v>
      </c>
      <c r="W1992" s="187">
        <v>601944</v>
      </c>
      <c r="X1992" s="188">
        <f>L1992-4.9</f>
        <v>19.251590909090908</v>
      </c>
      <c r="Y1992" s="189">
        <v>759</v>
      </c>
      <c r="Z1992" s="189">
        <v>167453436</v>
      </c>
      <c r="AA1992" s="189">
        <v>601945</v>
      </c>
      <c r="AB1992" s="357">
        <v>32</v>
      </c>
    </row>
    <row r="1993" spans="1:28" x14ac:dyDescent="0.25">
      <c r="A1993" s="125" t="s">
        <v>2833</v>
      </c>
      <c r="B1993" s="183">
        <v>167453437</v>
      </c>
      <c r="C1993" s="184">
        <v>2.39</v>
      </c>
      <c r="D1993" s="127">
        <f>(C1993+4.2+coefficient!$B$21-0.5)/0.9*1.19</f>
        <v>17.307888888888886</v>
      </c>
      <c r="E1993" s="128">
        <f>(C1993+4.2+coefficient!$B$21-0.5)/0.95</f>
        <v>13.778947368421052</v>
      </c>
      <c r="F1993" s="185" t="s">
        <v>516</v>
      </c>
      <c r="G1993" s="179">
        <v>1992</v>
      </c>
      <c r="H1993" s="180">
        <f>(C1993+4.2+coefficient!$B$21)/0.85*1.19</f>
        <v>19.026</v>
      </c>
      <c r="I1993" s="132">
        <v>294</v>
      </c>
      <c r="J1993" s="132">
        <v>167453437</v>
      </c>
      <c r="K1993" s="132">
        <v>452900</v>
      </c>
      <c r="L1993" s="181">
        <f>(C1993+4.2+coefficient!$B$21)/0.88*1.19</f>
        <v>18.377386363636361</v>
      </c>
      <c r="M1993" s="135">
        <v>295</v>
      </c>
      <c r="N1993" s="135">
        <v>167453437</v>
      </c>
      <c r="O1993" s="135">
        <v>452901</v>
      </c>
      <c r="P1993" s="182">
        <f>(C1993+4.2+coefficient!$B$21-0.5)/0.88*1.19</f>
        <v>17.701249999999998</v>
      </c>
      <c r="Q1993" s="137">
        <v>296</v>
      </c>
      <c r="R1993" s="137">
        <v>167453437</v>
      </c>
      <c r="S1993" s="137">
        <v>452902</v>
      </c>
      <c r="T1993" s="186">
        <f t="shared" si="138"/>
        <v>8.9114772727272715</v>
      </c>
      <c r="U1993" s="187">
        <v>758</v>
      </c>
      <c r="V1993" s="187">
        <v>167453437</v>
      </c>
      <c r="W1993" s="187">
        <v>601946</v>
      </c>
      <c r="X1993" s="188">
        <f>L1993-4.9</f>
        <v>13.477386363636361</v>
      </c>
      <c r="Y1993" s="189">
        <v>759</v>
      </c>
      <c r="Z1993" s="189">
        <v>167453437</v>
      </c>
      <c r="AA1993" s="189">
        <v>601947</v>
      </c>
      <c r="AB1993" s="357">
        <v>29</v>
      </c>
    </row>
    <row r="1994" spans="1:28" x14ac:dyDescent="0.25">
      <c r="A1994" s="144" t="s">
        <v>2834</v>
      </c>
      <c r="B1994" s="183">
        <v>167453438</v>
      </c>
      <c r="C1994" s="184">
        <v>3.27</v>
      </c>
      <c r="D1994" s="127">
        <f>(C1994+4.2+coefficient!$B$20-0.5)/0.9*1.19</f>
        <v>21.115888888888886</v>
      </c>
      <c r="E1994" s="128">
        <f>(C1994+4.2+coefficient!$B$20-0.5)/0.95</f>
        <v>16.810526315789474</v>
      </c>
      <c r="F1994" s="178" t="s">
        <v>842</v>
      </c>
      <c r="G1994" s="179">
        <v>1993</v>
      </c>
      <c r="H1994" s="180">
        <f>(C1994+4.2+coefficient!$B$20)/0.85*1.19</f>
        <v>23.057999999999996</v>
      </c>
      <c r="I1994" s="132">
        <v>294</v>
      </c>
      <c r="J1994" s="132">
        <v>167453438</v>
      </c>
      <c r="K1994" s="132">
        <v>452903</v>
      </c>
      <c r="L1994" s="181">
        <f>(C1994+4.2+coefficient!$B$20)/0.88*1.19</f>
        <v>22.271931818181816</v>
      </c>
      <c r="M1994" s="135">
        <v>295</v>
      </c>
      <c r="N1994" s="135">
        <v>167453438</v>
      </c>
      <c r="O1994" s="135">
        <v>452904</v>
      </c>
      <c r="P1994" s="182">
        <f>(C1994+4.2+coefficient!$B$20-0.5)/0.88*1.19</f>
        <v>21.595795454545449</v>
      </c>
      <c r="Q1994" s="137">
        <v>296</v>
      </c>
      <c r="R1994" s="137">
        <v>167453438</v>
      </c>
      <c r="S1994" s="137">
        <v>452905</v>
      </c>
      <c r="T1994" s="186">
        <f t="shared" si="138"/>
        <v>10.101477272727275</v>
      </c>
      <c r="U1994" s="187">
        <v>758</v>
      </c>
      <c r="V1994" s="187">
        <v>167453438</v>
      </c>
      <c r="W1994" s="187">
        <v>601948</v>
      </c>
      <c r="X1994" s="188">
        <f>L1994-4.9</f>
        <v>17.371931818181814</v>
      </c>
      <c r="Y1994" s="189">
        <v>759</v>
      </c>
      <c r="Z1994" s="189">
        <v>167453438</v>
      </c>
      <c r="AA1994" s="189">
        <v>601949</v>
      </c>
      <c r="AB1994" s="357">
        <v>29</v>
      </c>
    </row>
    <row r="1995" spans="1:28" x14ac:dyDescent="0.25">
      <c r="A1995" s="125" t="s">
        <v>2835</v>
      </c>
      <c r="B1995" s="183">
        <v>167453439</v>
      </c>
      <c r="C1995" s="184">
        <v>4</v>
      </c>
      <c r="D1995" s="127">
        <f>(C1995+4.2+coefficient!$B$19-0.5)/0.9*1.19</f>
        <v>26.047777777777778</v>
      </c>
      <c r="E1995" s="128">
        <f>(C1995+4.2+coefficient!$B$19-0.5)/0.95</f>
        <v>20.736842105263158</v>
      </c>
      <c r="F1995" s="185" t="s">
        <v>841</v>
      </c>
      <c r="G1995" s="179">
        <v>1994</v>
      </c>
      <c r="H1995" s="180">
        <f>(C1995+4.2+coefficient!$B$19)/0.85*1.19</f>
        <v>28.28</v>
      </c>
      <c r="I1995" s="132">
        <v>294</v>
      </c>
      <c r="J1995" s="132">
        <v>167453439</v>
      </c>
      <c r="K1995" s="132">
        <v>452906</v>
      </c>
      <c r="L1995" s="181">
        <f>(C1995+4.2+coefficient!$B$19)/0.88*1.19</f>
        <v>27.315909090909088</v>
      </c>
      <c r="M1995" s="135">
        <v>295</v>
      </c>
      <c r="N1995" s="135">
        <v>167453439</v>
      </c>
      <c r="O1995" s="135">
        <v>452907</v>
      </c>
      <c r="P1995" s="182">
        <f>(C1995+4.2+coefficient!$B$19-0.5)/0.88*1.19</f>
        <v>26.639772727272728</v>
      </c>
      <c r="Q1995" s="137">
        <v>296</v>
      </c>
      <c r="R1995" s="137">
        <v>167453439</v>
      </c>
      <c r="S1995" s="137">
        <v>452908</v>
      </c>
      <c r="T1995" s="186">
        <f t="shared" si="138"/>
        <v>11.088636363636361</v>
      </c>
      <c r="U1995" s="187">
        <v>758</v>
      </c>
      <c r="V1995" s="187">
        <v>167453439</v>
      </c>
      <c r="W1995" s="187">
        <v>601950</v>
      </c>
      <c r="X1995" s="188">
        <f>L1995-4.9</f>
        <v>22.415909090909089</v>
      </c>
      <c r="Y1995" s="189">
        <v>759</v>
      </c>
      <c r="Z1995" s="189">
        <v>167453439</v>
      </c>
      <c r="AA1995" s="189">
        <v>601951</v>
      </c>
      <c r="AB1995" s="357">
        <v>29</v>
      </c>
    </row>
    <row r="1996" spans="1:28" x14ac:dyDescent="0.25">
      <c r="A1996" s="146" t="s">
        <v>2836</v>
      </c>
      <c r="B1996" s="190">
        <v>167453440</v>
      </c>
      <c r="C1996" s="191">
        <v>3.2</v>
      </c>
      <c r="D1996" s="192">
        <f>(C1996+4.2+coefficient!$B$20-0.5)/0.9*1.19</f>
        <v>21.02333333333333</v>
      </c>
      <c r="E1996" s="193">
        <f>(C1996+4.2+coefficient!$B$20-0.5)/0.95</f>
        <v>16.736842105263158</v>
      </c>
      <c r="F1996" s="178" t="s">
        <v>842</v>
      </c>
      <c r="G1996" s="179">
        <v>1995</v>
      </c>
      <c r="H1996" s="180">
        <f>(C1996+4.2+coefficient!$B$20)/0.85*1.19</f>
        <v>22.959999999999997</v>
      </c>
      <c r="I1996" s="132">
        <v>294</v>
      </c>
      <c r="J1996" s="132">
        <v>167453440</v>
      </c>
      <c r="K1996" s="132">
        <v>452909</v>
      </c>
      <c r="L1996" s="181">
        <f>(C1996+4.2+coefficient!$B$20)/0.88*1.19</f>
        <v>22.177272727272722</v>
      </c>
      <c r="M1996" s="135">
        <v>295</v>
      </c>
      <c r="N1996" s="135">
        <v>167453440</v>
      </c>
      <c r="O1996" s="135">
        <v>452910</v>
      </c>
      <c r="P1996" s="182">
        <f>(C1996+4.2+coefficient!$B$20-0.5)/0.88*1.19</f>
        <v>21.501136363636359</v>
      </c>
      <c r="Q1996" s="137">
        <v>296</v>
      </c>
      <c r="R1996" s="137">
        <v>167453440</v>
      </c>
      <c r="S1996" s="137">
        <v>452911</v>
      </c>
      <c r="T1996" s="186">
        <f t="shared" si="138"/>
        <v>10.006818181818183</v>
      </c>
      <c r="U1996" s="187">
        <v>758</v>
      </c>
      <c r="V1996" s="187">
        <v>167453440</v>
      </c>
      <c r="W1996" s="187">
        <v>601952</v>
      </c>
      <c r="X1996" s="188">
        <f>L1996-2</f>
        <v>20.177272727272722</v>
      </c>
      <c r="Y1996" s="189">
        <v>759</v>
      </c>
      <c r="Z1996" s="189">
        <v>167453440</v>
      </c>
      <c r="AA1996" s="189">
        <v>601953</v>
      </c>
      <c r="AB1996" s="357">
        <v>29</v>
      </c>
    </row>
    <row r="1997" spans="1:28" x14ac:dyDescent="0.25">
      <c r="A1997" s="148" t="s">
        <v>2837</v>
      </c>
      <c r="B1997" s="190">
        <v>167453441</v>
      </c>
      <c r="C1997" s="191">
        <v>4.33</v>
      </c>
      <c r="D1997" s="192">
        <f>(C1997+4.2+coefficient!$B$19-0.5)/0.9*1.19</f>
        <v>26.484111111111112</v>
      </c>
      <c r="E1997" s="193">
        <f>(C1997+4.2+coefficient!$B$19-0.5)/0.95</f>
        <v>21.084210526315793</v>
      </c>
      <c r="F1997" s="185" t="s">
        <v>841</v>
      </c>
      <c r="G1997" s="179">
        <v>1996</v>
      </c>
      <c r="H1997" s="180">
        <f>(C1997+4.2+coefficient!$B$19)/0.85*1.19</f>
        <v>28.742000000000001</v>
      </c>
      <c r="I1997" s="132">
        <v>294</v>
      </c>
      <c r="J1997" s="132">
        <v>167453441</v>
      </c>
      <c r="K1997" s="132">
        <v>452912</v>
      </c>
      <c r="L1997" s="181">
        <f>(C1997+4.2+coefficient!$B$19)/0.88*1.19</f>
        <v>27.762159090909094</v>
      </c>
      <c r="M1997" s="135">
        <v>295</v>
      </c>
      <c r="N1997" s="135">
        <v>167453441</v>
      </c>
      <c r="O1997" s="135">
        <v>452913</v>
      </c>
      <c r="P1997" s="182">
        <f>(C1997+4.2+coefficient!$B$19-0.5)/0.88*1.19</f>
        <v>27.086022727272727</v>
      </c>
      <c r="Q1997" s="137">
        <v>296</v>
      </c>
      <c r="R1997" s="137">
        <v>167453441</v>
      </c>
      <c r="S1997" s="137">
        <v>452914</v>
      </c>
      <c r="T1997" s="186">
        <f t="shared" si="138"/>
        <v>11.534886363636366</v>
      </c>
      <c r="U1997" s="187">
        <v>758</v>
      </c>
      <c r="V1997" s="187">
        <v>167453441</v>
      </c>
      <c r="W1997" s="187">
        <v>601954</v>
      </c>
      <c r="X1997" s="188">
        <f>L1997-2</f>
        <v>25.762159090909094</v>
      </c>
      <c r="Y1997" s="189">
        <v>759</v>
      </c>
      <c r="Z1997" s="189">
        <v>167453441</v>
      </c>
      <c r="AA1997" s="189">
        <v>601955</v>
      </c>
      <c r="AB1997" s="357">
        <v>29</v>
      </c>
    </row>
    <row r="1998" spans="1:28" x14ac:dyDescent="0.25">
      <c r="A1998" s="144" t="s">
        <v>2838</v>
      </c>
      <c r="B1998" s="183">
        <v>167453442</v>
      </c>
      <c r="C1998" s="184">
        <v>3.2</v>
      </c>
      <c r="D1998" s="127">
        <f>(C1998+4.2+coefficient!$B$20-0.5)/0.9*1.19</f>
        <v>21.02333333333333</v>
      </c>
      <c r="E1998" s="128">
        <f>(C1998+4.2+coefficient!$B$20-0.5)/0.95</f>
        <v>16.736842105263158</v>
      </c>
      <c r="F1998" s="178" t="s">
        <v>842</v>
      </c>
      <c r="G1998" s="179">
        <v>1997</v>
      </c>
      <c r="H1998" s="180">
        <f>(C1998+4.2+coefficient!$B$20)/0.85*1.19</f>
        <v>22.959999999999997</v>
      </c>
      <c r="I1998" s="132">
        <v>294</v>
      </c>
      <c r="J1998" s="132">
        <v>167453442</v>
      </c>
      <c r="K1998" s="132">
        <v>452915</v>
      </c>
      <c r="L1998" s="181">
        <f>(C1998+4.2+coefficient!$B$20)/0.88*1.19</f>
        <v>22.177272727272722</v>
      </c>
      <c r="M1998" s="135">
        <v>295</v>
      </c>
      <c r="N1998" s="135">
        <v>167453442</v>
      </c>
      <c r="O1998" s="135">
        <v>452916</v>
      </c>
      <c r="P1998" s="182">
        <f>(C1998+4.2+coefficient!$B$20-0.5)/0.88*1.19</f>
        <v>21.501136363636359</v>
      </c>
      <c r="Q1998" s="137">
        <v>296</v>
      </c>
      <c r="R1998" s="137">
        <v>167453442</v>
      </c>
      <c r="S1998" s="137">
        <v>452917</v>
      </c>
      <c r="T1998" s="186">
        <f t="shared" si="138"/>
        <v>10.006818181818183</v>
      </c>
      <c r="U1998" s="187">
        <v>758</v>
      </c>
      <c r="V1998" s="187">
        <v>167453442</v>
      </c>
      <c r="W1998" s="187">
        <v>601956</v>
      </c>
      <c r="X1998" s="188">
        <f t="shared" ref="X1998:X2007" si="139">L1998-4.9</f>
        <v>17.277272727272724</v>
      </c>
      <c r="Y1998" s="189">
        <v>759</v>
      </c>
      <c r="Z1998" s="189">
        <v>167453442</v>
      </c>
      <c r="AA1998" s="189">
        <v>601957</v>
      </c>
      <c r="AB1998" s="357">
        <v>29</v>
      </c>
    </row>
    <row r="1999" spans="1:28" x14ac:dyDescent="0.25">
      <c r="A1999" s="125" t="s">
        <v>2839</v>
      </c>
      <c r="B1999" s="183">
        <v>167453443</v>
      </c>
      <c r="C1999" s="184">
        <v>4.33</v>
      </c>
      <c r="D1999" s="127">
        <f>(C1999+4.2+coefficient!$B$19-0.5)/0.9*1.19</f>
        <v>26.484111111111112</v>
      </c>
      <c r="E1999" s="128">
        <f>(C1999+4.2+coefficient!$B$19-0.5)/0.95</f>
        <v>21.084210526315793</v>
      </c>
      <c r="F1999" s="185" t="s">
        <v>841</v>
      </c>
      <c r="G1999" s="179">
        <v>1998</v>
      </c>
      <c r="H1999" s="180">
        <f>(C1999+4.2+coefficient!$B$19)/0.85*1.19</f>
        <v>28.742000000000001</v>
      </c>
      <c r="I1999" s="132">
        <v>294</v>
      </c>
      <c r="J1999" s="132">
        <v>167453443</v>
      </c>
      <c r="K1999" s="132">
        <v>452918</v>
      </c>
      <c r="L1999" s="181">
        <f>(C1999+4.2+coefficient!$B$19)/0.88*1.19</f>
        <v>27.762159090909094</v>
      </c>
      <c r="M1999" s="135">
        <v>295</v>
      </c>
      <c r="N1999" s="135">
        <v>167453443</v>
      </c>
      <c r="O1999" s="135">
        <v>452919</v>
      </c>
      <c r="P1999" s="182">
        <f>(C1999+4.2+coefficient!$B$19-0.5)/0.88*1.19</f>
        <v>27.086022727272727</v>
      </c>
      <c r="Q1999" s="137">
        <v>296</v>
      </c>
      <c r="R1999" s="137">
        <v>167453443</v>
      </c>
      <c r="S1999" s="137">
        <v>452920</v>
      </c>
      <c r="T1999" s="186">
        <f t="shared" si="138"/>
        <v>11.534886363636366</v>
      </c>
      <c r="U1999" s="187">
        <v>758</v>
      </c>
      <c r="V1999" s="187">
        <v>167453443</v>
      </c>
      <c r="W1999" s="187">
        <v>601958</v>
      </c>
      <c r="X1999" s="188">
        <f t="shared" si="139"/>
        <v>22.862159090909095</v>
      </c>
      <c r="Y1999" s="189">
        <v>759</v>
      </c>
      <c r="Z1999" s="189">
        <v>167453443</v>
      </c>
      <c r="AA1999" s="189">
        <v>601959</v>
      </c>
      <c r="AB1999" s="357">
        <v>29</v>
      </c>
    </row>
    <row r="2000" spans="1:28" x14ac:dyDescent="0.25">
      <c r="A2000" s="144" t="s">
        <v>2840</v>
      </c>
      <c r="B2000" s="183">
        <v>167453444</v>
      </c>
      <c r="C2000" s="184">
        <v>3.11</v>
      </c>
      <c r="D2000" s="127">
        <f>(C2000+4.2+coefficient!$B$20-0.5)/0.9*1.19</f>
        <v>20.904333333333337</v>
      </c>
      <c r="E2000" s="128">
        <f>(C2000+4.2+coefficient!$B$20-0.5)/0.95</f>
        <v>16.642105263157898</v>
      </c>
      <c r="F2000" s="178" t="s">
        <v>842</v>
      </c>
      <c r="G2000" s="179">
        <v>1999</v>
      </c>
      <c r="H2000" s="180">
        <f>(C2000+4.2+coefficient!$B$20)/0.85*1.19</f>
        <v>22.834000000000003</v>
      </c>
      <c r="I2000" s="132">
        <v>294</v>
      </c>
      <c r="J2000" s="132">
        <v>167453444</v>
      </c>
      <c r="K2000" s="132">
        <v>452921</v>
      </c>
      <c r="L2000" s="181">
        <f>(C2000+4.2+coefficient!$B$20)/0.88*1.19</f>
        <v>22.055568181818181</v>
      </c>
      <c r="M2000" s="135">
        <v>295</v>
      </c>
      <c r="N2000" s="135">
        <v>167453444</v>
      </c>
      <c r="O2000" s="135">
        <v>452922</v>
      </c>
      <c r="P2000" s="182">
        <f>(C2000+4.2+coefficient!$B$20-0.5)/0.88*1.19</f>
        <v>21.379431818181821</v>
      </c>
      <c r="Q2000" s="137">
        <v>296</v>
      </c>
      <c r="R2000" s="137">
        <v>167453444</v>
      </c>
      <c r="S2000" s="137">
        <v>452923</v>
      </c>
      <c r="T2000" s="186">
        <f t="shared" si="138"/>
        <v>9.885113636363636</v>
      </c>
      <c r="U2000" s="187">
        <v>758</v>
      </c>
      <c r="V2000" s="187">
        <v>167453444</v>
      </c>
      <c r="W2000" s="187">
        <v>601960</v>
      </c>
      <c r="X2000" s="188">
        <f t="shared" si="139"/>
        <v>17.155568181818182</v>
      </c>
      <c r="Y2000" s="189">
        <v>759</v>
      </c>
      <c r="Z2000" s="189">
        <v>167453444</v>
      </c>
      <c r="AA2000" s="189">
        <v>601961</v>
      </c>
      <c r="AB2000" s="357">
        <v>29</v>
      </c>
    </row>
    <row r="2001" spans="1:28" x14ac:dyDescent="0.25">
      <c r="A2001" s="125" t="s">
        <v>2841</v>
      </c>
      <c r="B2001" s="183">
        <v>167453445</v>
      </c>
      <c r="C2001" s="184">
        <v>4.24</v>
      </c>
      <c r="D2001" s="127">
        <f>(C2001+4.2+coefficient!$B$19-0.5)/0.9*1.19</f>
        <v>26.365111111111108</v>
      </c>
      <c r="E2001" s="128">
        <f>(C2001+4.2+coefficient!$B$19-0.5)/0.95</f>
        <v>20.98947368421053</v>
      </c>
      <c r="F2001" s="185" t="s">
        <v>841</v>
      </c>
      <c r="G2001" s="179">
        <v>2000</v>
      </c>
      <c r="H2001" s="180">
        <f>(C2001+4.2+coefficient!$B$19)/0.85*1.19</f>
        <v>28.616000000000003</v>
      </c>
      <c r="I2001" s="132">
        <v>294</v>
      </c>
      <c r="J2001" s="132">
        <v>167453445</v>
      </c>
      <c r="K2001" s="132">
        <v>452924</v>
      </c>
      <c r="L2001" s="181">
        <f>(C2001+4.2+coefficient!$B$19)/0.88*1.19</f>
        <v>27.640454545454549</v>
      </c>
      <c r="M2001" s="135">
        <v>295</v>
      </c>
      <c r="N2001" s="135">
        <v>167453445</v>
      </c>
      <c r="O2001" s="135">
        <v>452925</v>
      </c>
      <c r="P2001" s="182">
        <f>(C2001+4.2+coefficient!$B$19-0.5)/0.88*1.19</f>
        <v>26.964318181818182</v>
      </c>
      <c r="Q2001" s="137">
        <v>296</v>
      </c>
      <c r="R2001" s="137">
        <v>167453445</v>
      </c>
      <c r="S2001" s="137">
        <v>452926</v>
      </c>
      <c r="T2001" s="186">
        <f t="shared" si="138"/>
        <v>11.413181818181819</v>
      </c>
      <c r="U2001" s="187">
        <v>758</v>
      </c>
      <c r="V2001" s="187">
        <v>167453445</v>
      </c>
      <c r="W2001" s="187">
        <v>601962</v>
      </c>
      <c r="X2001" s="188">
        <f t="shared" si="139"/>
        <v>22.740454545454547</v>
      </c>
      <c r="Y2001" s="189">
        <v>759</v>
      </c>
      <c r="Z2001" s="189">
        <v>167453445</v>
      </c>
      <c r="AA2001" s="189">
        <v>601963</v>
      </c>
      <c r="AB2001" s="357">
        <v>29</v>
      </c>
    </row>
    <row r="2002" spans="1:28" x14ac:dyDescent="0.25">
      <c r="A2002" s="144" t="s">
        <v>2842</v>
      </c>
      <c r="B2002" s="183">
        <v>167453446</v>
      </c>
      <c r="C2002" s="184">
        <v>3.84</v>
      </c>
      <c r="D2002" s="127">
        <f>(C2002+4.2+coefficient!$B$19-0.5)/0.9*1.19</f>
        <v>25.836222222222219</v>
      </c>
      <c r="E2002" s="128">
        <f>(C2002+4.2+coefficient!$B$19-0.5)/0.95</f>
        <v>20.568421052631578</v>
      </c>
      <c r="F2002" s="178" t="s">
        <v>841</v>
      </c>
      <c r="G2002" s="179">
        <v>2001</v>
      </c>
      <c r="H2002" s="180">
        <f>(C2002+4.2+coefficient!$B$19)/0.85*1.19</f>
        <v>28.055999999999997</v>
      </c>
      <c r="I2002" s="132">
        <v>294</v>
      </c>
      <c r="J2002" s="132">
        <v>167453446</v>
      </c>
      <c r="K2002" s="132">
        <v>452927</v>
      </c>
      <c r="L2002" s="181">
        <f>(C2002+4.2+coefficient!$B$19)/0.88*1.19</f>
        <v>27.099545454545453</v>
      </c>
      <c r="M2002" s="135">
        <v>295</v>
      </c>
      <c r="N2002" s="135">
        <v>167453446</v>
      </c>
      <c r="O2002" s="135">
        <v>452928</v>
      </c>
      <c r="P2002" s="182">
        <f>(C2002+4.2+coefficient!$B$19-0.5)/0.88*1.19</f>
        <v>26.42340909090909</v>
      </c>
      <c r="Q2002" s="137">
        <v>296</v>
      </c>
      <c r="R2002" s="137">
        <v>167453446</v>
      </c>
      <c r="S2002" s="137">
        <v>452929</v>
      </c>
      <c r="T2002" s="186">
        <f t="shared" si="138"/>
        <v>10.872272727272724</v>
      </c>
      <c r="U2002" s="187">
        <v>758</v>
      </c>
      <c r="V2002" s="187">
        <v>167453446</v>
      </c>
      <c r="W2002" s="187">
        <v>601964</v>
      </c>
      <c r="X2002" s="188">
        <f t="shared" si="139"/>
        <v>22.199545454545451</v>
      </c>
      <c r="Y2002" s="189">
        <v>759</v>
      </c>
      <c r="Z2002" s="189">
        <v>167453446</v>
      </c>
      <c r="AA2002" s="189">
        <v>601965</v>
      </c>
      <c r="AB2002" s="357">
        <v>29</v>
      </c>
    </row>
    <row r="2003" spans="1:28" x14ac:dyDescent="0.25">
      <c r="A2003" s="148" t="s">
        <v>2843</v>
      </c>
      <c r="B2003" s="190">
        <v>167453447</v>
      </c>
      <c r="C2003" s="191">
        <v>3.64</v>
      </c>
      <c r="D2003" s="192">
        <f>(C2003+4.2+coefficient!$B$20-0.5)/0.9*1.19</f>
        <v>21.60511111111111</v>
      </c>
      <c r="E2003" s="193">
        <f>(C2003+4.2+coefficient!$B$20-0.5)/0.95</f>
        <v>17.2</v>
      </c>
      <c r="F2003" s="185" t="s">
        <v>842</v>
      </c>
      <c r="G2003" s="179">
        <v>2002</v>
      </c>
      <c r="H2003" s="180">
        <f>(C2003+4.2+coefficient!$B$20)/0.85*1.19</f>
        <v>23.576000000000001</v>
      </c>
      <c r="I2003" s="132">
        <v>294</v>
      </c>
      <c r="J2003" s="132">
        <v>167453447</v>
      </c>
      <c r="K2003" s="132">
        <v>452930</v>
      </c>
      <c r="L2003" s="181">
        <f>(C2003+4.2+coefficient!$B$20)/0.88*1.19</f>
        <v>22.772272727272728</v>
      </c>
      <c r="M2003" s="135">
        <v>295</v>
      </c>
      <c r="N2003" s="135">
        <v>167453447</v>
      </c>
      <c r="O2003" s="135">
        <v>452931</v>
      </c>
      <c r="P2003" s="182">
        <f>(C2003+4.2+coefficient!$B$20-0.5)/0.88*1.19</f>
        <v>22.096136363636361</v>
      </c>
      <c r="Q2003" s="137">
        <v>296</v>
      </c>
      <c r="R2003" s="137">
        <v>167453447</v>
      </c>
      <c r="S2003" s="137">
        <v>452932</v>
      </c>
      <c r="T2003" s="186">
        <f t="shared" si="138"/>
        <v>10.60181818181818</v>
      </c>
      <c r="U2003" s="187">
        <v>758</v>
      </c>
      <c r="V2003" s="187">
        <v>167453447</v>
      </c>
      <c r="W2003" s="187">
        <v>601966</v>
      </c>
      <c r="X2003" s="188">
        <f t="shared" si="139"/>
        <v>17.87227272727273</v>
      </c>
      <c r="Y2003" s="189">
        <v>759</v>
      </c>
      <c r="Z2003" s="189">
        <v>167453447</v>
      </c>
      <c r="AA2003" s="189">
        <v>601967</v>
      </c>
      <c r="AB2003" s="357">
        <v>0</v>
      </c>
    </row>
    <row r="2004" spans="1:28" x14ac:dyDescent="0.25">
      <c r="A2004" s="146" t="s">
        <v>2844</v>
      </c>
      <c r="B2004" s="190">
        <v>167453448</v>
      </c>
      <c r="C2004" s="191">
        <v>4.37</v>
      </c>
      <c r="D2004" s="192">
        <f>(C2004+4.2+coefficient!$B$19-0.5)/0.9*1.19</f>
        <v>26.536999999999999</v>
      </c>
      <c r="E2004" s="193">
        <f>(C2004+4.2+coefficient!$B$19-0.5)/0.95</f>
        <v>21.126315789473686</v>
      </c>
      <c r="F2004" s="178" t="s">
        <v>841</v>
      </c>
      <c r="G2004" s="179">
        <v>2003</v>
      </c>
      <c r="H2004" s="180">
        <f>(C2004+4.2+coefficient!$B$19)/0.85*1.19</f>
        <v>28.797999999999998</v>
      </c>
      <c r="I2004" s="132">
        <v>294</v>
      </c>
      <c r="J2004" s="132">
        <v>167453448</v>
      </c>
      <c r="K2004" s="132">
        <v>452933</v>
      </c>
      <c r="L2004" s="181">
        <f>(C2004+4.2+coefficient!$B$19)/0.88*1.19</f>
        <v>27.81625</v>
      </c>
      <c r="M2004" s="135">
        <v>295</v>
      </c>
      <c r="N2004" s="135">
        <v>167453448</v>
      </c>
      <c r="O2004" s="135">
        <v>452934</v>
      </c>
      <c r="P2004" s="182">
        <f>(C2004+4.2+coefficient!$B$19-0.5)/0.88*1.19</f>
        <v>27.140113636363637</v>
      </c>
      <c r="Q2004" s="137">
        <v>296</v>
      </c>
      <c r="R2004" s="137">
        <v>167453448</v>
      </c>
      <c r="S2004" s="137">
        <v>452935</v>
      </c>
      <c r="T2004" s="186">
        <f t="shared" si="138"/>
        <v>11.588977272727272</v>
      </c>
      <c r="U2004" s="187">
        <v>758</v>
      </c>
      <c r="V2004" s="187">
        <v>167453448</v>
      </c>
      <c r="W2004" s="187">
        <v>601968</v>
      </c>
      <c r="X2004" s="188">
        <f t="shared" si="139"/>
        <v>22.916249999999998</v>
      </c>
      <c r="Y2004" s="189">
        <v>759</v>
      </c>
      <c r="Z2004" s="189">
        <v>167453448</v>
      </c>
      <c r="AA2004" s="189">
        <v>601969</v>
      </c>
      <c r="AB2004" s="357">
        <v>0</v>
      </c>
    </row>
    <row r="2005" spans="1:28" x14ac:dyDescent="0.25">
      <c r="A2005" s="125" t="s">
        <v>2845</v>
      </c>
      <c r="B2005" s="183">
        <v>167453449</v>
      </c>
      <c r="C2005" s="184">
        <v>2.44</v>
      </c>
      <c r="D2005" s="127">
        <f>(C2005+4.2+coefficient!$B$21-0.5)/0.9*1.19</f>
        <v>17.373999999999999</v>
      </c>
      <c r="E2005" s="128">
        <f>(C2005+4.2+coefficient!$B$21-0.5)/0.95</f>
        <v>13.831578947368422</v>
      </c>
      <c r="F2005" s="185" t="s">
        <v>516</v>
      </c>
      <c r="G2005" s="179">
        <v>2004</v>
      </c>
      <c r="H2005" s="180">
        <f>(C2005+4.2+coefficient!$B$21)/0.85*1.19</f>
        <v>19.096</v>
      </c>
      <c r="I2005" s="132">
        <v>294</v>
      </c>
      <c r="J2005" s="132">
        <v>167453449</v>
      </c>
      <c r="K2005" s="132">
        <v>452936</v>
      </c>
      <c r="L2005" s="181">
        <f>(C2005+4.2+coefficient!$B$21)/0.88*1.19</f>
        <v>18.445</v>
      </c>
      <c r="M2005" s="135">
        <v>295</v>
      </c>
      <c r="N2005" s="135">
        <v>167453449</v>
      </c>
      <c r="O2005" s="135">
        <v>452937</v>
      </c>
      <c r="P2005" s="182">
        <f>(C2005+4.2+coefficient!$B$21-0.5)/0.88*1.19</f>
        <v>17.768863636363637</v>
      </c>
      <c r="Q2005" s="137">
        <v>296</v>
      </c>
      <c r="R2005" s="137">
        <v>167453449</v>
      </c>
      <c r="S2005" s="137">
        <v>452938</v>
      </c>
      <c r="T2005" s="186">
        <f t="shared" si="138"/>
        <v>8.9790909090909086</v>
      </c>
      <c r="U2005" s="187">
        <v>758</v>
      </c>
      <c r="V2005" s="187">
        <v>167453449</v>
      </c>
      <c r="W2005" s="187">
        <v>601970</v>
      </c>
      <c r="X2005" s="188">
        <f t="shared" si="139"/>
        <v>13.545</v>
      </c>
      <c r="Y2005" s="189">
        <v>759</v>
      </c>
      <c r="Z2005" s="189">
        <v>167453449</v>
      </c>
      <c r="AA2005" s="189">
        <v>601971</v>
      </c>
      <c r="AB2005" s="357">
        <v>47</v>
      </c>
    </row>
    <row r="2006" spans="1:28" x14ac:dyDescent="0.25">
      <c r="A2006" s="144" t="s">
        <v>2846</v>
      </c>
      <c r="B2006" s="183">
        <v>167453450</v>
      </c>
      <c r="C2006" s="184">
        <v>3.32</v>
      </c>
      <c r="D2006" s="127">
        <f>(C2006+4.2+coefficient!$B$20-0.5)/0.9*1.19</f>
        <v>21.181999999999999</v>
      </c>
      <c r="E2006" s="128">
        <f>(C2006+4.2+coefficient!$B$20-0.5)/0.95</f>
        <v>16.863157894736844</v>
      </c>
      <c r="F2006" s="178" t="s">
        <v>842</v>
      </c>
      <c r="G2006" s="179">
        <v>2005</v>
      </c>
      <c r="H2006" s="180">
        <f>(C2006+4.2+coefficient!$B$20)/0.85*1.19</f>
        <v>23.127999999999997</v>
      </c>
      <c r="I2006" s="132">
        <v>294</v>
      </c>
      <c r="J2006" s="132">
        <v>167453450</v>
      </c>
      <c r="K2006" s="132">
        <v>452939</v>
      </c>
      <c r="L2006" s="181">
        <f>(C2006+4.2+coefficient!$B$20)/0.88*1.19</f>
        <v>22.339545454545455</v>
      </c>
      <c r="M2006" s="135">
        <v>295</v>
      </c>
      <c r="N2006" s="135">
        <v>167453450</v>
      </c>
      <c r="O2006" s="135">
        <v>452940</v>
      </c>
      <c r="P2006" s="182">
        <f>(C2006+4.2+coefficient!$B$20-0.5)/0.88*1.19</f>
        <v>21.663409090909088</v>
      </c>
      <c r="Q2006" s="137">
        <v>296</v>
      </c>
      <c r="R2006" s="137">
        <v>167453450</v>
      </c>
      <c r="S2006" s="137">
        <v>452941</v>
      </c>
      <c r="T2006" s="186">
        <f t="shared" si="138"/>
        <v>10.169090909090908</v>
      </c>
      <c r="U2006" s="187">
        <v>758</v>
      </c>
      <c r="V2006" s="187">
        <v>167453450</v>
      </c>
      <c r="W2006" s="187">
        <v>601972</v>
      </c>
      <c r="X2006" s="188">
        <f t="shared" si="139"/>
        <v>17.439545454545453</v>
      </c>
      <c r="Y2006" s="189">
        <v>759</v>
      </c>
      <c r="Z2006" s="189">
        <v>167453450</v>
      </c>
      <c r="AA2006" s="189">
        <v>601973</v>
      </c>
      <c r="AB2006" s="357">
        <v>31</v>
      </c>
    </row>
    <row r="2007" spans="1:28" x14ac:dyDescent="0.25">
      <c r="A2007" s="125" t="s">
        <v>2847</v>
      </c>
      <c r="B2007" s="183">
        <v>167453451</v>
      </c>
      <c r="C2007" s="184">
        <v>4.05</v>
      </c>
      <c r="D2007" s="127">
        <f>(C2007+4.2+coefficient!$B$19-0.5)/0.9*1.19</f>
        <v>26.113888888888887</v>
      </c>
      <c r="E2007" s="128">
        <f>(C2007+4.2+coefficient!$B$19-0.5)/0.95</f>
        <v>20.789473684210527</v>
      </c>
      <c r="F2007" s="185" t="s">
        <v>841</v>
      </c>
      <c r="G2007" s="179">
        <v>2006</v>
      </c>
      <c r="H2007" s="180">
        <f>(C2007+4.2+coefficient!$B$19)/0.85*1.19</f>
        <v>28.349999999999998</v>
      </c>
      <c r="I2007" s="132">
        <v>294</v>
      </c>
      <c r="J2007" s="132">
        <v>167453451</v>
      </c>
      <c r="K2007" s="132">
        <v>452942</v>
      </c>
      <c r="L2007" s="181">
        <f>(C2007+4.2+coefficient!$B$19)/0.88*1.19</f>
        <v>27.383522727272727</v>
      </c>
      <c r="M2007" s="135">
        <v>295</v>
      </c>
      <c r="N2007" s="135">
        <v>167453451</v>
      </c>
      <c r="O2007" s="135">
        <v>452943</v>
      </c>
      <c r="P2007" s="182">
        <f>(C2007+4.2+coefficient!$B$19-0.5)/0.88*1.19</f>
        <v>26.70738636363636</v>
      </c>
      <c r="Q2007" s="137">
        <v>296</v>
      </c>
      <c r="R2007" s="137">
        <v>167453451</v>
      </c>
      <c r="S2007" s="137">
        <v>452944</v>
      </c>
      <c r="T2007" s="186">
        <f t="shared" si="138"/>
        <v>11.15625</v>
      </c>
      <c r="U2007" s="187">
        <v>758</v>
      </c>
      <c r="V2007" s="187">
        <v>167453451</v>
      </c>
      <c r="W2007" s="187">
        <v>601974</v>
      </c>
      <c r="X2007" s="188">
        <f t="shared" si="139"/>
        <v>22.483522727272728</v>
      </c>
      <c r="Y2007" s="189">
        <v>759</v>
      </c>
      <c r="Z2007" s="189">
        <v>167453451</v>
      </c>
      <c r="AA2007" s="189">
        <v>601975</v>
      </c>
      <c r="AB2007" s="357">
        <v>31</v>
      </c>
    </row>
    <row r="2008" spans="1:28" x14ac:dyDescent="0.25">
      <c r="A2008" s="146" t="s">
        <v>2848</v>
      </c>
      <c r="B2008" s="190">
        <v>167453452</v>
      </c>
      <c r="C2008" s="191">
        <v>3.25</v>
      </c>
      <c r="D2008" s="192">
        <f>(C2008+4.2+coefficient!$B$20-0.5)/0.9*1.19</f>
        <v>21.089444444444442</v>
      </c>
      <c r="E2008" s="193">
        <f>(C2008+4.2+coefficient!$B$20-0.5)/0.95</f>
        <v>16.789473684210527</v>
      </c>
      <c r="F2008" s="178" t="s">
        <v>842</v>
      </c>
      <c r="G2008" s="179">
        <v>2007</v>
      </c>
      <c r="H2008" s="180">
        <f>(C2008+4.2+coefficient!$B$20)/0.85*1.19</f>
        <v>23.029999999999998</v>
      </c>
      <c r="I2008" s="132">
        <v>294</v>
      </c>
      <c r="J2008" s="132">
        <v>167453452</v>
      </c>
      <c r="K2008" s="132">
        <v>452945</v>
      </c>
      <c r="L2008" s="181">
        <f>(C2008+4.2+coefficient!$B$20)/0.88*1.19</f>
        <v>22.244886363636361</v>
      </c>
      <c r="M2008" s="135">
        <v>295</v>
      </c>
      <c r="N2008" s="135">
        <v>167453452</v>
      </c>
      <c r="O2008" s="135">
        <v>452946</v>
      </c>
      <c r="P2008" s="182">
        <f>(C2008+4.2+coefficient!$B$20-0.5)/0.88*1.19</f>
        <v>21.568749999999998</v>
      </c>
      <c r="Q2008" s="137">
        <v>296</v>
      </c>
      <c r="R2008" s="137">
        <v>167453452</v>
      </c>
      <c r="S2008" s="137">
        <v>452947</v>
      </c>
      <c r="T2008" s="186">
        <f t="shared" si="138"/>
        <v>10.074431818181818</v>
      </c>
      <c r="U2008" s="187">
        <v>758</v>
      </c>
      <c r="V2008" s="187">
        <v>167453452</v>
      </c>
      <c r="W2008" s="187">
        <v>601976</v>
      </c>
      <c r="X2008" s="188">
        <f>L2008-2</f>
        <v>20.244886363636361</v>
      </c>
      <c r="Y2008" s="189">
        <v>759</v>
      </c>
      <c r="Z2008" s="189">
        <v>167453452</v>
      </c>
      <c r="AA2008" s="189">
        <v>601977</v>
      </c>
      <c r="AB2008" s="357">
        <v>47</v>
      </c>
    </row>
    <row r="2009" spans="1:28" x14ac:dyDescent="0.25">
      <c r="A2009" s="148" t="s">
        <v>2849</v>
      </c>
      <c r="B2009" s="190">
        <v>167453453</v>
      </c>
      <c r="C2009" s="191">
        <v>4.38</v>
      </c>
      <c r="D2009" s="192">
        <f>(C2009+4.2+coefficient!$B$19-0.5)/0.9*1.19</f>
        <v>26.550222222222221</v>
      </c>
      <c r="E2009" s="193">
        <f>(C2009+4.2+coefficient!$B$19-0.5)/0.95</f>
        <v>21.136842105263156</v>
      </c>
      <c r="F2009" s="185" t="s">
        <v>841</v>
      </c>
      <c r="G2009" s="179">
        <v>2008</v>
      </c>
      <c r="H2009" s="180">
        <f>(C2009+4.2+coefficient!$B$19)/0.85*1.19</f>
        <v>28.811999999999998</v>
      </c>
      <c r="I2009" s="132">
        <v>294</v>
      </c>
      <c r="J2009" s="132">
        <v>167453453</v>
      </c>
      <c r="K2009" s="132">
        <v>452948</v>
      </c>
      <c r="L2009" s="181">
        <f>(C2009+4.2+coefficient!$B$19)/0.88*1.19</f>
        <v>27.829772727272722</v>
      </c>
      <c r="M2009" s="135">
        <v>295</v>
      </c>
      <c r="N2009" s="135">
        <v>167453453</v>
      </c>
      <c r="O2009" s="135">
        <v>452949</v>
      </c>
      <c r="P2009" s="182">
        <f>(C2009+4.2+coefficient!$B$19-0.5)/0.88*1.19</f>
        <v>27.153636363636359</v>
      </c>
      <c r="Q2009" s="137">
        <v>296</v>
      </c>
      <c r="R2009" s="137">
        <v>167453453</v>
      </c>
      <c r="S2009" s="137">
        <v>452950</v>
      </c>
      <c r="T2009" s="186">
        <f t="shared" si="138"/>
        <v>11.602499999999999</v>
      </c>
      <c r="U2009" s="187">
        <v>758</v>
      </c>
      <c r="V2009" s="187">
        <v>167453453</v>
      </c>
      <c r="W2009" s="187">
        <v>601978</v>
      </c>
      <c r="X2009" s="188">
        <f>L2009-2</f>
        <v>25.829772727272722</v>
      </c>
      <c r="Y2009" s="189">
        <v>759</v>
      </c>
      <c r="Z2009" s="189">
        <v>167453453</v>
      </c>
      <c r="AA2009" s="189">
        <v>601979</v>
      </c>
      <c r="AB2009" s="357">
        <v>47</v>
      </c>
    </row>
    <row r="2010" spans="1:28" x14ac:dyDescent="0.25">
      <c r="A2010" s="144" t="s">
        <v>2850</v>
      </c>
      <c r="B2010" s="183">
        <v>167453454</v>
      </c>
      <c r="C2010" s="184">
        <v>3.25</v>
      </c>
      <c r="D2010" s="127">
        <f>(C2010+4.2+coefficient!$B$20-0.5)/0.9*1.19</f>
        <v>21.089444444444442</v>
      </c>
      <c r="E2010" s="128">
        <f>(C2010+4.2+coefficient!$B$20-0.5)/0.95</f>
        <v>16.789473684210527</v>
      </c>
      <c r="F2010" s="178" t="s">
        <v>842</v>
      </c>
      <c r="G2010" s="179">
        <v>2009</v>
      </c>
      <c r="H2010" s="180">
        <f>(C2010+4.2+coefficient!$B$20)/0.85*1.19</f>
        <v>23.029999999999998</v>
      </c>
      <c r="I2010" s="132">
        <v>294</v>
      </c>
      <c r="J2010" s="132">
        <v>167453454</v>
      </c>
      <c r="K2010" s="132">
        <v>452951</v>
      </c>
      <c r="L2010" s="181">
        <f>(C2010+4.2+coefficient!$B$20)/0.88*1.19</f>
        <v>22.244886363636361</v>
      </c>
      <c r="M2010" s="135">
        <v>295</v>
      </c>
      <c r="N2010" s="135">
        <v>167453454</v>
      </c>
      <c r="O2010" s="135">
        <v>452952</v>
      </c>
      <c r="P2010" s="182">
        <f>(C2010+4.2+coefficient!$B$20-0.5)/0.88*1.19</f>
        <v>21.568749999999998</v>
      </c>
      <c r="Q2010" s="137">
        <v>296</v>
      </c>
      <c r="R2010" s="137">
        <v>167453454</v>
      </c>
      <c r="S2010" s="137">
        <v>452953</v>
      </c>
      <c r="T2010" s="186">
        <f t="shared" si="138"/>
        <v>10.074431818181818</v>
      </c>
      <c r="U2010" s="187">
        <v>758</v>
      </c>
      <c r="V2010" s="187">
        <v>167453454</v>
      </c>
      <c r="W2010" s="187">
        <v>601980</v>
      </c>
      <c r="X2010" s="188">
        <f t="shared" ref="X2010:X2022" si="140">L2010-4.9</f>
        <v>17.344886363636363</v>
      </c>
      <c r="Y2010" s="189">
        <v>759</v>
      </c>
      <c r="Z2010" s="189">
        <v>167453454</v>
      </c>
      <c r="AA2010" s="189">
        <v>601981</v>
      </c>
      <c r="AB2010" s="357">
        <v>47</v>
      </c>
    </row>
    <row r="2011" spans="1:28" x14ac:dyDescent="0.25">
      <c r="A2011" s="125" t="s">
        <v>2851</v>
      </c>
      <c r="B2011" s="183">
        <v>167453455</v>
      </c>
      <c r="C2011" s="184">
        <v>4.38</v>
      </c>
      <c r="D2011" s="127">
        <f>(C2011+4.2+coefficient!$B$19-0.5)/0.9*1.19</f>
        <v>26.550222222222221</v>
      </c>
      <c r="E2011" s="128">
        <f>(C2011+4.2+coefficient!$B$19-0.5)/0.95</f>
        <v>21.136842105263156</v>
      </c>
      <c r="F2011" s="185" t="s">
        <v>841</v>
      </c>
      <c r="G2011" s="179">
        <v>2010</v>
      </c>
      <c r="H2011" s="180">
        <f>(C2011+4.2+coefficient!$B$19)/0.85*1.19</f>
        <v>28.811999999999998</v>
      </c>
      <c r="I2011" s="132">
        <v>294</v>
      </c>
      <c r="J2011" s="132">
        <v>167453455</v>
      </c>
      <c r="K2011" s="132">
        <v>452954</v>
      </c>
      <c r="L2011" s="181">
        <f>(C2011+4.2+coefficient!$B$19)/0.88*1.19</f>
        <v>27.829772727272722</v>
      </c>
      <c r="M2011" s="135">
        <v>295</v>
      </c>
      <c r="N2011" s="135">
        <v>167453455</v>
      </c>
      <c r="O2011" s="135">
        <v>452955</v>
      </c>
      <c r="P2011" s="182">
        <f>(C2011+4.2+coefficient!$B$19-0.5)/0.88*1.19</f>
        <v>27.153636363636359</v>
      </c>
      <c r="Q2011" s="137">
        <v>296</v>
      </c>
      <c r="R2011" s="137">
        <v>167453455</v>
      </c>
      <c r="S2011" s="137">
        <v>452956</v>
      </c>
      <c r="T2011" s="186">
        <f t="shared" si="138"/>
        <v>11.602499999999999</v>
      </c>
      <c r="U2011" s="187">
        <v>758</v>
      </c>
      <c r="V2011" s="187">
        <v>167453455</v>
      </c>
      <c r="W2011" s="187">
        <v>601982</v>
      </c>
      <c r="X2011" s="188">
        <f t="shared" si="140"/>
        <v>22.92977272727272</v>
      </c>
      <c r="Y2011" s="189">
        <v>759</v>
      </c>
      <c r="Z2011" s="189">
        <v>167453455</v>
      </c>
      <c r="AA2011" s="189">
        <v>601983</v>
      </c>
      <c r="AB2011" s="357">
        <v>47</v>
      </c>
    </row>
    <row r="2012" spans="1:28" x14ac:dyDescent="0.25">
      <c r="A2012" s="144" t="s">
        <v>2852</v>
      </c>
      <c r="B2012" s="183">
        <v>167453456</v>
      </c>
      <c r="C2012" s="184">
        <v>3.16</v>
      </c>
      <c r="D2012" s="127">
        <f>(C2012+4.2+coefficient!$B$20-0.5)/0.9*1.19</f>
        <v>20.970444444444439</v>
      </c>
      <c r="E2012" s="128">
        <f>(C2012+4.2+coefficient!$B$20-0.5)/0.95</f>
        <v>16.694736842105264</v>
      </c>
      <c r="F2012" s="178" t="s">
        <v>842</v>
      </c>
      <c r="G2012" s="179">
        <v>2011</v>
      </c>
      <c r="H2012" s="180">
        <f>(C2012+4.2+coefficient!$B$20)/0.85*1.19</f>
        <v>22.903999999999996</v>
      </c>
      <c r="I2012" s="132">
        <v>294</v>
      </c>
      <c r="J2012" s="132">
        <v>167453456</v>
      </c>
      <c r="K2012" s="132">
        <v>452957</v>
      </c>
      <c r="L2012" s="181">
        <f>(C2012+4.2+coefficient!$B$20)/0.88*1.19</f>
        <v>22.123181818181816</v>
      </c>
      <c r="M2012" s="135">
        <v>295</v>
      </c>
      <c r="N2012" s="135">
        <v>167453456</v>
      </c>
      <c r="O2012" s="135">
        <v>452958</v>
      </c>
      <c r="P2012" s="182">
        <f>(C2012+4.2+coefficient!$B$20-0.5)/0.88*1.19</f>
        <v>21.447045454545453</v>
      </c>
      <c r="Q2012" s="137">
        <v>296</v>
      </c>
      <c r="R2012" s="137">
        <v>167453456</v>
      </c>
      <c r="S2012" s="137">
        <v>452959</v>
      </c>
      <c r="T2012" s="186">
        <f t="shared" si="138"/>
        <v>9.9527272727272713</v>
      </c>
      <c r="U2012" s="187">
        <v>758</v>
      </c>
      <c r="V2012" s="187">
        <v>167453456</v>
      </c>
      <c r="W2012" s="187">
        <v>601984</v>
      </c>
      <c r="X2012" s="188">
        <f t="shared" si="140"/>
        <v>17.223181818181814</v>
      </c>
      <c r="Y2012" s="189">
        <v>759</v>
      </c>
      <c r="Z2012" s="189">
        <v>167453456</v>
      </c>
      <c r="AA2012" s="189">
        <v>601985</v>
      </c>
      <c r="AB2012" s="357">
        <v>47</v>
      </c>
    </row>
    <row r="2013" spans="1:28" x14ac:dyDescent="0.25">
      <c r="A2013" s="125" t="s">
        <v>2853</v>
      </c>
      <c r="B2013" s="183">
        <v>167453457</v>
      </c>
      <c r="C2013" s="184">
        <v>4.29</v>
      </c>
      <c r="D2013" s="127">
        <f>(C2013+4.2+coefficient!$B$19-0.5)/0.9*1.19</f>
        <v>26.431222222222221</v>
      </c>
      <c r="E2013" s="128">
        <f>(C2013+4.2+coefficient!$B$19-0.5)/0.95</f>
        <v>21.042105263157897</v>
      </c>
      <c r="F2013" s="185" t="s">
        <v>841</v>
      </c>
      <c r="G2013" s="179">
        <v>2012</v>
      </c>
      <c r="H2013" s="180">
        <f>(C2013+4.2+coefficient!$B$19)/0.85*1.19</f>
        <v>28.686000000000003</v>
      </c>
      <c r="I2013" s="132">
        <v>294</v>
      </c>
      <c r="J2013" s="132">
        <v>167453457</v>
      </c>
      <c r="K2013" s="132">
        <v>452960</v>
      </c>
      <c r="L2013" s="181">
        <f>(C2013+4.2+coefficient!$B$19)/0.88*1.19</f>
        <v>27.708068181818181</v>
      </c>
      <c r="M2013" s="135">
        <v>295</v>
      </c>
      <c r="N2013" s="135">
        <v>167453457</v>
      </c>
      <c r="O2013" s="135">
        <v>452961</v>
      </c>
      <c r="P2013" s="182">
        <f>(C2013+4.2+coefficient!$B$19-0.5)/0.88*1.19</f>
        <v>27.031931818181821</v>
      </c>
      <c r="Q2013" s="137">
        <v>296</v>
      </c>
      <c r="R2013" s="137">
        <v>167453457</v>
      </c>
      <c r="S2013" s="137">
        <v>452962</v>
      </c>
      <c r="T2013" s="186">
        <f t="shared" si="138"/>
        <v>11.480795454545454</v>
      </c>
      <c r="U2013" s="187">
        <v>758</v>
      </c>
      <c r="V2013" s="187">
        <v>167453457</v>
      </c>
      <c r="W2013" s="187">
        <v>601986</v>
      </c>
      <c r="X2013" s="188">
        <f t="shared" si="140"/>
        <v>22.808068181818179</v>
      </c>
      <c r="Y2013" s="189">
        <v>759</v>
      </c>
      <c r="Z2013" s="189">
        <v>167453457</v>
      </c>
      <c r="AA2013" s="189">
        <v>601987</v>
      </c>
      <c r="AB2013" s="357">
        <v>47</v>
      </c>
    </row>
    <row r="2014" spans="1:28" x14ac:dyDescent="0.25">
      <c r="A2014" s="144" t="s">
        <v>2854</v>
      </c>
      <c r="B2014" s="183">
        <v>167453458</v>
      </c>
      <c r="C2014" s="184">
        <v>3.89</v>
      </c>
      <c r="D2014" s="127">
        <f>(C2014+4.2+coefficient!$B$19-0.5)/0.9*1.19</f>
        <v>25.902333333333331</v>
      </c>
      <c r="E2014" s="128">
        <f>(C2014+4.2+coefficient!$B$19-0.5)/0.95</f>
        <v>20.621052631578948</v>
      </c>
      <c r="F2014" s="178" t="s">
        <v>841</v>
      </c>
      <c r="G2014" s="179">
        <v>2013</v>
      </c>
      <c r="H2014" s="180">
        <f>(C2014+4.2+coefficient!$B$19)/0.85*1.19</f>
        <v>28.126000000000001</v>
      </c>
      <c r="I2014" s="132">
        <v>294</v>
      </c>
      <c r="J2014" s="132">
        <v>167453458</v>
      </c>
      <c r="K2014" s="132">
        <v>452963</v>
      </c>
      <c r="L2014" s="181">
        <f>(C2014+4.2+coefficient!$B$19)/0.88*1.19</f>
        <v>27.167159090909088</v>
      </c>
      <c r="M2014" s="135">
        <v>295</v>
      </c>
      <c r="N2014" s="135">
        <v>167453458</v>
      </c>
      <c r="O2014" s="135">
        <v>452964</v>
      </c>
      <c r="P2014" s="182">
        <f>(C2014+4.2+coefficient!$B$19-0.5)/0.88*1.19</f>
        <v>26.491022727272725</v>
      </c>
      <c r="Q2014" s="137">
        <v>296</v>
      </c>
      <c r="R2014" s="137">
        <v>167453458</v>
      </c>
      <c r="S2014" s="137">
        <v>452965</v>
      </c>
      <c r="T2014" s="186">
        <f t="shared" si="138"/>
        <v>10.939886363636363</v>
      </c>
      <c r="U2014" s="187">
        <v>758</v>
      </c>
      <c r="V2014" s="187">
        <v>167453458</v>
      </c>
      <c r="W2014" s="187">
        <v>601988</v>
      </c>
      <c r="X2014" s="188">
        <f t="shared" si="140"/>
        <v>22.26715909090909</v>
      </c>
      <c r="Y2014" s="189">
        <v>759</v>
      </c>
      <c r="Z2014" s="189">
        <v>167453458</v>
      </c>
      <c r="AA2014" s="189">
        <v>601989</v>
      </c>
      <c r="AB2014" s="357">
        <v>47</v>
      </c>
    </row>
    <row r="2015" spans="1:28" x14ac:dyDescent="0.25">
      <c r="A2015" s="148" t="s">
        <v>2855</v>
      </c>
      <c r="B2015" s="190">
        <v>167453459</v>
      </c>
      <c r="C2015" s="191">
        <v>3.69</v>
      </c>
      <c r="D2015" s="192">
        <f>(C2015+4.2+coefficient!$B$20-0.5)/0.9*1.19</f>
        <v>21.671222222222223</v>
      </c>
      <c r="E2015" s="193">
        <f>(C2015+4.2+coefficient!$B$20-0.5)/0.95</f>
        <v>17.252631578947369</v>
      </c>
      <c r="F2015" s="185" t="s">
        <v>842</v>
      </c>
      <c r="G2015" s="179">
        <v>2014</v>
      </c>
      <c r="H2015" s="180">
        <f>(C2015+4.2+coefficient!$B$20)/0.85*1.19</f>
        <v>23.646000000000001</v>
      </c>
      <c r="I2015" s="132">
        <v>294</v>
      </c>
      <c r="J2015" s="132">
        <v>167453459</v>
      </c>
      <c r="K2015" s="132">
        <v>452966</v>
      </c>
      <c r="L2015" s="181">
        <f>(C2015+4.2+coefficient!$B$20)/0.88*1.19</f>
        <v>22.839886363636364</v>
      </c>
      <c r="M2015" s="135">
        <v>295</v>
      </c>
      <c r="N2015" s="135">
        <v>167453459</v>
      </c>
      <c r="O2015" s="135">
        <v>452967</v>
      </c>
      <c r="P2015" s="182">
        <f>(C2015+4.2+coefficient!$B$20-0.5)/0.88*1.19</f>
        <v>22.16375</v>
      </c>
      <c r="Q2015" s="137">
        <v>296</v>
      </c>
      <c r="R2015" s="137">
        <v>167453459</v>
      </c>
      <c r="S2015" s="137">
        <v>452968</v>
      </c>
      <c r="T2015" s="186">
        <f t="shared" si="138"/>
        <v>10.669431818181819</v>
      </c>
      <c r="U2015" s="187">
        <v>758</v>
      </c>
      <c r="V2015" s="187">
        <v>167453459</v>
      </c>
      <c r="W2015" s="187">
        <v>601990</v>
      </c>
      <c r="X2015" s="188">
        <f t="shared" si="140"/>
        <v>17.939886363636361</v>
      </c>
      <c r="Y2015" s="189">
        <v>759</v>
      </c>
      <c r="Z2015" s="189">
        <v>167453459</v>
      </c>
      <c r="AA2015" s="189">
        <v>601991</v>
      </c>
      <c r="AB2015" s="357">
        <v>0</v>
      </c>
    </row>
    <row r="2016" spans="1:28" x14ac:dyDescent="0.25">
      <c r="A2016" s="146" t="s">
        <v>2856</v>
      </c>
      <c r="B2016" s="190">
        <v>167453460</v>
      </c>
      <c r="C2016" s="191">
        <v>4.42</v>
      </c>
      <c r="D2016" s="192">
        <f>(C2016+4.2+coefficient!$B$19-0.5)/0.9*1.19</f>
        <v>26.603111111111112</v>
      </c>
      <c r="E2016" s="193">
        <f>(C2016+4.2+coefficient!$B$19-0.5)/0.95</f>
        <v>21.178947368421056</v>
      </c>
      <c r="F2016" s="178" t="s">
        <v>841</v>
      </c>
      <c r="G2016" s="179">
        <v>2015</v>
      </c>
      <c r="H2016" s="180">
        <f>(C2016+4.2+coefficient!$B$19)/0.85*1.19</f>
        <v>28.868000000000002</v>
      </c>
      <c r="I2016" s="132">
        <v>294</v>
      </c>
      <c r="J2016" s="132">
        <v>167453460</v>
      </c>
      <c r="K2016" s="132">
        <v>452969</v>
      </c>
      <c r="L2016" s="181">
        <f>(C2016+4.2+coefficient!$B$19)/0.88*1.19</f>
        <v>27.883863636363635</v>
      </c>
      <c r="M2016" s="135">
        <v>295</v>
      </c>
      <c r="N2016" s="135">
        <v>167453460</v>
      </c>
      <c r="O2016" s="135">
        <v>452970</v>
      </c>
      <c r="P2016" s="182">
        <f>(C2016+4.2+coefficient!$B$19-0.5)/0.88*1.19</f>
        <v>27.207727272727272</v>
      </c>
      <c r="Q2016" s="137">
        <v>296</v>
      </c>
      <c r="R2016" s="137">
        <v>167453460</v>
      </c>
      <c r="S2016" s="137">
        <v>452971</v>
      </c>
      <c r="T2016" s="186">
        <f t="shared" si="138"/>
        <v>11.656590909090911</v>
      </c>
      <c r="U2016" s="187">
        <v>758</v>
      </c>
      <c r="V2016" s="187">
        <v>167453460</v>
      </c>
      <c r="W2016" s="187">
        <v>601992</v>
      </c>
      <c r="X2016" s="188">
        <f t="shared" si="140"/>
        <v>22.983863636363637</v>
      </c>
      <c r="Y2016" s="189">
        <v>759</v>
      </c>
      <c r="Z2016" s="189">
        <v>167453460</v>
      </c>
      <c r="AA2016" s="189">
        <v>601993</v>
      </c>
      <c r="AB2016" s="357">
        <v>0</v>
      </c>
    </row>
    <row r="2017" spans="1:28" x14ac:dyDescent="0.25">
      <c r="A2017" s="125" t="s">
        <v>2857</v>
      </c>
      <c r="B2017" s="183">
        <v>167453461</v>
      </c>
      <c r="C2017" s="184">
        <v>2.4</v>
      </c>
      <c r="D2017" s="127">
        <f>(C2017+4.2+coefficient!$B$21-0.5)/0.9*1.19</f>
        <v>17.321111111111112</v>
      </c>
      <c r="E2017" s="128">
        <f>(C2017+4.2+coefficient!$B$21-0.5)/0.95</f>
        <v>13.789473684210527</v>
      </c>
      <c r="F2017" s="185" t="s">
        <v>516</v>
      </c>
      <c r="G2017" s="179">
        <v>2016</v>
      </c>
      <c r="H2017" s="180">
        <f>(C2017+4.2+coefficient!$B$21)/0.85*1.19</f>
        <v>19.04</v>
      </c>
      <c r="I2017" s="132">
        <v>294</v>
      </c>
      <c r="J2017" s="132">
        <v>167453461</v>
      </c>
      <c r="K2017" s="132">
        <v>452972</v>
      </c>
      <c r="L2017" s="181">
        <f>(C2017+4.2+coefficient!$B$21)/0.88*1.19</f>
        <v>18.390909090909087</v>
      </c>
      <c r="M2017" s="135">
        <v>295</v>
      </c>
      <c r="N2017" s="135">
        <v>167453461</v>
      </c>
      <c r="O2017" s="135">
        <v>452973</v>
      </c>
      <c r="P2017" s="182">
        <f>(C2017+4.2+coefficient!$B$21-0.5)/0.88*1.19</f>
        <v>17.714772727272727</v>
      </c>
      <c r="Q2017" s="137">
        <v>296</v>
      </c>
      <c r="R2017" s="137">
        <v>167453461</v>
      </c>
      <c r="S2017" s="137">
        <v>452974</v>
      </c>
      <c r="T2017" s="186">
        <f t="shared" si="138"/>
        <v>8.9249999999999989</v>
      </c>
      <c r="U2017" s="187">
        <v>758</v>
      </c>
      <c r="V2017" s="187">
        <v>167453461</v>
      </c>
      <c r="W2017" s="187">
        <v>601994</v>
      </c>
      <c r="X2017" s="188">
        <f t="shared" si="140"/>
        <v>13.490909090909087</v>
      </c>
      <c r="Y2017" s="189">
        <v>759</v>
      </c>
      <c r="Z2017" s="189">
        <v>167453461</v>
      </c>
      <c r="AA2017" s="189">
        <v>601995</v>
      </c>
      <c r="AB2017" s="357">
        <v>57</v>
      </c>
    </row>
    <row r="2018" spans="1:28" x14ac:dyDescent="0.25">
      <c r="A2018" s="146" t="s">
        <v>2858</v>
      </c>
      <c r="B2018" s="190">
        <v>167453462</v>
      </c>
      <c r="C2018" s="191">
        <v>3.35</v>
      </c>
      <c r="D2018" s="192">
        <f>(C2018+4.2+coefficient!$B$20-0.5)/0.9*1.19</f>
        <v>21.221666666666664</v>
      </c>
      <c r="E2018" s="193">
        <f>(C2018+4.2+coefficient!$B$20-0.5)/0.95</f>
        <v>16.894736842105264</v>
      </c>
      <c r="F2018" s="178" t="s">
        <v>842</v>
      </c>
      <c r="G2018" s="179">
        <v>2017</v>
      </c>
      <c r="H2018" s="180">
        <f>(C2018+4.2+coefficient!$B$20)/0.85*1.19</f>
        <v>23.17</v>
      </c>
      <c r="I2018" s="132">
        <v>294</v>
      </c>
      <c r="J2018" s="132">
        <v>167453462</v>
      </c>
      <c r="K2018" s="132">
        <v>452975</v>
      </c>
      <c r="L2018" s="181">
        <f>(C2018+4.2+coefficient!$B$20)/0.88*1.19</f>
        <v>22.380113636363639</v>
      </c>
      <c r="M2018" s="135">
        <v>295</v>
      </c>
      <c r="N2018" s="135">
        <v>167453462</v>
      </c>
      <c r="O2018" s="135">
        <v>452976</v>
      </c>
      <c r="P2018" s="182">
        <f>(C2018+4.2+coefficient!$B$20-0.5)/0.88*1.19</f>
        <v>21.703977272727272</v>
      </c>
      <c r="Q2018" s="137">
        <v>296</v>
      </c>
      <c r="R2018" s="137">
        <v>167453462</v>
      </c>
      <c r="S2018" s="137">
        <v>452977</v>
      </c>
      <c r="T2018" s="186">
        <f t="shared" si="138"/>
        <v>10.20965909090909</v>
      </c>
      <c r="U2018" s="187">
        <v>758</v>
      </c>
      <c r="V2018" s="187">
        <v>167453462</v>
      </c>
      <c r="W2018" s="187">
        <v>601996</v>
      </c>
      <c r="X2018" s="188">
        <f t="shared" si="140"/>
        <v>17.48011363636364</v>
      </c>
      <c r="Y2018" s="189">
        <v>759</v>
      </c>
      <c r="Z2018" s="189">
        <v>167453462</v>
      </c>
      <c r="AA2018" s="189">
        <v>601997</v>
      </c>
      <c r="AB2018" s="357">
        <v>0</v>
      </c>
    </row>
    <row r="2019" spans="1:28" x14ac:dyDescent="0.25">
      <c r="A2019" s="148" t="s">
        <v>2859</v>
      </c>
      <c r="B2019" s="190">
        <v>167453463</v>
      </c>
      <c r="C2019" s="191">
        <v>4.08</v>
      </c>
      <c r="D2019" s="192">
        <f>(C2019+4.2+coefficient!$B$19-0.5)/0.9*1.19</f>
        <v>26.153555555555556</v>
      </c>
      <c r="E2019" s="193">
        <f>(C2019+4.2+coefficient!$B$19-0.5)/0.95</f>
        <v>20.821052631578951</v>
      </c>
      <c r="F2019" s="185" t="s">
        <v>841</v>
      </c>
      <c r="G2019" s="179">
        <v>2018</v>
      </c>
      <c r="H2019" s="180">
        <f>(C2019+4.2+coefficient!$B$19)/0.85*1.19</f>
        <v>28.391999999999999</v>
      </c>
      <c r="I2019" s="132">
        <v>294</v>
      </c>
      <c r="J2019" s="132">
        <v>167453463</v>
      </c>
      <c r="K2019" s="132">
        <v>452978</v>
      </c>
      <c r="L2019" s="181">
        <f>(C2019+4.2+coefficient!$B$19)/0.88*1.19</f>
        <v>27.424090909090911</v>
      </c>
      <c r="M2019" s="135">
        <v>295</v>
      </c>
      <c r="N2019" s="135">
        <v>167453463</v>
      </c>
      <c r="O2019" s="135">
        <v>452979</v>
      </c>
      <c r="P2019" s="182">
        <f>(C2019+4.2+coefficient!$B$19-0.5)/0.88*1.19</f>
        <v>26.747954545454547</v>
      </c>
      <c r="Q2019" s="137">
        <v>296</v>
      </c>
      <c r="R2019" s="137">
        <v>167453463</v>
      </c>
      <c r="S2019" s="137">
        <v>452980</v>
      </c>
      <c r="T2019" s="186">
        <f t="shared" si="138"/>
        <v>11.196818181818182</v>
      </c>
      <c r="U2019" s="187">
        <v>758</v>
      </c>
      <c r="V2019" s="187">
        <v>167453463</v>
      </c>
      <c r="W2019" s="187">
        <v>601998</v>
      </c>
      <c r="X2019" s="188">
        <f t="shared" si="140"/>
        <v>22.524090909090908</v>
      </c>
      <c r="Y2019" s="189">
        <v>759</v>
      </c>
      <c r="Z2019" s="189">
        <v>167453463</v>
      </c>
      <c r="AA2019" s="189">
        <v>601999</v>
      </c>
      <c r="AB2019" s="357">
        <v>0</v>
      </c>
    </row>
    <row r="2020" spans="1:28" x14ac:dyDescent="0.25">
      <c r="A2020" s="146" t="s">
        <v>2860</v>
      </c>
      <c r="B2020" s="190">
        <v>167453464</v>
      </c>
      <c r="C2020" s="191">
        <v>3.1</v>
      </c>
      <c r="D2020" s="192">
        <f>(C2020+4.2+coefficient!$B$20-0.5)/0.9*1.19</f>
        <v>20.891111111111112</v>
      </c>
      <c r="E2020" s="193">
        <f>(C2020+4.2+coefficient!$B$20-0.5)/0.95</f>
        <v>16.631578947368421</v>
      </c>
      <c r="F2020" s="178" t="s">
        <v>842</v>
      </c>
      <c r="G2020" s="179">
        <v>2019</v>
      </c>
      <c r="H2020" s="180">
        <f>(C2020+4.2+coefficient!$B$20)/0.85*1.19</f>
        <v>22.820000000000004</v>
      </c>
      <c r="I2020" s="132">
        <v>294</v>
      </c>
      <c r="J2020" s="132">
        <v>167453464</v>
      </c>
      <c r="K2020" s="132">
        <v>452981</v>
      </c>
      <c r="L2020" s="181">
        <f>(C2020+4.2+coefficient!$B$20)/0.88*1.19</f>
        <v>22.042045454545455</v>
      </c>
      <c r="M2020" s="135">
        <v>295</v>
      </c>
      <c r="N2020" s="135">
        <v>167453464</v>
      </c>
      <c r="O2020" s="135">
        <v>452982</v>
      </c>
      <c r="P2020" s="182">
        <f>(C2020+4.2+coefficient!$B$20-0.5)/0.88*1.19</f>
        <v>21.365909090909092</v>
      </c>
      <c r="Q2020" s="137">
        <v>296</v>
      </c>
      <c r="R2020" s="137">
        <v>167453464</v>
      </c>
      <c r="S2020" s="137">
        <v>452983</v>
      </c>
      <c r="T2020" s="186">
        <f t="shared" si="138"/>
        <v>9.8715909090909104</v>
      </c>
      <c r="U2020" s="187">
        <v>758</v>
      </c>
      <c r="V2020" s="187">
        <v>167453464</v>
      </c>
      <c r="W2020" s="187">
        <v>602000</v>
      </c>
      <c r="X2020" s="188">
        <f t="shared" si="140"/>
        <v>17.142045454545453</v>
      </c>
      <c r="Y2020" s="189">
        <v>759</v>
      </c>
      <c r="Z2020" s="189">
        <v>167453464</v>
      </c>
      <c r="AA2020" s="189">
        <v>602001</v>
      </c>
      <c r="AB2020" s="357">
        <v>57</v>
      </c>
    </row>
    <row r="2021" spans="1:28" x14ac:dyDescent="0.25">
      <c r="A2021" s="125" t="s">
        <v>2861</v>
      </c>
      <c r="B2021" s="183">
        <v>167453465</v>
      </c>
      <c r="C2021" s="184">
        <v>3.01</v>
      </c>
      <c r="D2021" s="127">
        <f>(C2021+4.2+coefficient!$B$20-0.5)/0.9*1.19</f>
        <v>20.772111111111112</v>
      </c>
      <c r="E2021" s="128">
        <f>(C2021+4.2+coefficient!$B$20-0.5)/0.95</f>
        <v>16.536842105263158</v>
      </c>
      <c r="F2021" s="185" t="s">
        <v>842</v>
      </c>
      <c r="G2021" s="179">
        <v>2020</v>
      </c>
      <c r="H2021" s="180">
        <f>(C2021+4.2+coefficient!$B$20)/0.85*1.19</f>
        <v>22.693999999999999</v>
      </c>
      <c r="I2021" s="132">
        <v>294</v>
      </c>
      <c r="J2021" s="132">
        <v>167453465</v>
      </c>
      <c r="K2021" s="132">
        <v>452984</v>
      </c>
      <c r="L2021" s="181">
        <f>(C2021+4.2+coefficient!$B$20)/0.88*1.19</f>
        <v>21.92034090909091</v>
      </c>
      <c r="M2021" s="135">
        <v>295</v>
      </c>
      <c r="N2021" s="135">
        <v>167453465</v>
      </c>
      <c r="O2021" s="135">
        <v>452985</v>
      </c>
      <c r="P2021" s="182">
        <f>(C2021+4.2+coefficient!$B$20-0.5)/0.88*1.19</f>
        <v>21.244204545454544</v>
      </c>
      <c r="Q2021" s="137">
        <v>296</v>
      </c>
      <c r="R2021" s="137">
        <v>167453465</v>
      </c>
      <c r="S2021" s="137">
        <v>452986</v>
      </c>
      <c r="T2021" s="186">
        <f t="shared" si="138"/>
        <v>9.7498863636363637</v>
      </c>
      <c r="U2021" s="187">
        <v>758</v>
      </c>
      <c r="V2021" s="187">
        <v>167453465</v>
      </c>
      <c r="W2021" s="187">
        <v>602002</v>
      </c>
      <c r="X2021" s="188">
        <f t="shared" si="140"/>
        <v>17.020340909090912</v>
      </c>
      <c r="Y2021" s="189">
        <v>759</v>
      </c>
      <c r="Z2021" s="189">
        <v>167453465</v>
      </c>
      <c r="AA2021" s="189">
        <v>602003</v>
      </c>
      <c r="AB2021" s="357">
        <v>57</v>
      </c>
    </row>
    <row r="2022" spans="1:28" x14ac:dyDescent="0.25">
      <c r="A2022" s="144" t="s">
        <v>2862</v>
      </c>
      <c r="B2022" s="183">
        <v>167453466</v>
      </c>
      <c r="C2022" s="184">
        <v>3.1</v>
      </c>
      <c r="D2022" s="127">
        <f>(C2022+4.2+coefficient!$B$20-0.5)/0.9*1.19</f>
        <v>20.891111111111112</v>
      </c>
      <c r="E2022" s="128">
        <f>(C2022+4.2+coefficient!$B$20-0.5)/0.95</f>
        <v>16.631578947368421</v>
      </c>
      <c r="F2022" s="178" t="s">
        <v>842</v>
      </c>
      <c r="G2022" s="179">
        <v>2021</v>
      </c>
      <c r="H2022" s="180">
        <f>(C2022+4.2+coefficient!$B$20)/0.85*1.19</f>
        <v>22.820000000000004</v>
      </c>
      <c r="I2022" s="132">
        <v>294</v>
      </c>
      <c r="J2022" s="132">
        <v>167453466</v>
      </c>
      <c r="K2022" s="132">
        <v>452987</v>
      </c>
      <c r="L2022" s="181">
        <f>(C2022+4.2+coefficient!$B$20)/0.88*1.19</f>
        <v>22.042045454545455</v>
      </c>
      <c r="M2022" s="135">
        <v>295</v>
      </c>
      <c r="N2022" s="135">
        <v>167453466</v>
      </c>
      <c r="O2022" s="135">
        <v>452988</v>
      </c>
      <c r="P2022" s="182">
        <f>(C2022+4.2+coefficient!$B$20-0.5)/0.88*1.19</f>
        <v>21.365909090909092</v>
      </c>
      <c r="Q2022" s="137">
        <v>296</v>
      </c>
      <c r="R2022" s="137">
        <v>167453466</v>
      </c>
      <c r="S2022" s="137">
        <v>452989</v>
      </c>
      <c r="T2022" s="186">
        <f t="shared" si="138"/>
        <v>9.8715909090909104</v>
      </c>
      <c r="U2022" s="187">
        <v>758</v>
      </c>
      <c r="V2022" s="187">
        <v>167453466</v>
      </c>
      <c r="W2022" s="187">
        <v>602004</v>
      </c>
      <c r="X2022" s="188">
        <f t="shared" si="140"/>
        <v>17.142045454545453</v>
      </c>
      <c r="Y2022" s="189">
        <v>759</v>
      </c>
      <c r="Z2022" s="189">
        <v>167453466</v>
      </c>
      <c r="AA2022" s="189">
        <v>602005</v>
      </c>
      <c r="AB2022" s="357">
        <v>57</v>
      </c>
    </row>
    <row r="2023" spans="1:28" x14ac:dyDescent="0.25">
      <c r="A2023" s="148" t="s">
        <v>2863</v>
      </c>
      <c r="B2023" s="190">
        <v>167453467</v>
      </c>
      <c r="C2023" s="191">
        <v>3.21</v>
      </c>
      <c r="D2023" s="192">
        <f>(C2023+4.2+coefficient!$B$20-0.5)/0.9*1.19</f>
        <v>21.036555555555555</v>
      </c>
      <c r="E2023" s="193">
        <f>(C2023+4.2+coefficient!$B$20-0.5)/0.95</f>
        <v>16.747368421052631</v>
      </c>
      <c r="F2023" s="185" t="s">
        <v>842</v>
      </c>
      <c r="G2023" s="179">
        <v>2022</v>
      </c>
      <c r="H2023" s="180">
        <f>(C2023+4.2+coefficient!$B$20)/0.85*1.19</f>
        <v>22.973999999999997</v>
      </c>
      <c r="I2023" s="132">
        <v>294</v>
      </c>
      <c r="J2023" s="132">
        <v>167453467</v>
      </c>
      <c r="K2023" s="132">
        <v>452990</v>
      </c>
      <c r="L2023" s="181">
        <f>(C2023+4.2+coefficient!$B$20)/0.88*1.19</f>
        <v>22.190795454545455</v>
      </c>
      <c r="M2023" s="135">
        <v>295</v>
      </c>
      <c r="N2023" s="135">
        <v>167453467</v>
      </c>
      <c r="O2023" s="135">
        <v>452991</v>
      </c>
      <c r="P2023" s="182">
        <f>(C2023+4.2+coefficient!$B$20-0.5)/0.88*1.19</f>
        <v>21.514659090909088</v>
      </c>
      <c r="Q2023" s="137">
        <v>296</v>
      </c>
      <c r="R2023" s="137">
        <v>167453467</v>
      </c>
      <c r="S2023" s="137">
        <v>452992</v>
      </c>
      <c r="T2023" s="186">
        <f t="shared" si="138"/>
        <v>10.020340909090908</v>
      </c>
      <c r="U2023" s="187">
        <v>758</v>
      </c>
      <c r="V2023" s="187">
        <v>167453467</v>
      </c>
      <c r="W2023" s="187">
        <v>602006</v>
      </c>
      <c r="X2023" s="188">
        <f>L2023-2</f>
        <v>20.190795454545455</v>
      </c>
      <c r="Y2023" s="189">
        <v>759</v>
      </c>
      <c r="Z2023" s="189">
        <v>167453467</v>
      </c>
      <c r="AA2023" s="189">
        <v>602007</v>
      </c>
      <c r="AB2023" s="357">
        <v>57</v>
      </c>
    </row>
    <row r="2024" spans="1:28" x14ac:dyDescent="0.25">
      <c r="A2024" s="146" t="s">
        <v>2864</v>
      </c>
      <c r="B2024" s="190">
        <v>167453468</v>
      </c>
      <c r="C2024" s="191">
        <v>4.34</v>
      </c>
      <c r="D2024" s="192">
        <f>(C2024+4.2+coefficient!$B$19-0.5)/0.9*1.19</f>
        <v>26.49733333333333</v>
      </c>
      <c r="E2024" s="193">
        <f>(C2024+4.2+coefficient!$B$19-0.5)/0.95</f>
        <v>21.094736842105263</v>
      </c>
      <c r="F2024" s="178" t="s">
        <v>841</v>
      </c>
      <c r="G2024" s="179">
        <v>2023</v>
      </c>
      <c r="H2024" s="180">
        <f>(C2024+4.2+coefficient!$B$19)/0.85*1.19</f>
        <v>28.755999999999997</v>
      </c>
      <c r="I2024" s="132">
        <v>294</v>
      </c>
      <c r="J2024" s="132">
        <v>167453468</v>
      </c>
      <c r="K2024" s="132">
        <v>452993</v>
      </c>
      <c r="L2024" s="181">
        <f>(C2024+4.2+coefficient!$B$19)/0.88*1.19</f>
        <v>27.775681818181816</v>
      </c>
      <c r="M2024" s="135">
        <v>295</v>
      </c>
      <c r="N2024" s="135">
        <v>167453468</v>
      </c>
      <c r="O2024" s="135">
        <v>452994</v>
      </c>
      <c r="P2024" s="182">
        <f>(C2024+4.2+coefficient!$B$19-0.5)/0.88*1.19</f>
        <v>27.099545454545453</v>
      </c>
      <c r="Q2024" s="137">
        <v>296</v>
      </c>
      <c r="R2024" s="137">
        <v>167453468</v>
      </c>
      <c r="S2024" s="137">
        <v>452995</v>
      </c>
      <c r="T2024" s="186">
        <f t="shared" si="138"/>
        <v>11.54840909090909</v>
      </c>
      <c r="U2024" s="187">
        <v>758</v>
      </c>
      <c r="V2024" s="187">
        <v>167453468</v>
      </c>
      <c r="W2024" s="187">
        <v>602008</v>
      </c>
      <c r="X2024" s="188">
        <f>L2024-2</f>
        <v>25.775681818181816</v>
      </c>
      <c r="Y2024" s="189">
        <v>759</v>
      </c>
      <c r="Z2024" s="189">
        <v>167453468</v>
      </c>
      <c r="AA2024" s="189">
        <v>602009</v>
      </c>
      <c r="AB2024" s="357">
        <v>57</v>
      </c>
    </row>
    <row r="2025" spans="1:28" x14ac:dyDescent="0.25">
      <c r="A2025" s="125" t="s">
        <v>2865</v>
      </c>
      <c r="B2025" s="183">
        <v>167453469</v>
      </c>
      <c r="C2025" s="184">
        <v>3.21</v>
      </c>
      <c r="D2025" s="127">
        <f>(C2025+4.2+coefficient!$B$20-0.5)/0.9*1.19</f>
        <v>21.036555555555555</v>
      </c>
      <c r="E2025" s="128">
        <f>(C2025+4.2+coefficient!$B$20-0.5)/0.95</f>
        <v>16.747368421052631</v>
      </c>
      <c r="F2025" s="185" t="s">
        <v>842</v>
      </c>
      <c r="G2025" s="179">
        <v>2024</v>
      </c>
      <c r="H2025" s="180">
        <f>(C2025+4.2+coefficient!$B$20)/0.85*1.19</f>
        <v>22.973999999999997</v>
      </c>
      <c r="I2025" s="132">
        <v>294</v>
      </c>
      <c r="J2025" s="132">
        <v>167453469</v>
      </c>
      <c r="K2025" s="132">
        <v>452996</v>
      </c>
      <c r="L2025" s="181">
        <f>(C2025+4.2+coefficient!$B$20)/0.88*1.19</f>
        <v>22.190795454545455</v>
      </c>
      <c r="M2025" s="135">
        <v>295</v>
      </c>
      <c r="N2025" s="135">
        <v>167453469</v>
      </c>
      <c r="O2025" s="135">
        <v>452997</v>
      </c>
      <c r="P2025" s="182">
        <f>(C2025+4.2+coefficient!$B$20-0.5)/0.88*1.19</f>
        <v>21.514659090909088</v>
      </c>
      <c r="Q2025" s="137">
        <v>296</v>
      </c>
      <c r="R2025" s="137">
        <v>167453469</v>
      </c>
      <c r="S2025" s="137">
        <v>452998</v>
      </c>
      <c r="T2025" s="186">
        <f t="shared" si="138"/>
        <v>10.020340909090908</v>
      </c>
      <c r="U2025" s="187">
        <v>758</v>
      </c>
      <c r="V2025" s="187">
        <v>167453469</v>
      </c>
      <c r="W2025" s="187">
        <v>602010</v>
      </c>
      <c r="X2025" s="188">
        <f>L2025-4.9</f>
        <v>17.290795454545453</v>
      </c>
      <c r="Y2025" s="189">
        <v>759</v>
      </c>
      <c r="Z2025" s="189">
        <v>167453469</v>
      </c>
      <c r="AA2025" s="189">
        <v>602011</v>
      </c>
      <c r="AB2025" s="357">
        <v>57</v>
      </c>
    </row>
    <row r="2026" spans="1:28" x14ac:dyDescent="0.25">
      <c r="A2026" s="144" t="s">
        <v>2866</v>
      </c>
      <c r="B2026" s="183">
        <v>167453470</v>
      </c>
      <c r="C2026" s="184">
        <v>4.34</v>
      </c>
      <c r="D2026" s="127">
        <f>(C2026+4.2+coefficient!$B$19-0.5)/0.9*1.19</f>
        <v>26.49733333333333</v>
      </c>
      <c r="E2026" s="128">
        <f>(C2026+4.2+coefficient!$B$19-0.5)/0.95</f>
        <v>21.094736842105263</v>
      </c>
      <c r="F2026" s="178" t="s">
        <v>841</v>
      </c>
      <c r="G2026" s="179">
        <v>2025</v>
      </c>
      <c r="H2026" s="180">
        <f>(C2026+4.2+coefficient!$B$19)/0.85*1.19</f>
        <v>28.755999999999997</v>
      </c>
      <c r="I2026" s="132">
        <v>294</v>
      </c>
      <c r="J2026" s="132">
        <v>167453470</v>
      </c>
      <c r="K2026" s="132">
        <v>452999</v>
      </c>
      <c r="L2026" s="181">
        <f>(C2026+4.2+coefficient!$B$19)/0.88*1.19</f>
        <v>27.775681818181816</v>
      </c>
      <c r="M2026" s="135">
        <v>295</v>
      </c>
      <c r="N2026" s="135">
        <v>167453470</v>
      </c>
      <c r="O2026" s="135">
        <v>453000</v>
      </c>
      <c r="P2026" s="182">
        <f>(C2026+4.2+coefficient!$B$19-0.5)/0.88*1.19</f>
        <v>27.099545454545453</v>
      </c>
      <c r="Q2026" s="137">
        <v>296</v>
      </c>
      <c r="R2026" s="137">
        <v>167453470</v>
      </c>
      <c r="S2026" s="137">
        <v>453001</v>
      </c>
      <c r="T2026" s="186">
        <f t="shared" si="138"/>
        <v>11.54840909090909</v>
      </c>
      <c r="U2026" s="187">
        <v>758</v>
      </c>
      <c r="V2026" s="187">
        <v>167453470</v>
      </c>
      <c r="W2026" s="187">
        <v>602012</v>
      </c>
      <c r="X2026" s="188">
        <f>L2026-4.9</f>
        <v>22.875681818181818</v>
      </c>
      <c r="Y2026" s="189">
        <v>759</v>
      </c>
      <c r="Z2026" s="189">
        <v>167453470</v>
      </c>
      <c r="AA2026" s="189">
        <v>602013</v>
      </c>
      <c r="AB2026" s="357">
        <v>57</v>
      </c>
    </row>
    <row r="2027" spans="1:28" x14ac:dyDescent="0.25">
      <c r="A2027" s="125" t="s">
        <v>2867</v>
      </c>
      <c r="B2027" s="183">
        <v>167453471</v>
      </c>
      <c r="C2027" s="184">
        <v>6.69</v>
      </c>
      <c r="D2027" s="127">
        <f>(C2027+4.2+coefficient!$B$21-0.5)/0.9*1.19</f>
        <v>22.993444444444446</v>
      </c>
      <c r="E2027" s="128">
        <f>(C2027+4.2+coefficient!$B$21-0.5)/0.95</f>
        <v>18.305263157894739</v>
      </c>
      <c r="F2027" s="185" t="s">
        <v>516</v>
      </c>
      <c r="G2027" s="179">
        <v>2026</v>
      </c>
      <c r="H2027" s="180">
        <f>(C2027+4.2+coefficient!$B$21)/0.85*1.19</f>
        <v>25.045999999999999</v>
      </c>
      <c r="I2027" s="132">
        <v>294</v>
      </c>
      <c r="J2027" s="132">
        <v>167453471</v>
      </c>
      <c r="K2027" s="132">
        <v>453002</v>
      </c>
      <c r="L2027" s="181">
        <f>(C2027+4.2+coefficient!$B$21)/0.88*1.19</f>
        <v>24.192159090909094</v>
      </c>
      <c r="M2027" s="135">
        <v>295</v>
      </c>
      <c r="N2027" s="135">
        <v>167453471</v>
      </c>
      <c r="O2027" s="135">
        <v>453003</v>
      </c>
      <c r="P2027" s="182">
        <f>(C2027+4.2+coefficient!$B$21-0.5)/0.88*1.19</f>
        <v>23.516022727272727</v>
      </c>
      <c r="Q2027" s="137">
        <v>296</v>
      </c>
      <c r="R2027" s="137">
        <v>167453471</v>
      </c>
      <c r="S2027" s="137">
        <v>453004</v>
      </c>
      <c r="T2027" s="186">
        <f t="shared" si="138"/>
        <v>14.726249999999999</v>
      </c>
      <c r="U2027" s="187">
        <v>758</v>
      </c>
      <c r="V2027" s="187">
        <v>167453471</v>
      </c>
      <c r="W2027" s="187">
        <v>602014</v>
      </c>
      <c r="X2027" s="188">
        <f>L2027-1</f>
        <v>23.192159090909094</v>
      </c>
      <c r="Y2027" s="189">
        <v>759</v>
      </c>
      <c r="Z2027" s="189">
        <v>167453471</v>
      </c>
      <c r="AA2027" s="189">
        <v>602015</v>
      </c>
      <c r="AB2027" s="357">
        <v>8</v>
      </c>
    </row>
    <row r="2028" spans="1:28" x14ac:dyDescent="0.25">
      <c r="A2028" s="146" t="s">
        <v>2868</v>
      </c>
      <c r="B2028" s="190">
        <v>167453472</v>
      </c>
      <c r="C2028" s="191">
        <v>7.5</v>
      </c>
      <c r="D2028" s="192">
        <f>(C2028+4.2+coefficient!$B$20-0.5)/0.9*1.19</f>
        <v>26.708888888888886</v>
      </c>
      <c r="E2028" s="193">
        <f>(C2028+4.2+coefficient!$B$20-0.5)/0.95</f>
        <v>21.263157894736842</v>
      </c>
      <c r="F2028" s="178" t="s">
        <v>842</v>
      </c>
      <c r="G2028" s="179">
        <v>2027</v>
      </c>
      <c r="H2028" s="180">
        <f>(C2028+4.2+coefficient!$B$20)/0.85*1.19</f>
        <v>28.979999999999997</v>
      </c>
      <c r="I2028" s="132">
        <v>294</v>
      </c>
      <c r="J2028" s="132">
        <v>167453472</v>
      </c>
      <c r="K2028" s="132">
        <v>453005</v>
      </c>
      <c r="L2028" s="181">
        <f>(C2028+4.2+coefficient!$B$20)/0.88*1.19</f>
        <v>27.992045454545455</v>
      </c>
      <c r="M2028" s="135">
        <v>295</v>
      </c>
      <c r="N2028" s="135">
        <v>167453472</v>
      </c>
      <c r="O2028" s="135">
        <v>453006</v>
      </c>
      <c r="P2028" s="182">
        <f>(C2028+4.2+coefficient!$B$20-0.5)/0.88*1.19</f>
        <v>27.315909090909088</v>
      </c>
      <c r="Q2028" s="137">
        <v>296</v>
      </c>
      <c r="R2028" s="137">
        <v>167453472</v>
      </c>
      <c r="S2028" s="137">
        <v>453007</v>
      </c>
      <c r="T2028" s="186">
        <f t="shared" si="138"/>
        <v>15.821590909090908</v>
      </c>
      <c r="U2028" s="187">
        <v>758</v>
      </c>
      <c r="V2028" s="187">
        <v>167453472</v>
      </c>
      <c r="W2028" s="187">
        <v>602016</v>
      </c>
      <c r="X2028" s="188">
        <f>L2028-1</f>
        <v>26.992045454545455</v>
      </c>
      <c r="Y2028" s="189">
        <v>759</v>
      </c>
      <c r="Z2028" s="189">
        <v>167453472</v>
      </c>
      <c r="AA2028" s="189">
        <v>602017</v>
      </c>
      <c r="AB2028" s="357">
        <v>8</v>
      </c>
    </row>
    <row r="2029" spans="1:28" x14ac:dyDescent="0.25">
      <c r="A2029" s="125" t="s">
        <v>2869</v>
      </c>
      <c r="B2029" s="183">
        <v>167453473</v>
      </c>
      <c r="C2029" s="184">
        <v>7.5</v>
      </c>
      <c r="D2029" s="127">
        <f>(C2029+4.2+coefficient!$B$20-0.5)/0.9*1.19</f>
        <v>26.708888888888886</v>
      </c>
      <c r="E2029" s="128">
        <f>(C2029+4.2+coefficient!$B$20-0.5)/0.95</f>
        <v>21.263157894736842</v>
      </c>
      <c r="F2029" s="185" t="s">
        <v>842</v>
      </c>
      <c r="G2029" s="179">
        <v>2028</v>
      </c>
      <c r="H2029" s="180">
        <f>(C2029+4.2+coefficient!$B$20)/0.85*1.19</f>
        <v>28.979999999999997</v>
      </c>
      <c r="I2029" s="132">
        <v>294</v>
      </c>
      <c r="J2029" s="132">
        <v>167453473</v>
      </c>
      <c r="K2029" s="132">
        <v>453008</v>
      </c>
      <c r="L2029" s="181">
        <f>(C2029+4.2+coefficient!$B$20)/0.88*1.19</f>
        <v>27.992045454545455</v>
      </c>
      <c r="M2029" s="135">
        <v>295</v>
      </c>
      <c r="N2029" s="135">
        <v>167453473</v>
      </c>
      <c r="O2029" s="135">
        <v>453009</v>
      </c>
      <c r="P2029" s="182">
        <f>(C2029+4.2+coefficient!$B$20-0.5)/0.88*1.19</f>
        <v>27.315909090909088</v>
      </c>
      <c r="Q2029" s="137">
        <v>296</v>
      </c>
      <c r="R2029" s="137">
        <v>167453473</v>
      </c>
      <c r="S2029" s="137">
        <v>453010</v>
      </c>
      <c r="T2029" s="186">
        <f t="shared" si="138"/>
        <v>15.821590909090908</v>
      </c>
      <c r="U2029" s="187">
        <v>758</v>
      </c>
      <c r="V2029" s="187">
        <v>167453473</v>
      </c>
      <c r="W2029" s="187">
        <v>602018</v>
      </c>
      <c r="X2029" s="188">
        <f>L2029-1</f>
        <v>26.992045454545455</v>
      </c>
      <c r="Y2029" s="189">
        <v>759</v>
      </c>
      <c r="Z2029" s="189">
        <v>167453473</v>
      </c>
      <c r="AA2029" s="189">
        <v>602019</v>
      </c>
      <c r="AB2029" s="357">
        <v>8</v>
      </c>
    </row>
    <row r="2030" spans="1:28" x14ac:dyDescent="0.25">
      <c r="A2030" s="144" t="s">
        <v>2870</v>
      </c>
      <c r="B2030" s="183">
        <v>167453474</v>
      </c>
      <c r="C2030" s="184">
        <v>3.05</v>
      </c>
      <c r="D2030" s="127">
        <f>(C2030+4.2+coefficient!$B$21-0.5)/0.9*1.19</f>
        <v>18.180555555555554</v>
      </c>
      <c r="E2030" s="128">
        <f>(C2030+4.2+coefficient!$B$21-0.5)/0.95</f>
        <v>14.473684210526317</v>
      </c>
      <c r="F2030" s="178" t="s">
        <v>516</v>
      </c>
      <c r="G2030" s="179">
        <v>2029</v>
      </c>
      <c r="H2030" s="180">
        <f>(C2030+4.2+coefficient!$B$21)/0.85*1.19</f>
        <v>19.95</v>
      </c>
      <c r="I2030" s="132">
        <v>294</v>
      </c>
      <c r="J2030" s="132">
        <v>167453474</v>
      </c>
      <c r="K2030" s="132">
        <v>453011</v>
      </c>
      <c r="L2030" s="181">
        <f>(C2030+4.2+coefficient!$B$21)/0.88*1.19</f>
        <v>19.26988636363636</v>
      </c>
      <c r="M2030" s="135">
        <v>295</v>
      </c>
      <c r="N2030" s="135">
        <v>167453474</v>
      </c>
      <c r="O2030" s="135">
        <v>453012</v>
      </c>
      <c r="P2030" s="182">
        <f>(C2030+4.2+coefficient!$B$21-0.5)/0.88*1.19</f>
        <v>18.59375</v>
      </c>
      <c r="Q2030" s="137">
        <v>296</v>
      </c>
      <c r="R2030" s="137">
        <v>167453474</v>
      </c>
      <c r="S2030" s="137">
        <v>453013</v>
      </c>
      <c r="T2030" s="186">
        <f t="shared" si="138"/>
        <v>9.8039772727272716</v>
      </c>
      <c r="U2030" s="187">
        <v>758</v>
      </c>
      <c r="V2030" s="187">
        <v>167453474</v>
      </c>
      <c r="W2030" s="187">
        <v>602020</v>
      </c>
      <c r="X2030" s="188">
        <f>L2030-4.9</f>
        <v>14.369886363636359</v>
      </c>
      <c r="Y2030" s="189">
        <v>759</v>
      </c>
      <c r="Z2030" s="189">
        <v>167453474</v>
      </c>
      <c r="AA2030" s="189">
        <v>602021</v>
      </c>
      <c r="AB2030" s="357">
        <v>24</v>
      </c>
    </row>
    <row r="2031" spans="1:28" x14ac:dyDescent="0.25">
      <c r="A2031" s="125" t="s">
        <v>2871</v>
      </c>
      <c r="B2031" s="183">
        <v>167453475</v>
      </c>
      <c r="C2031" s="184">
        <v>3.93</v>
      </c>
      <c r="D2031" s="127">
        <f>(C2031+4.2+coefficient!$B$20-0.5)/0.9*1.19</f>
        <v>21.988555555555561</v>
      </c>
      <c r="E2031" s="128">
        <f>(C2031+4.2+coefficient!$B$20-0.5)/0.95</f>
        <v>17.505263157894742</v>
      </c>
      <c r="F2031" s="185" t="s">
        <v>842</v>
      </c>
      <c r="G2031" s="179">
        <v>2030</v>
      </c>
      <c r="H2031" s="180">
        <f>(C2031+4.2+coefficient!$B$20)/0.85*1.19</f>
        <v>23.982000000000003</v>
      </c>
      <c r="I2031" s="132">
        <v>294</v>
      </c>
      <c r="J2031" s="132">
        <v>167453475</v>
      </c>
      <c r="K2031" s="132">
        <v>453014</v>
      </c>
      <c r="L2031" s="181">
        <f>(C2031+4.2+coefficient!$B$20)/0.88*1.19</f>
        <v>23.164431818181821</v>
      </c>
      <c r="M2031" s="135">
        <v>295</v>
      </c>
      <c r="N2031" s="135">
        <v>167453475</v>
      </c>
      <c r="O2031" s="135">
        <v>453015</v>
      </c>
      <c r="P2031" s="182">
        <f>(C2031+4.2+coefficient!$B$20-0.5)/0.88*1.19</f>
        <v>22.488295454545458</v>
      </c>
      <c r="Q2031" s="137">
        <v>296</v>
      </c>
      <c r="R2031" s="137">
        <v>167453475</v>
      </c>
      <c r="S2031" s="137">
        <v>453016</v>
      </c>
      <c r="T2031" s="186">
        <f t="shared" si="138"/>
        <v>10.993977272727275</v>
      </c>
      <c r="U2031" s="187">
        <v>758</v>
      </c>
      <c r="V2031" s="187">
        <v>167453475</v>
      </c>
      <c r="W2031" s="187">
        <v>602022</v>
      </c>
      <c r="X2031" s="188">
        <f>L2031-4.9</f>
        <v>18.264431818181819</v>
      </c>
      <c r="Y2031" s="189">
        <v>759</v>
      </c>
      <c r="Z2031" s="189">
        <v>167453475</v>
      </c>
      <c r="AA2031" s="189">
        <v>602023</v>
      </c>
      <c r="AB2031" s="357">
        <v>24</v>
      </c>
    </row>
    <row r="2032" spans="1:28" x14ac:dyDescent="0.25">
      <c r="A2032" s="144" t="s">
        <v>2872</v>
      </c>
      <c r="B2032" s="183">
        <v>167453476</v>
      </c>
      <c r="C2032" s="184">
        <v>4.66</v>
      </c>
      <c r="D2032" s="127">
        <f>(C2032+4.2+coefficient!$B$19-0.5)/0.9*1.19</f>
        <v>26.920444444444442</v>
      </c>
      <c r="E2032" s="128">
        <f>(C2032+4.2+coefficient!$B$19-0.5)/0.95</f>
        <v>21.431578947368422</v>
      </c>
      <c r="F2032" s="178" t="s">
        <v>841</v>
      </c>
      <c r="G2032" s="179">
        <v>2031</v>
      </c>
      <c r="H2032" s="180">
        <f>(C2032+4.2+coefficient!$B$19)/0.85*1.19</f>
        <v>29.204000000000001</v>
      </c>
      <c r="I2032" s="132">
        <v>294</v>
      </c>
      <c r="J2032" s="132">
        <v>167453476</v>
      </c>
      <c r="K2032" s="132">
        <v>453017</v>
      </c>
      <c r="L2032" s="181">
        <f>(C2032+4.2+coefficient!$B$19)/0.88*1.19</f>
        <v>28.20840909090909</v>
      </c>
      <c r="M2032" s="135">
        <v>295</v>
      </c>
      <c r="N2032" s="135">
        <v>167453476</v>
      </c>
      <c r="O2032" s="135">
        <v>453018</v>
      </c>
      <c r="P2032" s="182">
        <f>(C2032+4.2+coefficient!$B$19-0.5)/0.88*1.19</f>
        <v>27.532272727272726</v>
      </c>
      <c r="Q2032" s="137">
        <v>296</v>
      </c>
      <c r="R2032" s="137">
        <v>167453476</v>
      </c>
      <c r="S2032" s="137">
        <v>453019</v>
      </c>
      <c r="T2032" s="186">
        <f t="shared" si="138"/>
        <v>11.981136363636363</v>
      </c>
      <c r="U2032" s="187">
        <v>758</v>
      </c>
      <c r="V2032" s="187">
        <v>167453476</v>
      </c>
      <c r="W2032" s="187">
        <v>602024</v>
      </c>
      <c r="X2032" s="188">
        <f>L2032-4.9</f>
        <v>23.308409090909088</v>
      </c>
      <c r="Y2032" s="189">
        <v>759</v>
      </c>
      <c r="Z2032" s="189">
        <v>167453476</v>
      </c>
      <c r="AA2032" s="189">
        <v>602025</v>
      </c>
      <c r="AB2032" s="357">
        <v>24</v>
      </c>
    </row>
    <row r="2033" spans="1:28" x14ac:dyDescent="0.25">
      <c r="A2033" s="148" t="s">
        <v>2873</v>
      </c>
      <c r="B2033" s="190">
        <v>167453477</v>
      </c>
      <c r="C2033" s="191">
        <v>3.86</v>
      </c>
      <c r="D2033" s="192">
        <f>(C2033+4.2+coefficient!$B$20-0.5)/0.9*1.19</f>
        <v>21.896000000000001</v>
      </c>
      <c r="E2033" s="193">
        <f>(C2033+4.2+coefficient!$B$20-0.5)/0.95</f>
        <v>17.431578947368426</v>
      </c>
      <c r="F2033" s="185" t="s">
        <v>842</v>
      </c>
      <c r="G2033" s="179">
        <v>2032</v>
      </c>
      <c r="H2033" s="180">
        <f>(C2033+4.2+coefficient!$B$20)/0.85*1.19</f>
        <v>23.884000000000004</v>
      </c>
      <c r="I2033" s="132">
        <v>294</v>
      </c>
      <c r="J2033" s="132">
        <v>167453477</v>
      </c>
      <c r="K2033" s="132">
        <v>453020</v>
      </c>
      <c r="L2033" s="181">
        <f>(C2033+4.2+coefficient!$B$20)/0.88*1.19</f>
        <v>23.069772727272731</v>
      </c>
      <c r="M2033" s="135">
        <v>295</v>
      </c>
      <c r="N2033" s="135">
        <v>167453477</v>
      </c>
      <c r="O2033" s="135">
        <v>453021</v>
      </c>
      <c r="P2033" s="182">
        <f>(C2033+4.2+coefficient!$B$20-0.5)/0.88*1.19</f>
        <v>22.393636363636364</v>
      </c>
      <c r="Q2033" s="137">
        <v>296</v>
      </c>
      <c r="R2033" s="137">
        <v>167453477</v>
      </c>
      <c r="S2033" s="137">
        <v>453022</v>
      </c>
      <c r="T2033" s="186">
        <f t="shared" si="138"/>
        <v>10.899318181818183</v>
      </c>
      <c r="U2033" s="187">
        <v>758</v>
      </c>
      <c r="V2033" s="187">
        <v>167453477</v>
      </c>
      <c r="W2033" s="187">
        <v>602026</v>
      </c>
      <c r="X2033" s="188">
        <f>L2033-2</f>
        <v>21.069772727272731</v>
      </c>
      <c r="Y2033" s="189">
        <v>759</v>
      </c>
      <c r="Z2033" s="189">
        <v>167453477</v>
      </c>
      <c r="AA2033" s="189">
        <v>602027</v>
      </c>
      <c r="AB2033" s="357">
        <v>24</v>
      </c>
    </row>
    <row r="2034" spans="1:28" x14ac:dyDescent="0.25">
      <c r="A2034" s="146" t="s">
        <v>2874</v>
      </c>
      <c r="B2034" s="190">
        <v>167453478</v>
      </c>
      <c r="C2034" s="191">
        <v>4.99</v>
      </c>
      <c r="D2034" s="192">
        <f>(C2034+4.2+coefficient!$B$19-0.5)/0.9*1.19</f>
        <v>27.356777777777779</v>
      </c>
      <c r="E2034" s="193">
        <f>(C2034+4.2+coefficient!$B$19-0.5)/0.95</f>
        <v>21.778947368421054</v>
      </c>
      <c r="F2034" s="178" t="s">
        <v>841</v>
      </c>
      <c r="G2034" s="179">
        <v>2033</v>
      </c>
      <c r="H2034" s="180">
        <f>(C2034+4.2+coefficient!$B$19)/0.85*1.19</f>
        <v>29.666000000000004</v>
      </c>
      <c r="I2034" s="132">
        <v>294</v>
      </c>
      <c r="J2034" s="132">
        <v>167453478</v>
      </c>
      <c r="K2034" s="132">
        <v>453023</v>
      </c>
      <c r="L2034" s="181">
        <f>(C2034+4.2+coefficient!$B$19)/0.88*1.19</f>
        <v>28.654659090909092</v>
      </c>
      <c r="M2034" s="135">
        <v>295</v>
      </c>
      <c r="N2034" s="135">
        <v>167453478</v>
      </c>
      <c r="O2034" s="135">
        <v>453024</v>
      </c>
      <c r="P2034" s="182">
        <f>(C2034+4.2+coefficient!$B$19-0.5)/0.88*1.19</f>
        <v>27.978522727272725</v>
      </c>
      <c r="Q2034" s="137">
        <v>296</v>
      </c>
      <c r="R2034" s="137">
        <v>167453478</v>
      </c>
      <c r="S2034" s="137">
        <v>453025</v>
      </c>
      <c r="T2034" s="186">
        <f t="shared" si="138"/>
        <v>12.427386363636366</v>
      </c>
      <c r="U2034" s="187">
        <v>758</v>
      </c>
      <c r="V2034" s="187">
        <v>167453478</v>
      </c>
      <c r="W2034" s="187">
        <v>602028</v>
      </c>
      <c r="X2034" s="188">
        <f>L2034-2</f>
        <v>26.654659090909092</v>
      </c>
      <c r="Y2034" s="189">
        <v>759</v>
      </c>
      <c r="Z2034" s="189">
        <v>167453478</v>
      </c>
      <c r="AA2034" s="189">
        <v>602029</v>
      </c>
      <c r="AB2034" s="357">
        <v>24</v>
      </c>
    </row>
    <row r="2035" spans="1:28" x14ac:dyDescent="0.25">
      <c r="A2035" s="125" t="s">
        <v>2875</v>
      </c>
      <c r="B2035" s="183">
        <v>167453479</v>
      </c>
      <c r="C2035" s="184">
        <v>3.86</v>
      </c>
      <c r="D2035" s="127">
        <f>(C2035+4.2+coefficient!$B$20-0.5)/0.9*1.19</f>
        <v>21.896000000000001</v>
      </c>
      <c r="E2035" s="128">
        <f>(C2035+4.2+coefficient!$B$20-0.5)/0.95</f>
        <v>17.431578947368426</v>
      </c>
      <c r="F2035" s="185" t="s">
        <v>842</v>
      </c>
      <c r="G2035" s="179">
        <v>2034</v>
      </c>
      <c r="H2035" s="180">
        <f>(C2035+4.2+coefficient!$B$20)/0.85*1.19</f>
        <v>23.884000000000004</v>
      </c>
      <c r="I2035" s="132">
        <v>294</v>
      </c>
      <c r="J2035" s="132">
        <v>167453479</v>
      </c>
      <c r="K2035" s="132">
        <v>453026</v>
      </c>
      <c r="L2035" s="181">
        <f>(C2035+4.2+coefficient!$B$20)/0.88*1.19</f>
        <v>23.069772727272731</v>
      </c>
      <c r="M2035" s="135">
        <v>295</v>
      </c>
      <c r="N2035" s="135">
        <v>167453479</v>
      </c>
      <c r="O2035" s="135">
        <v>453027</v>
      </c>
      <c r="P2035" s="182">
        <f>(C2035+4.2+coefficient!$B$20-0.5)/0.88*1.19</f>
        <v>22.393636363636364</v>
      </c>
      <c r="Q2035" s="137">
        <v>296</v>
      </c>
      <c r="R2035" s="137">
        <v>167453479</v>
      </c>
      <c r="S2035" s="137">
        <v>453028</v>
      </c>
      <c r="T2035" s="186">
        <f t="shared" si="138"/>
        <v>10.899318181818183</v>
      </c>
      <c r="U2035" s="187">
        <v>758</v>
      </c>
      <c r="V2035" s="187">
        <v>167453479</v>
      </c>
      <c r="W2035" s="187">
        <v>602030</v>
      </c>
      <c r="X2035" s="188">
        <f t="shared" ref="X2035:X2044" si="141">L2035-4.9</f>
        <v>18.169772727272729</v>
      </c>
      <c r="Y2035" s="189">
        <v>759</v>
      </c>
      <c r="Z2035" s="189">
        <v>167453479</v>
      </c>
      <c r="AA2035" s="189">
        <v>602031</v>
      </c>
      <c r="AB2035" s="357">
        <v>24</v>
      </c>
    </row>
    <row r="2036" spans="1:28" x14ac:dyDescent="0.25">
      <c r="A2036" s="144" t="s">
        <v>2876</v>
      </c>
      <c r="B2036" s="183">
        <v>167453480</v>
      </c>
      <c r="C2036" s="184">
        <v>4.99</v>
      </c>
      <c r="D2036" s="127">
        <f>(C2036+4.2+coefficient!$B$19-0.5)/0.9*1.19</f>
        <v>27.356777777777779</v>
      </c>
      <c r="E2036" s="128">
        <f>(C2036+4.2+coefficient!$B$19-0.5)/0.95</f>
        <v>21.778947368421054</v>
      </c>
      <c r="F2036" s="178" t="s">
        <v>841</v>
      </c>
      <c r="G2036" s="179">
        <v>2035</v>
      </c>
      <c r="H2036" s="180">
        <f>(C2036+4.2+coefficient!$B$19)/0.85*1.19</f>
        <v>29.666000000000004</v>
      </c>
      <c r="I2036" s="132">
        <v>294</v>
      </c>
      <c r="J2036" s="132">
        <v>167453480</v>
      </c>
      <c r="K2036" s="132">
        <v>453029</v>
      </c>
      <c r="L2036" s="181">
        <f>(C2036+4.2+coefficient!$B$19)/0.88*1.19</f>
        <v>28.654659090909092</v>
      </c>
      <c r="M2036" s="135">
        <v>295</v>
      </c>
      <c r="N2036" s="135">
        <v>167453480</v>
      </c>
      <c r="O2036" s="135">
        <v>453030</v>
      </c>
      <c r="P2036" s="182">
        <f>(C2036+4.2+coefficient!$B$19-0.5)/0.88*1.19</f>
        <v>27.978522727272725</v>
      </c>
      <c r="Q2036" s="137">
        <v>296</v>
      </c>
      <c r="R2036" s="137">
        <v>167453480</v>
      </c>
      <c r="S2036" s="137">
        <v>453031</v>
      </c>
      <c r="T2036" s="186">
        <f t="shared" si="138"/>
        <v>12.427386363636366</v>
      </c>
      <c r="U2036" s="187">
        <v>758</v>
      </c>
      <c r="V2036" s="187">
        <v>167453480</v>
      </c>
      <c r="W2036" s="187">
        <v>602032</v>
      </c>
      <c r="X2036" s="188">
        <f t="shared" si="141"/>
        <v>23.754659090909094</v>
      </c>
      <c r="Y2036" s="189">
        <v>759</v>
      </c>
      <c r="Z2036" s="189">
        <v>167453480</v>
      </c>
      <c r="AA2036" s="189">
        <v>602033</v>
      </c>
      <c r="AB2036" s="357">
        <v>24</v>
      </c>
    </row>
    <row r="2037" spans="1:28" x14ac:dyDescent="0.25">
      <c r="A2037" s="125" t="s">
        <v>2877</v>
      </c>
      <c r="B2037" s="183">
        <v>167453481</v>
      </c>
      <c r="C2037" s="184">
        <v>3.77</v>
      </c>
      <c r="D2037" s="127">
        <f>(C2037+4.2+coefficient!$B$20-0.5)/0.9*1.19</f>
        <v>21.776999999999994</v>
      </c>
      <c r="E2037" s="128">
        <f>(C2037+4.2+coefficient!$B$20-0.5)/0.95</f>
        <v>17.336842105263159</v>
      </c>
      <c r="F2037" s="185" t="s">
        <v>842</v>
      </c>
      <c r="G2037" s="179">
        <v>2036</v>
      </c>
      <c r="H2037" s="180">
        <f>(C2037+4.2+coefficient!$B$20)/0.85*1.19</f>
        <v>23.757999999999999</v>
      </c>
      <c r="I2037" s="132">
        <v>294</v>
      </c>
      <c r="J2037" s="132">
        <v>167453481</v>
      </c>
      <c r="K2037" s="132">
        <v>453032</v>
      </c>
      <c r="L2037" s="181">
        <f>(C2037+4.2+coefficient!$B$20)/0.88*1.19</f>
        <v>22.948068181818179</v>
      </c>
      <c r="M2037" s="135">
        <v>295</v>
      </c>
      <c r="N2037" s="135">
        <v>167453481</v>
      </c>
      <c r="O2037" s="135">
        <v>453033</v>
      </c>
      <c r="P2037" s="182">
        <f>(C2037+4.2+coefficient!$B$20-0.5)/0.88*1.19</f>
        <v>22.271931818181816</v>
      </c>
      <c r="Q2037" s="137">
        <v>296</v>
      </c>
      <c r="R2037" s="137">
        <v>167453481</v>
      </c>
      <c r="S2037" s="137">
        <v>453034</v>
      </c>
      <c r="T2037" s="186">
        <f t="shared" si="138"/>
        <v>10.777613636363636</v>
      </c>
      <c r="U2037" s="187">
        <v>758</v>
      </c>
      <c r="V2037" s="187">
        <v>167453481</v>
      </c>
      <c r="W2037" s="187">
        <v>602034</v>
      </c>
      <c r="X2037" s="188">
        <f t="shared" si="141"/>
        <v>18.048068181818181</v>
      </c>
      <c r="Y2037" s="189">
        <v>759</v>
      </c>
      <c r="Z2037" s="189">
        <v>167453481</v>
      </c>
      <c r="AA2037" s="189">
        <v>602035</v>
      </c>
      <c r="AB2037" s="357">
        <v>24</v>
      </c>
    </row>
    <row r="2038" spans="1:28" x14ac:dyDescent="0.25">
      <c r="A2038" s="144" t="s">
        <v>2878</v>
      </c>
      <c r="B2038" s="183">
        <v>167453482</v>
      </c>
      <c r="C2038" s="184">
        <v>4.9000000000000004</v>
      </c>
      <c r="D2038" s="127">
        <f>(C2038+4.2+coefficient!$B$19-0.5)/0.9*1.19</f>
        <v>27.237777777777776</v>
      </c>
      <c r="E2038" s="128">
        <f>(C2038+4.2+coefficient!$B$19-0.5)/0.95</f>
        <v>21.684210526315791</v>
      </c>
      <c r="F2038" s="178" t="s">
        <v>841</v>
      </c>
      <c r="G2038" s="179">
        <v>2037</v>
      </c>
      <c r="H2038" s="180">
        <f>(C2038+4.2+coefficient!$B$19)/0.85*1.19</f>
        <v>29.54</v>
      </c>
      <c r="I2038" s="132">
        <v>294</v>
      </c>
      <c r="J2038" s="132">
        <v>167453482</v>
      </c>
      <c r="K2038" s="132">
        <v>453035</v>
      </c>
      <c r="L2038" s="181">
        <f>(C2038+4.2+coefficient!$B$19)/0.88*1.19</f>
        <v>28.532954545454547</v>
      </c>
      <c r="M2038" s="135">
        <v>295</v>
      </c>
      <c r="N2038" s="135">
        <v>167453482</v>
      </c>
      <c r="O2038" s="135">
        <v>453036</v>
      </c>
      <c r="P2038" s="182">
        <f>(C2038+4.2+coefficient!$B$19-0.5)/0.88*1.19</f>
        <v>27.856818181818181</v>
      </c>
      <c r="Q2038" s="137">
        <v>296</v>
      </c>
      <c r="R2038" s="137">
        <v>167453482</v>
      </c>
      <c r="S2038" s="137">
        <v>453037</v>
      </c>
      <c r="T2038" s="186">
        <f t="shared" si="138"/>
        <v>12.305681818181819</v>
      </c>
      <c r="U2038" s="187">
        <v>758</v>
      </c>
      <c r="V2038" s="187">
        <v>167453482</v>
      </c>
      <c r="W2038" s="187">
        <v>602036</v>
      </c>
      <c r="X2038" s="188">
        <f t="shared" si="141"/>
        <v>23.632954545454545</v>
      </c>
      <c r="Y2038" s="189">
        <v>759</v>
      </c>
      <c r="Z2038" s="189">
        <v>167453482</v>
      </c>
      <c r="AA2038" s="189">
        <v>602037</v>
      </c>
      <c r="AB2038" s="357">
        <v>24</v>
      </c>
    </row>
    <row r="2039" spans="1:28" x14ac:dyDescent="0.25">
      <c r="A2039" s="125" t="s">
        <v>2879</v>
      </c>
      <c r="B2039" s="183">
        <v>167453483</v>
      </c>
      <c r="C2039" s="184">
        <v>4.5</v>
      </c>
      <c r="D2039" s="127">
        <f>(C2039+4.2+coefficient!$B$19-0.5)/0.9*1.19</f>
        <v>26.708888888888886</v>
      </c>
      <c r="E2039" s="128">
        <f>(C2039+4.2+coefficient!$B$19-0.5)/0.95</f>
        <v>21.263157894736842</v>
      </c>
      <c r="F2039" s="185" t="s">
        <v>841</v>
      </c>
      <c r="G2039" s="179">
        <v>2038</v>
      </c>
      <c r="H2039" s="180">
        <f>(C2039+4.2+coefficient!$B$19)/0.85*1.19</f>
        <v>28.979999999999997</v>
      </c>
      <c r="I2039" s="132">
        <v>294</v>
      </c>
      <c r="J2039" s="132">
        <v>167453483</v>
      </c>
      <c r="K2039" s="132">
        <v>453038</v>
      </c>
      <c r="L2039" s="181">
        <f>(C2039+4.2+coefficient!$B$19)/0.88*1.19</f>
        <v>27.992045454545455</v>
      </c>
      <c r="M2039" s="135">
        <v>295</v>
      </c>
      <c r="N2039" s="135">
        <v>167453483</v>
      </c>
      <c r="O2039" s="135">
        <v>453039</v>
      </c>
      <c r="P2039" s="182">
        <f>(C2039+4.2+coefficient!$B$19-0.5)/0.88*1.19</f>
        <v>27.315909090909088</v>
      </c>
      <c r="Q2039" s="137">
        <v>296</v>
      </c>
      <c r="R2039" s="137">
        <v>167453483</v>
      </c>
      <c r="S2039" s="137">
        <v>453040</v>
      </c>
      <c r="T2039" s="186">
        <f t="shared" si="138"/>
        <v>11.764772727272724</v>
      </c>
      <c r="U2039" s="187">
        <v>758</v>
      </c>
      <c r="V2039" s="187">
        <v>167453483</v>
      </c>
      <c r="W2039" s="187">
        <v>602038</v>
      </c>
      <c r="X2039" s="188">
        <f t="shared" si="141"/>
        <v>23.092045454545456</v>
      </c>
      <c r="Y2039" s="189">
        <v>759</v>
      </c>
      <c r="Z2039" s="189">
        <v>167453483</v>
      </c>
      <c r="AA2039" s="189">
        <v>602039</v>
      </c>
      <c r="AB2039" s="357">
        <v>24</v>
      </c>
    </row>
    <row r="2040" spans="1:28" x14ac:dyDescent="0.25">
      <c r="A2040" s="146" t="s">
        <v>2880</v>
      </c>
      <c r="B2040" s="190">
        <v>167453484</v>
      </c>
      <c r="C2040" s="191">
        <v>4.3</v>
      </c>
      <c r="D2040" s="192">
        <f>(C2040+4.2+coefficient!$B$20-0.5)/0.9*1.19</f>
        <v>22.477777777777778</v>
      </c>
      <c r="E2040" s="193">
        <f>(C2040+4.2+coefficient!$B$20-0.5)/0.95</f>
        <v>17.894736842105264</v>
      </c>
      <c r="F2040" s="178" t="s">
        <v>842</v>
      </c>
      <c r="G2040" s="179">
        <v>2039</v>
      </c>
      <c r="H2040" s="180">
        <f>(C2040+4.2+coefficient!$B$20)/0.85*1.19</f>
        <v>24.5</v>
      </c>
      <c r="I2040" s="132">
        <v>294</v>
      </c>
      <c r="J2040" s="132">
        <v>167453484</v>
      </c>
      <c r="K2040" s="132">
        <v>453041</v>
      </c>
      <c r="L2040" s="181">
        <f>(C2040+4.2+coefficient!$B$20)/0.88*1.19</f>
        <v>23.664772727272727</v>
      </c>
      <c r="M2040" s="135">
        <v>295</v>
      </c>
      <c r="N2040" s="135">
        <v>167453484</v>
      </c>
      <c r="O2040" s="135">
        <v>453042</v>
      </c>
      <c r="P2040" s="182">
        <f>(C2040+4.2+coefficient!$B$20-0.5)/0.88*1.19</f>
        <v>22.98863636363636</v>
      </c>
      <c r="Q2040" s="137">
        <v>296</v>
      </c>
      <c r="R2040" s="137">
        <v>167453484</v>
      </c>
      <c r="S2040" s="137">
        <v>453043</v>
      </c>
      <c r="T2040" s="186">
        <f t="shared" si="138"/>
        <v>11.49431818181818</v>
      </c>
      <c r="U2040" s="187">
        <v>758</v>
      </c>
      <c r="V2040" s="187">
        <v>167453484</v>
      </c>
      <c r="W2040" s="187">
        <v>602040</v>
      </c>
      <c r="X2040" s="188">
        <f t="shared" si="141"/>
        <v>18.764772727272728</v>
      </c>
      <c r="Y2040" s="189">
        <v>759</v>
      </c>
      <c r="Z2040" s="189">
        <v>167453484</v>
      </c>
      <c r="AA2040" s="189">
        <v>602041</v>
      </c>
      <c r="AB2040" s="357">
        <v>0</v>
      </c>
    </row>
    <row r="2041" spans="1:28" x14ac:dyDescent="0.25">
      <c r="A2041" s="148" t="s">
        <v>2881</v>
      </c>
      <c r="B2041" s="190">
        <v>167453485</v>
      </c>
      <c r="C2041" s="191">
        <v>5.03</v>
      </c>
      <c r="D2041" s="192">
        <f>(C2041+4.2+coefficient!$B$19-0.5)/0.9*1.19</f>
        <v>27.409666666666666</v>
      </c>
      <c r="E2041" s="193">
        <f>(C2041+4.2+coefficient!$B$19-0.5)/0.95</f>
        <v>21.821052631578947</v>
      </c>
      <c r="F2041" s="185" t="s">
        <v>841</v>
      </c>
      <c r="G2041" s="179">
        <v>2040</v>
      </c>
      <c r="H2041" s="180">
        <f>(C2041+4.2+coefficient!$B$19)/0.85*1.19</f>
        <v>29.721999999999998</v>
      </c>
      <c r="I2041" s="132">
        <v>294</v>
      </c>
      <c r="J2041" s="132">
        <v>167453485</v>
      </c>
      <c r="K2041" s="132">
        <v>453044</v>
      </c>
      <c r="L2041" s="181">
        <f>(C2041+4.2+coefficient!$B$19)/0.88*1.19</f>
        <v>28.708749999999998</v>
      </c>
      <c r="M2041" s="135">
        <v>295</v>
      </c>
      <c r="N2041" s="135">
        <v>167453485</v>
      </c>
      <c r="O2041" s="135">
        <v>453045</v>
      </c>
      <c r="P2041" s="182">
        <f>(C2041+4.2+coefficient!$B$19-0.5)/0.88*1.19</f>
        <v>28.032613636363639</v>
      </c>
      <c r="Q2041" s="137">
        <v>296</v>
      </c>
      <c r="R2041" s="137">
        <v>167453485</v>
      </c>
      <c r="S2041" s="137">
        <v>453046</v>
      </c>
      <c r="T2041" s="186">
        <f t="shared" si="138"/>
        <v>12.481477272727272</v>
      </c>
      <c r="U2041" s="187">
        <v>758</v>
      </c>
      <c r="V2041" s="187">
        <v>167453485</v>
      </c>
      <c r="W2041" s="187">
        <v>602042</v>
      </c>
      <c r="X2041" s="188">
        <f t="shared" si="141"/>
        <v>23.808749999999996</v>
      </c>
      <c r="Y2041" s="189">
        <v>759</v>
      </c>
      <c r="Z2041" s="189">
        <v>167453485</v>
      </c>
      <c r="AA2041" s="189">
        <v>602043</v>
      </c>
      <c r="AB2041" s="357">
        <v>0</v>
      </c>
    </row>
    <row r="2042" spans="1:28" x14ac:dyDescent="0.25">
      <c r="A2042" s="144" t="s">
        <v>2882</v>
      </c>
      <c r="B2042" s="183">
        <v>167453486</v>
      </c>
      <c r="C2042" s="184">
        <v>2.82</v>
      </c>
      <c r="D2042" s="127">
        <f>(C2042+4.2+coefficient!$B$21-0.5)/0.9*1.19</f>
        <v>17.876444444444445</v>
      </c>
      <c r="E2042" s="128">
        <f>(C2042+4.2+coefficient!$B$21-0.5)/0.95</f>
        <v>14.231578947368421</v>
      </c>
      <c r="F2042" s="178" t="s">
        <v>516</v>
      </c>
      <c r="G2042" s="179">
        <v>2041</v>
      </c>
      <c r="H2042" s="180">
        <f>(C2042+4.2+coefficient!$B$21)/0.85*1.19</f>
        <v>19.627999999999997</v>
      </c>
      <c r="I2042" s="132">
        <v>294</v>
      </c>
      <c r="J2042" s="132">
        <v>167453486</v>
      </c>
      <c r="K2042" s="132">
        <v>453047</v>
      </c>
      <c r="L2042" s="181">
        <f>(C2042+4.2+coefficient!$B$21)/0.88*1.19</f>
        <v>18.958863636363635</v>
      </c>
      <c r="M2042" s="135">
        <v>295</v>
      </c>
      <c r="N2042" s="135">
        <v>167453486</v>
      </c>
      <c r="O2042" s="135">
        <v>453048</v>
      </c>
      <c r="P2042" s="182">
        <f>(C2042+4.2+coefficient!$B$21-0.5)/0.88*1.19</f>
        <v>18.282727272727271</v>
      </c>
      <c r="Q2042" s="137">
        <v>296</v>
      </c>
      <c r="R2042" s="137">
        <v>167453486</v>
      </c>
      <c r="S2042" s="137">
        <v>453049</v>
      </c>
      <c r="T2042" s="186">
        <f t="shared" si="138"/>
        <v>9.4929545454545448</v>
      </c>
      <c r="U2042" s="187">
        <v>758</v>
      </c>
      <c r="V2042" s="187">
        <v>167453486</v>
      </c>
      <c r="W2042" s="187">
        <v>602044</v>
      </c>
      <c r="X2042" s="188">
        <f t="shared" si="141"/>
        <v>14.058863636363634</v>
      </c>
      <c r="Y2042" s="189">
        <v>759</v>
      </c>
      <c r="Z2042" s="189">
        <v>167453486</v>
      </c>
      <c r="AA2042" s="189">
        <v>602045</v>
      </c>
      <c r="AB2042" s="357">
        <v>48</v>
      </c>
    </row>
    <row r="2043" spans="1:28" x14ac:dyDescent="0.25">
      <c r="A2043" s="125" t="s">
        <v>2883</v>
      </c>
      <c r="B2043" s="183">
        <v>167453487</v>
      </c>
      <c r="C2043" s="184">
        <v>3.7</v>
      </c>
      <c r="D2043" s="127">
        <f>(C2043+4.2+coefficient!$B$20-0.5)/0.9*1.19</f>
        <v>21.684444444444441</v>
      </c>
      <c r="E2043" s="128">
        <f>(C2043+4.2+coefficient!$B$20-0.5)/0.95</f>
        <v>17.263157894736842</v>
      </c>
      <c r="F2043" s="185" t="s">
        <v>842</v>
      </c>
      <c r="G2043" s="179">
        <v>2042</v>
      </c>
      <c r="H2043" s="180">
        <f>(C2043+4.2+coefficient!$B$20)/0.85*1.19</f>
        <v>23.66</v>
      </c>
      <c r="I2043" s="132">
        <v>294</v>
      </c>
      <c r="J2043" s="132">
        <v>167453487</v>
      </c>
      <c r="K2043" s="132">
        <v>453050</v>
      </c>
      <c r="L2043" s="181">
        <f>(C2043+4.2+coefficient!$B$20)/0.88*1.19</f>
        <v>22.853409090909089</v>
      </c>
      <c r="M2043" s="135">
        <v>295</v>
      </c>
      <c r="N2043" s="135">
        <v>167453487</v>
      </c>
      <c r="O2043" s="135">
        <v>453051</v>
      </c>
      <c r="P2043" s="182">
        <f>(C2043+4.2+coefficient!$B$20-0.5)/0.88*1.19</f>
        <v>22.177272727272722</v>
      </c>
      <c r="Q2043" s="137">
        <v>296</v>
      </c>
      <c r="R2043" s="137">
        <v>167453487</v>
      </c>
      <c r="S2043" s="137">
        <v>453052</v>
      </c>
      <c r="T2043" s="186">
        <f t="shared" si="138"/>
        <v>10.682954545454546</v>
      </c>
      <c r="U2043" s="187">
        <v>758</v>
      </c>
      <c r="V2043" s="187">
        <v>167453487</v>
      </c>
      <c r="W2043" s="187">
        <v>602046</v>
      </c>
      <c r="X2043" s="188">
        <f t="shared" si="141"/>
        <v>17.953409090909091</v>
      </c>
      <c r="Y2043" s="189">
        <v>759</v>
      </c>
      <c r="Z2043" s="189">
        <v>167453487</v>
      </c>
      <c r="AA2043" s="189">
        <v>602047</v>
      </c>
      <c r="AB2043" s="357">
        <v>31</v>
      </c>
    </row>
    <row r="2044" spans="1:28" x14ac:dyDescent="0.25">
      <c r="A2044" s="144" t="s">
        <v>2884</v>
      </c>
      <c r="B2044" s="183">
        <v>167453488</v>
      </c>
      <c r="C2044" s="184">
        <v>4.43</v>
      </c>
      <c r="D2044" s="127">
        <f>(C2044+4.2+coefficient!$B$19-0.5)/0.9*1.19</f>
        <v>26.61633333333333</v>
      </c>
      <c r="E2044" s="128">
        <f>(C2044+4.2+coefficient!$B$19-0.5)/0.95</f>
        <v>21.189473684210526</v>
      </c>
      <c r="F2044" s="178" t="s">
        <v>841</v>
      </c>
      <c r="G2044" s="179">
        <v>2043</v>
      </c>
      <c r="H2044" s="180">
        <f>(C2044+4.2+coefficient!$B$19)/0.85*1.19</f>
        <v>28.881999999999998</v>
      </c>
      <c r="I2044" s="132">
        <v>294</v>
      </c>
      <c r="J2044" s="132">
        <v>167453488</v>
      </c>
      <c r="K2044" s="132">
        <v>453053</v>
      </c>
      <c r="L2044" s="181">
        <f>(C2044+4.2+coefficient!$B$19)/0.88*1.19</f>
        <v>27.897386363636361</v>
      </c>
      <c r="M2044" s="135">
        <v>295</v>
      </c>
      <c r="N2044" s="135">
        <v>167453488</v>
      </c>
      <c r="O2044" s="135">
        <v>453054</v>
      </c>
      <c r="P2044" s="182">
        <f>(C2044+4.2+coefficient!$B$19-0.5)/0.88*1.19</f>
        <v>27.221249999999998</v>
      </c>
      <c r="Q2044" s="137">
        <v>296</v>
      </c>
      <c r="R2044" s="137">
        <v>167453488</v>
      </c>
      <c r="S2044" s="137">
        <v>453055</v>
      </c>
      <c r="T2044" s="186">
        <f t="shared" si="138"/>
        <v>11.670113636363634</v>
      </c>
      <c r="U2044" s="187">
        <v>758</v>
      </c>
      <c r="V2044" s="187">
        <v>167453488</v>
      </c>
      <c r="W2044" s="187">
        <v>602048</v>
      </c>
      <c r="X2044" s="188">
        <f t="shared" si="141"/>
        <v>22.997386363636359</v>
      </c>
      <c r="Y2044" s="189">
        <v>759</v>
      </c>
      <c r="Z2044" s="189">
        <v>167453488</v>
      </c>
      <c r="AA2044" s="189">
        <v>602049</v>
      </c>
      <c r="AB2044" s="357">
        <v>31</v>
      </c>
    </row>
    <row r="2045" spans="1:28" x14ac:dyDescent="0.25">
      <c r="A2045" s="148" t="s">
        <v>2885</v>
      </c>
      <c r="B2045" s="190">
        <v>167453489</v>
      </c>
      <c r="C2045" s="191">
        <v>3.63</v>
      </c>
      <c r="D2045" s="192">
        <f>(C2045+4.2+coefficient!$B$20-0.5)/0.9*1.19</f>
        <v>21.591888888888885</v>
      </c>
      <c r="E2045" s="193">
        <f>(C2045+4.2+coefficient!$B$20-0.5)/0.95</f>
        <v>17.189473684210526</v>
      </c>
      <c r="F2045" s="185" t="s">
        <v>842</v>
      </c>
      <c r="G2045" s="179">
        <v>2044</v>
      </c>
      <c r="H2045" s="180">
        <f>(C2045+4.2+coefficient!$B$20)/0.85*1.19</f>
        <v>23.561999999999994</v>
      </c>
      <c r="I2045" s="132">
        <v>294</v>
      </c>
      <c r="J2045" s="132">
        <v>167453489</v>
      </c>
      <c r="K2045" s="132">
        <v>453056</v>
      </c>
      <c r="L2045" s="181">
        <f>(C2045+4.2+coefficient!$B$20)/0.88*1.19</f>
        <v>22.758749999999996</v>
      </c>
      <c r="M2045" s="135">
        <v>295</v>
      </c>
      <c r="N2045" s="135">
        <v>167453489</v>
      </c>
      <c r="O2045" s="135">
        <v>453057</v>
      </c>
      <c r="P2045" s="182">
        <f>(C2045+4.2+coefficient!$B$20-0.5)/0.88*1.19</f>
        <v>22.082613636363632</v>
      </c>
      <c r="Q2045" s="137">
        <v>296</v>
      </c>
      <c r="R2045" s="137">
        <v>167453489</v>
      </c>
      <c r="S2045" s="137">
        <v>453058</v>
      </c>
      <c r="T2045" s="186">
        <f t="shared" si="138"/>
        <v>10.588295454545454</v>
      </c>
      <c r="U2045" s="187">
        <v>758</v>
      </c>
      <c r="V2045" s="187">
        <v>167453489</v>
      </c>
      <c r="W2045" s="187">
        <v>602050</v>
      </c>
      <c r="X2045" s="188">
        <f>L2045-2</f>
        <v>20.758749999999996</v>
      </c>
      <c r="Y2045" s="189">
        <v>759</v>
      </c>
      <c r="Z2045" s="189">
        <v>167453489</v>
      </c>
      <c r="AA2045" s="189">
        <v>602051</v>
      </c>
      <c r="AB2045" s="357">
        <v>48</v>
      </c>
    </row>
    <row r="2046" spans="1:28" x14ac:dyDescent="0.25">
      <c r="A2046" s="146" t="s">
        <v>2886</v>
      </c>
      <c r="B2046" s="190">
        <v>167453490</v>
      </c>
      <c r="C2046" s="191">
        <v>4.76</v>
      </c>
      <c r="D2046" s="192">
        <f>(C2046+4.2+coefficient!$B$19-0.5)/0.9*1.19</f>
        <v>27.052666666666667</v>
      </c>
      <c r="E2046" s="193">
        <f>(C2046+4.2+coefficient!$B$19-0.5)/0.95</f>
        <v>21.536842105263158</v>
      </c>
      <c r="F2046" s="178" t="s">
        <v>841</v>
      </c>
      <c r="G2046" s="179">
        <v>2045</v>
      </c>
      <c r="H2046" s="180">
        <f>(C2046+4.2+coefficient!$B$19)/0.85*1.19</f>
        <v>29.344000000000001</v>
      </c>
      <c r="I2046" s="132">
        <v>294</v>
      </c>
      <c r="J2046" s="132">
        <v>167453490</v>
      </c>
      <c r="K2046" s="132">
        <v>453059</v>
      </c>
      <c r="L2046" s="181">
        <f>(C2046+4.2+coefficient!$B$19)/0.88*1.19</f>
        <v>28.343636363636364</v>
      </c>
      <c r="M2046" s="135">
        <v>295</v>
      </c>
      <c r="N2046" s="135">
        <v>167453490</v>
      </c>
      <c r="O2046" s="135">
        <v>453060</v>
      </c>
      <c r="P2046" s="182">
        <f>(C2046+4.2+coefficient!$B$19-0.5)/0.88*1.19</f>
        <v>27.6675</v>
      </c>
      <c r="Q2046" s="137">
        <v>296</v>
      </c>
      <c r="R2046" s="137">
        <v>167453490</v>
      </c>
      <c r="S2046" s="137">
        <v>453061</v>
      </c>
      <c r="T2046" s="186">
        <f t="shared" si="138"/>
        <v>12.116363636363637</v>
      </c>
      <c r="U2046" s="187">
        <v>758</v>
      </c>
      <c r="V2046" s="187">
        <v>167453490</v>
      </c>
      <c r="W2046" s="187">
        <v>602052</v>
      </c>
      <c r="X2046" s="188">
        <f>L2046-2</f>
        <v>26.343636363636364</v>
      </c>
      <c r="Y2046" s="189">
        <v>759</v>
      </c>
      <c r="Z2046" s="189">
        <v>167453490</v>
      </c>
      <c r="AA2046" s="189">
        <v>602053</v>
      </c>
      <c r="AB2046" s="357">
        <v>48</v>
      </c>
    </row>
    <row r="2047" spans="1:28" x14ac:dyDescent="0.25">
      <c r="A2047" s="125" t="s">
        <v>2887</v>
      </c>
      <c r="B2047" s="183">
        <v>167453491</v>
      </c>
      <c r="C2047" s="184">
        <v>3.63</v>
      </c>
      <c r="D2047" s="127">
        <f>(C2047+4.2+coefficient!$B$20-0.5)/0.9*1.19</f>
        <v>21.591888888888885</v>
      </c>
      <c r="E2047" s="128">
        <f>(C2047+4.2+coefficient!$B$20-0.5)/0.95</f>
        <v>17.189473684210526</v>
      </c>
      <c r="F2047" s="185" t="s">
        <v>842</v>
      </c>
      <c r="G2047" s="179">
        <v>2046</v>
      </c>
      <c r="H2047" s="180">
        <f>(C2047+4.2+coefficient!$B$20)/0.85*1.19</f>
        <v>23.561999999999994</v>
      </c>
      <c r="I2047" s="132">
        <v>294</v>
      </c>
      <c r="J2047" s="132">
        <v>167453491</v>
      </c>
      <c r="K2047" s="132">
        <v>453062</v>
      </c>
      <c r="L2047" s="181">
        <f>(C2047+4.2+coefficient!$B$20)/0.88*1.19</f>
        <v>22.758749999999996</v>
      </c>
      <c r="M2047" s="135">
        <v>295</v>
      </c>
      <c r="N2047" s="135">
        <v>167453491</v>
      </c>
      <c r="O2047" s="135">
        <v>453063</v>
      </c>
      <c r="P2047" s="182">
        <f>(C2047+4.2+coefficient!$B$20-0.5)/0.88*1.19</f>
        <v>22.082613636363632</v>
      </c>
      <c r="Q2047" s="137">
        <v>296</v>
      </c>
      <c r="R2047" s="137">
        <v>167453491</v>
      </c>
      <c r="S2047" s="137">
        <v>453064</v>
      </c>
      <c r="T2047" s="186">
        <f t="shared" si="138"/>
        <v>10.588295454545454</v>
      </c>
      <c r="U2047" s="187">
        <v>758</v>
      </c>
      <c r="V2047" s="187">
        <v>167453491</v>
      </c>
      <c r="W2047" s="187">
        <v>602054</v>
      </c>
      <c r="X2047" s="188">
        <f t="shared" ref="X2047:X2059" si="142">L2047-4.9</f>
        <v>17.858749999999993</v>
      </c>
      <c r="Y2047" s="189">
        <v>759</v>
      </c>
      <c r="Z2047" s="189">
        <v>167453491</v>
      </c>
      <c r="AA2047" s="189">
        <v>602055</v>
      </c>
      <c r="AB2047" s="357">
        <v>48</v>
      </c>
    </row>
    <row r="2048" spans="1:28" x14ac:dyDescent="0.25">
      <c r="A2048" s="144" t="s">
        <v>2888</v>
      </c>
      <c r="B2048" s="183">
        <v>167453492</v>
      </c>
      <c r="C2048" s="184">
        <v>4.76</v>
      </c>
      <c r="D2048" s="127">
        <f>(C2048+4.2+coefficient!$B$19-0.5)/0.9*1.19</f>
        <v>27.052666666666667</v>
      </c>
      <c r="E2048" s="128">
        <f>(C2048+4.2+coefficient!$B$19-0.5)/0.95</f>
        <v>21.536842105263158</v>
      </c>
      <c r="F2048" s="178" t="s">
        <v>841</v>
      </c>
      <c r="G2048" s="179">
        <v>2047</v>
      </c>
      <c r="H2048" s="180">
        <f>(C2048+4.2+coefficient!$B$19)/0.85*1.19</f>
        <v>29.344000000000001</v>
      </c>
      <c r="I2048" s="132">
        <v>294</v>
      </c>
      <c r="J2048" s="132">
        <v>167453492</v>
      </c>
      <c r="K2048" s="132">
        <v>453065</v>
      </c>
      <c r="L2048" s="181">
        <f>(C2048+4.2+coefficient!$B$19)/0.88*1.19</f>
        <v>28.343636363636364</v>
      </c>
      <c r="M2048" s="135">
        <v>295</v>
      </c>
      <c r="N2048" s="135">
        <v>167453492</v>
      </c>
      <c r="O2048" s="135">
        <v>453066</v>
      </c>
      <c r="P2048" s="182">
        <f>(C2048+4.2+coefficient!$B$19-0.5)/0.88*1.19</f>
        <v>27.6675</v>
      </c>
      <c r="Q2048" s="137">
        <v>296</v>
      </c>
      <c r="R2048" s="137">
        <v>167453492</v>
      </c>
      <c r="S2048" s="137">
        <v>453067</v>
      </c>
      <c r="T2048" s="186">
        <f t="shared" si="138"/>
        <v>12.116363636363637</v>
      </c>
      <c r="U2048" s="187">
        <v>758</v>
      </c>
      <c r="V2048" s="187">
        <v>167453492</v>
      </c>
      <c r="W2048" s="187">
        <v>602056</v>
      </c>
      <c r="X2048" s="188">
        <f t="shared" si="142"/>
        <v>23.443636363636365</v>
      </c>
      <c r="Y2048" s="189">
        <v>759</v>
      </c>
      <c r="Z2048" s="189">
        <v>167453492</v>
      </c>
      <c r="AA2048" s="189">
        <v>602057</v>
      </c>
      <c r="AB2048" s="357">
        <v>48</v>
      </c>
    </row>
    <row r="2049" spans="1:28" x14ac:dyDescent="0.25">
      <c r="A2049" s="125" t="s">
        <v>2889</v>
      </c>
      <c r="B2049" s="183">
        <v>167453493</v>
      </c>
      <c r="C2049" s="184">
        <v>3.54</v>
      </c>
      <c r="D2049" s="127">
        <f>(C2049+4.2+coefficient!$B$20-0.5)/0.9*1.19</f>
        <v>21.472888888888892</v>
      </c>
      <c r="E2049" s="128">
        <f>(C2049+4.2+coefficient!$B$20-0.5)/0.95</f>
        <v>17.094736842105267</v>
      </c>
      <c r="F2049" s="185" t="s">
        <v>842</v>
      </c>
      <c r="G2049" s="179">
        <v>2048</v>
      </c>
      <c r="H2049" s="180">
        <f>(C2049+4.2+coefficient!$B$20)/0.85*1.19</f>
        <v>23.436</v>
      </c>
      <c r="I2049" s="132">
        <v>294</v>
      </c>
      <c r="J2049" s="132">
        <v>167453493</v>
      </c>
      <c r="K2049" s="132">
        <v>453068</v>
      </c>
      <c r="L2049" s="181">
        <f>(C2049+4.2+coefficient!$B$20)/0.88*1.19</f>
        <v>22.637045454545454</v>
      </c>
      <c r="M2049" s="135">
        <v>295</v>
      </c>
      <c r="N2049" s="135">
        <v>167453493</v>
      </c>
      <c r="O2049" s="135">
        <v>453069</v>
      </c>
      <c r="P2049" s="182">
        <f>(C2049+4.2+coefficient!$B$20-0.5)/0.88*1.19</f>
        <v>21.960909090909091</v>
      </c>
      <c r="Q2049" s="137">
        <v>296</v>
      </c>
      <c r="R2049" s="137">
        <v>167453493</v>
      </c>
      <c r="S2049" s="137">
        <v>453070</v>
      </c>
      <c r="T2049" s="186">
        <f t="shared" si="138"/>
        <v>10.466590909090908</v>
      </c>
      <c r="U2049" s="187">
        <v>758</v>
      </c>
      <c r="V2049" s="187">
        <v>167453493</v>
      </c>
      <c r="W2049" s="187">
        <v>602058</v>
      </c>
      <c r="X2049" s="188">
        <f t="shared" si="142"/>
        <v>17.737045454545452</v>
      </c>
      <c r="Y2049" s="189">
        <v>759</v>
      </c>
      <c r="Z2049" s="189">
        <v>167453493</v>
      </c>
      <c r="AA2049" s="189">
        <v>602059</v>
      </c>
      <c r="AB2049" s="357">
        <v>48</v>
      </c>
    </row>
    <row r="2050" spans="1:28" x14ac:dyDescent="0.25">
      <c r="A2050" s="144" t="s">
        <v>2890</v>
      </c>
      <c r="B2050" s="183">
        <v>167453494</v>
      </c>
      <c r="C2050" s="184">
        <v>4.67</v>
      </c>
      <c r="D2050" s="127">
        <f>(C2050+4.2+coefficient!$B$19-0.5)/0.9*1.19</f>
        <v>26.933666666666664</v>
      </c>
      <c r="E2050" s="128">
        <f>(C2050+4.2+coefficient!$B$19-0.5)/0.95</f>
        <v>21.442105263157895</v>
      </c>
      <c r="F2050" s="178" t="s">
        <v>841</v>
      </c>
      <c r="G2050" s="179">
        <v>2049</v>
      </c>
      <c r="H2050" s="180">
        <f>(C2050+4.2+coefficient!$B$19)/0.85*1.19</f>
        <v>29.218</v>
      </c>
      <c r="I2050" s="132">
        <v>294</v>
      </c>
      <c r="J2050" s="132">
        <v>167453494</v>
      </c>
      <c r="K2050" s="132">
        <v>453071</v>
      </c>
      <c r="L2050" s="181">
        <f>(C2050+4.2+coefficient!$B$19)/0.88*1.19</f>
        <v>28.221931818181819</v>
      </c>
      <c r="M2050" s="135">
        <v>295</v>
      </c>
      <c r="N2050" s="135">
        <v>167453494</v>
      </c>
      <c r="O2050" s="135">
        <v>453072</v>
      </c>
      <c r="P2050" s="182">
        <f>(C2050+4.2+coefficient!$B$19-0.5)/0.88*1.19</f>
        <v>27.545795454545456</v>
      </c>
      <c r="Q2050" s="137">
        <v>296</v>
      </c>
      <c r="R2050" s="137">
        <v>167453494</v>
      </c>
      <c r="S2050" s="137">
        <v>453073</v>
      </c>
      <c r="T2050" s="186">
        <f t="shared" ref="T2050:T2113" si="143">(C2050+4.2)/0.88*1.19</f>
        <v>11.99465909090909</v>
      </c>
      <c r="U2050" s="187">
        <v>758</v>
      </c>
      <c r="V2050" s="187">
        <v>167453494</v>
      </c>
      <c r="W2050" s="187">
        <v>602060</v>
      </c>
      <c r="X2050" s="188">
        <f t="shared" si="142"/>
        <v>23.321931818181817</v>
      </c>
      <c r="Y2050" s="189">
        <v>759</v>
      </c>
      <c r="Z2050" s="189">
        <v>167453494</v>
      </c>
      <c r="AA2050" s="189">
        <v>602061</v>
      </c>
      <c r="AB2050" s="357">
        <v>48</v>
      </c>
    </row>
    <row r="2051" spans="1:28" x14ac:dyDescent="0.25">
      <c r="A2051" s="125" t="s">
        <v>2891</v>
      </c>
      <c r="B2051" s="183">
        <v>167453495</v>
      </c>
      <c r="C2051" s="184">
        <v>4.2699999999999996</v>
      </c>
      <c r="D2051" s="127">
        <f>(C2051+4.2+coefficient!$B$19-0.5)/0.9*1.19</f>
        <v>26.404777777777774</v>
      </c>
      <c r="E2051" s="128">
        <f>(C2051+4.2+coefficient!$B$19-0.5)/0.95</f>
        <v>21.021052631578947</v>
      </c>
      <c r="F2051" s="185" t="s">
        <v>841</v>
      </c>
      <c r="G2051" s="179">
        <v>2050</v>
      </c>
      <c r="H2051" s="180">
        <f>(C2051+4.2+coefficient!$B$19)/0.85*1.19</f>
        <v>28.657999999999998</v>
      </c>
      <c r="I2051" s="132">
        <v>294</v>
      </c>
      <c r="J2051" s="132">
        <v>167453495</v>
      </c>
      <c r="K2051" s="132">
        <v>453074</v>
      </c>
      <c r="L2051" s="181">
        <f>(C2051+4.2+coefficient!$B$19)/0.88*1.19</f>
        <v>27.681022727272726</v>
      </c>
      <c r="M2051" s="135">
        <v>295</v>
      </c>
      <c r="N2051" s="135">
        <v>167453495</v>
      </c>
      <c r="O2051" s="135">
        <v>453075</v>
      </c>
      <c r="P2051" s="182">
        <f>(C2051+4.2+coefficient!$B$19-0.5)/0.88*1.19</f>
        <v>27.004886363636359</v>
      </c>
      <c r="Q2051" s="137">
        <v>296</v>
      </c>
      <c r="R2051" s="137">
        <v>167453495</v>
      </c>
      <c r="S2051" s="137">
        <v>453076</v>
      </c>
      <c r="T2051" s="186">
        <f t="shared" si="143"/>
        <v>11.453749999999998</v>
      </c>
      <c r="U2051" s="187">
        <v>758</v>
      </c>
      <c r="V2051" s="187">
        <v>167453495</v>
      </c>
      <c r="W2051" s="187">
        <v>602062</v>
      </c>
      <c r="X2051" s="188">
        <f t="shared" si="142"/>
        <v>22.781022727272727</v>
      </c>
      <c r="Y2051" s="189">
        <v>759</v>
      </c>
      <c r="Z2051" s="189">
        <v>167453495</v>
      </c>
      <c r="AA2051" s="189">
        <v>602063</v>
      </c>
      <c r="AB2051" s="357">
        <v>48</v>
      </c>
    </row>
    <row r="2052" spans="1:28" x14ac:dyDescent="0.25">
      <c r="A2052" s="146" t="s">
        <v>2892</v>
      </c>
      <c r="B2052" s="190">
        <v>167453496</v>
      </c>
      <c r="C2052" s="191">
        <v>4.07</v>
      </c>
      <c r="D2052" s="192">
        <f>(C2052+4.2+coefficient!$B$20-0.5)/0.9*1.19</f>
        <v>22.173666666666666</v>
      </c>
      <c r="E2052" s="193">
        <f>(C2052+4.2+coefficient!$B$20-0.5)/0.95</f>
        <v>17.652631578947368</v>
      </c>
      <c r="F2052" s="178" t="s">
        <v>842</v>
      </c>
      <c r="G2052" s="179">
        <v>2051</v>
      </c>
      <c r="H2052" s="180">
        <f>(C2052+4.2+coefficient!$B$20)/0.85*1.19</f>
        <v>24.177999999999997</v>
      </c>
      <c r="I2052" s="132">
        <v>294</v>
      </c>
      <c r="J2052" s="132">
        <v>167453496</v>
      </c>
      <c r="K2052" s="132">
        <v>453077</v>
      </c>
      <c r="L2052" s="181">
        <f>(C2052+4.2+coefficient!$B$20)/0.88*1.19</f>
        <v>23.353749999999998</v>
      </c>
      <c r="M2052" s="135">
        <v>295</v>
      </c>
      <c r="N2052" s="135">
        <v>167453496</v>
      </c>
      <c r="O2052" s="135">
        <v>453078</v>
      </c>
      <c r="P2052" s="182">
        <f>(C2052+4.2+coefficient!$B$20-0.5)/0.88*1.19</f>
        <v>22.677613636363635</v>
      </c>
      <c r="Q2052" s="137">
        <v>296</v>
      </c>
      <c r="R2052" s="137">
        <v>167453496</v>
      </c>
      <c r="S2052" s="137">
        <v>453079</v>
      </c>
      <c r="T2052" s="186">
        <f t="shared" si="143"/>
        <v>11.183295454545453</v>
      </c>
      <c r="U2052" s="187">
        <v>758</v>
      </c>
      <c r="V2052" s="187">
        <v>167453496</v>
      </c>
      <c r="W2052" s="187">
        <v>602064</v>
      </c>
      <c r="X2052" s="188">
        <f t="shared" si="142"/>
        <v>18.453749999999999</v>
      </c>
      <c r="Y2052" s="189">
        <v>759</v>
      </c>
      <c r="Z2052" s="189">
        <v>167453496</v>
      </c>
      <c r="AA2052" s="189">
        <v>602065</v>
      </c>
      <c r="AB2052" s="357">
        <v>0</v>
      </c>
    </row>
    <row r="2053" spans="1:28" x14ac:dyDescent="0.25">
      <c r="A2053" s="148" t="s">
        <v>2893</v>
      </c>
      <c r="B2053" s="190">
        <v>167453497</v>
      </c>
      <c r="C2053" s="191">
        <v>4.8</v>
      </c>
      <c r="D2053" s="192">
        <f>(C2053+4.2+coefficient!$B$19-0.5)/0.9*1.19</f>
        <v>27.105555555555554</v>
      </c>
      <c r="E2053" s="193">
        <f>(C2053+4.2+coefficient!$B$19-0.5)/0.95</f>
        <v>21.578947368421055</v>
      </c>
      <c r="F2053" s="185" t="s">
        <v>841</v>
      </c>
      <c r="G2053" s="179">
        <v>2052</v>
      </c>
      <c r="H2053" s="180">
        <f>(C2053+4.2+coefficient!$B$19)/0.85*1.19</f>
        <v>29.4</v>
      </c>
      <c r="I2053" s="132">
        <v>294</v>
      </c>
      <c r="J2053" s="132">
        <v>167453497</v>
      </c>
      <c r="K2053" s="132">
        <v>453080</v>
      </c>
      <c r="L2053" s="181">
        <f>(C2053+4.2+coefficient!$B$19)/0.88*1.19</f>
        <v>28.39772727272727</v>
      </c>
      <c r="M2053" s="135">
        <v>295</v>
      </c>
      <c r="N2053" s="135">
        <v>167453497</v>
      </c>
      <c r="O2053" s="135">
        <v>453081</v>
      </c>
      <c r="P2053" s="182">
        <f>(C2053+4.2+coefficient!$B$19-0.5)/0.88*1.19</f>
        <v>27.72159090909091</v>
      </c>
      <c r="Q2053" s="137">
        <v>296</v>
      </c>
      <c r="R2053" s="137">
        <v>167453497</v>
      </c>
      <c r="S2053" s="137">
        <v>453082</v>
      </c>
      <c r="T2053" s="186">
        <f t="shared" si="143"/>
        <v>12.170454545454545</v>
      </c>
      <c r="U2053" s="187">
        <v>758</v>
      </c>
      <c r="V2053" s="187">
        <v>167453497</v>
      </c>
      <c r="W2053" s="187">
        <v>602066</v>
      </c>
      <c r="X2053" s="188">
        <f t="shared" si="142"/>
        <v>23.497727272727268</v>
      </c>
      <c r="Y2053" s="189">
        <v>759</v>
      </c>
      <c r="Z2053" s="189">
        <v>167453497</v>
      </c>
      <c r="AA2053" s="189">
        <v>602067</v>
      </c>
      <c r="AB2053" s="357">
        <v>0</v>
      </c>
    </row>
    <row r="2054" spans="1:28" x14ac:dyDescent="0.25">
      <c r="A2054" s="144" t="s">
        <v>2894</v>
      </c>
      <c r="B2054" s="183">
        <v>167453498</v>
      </c>
      <c r="C2054" s="184">
        <v>2.87</v>
      </c>
      <c r="D2054" s="127">
        <f>(C2054+4.2+coefficient!$B$21-0.5)/0.9*1.19</f>
        <v>17.942555555555554</v>
      </c>
      <c r="E2054" s="128">
        <f>(C2054+4.2+coefficient!$B$21-0.5)/0.95</f>
        <v>14.284210526315791</v>
      </c>
      <c r="F2054" s="178" t="s">
        <v>516</v>
      </c>
      <c r="G2054" s="179">
        <v>2053</v>
      </c>
      <c r="H2054" s="180">
        <f>(C2054+4.2+coefficient!$B$21)/0.85*1.19</f>
        <v>19.698</v>
      </c>
      <c r="I2054" s="132">
        <v>294</v>
      </c>
      <c r="J2054" s="132">
        <v>167453498</v>
      </c>
      <c r="K2054" s="132">
        <v>453083</v>
      </c>
      <c r="L2054" s="181">
        <f>(C2054+4.2+coefficient!$B$21)/0.88*1.19</f>
        <v>19.02647727272727</v>
      </c>
      <c r="M2054" s="135">
        <v>295</v>
      </c>
      <c r="N2054" s="135">
        <v>167453498</v>
      </c>
      <c r="O2054" s="135">
        <v>453084</v>
      </c>
      <c r="P2054" s="182">
        <f>(C2054+4.2+coefficient!$B$21-0.5)/0.88*1.19</f>
        <v>18.350340909090907</v>
      </c>
      <c r="Q2054" s="137">
        <v>296</v>
      </c>
      <c r="R2054" s="137">
        <v>167453498</v>
      </c>
      <c r="S2054" s="137">
        <v>453085</v>
      </c>
      <c r="T2054" s="186">
        <f t="shared" si="143"/>
        <v>9.5605681818181818</v>
      </c>
      <c r="U2054" s="187">
        <v>758</v>
      </c>
      <c r="V2054" s="187">
        <v>167453498</v>
      </c>
      <c r="W2054" s="187">
        <v>602068</v>
      </c>
      <c r="X2054" s="188">
        <f t="shared" si="142"/>
        <v>14.12647727272727</v>
      </c>
      <c r="Y2054" s="189">
        <v>759</v>
      </c>
      <c r="Z2054" s="189">
        <v>167453498</v>
      </c>
      <c r="AA2054" s="189">
        <v>602069</v>
      </c>
      <c r="AB2054" s="357">
        <v>48</v>
      </c>
    </row>
    <row r="2055" spans="1:28" x14ac:dyDescent="0.25">
      <c r="A2055" s="148" t="s">
        <v>2895</v>
      </c>
      <c r="B2055" s="190">
        <v>167453499</v>
      </c>
      <c r="C2055" s="191">
        <v>3.82</v>
      </c>
      <c r="D2055" s="192">
        <f>(C2055+4.2+coefficient!$B$20-0.5)/0.9*1.19</f>
        <v>21.84311111111111</v>
      </c>
      <c r="E2055" s="193">
        <f>(C2055+4.2+coefficient!$B$20-0.5)/0.95</f>
        <v>17.389473684210525</v>
      </c>
      <c r="F2055" s="185" t="s">
        <v>842</v>
      </c>
      <c r="G2055" s="179">
        <v>2054</v>
      </c>
      <c r="H2055" s="180">
        <f>(C2055+4.2+coefficient!$B$20)/0.85*1.19</f>
        <v>23.827999999999999</v>
      </c>
      <c r="I2055" s="132">
        <v>294</v>
      </c>
      <c r="J2055" s="132">
        <v>167453499</v>
      </c>
      <c r="K2055" s="132">
        <v>453086</v>
      </c>
      <c r="L2055" s="181">
        <f>(C2055+4.2+coefficient!$B$20)/0.88*1.19</f>
        <v>23.015681818181815</v>
      </c>
      <c r="M2055" s="135">
        <v>295</v>
      </c>
      <c r="N2055" s="135">
        <v>167453499</v>
      </c>
      <c r="O2055" s="135">
        <v>453087</v>
      </c>
      <c r="P2055" s="182">
        <f>(C2055+4.2+coefficient!$B$20-0.5)/0.88*1.19</f>
        <v>22.339545454545455</v>
      </c>
      <c r="Q2055" s="137">
        <v>296</v>
      </c>
      <c r="R2055" s="137">
        <v>167453499</v>
      </c>
      <c r="S2055" s="137">
        <v>453088</v>
      </c>
      <c r="T2055" s="186">
        <f t="shared" si="143"/>
        <v>10.845227272727271</v>
      </c>
      <c r="U2055" s="187">
        <v>758</v>
      </c>
      <c r="V2055" s="187">
        <v>167453499</v>
      </c>
      <c r="W2055" s="187">
        <v>602070</v>
      </c>
      <c r="X2055" s="188">
        <f t="shared" si="142"/>
        <v>18.115681818181812</v>
      </c>
      <c r="Y2055" s="189">
        <v>759</v>
      </c>
      <c r="Z2055" s="189">
        <v>167453499</v>
      </c>
      <c r="AA2055" s="189">
        <v>602071</v>
      </c>
      <c r="AB2055" s="357">
        <v>0</v>
      </c>
    </row>
    <row r="2056" spans="1:28" x14ac:dyDescent="0.25">
      <c r="A2056" s="146" t="s">
        <v>2896</v>
      </c>
      <c r="B2056" s="190">
        <v>167453500</v>
      </c>
      <c r="C2056" s="191">
        <v>4.55</v>
      </c>
      <c r="D2056" s="192">
        <f>(C2056+4.2+coefficient!$B$19-0.5)/0.9*1.19</f>
        <v>26.774999999999999</v>
      </c>
      <c r="E2056" s="193">
        <f>(C2056+4.2+coefficient!$B$19-0.5)/0.95</f>
        <v>21.315789473684212</v>
      </c>
      <c r="F2056" s="178" t="s">
        <v>841</v>
      </c>
      <c r="G2056" s="179">
        <v>2055</v>
      </c>
      <c r="H2056" s="180">
        <f>(C2056+4.2+coefficient!$B$19)/0.85*1.19</f>
        <v>29.05</v>
      </c>
      <c r="I2056" s="132">
        <v>294</v>
      </c>
      <c r="J2056" s="132">
        <v>167453500</v>
      </c>
      <c r="K2056" s="132">
        <v>453089</v>
      </c>
      <c r="L2056" s="181">
        <f>(C2056+4.2+coefficient!$B$19)/0.88*1.19</f>
        <v>28.059659090909086</v>
      </c>
      <c r="M2056" s="135">
        <v>295</v>
      </c>
      <c r="N2056" s="135">
        <v>167453500</v>
      </c>
      <c r="O2056" s="135">
        <v>453090</v>
      </c>
      <c r="P2056" s="182">
        <f>(C2056+4.2+coefficient!$B$19-0.5)/0.88*1.19</f>
        <v>27.383522727272727</v>
      </c>
      <c r="Q2056" s="137">
        <v>296</v>
      </c>
      <c r="R2056" s="137">
        <v>167453500</v>
      </c>
      <c r="S2056" s="137">
        <v>453091</v>
      </c>
      <c r="T2056" s="186">
        <f t="shared" si="143"/>
        <v>11.832386363636363</v>
      </c>
      <c r="U2056" s="187">
        <v>758</v>
      </c>
      <c r="V2056" s="187">
        <v>167453500</v>
      </c>
      <c r="W2056" s="187">
        <v>602072</v>
      </c>
      <c r="X2056" s="188">
        <f t="shared" si="142"/>
        <v>23.159659090909088</v>
      </c>
      <c r="Y2056" s="189">
        <v>759</v>
      </c>
      <c r="Z2056" s="189">
        <v>167453500</v>
      </c>
      <c r="AA2056" s="189">
        <v>602073</v>
      </c>
      <c r="AB2056" s="357">
        <v>0</v>
      </c>
    </row>
    <row r="2057" spans="1:28" x14ac:dyDescent="0.25">
      <c r="A2057" s="148" t="s">
        <v>2897</v>
      </c>
      <c r="B2057" s="190">
        <v>167453501</v>
      </c>
      <c r="C2057" s="191">
        <v>3.57</v>
      </c>
      <c r="D2057" s="192">
        <f>(C2057+4.2+coefficient!$B$20-0.5)/0.9*1.19</f>
        <v>21.512555555555551</v>
      </c>
      <c r="E2057" s="193">
        <f>(C2057+4.2+coefficient!$B$20-0.5)/0.95</f>
        <v>17.126315789473683</v>
      </c>
      <c r="F2057" s="185" t="s">
        <v>842</v>
      </c>
      <c r="G2057" s="179">
        <v>2056</v>
      </c>
      <c r="H2057" s="180">
        <f>(C2057+4.2+coefficient!$B$20)/0.85*1.19</f>
        <v>23.478000000000002</v>
      </c>
      <c r="I2057" s="132">
        <v>294</v>
      </c>
      <c r="J2057" s="132">
        <v>167453501</v>
      </c>
      <c r="K2057" s="132">
        <v>453092</v>
      </c>
      <c r="L2057" s="181">
        <f>(C2057+4.2+coefficient!$B$20)/0.88*1.19</f>
        <v>22.677613636363635</v>
      </c>
      <c r="M2057" s="135">
        <v>295</v>
      </c>
      <c r="N2057" s="135">
        <v>167453501</v>
      </c>
      <c r="O2057" s="135">
        <v>453093</v>
      </c>
      <c r="P2057" s="182">
        <f>(C2057+4.2+coefficient!$B$20-0.5)/0.88*1.19</f>
        <v>22.001477272727271</v>
      </c>
      <c r="Q2057" s="137">
        <v>296</v>
      </c>
      <c r="R2057" s="137">
        <v>167453501</v>
      </c>
      <c r="S2057" s="137">
        <v>453094</v>
      </c>
      <c r="T2057" s="186">
        <f t="shared" si="143"/>
        <v>10.50715909090909</v>
      </c>
      <c r="U2057" s="187">
        <v>758</v>
      </c>
      <c r="V2057" s="187">
        <v>167453501</v>
      </c>
      <c r="W2057" s="187">
        <v>602074</v>
      </c>
      <c r="X2057" s="188">
        <f t="shared" si="142"/>
        <v>17.777613636363633</v>
      </c>
      <c r="Y2057" s="189">
        <v>759</v>
      </c>
      <c r="Z2057" s="189">
        <v>167453501</v>
      </c>
      <c r="AA2057" s="189">
        <v>602075</v>
      </c>
      <c r="AB2057" s="357">
        <v>48</v>
      </c>
    </row>
    <row r="2058" spans="1:28" x14ac:dyDescent="0.25">
      <c r="A2058" s="144" t="s">
        <v>2898</v>
      </c>
      <c r="B2058" s="183">
        <v>167453502</v>
      </c>
      <c r="C2058" s="184">
        <v>3.48</v>
      </c>
      <c r="D2058" s="127">
        <f>(C2058+4.2+coefficient!$B$20-0.5)/0.9*1.19</f>
        <v>21.393555555555555</v>
      </c>
      <c r="E2058" s="128">
        <f>(C2058+4.2+coefficient!$B$20-0.5)/0.95</f>
        <v>17.03157894736842</v>
      </c>
      <c r="F2058" s="178" t="s">
        <v>842</v>
      </c>
      <c r="G2058" s="179">
        <v>2057</v>
      </c>
      <c r="H2058" s="180">
        <f>(C2058+4.2+coefficient!$B$20)/0.85*1.19</f>
        <v>23.352</v>
      </c>
      <c r="I2058" s="132">
        <v>294</v>
      </c>
      <c r="J2058" s="132">
        <v>167453502</v>
      </c>
      <c r="K2058" s="132">
        <v>453095</v>
      </c>
      <c r="L2058" s="181">
        <f>(C2058+4.2+coefficient!$B$20)/0.88*1.19</f>
        <v>22.55590909090909</v>
      </c>
      <c r="M2058" s="135">
        <v>295</v>
      </c>
      <c r="N2058" s="135">
        <v>167453502</v>
      </c>
      <c r="O2058" s="135">
        <v>453096</v>
      </c>
      <c r="P2058" s="182">
        <f>(C2058+4.2+coefficient!$B$20-0.5)/0.88*1.19</f>
        <v>21.879772727272726</v>
      </c>
      <c r="Q2058" s="137">
        <v>296</v>
      </c>
      <c r="R2058" s="137">
        <v>167453502</v>
      </c>
      <c r="S2058" s="137">
        <v>453097</v>
      </c>
      <c r="T2058" s="186">
        <f t="shared" si="143"/>
        <v>10.385454545454545</v>
      </c>
      <c r="U2058" s="187">
        <v>758</v>
      </c>
      <c r="V2058" s="187">
        <v>167453502</v>
      </c>
      <c r="W2058" s="187">
        <v>602076</v>
      </c>
      <c r="X2058" s="188">
        <f t="shared" si="142"/>
        <v>17.655909090909091</v>
      </c>
      <c r="Y2058" s="189">
        <v>759</v>
      </c>
      <c r="Z2058" s="189">
        <v>167453502</v>
      </c>
      <c r="AA2058" s="189">
        <v>602077</v>
      </c>
      <c r="AB2058" s="357">
        <v>48</v>
      </c>
    </row>
    <row r="2059" spans="1:28" x14ac:dyDescent="0.25">
      <c r="A2059" s="125" t="s">
        <v>2899</v>
      </c>
      <c r="B2059" s="183">
        <v>167453503</v>
      </c>
      <c r="C2059" s="184">
        <v>3.57</v>
      </c>
      <c r="D2059" s="127">
        <f>(C2059+4.2+coefficient!$B$20-0.5)/0.9*1.19</f>
        <v>21.512555555555551</v>
      </c>
      <c r="E2059" s="128">
        <f>(C2059+4.2+coefficient!$B$20-0.5)/0.95</f>
        <v>17.126315789473683</v>
      </c>
      <c r="F2059" s="185" t="s">
        <v>842</v>
      </c>
      <c r="G2059" s="179">
        <v>2058</v>
      </c>
      <c r="H2059" s="180">
        <f>(C2059+4.2+coefficient!$B$20)/0.85*1.19</f>
        <v>23.478000000000002</v>
      </c>
      <c r="I2059" s="132">
        <v>294</v>
      </c>
      <c r="J2059" s="132">
        <v>167453503</v>
      </c>
      <c r="K2059" s="132">
        <v>453098</v>
      </c>
      <c r="L2059" s="181">
        <f>(C2059+4.2+coefficient!$B$20)/0.88*1.19</f>
        <v>22.677613636363635</v>
      </c>
      <c r="M2059" s="135">
        <v>295</v>
      </c>
      <c r="N2059" s="135">
        <v>167453503</v>
      </c>
      <c r="O2059" s="135">
        <v>453099</v>
      </c>
      <c r="P2059" s="182">
        <f>(C2059+4.2+coefficient!$B$20-0.5)/0.88*1.19</f>
        <v>22.001477272727271</v>
      </c>
      <c r="Q2059" s="137">
        <v>296</v>
      </c>
      <c r="R2059" s="137">
        <v>167453503</v>
      </c>
      <c r="S2059" s="137">
        <v>453100</v>
      </c>
      <c r="T2059" s="186">
        <f t="shared" si="143"/>
        <v>10.50715909090909</v>
      </c>
      <c r="U2059" s="187">
        <v>758</v>
      </c>
      <c r="V2059" s="187">
        <v>167453503</v>
      </c>
      <c r="W2059" s="187">
        <v>602078</v>
      </c>
      <c r="X2059" s="188">
        <f t="shared" si="142"/>
        <v>17.777613636363633</v>
      </c>
      <c r="Y2059" s="189">
        <v>759</v>
      </c>
      <c r="Z2059" s="189">
        <v>167453503</v>
      </c>
      <c r="AA2059" s="189">
        <v>602079</v>
      </c>
      <c r="AB2059" s="357">
        <v>48</v>
      </c>
    </row>
    <row r="2060" spans="1:28" x14ac:dyDescent="0.25">
      <c r="A2060" s="146" t="s">
        <v>2900</v>
      </c>
      <c r="B2060" s="190">
        <v>167453504</v>
      </c>
      <c r="C2060" s="191">
        <v>3.68</v>
      </c>
      <c r="D2060" s="192">
        <f>(C2060+4.2+coefficient!$B$20-0.5)/0.9*1.19</f>
        <v>21.658000000000001</v>
      </c>
      <c r="E2060" s="193">
        <f>(C2060+4.2+coefficient!$B$20-0.5)/0.95</f>
        <v>17.242105263157899</v>
      </c>
      <c r="F2060" s="178" t="s">
        <v>842</v>
      </c>
      <c r="G2060" s="179">
        <v>2059</v>
      </c>
      <c r="H2060" s="180">
        <f>(C2060+4.2+coefficient!$B$20)/0.85*1.19</f>
        <v>23.632000000000005</v>
      </c>
      <c r="I2060" s="132">
        <v>294</v>
      </c>
      <c r="J2060" s="132">
        <v>167453504</v>
      </c>
      <c r="K2060" s="132">
        <v>453101</v>
      </c>
      <c r="L2060" s="181">
        <f>(C2060+4.2+coefficient!$B$20)/0.88*1.19</f>
        <v>22.826363636363638</v>
      </c>
      <c r="M2060" s="135">
        <v>295</v>
      </c>
      <c r="N2060" s="135">
        <v>167453504</v>
      </c>
      <c r="O2060" s="135">
        <v>453102</v>
      </c>
      <c r="P2060" s="182">
        <f>(C2060+4.2+coefficient!$B$20-0.5)/0.88*1.19</f>
        <v>22.150227272727275</v>
      </c>
      <c r="Q2060" s="137">
        <v>296</v>
      </c>
      <c r="R2060" s="137">
        <v>167453504</v>
      </c>
      <c r="S2060" s="137">
        <v>453103</v>
      </c>
      <c r="T2060" s="186">
        <f t="shared" si="143"/>
        <v>10.655909090909091</v>
      </c>
      <c r="U2060" s="187">
        <v>758</v>
      </c>
      <c r="V2060" s="187">
        <v>167453504</v>
      </c>
      <c r="W2060" s="187">
        <v>602080</v>
      </c>
      <c r="X2060" s="188">
        <f>L2060-2</f>
        <v>20.826363636363638</v>
      </c>
      <c r="Y2060" s="189">
        <v>759</v>
      </c>
      <c r="Z2060" s="189">
        <v>167453504</v>
      </c>
      <c r="AA2060" s="189">
        <v>602081</v>
      </c>
      <c r="AB2060" s="357">
        <v>48</v>
      </c>
    </row>
    <row r="2061" spans="1:28" x14ac:dyDescent="0.25">
      <c r="A2061" s="148" t="s">
        <v>2901</v>
      </c>
      <c r="B2061" s="190">
        <v>167453505</v>
      </c>
      <c r="C2061" s="191">
        <v>4.8099999999999996</v>
      </c>
      <c r="D2061" s="192">
        <f>(C2061+4.2+coefficient!$B$19-0.5)/0.9*1.19</f>
        <v>27.118777777777776</v>
      </c>
      <c r="E2061" s="193">
        <f>(C2061+4.2+coefficient!$B$19-0.5)/0.95</f>
        <v>21.589473684210525</v>
      </c>
      <c r="F2061" s="185" t="s">
        <v>841</v>
      </c>
      <c r="G2061" s="179">
        <v>2060</v>
      </c>
      <c r="H2061" s="180">
        <f>(C2061+4.2+coefficient!$B$19)/0.85*1.19</f>
        <v>29.413999999999994</v>
      </c>
      <c r="I2061" s="132">
        <v>294</v>
      </c>
      <c r="J2061" s="132">
        <v>167453505</v>
      </c>
      <c r="K2061" s="132">
        <v>453104</v>
      </c>
      <c r="L2061" s="181">
        <f>(C2061+4.2+coefficient!$B$19)/0.88*1.19</f>
        <v>28.411249999999995</v>
      </c>
      <c r="M2061" s="135">
        <v>295</v>
      </c>
      <c r="N2061" s="135">
        <v>167453505</v>
      </c>
      <c r="O2061" s="135">
        <v>453105</v>
      </c>
      <c r="P2061" s="182">
        <f>(C2061+4.2+coefficient!$B$19-0.5)/0.88*1.19</f>
        <v>27.735113636363632</v>
      </c>
      <c r="Q2061" s="137">
        <v>296</v>
      </c>
      <c r="R2061" s="137">
        <v>167453505</v>
      </c>
      <c r="S2061" s="137">
        <v>453106</v>
      </c>
      <c r="T2061" s="186">
        <f t="shared" si="143"/>
        <v>12.183977272727272</v>
      </c>
      <c r="U2061" s="187">
        <v>758</v>
      </c>
      <c r="V2061" s="187">
        <v>167453505</v>
      </c>
      <c r="W2061" s="187">
        <v>602082</v>
      </c>
      <c r="X2061" s="188">
        <f>L2061-2</f>
        <v>26.411249999999995</v>
      </c>
      <c r="Y2061" s="189">
        <v>759</v>
      </c>
      <c r="Z2061" s="189">
        <v>167453505</v>
      </c>
      <c r="AA2061" s="189">
        <v>602083</v>
      </c>
      <c r="AB2061" s="357">
        <v>48</v>
      </c>
    </row>
    <row r="2062" spans="1:28" x14ac:dyDescent="0.25">
      <c r="A2062" s="144" t="s">
        <v>2902</v>
      </c>
      <c r="B2062" s="183">
        <v>167453506</v>
      </c>
      <c r="C2062" s="184">
        <v>3.68</v>
      </c>
      <c r="D2062" s="127">
        <f>(C2062+4.2+coefficient!$B$20-0.5)/0.9*1.19</f>
        <v>21.658000000000001</v>
      </c>
      <c r="E2062" s="128">
        <f>(C2062+4.2+coefficient!$B$20-0.5)/0.95</f>
        <v>17.242105263157899</v>
      </c>
      <c r="F2062" s="178" t="s">
        <v>842</v>
      </c>
      <c r="G2062" s="179">
        <v>2061</v>
      </c>
      <c r="H2062" s="180">
        <f>(C2062+4.2+coefficient!$B$20)/0.85*1.19</f>
        <v>23.632000000000005</v>
      </c>
      <c r="I2062" s="132">
        <v>294</v>
      </c>
      <c r="J2062" s="132">
        <v>167453506</v>
      </c>
      <c r="K2062" s="132">
        <v>453107</v>
      </c>
      <c r="L2062" s="181">
        <f>(C2062+4.2+coefficient!$B$20)/0.88*1.19</f>
        <v>22.826363636363638</v>
      </c>
      <c r="M2062" s="135">
        <v>295</v>
      </c>
      <c r="N2062" s="135">
        <v>167453506</v>
      </c>
      <c r="O2062" s="135">
        <v>453108</v>
      </c>
      <c r="P2062" s="182">
        <f>(C2062+4.2+coefficient!$B$20-0.5)/0.88*1.19</f>
        <v>22.150227272727275</v>
      </c>
      <c r="Q2062" s="137">
        <v>296</v>
      </c>
      <c r="R2062" s="137">
        <v>167453506</v>
      </c>
      <c r="S2062" s="137">
        <v>453109</v>
      </c>
      <c r="T2062" s="186">
        <f t="shared" si="143"/>
        <v>10.655909090909091</v>
      </c>
      <c r="U2062" s="187">
        <v>758</v>
      </c>
      <c r="V2062" s="187">
        <v>167453506</v>
      </c>
      <c r="W2062" s="187">
        <v>602084</v>
      </c>
      <c r="X2062" s="188">
        <f>L2062-4.9</f>
        <v>17.926363636363639</v>
      </c>
      <c r="Y2062" s="189">
        <v>759</v>
      </c>
      <c r="Z2062" s="189">
        <v>167453506</v>
      </c>
      <c r="AA2062" s="189">
        <v>602085</v>
      </c>
      <c r="AB2062" s="357">
        <v>48</v>
      </c>
    </row>
    <row r="2063" spans="1:28" x14ac:dyDescent="0.25">
      <c r="A2063" s="125" t="s">
        <v>2903</v>
      </c>
      <c r="B2063" s="183">
        <v>167453507</v>
      </c>
      <c r="C2063" s="184">
        <v>4.8099999999999996</v>
      </c>
      <c r="D2063" s="127">
        <f>(C2063+4.2+coefficient!$B$19-0.5)/0.9*1.19</f>
        <v>27.118777777777776</v>
      </c>
      <c r="E2063" s="128">
        <f>(C2063+4.2+coefficient!$B$19-0.5)/0.95</f>
        <v>21.589473684210525</v>
      </c>
      <c r="F2063" s="185" t="s">
        <v>841</v>
      </c>
      <c r="G2063" s="179">
        <v>2062</v>
      </c>
      <c r="H2063" s="180">
        <f>(C2063+4.2+coefficient!$B$19)/0.85*1.19</f>
        <v>29.413999999999994</v>
      </c>
      <c r="I2063" s="132">
        <v>294</v>
      </c>
      <c r="J2063" s="132">
        <v>167453507</v>
      </c>
      <c r="K2063" s="132">
        <v>453110</v>
      </c>
      <c r="L2063" s="181">
        <f>(C2063+4.2+coefficient!$B$19)/0.88*1.19</f>
        <v>28.411249999999995</v>
      </c>
      <c r="M2063" s="135">
        <v>295</v>
      </c>
      <c r="N2063" s="135">
        <v>167453507</v>
      </c>
      <c r="O2063" s="135">
        <v>453111</v>
      </c>
      <c r="P2063" s="182">
        <f>(C2063+4.2+coefficient!$B$19-0.5)/0.88*1.19</f>
        <v>27.735113636363632</v>
      </c>
      <c r="Q2063" s="137">
        <v>296</v>
      </c>
      <c r="R2063" s="137">
        <v>167453507</v>
      </c>
      <c r="S2063" s="137">
        <v>453112</v>
      </c>
      <c r="T2063" s="186">
        <f t="shared" si="143"/>
        <v>12.183977272727272</v>
      </c>
      <c r="U2063" s="187">
        <v>758</v>
      </c>
      <c r="V2063" s="187">
        <v>167453507</v>
      </c>
      <c r="W2063" s="187">
        <v>602086</v>
      </c>
      <c r="X2063" s="188">
        <f>L2063-4.9</f>
        <v>23.511249999999997</v>
      </c>
      <c r="Y2063" s="189">
        <v>759</v>
      </c>
      <c r="Z2063" s="189">
        <v>167453507</v>
      </c>
      <c r="AA2063" s="189">
        <v>602087</v>
      </c>
      <c r="AB2063" s="357">
        <v>48</v>
      </c>
    </row>
    <row r="2064" spans="1:28" x14ac:dyDescent="0.25">
      <c r="A2064" s="144" t="s">
        <v>2904</v>
      </c>
      <c r="B2064" s="183">
        <v>167453508</v>
      </c>
      <c r="C2064" s="184">
        <v>3.86</v>
      </c>
      <c r="D2064" s="127">
        <f>(C2064+4.2+coefficient!$B$21-0.5)/0.9*1.19</f>
        <v>19.251555555555555</v>
      </c>
      <c r="E2064" s="128">
        <f>(C2064+4.2+coefficient!$B$21-0.5)/0.95</f>
        <v>15.326315789473686</v>
      </c>
      <c r="F2064" s="178" t="s">
        <v>516</v>
      </c>
      <c r="G2064" s="179">
        <v>2063</v>
      </c>
      <c r="H2064" s="180">
        <f>(C2064+4.2+coefficient!$B$21)/0.85*1.19</f>
        <v>21.084</v>
      </c>
      <c r="I2064" s="132">
        <v>294</v>
      </c>
      <c r="J2064" s="132">
        <v>167453508</v>
      </c>
      <c r="K2064" s="132">
        <v>453113</v>
      </c>
      <c r="L2064" s="181">
        <f>(C2064+4.2+coefficient!$B$21)/0.88*1.19</f>
        <v>20.365227272727271</v>
      </c>
      <c r="M2064" s="135">
        <v>295</v>
      </c>
      <c r="N2064" s="135">
        <v>167453508</v>
      </c>
      <c r="O2064" s="135">
        <v>453114</v>
      </c>
      <c r="P2064" s="182">
        <f>(C2064+4.2+coefficient!$B$21-0.5)/0.88*1.19</f>
        <v>19.689090909090911</v>
      </c>
      <c r="Q2064" s="137">
        <v>296</v>
      </c>
      <c r="R2064" s="137">
        <v>167453508</v>
      </c>
      <c r="S2064" s="137">
        <v>453115</v>
      </c>
      <c r="T2064" s="186">
        <f t="shared" si="143"/>
        <v>10.899318181818183</v>
      </c>
      <c r="U2064" s="187">
        <v>758</v>
      </c>
      <c r="V2064" s="187">
        <v>167453508</v>
      </c>
      <c r="W2064" s="187">
        <v>602088</v>
      </c>
      <c r="X2064" s="188">
        <f>L2064-4.9</f>
        <v>15.465227272727271</v>
      </c>
      <c r="Y2064" s="189">
        <v>759</v>
      </c>
      <c r="Z2064" s="189">
        <v>167453508</v>
      </c>
      <c r="AA2064" s="189">
        <v>602089</v>
      </c>
      <c r="AB2064" s="357">
        <v>32</v>
      </c>
    </row>
    <row r="2065" spans="1:28" x14ac:dyDescent="0.25">
      <c r="A2065" s="148" t="s">
        <v>2905</v>
      </c>
      <c r="B2065" s="190">
        <v>167453509</v>
      </c>
      <c r="C2065" s="191">
        <v>4.67</v>
      </c>
      <c r="D2065" s="192">
        <f>(C2065+4.2+coefficient!$B$20-0.5)/0.9*1.19</f>
        <v>22.966999999999999</v>
      </c>
      <c r="E2065" s="193">
        <f>(C2065+4.2+coefficient!$B$20-0.5)/0.95</f>
        <v>18.284210526315793</v>
      </c>
      <c r="F2065" s="185" t="s">
        <v>842</v>
      </c>
      <c r="G2065" s="179">
        <v>2064</v>
      </c>
      <c r="H2065" s="180">
        <f>(C2065+4.2+coefficient!$B$20)/0.85*1.19</f>
        <v>25.018000000000004</v>
      </c>
      <c r="I2065" s="132">
        <v>294</v>
      </c>
      <c r="J2065" s="132">
        <v>167453509</v>
      </c>
      <c r="K2065" s="132">
        <v>453116</v>
      </c>
      <c r="L2065" s="181">
        <f>(C2065+4.2+coefficient!$B$20)/0.88*1.19</f>
        <v>24.165113636363639</v>
      </c>
      <c r="M2065" s="135">
        <v>295</v>
      </c>
      <c r="N2065" s="135">
        <v>167453509</v>
      </c>
      <c r="O2065" s="135">
        <v>453117</v>
      </c>
      <c r="P2065" s="182">
        <f>(C2065+4.2+coefficient!$B$20-0.5)/0.88*1.19</f>
        <v>23.488977272727272</v>
      </c>
      <c r="Q2065" s="137">
        <v>296</v>
      </c>
      <c r="R2065" s="137">
        <v>167453509</v>
      </c>
      <c r="S2065" s="137">
        <v>453118</v>
      </c>
      <c r="T2065" s="186">
        <f t="shared" si="143"/>
        <v>11.99465909090909</v>
      </c>
      <c r="U2065" s="187">
        <v>758</v>
      </c>
      <c r="V2065" s="187">
        <v>167453509</v>
      </c>
      <c r="W2065" s="187">
        <v>602090</v>
      </c>
      <c r="X2065" s="188">
        <f>L2065-2</f>
        <v>22.165113636363639</v>
      </c>
      <c r="Y2065" s="189">
        <v>759</v>
      </c>
      <c r="Z2065" s="189">
        <v>167453509</v>
      </c>
      <c r="AA2065" s="189">
        <v>602091</v>
      </c>
      <c r="AB2065" s="357">
        <v>32</v>
      </c>
    </row>
    <row r="2066" spans="1:28" x14ac:dyDescent="0.25">
      <c r="A2066" s="144" t="s">
        <v>2906</v>
      </c>
      <c r="B2066" s="183">
        <v>167453510</v>
      </c>
      <c r="C2066" s="184">
        <v>4.67</v>
      </c>
      <c r="D2066" s="127">
        <f>(C2066+4.2+coefficient!$B$20-0.5)/0.9*1.19</f>
        <v>22.966999999999999</v>
      </c>
      <c r="E2066" s="128">
        <f>(C2066+4.2+coefficient!$B$20-0.5)/0.95</f>
        <v>18.284210526315793</v>
      </c>
      <c r="F2066" s="178" t="s">
        <v>842</v>
      </c>
      <c r="G2066" s="179">
        <v>2065</v>
      </c>
      <c r="H2066" s="180">
        <f>(C2066+4.2+coefficient!$B$20)/0.85*1.19</f>
        <v>25.018000000000004</v>
      </c>
      <c r="I2066" s="132">
        <v>294</v>
      </c>
      <c r="J2066" s="132">
        <v>167453510</v>
      </c>
      <c r="K2066" s="132">
        <v>453119</v>
      </c>
      <c r="L2066" s="181">
        <f>(C2066+4.2+coefficient!$B$20)/0.88*1.19</f>
        <v>24.165113636363639</v>
      </c>
      <c r="M2066" s="135">
        <v>295</v>
      </c>
      <c r="N2066" s="135">
        <v>167453510</v>
      </c>
      <c r="O2066" s="135">
        <v>453120</v>
      </c>
      <c r="P2066" s="182">
        <f>(C2066+4.2+coefficient!$B$20-0.5)/0.88*1.19</f>
        <v>23.488977272727272</v>
      </c>
      <c r="Q2066" s="137">
        <v>296</v>
      </c>
      <c r="R2066" s="137">
        <v>167453510</v>
      </c>
      <c r="S2066" s="137">
        <v>453121</v>
      </c>
      <c r="T2066" s="186">
        <f t="shared" si="143"/>
        <v>11.99465909090909</v>
      </c>
      <c r="U2066" s="187">
        <v>758</v>
      </c>
      <c r="V2066" s="187">
        <v>167453510</v>
      </c>
      <c r="W2066" s="187">
        <v>602092</v>
      </c>
      <c r="X2066" s="188">
        <f>L2066-4.9</f>
        <v>19.265113636363637</v>
      </c>
      <c r="Y2066" s="189">
        <v>759</v>
      </c>
      <c r="Z2066" s="189">
        <v>167453510</v>
      </c>
      <c r="AA2066" s="189">
        <v>602093</v>
      </c>
      <c r="AB2066" s="357">
        <v>32</v>
      </c>
    </row>
    <row r="2067" spans="1:28" x14ac:dyDescent="0.25">
      <c r="A2067" s="125" t="s">
        <v>2907</v>
      </c>
      <c r="B2067" s="183">
        <v>167453511</v>
      </c>
      <c r="C2067" s="184">
        <v>2.4</v>
      </c>
      <c r="D2067" s="127">
        <f>(C2067+4.2+coefficient!$B$21-0.5)/0.9*1.19</f>
        <v>17.321111111111112</v>
      </c>
      <c r="E2067" s="128">
        <f>(C2067+4.2+coefficient!$B$21-0.5)/0.95</f>
        <v>13.789473684210527</v>
      </c>
      <c r="F2067" s="185" t="s">
        <v>516</v>
      </c>
      <c r="G2067" s="179">
        <v>2066</v>
      </c>
      <c r="H2067" s="180">
        <f>(C2067+4.2+coefficient!$B$21)/0.85*1.19</f>
        <v>19.04</v>
      </c>
      <c r="I2067" s="132">
        <v>294</v>
      </c>
      <c r="J2067" s="132">
        <v>167453511</v>
      </c>
      <c r="K2067" s="132">
        <v>453122</v>
      </c>
      <c r="L2067" s="181">
        <f>(C2067+4.2+coefficient!$B$21)/0.88*1.19</f>
        <v>18.390909090909087</v>
      </c>
      <c r="M2067" s="135">
        <v>295</v>
      </c>
      <c r="N2067" s="135">
        <v>167453511</v>
      </c>
      <c r="O2067" s="135">
        <v>453123</v>
      </c>
      <c r="P2067" s="182">
        <f>(C2067+4.2+coefficient!$B$21-0.5)/0.88*1.19</f>
        <v>17.714772727272727</v>
      </c>
      <c r="Q2067" s="137">
        <v>296</v>
      </c>
      <c r="R2067" s="137">
        <v>167453511</v>
      </c>
      <c r="S2067" s="137">
        <v>453124</v>
      </c>
      <c r="T2067" s="186">
        <f t="shared" si="143"/>
        <v>8.9249999999999989</v>
      </c>
      <c r="U2067" s="187">
        <v>758</v>
      </c>
      <c r="V2067" s="187">
        <v>167453511</v>
      </c>
      <c r="W2067" s="187">
        <v>602094</v>
      </c>
      <c r="X2067" s="188">
        <f>L2067-4.9</f>
        <v>13.490909090909087</v>
      </c>
      <c r="Y2067" s="189">
        <v>759</v>
      </c>
      <c r="Z2067" s="189">
        <v>167453511</v>
      </c>
      <c r="AA2067" s="189">
        <v>602095</v>
      </c>
      <c r="AB2067" s="357">
        <v>29</v>
      </c>
    </row>
    <row r="2068" spans="1:28" x14ac:dyDescent="0.25">
      <c r="A2068" s="144" t="s">
        <v>2908</v>
      </c>
      <c r="B2068" s="183">
        <v>167453512</v>
      </c>
      <c r="C2068" s="184">
        <v>3.28</v>
      </c>
      <c r="D2068" s="127">
        <f>(C2068+4.2+coefficient!$B$20-0.5)/0.9*1.19</f>
        <v>21.129111111111111</v>
      </c>
      <c r="E2068" s="128">
        <f>(C2068+4.2+coefficient!$B$20-0.5)/0.95</f>
        <v>16.821052631578947</v>
      </c>
      <c r="F2068" s="178" t="s">
        <v>842</v>
      </c>
      <c r="G2068" s="179">
        <v>2067</v>
      </c>
      <c r="H2068" s="180">
        <f>(C2068+4.2+coefficient!$B$20)/0.85*1.19</f>
        <v>23.072000000000003</v>
      </c>
      <c r="I2068" s="132">
        <v>294</v>
      </c>
      <c r="J2068" s="132">
        <v>167453512</v>
      </c>
      <c r="K2068" s="132">
        <v>453125</v>
      </c>
      <c r="L2068" s="181">
        <f>(C2068+4.2+coefficient!$B$20)/0.88*1.19</f>
        <v>22.285454545454545</v>
      </c>
      <c r="M2068" s="135">
        <v>295</v>
      </c>
      <c r="N2068" s="135">
        <v>167453512</v>
      </c>
      <c r="O2068" s="135">
        <v>453126</v>
      </c>
      <c r="P2068" s="182">
        <f>(C2068+4.2+coefficient!$B$20-0.5)/0.88*1.19</f>
        <v>21.609318181818182</v>
      </c>
      <c r="Q2068" s="137">
        <v>296</v>
      </c>
      <c r="R2068" s="137">
        <v>167453512</v>
      </c>
      <c r="S2068" s="137">
        <v>453127</v>
      </c>
      <c r="T2068" s="186">
        <f t="shared" si="143"/>
        <v>10.115</v>
      </c>
      <c r="U2068" s="187">
        <v>758</v>
      </c>
      <c r="V2068" s="187">
        <v>167453512</v>
      </c>
      <c r="W2068" s="187">
        <v>602096</v>
      </c>
      <c r="X2068" s="188">
        <f>L2068-4.9</f>
        <v>17.385454545454543</v>
      </c>
      <c r="Y2068" s="189">
        <v>759</v>
      </c>
      <c r="Z2068" s="189">
        <v>167453512</v>
      </c>
      <c r="AA2068" s="189">
        <v>602097</v>
      </c>
      <c r="AB2068" s="357">
        <v>29</v>
      </c>
    </row>
    <row r="2069" spans="1:28" x14ac:dyDescent="0.25">
      <c r="A2069" s="125" t="s">
        <v>2909</v>
      </c>
      <c r="B2069" s="183">
        <v>167453513</v>
      </c>
      <c r="C2069" s="184">
        <v>4.01</v>
      </c>
      <c r="D2069" s="127">
        <f>(C2069+4.2+coefficient!$B$19-0.5)/0.9*1.19</f>
        <v>26.061</v>
      </c>
      <c r="E2069" s="128">
        <f>(C2069+4.2+coefficient!$B$19-0.5)/0.95</f>
        <v>20.747368421052634</v>
      </c>
      <c r="F2069" s="185" t="s">
        <v>841</v>
      </c>
      <c r="G2069" s="179">
        <v>2068</v>
      </c>
      <c r="H2069" s="180">
        <f>(C2069+4.2+coefficient!$B$19)/0.85*1.19</f>
        <v>28.294</v>
      </c>
      <c r="I2069" s="132">
        <v>294</v>
      </c>
      <c r="J2069" s="132">
        <v>167453513</v>
      </c>
      <c r="K2069" s="132">
        <v>453128</v>
      </c>
      <c r="L2069" s="181">
        <f>(C2069+4.2+coefficient!$B$19)/0.88*1.19</f>
        <v>27.329431818181821</v>
      </c>
      <c r="M2069" s="135">
        <v>295</v>
      </c>
      <c r="N2069" s="135">
        <v>167453513</v>
      </c>
      <c r="O2069" s="135">
        <v>453129</v>
      </c>
      <c r="P2069" s="182">
        <f>(C2069+4.2+coefficient!$B$19-0.5)/0.88*1.19</f>
        <v>26.653295454545454</v>
      </c>
      <c r="Q2069" s="137">
        <v>296</v>
      </c>
      <c r="R2069" s="137">
        <v>167453513</v>
      </c>
      <c r="S2069" s="137">
        <v>453130</v>
      </c>
      <c r="T2069" s="186">
        <f t="shared" si="143"/>
        <v>11.10215909090909</v>
      </c>
      <c r="U2069" s="187">
        <v>758</v>
      </c>
      <c r="V2069" s="187">
        <v>167453513</v>
      </c>
      <c r="W2069" s="187">
        <v>602098</v>
      </c>
      <c r="X2069" s="188">
        <f>L2069-4.9</f>
        <v>22.429431818181818</v>
      </c>
      <c r="Y2069" s="189">
        <v>759</v>
      </c>
      <c r="Z2069" s="189">
        <v>167453513</v>
      </c>
      <c r="AA2069" s="189">
        <v>602099</v>
      </c>
      <c r="AB2069" s="357">
        <v>29</v>
      </c>
    </row>
    <row r="2070" spans="1:28" x14ac:dyDescent="0.25">
      <c r="A2070" s="146" t="s">
        <v>2910</v>
      </c>
      <c r="B2070" s="190">
        <v>167453514</v>
      </c>
      <c r="C2070" s="191">
        <v>3.21</v>
      </c>
      <c r="D2070" s="192">
        <f>(C2070+4.2+coefficient!$B$20-0.5)/0.9*1.19</f>
        <v>21.036555555555555</v>
      </c>
      <c r="E2070" s="193">
        <f>(C2070+4.2+coefficient!$B$20-0.5)/0.95</f>
        <v>16.747368421052631</v>
      </c>
      <c r="F2070" s="178" t="s">
        <v>842</v>
      </c>
      <c r="G2070" s="179">
        <v>2069</v>
      </c>
      <c r="H2070" s="180">
        <f>(C2070+4.2+coefficient!$B$20)/0.85*1.19</f>
        <v>22.973999999999997</v>
      </c>
      <c r="I2070" s="132">
        <v>294</v>
      </c>
      <c r="J2070" s="132">
        <v>167453514</v>
      </c>
      <c r="K2070" s="132">
        <v>453131</v>
      </c>
      <c r="L2070" s="181">
        <f>(C2070+4.2+coefficient!$B$20)/0.88*1.19</f>
        <v>22.190795454545455</v>
      </c>
      <c r="M2070" s="135">
        <v>295</v>
      </c>
      <c r="N2070" s="135">
        <v>167453514</v>
      </c>
      <c r="O2070" s="135">
        <v>453132</v>
      </c>
      <c r="P2070" s="182">
        <f>(C2070+4.2+coefficient!$B$20-0.5)/0.88*1.19</f>
        <v>21.514659090909088</v>
      </c>
      <c r="Q2070" s="137">
        <v>296</v>
      </c>
      <c r="R2070" s="137">
        <v>167453514</v>
      </c>
      <c r="S2070" s="137">
        <v>453133</v>
      </c>
      <c r="T2070" s="186">
        <f t="shared" si="143"/>
        <v>10.020340909090908</v>
      </c>
      <c r="U2070" s="187">
        <v>758</v>
      </c>
      <c r="V2070" s="187">
        <v>167453514</v>
      </c>
      <c r="W2070" s="187">
        <v>602100</v>
      </c>
      <c r="X2070" s="188">
        <f>L2070-2</f>
        <v>20.190795454545455</v>
      </c>
      <c r="Y2070" s="189">
        <v>759</v>
      </c>
      <c r="Z2070" s="189">
        <v>167453514</v>
      </c>
      <c r="AA2070" s="189">
        <v>602101</v>
      </c>
      <c r="AB2070" s="357">
        <v>29</v>
      </c>
    </row>
    <row r="2071" spans="1:28" x14ac:dyDescent="0.25">
      <c r="A2071" s="148" t="s">
        <v>2911</v>
      </c>
      <c r="B2071" s="190">
        <v>167453515</v>
      </c>
      <c r="C2071" s="191">
        <v>4.34</v>
      </c>
      <c r="D2071" s="192">
        <f>(C2071+4.2+coefficient!$B$19-0.5)/0.9*1.19</f>
        <v>26.49733333333333</v>
      </c>
      <c r="E2071" s="193">
        <f>(C2071+4.2+coefficient!$B$19-0.5)/0.95</f>
        <v>21.094736842105263</v>
      </c>
      <c r="F2071" s="185" t="s">
        <v>841</v>
      </c>
      <c r="G2071" s="179">
        <v>2070</v>
      </c>
      <c r="H2071" s="180">
        <f>(C2071+4.2+coefficient!$B$19)/0.85*1.19</f>
        <v>28.755999999999997</v>
      </c>
      <c r="I2071" s="132">
        <v>294</v>
      </c>
      <c r="J2071" s="132">
        <v>167453515</v>
      </c>
      <c r="K2071" s="132">
        <v>453134</v>
      </c>
      <c r="L2071" s="181">
        <f>(C2071+4.2+coefficient!$B$19)/0.88*1.19</f>
        <v>27.775681818181816</v>
      </c>
      <c r="M2071" s="135">
        <v>295</v>
      </c>
      <c r="N2071" s="135">
        <v>167453515</v>
      </c>
      <c r="O2071" s="135">
        <v>453135</v>
      </c>
      <c r="P2071" s="182">
        <f>(C2071+4.2+coefficient!$B$19-0.5)/0.88*1.19</f>
        <v>27.099545454545453</v>
      </c>
      <c r="Q2071" s="137">
        <v>296</v>
      </c>
      <c r="R2071" s="137">
        <v>167453515</v>
      </c>
      <c r="S2071" s="137">
        <v>453136</v>
      </c>
      <c r="T2071" s="186">
        <f t="shared" si="143"/>
        <v>11.54840909090909</v>
      </c>
      <c r="U2071" s="187">
        <v>758</v>
      </c>
      <c r="V2071" s="187">
        <v>167453515</v>
      </c>
      <c r="W2071" s="187">
        <v>602102</v>
      </c>
      <c r="X2071" s="188">
        <f>L2071-2</f>
        <v>25.775681818181816</v>
      </c>
      <c r="Y2071" s="189">
        <v>759</v>
      </c>
      <c r="Z2071" s="189">
        <v>167453515</v>
      </c>
      <c r="AA2071" s="189">
        <v>602103</v>
      </c>
      <c r="AB2071" s="357">
        <v>29</v>
      </c>
    </row>
    <row r="2072" spans="1:28" x14ac:dyDescent="0.25">
      <c r="A2072" s="144" t="s">
        <v>2912</v>
      </c>
      <c r="B2072" s="183">
        <v>167453516</v>
      </c>
      <c r="C2072" s="184">
        <v>3.21</v>
      </c>
      <c r="D2072" s="127">
        <f>(C2072+4.2+coefficient!$B$20-0.5)/0.9*1.19</f>
        <v>21.036555555555555</v>
      </c>
      <c r="E2072" s="128">
        <f>(C2072+4.2+coefficient!$B$20-0.5)/0.95</f>
        <v>16.747368421052631</v>
      </c>
      <c r="F2072" s="178" t="s">
        <v>842</v>
      </c>
      <c r="G2072" s="179">
        <v>2071</v>
      </c>
      <c r="H2072" s="180">
        <f>(C2072+4.2+coefficient!$B$20)/0.85*1.19</f>
        <v>22.973999999999997</v>
      </c>
      <c r="I2072" s="132">
        <v>294</v>
      </c>
      <c r="J2072" s="132">
        <v>167453516</v>
      </c>
      <c r="K2072" s="132">
        <v>453137</v>
      </c>
      <c r="L2072" s="181">
        <f>(C2072+4.2+coefficient!$B$20)/0.88*1.19</f>
        <v>22.190795454545455</v>
      </c>
      <c r="M2072" s="135">
        <v>295</v>
      </c>
      <c r="N2072" s="135">
        <v>167453516</v>
      </c>
      <c r="O2072" s="135">
        <v>453138</v>
      </c>
      <c r="P2072" s="182">
        <f>(C2072+4.2+coefficient!$B$20-0.5)/0.88*1.19</f>
        <v>21.514659090909088</v>
      </c>
      <c r="Q2072" s="137">
        <v>296</v>
      </c>
      <c r="R2072" s="137">
        <v>167453516</v>
      </c>
      <c r="S2072" s="137">
        <v>453139</v>
      </c>
      <c r="T2072" s="186">
        <f t="shared" si="143"/>
        <v>10.020340909090908</v>
      </c>
      <c r="U2072" s="187">
        <v>758</v>
      </c>
      <c r="V2072" s="187">
        <v>167453516</v>
      </c>
      <c r="W2072" s="187">
        <v>602104</v>
      </c>
      <c r="X2072" s="188">
        <f t="shared" ref="X2072:X2081" si="144">L2072-4.9</f>
        <v>17.290795454545453</v>
      </c>
      <c r="Y2072" s="189">
        <v>759</v>
      </c>
      <c r="Z2072" s="189">
        <v>167453516</v>
      </c>
      <c r="AA2072" s="189">
        <v>602105</v>
      </c>
      <c r="AB2072" s="357">
        <v>29</v>
      </c>
    </row>
    <row r="2073" spans="1:28" x14ac:dyDescent="0.25">
      <c r="A2073" s="125" t="s">
        <v>2913</v>
      </c>
      <c r="B2073" s="183">
        <v>167453517</v>
      </c>
      <c r="C2073" s="184">
        <v>4.34</v>
      </c>
      <c r="D2073" s="127">
        <f>(C2073+4.2+coefficient!$B$19-0.5)/0.9*1.19</f>
        <v>26.49733333333333</v>
      </c>
      <c r="E2073" s="128">
        <f>(C2073+4.2+coefficient!$B$19-0.5)/0.95</f>
        <v>21.094736842105263</v>
      </c>
      <c r="F2073" s="185" t="s">
        <v>841</v>
      </c>
      <c r="G2073" s="179">
        <v>2072</v>
      </c>
      <c r="H2073" s="180">
        <f>(C2073+4.2+coefficient!$B$19)/0.85*1.19</f>
        <v>28.755999999999997</v>
      </c>
      <c r="I2073" s="132">
        <v>294</v>
      </c>
      <c r="J2073" s="132">
        <v>167453517</v>
      </c>
      <c r="K2073" s="132">
        <v>453140</v>
      </c>
      <c r="L2073" s="181">
        <f>(C2073+4.2+coefficient!$B$19)/0.88*1.19</f>
        <v>27.775681818181816</v>
      </c>
      <c r="M2073" s="135">
        <v>295</v>
      </c>
      <c r="N2073" s="135">
        <v>167453517</v>
      </c>
      <c r="O2073" s="135">
        <v>453141</v>
      </c>
      <c r="P2073" s="182">
        <f>(C2073+4.2+coefficient!$B$19-0.5)/0.88*1.19</f>
        <v>27.099545454545453</v>
      </c>
      <c r="Q2073" s="137">
        <v>296</v>
      </c>
      <c r="R2073" s="137">
        <v>167453517</v>
      </c>
      <c r="S2073" s="137">
        <v>453142</v>
      </c>
      <c r="T2073" s="186">
        <f t="shared" si="143"/>
        <v>11.54840909090909</v>
      </c>
      <c r="U2073" s="187">
        <v>758</v>
      </c>
      <c r="V2073" s="187">
        <v>167453517</v>
      </c>
      <c r="W2073" s="187">
        <v>602106</v>
      </c>
      <c r="X2073" s="188">
        <f t="shared" si="144"/>
        <v>22.875681818181818</v>
      </c>
      <c r="Y2073" s="189">
        <v>759</v>
      </c>
      <c r="Z2073" s="189">
        <v>167453517</v>
      </c>
      <c r="AA2073" s="189">
        <v>602107</v>
      </c>
      <c r="AB2073" s="357">
        <v>29</v>
      </c>
    </row>
    <row r="2074" spans="1:28" x14ac:dyDescent="0.25">
      <c r="A2074" s="144" t="s">
        <v>2914</v>
      </c>
      <c r="B2074" s="183">
        <v>167453518</v>
      </c>
      <c r="C2074" s="184">
        <v>3.12</v>
      </c>
      <c r="D2074" s="127">
        <f>(C2074+4.2+coefficient!$B$20-0.5)/0.9*1.19</f>
        <v>20.917555555555555</v>
      </c>
      <c r="E2074" s="128">
        <f>(C2074+4.2+coefficient!$B$20-0.5)/0.95</f>
        <v>16.652631578947368</v>
      </c>
      <c r="F2074" s="178" t="s">
        <v>842</v>
      </c>
      <c r="G2074" s="179">
        <v>2073</v>
      </c>
      <c r="H2074" s="180">
        <f>(C2074+4.2+coefficient!$B$20)/0.85*1.19</f>
        <v>22.847999999999999</v>
      </c>
      <c r="I2074" s="132">
        <v>294</v>
      </c>
      <c r="J2074" s="132">
        <v>167453518</v>
      </c>
      <c r="K2074" s="132">
        <v>453143</v>
      </c>
      <c r="L2074" s="181">
        <f>(C2074+4.2+coefficient!$B$20)/0.88*1.19</f>
        <v>22.06909090909091</v>
      </c>
      <c r="M2074" s="135">
        <v>295</v>
      </c>
      <c r="N2074" s="135">
        <v>167453518</v>
      </c>
      <c r="O2074" s="135">
        <v>453144</v>
      </c>
      <c r="P2074" s="182">
        <f>(C2074+4.2+coefficient!$B$20-0.5)/0.88*1.19</f>
        <v>21.392954545454543</v>
      </c>
      <c r="Q2074" s="137">
        <v>296</v>
      </c>
      <c r="R2074" s="137">
        <v>167453518</v>
      </c>
      <c r="S2074" s="137">
        <v>453145</v>
      </c>
      <c r="T2074" s="186">
        <f t="shared" si="143"/>
        <v>9.8986363636363635</v>
      </c>
      <c r="U2074" s="187">
        <v>758</v>
      </c>
      <c r="V2074" s="187">
        <v>167453518</v>
      </c>
      <c r="W2074" s="187">
        <v>602108</v>
      </c>
      <c r="X2074" s="188">
        <f t="shared" si="144"/>
        <v>17.169090909090912</v>
      </c>
      <c r="Y2074" s="189">
        <v>759</v>
      </c>
      <c r="Z2074" s="189">
        <v>167453518</v>
      </c>
      <c r="AA2074" s="189">
        <v>602109</v>
      </c>
      <c r="AB2074" s="357">
        <v>29</v>
      </c>
    </row>
    <row r="2075" spans="1:28" x14ac:dyDescent="0.25">
      <c r="A2075" s="125" t="s">
        <v>2915</v>
      </c>
      <c r="B2075" s="183">
        <v>167453519</v>
      </c>
      <c r="C2075" s="184">
        <v>4.25</v>
      </c>
      <c r="D2075" s="127">
        <f>(C2075+4.2+coefficient!$B$19-0.5)/0.9*1.19</f>
        <v>26.37833333333333</v>
      </c>
      <c r="E2075" s="128">
        <f>(C2075+4.2+coefficient!$B$19-0.5)/0.95</f>
        <v>21</v>
      </c>
      <c r="F2075" s="185" t="s">
        <v>841</v>
      </c>
      <c r="G2075" s="179">
        <v>2074</v>
      </c>
      <c r="H2075" s="180">
        <f>(C2075+4.2+coefficient!$B$19)/0.85*1.19</f>
        <v>28.63</v>
      </c>
      <c r="I2075" s="132">
        <v>294</v>
      </c>
      <c r="J2075" s="132">
        <v>167453519</v>
      </c>
      <c r="K2075" s="132">
        <v>453146</v>
      </c>
      <c r="L2075" s="181">
        <f>(C2075+4.2+coefficient!$B$19)/0.88*1.19</f>
        <v>27.653977272727271</v>
      </c>
      <c r="M2075" s="135">
        <v>295</v>
      </c>
      <c r="N2075" s="135">
        <v>167453519</v>
      </c>
      <c r="O2075" s="135">
        <v>453147</v>
      </c>
      <c r="P2075" s="182">
        <f>(C2075+4.2+coefficient!$B$19-0.5)/0.88*1.19</f>
        <v>26.977840909090904</v>
      </c>
      <c r="Q2075" s="137">
        <v>296</v>
      </c>
      <c r="R2075" s="137">
        <v>167453519</v>
      </c>
      <c r="S2075" s="137">
        <v>453148</v>
      </c>
      <c r="T2075" s="186">
        <f t="shared" si="143"/>
        <v>11.426704545454545</v>
      </c>
      <c r="U2075" s="187">
        <v>758</v>
      </c>
      <c r="V2075" s="187">
        <v>167453519</v>
      </c>
      <c r="W2075" s="187">
        <v>602110</v>
      </c>
      <c r="X2075" s="188">
        <f t="shared" si="144"/>
        <v>22.753977272727269</v>
      </c>
      <c r="Y2075" s="189">
        <v>759</v>
      </c>
      <c r="Z2075" s="189">
        <v>167453519</v>
      </c>
      <c r="AA2075" s="189">
        <v>602111</v>
      </c>
      <c r="AB2075" s="357">
        <v>29</v>
      </c>
    </row>
    <row r="2076" spans="1:28" x14ac:dyDescent="0.25">
      <c r="A2076" s="144" t="s">
        <v>2916</v>
      </c>
      <c r="B2076" s="183">
        <v>167453520</v>
      </c>
      <c r="C2076" s="184">
        <v>3.85</v>
      </c>
      <c r="D2076" s="127">
        <f>(C2076+4.2+coefficient!$B$19-0.5)/0.9*1.19</f>
        <v>25.849444444444444</v>
      </c>
      <c r="E2076" s="128">
        <f>(C2076+4.2+coefficient!$B$19-0.5)/0.95</f>
        <v>20.578947368421055</v>
      </c>
      <c r="F2076" s="178" t="s">
        <v>841</v>
      </c>
      <c r="G2076" s="179">
        <v>2075</v>
      </c>
      <c r="H2076" s="180">
        <f>(C2076+4.2+coefficient!$B$19)/0.85*1.19</f>
        <v>28.07</v>
      </c>
      <c r="I2076" s="132">
        <v>294</v>
      </c>
      <c r="J2076" s="132">
        <v>167453520</v>
      </c>
      <c r="K2076" s="132">
        <v>453149</v>
      </c>
      <c r="L2076" s="181">
        <f>(C2076+4.2+coefficient!$B$19)/0.88*1.19</f>
        <v>27.113068181818182</v>
      </c>
      <c r="M2076" s="135">
        <v>295</v>
      </c>
      <c r="N2076" s="135">
        <v>167453520</v>
      </c>
      <c r="O2076" s="135">
        <v>453150</v>
      </c>
      <c r="P2076" s="182">
        <f>(C2076+4.2+coefficient!$B$19-0.5)/0.88*1.19</f>
        <v>26.436931818181815</v>
      </c>
      <c r="Q2076" s="137">
        <v>296</v>
      </c>
      <c r="R2076" s="137">
        <v>167453520</v>
      </c>
      <c r="S2076" s="137">
        <v>453151</v>
      </c>
      <c r="T2076" s="186">
        <f t="shared" si="143"/>
        <v>10.885795454545455</v>
      </c>
      <c r="U2076" s="187">
        <v>758</v>
      </c>
      <c r="V2076" s="187">
        <v>167453520</v>
      </c>
      <c r="W2076" s="187">
        <v>602112</v>
      </c>
      <c r="X2076" s="188">
        <f t="shared" si="144"/>
        <v>22.21306818181818</v>
      </c>
      <c r="Y2076" s="189">
        <v>759</v>
      </c>
      <c r="Z2076" s="189">
        <v>167453520</v>
      </c>
      <c r="AA2076" s="189">
        <v>602113</v>
      </c>
      <c r="AB2076" s="357">
        <v>29</v>
      </c>
    </row>
    <row r="2077" spans="1:28" x14ac:dyDescent="0.25">
      <c r="A2077" s="148" t="s">
        <v>2917</v>
      </c>
      <c r="B2077" s="190">
        <v>167453521</v>
      </c>
      <c r="C2077" s="191">
        <v>3.65</v>
      </c>
      <c r="D2077" s="192">
        <f>(C2077+4.2+coefficient!$B$20-0.5)/0.9*1.19</f>
        <v>21.618333333333332</v>
      </c>
      <c r="E2077" s="193">
        <f>(C2077+4.2+coefficient!$B$20-0.5)/0.95</f>
        <v>17.210526315789476</v>
      </c>
      <c r="F2077" s="185" t="s">
        <v>842</v>
      </c>
      <c r="G2077" s="179">
        <v>2076</v>
      </c>
      <c r="H2077" s="180">
        <f>(C2077+4.2+coefficient!$B$20)/0.85*1.19</f>
        <v>23.59</v>
      </c>
      <c r="I2077" s="132">
        <v>294</v>
      </c>
      <c r="J2077" s="132">
        <v>167453521</v>
      </c>
      <c r="K2077" s="132">
        <v>453152</v>
      </c>
      <c r="L2077" s="181">
        <f>(C2077+4.2+coefficient!$B$20)/0.88*1.19</f>
        <v>22.785795454545454</v>
      </c>
      <c r="M2077" s="135">
        <v>295</v>
      </c>
      <c r="N2077" s="135">
        <v>167453521</v>
      </c>
      <c r="O2077" s="135">
        <v>453153</v>
      </c>
      <c r="P2077" s="182">
        <f>(C2077+4.2+coefficient!$B$20-0.5)/0.88*1.19</f>
        <v>22.109659090909094</v>
      </c>
      <c r="Q2077" s="137">
        <v>296</v>
      </c>
      <c r="R2077" s="137">
        <v>167453521</v>
      </c>
      <c r="S2077" s="137">
        <v>453154</v>
      </c>
      <c r="T2077" s="186">
        <f t="shared" si="143"/>
        <v>10.615340909090907</v>
      </c>
      <c r="U2077" s="187">
        <v>758</v>
      </c>
      <c r="V2077" s="187">
        <v>167453521</v>
      </c>
      <c r="W2077" s="187">
        <v>602114</v>
      </c>
      <c r="X2077" s="188">
        <f t="shared" si="144"/>
        <v>17.885795454545452</v>
      </c>
      <c r="Y2077" s="189">
        <v>759</v>
      </c>
      <c r="Z2077" s="189">
        <v>167453521</v>
      </c>
      <c r="AA2077" s="189">
        <v>602115</v>
      </c>
      <c r="AB2077" s="357">
        <v>0</v>
      </c>
    </row>
    <row r="2078" spans="1:28" x14ac:dyDescent="0.25">
      <c r="A2078" s="146" t="s">
        <v>2918</v>
      </c>
      <c r="B2078" s="190">
        <v>167453522</v>
      </c>
      <c r="C2078" s="191">
        <v>4.38</v>
      </c>
      <c r="D2078" s="192">
        <f>(C2078+4.2+coefficient!$B$19-0.5)/0.9*1.19</f>
        <v>26.550222222222221</v>
      </c>
      <c r="E2078" s="193">
        <f>(C2078+4.2+coefficient!$B$19-0.5)/0.95</f>
        <v>21.136842105263156</v>
      </c>
      <c r="F2078" s="178" t="s">
        <v>841</v>
      </c>
      <c r="G2078" s="179">
        <v>2077</v>
      </c>
      <c r="H2078" s="180">
        <f>(C2078+4.2+coefficient!$B$19)/0.85*1.19</f>
        <v>28.811999999999998</v>
      </c>
      <c r="I2078" s="132">
        <v>294</v>
      </c>
      <c r="J2078" s="132">
        <v>167453522</v>
      </c>
      <c r="K2078" s="132">
        <v>453155</v>
      </c>
      <c r="L2078" s="181">
        <f>(C2078+4.2+coefficient!$B$19)/0.88*1.19</f>
        <v>27.829772727272722</v>
      </c>
      <c r="M2078" s="135">
        <v>295</v>
      </c>
      <c r="N2078" s="135">
        <v>167453522</v>
      </c>
      <c r="O2078" s="135">
        <v>453156</v>
      </c>
      <c r="P2078" s="182">
        <f>(C2078+4.2+coefficient!$B$19-0.5)/0.88*1.19</f>
        <v>27.153636363636359</v>
      </c>
      <c r="Q2078" s="137">
        <v>296</v>
      </c>
      <c r="R2078" s="137">
        <v>167453522</v>
      </c>
      <c r="S2078" s="137">
        <v>453157</v>
      </c>
      <c r="T2078" s="186">
        <f t="shared" si="143"/>
        <v>11.602499999999999</v>
      </c>
      <c r="U2078" s="187">
        <v>758</v>
      </c>
      <c r="V2078" s="187">
        <v>167453522</v>
      </c>
      <c r="W2078" s="187">
        <v>602116</v>
      </c>
      <c r="X2078" s="188">
        <f t="shared" si="144"/>
        <v>22.92977272727272</v>
      </c>
      <c r="Y2078" s="189">
        <v>759</v>
      </c>
      <c r="Z2078" s="189">
        <v>167453522</v>
      </c>
      <c r="AA2078" s="189">
        <v>602117</v>
      </c>
      <c r="AB2078" s="357">
        <v>0</v>
      </c>
    </row>
    <row r="2079" spans="1:28" x14ac:dyDescent="0.25">
      <c r="A2079" s="125" t="s">
        <v>2919</v>
      </c>
      <c r="B2079" s="183">
        <v>167453523</v>
      </c>
      <c r="C2079" s="184">
        <v>2.4500000000000002</v>
      </c>
      <c r="D2079" s="127">
        <f>(C2079+4.2+coefficient!$B$21-0.5)/0.9*1.19</f>
        <v>17.387222222222221</v>
      </c>
      <c r="E2079" s="128">
        <f>(C2079+4.2+coefficient!$B$21-0.5)/0.95</f>
        <v>13.842105263157896</v>
      </c>
      <c r="F2079" s="185" t="s">
        <v>516</v>
      </c>
      <c r="G2079" s="179">
        <v>2078</v>
      </c>
      <c r="H2079" s="180">
        <f>(C2079+4.2+coefficient!$B$21)/0.85*1.19</f>
        <v>19.11</v>
      </c>
      <c r="I2079" s="132">
        <v>294</v>
      </c>
      <c r="J2079" s="132">
        <v>167453523</v>
      </c>
      <c r="K2079" s="132">
        <v>453158</v>
      </c>
      <c r="L2079" s="181">
        <f>(C2079+4.2+coefficient!$B$21)/0.88*1.19</f>
        <v>18.458522727272726</v>
      </c>
      <c r="M2079" s="135">
        <v>295</v>
      </c>
      <c r="N2079" s="135">
        <v>167453523</v>
      </c>
      <c r="O2079" s="135">
        <v>453159</v>
      </c>
      <c r="P2079" s="182">
        <f>(C2079+4.2+coefficient!$B$21-0.5)/0.88*1.19</f>
        <v>17.782386363636363</v>
      </c>
      <c r="Q2079" s="137">
        <v>296</v>
      </c>
      <c r="R2079" s="137">
        <v>167453523</v>
      </c>
      <c r="S2079" s="137">
        <v>453160</v>
      </c>
      <c r="T2079" s="186">
        <f t="shared" si="143"/>
        <v>8.992613636363636</v>
      </c>
      <c r="U2079" s="187">
        <v>758</v>
      </c>
      <c r="V2079" s="187">
        <v>167453523</v>
      </c>
      <c r="W2079" s="187">
        <v>602118</v>
      </c>
      <c r="X2079" s="188">
        <f t="shared" si="144"/>
        <v>13.558522727272726</v>
      </c>
      <c r="Y2079" s="189">
        <v>759</v>
      </c>
      <c r="Z2079" s="189">
        <v>167453523</v>
      </c>
      <c r="AA2079" s="189">
        <v>602119</v>
      </c>
      <c r="AB2079" s="357">
        <v>47</v>
      </c>
    </row>
    <row r="2080" spans="1:28" x14ac:dyDescent="0.25">
      <c r="A2080" s="144" t="s">
        <v>2920</v>
      </c>
      <c r="B2080" s="183">
        <v>167453524</v>
      </c>
      <c r="C2080" s="184">
        <v>3.33</v>
      </c>
      <c r="D2080" s="127">
        <f>(C2080+4.2+coefficient!$B$20-0.5)/0.9*1.19</f>
        <v>21.195222222222224</v>
      </c>
      <c r="E2080" s="128">
        <f>(C2080+4.2+coefficient!$B$20-0.5)/0.95</f>
        <v>16.873684210526317</v>
      </c>
      <c r="F2080" s="178" t="s">
        <v>842</v>
      </c>
      <c r="G2080" s="179">
        <v>2079</v>
      </c>
      <c r="H2080" s="180">
        <f>(C2080+4.2+coefficient!$B$20)/0.85*1.19</f>
        <v>23.142000000000003</v>
      </c>
      <c r="I2080" s="132">
        <v>294</v>
      </c>
      <c r="J2080" s="132">
        <v>167453524</v>
      </c>
      <c r="K2080" s="132">
        <v>453161</v>
      </c>
      <c r="L2080" s="181">
        <f>(C2080+4.2+coefficient!$B$20)/0.88*1.19</f>
        <v>22.35306818181818</v>
      </c>
      <c r="M2080" s="135">
        <v>295</v>
      </c>
      <c r="N2080" s="135">
        <v>167453524</v>
      </c>
      <c r="O2080" s="135">
        <v>453162</v>
      </c>
      <c r="P2080" s="182">
        <f>(C2080+4.2+coefficient!$B$20-0.5)/0.88*1.19</f>
        <v>21.676931818181821</v>
      </c>
      <c r="Q2080" s="137">
        <v>296</v>
      </c>
      <c r="R2080" s="137">
        <v>167453524</v>
      </c>
      <c r="S2080" s="137">
        <v>453163</v>
      </c>
      <c r="T2080" s="186">
        <f t="shared" si="143"/>
        <v>10.182613636363635</v>
      </c>
      <c r="U2080" s="187">
        <v>758</v>
      </c>
      <c r="V2080" s="187">
        <v>167453524</v>
      </c>
      <c r="W2080" s="187">
        <v>602120</v>
      </c>
      <c r="X2080" s="188">
        <f t="shared" si="144"/>
        <v>17.453068181818182</v>
      </c>
      <c r="Y2080" s="189">
        <v>759</v>
      </c>
      <c r="Z2080" s="189">
        <v>167453524</v>
      </c>
      <c r="AA2080" s="189">
        <v>602121</v>
      </c>
      <c r="AB2080" s="357">
        <v>31</v>
      </c>
    </row>
    <row r="2081" spans="1:28" x14ac:dyDescent="0.25">
      <c r="A2081" s="125" t="s">
        <v>2921</v>
      </c>
      <c r="B2081" s="183">
        <v>167453525</v>
      </c>
      <c r="C2081" s="184">
        <v>4.0599999999999996</v>
      </c>
      <c r="D2081" s="127">
        <f>(C2081+4.2+coefficient!$B$19-0.5)/0.9*1.19</f>
        <v>26.127111111111105</v>
      </c>
      <c r="E2081" s="128">
        <f>(C2081+4.2+coefficient!$B$19-0.5)/0.95</f>
        <v>20.799999999999997</v>
      </c>
      <c r="F2081" s="185" t="s">
        <v>841</v>
      </c>
      <c r="G2081" s="179">
        <v>2080</v>
      </c>
      <c r="H2081" s="180">
        <f>(C2081+4.2+coefficient!$B$19)/0.85*1.19</f>
        <v>28.363999999999994</v>
      </c>
      <c r="I2081" s="132">
        <v>294</v>
      </c>
      <c r="J2081" s="132">
        <v>167453525</v>
      </c>
      <c r="K2081" s="132">
        <v>453164</v>
      </c>
      <c r="L2081" s="181">
        <f>(C2081+4.2+coefficient!$B$19)/0.88*1.19</f>
        <v>27.397045454545449</v>
      </c>
      <c r="M2081" s="135">
        <v>295</v>
      </c>
      <c r="N2081" s="135">
        <v>167453525</v>
      </c>
      <c r="O2081" s="135">
        <v>453165</v>
      </c>
      <c r="P2081" s="182">
        <f>(C2081+4.2+coefficient!$B$19-0.5)/0.88*1.19</f>
        <v>26.720909090909089</v>
      </c>
      <c r="Q2081" s="137">
        <v>296</v>
      </c>
      <c r="R2081" s="137">
        <v>167453525</v>
      </c>
      <c r="S2081" s="137">
        <v>453166</v>
      </c>
      <c r="T2081" s="186">
        <f t="shared" si="143"/>
        <v>11.169772727272727</v>
      </c>
      <c r="U2081" s="187">
        <v>758</v>
      </c>
      <c r="V2081" s="187">
        <v>167453525</v>
      </c>
      <c r="W2081" s="187">
        <v>602122</v>
      </c>
      <c r="X2081" s="188">
        <f t="shared" si="144"/>
        <v>22.49704545454545</v>
      </c>
      <c r="Y2081" s="189">
        <v>759</v>
      </c>
      <c r="Z2081" s="189">
        <v>167453525</v>
      </c>
      <c r="AA2081" s="189">
        <v>602123</v>
      </c>
      <c r="AB2081" s="357">
        <v>31</v>
      </c>
    </row>
    <row r="2082" spans="1:28" x14ac:dyDescent="0.25">
      <c r="A2082" s="146" t="s">
        <v>2922</v>
      </c>
      <c r="B2082" s="190">
        <v>167453526</v>
      </c>
      <c r="C2082" s="191">
        <v>3.26</v>
      </c>
      <c r="D2082" s="192">
        <f>(C2082+4.2+coefficient!$B$20-0.5)/0.9*1.19</f>
        <v>21.102666666666668</v>
      </c>
      <c r="E2082" s="193">
        <f>(C2082+4.2+coefficient!$B$20-0.5)/0.95</f>
        <v>16.8</v>
      </c>
      <c r="F2082" s="178" t="s">
        <v>842</v>
      </c>
      <c r="G2082" s="179">
        <v>2081</v>
      </c>
      <c r="H2082" s="180">
        <f>(C2082+4.2+coefficient!$B$20)/0.85*1.19</f>
        <v>23.044</v>
      </c>
      <c r="I2082" s="132">
        <v>294</v>
      </c>
      <c r="J2082" s="132">
        <v>167453526</v>
      </c>
      <c r="K2082" s="132">
        <v>453167</v>
      </c>
      <c r="L2082" s="181">
        <f>(C2082+4.2+coefficient!$B$20)/0.88*1.19</f>
        <v>22.258409090909094</v>
      </c>
      <c r="M2082" s="135">
        <v>295</v>
      </c>
      <c r="N2082" s="135">
        <v>167453526</v>
      </c>
      <c r="O2082" s="135">
        <v>453168</v>
      </c>
      <c r="P2082" s="182">
        <f>(C2082+4.2+coefficient!$B$20-0.5)/0.88*1.19</f>
        <v>21.582272727272727</v>
      </c>
      <c r="Q2082" s="137">
        <v>296</v>
      </c>
      <c r="R2082" s="137">
        <v>167453526</v>
      </c>
      <c r="S2082" s="137">
        <v>453169</v>
      </c>
      <c r="T2082" s="186">
        <f t="shared" si="143"/>
        <v>10.087954545454544</v>
      </c>
      <c r="U2082" s="187">
        <v>758</v>
      </c>
      <c r="V2082" s="187">
        <v>167453526</v>
      </c>
      <c r="W2082" s="187">
        <v>602124</v>
      </c>
      <c r="X2082" s="188">
        <f>L2082-2</f>
        <v>20.258409090909094</v>
      </c>
      <c r="Y2082" s="189">
        <v>759</v>
      </c>
      <c r="Z2082" s="189">
        <v>167453526</v>
      </c>
      <c r="AA2082" s="189">
        <v>602125</v>
      </c>
      <c r="AB2082" s="357">
        <v>47</v>
      </c>
    </row>
    <row r="2083" spans="1:28" x14ac:dyDescent="0.25">
      <c r="A2083" s="148" t="s">
        <v>2923</v>
      </c>
      <c r="B2083" s="190">
        <v>167453527</v>
      </c>
      <c r="C2083" s="191">
        <v>4.3899999999999997</v>
      </c>
      <c r="D2083" s="192">
        <f>(C2083+4.2+coefficient!$B$19-0.5)/0.9*1.19</f>
        <v>26.563444444444443</v>
      </c>
      <c r="E2083" s="193">
        <f>(C2083+4.2+coefficient!$B$19-0.5)/0.95</f>
        <v>21.147368421052633</v>
      </c>
      <c r="F2083" s="185" t="s">
        <v>841</v>
      </c>
      <c r="G2083" s="179">
        <v>2082</v>
      </c>
      <c r="H2083" s="180">
        <f>(C2083+4.2+coefficient!$B$19)/0.85*1.19</f>
        <v>28.825999999999997</v>
      </c>
      <c r="I2083" s="132">
        <v>294</v>
      </c>
      <c r="J2083" s="132">
        <v>167453527</v>
      </c>
      <c r="K2083" s="132">
        <v>453170</v>
      </c>
      <c r="L2083" s="181">
        <f>(C2083+4.2+coefficient!$B$19)/0.88*1.19</f>
        <v>27.843295454545455</v>
      </c>
      <c r="M2083" s="135">
        <v>295</v>
      </c>
      <c r="N2083" s="135">
        <v>167453527</v>
      </c>
      <c r="O2083" s="135">
        <v>453171</v>
      </c>
      <c r="P2083" s="182">
        <f>(C2083+4.2+coefficient!$B$19-0.5)/0.88*1.19</f>
        <v>27.167159090909088</v>
      </c>
      <c r="Q2083" s="137">
        <v>296</v>
      </c>
      <c r="R2083" s="137">
        <v>167453527</v>
      </c>
      <c r="S2083" s="137">
        <v>453172</v>
      </c>
      <c r="T2083" s="186">
        <f t="shared" si="143"/>
        <v>11.616022727272727</v>
      </c>
      <c r="U2083" s="187">
        <v>758</v>
      </c>
      <c r="V2083" s="187">
        <v>167453527</v>
      </c>
      <c r="W2083" s="187">
        <v>602126</v>
      </c>
      <c r="X2083" s="188">
        <f>L2083-2</f>
        <v>25.843295454545455</v>
      </c>
      <c r="Y2083" s="189">
        <v>759</v>
      </c>
      <c r="Z2083" s="189">
        <v>167453527</v>
      </c>
      <c r="AA2083" s="189">
        <v>602127</v>
      </c>
      <c r="AB2083" s="357">
        <v>47</v>
      </c>
    </row>
    <row r="2084" spans="1:28" x14ac:dyDescent="0.25">
      <c r="A2084" s="144" t="s">
        <v>2924</v>
      </c>
      <c r="B2084" s="183">
        <v>167453528</v>
      </c>
      <c r="C2084" s="184">
        <v>3.26</v>
      </c>
      <c r="D2084" s="127">
        <f>(C2084+4.2+coefficient!$B$20-0.5)/0.9*1.19</f>
        <v>21.102666666666668</v>
      </c>
      <c r="E2084" s="128">
        <f>(C2084+4.2+coefficient!$B$20-0.5)/0.95</f>
        <v>16.8</v>
      </c>
      <c r="F2084" s="178" t="s">
        <v>842</v>
      </c>
      <c r="G2084" s="179">
        <v>2083</v>
      </c>
      <c r="H2084" s="180">
        <f>(C2084+4.2+coefficient!$B$20)/0.85*1.19</f>
        <v>23.044</v>
      </c>
      <c r="I2084" s="132">
        <v>294</v>
      </c>
      <c r="J2084" s="132">
        <v>167453528</v>
      </c>
      <c r="K2084" s="132">
        <v>453173</v>
      </c>
      <c r="L2084" s="181">
        <f>(C2084+4.2+coefficient!$B$20)/0.88*1.19</f>
        <v>22.258409090909094</v>
      </c>
      <c r="M2084" s="135">
        <v>295</v>
      </c>
      <c r="N2084" s="135">
        <v>167453528</v>
      </c>
      <c r="O2084" s="135">
        <v>453174</v>
      </c>
      <c r="P2084" s="182">
        <f>(C2084+4.2+coefficient!$B$20-0.5)/0.88*1.19</f>
        <v>21.582272727272727</v>
      </c>
      <c r="Q2084" s="137">
        <v>296</v>
      </c>
      <c r="R2084" s="137">
        <v>167453528</v>
      </c>
      <c r="S2084" s="137">
        <v>453175</v>
      </c>
      <c r="T2084" s="186">
        <f t="shared" si="143"/>
        <v>10.087954545454544</v>
      </c>
      <c r="U2084" s="187">
        <v>758</v>
      </c>
      <c r="V2084" s="187">
        <v>167453528</v>
      </c>
      <c r="W2084" s="187">
        <v>602128</v>
      </c>
      <c r="X2084" s="188">
        <f t="shared" ref="X2084:X2096" si="145">L2084-4.9</f>
        <v>17.358409090909092</v>
      </c>
      <c r="Y2084" s="189">
        <v>759</v>
      </c>
      <c r="Z2084" s="189">
        <v>167453528</v>
      </c>
      <c r="AA2084" s="189">
        <v>602129</v>
      </c>
      <c r="AB2084" s="357">
        <v>47</v>
      </c>
    </row>
    <row r="2085" spans="1:28" x14ac:dyDescent="0.25">
      <c r="A2085" s="125" t="s">
        <v>2925</v>
      </c>
      <c r="B2085" s="183">
        <v>167453529</v>
      </c>
      <c r="C2085" s="184">
        <v>4.3899999999999997</v>
      </c>
      <c r="D2085" s="127">
        <f>(C2085+4.2+coefficient!$B$19-0.5)/0.9*1.19</f>
        <v>26.563444444444443</v>
      </c>
      <c r="E2085" s="128">
        <f>(C2085+4.2+coefficient!$B$19-0.5)/0.95</f>
        <v>21.147368421052633</v>
      </c>
      <c r="F2085" s="185" t="s">
        <v>841</v>
      </c>
      <c r="G2085" s="179">
        <v>2084</v>
      </c>
      <c r="H2085" s="180">
        <f>(C2085+4.2+coefficient!$B$19)/0.85*1.19</f>
        <v>28.825999999999997</v>
      </c>
      <c r="I2085" s="132">
        <v>294</v>
      </c>
      <c r="J2085" s="132">
        <v>167453529</v>
      </c>
      <c r="K2085" s="132">
        <v>453176</v>
      </c>
      <c r="L2085" s="181">
        <f>(C2085+4.2+coefficient!$B$19)/0.88*1.19</f>
        <v>27.843295454545455</v>
      </c>
      <c r="M2085" s="135">
        <v>295</v>
      </c>
      <c r="N2085" s="135">
        <v>167453529</v>
      </c>
      <c r="O2085" s="135">
        <v>453177</v>
      </c>
      <c r="P2085" s="182">
        <f>(C2085+4.2+coefficient!$B$19-0.5)/0.88*1.19</f>
        <v>27.167159090909088</v>
      </c>
      <c r="Q2085" s="137">
        <v>296</v>
      </c>
      <c r="R2085" s="137">
        <v>167453529</v>
      </c>
      <c r="S2085" s="137">
        <v>453178</v>
      </c>
      <c r="T2085" s="186">
        <f t="shared" si="143"/>
        <v>11.616022727272727</v>
      </c>
      <c r="U2085" s="187">
        <v>758</v>
      </c>
      <c r="V2085" s="187">
        <v>167453529</v>
      </c>
      <c r="W2085" s="187">
        <v>602130</v>
      </c>
      <c r="X2085" s="188">
        <f t="shared" si="145"/>
        <v>22.943295454545456</v>
      </c>
      <c r="Y2085" s="189">
        <v>759</v>
      </c>
      <c r="Z2085" s="189">
        <v>167453529</v>
      </c>
      <c r="AA2085" s="189">
        <v>602131</v>
      </c>
      <c r="AB2085" s="357">
        <v>47</v>
      </c>
    </row>
    <row r="2086" spans="1:28" x14ac:dyDescent="0.25">
      <c r="A2086" s="144" t="s">
        <v>2926</v>
      </c>
      <c r="B2086" s="183">
        <v>167453530</v>
      </c>
      <c r="C2086" s="184">
        <v>3.17</v>
      </c>
      <c r="D2086" s="127">
        <f>(C2086+4.2+coefficient!$B$20-0.5)/0.9*1.19</f>
        <v>20.983666666666664</v>
      </c>
      <c r="E2086" s="128">
        <f>(C2086+4.2+coefficient!$B$20-0.5)/0.95</f>
        <v>16.705263157894738</v>
      </c>
      <c r="F2086" s="178" t="s">
        <v>842</v>
      </c>
      <c r="G2086" s="179">
        <v>2085</v>
      </c>
      <c r="H2086" s="180">
        <f>(C2086+4.2+coefficient!$B$20)/0.85*1.19</f>
        <v>22.918000000000003</v>
      </c>
      <c r="I2086" s="132">
        <v>294</v>
      </c>
      <c r="J2086" s="132">
        <v>167453530</v>
      </c>
      <c r="K2086" s="132">
        <v>453179</v>
      </c>
      <c r="L2086" s="181">
        <f>(C2086+4.2+coefficient!$B$20)/0.88*1.19</f>
        <v>22.136704545454545</v>
      </c>
      <c r="M2086" s="135">
        <v>295</v>
      </c>
      <c r="N2086" s="135">
        <v>167453530</v>
      </c>
      <c r="O2086" s="135">
        <v>453180</v>
      </c>
      <c r="P2086" s="182">
        <f>(C2086+4.2+coefficient!$B$20-0.5)/0.88*1.19</f>
        <v>21.460568181818182</v>
      </c>
      <c r="Q2086" s="137">
        <v>296</v>
      </c>
      <c r="R2086" s="137">
        <v>167453530</v>
      </c>
      <c r="S2086" s="137">
        <v>453181</v>
      </c>
      <c r="T2086" s="186">
        <f t="shared" si="143"/>
        <v>9.9662499999999987</v>
      </c>
      <c r="U2086" s="187">
        <v>758</v>
      </c>
      <c r="V2086" s="187">
        <v>167453530</v>
      </c>
      <c r="W2086" s="187">
        <v>602132</v>
      </c>
      <c r="X2086" s="188">
        <f t="shared" si="145"/>
        <v>17.236704545454543</v>
      </c>
      <c r="Y2086" s="189">
        <v>759</v>
      </c>
      <c r="Z2086" s="189">
        <v>167453530</v>
      </c>
      <c r="AA2086" s="189">
        <v>602133</v>
      </c>
      <c r="AB2086" s="357">
        <v>47</v>
      </c>
    </row>
    <row r="2087" spans="1:28" x14ac:dyDescent="0.25">
      <c r="A2087" s="125" t="s">
        <v>2927</v>
      </c>
      <c r="B2087" s="183">
        <v>167453531</v>
      </c>
      <c r="C2087" s="184">
        <v>4.3</v>
      </c>
      <c r="D2087" s="127">
        <f>(C2087+4.2+coefficient!$B$19-0.5)/0.9*1.19</f>
        <v>26.444444444444443</v>
      </c>
      <c r="E2087" s="128">
        <f>(C2087+4.2+coefficient!$B$19-0.5)/0.95</f>
        <v>21.05263157894737</v>
      </c>
      <c r="F2087" s="185" t="s">
        <v>841</v>
      </c>
      <c r="G2087" s="179">
        <v>2086</v>
      </c>
      <c r="H2087" s="180">
        <f>(C2087+4.2+coefficient!$B$19)/0.85*1.19</f>
        <v>28.7</v>
      </c>
      <c r="I2087" s="132">
        <v>294</v>
      </c>
      <c r="J2087" s="132">
        <v>167453531</v>
      </c>
      <c r="K2087" s="132">
        <v>453182</v>
      </c>
      <c r="L2087" s="181">
        <f>(C2087+4.2+coefficient!$B$19)/0.88*1.19</f>
        <v>27.72159090909091</v>
      </c>
      <c r="M2087" s="135">
        <v>295</v>
      </c>
      <c r="N2087" s="135">
        <v>167453531</v>
      </c>
      <c r="O2087" s="135">
        <v>453183</v>
      </c>
      <c r="P2087" s="182">
        <f>(C2087+4.2+coefficient!$B$19-0.5)/0.88*1.19</f>
        <v>27.045454545454543</v>
      </c>
      <c r="Q2087" s="137">
        <v>296</v>
      </c>
      <c r="R2087" s="137">
        <v>167453531</v>
      </c>
      <c r="S2087" s="137">
        <v>453184</v>
      </c>
      <c r="T2087" s="186">
        <f t="shared" si="143"/>
        <v>11.49431818181818</v>
      </c>
      <c r="U2087" s="187">
        <v>758</v>
      </c>
      <c r="V2087" s="187">
        <v>167453531</v>
      </c>
      <c r="W2087" s="187">
        <v>602134</v>
      </c>
      <c r="X2087" s="188">
        <f t="shared" si="145"/>
        <v>22.821590909090908</v>
      </c>
      <c r="Y2087" s="189">
        <v>759</v>
      </c>
      <c r="Z2087" s="189">
        <v>167453531</v>
      </c>
      <c r="AA2087" s="189">
        <v>602135</v>
      </c>
      <c r="AB2087" s="357">
        <v>47</v>
      </c>
    </row>
    <row r="2088" spans="1:28" x14ac:dyDescent="0.25">
      <c r="A2088" s="144" t="s">
        <v>2928</v>
      </c>
      <c r="B2088" s="183">
        <v>167453532</v>
      </c>
      <c r="C2088" s="184">
        <v>3.9</v>
      </c>
      <c r="D2088" s="127">
        <f>(C2088+4.2+coefficient!$B$19-0.5)/0.9*1.19</f>
        <v>25.915555555555557</v>
      </c>
      <c r="E2088" s="128">
        <f>(C2088+4.2+coefficient!$B$19-0.5)/0.95</f>
        <v>20.631578947368425</v>
      </c>
      <c r="F2088" s="178" t="s">
        <v>841</v>
      </c>
      <c r="G2088" s="179">
        <v>2087</v>
      </c>
      <c r="H2088" s="180">
        <f>(C2088+4.2+coefficient!$B$19)/0.85*1.19</f>
        <v>28.14</v>
      </c>
      <c r="I2088" s="132">
        <v>294</v>
      </c>
      <c r="J2088" s="132">
        <v>167453532</v>
      </c>
      <c r="K2088" s="132">
        <v>453185</v>
      </c>
      <c r="L2088" s="181">
        <f>(C2088+4.2+coefficient!$B$19)/0.88*1.19</f>
        <v>27.180681818181821</v>
      </c>
      <c r="M2088" s="135">
        <v>295</v>
      </c>
      <c r="N2088" s="135">
        <v>167453532</v>
      </c>
      <c r="O2088" s="135">
        <v>453186</v>
      </c>
      <c r="P2088" s="182">
        <f>(C2088+4.2+coefficient!$B$19-0.5)/0.88*1.19</f>
        <v>26.504545454545454</v>
      </c>
      <c r="Q2088" s="137">
        <v>296</v>
      </c>
      <c r="R2088" s="137">
        <v>167453532</v>
      </c>
      <c r="S2088" s="137">
        <v>453187</v>
      </c>
      <c r="T2088" s="186">
        <f t="shared" si="143"/>
        <v>10.953409090909089</v>
      </c>
      <c r="U2088" s="187">
        <v>758</v>
      </c>
      <c r="V2088" s="187">
        <v>167453532</v>
      </c>
      <c r="W2088" s="187">
        <v>602136</v>
      </c>
      <c r="X2088" s="188">
        <f t="shared" si="145"/>
        <v>22.280681818181819</v>
      </c>
      <c r="Y2088" s="189">
        <v>759</v>
      </c>
      <c r="Z2088" s="189">
        <v>167453532</v>
      </c>
      <c r="AA2088" s="189">
        <v>602137</v>
      </c>
      <c r="AB2088" s="357">
        <v>47</v>
      </c>
    </row>
    <row r="2089" spans="1:28" x14ac:dyDescent="0.25">
      <c r="A2089" s="148" t="s">
        <v>2929</v>
      </c>
      <c r="B2089" s="190">
        <v>167453533</v>
      </c>
      <c r="C2089" s="191">
        <v>3.7</v>
      </c>
      <c r="D2089" s="192">
        <f>(C2089+4.2+coefficient!$B$20-0.5)/0.9*1.19</f>
        <v>21.684444444444441</v>
      </c>
      <c r="E2089" s="193">
        <f>(C2089+4.2+coefficient!$B$20-0.5)/0.95</f>
        <v>17.263157894736842</v>
      </c>
      <c r="F2089" s="185" t="s">
        <v>842</v>
      </c>
      <c r="G2089" s="179">
        <v>2088</v>
      </c>
      <c r="H2089" s="180">
        <f>(C2089+4.2+coefficient!$B$20)/0.85*1.19</f>
        <v>23.66</v>
      </c>
      <c r="I2089" s="132">
        <v>294</v>
      </c>
      <c r="J2089" s="132">
        <v>167453533</v>
      </c>
      <c r="K2089" s="132">
        <v>453188</v>
      </c>
      <c r="L2089" s="181">
        <f>(C2089+4.2+coefficient!$B$20)/0.88*1.19</f>
        <v>22.853409090909089</v>
      </c>
      <c r="M2089" s="135">
        <v>295</v>
      </c>
      <c r="N2089" s="135">
        <v>167453533</v>
      </c>
      <c r="O2089" s="135">
        <v>453189</v>
      </c>
      <c r="P2089" s="182">
        <f>(C2089+4.2+coefficient!$B$20-0.5)/0.88*1.19</f>
        <v>22.177272727272722</v>
      </c>
      <c r="Q2089" s="137">
        <v>296</v>
      </c>
      <c r="R2089" s="137">
        <v>167453533</v>
      </c>
      <c r="S2089" s="137">
        <v>453190</v>
      </c>
      <c r="T2089" s="186">
        <f t="shared" si="143"/>
        <v>10.682954545454546</v>
      </c>
      <c r="U2089" s="187">
        <v>758</v>
      </c>
      <c r="V2089" s="187">
        <v>167453533</v>
      </c>
      <c r="W2089" s="187">
        <v>602138</v>
      </c>
      <c r="X2089" s="188">
        <f t="shared" si="145"/>
        <v>17.953409090909091</v>
      </c>
      <c r="Y2089" s="189">
        <v>759</v>
      </c>
      <c r="Z2089" s="189">
        <v>167453533</v>
      </c>
      <c r="AA2089" s="189">
        <v>602139</v>
      </c>
      <c r="AB2089" s="357">
        <v>0</v>
      </c>
    </row>
    <row r="2090" spans="1:28" x14ac:dyDescent="0.25">
      <c r="A2090" s="146" t="s">
        <v>2930</v>
      </c>
      <c r="B2090" s="190">
        <v>167453534</v>
      </c>
      <c r="C2090" s="191">
        <v>4.43</v>
      </c>
      <c r="D2090" s="192">
        <f>(C2090+4.2+coefficient!$B$19-0.5)/0.9*1.19</f>
        <v>26.61633333333333</v>
      </c>
      <c r="E2090" s="193">
        <f>(C2090+4.2+coefficient!$B$19-0.5)/0.95</f>
        <v>21.189473684210526</v>
      </c>
      <c r="F2090" s="178" t="s">
        <v>841</v>
      </c>
      <c r="G2090" s="179">
        <v>2089</v>
      </c>
      <c r="H2090" s="180">
        <f>(C2090+4.2+coefficient!$B$19)/0.85*1.19</f>
        <v>28.881999999999998</v>
      </c>
      <c r="I2090" s="132">
        <v>294</v>
      </c>
      <c r="J2090" s="132">
        <v>167453534</v>
      </c>
      <c r="K2090" s="132">
        <v>453191</v>
      </c>
      <c r="L2090" s="181">
        <f>(C2090+4.2+coefficient!$B$19)/0.88*1.19</f>
        <v>27.897386363636361</v>
      </c>
      <c r="M2090" s="135">
        <v>295</v>
      </c>
      <c r="N2090" s="135">
        <v>167453534</v>
      </c>
      <c r="O2090" s="135">
        <v>453192</v>
      </c>
      <c r="P2090" s="182">
        <f>(C2090+4.2+coefficient!$B$19-0.5)/0.88*1.19</f>
        <v>27.221249999999998</v>
      </c>
      <c r="Q2090" s="137">
        <v>296</v>
      </c>
      <c r="R2090" s="137">
        <v>167453534</v>
      </c>
      <c r="S2090" s="137">
        <v>453193</v>
      </c>
      <c r="T2090" s="186">
        <f t="shared" si="143"/>
        <v>11.670113636363634</v>
      </c>
      <c r="U2090" s="187">
        <v>758</v>
      </c>
      <c r="V2090" s="187">
        <v>167453534</v>
      </c>
      <c r="W2090" s="187">
        <v>602140</v>
      </c>
      <c r="X2090" s="188">
        <f t="shared" si="145"/>
        <v>22.997386363636359</v>
      </c>
      <c r="Y2090" s="189">
        <v>759</v>
      </c>
      <c r="Z2090" s="189">
        <v>167453534</v>
      </c>
      <c r="AA2090" s="189">
        <v>602141</v>
      </c>
      <c r="AB2090" s="357">
        <v>0</v>
      </c>
    </row>
    <row r="2091" spans="1:28" x14ac:dyDescent="0.25">
      <c r="A2091" s="125" t="s">
        <v>2931</v>
      </c>
      <c r="B2091" s="183">
        <v>167453535</v>
      </c>
      <c r="C2091" s="184">
        <v>2.41</v>
      </c>
      <c r="D2091" s="127">
        <f>(C2091+4.2+coefficient!$B$21-0.5)/0.9*1.19</f>
        <v>17.334333333333333</v>
      </c>
      <c r="E2091" s="128">
        <f>(C2091+4.2+coefficient!$B$21-0.5)/0.95</f>
        <v>13.8</v>
      </c>
      <c r="F2091" s="185" t="s">
        <v>516</v>
      </c>
      <c r="G2091" s="179">
        <v>2090</v>
      </c>
      <c r="H2091" s="180">
        <f>(C2091+4.2+coefficient!$B$21)/0.85*1.19</f>
        <v>19.053999999999998</v>
      </c>
      <c r="I2091" s="132">
        <v>294</v>
      </c>
      <c r="J2091" s="132">
        <v>167453535</v>
      </c>
      <c r="K2091" s="132">
        <v>453194</v>
      </c>
      <c r="L2091" s="181">
        <f>(C2091+4.2+coefficient!$B$21)/0.88*1.19</f>
        <v>18.404431818181816</v>
      </c>
      <c r="M2091" s="135">
        <v>295</v>
      </c>
      <c r="N2091" s="135">
        <v>167453535</v>
      </c>
      <c r="O2091" s="135">
        <v>453195</v>
      </c>
      <c r="P2091" s="182">
        <f>(C2091+4.2+coefficient!$B$21-0.5)/0.88*1.19</f>
        <v>17.728295454545453</v>
      </c>
      <c r="Q2091" s="137">
        <v>296</v>
      </c>
      <c r="R2091" s="137">
        <v>167453535</v>
      </c>
      <c r="S2091" s="137">
        <v>453196</v>
      </c>
      <c r="T2091" s="186">
        <f t="shared" si="143"/>
        <v>8.9385227272727281</v>
      </c>
      <c r="U2091" s="187">
        <v>758</v>
      </c>
      <c r="V2091" s="187">
        <v>167453535</v>
      </c>
      <c r="W2091" s="187">
        <v>602142</v>
      </c>
      <c r="X2091" s="188">
        <f t="shared" si="145"/>
        <v>13.504431818181816</v>
      </c>
      <c r="Y2091" s="189">
        <v>759</v>
      </c>
      <c r="Z2091" s="189">
        <v>167453535</v>
      </c>
      <c r="AA2091" s="189">
        <v>602143</v>
      </c>
      <c r="AB2091" s="357">
        <v>57</v>
      </c>
    </row>
    <row r="2092" spans="1:28" x14ac:dyDescent="0.25">
      <c r="A2092" s="146" t="s">
        <v>2932</v>
      </c>
      <c r="B2092" s="190">
        <v>167453536</v>
      </c>
      <c r="C2092" s="191">
        <v>3.36</v>
      </c>
      <c r="D2092" s="192">
        <f>(C2092+4.2+coefficient!$B$20-0.5)/0.9*1.19</f>
        <v>21.234888888888889</v>
      </c>
      <c r="E2092" s="193">
        <f>(C2092+4.2+coefficient!$B$20-0.5)/0.95</f>
        <v>16.905263157894741</v>
      </c>
      <c r="F2092" s="178" t="s">
        <v>842</v>
      </c>
      <c r="G2092" s="179">
        <v>2091</v>
      </c>
      <c r="H2092" s="180">
        <f>(C2092+4.2+coefficient!$B$20)/0.85*1.19</f>
        <v>23.184000000000001</v>
      </c>
      <c r="I2092" s="132">
        <v>294</v>
      </c>
      <c r="J2092" s="132">
        <v>167453536</v>
      </c>
      <c r="K2092" s="132">
        <v>453197</v>
      </c>
      <c r="L2092" s="181">
        <f>(C2092+4.2+coefficient!$B$20)/0.88*1.19</f>
        <v>22.393636363636364</v>
      </c>
      <c r="M2092" s="135">
        <v>295</v>
      </c>
      <c r="N2092" s="135">
        <v>167453536</v>
      </c>
      <c r="O2092" s="135">
        <v>453198</v>
      </c>
      <c r="P2092" s="182">
        <f>(C2092+4.2+coefficient!$B$20-0.5)/0.88*1.19</f>
        <v>21.717500000000005</v>
      </c>
      <c r="Q2092" s="137">
        <v>296</v>
      </c>
      <c r="R2092" s="137">
        <v>167453536</v>
      </c>
      <c r="S2092" s="137">
        <v>453199</v>
      </c>
      <c r="T2092" s="186">
        <f t="shared" si="143"/>
        <v>10.223181818181819</v>
      </c>
      <c r="U2092" s="187">
        <v>758</v>
      </c>
      <c r="V2092" s="187">
        <v>167453536</v>
      </c>
      <c r="W2092" s="187">
        <v>602144</v>
      </c>
      <c r="X2092" s="188">
        <f t="shared" si="145"/>
        <v>17.493636363636362</v>
      </c>
      <c r="Y2092" s="189">
        <v>759</v>
      </c>
      <c r="Z2092" s="189">
        <v>167453536</v>
      </c>
      <c r="AA2092" s="189">
        <v>602145</v>
      </c>
      <c r="AB2092" s="357">
        <v>0</v>
      </c>
    </row>
    <row r="2093" spans="1:28" x14ac:dyDescent="0.25">
      <c r="A2093" s="148" t="s">
        <v>2933</v>
      </c>
      <c r="B2093" s="190">
        <v>167453537</v>
      </c>
      <c r="C2093" s="191">
        <v>4.09</v>
      </c>
      <c r="D2093" s="192">
        <f>(C2093+4.2+coefficient!$B$19-0.5)/0.9*1.19</f>
        <v>26.166777777777774</v>
      </c>
      <c r="E2093" s="193">
        <f>(C2093+4.2+coefficient!$B$19-0.5)/0.95</f>
        <v>20.831578947368421</v>
      </c>
      <c r="F2093" s="185" t="s">
        <v>841</v>
      </c>
      <c r="G2093" s="179">
        <v>2092</v>
      </c>
      <c r="H2093" s="180">
        <f>(C2093+4.2+coefficient!$B$19)/0.85*1.19</f>
        <v>28.405999999999999</v>
      </c>
      <c r="I2093" s="132">
        <v>294</v>
      </c>
      <c r="J2093" s="132">
        <v>167453537</v>
      </c>
      <c r="K2093" s="132">
        <v>453200</v>
      </c>
      <c r="L2093" s="181">
        <f>(C2093+4.2+coefficient!$B$19)/0.88*1.19</f>
        <v>27.437613636363633</v>
      </c>
      <c r="M2093" s="135">
        <v>295</v>
      </c>
      <c r="N2093" s="135">
        <v>167453537</v>
      </c>
      <c r="O2093" s="135">
        <v>453201</v>
      </c>
      <c r="P2093" s="182">
        <f>(C2093+4.2+coefficient!$B$19-0.5)/0.88*1.19</f>
        <v>26.761477272727269</v>
      </c>
      <c r="Q2093" s="137">
        <v>296</v>
      </c>
      <c r="R2093" s="137">
        <v>167453537</v>
      </c>
      <c r="S2093" s="137">
        <v>453202</v>
      </c>
      <c r="T2093" s="186">
        <f t="shared" si="143"/>
        <v>11.210340909090908</v>
      </c>
      <c r="U2093" s="187">
        <v>758</v>
      </c>
      <c r="V2093" s="187">
        <v>167453537</v>
      </c>
      <c r="W2093" s="187">
        <v>602146</v>
      </c>
      <c r="X2093" s="188">
        <f t="shared" si="145"/>
        <v>22.537613636363631</v>
      </c>
      <c r="Y2093" s="189">
        <v>759</v>
      </c>
      <c r="Z2093" s="189">
        <v>167453537</v>
      </c>
      <c r="AA2093" s="189">
        <v>602147</v>
      </c>
      <c r="AB2093" s="357">
        <v>0</v>
      </c>
    </row>
    <row r="2094" spans="1:28" x14ac:dyDescent="0.25">
      <c r="A2094" s="146" t="s">
        <v>2934</v>
      </c>
      <c r="B2094" s="190">
        <v>167453538</v>
      </c>
      <c r="C2094" s="191">
        <v>3.11</v>
      </c>
      <c r="D2094" s="192">
        <f>(C2094+4.2+coefficient!$B$20-0.5)/0.9*1.19</f>
        <v>20.904333333333337</v>
      </c>
      <c r="E2094" s="193">
        <f>(C2094+4.2+coefficient!$B$20-0.5)/0.95</f>
        <v>16.642105263157898</v>
      </c>
      <c r="F2094" s="178" t="s">
        <v>842</v>
      </c>
      <c r="G2094" s="179">
        <v>2093</v>
      </c>
      <c r="H2094" s="180">
        <f>(C2094+4.2+coefficient!$B$20)/0.85*1.19</f>
        <v>22.834000000000003</v>
      </c>
      <c r="I2094" s="132">
        <v>294</v>
      </c>
      <c r="J2094" s="132">
        <v>167453538</v>
      </c>
      <c r="K2094" s="132">
        <v>453203</v>
      </c>
      <c r="L2094" s="181">
        <f>(C2094+4.2+coefficient!$B$20)/0.88*1.19</f>
        <v>22.055568181818181</v>
      </c>
      <c r="M2094" s="135">
        <v>295</v>
      </c>
      <c r="N2094" s="135">
        <v>167453538</v>
      </c>
      <c r="O2094" s="135">
        <v>453204</v>
      </c>
      <c r="P2094" s="182">
        <f>(C2094+4.2+coefficient!$B$20-0.5)/0.88*1.19</f>
        <v>21.379431818181821</v>
      </c>
      <c r="Q2094" s="137">
        <v>296</v>
      </c>
      <c r="R2094" s="137">
        <v>167453538</v>
      </c>
      <c r="S2094" s="137">
        <v>453205</v>
      </c>
      <c r="T2094" s="186">
        <f t="shared" si="143"/>
        <v>9.885113636363636</v>
      </c>
      <c r="U2094" s="187">
        <v>758</v>
      </c>
      <c r="V2094" s="187">
        <v>167453538</v>
      </c>
      <c r="W2094" s="187">
        <v>602148</v>
      </c>
      <c r="X2094" s="188">
        <f t="shared" si="145"/>
        <v>17.155568181818182</v>
      </c>
      <c r="Y2094" s="189">
        <v>759</v>
      </c>
      <c r="Z2094" s="189">
        <v>167453538</v>
      </c>
      <c r="AA2094" s="189">
        <v>602149</v>
      </c>
      <c r="AB2094" s="357">
        <v>57</v>
      </c>
    </row>
    <row r="2095" spans="1:28" x14ac:dyDescent="0.25">
      <c r="A2095" s="125" t="s">
        <v>2935</v>
      </c>
      <c r="B2095" s="183">
        <v>167453539</v>
      </c>
      <c r="C2095" s="184">
        <v>3.02</v>
      </c>
      <c r="D2095" s="127">
        <f>(C2095+4.2+coefficient!$B$20-0.5)/0.9*1.19</f>
        <v>20.78533333333333</v>
      </c>
      <c r="E2095" s="128">
        <f>(C2095+4.2+coefficient!$B$20-0.5)/0.95</f>
        <v>16.547368421052632</v>
      </c>
      <c r="F2095" s="185" t="s">
        <v>842</v>
      </c>
      <c r="G2095" s="179">
        <v>2094</v>
      </c>
      <c r="H2095" s="180">
        <f>(C2095+4.2+coefficient!$B$20)/0.85*1.19</f>
        <v>22.707999999999998</v>
      </c>
      <c r="I2095" s="132">
        <v>294</v>
      </c>
      <c r="J2095" s="132">
        <v>167453539</v>
      </c>
      <c r="K2095" s="132">
        <v>453206</v>
      </c>
      <c r="L2095" s="181">
        <f>(C2095+4.2+coefficient!$B$20)/0.88*1.19</f>
        <v>21.933863636363633</v>
      </c>
      <c r="M2095" s="135">
        <v>295</v>
      </c>
      <c r="N2095" s="135">
        <v>167453539</v>
      </c>
      <c r="O2095" s="135">
        <v>453207</v>
      </c>
      <c r="P2095" s="182">
        <f>(C2095+4.2+coefficient!$B$20-0.5)/0.88*1.19</f>
        <v>21.257727272727273</v>
      </c>
      <c r="Q2095" s="137">
        <v>296</v>
      </c>
      <c r="R2095" s="137">
        <v>167453539</v>
      </c>
      <c r="S2095" s="137">
        <v>453208</v>
      </c>
      <c r="T2095" s="186">
        <f t="shared" si="143"/>
        <v>9.7634090909090911</v>
      </c>
      <c r="U2095" s="187">
        <v>758</v>
      </c>
      <c r="V2095" s="187">
        <v>167453539</v>
      </c>
      <c r="W2095" s="187">
        <v>602150</v>
      </c>
      <c r="X2095" s="188">
        <f t="shared" si="145"/>
        <v>17.033863636363634</v>
      </c>
      <c r="Y2095" s="189">
        <v>759</v>
      </c>
      <c r="Z2095" s="189">
        <v>167453539</v>
      </c>
      <c r="AA2095" s="189">
        <v>602151</v>
      </c>
      <c r="AB2095" s="357">
        <v>57</v>
      </c>
    </row>
    <row r="2096" spans="1:28" x14ac:dyDescent="0.25">
      <c r="A2096" s="144" t="s">
        <v>2936</v>
      </c>
      <c r="B2096" s="183">
        <v>167453540</v>
      </c>
      <c r="C2096" s="184">
        <v>3.11</v>
      </c>
      <c r="D2096" s="127">
        <f>(C2096+4.2+coefficient!$B$20-0.5)/0.9*1.19</f>
        <v>20.904333333333337</v>
      </c>
      <c r="E2096" s="128">
        <f>(C2096+4.2+coefficient!$B$20-0.5)/0.95</f>
        <v>16.642105263157898</v>
      </c>
      <c r="F2096" s="178" t="s">
        <v>842</v>
      </c>
      <c r="G2096" s="179">
        <v>2095</v>
      </c>
      <c r="H2096" s="180">
        <f>(C2096+4.2+coefficient!$B$20)/0.85*1.19</f>
        <v>22.834000000000003</v>
      </c>
      <c r="I2096" s="132">
        <v>294</v>
      </c>
      <c r="J2096" s="132">
        <v>167453540</v>
      </c>
      <c r="K2096" s="132">
        <v>453209</v>
      </c>
      <c r="L2096" s="181">
        <f>(C2096+4.2+coefficient!$B$20)/0.88*1.19</f>
        <v>22.055568181818181</v>
      </c>
      <c r="M2096" s="135">
        <v>295</v>
      </c>
      <c r="N2096" s="135">
        <v>167453540</v>
      </c>
      <c r="O2096" s="135">
        <v>453210</v>
      </c>
      <c r="P2096" s="182">
        <f>(C2096+4.2+coefficient!$B$20-0.5)/0.88*1.19</f>
        <v>21.379431818181821</v>
      </c>
      <c r="Q2096" s="137">
        <v>296</v>
      </c>
      <c r="R2096" s="137">
        <v>167453540</v>
      </c>
      <c r="S2096" s="137">
        <v>453211</v>
      </c>
      <c r="T2096" s="186">
        <f t="shared" si="143"/>
        <v>9.885113636363636</v>
      </c>
      <c r="U2096" s="187">
        <v>758</v>
      </c>
      <c r="V2096" s="187">
        <v>167453540</v>
      </c>
      <c r="W2096" s="187">
        <v>602152</v>
      </c>
      <c r="X2096" s="188">
        <f t="shared" si="145"/>
        <v>17.155568181818182</v>
      </c>
      <c r="Y2096" s="189">
        <v>759</v>
      </c>
      <c r="Z2096" s="189">
        <v>167453540</v>
      </c>
      <c r="AA2096" s="189">
        <v>602153</v>
      </c>
      <c r="AB2096" s="357">
        <v>57</v>
      </c>
    </row>
    <row r="2097" spans="1:33" x14ac:dyDescent="0.25">
      <c r="A2097" s="148" t="s">
        <v>2937</v>
      </c>
      <c r="B2097" s="190">
        <v>167453541</v>
      </c>
      <c r="C2097" s="191">
        <v>3.22</v>
      </c>
      <c r="D2097" s="192">
        <f>(C2097+4.2+coefficient!$B$20-0.5)/0.9*1.19</f>
        <v>21.049777777777777</v>
      </c>
      <c r="E2097" s="193">
        <f>(C2097+4.2+coefficient!$B$20-0.5)/0.95</f>
        <v>16.757894736842108</v>
      </c>
      <c r="F2097" s="185" t="s">
        <v>842</v>
      </c>
      <c r="G2097" s="179">
        <v>2096</v>
      </c>
      <c r="H2097" s="180">
        <f>(C2097+4.2+coefficient!$B$20)/0.85*1.19</f>
        <v>22.988000000000003</v>
      </c>
      <c r="I2097" s="132">
        <v>294</v>
      </c>
      <c r="J2097" s="132">
        <v>167453541</v>
      </c>
      <c r="K2097" s="132">
        <v>453212</v>
      </c>
      <c r="L2097" s="181">
        <f>(C2097+4.2+coefficient!$B$20)/0.88*1.19</f>
        <v>22.204318181818181</v>
      </c>
      <c r="M2097" s="135">
        <v>295</v>
      </c>
      <c r="N2097" s="135">
        <v>167453541</v>
      </c>
      <c r="O2097" s="135">
        <v>453213</v>
      </c>
      <c r="P2097" s="182">
        <f>(C2097+4.2+coefficient!$B$20-0.5)/0.88*1.19</f>
        <v>21.528181818181821</v>
      </c>
      <c r="Q2097" s="137">
        <v>296</v>
      </c>
      <c r="R2097" s="137">
        <v>167453541</v>
      </c>
      <c r="S2097" s="137">
        <v>453214</v>
      </c>
      <c r="T2097" s="186">
        <f t="shared" si="143"/>
        <v>10.033863636363636</v>
      </c>
      <c r="U2097" s="187">
        <v>758</v>
      </c>
      <c r="V2097" s="187">
        <v>167453541</v>
      </c>
      <c r="W2097" s="187">
        <v>602154</v>
      </c>
      <c r="X2097" s="188">
        <f>L2097-2</f>
        <v>20.204318181818181</v>
      </c>
      <c r="Y2097" s="189">
        <v>759</v>
      </c>
      <c r="Z2097" s="189">
        <v>167453541</v>
      </c>
      <c r="AA2097" s="189">
        <v>602155</v>
      </c>
      <c r="AB2097" s="357">
        <v>57</v>
      </c>
    </row>
    <row r="2098" spans="1:33" x14ac:dyDescent="0.25">
      <c r="A2098" s="146" t="s">
        <v>2938</v>
      </c>
      <c r="B2098" s="190">
        <v>167453542</v>
      </c>
      <c r="C2098" s="191">
        <v>4.3499999999999996</v>
      </c>
      <c r="D2098" s="192">
        <f>(C2098+4.2+coefficient!$B$19-0.5)/0.9*1.19</f>
        <v>26.510555555555555</v>
      </c>
      <c r="E2098" s="193">
        <f>(C2098+4.2+coefficient!$B$19-0.5)/0.95</f>
        <v>21.10526315789474</v>
      </c>
      <c r="F2098" s="178" t="s">
        <v>841</v>
      </c>
      <c r="G2098" s="179">
        <v>2097</v>
      </c>
      <c r="H2098" s="180">
        <f>(C2098+4.2+coefficient!$B$19)/0.85*1.19</f>
        <v>28.770000000000003</v>
      </c>
      <c r="I2098" s="132">
        <v>294</v>
      </c>
      <c r="J2098" s="132">
        <v>167453542</v>
      </c>
      <c r="K2098" s="132">
        <v>453215</v>
      </c>
      <c r="L2098" s="181">
        <f>(C2098+4.2+coefficient!$B$19)/0.88*1.19</f>
        <v>27.789204545454542</v>
      </c>
      <c r="M2098" s="135">
        <v>295</v>
      </c>
      <c r="N2098" s="135">
        <v>167453542</v>
      </c>
      <c r="O2098" s="135">
        <v>453216</v>
      </c>
      <c r="P2098" s="182">
        <f>(C2098+4.2+coefficient!$B$19-0.5)/0.88*1.19</f>
        <v>27.113068181818182</v>
      </c>
      <c r="Q2098" s="137">
        <v>296</v>
      </c>
      <c r="R2098" s="137">
        <v>167453542</v>
      </c>
      <c r="S2098" s="137">
        <v>453217</v>
      </c>
      <c r="T2098" s="186">
        <f t="shared" si="143"/>
        <v>11.561931818181819</v>
      </c>
      <c r="U2098" s="187">
        <v>758</v>
      </c>
      <c r="V2098" s="187">
        <v>167453542</v>
      </c>
      <c r="W2098" s="187">
        <v>602156</v>
      </c>
      <c r="X2098" s="188">
        <f>L2098-2</f>
        <v>25.789204545454542</v>
      </c>
      <c r="Y2098" s="189">
        <v>759</v>
      </c>
      <c r="Z2098" s="189">
        <v>167453542</v>
      </c>
      <c r="AA2098" s="189">
        <v>602157</v>
      </c>
      <c r="AB2098" s="357">
        <v>57</v>
      </c>
    </row>
    <row r="2099" spans="1:33" x14ac:dyDescent="0.25">
      <c r="A2099" s="125" t="s">
        <v>2939</v>
      </c>
      <c r="B2099" s="183">
        <v>167453543</v>
      </c>
      <c r="C2099" s="184">
        <v>3.22</v>
      </c>
      <c r="D2099" s="127">
        <f>(C2099+4.2+coefficient!$B$20-0.5)/0.9*1.19</f>
        <v>21.049777777777777</v>
      </c>
      <c r="E2099" s="128">
        <f>(C2099+4.2+coefficient!$B$20-0.5)/0.95</f>
        <v>16.757894736842108</v>
      </c>
      <c r="F2099" s="185" t="s">
        <v>842</v>
      </c>
      <c r="G2099" s="179">
        <v>2098</v>
      </c>
      <c r="H2099" s="180">
        <f>(C2099+4.2+coefficient!$B$20)/0.85*1.19</f>
        <v>22.988000000000003</v>
      </c>
      <c r="I2099" s="132">
        <v>294</v>
      </c>
      <c r="J2099" s="132">
        <v>167453543</v>
      </c>
      <c r="K2099" s="132">
        <v>453218</v>
      </c>
      <c r="L2099" s="181">
        <f>(C2099+4.2+coefficient!$B$20)/0.88*1.19</f>
        <v>22.204318181818181</v>
      </c>
      <c r="M2099" s="135">
        <v>295</v>
      </c>
      <c r="N2099" s="135">
        <v>167453543</v>
      </c>
      <c r="O2099" s="135">
        <v>453219</v>
      </c>
      <c r="P2099" s="182">
        <f>(C2099+4.2+coefficient!$B$20-0.5)/0.88*1.19</f>
        <v>21.528181818181821</v>
      </c>
      <c r="Q2099" s="137">
        <v>296</v>
      </c>
      <c r="R2099" s="137">
        <v>167453543</v>
      </c>
      <c r="S2099" s="137">
        <v>453220</v>
      </c>
      <c r="T2099" s="186">
        <f t="shared" si="143"/>
        <v>10.033863636363636</v>
      </c>
      <c r="U2099" s="187">
        <v>758</v>
      </c>
      <c r="V2099" s="187">
        <v>167453543</v>
      </c>
      <c r="W2099" s="187">
        <v>602158</v>
      </c>
      <c r="X2099" s="188">
        <f>L2099-4.9</f>
        <v>17.304318181818182</v>
      </c>
      <c r="Y2099" s="189">
        <v>759</v>
      </c>
      <c r="Z2099" s="189">
        <v>167453543</v>
      </c>
      <c r="AA2099" s="189">
        <v>602159</v>
      </c>
      <c r="AB2099" s="357">
        <v>57</v>
      </c>
    </row>
    <row r="2100" spans="1:33" x14ac:dyDescent="0.25">
      <c r="A2100" s="144" t="s">
        <v>2940</v>
      </c>
      <c r="B2100" s="183">
        <v>167453544</v>
      </c>
      <c r="C2100" s="184">
        <v>4.3499999999999996</v>
      </c>
      <c r="D2100" s="127">
        <f>(C2100+4.2+coefficient!$B$19-0.5)/0.9*1.19</f>
        <v>26.510555555555555</v>
      </c>
      <c r="E2100" s="128">
        <f>(C2100+4.2+coefficient!$B$19-0.5)/0.95</f>
        <v>21.10526315789474</v>
      </c>
      <c r="F2100" s="178" t="s">
        <v>841</v>
      </c>
      <c r="G2100" s="179">
        <v>2099</v>
      </c>
      <c r="H2100" s="180">
        <f>(C2100+4.2+coefficient!$B$19)/0.85*1.19</f>
        <v>28.770000000000003</v>
      </c>
      <c r="I2100" s="132">
        <v>294</v>
      </c>
      <c r="J2100" s="132">
        <v>167453544</v>
      </c>
      <c r="K2100" s="132">
        <v>453221</v>
      </c>
      <c r="L2100" s="181">
        <f>(C2100+4.2+coefficient!$B$19)/0.88*1.19</f>
        <v>27.789204545454542</v>
      </c>
      <c r="M2100" s="135">
        <v>295</v>
      </c>
      <c r="N2100" s="135">
        <v>167453544</v>
      </c>
      <c r="O2100" s="135">
        <v>453222</v>
      </c>
      <c r="P2100" s="182">
        <f>(C2100+4.2+coefficient!$B$19-0.5)/0.88*1.19</f>
        <v>27.113068181818182</v>
      </c>
      <c r="Q2100" s="137">
        <v>296</v>
      </c>
      <c r="R2100" s="137">
        <v>167453544</v>
      </c>
      <c r="S2100" s="137">
        <v>453223</v>
      </c>
      <c r="T2100" s="186">
        <f t="shared" si="143"/>
        <v>11.561931818181819</v>
      </c>
      <c r="U2100" s="187">
        <v>758</v>
      </c>
      <c r="V2100" s="187">
        <v>167453544</v>
      </c>
      <c r="W2100" s="187">
        <v>602160</v>
      </c>
      <c r="X2100" s="188">
        <f>L2100-4.9</f>
        <v>22.88920454545454</v>
      </c>
      <c r="Y2100" s="189">
        <v>759</v>
      </c>
      <c r="Z2100" s="189">
        <v>167453544</v>
      </c>
      <c r="AA2100" s="189">
        <v>602161</v>
      </c>
      <c r="AB2100" s="357">
        <v>57</v>
      </c>
    </row>
    <row r="2101" spans="1:33" x14ac:dyDescent="0.25">
      <c r="A2101" s="125" t="s">
        <v>2941</v>
      </c>
      <c r="B2101" s="183">
        <v>167453545</v>
      </c>
      <c r="C2101" s="184">
        <v>6.7</v>
      </c>
      <c r="D2101" s="127">
        <f>(C2101+4.2+coefficient!$B$21-0.5)/0.9*1.19</f>
        <v>23.006666666666664</v>
      </c>
      <c r="E2101" s="128">
        <f>(C2101+4.2+coefficient!$B$21-0.5)/0.95</f>
        <v>18.315789473684209</v>
      </c>
      <c r="F2101" s="185" t="s">
        <v>516</v>
      </c>
      <c r="G2101" s="179">
        <v>2100</v>
      </c>
      <c r="H2101" s="180">
        <f>(C2101+4.2+coefficient!$B$21)/0.85*1.19</f>
        <v>25.06</v>
      </c>
      <c r="I2101" s="132">
        <v>294</v>
      </c>
      <c r="J2101" s="132">
        <v>167453545</v>
      </c>
      <c r="K2101" s="132">
        <v>453224</v>
      </c>
      <c r="L2101" s="181">
        <f>(C2101+4.2+coefficient!$B$21)/0.88*1.19</f>
        <v>24.205681818181816</v>
      </c>
      <c r="M2101" s="135">
        <v>295</v>
      </c>
      <c r="N2101" s="135">
        <v>167453545</v>
      </c>
      <c r="O2101" s="135">
        <v>453225</v>
      </c>
      <c r="P2101" s="182">
        <f>(C2101+4.2+coefficient!$B$21-0.5)/0.88*1.19</f>
        <v>23.529545454545449</v>
      </c>
      <c r="Q2101" s="137">
        <v>296</v>
      </c>
      <c r="R2101" s="137">
        <v>167453545</v>
      </c>
      <c r="S2101" s="137">
        <v>453226</v>
      </c>
      <c r="T2101" s="186">
        <f t="shared" si="143"/>
        <v>14.739772727272728</v>
      </c>
      <c r="U2101" s="187">
        <v>758</v>
      </c>
      <c r="V2101" s="187">
        <v>167453545</v>
      </c>
      <c r="W2101" s="187">
        <v>602162</v>
      </c>
      <c r="X2101" s="188">
        <f>L2101-1</f>
        <v>23.205681818181816</v>
      </c>
      <c r="Y2101" s="189">
        <v>759</v>
      </c>
      <c r="Z2101" s="189">
        <v>167453545</v>
      </c>
      <c r="AA2101" s="189">
        <v>602163</v>
      </c>
      <c r="AB2101" s="357">
        <v>8</v>
      </c>
    </row>
    <row r="2102" spans="1:33" x14ac:dyDescent="0.25">
      <c r="A2102" s="146" t="s">
        <v>2942</v>
      </c>
      <c r="B2102" s="190">
        <v>167453546</v>
      </c>
      <c r="C2102" s="191">
        <v>7.51</v>
      </c>
      <c r="D2102" s="192">
        <f>(C2102+4.2+coefficient!$B$20-0.5)/0.9*1.19</f>
        <v>26.722111111111111</v>
      </c>
      <c r="E2102" s="193">
        <f>(C2102+4.2+coefficient!$B$20-0.5)/0.95</f>
        <v>21.273684210526319</v>
      </c>
      <c r="F2102" s="178" t="s">
        <v>842</v>
      </c>
      <c r="G2102" s="179">
        <v>2101</v>
      </c>
      <c r="H2102" s="180">
        <f>(C2102+4.2+coefficient!$B$20)/0.85*1.19</f>
        <v>28.994</v>
      </c>
      <c r="I2102" s="132">
        <v>294</v>
      </c>
      <c r="J2102" s="132">
        <v>167453546</v>
      </c>
      <c r="K2102" s="132">
        <v>453227</v>
      </c>
      <c r="L2102" s="181">
        <f>(C2102+4.2+coefficient!$B$20)/0.88*1.19</f>
        <v>28.00556818181818</v>
      </c>
      <c r="M2102" s="135">
        <v>295</v>
      </c>
      <c r="N2102" s="135">
        <v>167453546</v>
      </c>
      <c r="O2102" s="135">
        <v>453228</v>
      </c>
      <c r="P2102" s="182">
        <f>(C2102+4.2+coefficient!$B$20-0.5)/0.88*1.19</f>
        <v>27.329431818181821</v>
      </c>
      <c r="Q2102" s="137">
        <v>296</v>
      </c>
      <c r="R2102" s="137">
        <v>167453546</v>
      </c>
      <c r="S2102" s="137">
        <v>453229</v>
      </c>
      <c r="T2102" s="186">
        <f t="shared" si="143"/>
        <v>15.835113636363637</v>
      </c>
      <c r="U2102" s="187">
        <v>758</v>
      </c>
      <c r="V2102" s="187">
        <v>167453546</v>
      </c>
      <c r="W2102" s="187">
        <v>602164</v>
      </c>
      <c r="X2102" s="188">
        <f>L2102-1</f>
        <v>27.00556818181818</v>
      </c>
      <c r="Y2102" s="189">
        <v>759</v>
      </c>
      <c r="Z2102" s="189">
        <v>167453546</v>
      </c>
      <c r="AA2102" s="189">
        <v>602165</v>
      </c>
      <c r="AB2102" s="357">
        <v>8</v>
      </c>
    </row>
    <row r="2103" spans="1:33" x14ac:dyDescent="0.25">
      <c r="A2103" s="125" t="s">
        <v>2943</v>
      </c>
      <c r="B2103" s="183">
        <v>167453547</v>
      </c>
      <c r="C2103" s="184">
        <v>7.51</v>
      </c>
      <c r="D2103" s="127">
        <f>(C2103+4.2+coefficient!$B$20-0.5)/0.9*1.19</f>
        <v>26.722111111111111</v>
      </c>
      <c r="E2103" s="128">
        <f>(C2103+4.2+coefficient!$B$20-0.5)/0.95</f>
        <v>21.273684210526319</v>
      </c>
      <c r="F2103" s="185" t="s">
        <v>842</v>
      </c>
      <c r="G2103" s="179">
        <v>2102</v>
      </c>
      <c r="H2103" s="180">
        <f>(C2103+4.2+coefficient!$B$20)/0.85*1.19</f>
        <v>28.994</v>
      </c>
      <c r="I2103" s="132">
        <v>294</v>
      </c>
      <c r="J2103" s="132">
        <v>167453547</v>
      </c>
      <c r="K2103" s="132">
        <v>453230</v>
      </c>
      <c r="L2103" s="181">
        <f>(C2103+4.2+coefficient!$B$20)/0.88*1.19</f>
        <v>28.00556818181818</v>
      </c>
      <c r="M2103" s="135">
        <v>295</v>
      </c>
      <c r="N2103" s="135">
        <v>167453547</v>
      </c>
      <c r="O2103" s="135">
        <v>453231</v>
      </c>
      <c r="P2103" s="182">
        <f>(C2103+4.2+coefficient!$B$20-0.5)/0.88*1.19</f>
        <v>27.329431818181821</v>
      </c>
      <c r="Q2103" s="137">
        <v>296</v>
      </c>
      <c r="R2103" s="137">
        <v>167453547</v>
      </c>
      <c r="S2103" s="137">
        <v>453232</v>
      </c>
      <c r="T2103" s="186">
        <f t="shared" si="143"/>
        <v>15.835113636363637</v>
      </c>
      <c r="U2103" s="187">
        <v>758</v>
      </c>
      <c r="V2103" s="187">
        <v>167453547</v>
      </c>
      <c r="W2103" s="187">
        <v>602166</v>
      </c>
      <c r="X2103" s="188">
        <f>L2103-1</f>
        <v>27.00556818181818</v>
      </c>
      <c r="Y2103" s="189">
        <v>759</v>
      </c>
      <c r="Z2103" s="189">
        <v>167453547</v>
      </c>
      <c r="AA2103" s="189">
        <v>602167</v>
      </c>
      <c r="AB2103" s="357">
        <v>8</v>
      </c>
    </row>
    <row r="2104" spans="1:33" x14ac:dyDescent="0.25">
      <c r="A2104" s="144" t="s">
        <v>2944</v>
      </c>
      <c r="B2104" s="183">
        <v>167453548</v>
      </c>
      <c r="C2104" s="184">
        <v>3.06</v>
      </c>
      <c r="D2104" s="127">
        <f>(C2104+4.2+coefficient!$B$21-0.5)/0.9*1.19</f>
        <v>18.193777777777775</v>
      </c>
      <c r="E2104" s="128">
        <f>(C2104+4.2+coefficient!$B$21-0.5)/0.95</f>
        <v>14.48421052631579</v>
      </c>
      <c r="F2104" s="178" t="s">
        <v>516</v>
      </c>
      <c r="G2104" s="179">
        <v>2103</v>
      </c>
      <c r="H2104" s="180">
        <f>(C2104+4.2+coefficient!$B$21)/0.85*1.19</f>
        <v>19.963999999999999</v>
      </c>
      <c r="I2104" s="132">
        <v>294</v>
      </c>
      <c r="J2104" s="132">
        <v>167453548</v>
      </c>
      <c r="K2104" s="132">
        <v>453233</v>
      </c>
      <c r="L2104" s="181">
        <f>(C2104+4.2+coefficient!$B$21)/0.88*1.19</f>
        <v>19.283409090909089</v>
      </c>
      <c r="M2104" s="135">
        <v>295</v>
      </c>
      <c r="N2104" s="135">
        <v>167453548</v>
      </c>
      <c r="O2104" s="135">
        <v>453234</v>
      </c>
      <c r="P2104" s="182">
        <f>(C2104+4.2+coefficient!$B$21-0.5)/0.88*1.19</f>
        <v>18.607272727272726</v>
      </c>
      <c r="Q2104" s="137">
        <v>296</v>
      </c>
      <c r="R2104" s="137">
        <v>167453548</v>
      </c>
      <c r="S2104" s="137">
        <v>453235</v>
      </c>
      <c r="T2104" s="186">
        <f t="shared" si="143"/>
        <v>9.817499999999999</v>
      </c>
      <c r="U2104" s="187">
        <v>758</v>
      </c>
      <c r="V2104" s="187">
        <v>167453548</v>
      </c>
      <c r="W2104" s="187">
        <v>602168</v>
      </c>
      <c r="X2104" s="188">
        <f>L2104-4.9</f>
        <v>14.383409090909089</v>
      </c>
      <c r="Y2104" s="189">
        <v>759</v>
      </c>
      <c r="Z2104" s="189">
        <v>167453548</v>
      </c>
      <c r="AA2104" s="189">
        <v>602169</v>
      </c>
      <c r="AB2104" s="357">
        <v>24</v>
      </c>
      <c r="AE2104">
        <v>5</v>
      </c>
      <c r="AF2104">
        <v>16.579999999999998</v>
      </c>
      <c r="AG2104">
        <v>0</v>
      </c>
    </row>
    <row r="2105" spans="1:33" x14ac:dyDescent="0.25">
      <c r="A2105" s="125" t="s">
        <v>2945</v>
      </c>
      <c r="B2105" s="183">
        <v>167453549</v>
      </c>
      <c r="C2105" s="184">
        <v>3.94</v>
      </c>
      <c r="D2105" s="127">
        <f>(C2105+4.2+coefficient!$B$20-0.5)/0.9*1.19</f>
        <v>22.001777777777779</v>
      </c>
      <c r="E2105" s="128">
        <f>(C2105+4.2+coefficient!$B$20-0.5)/0.95</f>
        <v>17.515789473684212</v>
      </c>
      <c r="F2105" s="185" t="s">
        <v>842</v>
      </c>
      <c r="G2105" s="179">
        <v>2104</v>
      </c>
      <c r="H2105" s="180">
        <f>(C2105+4.2+coefficient!$B$20)/0.85*1.19</f>
        <v>23.996000000000002</v>
      </c>
      <c r="I2105" s="132">
        <v>294</v>
      </c>
      <c r="J2105" s="132">
        <v>167453549</v>
      </c>
      <c r="K2105" s="132">
        <v>453236</v>
      </c>
      <c r="L2105" s="181">
        <f>(C2105+4.2+coefficient!$B$20)/0.88*1.19</f>
        <v>23.177954545454543</v>
      </c>
      <c r="M2105" s="135">
        <v>295</v>
      </c>
      <c r="N2105" s="135">
        <v>167453549</v>
      </c>
      <c r="O2105" s="135">
        <v>453237</v>
      </c>
      <c r="P2105" s="182">
        <f>(C2105+4.2+coefficient!$B$20-0.5)/0.88*1.19</f>
        <v>22.501818181818184</v>
      </c>
      <c r="Q2105" s="137">
        <v>296</v>
      </c>
      <c r="R2105" s="137">
        <v>167453549</v>
      </c>
      <c r="S2105" s="137">
        <v>453238</v>
      </c>
      <c r="T2105" s="186">
        <f t="shared" si="143"/>
        <v>11.0075</v>
      </c>
      <c r="U2105" s="187">
        <v>758</v>
      </c>
      <c r="V2105" s="187">
        <v>167453549</v>
      </c>
      <c r="W2105" s="187">
        <v>602170</v>
      </c>
      <c r="X2105" s="188">
        <f>L2105-4.9</f>
        <v>18.277954545454541</v>
      </c>
      <c r="Y2105" s="189">
        <v>759</v>
      </c>
      <c r="Z2105" s="189">
        <v>167453549</v>
      </c>
      <c r="AA2105" s="189">
        <v>602171</v>
      </c>
      <c r="AB2105" s="357">
        <v>24</v>
      </c>
    </row>
    <row r="2106" spans="1:33" x14ac:dyDescent="0.25">
      <c r="A2106" s="144" t="s">
        <v>2946</v>
      </c>
      <c r="B2106" s="183">
        <v>167453550</v>
      </c>
      <c r="C2106" s="184">
        <v>4.67</v>
      </c>
      <c r="D2106" s="127">
        <f>(C2106+4.2+coefficient!$B$19-0.5)/0.9*1.19</f>
        <v>26.933666666666664</v>
      </c>
      <c r="E2106" s="128">
        <f>(C2106+4.2+coefficient!$B$19-0.5)/0.95</f>
        <v>21.442105263157895</v>
      </c>
      <c r="F2106" s="178" t="s">
        <v>841</v>
      </c>
      <c r="G2106" s="179">
        <v>2105</v>
      </c>
      <c r="H2106" s="180">
        <f>(C2106+4.2+coefficient!$B$19)/0.85*1.19</f>
        <v>29.218</v>
      </c>
      <c r="I2106" s="132">
        <v>294</v>
      </c>
      <c r="J2106" s="132">
        <v>167453550</v>
      </c>
      <c r="K2106" s="132">
        <v>453239</v>
      </c>
      <c r="L2106" s="181">
        <f>(C2106+4.2+coefficient!$B$19)/0.88*1.19</f>
        <v>28.221931818181819</v>
      </c>
      <c r="M2106" s="135">
        <v>295</v>
      </c>
      <c r="N2106" s="135">
        <v>167453550</v>
      </c>
      <c r="O2106" s="135">
        <v>453240</v>
      </c>
      <c r="P2106" s="182">
        <f>(C2106+4.2+coefficient!$B$19-0.5)/0.88*1.19</f>
        <v>27.545795454545456</v>
      </c>
      <c r="Q2106" s="137">
        <v>296</v>
      </c>
      <c r="R2106" s="137">
        <v>167453550</v>
      </c>
      <c r="S2106" s="137">
        <v>453241</v>
      </c>
      <c r="T2106" s="186">
        <f t="shared" si="143"/>
        <v>11.99465909090909</v>
      </c>
      <c r="U2106" s="187">
        <v>758</v>
      </c>
      <c r="V2106" s="187">
        <v>167453550</v>
      </c>
      <c r="W2106" s="187">
        <v>602172</v>
      </c>
      <c r="X2106" s="188">
        <f>L2106-4.9</f>
        <v>23.321931818181817</v>
      </c>
      <c r="Y2106" s="189">
        <v>759</v>
      </c>
      <c r="Z2106" s="189">
        <v>167453550</v>
      </c>
      <c r="AA2106" s="189">
        <v>602173</v>
      </c>
      <c r="AB2106" s="357">
        <v>24</v>
      </c>
    </row>
    <row r="2107" spans="1:33" x14ac:dyDescent="0.25">
      <c r="A2107" s="148" t="s">
        <v>2947</v>
      </c>
      <c r="B2107" s="190">
        <v>167453551</v>
      </c>
      <c r="C2107" s="191">
        <v>3.87</v>
      </c>
      <c r="D2107" s="192">
        <f>(C2107+4.2+coefficient!$B$20-0.5)/0.9*1.19</f>
        <v>21.909222222222223</v>
      </c>
      <c r="E2107" s="193">
        <f>(C2107+4.2+coefficient!$B$20-0.5)/0.95</f>
        <v>17.442105263157895</v>
      </c>
      <c r="F2107" s="185" t="s">
        <v>842</v>
      </c>
      <c r="G2107" s="179">
        <v>2106</v>
      </c>
      <c r="H2107" s="180">
        <f>(C2107+4.2+coefficient!$B$20)/0.85*1.19</f>
        <v>23.898</v>
      </c>
      <c r="I2107" s="132">
        <v>294</v>
      </c>
      <c r="J2107" s="132">
        <v>167453551</v>
      </c>
      <c r="K2107" s="132">
        <v>453242</v>
      </c>
      <c r="L2107" s="181">
        <f>(C2107+4.2+coefficient!$B$20)/0.88*1.19</f>
        <v>23.083295454545453</v>
      </c>
      <c r="M2107" s="135">
        <v>295</v>
      </c>
      <c r="N2107" s="135">
        <v>167453551</v>
      </c>
      <c r="O2107" s="135">
        <v>453243</v>
      </c>
      <c r="P2107" s="182">
        <f>(C2107+4.2+coefficient!$B$20-0.5)/0.88*1.19</f>
        <v>22.40715909090909</v>
      </c>
      <c r="Q2107" s="137">
        <v>296</v>
      </c>
      <c r="R2107" s="137">
        <v>167453551</v>
      </c>
      <c r="S2107" s="137">
        <v>453244</v>
      </c>
      <c r="T2107" s="186">
        <f t="shared" si="143"/>
        <v>10.912840909090908</v>
      </c>
      <c r="U2107" s="187">
        <v>758</v>
      </c>
      <c r="V2107" s="187">
        <v>167453551</v>
      </c>
      <c r="W2107" s="187">
        <v>602174</v>
      </c>
      <c r="X2107" s="188">
        <f>L2107-2</f>
        <v>21.083295454545453</v>
      </c>
      <c r="Y2107" s="189">
        <v>759</v>
      </c>
      <c r="Z2107" s="189">
        <v>167453551</v>
      </c>
      <c r="AA2107" s="189">
        <v>602175</v>
      </c>
      <c r="AB2107" s="357">
        <v>24</v>
      </c>
    </row>
    <row r="2108" spans="1:33" x14ac:dyDescent="0.25">
      <c r="A2108" s="146" t="s">
        <v>2948</v>
      </c>
      <c r="B2108" s="190">
        <v>167453552</v>
      </c>
      <c r="C2108" s="191">
        <v>5</v>
      </c>
      <c r="D2108" s="192">
        <f>(C2108+4.2+coefficient!$B$19-0.5)/0.9*1.19</f>
        <v>27.369999999999997</v>
      </c>
      <c r="E2108" s="193">
        <f>(C2108+4.2+coefficient!$B$19-0.5)/0.95</f>
        <v>21.789473684210527</v>
      </c>
      <c r="F2108" s="178" t="s">
        <v>841</v>
      </c>
      <c r="G2108" s="179">
        <v>2107</v>
      </c>
      <c r="H2108" s="180">
        <f>(C2108+4.2+coefficient!$B$19)/0.85*1.19</f>
        <v>29.68</v>
      </c>
      <c r="I2108" s="132">
        <v>294</v>
      </c>
      <c r="J2108" s="132">
        <v>167453552</v>
      </c>
      <c r="K2108" s="132">
        <v>453245</v>
      </c>
      <c r="L2108" s="181">
        <f>(C2108+4.2+coefficient!$B$19)/0.88*1.19</f>
        <v>28.668181818181814</v>
      </c>
      <c r="M2108" s="135">
        <v>295</v>
      </c>
      <c r="N2108" s="135">
        <v>167453552</v>
      </c>
      <c r="O2108" s="135">
        <v>453246</v>
      </c>
      <c r="P2108" s="182">
        <f>(C2108+4.2+coefficient!$B$19-0.5)/0.88*1.19</f>
        <v>27.992045454545455</v>
      </c>
      <c r="Q2108" s="137">
        <v>296</v>
      </c>
      <c r="R2108" s="137">
        <v>167453552</v>
      </c>
      <c r="S2108" s="137">
        <v>453247</v>
      </c>
      <c r="T2108" s="186">
        <f t="shared" si="143"/>
        <v>12.44090909090909</v>
      </c>
      <c r="U2108" s="187">
        <v>758</v>
      </c>
      <c r="V2108" s="187">
        <v>167453552</v>
      </c>
      <c r="W2108" s="187">
        <v>602176</v>
      </c>
      <c r="X2108" s="188">
        <f>L2108-2</f>
        <v>26.668181818181814</v>
      </c>
      <c r="Y2108" s="189">
        <v>759</v>
      </c>
      <c r="Z2108" s="189">
        <v>167453552</v>
      </c>
      <c r="AA2108" s="189">
        <v>602177</v>
      </c>
      <c r="AB2108" s="357">
        <v>24</v>
      </c>
    </row>
    <row r="2109" spans="1:33" x14ac:dyDescent="0.25">
      <c r="A2109" s="125" t="s">
        <v>2949</v>
      </c>
      <c r="B2109" s="183">
        <v>167453553</v>
      </c>
      <c r="C2109" s="184">
        <v>3.87</v>
      </c>
      <c r="D2109" s="127">
        <f>(C2109+4.2+coefficient!$B$20-0.5)/0.9*1.19</f>
        <v>21.909222222222223</v>
      </c>
      <c r="E2109" s="128">
        <f>(C2109+4.2+coefficient!$B$20-0.5)/0.95</f>
        <v>17.442105263157895</v>
      </c>
      <c r="F2109" s="185" t="s">
        <v>842</v>
      </c>
      <c r="G2109" s="179">
        <v>2108</v>
      </c>
      <c r="H2109" s="180">
        <f>(C2109+4.2+coefficient!$B$20)/0.85*1.19</f>
        <v>23.898</v>
      </c>
      <c r="I2109" s="132">
        <v>294</v>
      </c>
      <c r="J2109" s="132">
        <v>167453553</v>
      </c>
      <c r="K2109" s="132">
        <v>453248</v>
      </c>
      <c r="L2109" s="181">
        <f>(C2109+4.2+coefficient!$B$20)/0.88*1.19</f>
        <v>23.083295454545453</v>
      </c>
      <c r="M2109" s="135">
        <v>295</v>
      </c>
      <c r="N2109" s="135">
        <v>167453553</v>
      </c>
      <c r="O2109" s="135">
        <v>453249</v>
      </c>
      <c r="P2109" s="182">
        <f>(C2109+4.2+coefficient!$B$20-0.5)/0.88*1.19</f>
        <v>22.40715909090909</v>
      </c>
      <c r="Q2109" s="137">
        <v>296</v>
      </c>
      <c r="R2109" s="137">
        <v>167453553</v>
      </c>
      <c r="S2109" s="137">
        <v>453250</v>
      </c>
      <c r="T2109" s="186">
        <f t="shared" si="143"/>
        <v>10.912840909090908</v>
      </c>
      <c r="U2109" s="187">
        <v>758</v>
      </c>
      <c r="V2109" s="187">
        <v>167453553</v>
      </c>
      <c r="W2109" s="187">
        <v>602178</v>
      </c>
      <c r="X2109" s="188">
        <f t="shared" ref="X2109:X2118" si="146">L2109-4.9</f>
        <v>18.183295454545451</v>
      </c>
      <c r="Y2109" s="189">
        <v>759</v>
      </c>
      <c r="Z2109" s="189">
        <v>167453553</v>
      </c>
      <c r="AA2109" s="189">
        <v>602179</v>
      </c>
      <c r="AB2109" s="357">
        <v>24</v>
      </c>
    </row>
    <row r="2110" spans="1:33" x14ac:dyDescent="0.25">
      <c r="A2110" s="144" t="s">
        <v>2950</v>
      </c>
      <c r="B2110" s="183">
        <v>167453554</v>
      </c>
      <c r="C2110" s="184">
        <v>5</v>
      </c>
      <c r="D2110" s="127">
        <f>(C2110+4.2+coefficient!$B$19-0.5)/0.9*1.19</f>
        <v>27.369999999999997</v>
      </c>
      <c r="E2110" s="128">
        <f>(C2110+4.2+coefficient!$B$19-0.5)/0.95</f>
        <v>21.789473684210527</v>
      </c>
      <c r="F2110" s="178" t="s">
        <v>841</v>
      </c>
      <c r="G2110" s="179">
        <v>2109</v>
      </c>
      <c r="H2110" s="180">
        <f>(C2110+4.2+coefficient!$B$19)/0.85*1.19</f>
        <v>29.68</v>
      </c>
      <c r="I2110" s="132">
        <v>294</v>
      </c>
      <c r="J2110" s="132">
        <v>167453554</v>
      </c>
      <c r="K2110" s="132">
        <v>453251</v>
      </c>
      <c r="L2110" s="181">
        <f>(C2110+4.2+coefficient!$B$19)/0.88*1.19</f>
        <v>28.668181818181814</v>
      </c>
      <c r="M2110" s="135">
        <v>295</v>
      </c>
      <c r="N2110" s="135">
        <v>167453554</v>
      </c>
      <c r="O2110" s="135">
        <v>453252</v>
      </c>
      <c r="P2110" s="182">
        <f>(C2110+4.2+coefficient!$B$19-0.5)/0.88*1.19</f>
        <v>27.992045454545455</v>
      </c>
      <c r="Q2110" s="137">
        <v>296</v>
      </c>
      <c r="R2110" s="137">
        <v>167453554</v>
      </c>
      <c r="S2110" s="137">
        <v>453253</v>
      </c>
      <c r="T2110" s="186">
        <f t="shared" si="143"/>
        <v>12.44090909090909</v>
      </c>
      <c r="U2110" s="187">
        <v>758</v>
      </c>
      <c r="V2110" s="187">
        <v>167453554</v>
      </c>
      <c r="W2110" s="187">
        <v>602180</v>
      </c>
      <c r="X2110" s="188">
        <f t="shared" si="146"/>
        <v>23.768181818181816</v>
      </c>
      <c r="Y2110" s="189">
        <v>759</v>
      </c>
      <c r="Z2110" s="189">
        <v>167453554</v>
      </c>
      <c r="AA2110" s="189">
        <v>602181</v>
      </c>
      <c r="AB2110" s="357">
        <v>24</v>
      </c>
    </row>
    <row r="2111" spans="1:33" x14ac:dyDescent="0.25">
      <c r="A2111" s="125" t="s">
        <v>2951</v>
      </c>
      <c r="B2111" s="183">
        <v>167453555</v>
      </c>
      <c r="C2111" s="184">
        <v>3.78</v>
      </c>
      <c r="D2111" s="127">
        <f>(C2111+4.2+coefficient!$B$20-0.5)/0.9*1.19</f>
        <v>21.790222222222219</v>
      </c>
      <c r="E2111" s="128">
        <f>(C2111+4.2+coefficient!$B$20-0.5)/0.95</f>
        <v>17.347368421052632</v>
      </c>
      <c r="F2111" s="185" t="s">
        <v>842</v>
      </c>
      <c r="G2111" s="179">
        <v>2110</v>
      </c>
      <c r="H2111" s="180">
        <f>(C2111+4.2+coefficient!$B$20)/0.85*1.19</f>
        <v>23.771999999999998</v>
      </c>
      <c r="I2111" s="132">
        <v>294</v>
      </c>
      <c r="J2111" s="132">
        <v>167453555</v>
      </c>
      <c r="K2111" s="132">
        <v>453254</v>
      </c>
      <c r="L2111" s="181">
        <f>(C2111+4.2+coefficient!$B$20)/0.88*1.19</f>
        <v>22.961590909090908</v>
      </c>
      <c r="M2111" s="135">
        <v>295</v>
      </c>
      <c r="N2111" s="135">
        <v>167453555</v>
      </c>
      <c r="O2111" s="135">
        <v>453255</v>
      </c>
      <c r="P2111" s="182">
        <f>(C2111+4.2+coefficient!$B$20-0.5)/0.88*1.19</f>
        <v>22.285454545454545</v>
      </c>
      <c r="Q2111" s="137">
        <v>296</v>
      </c>
      <c r="R2111" s="137">
        <v>167453555</v>
      </c>
      <c r="S2111" s="137">
        <v>453256</v>
      </c>
      <c r="T2111" s="186">
        <f t="shared" si="143"/>
        <v>10.791136363636364</v>
      </c>
      <c r="U2111" s="187">
        <v>758</v>
      </c>
      <c r="V2111" s="187">
        <v>167453555</v>
      </c>
      <c r="W2111" s="187">
        <v>602182</v>
      </c>
      <c r="X2111" s="188">
        <f t="shared" si="146"/>
        <v>18.06159090909091</v>
      </c>
      <c r="Y2111" s="189">
        <v>759</v>
      </c>
      <c r="Z2111" s="189">
        <v>167453555</v>
      </c>
      <c r="AA2111" s="189">
        <v>602183</v>
      </c>
      <c r="AB2111" s="357">
        <v>24</v>
      </c>
    </row>
    <row r="2112" spans="1:33" x14ac:dyDescent="0.25">
      <c r="A2112" s="144" t="s">
        <v>2952</v>
      </c>
      <c r="B2112" s="183">
        <v>167453556</v>
      </c>
      <c r="C2112" s="184">
        <v>4.91</v>
      </c>
      <c r="D2112" s="127">
        <f>(C2112+4.2+coefficient!$B$19-0.5)/0.9*1.19</f>
        <v>27.250999999999998</v>
      </c>
      <c r="E2112" s="128">
        <f>(C2112+4.2+coefficient!$B$19-0.5)/0.95</f>
        <v>21.694736842105264</v>
      </c>
      <c r="F2112" s="178" t="s">
        <v>841</v>
      </c>
      <c r="G2112" s="179">
        <v>2111</v>
      </c>
      <c r="H2112" s="180">
        <f>(C2112+4.2+coefficient!$B$19)/0.85*1.19</f>
        <v>29.553999999999998</v>
      </c>
      <c r="I2112" s="132">
        <v>294</v>
      </c>
      <c r="J2112" s="132">
        <v>167453556</v>
      </c>
      <c r="K2112" s="132">
        <v>453257</v>
      </c>
      <c r="L2112" s="181">
        <f>(C2112+4.2+coefficient!$B$19)/0.88*1.19</f>
        <v>28.54647727272727</v>
      </c>
      <c r="M2112" s="135">
        <v>295</v>
      </c>
      <c r="N2112" s="135">
        <v>167453556</v>
      </c>
      <c r="O2112" s="135">
        <v>453258</v>
      </c>
      <c r="P2112" s="182">
        <f>(C2112+4.2+coefficient!$B$19-0.5)/0.88*1.19</f>
        <v>27.870340909090906</v>
      </c>
      <c r="Q2112" s="137">
        <v>296</v>
      </c>
      <c r="R2112" s="137">
        <v>167453556</v>
      </c>
      <c r="S2112" s="137">
        <v>453259</v>
      </c>
      <c r="T2112" s="186">
        <f t="shared" si="143"/>
        <v>12.319204545454545</v>
      </c>
      <c r="U2112" s="187">
        <v>758</v>
      </c>
      <c r="V2112" s="187">
        <v>167453556</v>
      </c>
      <c r="W2112" s="187">
        <v>602184</v>
      </c>
      <c r="X2112" s="188">
        <f t="shared" si="146"/>
        <v>23.646477272727267</v>
      </c>
      <c r="Y2112" s="189">
        <v>759</v>
      </c>
      <c r="Z2112" s="189">
        <v>167453556</v>
      </c>
      <c r="AA2112" s="189">
        <v>602185</v>
      </c>
      <c r="AB2112" s="357">
        <v>24</v>
      </c>
    </row>
    <row r="2113" spans="1:28" x14ac:dyDescent="0.25">
      <c r="A2113" s="125" t="s">
        <v>2953</v>
      </c>
      <c r="B2113" s="183">
        <v>167453557</v>
      </c>
      <c r="C2113" s="184">
        <v>4.51</v>
      </c>
      <c r="D2113" s="127">
        <f>(C2113+4.2+coefficient!$B$19-0.5)/0.9*1.19</f>
        <v>26.722111111111111</v>
      </c>
      <c r="E2113" s="128">
        <f>(C2113+4.2+coefficient!$B$19-0.5)/0.95</f>
        <v>21.273684210526319</v>
      </c>
      <c r="F2113" s="185" t="s">
        <v>841</v>
      </c>
      <c r="G2113" s="179">
        <v>2112</v>
      </c>
      <c r="H2113" s="180">
        <f>(C2113+4.2+coefficient!$B$19)/0.85*1.19</f>
        <v>28.994</v>
      </c>
      <c r="I2113" s="132">
        <v>294</v>
      </c>
      <c r="J2113" s="132">
        <v>167453557</v>
      </c>
      <c r="K2113" s="132">
        <v>453260</v>
      </c>
      <c r="L2113" s="181">
        <f>(C2113+4.2+coefficient!$B$19)/0.88*1.19</f>
        <v>28.00556818181818</v>
      </c>
      <c r="M2113" s="135">
        <v>295</v>
      </c>
      <c r="N2113" s="135">
        <v>167453557</v>
      </c>
      <c r="O2113" s="135">
        <v>453261</v>
      </c>
      <c r="P2113" s="182">
        <f>(C2113+4.2+coefficient!$B$19-0.5)/0.88*1.19</f>
        <v>27.329431818181821</v>
      </c>
      <c r="Q2113" s="137">
        <v>296</v>
      </c>
      <c r="R2113" s="137">
        <v>167453557</v>
      </c>
      <c r="S2113" s="137">
        <v>453262</v>
      </c>
      <c r="T2113" s="186">
        <f t="shared" si="143"/>
        <v>11.778295454545455</v>
      </c>
      <c r="U2113" s="187">
        <v>758</v>
      </c>
      <c r="V2113" s="187">
        <v>167453557</v>
      </c>
      <c r="W2113" s="187">
        <v>602186</v>
      </c>
      <c r="X2113" s="188">
        <f t="shared" si="146"/>
        <v>23.105568181818178</v>
      </c>
      <c r="Y2113" s="189">
        <v>759</v>
      </c>
      <c r="Z2113" s="189">
        <v>167453557</v>
      </c>
      <c r="AA2113" s="189">
        <v>602187</v>
      </c>
      <c r="AB2113" s="357">
        <v>24</v>
      </c>
    </row>
    <row r="2114" spans="1:28" x14ac:dyDescent="0.25">
      <c r="A2114" s="146" t="s">
        <v>2954</v>
      </c>
      <c r="B2114" s="190">
        <v>167453558</v>
      </c>
      <c r="C2114" s="191">
        <v>4.3099999999999996</v>
      </c>
      <c r="D2114" s="192">
        <f>(C2114+4.2+coefficient!$B$20-0.5)/0.9*1.19</f>
        <v>22.490999999999996</v>
      </c>
      <c r="E2114" s="193">
        <f>(C2114+4.2+coefficient!$B$20-0.5)/0.95</f>
        <v>17.905263157894737</v>
      </c>
      <c r="F2114" s="178" t="s">
        <v>842</v>
      </c>
      <c r="G2114" s="179">
        <v>2113</v>
      </c>
      <c r="H2114" s="180">
        <f>(C2114+4.2+coefficient!$B$20)/0.85*1.19</f>
        <v>24.513999999999996</v>
      </c>
      <c r="I2114" s="132">
        <v>294</v>
      </c>
      <c r="J2114" s="132">
        <v>167453558</v>
      </c>
      <c r="K2114" s="132">
        <v>453263</v>
      </c>
      <c r="L2114" s="181">
        <f>(C2114+4.2+coefficient!$B$20)/0.88*1.19</f>
        <v>23.678295454545449</v>
      </c>
      <c r="M2114" s="135">
        <v>295</v>
      </c>
      <c r="N2114" s="135">
        <v>167453558</v>
      </c>
      <c r="O2114" s="135">
        <v>453264</v>
      </c>
      <c r="P2114" s="182">
        <f>(C2114+4.2+coefficient!$B$20-0.5)/0.88*1.19</f>
        <v>23.002159090909089</v>
      </c>
      <c r="Q2114" s="137">
        <v>296</v>
      </c>
      <c r="R2114" s="137">
        <v>167453558</v>
      </c>
      <c r="S2114" s="137">
        <v>453265</v>
      </c>
      <c r="T2114" s="186">
        <f t="shared" ref="T2114:T2177" si="147">(C2114+4.2)/0.88*1.19</f>
        <v>11.507840909090907</v>
      </c>
      <c r="U2114" s="187">
        <v>758</v>
      </c>
      <c r="V2114" s="187">
        <v>167453558</v>
      </c>
      <c r="W2114" s="187">
        <v>602188</v>
      </c>
      <c r="X2114" s="188">
        <f t="shared" si="146"/>
        <v>18.77829545454545</v>
      </c>
      <c r="Y2114" s="189">
        <v>759</v>
      </c>
      <c r="Z2114" s="189">
        <v>167453558</v>
      </c>
      <c r="AA2114" s="189">
        <v>602189</v>
      </c>
      <c r="AB2114" s="357">
        <v>0</v>
      </c>
    </row>
    <row r="2115" spans="1:28" x14ac:dyDescent="0.25">
      <c r="A2115" s="148" t="s">
        <v>2955</v>
      </c>
      <c r="B2115" s="190">
        <v>167453559</v>
      </c>
      <c r="C2115" s="191">
        <v>5.04</v>
      </c>
      <c r="D2115" s="192">
        <f>(C2115+4.2+coefficient!$B$19-0.5)/0.9*1.19</f>
        <v>27.422888888888892</v>
      </c>
      <c r="E2115" s="193">
        <f>(C2115+4.2+coefficient!$B$19-0.5)/0.95</f>
        <v>21.831578947368424</v>
      </c>
      <c r="F2115" s="185" t="s">
        <v>841</v>
      </c>
      <c r="G2115" s="179">
        <v>2114</v>
      </c>
      <c r="H2115" s="180">
        <f>(C2115+4.2+coefficient!$B$19)/0.85*1.19</f>
        <v>29.736000000000004</v>
      </c>
      <c r="I2115" s="132">
        <v>294</v>
      </c>
      <c r="J2115" s="132">
        <v>167453559</v>
      </c>
      <c r="K2115" s="132">
        <v>453266</v>
      </c>
      <c r="L2115" s="181">
        <f>(C2115+4.2+coefficient!$B$19)/0.88*1.19</f>
        <v>28.722272727272731</v>
      </c>
      <c r="M2115" s="135">
        <v>295</v>
      </c>
      <c r="N2115" s="135">
        <v>167453559</v>
      </c>
      <c r="O2115" s="135">
        <v>453267</v>
      </c>
      <c r="P2115" s="182">
        <f>(C2115+4.2+coefficient!$B$19-0.5)/0.88*1.19</f>
        <v>28.046136363636364</v>
      </c>
      <c r="Q2115" s="137">
        <v>296</v>
      </c>
      <c r="R2115" s="137">
        <v>167453559</v>
      </c>
      <c r="S2115" s="137">
        <v>453268</v>
      </c>
      <c r="T2115" s="186">
        <f t="shared" si="147"/>
        <v>12.494999999999999</v>
      </c>
      <c r="U2115" s="187">
        <v>758</v>
      </c>
      <c r="V2115" s="187">
        <v>167453559</v>
      </c>
      <c r="W2115" s="187">
        <v>602190</v>
      </c>
      <c r="X2115" s="188">
        <f t="shared" si="146"/>
        <v>23.822272727272733</v>
      </c>
      <c r="Y2115" s="189">
        <v>759</v>
      </c>
      <c r="Z2115" s="189">
        <v>167453559</v>
      </c>
      <c r="AA2115" s="189">
        <v>602191</v>
      </c>
      <c r="AB2115" s="357">
        <v>0</v>
      </c>
    </row>
    <row r="2116" spans="1:28" x14ac:dyDescent="0.25">
      <c r="A2116" s="144" t="s">
        <v>2956</v>
      </c>
      <c r="B2116" s="183">
        <v>167453560</v>
      </c>
      <c r="C2116" s="184">
        <v>2.83</v>
      </c>
      <c r="D2116" s="127">
        <f>(C2116+4.2+coefficient!$B$21-0.5)/0.9*1.19</f>
        <v>17.889666666666667</v>
      </c>
      <c r="E2116" s="128">
        <f>(C2116+4.2+coefficient!$B$21-0.5)/0.95</f>
        <v>14.242105263157896</v>
      </c>
      <c r="F2116" s="178" t="s">
        <v>516</v>
      </c>
      <c r="G2116" s="179">
        <v>2115</v>
      </c>
      <c r="H2116" s="180">
        <f>(C2116+4.2+coefficient!$B$21)/0.85*1.19</f>
        <v>19.641999999999999</v>
      </c>
      <c r="I2116" s="132">
        <v>294</v>
      </c>
      <c r="J2116" s="132">
        <v>167453560</v>
      </c>
      <c r="K2116" s="132">
        <v>453269</v>
      </c>
      <c r="L2116" s="181">
        <f>(C2116+4.2+coefficient!$B$21)/0.88*1.19</f>
        <v>18.972386363636364</v>
      </c>
      <c r="M2116" s="135">
        <v>295</v>
      </c>
      <c r="N2116" s="135">
        <v>167453560</v>
      </c>
      <c r="O2116" s="135">
        <v>453270</v>
      </c>
      <c r="P2116" s="182">
        <f>(C2116+4.2+coefficient!$B$21-0.5)/0.88*1.19</f>
        <v>18.296250000000001</v>
      </c>
      <c r="Q2116" s="137">
        <v>296</v>
      </c>
      <c r="R2116" s="137">
        <v>167453560</v>
      </c>
      <c r="S2116" s="137">
        <v>453271</v>
      </c>
      <c r="T2116" s="186">
        <f t="shared" si="147"/>
        <v>9.5064772727272722</v>
      </c>
      <c r="U2116" s="187">
        <v>758</v>
      </c>
      <c r="V2116" s="187">
        <v>167453560</v>
      </c>
      <c r="W2116" s="187">
        <v>602192</v>
      </c>
      <c r="X2116" s="188">
        <f t="shared" si="146"/>
        <v>14.072386363636364</v>
      </c>
      <c r="Y2116" s="189">
        <v>759</v>
      </c>
      <c r="Z2116" s="189">
        <v>167453560</v>
      </c>
      <c r="AA2116" s="189">
        <v>602193</v>
      </c>
      <c r="AB2116" s="357">
        <v>48</v>
      </c>
    </row>
    <row r="2117" spans="1:28" x14ac:dyDescent="0.25">
      <c r="A2117" s="125" t="s">
        <v>2957</v>
      </c>
      <c r="B2117" s="183">
        <v>167453561</v>
      </c>
      <c r="C2117" s="184">
        <v>3.71</v>
      </c>
      <c r="D2117" s="127">
        <f>(C2117+4.2+coefficient!$B$20-0.5)/0.9*1.19</f>
        <v>21.697666666666667</v>
      </c>
      <c r="E2117" s="128">
        <f>(C2117+4.2+coefficient!$B$20-0.5)/0.95</f>
        <v>17.273684210526316</v>
      </c>
      <c r="F2117" s="185" t="s">
        <v>842</v>
      </c>
      <c r="G2117" s="179">
        <v>2116</v>
      </c>
      <c r="H2117" s="180">
        <f>(C2117+4.2+coefficient!$B$20)/0.85*1.19</f>
        <v>23.673999999999999</v>
      </c>
      <c r="I2117" s="132">
        <v>294</v>
      </c>
      <c r="J2117" s="132">
        <v>167453561</v>
      </c>
      <c r="K2117" s="132">
        <v>453272</v>
      </c>
      <c r="L2117" s="181">
        <f>(C2117+4.2+coefficient!$B$20)/0.88*1.19</f>
        <v>22.866931818181815</v>
      </c>
      <c r="M2117" s="135">
        <v>295</v>
      </c>
      <c r="N2117" s="135">
        <v>167453561</v>
      </c>
      <c r="O2117" s="135">
        <v>453273</v>
      </c>
      <c r="P2117" s="182">
        <f>(C2117+4.2+coefficient!$B$20-0.5)/0.88*1.19</f>
        <v>22.190795454545455</v>
      </c>
      <c r="Q2117" s="137">
        <v>296</v>
      </c>
      <c r="R2117" s="137">
        <v>167453561</v>
      </c>
      <c r="S2117" s="137">
        <v>453274</v>
      </c>
      <c r="T2117" s="186">
        <f t="shared" si="147"/>
        <v>10.696477272727272</v>
      </c>
      <c r="U2117" s="187">
        <v>758</v>
      </c>
      <c r="V2117" s="187">
        <v>167453561</v>
      </c>
      <c r="W2117" s="187">
        <v>602194</v>
      </c>
      <c r="X2117" s="188">
        <f t="shared" si="146"/>
        <v>17.966931818181813</v>
      </c>
      <c r="Y2117" s="189">
        <v>759</v>
      </c>
      <c r="Z2117" s="189">
        <v>167453561</v>
      </c>
      <c r="AA2117" s="189">
        <v>602195</v>
      </c>
      <c r="AB2117" s="357">
        <v>31</v>
      </c>
    </row>
    <row r="2118" spans="1:28" x14ac:dyDescent="0.25">
      <c r="A2118" s="144" t="s">
        <v>2958</v>
      </c>
      <c r="B2118" s="183">
        <v>167453562</v>
      </c>
      <c r="C2118" s="184">
        <v>4.4400000000000004</v>
      </c>
      <c r="D2118" s="127">
        <f>(C2118+4.2+coefficient!$B$19-0.5)/0.9*1.19</f>
        <v>26.629555555555552</v>
      </c>
      <c r="E2118" s="128">
        <f>(C2118+4.2+coefficient!$B$19-0.5)/0.95</f>
        <v>21.200000000000003</v>
      </c>
      <c r="F2118" s="178" t="s">
        <v>841</v>
      </c>
      <c r="G2118" s="179">
        <v>2117</v>
      </c>
      <c r="H2118" s="180">
        <f>(C2118+4.2+coefficient!$B$19)/0.85*1.19</f>
        <v>28.896000000000001</v>
      </c>
      <c r="I2118" s="132">
        <v>294</v>
      </c>
      <c r="J2118" s="132">
        <v>167453562</v>
      </c>
      <c r="K2118" s="132">
        <v>453275</v>
      </c>
      <c r="L2118" s="181">
        <f>(C2118+4.2+coefficient!$B$19)/0.88*1.19</f>
        <v>27.910909090909094</v>
      </c>
      <c r="M2118" s="135">
        <v>295</v>
      </c>
      <c r="N2118" s="135">
        <v>167453562</v>
      </c>
      <c r="O2118" s="135">
        <v>453276</v>
      </c>
      <c r="P2118" s="182">
        <f>(C2118+4.2+coefficient!$B$19-0.5)/0.88*1.19</f>
        <v>27.234772727272727</v>
      </c>
      <c r="Q2118" s="137">
        <v>296</v>
      </c>
      <c r="R2118" s="137">
        <v>167453562</v>
      </c>
      <c r="S2118" s="137">
        <v>453277</v>
      </c>
      <c r="T2118" s="186">
        <f t="shared" si="147"/>
        <v>11.683636363636364</v>
      </c>
      <c r="U2118" s="187">
        <v>758</v>
      </c>
      <c r="V2118" s="187">
        <v>167453562</v>
      </c>
      <c r="W2118" s="187">
        <v>602196</v>
      </c>
      <c r="X2118" s="188">
        <f t="shared" si="146"/>
        <v>23.010909090909095</v>
      </c>
      <c r="Y2118" s="189">
        <v>759</v>
      </c>
      <c r="Z2118" s="189">
        <v>167453562</v>
      </c>
      <c r="AA2118" s="189">
        <v>602197</v>
      </c>
      <c r="AB2118" s="357">
        <v>31</v>
      </c>
    </row>
    <row r="2119" spans="1:28" x14ac:dyDescent="0.25">
      <c r="A2119" s="148" t="s">
        <v>2959</v>
      </c>
      <c r="B2119" s="190">
        <v>167453563</v>
      </c>
      <c r="C2119" s="191">
        <v>3.64</v>
      </c>
      <c r="D2119" s="192">
        <f>(C2119+4.2+coefficient!$B$20-0.5)/0.9*1.19</f>
        <v>21.60511111111111</v>
      </c>
      <c r="E2119" s="193">
        <f>(C2119+4.2+coefficient!$B$20-0.5)/0.95</f>
        <v>17.2</v>
      </c>
      <c r="F2119" s="185" t="s">
        <v>842</v>
      </c>
      <c r="G2119" s="179">
        <v>2118</v>
      </c>
      <c r="H2119" s="180">
        <f>(C2119+4.2+coefficient!$B$20)/0.85*1.19</f>
        <v>23.576000000000001</v>
      </c>
      <c r="I2119" s="132">
        <v>294</v>
      </c>
      <c r="J2119" s="132">
        <v>167453563</v>
      </c>
      <c r="K2119" s="132">
        <v>453278</v>
      </c>
      <c r="L2119" s="181">
        <f>(C2119+4.2+coefficient!$B$20)/0.88*1.19</f>
        <v>22.772272727272728</v>
      </c>
      <c r="M2119" s="135">
        <v>295</v>
      </c>
      <c r="N2119" s="135">
        <v>167453563</v>
      </c>
      <c r="O2119" s="135">
        <v>453279</v>
      </c>
      <c r="P2119" s="182">
        <f>(C2119+4.2+coefficient!$B$20-0.5)/0.88*1.19</f>
        <v>22.096136363636361</v>
      </c>
      <c r="Q2119" s="137">
        <v>296</v>
      </c>
      <c r="R2119" s="137">
        <v>167453563</v>
      </c>
      <c r="S2119" s="137">
        <v>453280</v>
      </c>
      <c r="T2119" s="186">
        <f t="shared" si="147"/>
        <v>10.60181818181818</v>
      </c>
      <c r="U2119" s="187">
        <v>758</v>
      </c>
      <c r="V2119" s="187">
        <v>167453563</v>
      </c>
      <c r="W2119" s="187">
        <v>602198</v>
      </c>
      <c r="X2119" s="188">
        <f>L2119-2</f>
        <v>20.772272727272728</v>
      </c>
      <c r="Y2119" s="189">
        <v>759</v>
      </c>
      <c r="Z2119" s="189">
        <v>167453563</v>
      </c>
      <c r="AA2119" s="189">
        <v>602199</v>
      </c>
      <c r="AB2119" s="357">
        <v>48</v>
      </c>
    </row>
    <row r="2120" spans="1:28" x14ac:dyDescent="0.25">
      <c r="A2120" s="146" t="s">
        <v>2960</v>
      </c>
      <c r="B2120" s="190">
        <v>167453564</v>
      </c>
      <c r="C2120" s="191">
        <v>4.7699999999999996</v>
      </c>
      <c r="D2120" s="192">
        <f>(C2120+4.2+coefficient!$B$19-0.5)/0.9*1.19</f>
        <v>27.065888888888885</v>
      </c>
      <c r="E2120" s="193">
        <f>(C2120+4.2+coefficient!$B$19-0.5)/0.95</f>
        <v>21.547368421052632</v>
      </c>
      <c r="F2120" s="178" t="s">
        <v>841</v>
      </c>
      <c r="G2120" s="179">
        <v>2119</v>
      </c>
      <c r="H2120" s="180">
        <f>(C2120+4.2+coefficient!$B$19)/0.85*1.19</f>
        <v>29.357999999999997</v>
      </c>
      <c r="I2120" s="132">
        <v>294</v>
      </c>
      <c r="J2120" s="132">
        <v>167453564</v>
      </c>
      <c r="K2120" s="132">
        <v>453281</v>
      </c>
      <c r="L2120" s="181">
        <f>(C2120+4.2+coefficient!$B$19)/0.88*1.19</f>
        <v>28.357159090909089</v>
      </c>
      <c r="M2120" s="135">
        <v>295</v>
      </c>
      <c r="N2120" s="135">
        <v>167453564</v>
      </c>
      <c r="O2120" s="135">
        <v>453282</v>
      </c>
      <c r="P2120" s="182">
        <f>(C2120+4.2+coefficient!$B$19-0.5)/0.88*1.19</f>
        <v>27.681022727272726</v>
      </c>
      <c r="Q2120" s="137">
        <v>296</v>
      </c>
      <c r="R2120" s="137">
        <v>167453564</v>
      </c>
      <c r="S2120" s="137">
        <v>453283</v>
      </c>
      <c r="T2120" s="186">
        <f t="shared" si="147"/>
        <v>12.129886363636361</v>
      </c>
      <c r="U2120" s="187">
        <v>758</v>
      </c>
      <c r="V2120" s="187">
        <v>167453564</v>
      </c>
      <c r="W2120" s="187">
        <v>602200</v>
      </c>
      <c r="X2120" s="188">
        <f>L2120-2</f>
        <v>26.357159090909089</v>
      </c>
      <c r="Y2120" s="189">
        <v>759</v>
      </c>
      <c r="Z2120" s="189">
        <v>167453564</v>
      </c>
      <c r="AA2120" s="189">
        <v>602201</v>
      </c>
      <c r="AB2120" s="357">
        <v>48</v>
      </c>
    </row>
    <row r="2121" spans="1:28" x14ac:dyDescent="0.25">
      <c r="A2121" s="125" t="s">
        <v>2961</v>
      </c>
      <c r="B2121" s="183">
        <v>167453565</v>
      </c>
      <c r="C2121" s="184">
        <v>3.64</v>
      </c>
      <c r="D2121" s="127">
        <f>(C2121+4.2+coefficient!$B$20-0.5)/0.9*1.19</f>
        <v>21.60511111111111</v>
      </c>
      <c r="E2121" s="128">
        <f>(C2121+4.2+coefficient!$B$20-0.5)/0.95</f>
        <v>17.2</v>
      </c>
      <c r="F2121" s="185" t="s">
        <v>842</v>
      </c>
      <c r="G2121" s="179">
        <v>2120</v>
      </c>
      <c r="H2121" s="180">
        <f>(C2121+4.2+coefficient!$B$20)/0.85*1.19</f>
        <v>23.576000000000001</v>
      </c>
      <c r="I2121" s="132">
        <v>294</v>
      </c>
      <c r="J2121" s="132">
        <v>167453565</v>
      </c>
      <c r="K2121" s="132">
        <v>453284</v>
      </c>
      <c r="L2121" s="181">
        <f>(C2121+4.2+coefficient!$B$20)/0.88*1.19</f>
        <v>22.772272727272728</v>
      </c>
      <c r="M2121" s="135">
        <v>295</v>
      </c>
      <c r="N2121" s="135">
        <v>167453565</v>
      </c>
      <c r="O2121" s="135">
        <v>453285</v>
      </c>
      <c r="P2121" s="182">
        <f>(C2121+4.2+coefficient!$B$20-0.5)/0.88*1.19</f>
        <v>22.096136363636361</v>
      </c>
      <c r="Q2121" s="137">
        <v>296</v>
      </c>
      <c r="R2121" s="137">
        <v>167453565</v>
      </c>
      <c r="S2121" s="137">
        <v>453286</v>
      </c>
      <c r="T2121" s="186">
        <f t="shared" si="147"/>
        <v>10.60181818181818</v>
      </c>
      <c r="U2121" s="187">
        <v>758</v>
      </c>
      <c r="V2121" s="187">
        <v>167453565</v>
      </c>
      <c r="W2121" s="187">
        <v>602202</v>
      </c>
      <c r="X2121" s="188">
        <f t="shared" ref="X2121:X2133" si="148">L2121-4.9</f>
        <v>17.87227272727273</v>
      </c>
      <c r="Y2121" s="189">
        <v>759</v>
      </c>
      <c r="Z2121" s="189">
        <v>167453565</v>
      </c>
      <c r="AA2121" s="189">
        <v>602203</v>
      </c>
      <c r="AB2121" s="357">
        <v>48</v>
      </c>
    </row>
    <row r="2122" spans="1:28" x14ac:dyDescent="0.25">
      <c r="A2122" s="144" t="s">
        <v>2962</v>
      </c>
      <c r="B2122" s="183">
        <v>167453566</v>
      </c>
      <c r="C2122" s="184">
        <v>4.7699999999999996</v>
      </c>
      <c r="D2122" s="127">
        <f>(C2122+4.2+coefficient!$B$19-0.5)/0.9*1.19</f>
        <v>27.065888888888885</v>
      </c>
      <c r="E2122" s="128">
        <f>(C2122+4.2+coefficient!$B$19-0.5)/0.95</f>
        <v>21.547368421052632</v>
      </c>
      <c r="F2122" s="178" t="s">
        <v>841</v>
      </c>
      <c r="G2122" s="179">
        <v>2121</v>
      </c>
      <c r="H2122" s="180">
        <f>(C2122+4.2+coefficient!$B$19)/0.85*1.19</f>
        <v>29.357999999999997</v>
      </c>
      <c r="I2122" s="132">
        <v>294</v>
      </c>
      <c r="J2122" s="132">
        <v>167453566</v>
      </c>
      <c r="K2122" s="132">
        <v>453287</v>
      </c>
      <c r="L2122" s="181">
        <f>(C2122+4.2+coefficient!$B$19)/0.88*1.19</f>
        <v>28.357159090909089</v>
      </c>
      <c r="M2122" s="135">
        <v>295</v>
      </c>
      <c r="N2122" s="135">
        <v>167453566</v>
      </c>
      <c r="O2122" s="135">
        <v>453288</v>
      </c>
      <c r="P2122" s="182">
        <f>(C2122+4.2+coefficient!$B$19-0.5)/0.88*1.19</f>
        <v>27.681022727272726</v>
      </c>
      <c r="Q2122" s="137">
        <v>296</v>
      </c>
      <c r="R2122" s="137">
        <v>167453566</v>
      </c>
      <c r="S2122" s="137">
        <v>453289</v>
      </c>
      <c r="T2122" s="186">
        <f t="shared" si="147"/>
        <v>12.129886363636361</v>
      </c>
      <c r="U2122" s="187">
        <v>758</v>
      </c>
      <c r="V2122" s="187">
        <v>167453566</v>
      </c>
      <c r="W2122" s="187">
        <v>602204</v>
      </c>
      <c r="X2122" s="188">
        <f t="shared" si="148"/>
        <v>23.457159090909087</v>
      </c>
      <c r="Y2122" s="189">
        <v>759</v>
      </c>
      <c r="Z2122" s="189">
        <v>167453566</v>
      </c>
      <c r="AA2122" s="189">
        <v>602205</v>
      </c>
      <c r="AB2122" s="357">
        <v>48</v>
      </c>
    </row>
    <row r="2123" spans="1:28" x14ac:dyDescent="0.25">
      <c r="A2123" s="125" t="s">
        <v>2963</v>
      </c>
      <c r="B2123" s="183">
        <v>167453567</v>
      </c>
      <c r="C2123" s="184">
        <v>3.55</v>
      </c>
      <c r="D2123" s="127">
        <f>(C2123+4.2+coefficient!$B$20-0.5)/0.9*1.19</f>
        <v>21.486111111111107</v>
      </c>
      <c r="E2123" s="128">
        <f>(C2123+4.2+coefficient!$B$20-0.5)/0.95</f>
        <v>17.105263157894736</v>
      </c>
      <c r="F2123" s="185" t="s">
        <v>842</v>
      </c>
      <c r="G2123" s="179">
        <v>2122</v>
      </c>
      <c r="H2123" s="180">
        <f>(C2123+4.2+coefficient!$B$20)/0.85*1.19</f>
        <v>23.45</v>
      </c>
      <c r="I2123" s="132">
        <v>294</v>
      </c>
      <c r="J2123" s="132">
        <v>167453567</v>
      </c>
      <c r="K2123" s="132">
        <v>453290</v>
      </c>
      <c r="L2123" s="181">
        <f>(C2123+4.2+coefficient!$B$20)/0.88*1.19</f>
        <v>22.650568181818183</v>
      </c>
      <c r="M2123" s="135">
        <v>295</v>
      </c>
      <c r="N2123" s="135">
        <v>167453567</v>
      </c>
      <c r="O2123" s="135">
        <v>453291</v>
      </c>
      <c r="P2123" s="182">
        <f>(C2123+4.2+coefficient!$B$20-0.5)/0.88*1.19</f>
        <v>21.974431818181817</v>
      </c>
      <c r="Q2123" s="137">
        <v>296</v>
      </c>
      <c r="R2123" s="137">
        <v>167453567</v>
      </c>
      <c r="S2123" s="137">
        <v>453292</v>
      </c>
      <c r="T2123" s="186">
        <f t="shared" si="147"/>
        <v>10.480113636363635</v>
      </c>
      <c r="U2123" s="187">
        <v>758</v>
      </c>
      <c r="V2123" s="187">
        <v>167453567</v>
      </c>
      <c r="W2123" s="187">
        <v>602206</v>
      </c>
      <c r="X2123" s="188">
        <f t="shared" si="148"/>
        <v>17.750568181818181</v>
      </c>
      <c r="Y2123" s="189">
        <v>759</v>
      </c>
      <c r="Z2123" s="189">
        <v>167453567</v>
      </c>
      <c r="AA2123" s="189">
        <v>602207</v>
      </c>
      <c r="AB2123" s="357">
        <v>48</v>
      </c>
    </row>
    <row r="2124" spans="1:28" x14ac:dyDescent="0.25">
      <c r="A2124" s="144" t="s">
        <v>2964</v>
      </c>
      <c r="B2124" s="183">
        <v>167453568</v>
      </c>
      <c r="C2124" s="184">
        <v>4.68</v>
      </c>
      <c r="D2124" s="127">
        <f>(C2124+4.2+coefficient!$B$19-0.5)/0.9*1.19</f>
        <v>26.946888888888886</v>
      </c>
      <c r="E2124" s="128">
        <f>(C2124+4.2+coefficient!$B$19-0.5)/0.95</f>
        <v>21.452631578947368</v>
      </c>
      <c r="F2124" s="178" t="s">
        <v>841</v>
      </c>
      <c r="G2124" s="179">
        <v>2123</v>
      </c>
      <c r="H2124" s="180">
        <f>(C2124+4.2+coefficient!$B$19)/0.85*1.19</f>
        <v>29.231999999999996</v>
      </c>
      <c r="I2124" s="132">
        <v>294</v>
      </c>
      <c r="J2124" s="132">
        <v>167453568</v>
      </c>
      <c r="K2124" s="132">
        <v>453293</v>
      </c>
      <c r="L2124" s="181">
        <f>(C2124+4.2+coefficient!$B$19)/0.88*1.19</f>
        <v>28.235454545454544</v>
      </c>
      <c r="M2124" s="135">
        <v>295</v>
      </c>
      <c r="N2124" s="135">
        <v>167453568</v>
      </c>
      <c r="O2124" s="135">
        <v>453294</v>
      </c>
      <c r="P2124" s="182">
        <f>(C2124+4.2+coefficient!$B$19-0.5)/0.88*1.19</f>
        <v>27.559318181818178</v>
      </c>
      <c r="Q2124" s="137">
        <v>296</v>
      </c>
      <c r="R2124" s="137">
        <v>167453568</v>
      </c>
      <c r="S2124" s="137">
        <v>453295</v>
      </c>
      <c r="T2124" s="186">
        <f t="shared" si="147"/>
        <v>12.008181818181816</v>
      </c>
      <c r="U2124" s="187">
        <v>758</v>
      </c>
      <c r="V2124" s="187">
        <v>167453568</v>
      </c>
      <c r="W2124" s="187">
        <v>602208</v>
      </c>
      <c r="X2124" s="188">
        <f t="shared" si="148"/>
        <v>23.335454545454546</v>
      </c>
      <c r="Y2124" s="189">
        <v>759</v>
      </c>
      <c r="Z2124" s="189">
        <v>167453568</v>
      </c>
      <c r="AA2124" s="189">
        <v>602209</v>
      </c>
      <c r="AB2124" s="357">
        <v>48</v>
      </c>
    </row>
    <row r="2125" spans="1:28" x14ac:dyDescent="0.25">
      <c r="A2125" s="125" t="s">
        <v>2965</v>
      </c>
      <c r="B2125" s="183">
        <v>167453569</v>
      </c>
      <c r="C2125" s="184">
        <v>4.28</v>
      </c>
      <c r="D2125" s="127">
        <f>(C2125+4.2+coefficient!$B$19-0.5)/0.9*1.19</f>
        <v>26.417999999999999</v>
      </c>
      <c r="E2125" s="128">
        <f>(C2125+4.2+coefficient!$B$19-0.5)/0.95</f>
        <v>21.031578947368423</v>
      </c>
      <c r="F2125" s="185" t="s">
        <v>841</v>
      </c>
      <c r="G2125" s="179">
        <v>2124</v>
      </c>
      <c r="H2125" s="180">
        <f>(C2125+4.2+coefficient!$B$19)/0.85*1.19</f>
        <v>28.671999999999997</v>
      </c>
      <c r="I2125" s="132">
        <v>294</v>
      </c>
      <c r="J2125" s="132">
        <v>167453569</v>
      </c>
      <c r="K2125" s="132">
        <v>453296</v>
      </c>
      <c r="L2125" s="181">
        <f>(C2125+4.2+coefficient!$B$19)/0.88*1.19</f>
        <v>27.694545454545455</v>
      </c>
      <c r="M2125" s="135">
        <v>295</v>
      </c>
      <c r="N2125" s="135">
        <v>167453569</v>
      </c>
      <c r="O2125" s="135">
        <v>453297</v>
      </c>
      <c r="P2125" s="182">
        <f>(C2125+4.2+coefficient!$B$19-0.5)/0.88*1.19</f>
        <v>27.018409090909088</v>
      </c>
      <c r="Q2125" s="137">
        <v>296</v>
      </c>
      <c r="R2125" s="137">
        <v>167453569</v>
      </c>
      <c r="S2125" s="137">
        <v>453298</v>
      </c>
      <c r="T2125" s="186">
        <f t="shared" si="147"/>
        <v>11.467272727272727</v>
      </c>
      <c r="U2125" s="187">
        <v>758</v>
      </c>
      <c r="V2125" s="187">
        <v>167453569</v>
      </c>
      <c r="W2125" s="187">
        <v>602210</v>
      </c>
      <c r="X2125" s="188">
        <f t="shared" si="148"/>
        <v>22.794545454545457</v>
      </c>
      <c r="Y2125" s="189">
        <v>759</v>
      </c>
      <c r="Z2125" s="189">
        <v>167453569</v>
      </c>
      <c r="AA2125" s="189">
        <v>602211</v>
      </c>
      <c r="AB2125" s="357">
        <v>48</v>
      </c>
    </row>
    <row r="2126" spans="1:28" x14ac:dyDescent="0.25">
      <c r="A2126" s="146" t="s">
        <v>2966</v>
      </c>
      <c r="B2126" s="190">
        <v>167453570</v>
      </c>
      <c r="C2126" s="191">
        <v>4.08</v>
      </c>
      <c r="D2126" s="192">
        <f>(C2126+4.2+coefficient!$B$20-0.5)/0.9*1.19</f>
        <v>22.186888888888891</v>
      </c>
      <c r="E2126" s="193">
        <f>(C2126+4.2+coefficient!$B$20-0.5)/0.95</f>
        <v>17.663157894736845</v>
      </c>
      <c r="F2126" s="178" t="s">
        <v>842</v>
      </c>
      <c r="G2126" s="179">
        <v>2125</v>
      </c>
      <c r="H2126" s="180">
        <f>(C2126+4.2+coefficient!$B$20)/0.85*1.19</f>
        <v>24.192</v>
      </c>
      <c r="I2126" s="132">
        <v>294</v>
      </c>
      <c r="J2126" s="132">
        <v>167453570</v>
      </c>
      <c r="K2126" s="132">
        <v>453299</v>
      </c>
      <c r="L2126" s="181">
        <f>(C2126+4.2+coefficient!$B$20)/0.88*1.19</f>
        <v>23.367272727272727</v>
      </c>
      <c r="M2126" s="135">
        <v>295</v>
      </c>
      <c r="N2126" s="135">
        <v>167453570</v>
      </c>
      <c r="O2126" s="135">
        <v>453300</v>
      </c>
      <c r="P2126" s="182">
        <f>(C2126+4.2+coefficient!$B$20-0.5)/0.88*1.19</f>
        <v>22.691136363636364</v>
      </c>
      <c r="Q2126" s="137">
        <v>296</v>
      </c>
      <c r="R2126" s="137">
        <v>167453570</v>
      </c>
      <c r="S2126" s="137">
        <v>453301</v>
      </c>
      <c r="T2126" s="186">
        <f t="shared" si="147"/>
        <v>11.196818181818182</v>
      </c>
      <c r="U2126" s="187">
        <v>758</v>
      </c>
      <c r="V2126" s="187">
        <v>167453570</v>
      </c>
      <c r="W2126" s="187">
        <v>602212</v>
      </c>
      <c r="X2126" s="188">
        <f t="shared" si="148"/>
        <v>18.467272727272729</v>
      </c>
      <c r="Y2126" s="189">
        <v>759</v>
      </c>
      <c r="Z2126" s="189">
        <v>167453570</v>
      </c>
      <c r="AA2126" s="189">
        <v>602213</v>
      </c>
      <c r="AB2126" s="357">
        <v>0</v>
      </c>
    </row>
    <row r="2127" spans="1:28" x14ac:dyDescent="0.25">
      <c r="A2127" s="148" t="s">
        <v>2967</v>
      </c>
      <c r="B2127" s="190">
        <v>167453571</v>
      </c>
      <c r="C2127" s="191">
        <v>4.8099999999999996</v>
      </c>
      <c r="D2127" s="192">
        <f>(C2127+4.2+coefficient!$B$19-0.5)/0.9*1.19</f>
        <v>27.118777777777776</v>
      </c>
      <c r="E2127" s="193">
        <f>(C2127+4.2+coefficient!$B$19-0.5)/0.95</f>
        <v>21.589473684210525</v>
      </c>
      <c r="F2127" s="185" t="s">
        <v>841</v>
      </c>
      <c r="G2127" s="179">
        <v>2126</v>
      </c>
      <c r="H2127" s="180">
        <f>(C2127+4.2+coefficient!$B$19)/0.85*1.19</f>
        <v>29.413999999999994</v>
      </c>
      <c r="I2127" s="132">
        <v>294</v>
      </c>
      <c r="J2127" s="132">
        <v>167453571</v>
      </c>
      <c r="K2127" s="132">
        <v>453302</v>
      </c>
      <c r="L2127" s="181">
        <f>(C2127+4.2+coefficient!$B$19)/0.88*1.19</f>
        <v>28.411249999999995</v>
      </c>
      <c r="M2127" s="135">
        <v>295</v>
      </c>
      <c r="N2127" s="135">
        <v>167453571</v>
      </c>
      <c r="O2127" s="135">
        <v>453303</v>
      </c>
      <c r="P2127" s="182">
        <f>(C2127+4.2+coefficient!$B$19-0.5)/0.88*1.19</f>
        <v>27.735113636363632</v>
      </c>
      <c r="Q2127" s="137">
        <v>296</v>
      </c>
      <c r="R2127" s="137">
        <v>167453571</v>
      </c>
      <c r="S2127" s="137">
        <v>453304</v>
      </c>
      <c r="T2127" s="186">
        <f t="shared" si="147"/>
        <v>12.183977272727272</v>
      </c>
      <c r="U2127" s="187">
        <v>758</v>
      </c>
      <c r="V2127" s="187">
        <v>167453571</v>
      </c>
      <c r="W2127" s="187">
        <v>602214</v>
      </c>
      <c r="X2127" s="188">
        <f t="shared" si="148"/>
        <v>23.511249999999997</v>
      </c>
      <c r="Y2127" s="189">
        <v>759</v>
      </c>
      <c r="Z2127" s="189">
        <v>167453571</v>
      </c>
      <c r="AA2127" s="189">
        <v>602215</v>
      </c>
      <c r="AB2127" s="357">
        <v>0</v>
      </c>
    </row>
    <row r="2128" spans="1:28" x14ac:dyDescent="0.25">
      <c r="A2128" s="144" t="s">
        <v>2968</v>
      </c>
      <c r="B2128" s="183">
        <v>167453572</v>
      </c>
      <c r="C2128" s="184">
        <v>2.88</v>
      </c>
      <c r="D2128" s="127">
        <f>(C2128+4.2+coefficient!$B$21-0.5)/0.9*1.19</f>
        <v>17.955777777777776</v>
      </c>
      <c r="E2128" s="128">
        <f>(C2128+4.2+coefficient!$B$21-0.5)/0.95</f>
        <v>14.294736842105264</v>
      </c>
      <c r="F2128" s="178" t="s">
        <v>516</v>
      </c>
      <c r="G2128" s="179">
        <v>2127</v>
      </c>
      <c r="H2128" s="180">
        <f>(C2128+4.2+coefficient!$B$21)/0.85*1.19</f>
        <v>19.712</v>
      </c>
      <c r="I2128" s="132">
        <v>294</v>
      </c>
      <c r="J2128" s="132">
        <v>167453572</v>
      </c>
      <c r="K2128" s="132">
        <v>453305</v>
      </c>
      <c r="L2128" s="181">
        <f>(C2128+4.2+coefficient!$B$21)/0.88*1.19</f>
        <v>19.04</v>
      </c>
      <c r="M2128" s="135">
        <v>295</v>
      </c>
      <c r="N2128" s="135">
        <v>167453572</v>
      </c>
      <c r="O2128" s="135">
        <v>453306</v>
      </c>
      <c r="P2128" s="182">
        <f>(C2128+4.2+coefficient!$B$21-0.5)/0.88*1.19</f>
        <v>18.363863636363636</v>
      </c>
      <c r="Q2128" s="137">
        <v>296</v>
      </c>
      <c r="R2128" s="137">
        <v>167453572</v>
      </c>
      <c r="S2128" s="137">
        <v>453307</v>
      </c>
      <c r="T2128" s="186">
        <f t="shared" si="147"/>
        <v>9.5740909090909074</v>
      </c>
      <c r="U2128" s="187">
        <v>758</v>
      </c>
      <c r="V2128" s="187">
        <v>167453572</v>
      </c>
      <c r="W2128" s="187">
        <v>602216</v>
      </c>
      <c r="X2128" s="188">
        <f t="shared" si="148"/>
        <v>14.139999999999999</v>
      </c>
      <c r="Y2128" s="189">
        <v>759</v>
      </c>
      <c r="Z2128" s="189">
        <v>167453572</v>
      </c>
      <c r="AA2128" s="189">
        <v>602217</v>
      </c>
      <c r="AB2128" s="357">
        <v>48</v>
      </c>
    </row>
    <row r="2129" spans="1:33" x14ac:dyDescent="0.25">
      <c r="A2129" s="148" t="s">
        <v>2969</v>
      </c>
      <c r="B2129" s="190">
        <v>167453573</v>
      </c>
      <c r="C2129" s="191">
        <v>3.83</v>
      </c>
      <c r="D2129" s="192">
        <f>(C2129+4.2+coefficient!$B$20-0.5)/0.9*1.19</f>
        <v>21.856333333333332</v>
      </c>
      <c r="E2129" s="193">
        <f>(C2129+4.2+coefficient!$B$20-0.5)/0.95</f>
        <v>17.400000000000002</v>
      </c>
      <c r="F2129" s="185" t="s">
        <v>842</v>
      </c>
      <c r="G2129" s="179">
        <v>2128</v>
      </c>
      <c r="H2129" s="180">
        <f>(C2129+4.2+coefficient!$B$20)/0.85*1.19</f>
        <v>23.842000000000002</v>
      </c>
      <c r="I2129" s="132">
        <v>294</v>
      </c>
      <c r="J2129" s="132">
        <v>167453573</v>
      </c>
      <c r="K2129" s="132">
        <v>453308</v>
      </c>
      <c r="L2129" s="181">
        <f>(C2129+4.2+coefficient!$B$20)/0.88*1.19</f>
        <v>23.029204545454547</v>
      </c>
      <c r="M2129" s="135">
        <v>295</v>
      </c>
      <c r="N2129" s="135">
        <v>167453573</v>
      </c>
      <c r="O2129" s="135">
        <v>453309</v>
      </c>
      <c r="P2129" s="182">
        <f>(C2129+4.2+coefficient!$B$20-0.5)/0.88*1.19</f>
        <v>22.35306818181818</v>
      </c>
      <c r="Q2129" s="137">
        <v>296</v>
      </c>
      <c r="R2129" s="137">
        <v>167453573</v>
      </c>
      <c r="S2129" s="137">
        <v>453310</v>
      </c>
      <c r="T2129" s="186">
        <f t="shared" si="147"/>
        <v>10.858750000000002</v>
      </c>
      <c r="U2129" s="187">
        <v>758</v>
      </c>
      <c r="V2129" s="187">
        <v>167453573</v>
      </c>
      <c r="W2129" s="187">
        <v>602218</v>
      </c>
      <c r="X2129" s="188">
        <f t="shared" si="148"/>
        <v>18.129204545454549</v>
      </c>
      <c r="Y2129" s="189">
        <v>759</v>
      </c>
      <c r="Z2129" s="189">
        <v>167453573</v>
      </c>
      <c r="AA2129" s="189">
        <v>602219</v>
      </c>
      <c r="AB2129" s="357">
        <v>0</v>
      </c>
    </row>
    <row r="2130" spans="1:33" x14ac:dyDescent="0.25">
      <c r="A2130" s="146" t="s">
        <v>2970</v>
      </c>
      <c r="B2130" s="190">
        <v>167453574</v>
      </c>
      <c r="C2130" s="191">
        <v>4.5599999999999996</v>
      </c>
      <c r="D2130" s="192">
        <f>(C2130+4.2+coefficient!$B$19-0.5)/0.9*1.19</f>
        <v>26.78822222222222</v>
      </c>
      <c r="E2130" s="193">
        <f>(C2130+4.2+coefficient!$B$19-0.5)/0.95</f>
        <v>21.326315789473682</v>
      </c>
      <c r="F2130" s="178" t="s">
        <v>841</v>
      </c>
      <c r="G2130" s="179">
        <v>2129</v>
      </c>
      <c r="H2130" s="180">
        <f>(C2130+4.2+coefficient!$B$19)/0.85*1.19</f>
        <v>29.063999999999997</v>
      </c>
      <c r="I2130" s="132">
        <v>294</v>
      </c>
      <c r="J2130" s="132">
        <v>167453574</v>
      </c>
      <c r="K2130" s="132">
        <v>453311</v>
      </c>
      <c r="L2130" s="181">
        <f>(C2130+4.2+coefficient!$B$19)/0.88*1.19</f>
        <v>28.073181818181816</v>
      </c>
      <c r="M2130" s="135">
        <v>295</v>
      </c>
      <c r="N2130" s="135">
        <v>167453574</v>
      </c>
      <c r="O2130" s="135">
        <v>453312</v>
      </c>
      <c r="P2130" s="182">
        <f>(C2130+4.2+coefficient!$B$19-0.5)/0.88*1.19</f>
        <v>27.397045454545449</v>
      </c>
      <c r="Q2130" s="137">
        <v>296</v>
      </c>
      <c r="R2130" s="137">
        <v>167453574</v>
      </c>
      <c r="S2130" s="137">
        <v>453313</v>
      </c>
      <c r="T2130" s="186">
        <f t="shared" si="147"/>
        <v>11.845909090909091</v>
      </c>
      <c r="U2130" s="187">
        <v>758</v>
      </c>
      <c r="V2130" s="187">
        <v>167453574</v>
      </c>
      <c r="W2130" s="187">
        <v>602220</v>
      </c>
      <c r="X2130" s="188">
        <f t="shared" si="148"/>
        <v>23.173181818181817</v>
      </c>
      <c r="Y2130" s="189">
        <v>759</v>
      </c>
      <c r="Z2130" s="189">
        <v>167453574</v>
      </c>
      <c r="AA2130" s="189">
        <v>602221</v>
      </c>
      <c r="AB2130" s="357">
        <v>0</v>
      </c>
    </row>
    <row r="2131" spans="1:33" x14ac:dyDescent="0.25">
      <c r="A2131" s="148" t="s">
        <v>2971</v>
      </c>
      <c r="B2131" s="190">
        <v>167453575</v>
      </c>
      <c r="C2131" s="191">
        <v>3.58</v>
      </c>
      <c r="D2131" s="192">
        <f>(C2131+4.2+coefficient!$B$20-0.5)/0.9*1.19</f>
        <v>21.525777777777776</v>
      </c>
      <c r="E2131" s="193">
        <f>(C2131+4.2+coefficient!$B$20-0.5)/0.95</f>
        <v>17.13684210526316</v>
      </c>
      <c r="F2131" s="185" t="s">
        <v>842</v>
      </c>
      <c r="G2131" s="179">
        <v>2130</v>
      </c>
      <c r="H2131" s="180">
        <f>(C2131+4.2+coefficient!$B$20)/0.85*1.19</f>
        <v>23.492000000000001</v>
      </c>
      <c r="I2131" s="132">
        <v>294</v>
      </c>
      <c r="J2131" s="132">
        <v>167453575</v>
      </c>
      <c r="K2131" s="132">
        <v>453314</v>
      </c>
      <c r="L2131" s="181">
        <f>(C2131+4.2+coefficient!$B$20)/0.88*1.19</f>
        <v>22.691136363636364</v>
      </c>
      <c r="M2131" s="135">
        <v>295</v>
      </c>
      <c r="N2131" s="135">
        <v>167453575</v>
      </c>
      <c r="O2131" s="135">
        <v>453315</v>
      </c>
      <c r="P2131" s="182">
        <f>(C2131+4.2+coefficient!$B$20-0.5)/0.88*1.19</f>
        <v>22.015000000000001</v>
      </c>
      <c r="Q2131" s="137">
        <v>296</v>
      </c>
      <c r="R2131" s="137">
        <v>167453575</v>
      </c>
      <c r="S2131" s="137">
        <v>453316</v>
      </c>
      <c r="T2131" s="186">
        <f t="shared" si="147"/>
        <v>10.520681818181819</v>
      </c>
      <c r="U2131" s="187">
        <v>758</v>
      </c>
      <c r="V2131" s="187">
        <v>167453575</v>
      </c>
      <c r="W2131" s="187">
        <v>602222</v>
      </c>
      <c r="X2131" s="188">
        <f t="shared" si="148"/>
        <v>17.791136363636362</v>
      </c>
      <c r="Y2131" s="189">
        <v>759</v>
      </c>
      <c r="Z2131" s="189">
        <v>167453575</v>
      </c>
      <c r="AA2131" s="189">
        <v>602223</v>
      </c>
      <c r="AB2131" s="357">
        <v>48</v>
      </c>
    </row>
    <row r="2132" spans="1:33" x14ac:dyDescent="0.25">
      <c r="A2132" s="144" t="s">
        <v>2972</v>
      </c>
      <c r="B2132" s="183">
        <v>167453576</v>
      </c>
      <c r="C2132" s="184">
        <v>3.49</v>
      </c>
      <c r="D2132" s="127">
        <f>(C2132+4.2+coefficient!$B$20-0.5)/0.9*1.19</f>
        <v>21.40677777777778</v>
      </c>
      <c r="E2132" s="128">
        <f>(C2132+4.2+coefficient!$B$20-0.5)/0.95</f>
        <v>17.042105263157897</v>
      </c>
      <c r="F2132" s="178" t="s">
        <v>842</v>
      </c>
      <c r="G2132" s="179">
        <v>2131</v>
      </c>
      <c r="H2132" s="180">
        <f>(C2132+4.2+coefficient!$B$20)/0.85*1.19</f>
        <v>23.366</v>
      </c>
      <c r="I2132" s="132">
        <v>294</v>
      </c>
      <c r="J2132" s="132">
        <v>167453576</v>
      </c>
      <c r="K2132" s="132">
        <v>453317</v>
      </c>
      <c r="L2132" s="181">
        <f>(C2132+4.2+coefficient!$B$20)/0.88*1.19</f>
        <v>22.569431818181819</v>
      </c>
      <c r="M2132" s="135">
        <v>295</v>
      </c>
      <c r="N2132" s="135">
        <v>167453576</v>
      </c>
      <c r="O2132" s="135">
        <v>453318</v>
      </c>
      <c r="P2132" s="182">
        <f>(C2132+4.2+coefficient!$B$20-0.5)/0.88*1.19</f>
        <v>21.893295454545456</v>
      </c>
      <c r="Q2132" s="137">
        <v>296</v>
      </c>
      <c r="R2132" s="137">
        <v>167453576</v>
      </c>
      <c r="S2132" s="137">
        <v>453319</v>
      </c>
      <c r="T2132" s="186">
        <f t="shared" si="147"/>
        <v>10.398977272727272</v>
      </c>
      <c r="U2132" s="187">
        <v>758</v>
      </c>
      <c r="V2132" s="187">
        <v>167453576</v>
      </c>
      <c r="W2132" s="187">
        <v>602224</v>
      </c>
      <c r="X2132" s="188">
        <f t="shared" si="148"/>
        <v>17.66943181818182</v>
      </c>
      <c r="Y2132" s="189">
        <v>759</v>
      </c>
      <c r="Z2132" s="189">
        <v>167453576</v>
      </c>
      <c r="AA2132" s="189">
        <v>602225</v>
      </c>
      <c r="AB2132" s="357">
        <v>48</v>
      </c>
    </row>
    <row r="2133" spans="1:33" x14ac:dyDescent="0.25">
      <c r="A2133" s="125" t="s">
        <v>2973</v>
      </c>
      <c r="B2133" s="183">
        <v>167453577</v>
      </c>
      <c r="C2133" s="184">
        <v>3.58</v>
      </c>
      <c r="D2133" s="127">
        <f>(C2133+4.2+coefficient!$B$20-0.5)/0.9*1.19</f>
        <v>21.525777777777776</v>
      </c>
      <c r="E2133" s="128">
        <f>(C2133+4.2+coefficient!$B$20-0.5)/0.95</f>
        <v>17.13684210526316</v>
      </c>
      <c r="F2133" s="185" t="s">
        <v>842</v>
      </c>
      <c r="G2133" s="179">
        <v>2132</v>
      </c>
      <c r="H2133" s="180">
        <f>(C2133+4.2+coefficient!$B$20)/0.85*1.19</f>
        <v>23.492000000000001</v>
      </c>
      <c r="I2133" s="132">
        <v>294</v>
      </c>
      <c r="J2133" s="132">
        <v>167453577</v>
      </c>
      <c r="K2133" s="132">
        <v>453320</v>
      </c>
      <c r="L2133" s="181">
        <f>(C2133+4.2+coefficient!$B$20)/0.88*1.19</f>
        <v>22.691136363636364</v>
      </c>
      <c r="M2133" s="135">
        <v>295</v>
      </c>
      <c r="N2133" s="135">
        <v>167453577</v>
      </c>
      <c r="O2133" s="135">
        <v>453321</v>
      </c>
      <c r="P2133" s="182">
        <f>(C2133+4.2+coefficient!$B$20-0.5)/0.88*1.19</f>
        <v>22.015000000000001</v>
      </c>
      <c r="Q2133" s="137">
        <v>296</v>
      </c>
      <c r="R2133" s="137">
        <v>167453577</v>
      </c>
      <c r="S2133" s="137">
        <v>453322</v>
      </c>
      <c r="T2133" s="186">
        <f t="shared" si="147"/>
        <v>10.520681818181819</v>
      </c>
      <c r="U2133" s="187">
        <v>758</v>
      </c>
      <c r="V2133" s="187">
        <v>167453577</v>
      </c>
      <c r="W2133" s="187">
        <v>602226</v>
      </c>
      <c r="X2133" s="188">
        <f t="shared" si="148"/>
        <v>17.791136363636362</v>
      </c>
      <c r="Y2133" s="189">
        <v>759</v>
      </c>
      <c r="Z2133" s="189">
        <v>167453577</v>
      </c>
      <c r="AA2133" s="189">
        <v>602227</v>
      </c>
      <c r="AB2133" s="357">
        <v>48</v>
      </c>
    </row>
    <row r="2134" spans="1:33" x14ac:dyDescent="0.25">
      <c r="A2134" s="146" t="s">
        <v>2974</v>
      </c>
      <c r="B2134" s="190">
        <v>167453578</v>
      </c>
      <c r="C2134" s="191">
        <v>3.69</v>
      </c>
      <c r="D2134" s="192">
        <f>(C2134+4.2+coefficient!$B$20-0.5)/0.9*1.19</f>
        <v>21.671222222222223</v>
      </c>
      <c r="E2134" s="193">
        <f>(C2134+4.2+coefficient!$B$20-0.5)/0.95</f>
        <v>17.252631578947369</v>
      </c>
      <c r="F2134" s="178" t="s">
        <v>842</v>
      </c>
      <c r="G2134" s="179">
        <v>2133</v>
      </c>
      <c r="H2134" s="180">
        <f>(C2134+4.2+coefficient!$B$20)/0.85*1.19</f>
        <v>23.646000000000001</v>
      </c>
      <c r="I2134" s="132">
        <v>294</v>
      </c>
      <c r="J2134" s="132">
        <v>167453578</v>
      </c>
      <c r="K2134" s="132">
        <v>453323</v>
      </c>
      <c r="L2134" s="181">
        <f>(C2134+4.2+coefficient!$B$20)/0.88*1.19</f>
        <v>22.839886363636364</v>
      </c>
      <c r="M2134" s="135">
        <v>295</v>
      </c>
      <c r="N2134" s="135">
        <v>167453578</v>
      </c>
      <c r="O2134" s="135">
        <v>453324</v>
      </c>
      <c r="P2134" s="182">
        <f>(C2134+4.2+coefficient!$B$20-0.5)/0.88*1.19</f>
        <v>22.16375</v>
      </c>
      <c r="Q2134" s="137">
        <v>296</v>
      </c>
      <c r="R2134" s="137">
        <v>167453578</v>
      </c>
      <c r="S2134" s="137">
        <v>453325</v>
      </c>
      <c r="T2134" s="186">
        <f t="shared" si="147"/>
        <v>10.669431818181819</v>
      </c>
      <c r="U2134" s="187">
        <v>758</v>
      </c>
      <c r="V2134" s="187">
        <v>167453578</v>
      </c>
      <c r="W2134" s="187">
        <v>602228</v>
      </c>
      <c r="X2134" s="188">
        <f>L2134-2</f>
        <v>20.839886363636364</v>
      </c>
      <c r="Y2134" s="189">
        <v>759</v>
      </c>
      <c r="Z2134" s="189">
        <v>167453578</v>
      </c>
      <c r="AA2134" s="189">
        <v>602229</v>
      </c>
      <c r="AB2134" s="357">
        <v>48</v>
      </c>
    </row>
    <row r="2135" spans="1:33" x14ac:dyDescent="0.25">
      <c r="A2135" s="148" t="s">
        <v>2975</v>
      </c>
      <c r="B2135" s="190">
        <v>167453579</v>
      </c>
      <c r="C2135" s="191">
        <v>4.82</v>
      </c>
      <c r="D2135" s="192">
        <f>(C2135+4.2+coefficient!$B$19-0.5)/0.9*1.19</f>
        <v>27.131999999999998</v>
      </c>
      <c r="E2135" s="193">
        <f>(C2135+4.2+coefficient!$B$19-0.5)/0.95</f>
        <v>21.6</v>
      </c>
      <c r="F2135" s="185" t="s">
        <v>841</v>
      </c>
      <c r="G2135" s="179">
        <v>2134</v>
      </c>
      <c r="H2135" s="180">
        <f>(C2135+4.2+coefficient!$B$19)/0.85*1.19</f>
        <v>29.428000000000001</v>
      </c>
      <c r="I2135" s="132">
        <v>294</v>
      </c>
      <c r="J2135" s="132">
        <v>167453579</v>
      </c>
      <c r="K2135" s="132">
        <v>453326</v>
      </c>
      <c r="L2135" s="181">
        <f>(C2135+4.2+coefficient!$B$19)/0.88*1.19</f>
        <v>28.424772727272725</v>
      </c>
      <c r="M2135" s="135">
        <v>295</v>
      </c>
      <c r="N2135" s="135">
        <v>167453579</v>
      </c>
      <c r="O2135" s="135">
        <v>453327</v>
      </c>
      <c r="P2135" s="182">
        <f>(C2135+4.2+coefficient!$B$19-0.5)/0.88*1.19</f>
        <v>27.748636363636361</v>
      </c>
      <c r="Q2135" s="137">
        <v>296</v>
      </c>
      <c r="R2135" s="137">
        <v>167453579</v>
      </c>
      <c r="S2135" s="137">
        <v>453328</v>
      </c>
      <c r="T2135" s="186">
        <f t="shared" si="147"/>
        <v>12.1975</v>
      </c>
      <c r="U2135" s="187">
        <v>758</v>
      </c>
      <c r="V2135" s="187">
        <v>167453579</v>
      </c>
      <c r="W2135" s="187">
        <v>602230</v>
      </c>
      <c r="X2135" s="188">
        <f>L2135-2</f>
        <v>26.424772727272725</v>
      </c>
      <c r="Y2135" s="189">
        <v>759</v>
      </c>
      <c r="Z2135" s="189">
        <v>167453579</v>
      </c>
      <c r="AA2135" s="189">
        <v>602231</v>
      </c>
      <c r="AB2135" s="357">
        <v>48</v>
      </c>
    </row>
    <row r="2136" spans="1:33" x14ac:dyDescent="0.25">
      <c r="A2136" s="144" t="s">
        <v>2976</v>
      </c>
      <c r="B2136" s="183">
        <v>167453580</v>
      </c>
      <c r="C2136" s="184">
        <v>3.69</v>
      </c>
      <c r="D2136" s="127">
        <f>(C2136+4.2+coefficient!$B$20-0.5)/0.9*1.19</f>
        <v>21.671222222222223</v>
      </c>
      <c r="E2136" s="128">
        <f>(C2136+4.2+coefficient!$B$20-0.5)/0.95</f>
        <v>17.252631578947369</v>
      </c>
      <c r="F2136" s="178" t="s">
        <v>842</v>
      </c>
      <c r="G2136" s="179">
        <v>2135</v>
      </c>
      <c r="H2136" s="180">
        <f>(C2136+4.2+coefficient!$B$20)/0.85*1.19</f>
        <v>23.646000000000001</v>
      </c>
      <c r="I2136" s="132">
        <v>294</v>
      </c>
      <c r="J2136" s="132">
        <v>167453580</v>
      </c>
      <c r="K2136" s="132">
        <v>453329</v>
      </c>
      <c r="L2136" s="181">
        <f>(C2136+4.2+coefficient!$B$20)/0.88*1.19</f>
        <v>22.839886363636364</v>
      </c>
      <c r="M2136" s="135">
        <v>295</v>
      </c>
      <c r="N2136" s="135">
        <v>167453580</v>
      </c>
      <c r="O2136" s="135">
        <v>453330</v>
      </c>
      <c r="P2136" s="182">
        <f>(C2136+4.2+coefficient!$B$20-0.5)/0.88*1.19</f>
        <v>22.16375</v>
      </c>
      <c r="Q2136" s="137">
        <v>296</v>
      </c>
      <c r="R2136" s="137">
        <v>167453580</v>
      </c>
      <c r="S2136" s="137">
        <v>453331</v>
      </c>
      <c r="T2136" s="186">
        <f t="shared" si="147"/>
        <v>10.669431818181819</v>
      </c>
      <c r="U2136" s="187">
        <v>758</v>
      </c>
      <c r="V2136" s="187">
        <v>167453580</v>
      </c>
      <c r="W2136" s="187">
        <v>602232</v>
      </c>
      <c r="X2136" s="188">
        <f>L2136-4.9</f>
        <v>17.939886363636361</v>
      </c>
      <c r="Y2136" s="189">
        <v>759</v>
      </c>
      <c r="Z2136" s="189">
        <v>167453580</v>
      </c>
      <c r="AA2136" s="189">
        <v>602233</v>
      </c>
      <c r="AB2136" s="357">
        <v>48</v>
      </c>
    </row>
    <row r="2137" spans="1:33" x14ac:dyDescent="0.25">
      <c r="A2137" s="125" t="s">
        <v>2977</v>
      </c>
      <c r="B2137" s="183">
        <v>167453581</v>
      </c>
      <c r="C2137" s="184">
        <v>4.82</v>
      </c>
      <c r="D2137" s="127">
        <f>(C2137+4.2+coefficient!$B$19-0.5)/0.9*1.19</f>
        <v>27.131999999999998</v>
      </c>
      <c r="E2137" s="128">
        <f>(C2137+4.2+coefficient!$B$19-0.5)/0.95</f>
        <v>21.6</v>
      </c>
      <c r="F2137" s="185" t="s">
        <v>841</v>
      </c>
      <c r="G2137" s="179">
        <v>2136</v>
      </c>
      <c r="H2137" s="180">
        <f>(C2137+4.2+coefficient!$B$19)/0.85*1.19</f>
        <v>29.428000000000001</v>
      </c>
      <c r="I2137" s="132">
        <v>294</v>
      </c>
      <c r="J2137" s="132">
        <v>167453581</v>
      </c>
      <c r="K2137" s="132">
        <v>453332</v>
      </c>
      <c r="L2137" s="181">
        <f>(C2137+4.2+coefficient!$B$19)/0.88*1.19</f>
        <v>28.424772727272725</v>
      </c>
      <c r="M2137" s="135">
        <v>295</v>
      </c>
      <c r="N2137" s="135">
        <v>167453581</v>
      </c>
      <c r="O2137" s="135">
        <v>453333</v>
      </c>
      <c r="P2137" s="182">
        <f>(C2137+4.2+coefficient!$B$19-0.5)/0.88*1.19</f>
        <v>27.748636363636361</v>
      </c>
      <c r="Q2137" s="137">
        <v>296</v>
      </c>
      <c r="R2137" s="137">
        <v>167453581</v>
      </c>
      <c r="S2137" s="137">
        <v>453334</v>
      </c>
      <c r="T2137" s="186">
        <f t="shared" si="147"/>
        <v>12.1975</v>
      </c>
      <c r="U2137" s="187">
        <v>758</v>
      </c>
      <c r="V2137" s="187">
        <v>167453581</v>
      </c>
      <c r="W2137" s="187">
        <v>602234</v>
      </c>
      <c r="X2137" s="188">
        <f>L2137-4.9</f>
        <v>23.524772727272726</v>
      </c>
      <c r="Y2137" s="189">
        <v>759</v>
      </c>
      <c r="Z2137" s="189">
        <v>167453581</v>
      </c>
      <c r="AA2137" s="189">
        <v>602235</v>
      </c>
      <c r="AB2137" s="357">
        <v>48</v>
      </c>
    </row>
    <row r="2138" spans="1:33" x14ac:dyDescent="0.25">
      <c r="A2138" s="144" t="s">
        <v>2978</v>
      </c>
      <c r="B2138" s="183">
        <v>167453582</v>
      </c>
      <c r="C2138" s="184">
        <v>2.35</v>
      </c>
      <c r="D2138" s="127">
        <f>(C2138+4.2+coefficient!$B$21-0.5)/0.9*1.19</f>
        <v>17.254999999999999</v>
      </c>
      <c r="E2138" s="128">
        <f>(C2138+4.2+coefficient!$B$21-0.5)/0.95</f>
        <v>13.736842105263159</v>
      </c>
      <c r="F2138" s="178" t="s">
        <v>516</v>
      </c>
      <c r="G2138" s="179">
        <v>2137</v>
      </c>
      <c r="H2138" s="180">
        <f>(C2138+4.2+coefficient!$B$21)/0.85*1.19</f>
        <v>18.970000000000002</v>
      </c>
      <c r="I2138" s="132">
        <v>294</v>
      </c>
      <c r="J2138" s="132">
        <v>167453582</v>
      </c>
      <c r="K2138" s="132">
        <v>453335</v>
      </c>
      <c r="L2138" s="181">
        <f>(C2138+4.2+coefficient!$B$21)/0.88*1.19</f>
        <v>18.323295454545455</v>
      </c>
      <c r="M2138" s="135">
        <v>295</v>
      </c>
      <c r="N2138" s="135">
        <v>167453582</v>
      </c>
      <c r="O2138" s="135">
        <v>453336</v>
      </c>
      <c r="P2138" s="182">
        <f>(C2138+4.2+coefficient!$B$21-0.5)/0.88*1.19</f>
        <v>17.647159090909092</v>
      </c>
      <c r="Q2138" s="137">
        <v>296</v>
      </c>
      <c r="R2138" s="137">
        <v>167453582</v>
      </c>
      <c r="S2138" s="137">
        <v>453337</v>
      </c>
      <c r="T2138" s="186">
        <f t="shared" si="147"/>
        <v>8.8573863636363637</v>
      </c>
      <c r="U2138" s="187">
        <v>758</v>
      </c>
      <c r="V2138" s="187">
        <v>167453582</v>
      </c>
      <c r="W2138" s="187">
        <v>602236</v>
      </c>
      <c r="X2138" s="188">
        <f>L2138-2</f>
        <v>16.323295454545455</v>
      </c>
      <c r="Y2138" s="189">
        <v>759</v>
      </c>
      <c r="Z2138" s="189">
        <v>167453582</v>
      </c>
      <c r="AA2138" s="189">
        <v>602237</v>
      </c>
      <c r="AB2138" s="357">
        <v>15</v>
      </c>
    </row>
    <row r="2139" spans="1:33" x14ac:dyDescent="0.25">
      <c r="A2139" s="148" t="s">
        <v>2979</v>
      </c>
      <c r="B2139" s="190">
        <v>167453583</v>
      </c>
      <c r="C2139" s="191">
        <v>3.3</v>
      </c>
      <c r="D2139" s="192">
        <f>(C2139+4.2+coefficient!$B$20-0.5)/0.9*1.19</f>
        <v>21.155555555555555</v>
      </c>
      <c r="E2139" s="193">
        <f>(C2139+4.2+coefficient!$B$20-0.5)/0.95</f>
        <v>16.842105263157894</v>
      </c>
      <c r="F2139" s="185" t="s">
        <v>842</v>
      </c>
      <c r="G2139" s="179">
        <v>2138</v>
      </c>
      <c r="H2139" s="180">
        <f>(C2139+4.2+coefficient!$B$20)/0.85*1.19</f>
        <v>23.1</v>
      </c>
      <c r="I2139" s="132">
        <v>294</v>
      </c>
      <c r="J2139" s="132">
        <v>167453583</v>
      </c>
      <c r="K2139" s="132">
        <v>453338</v>
      </c>
      <c r="L2139" s="181">
        <f>(C2139+4.2+coefficient!$B$20)/0.88*1.19</f>
        <v>22.3125</v>
      </c>
      <c r="M2139" s="135">
        <v>295</v>
      </c>
      <c r="N2139" s="135">
        <v>167453583</v>
      </c>
      <c r="O2139" s="135">
        <v>453339</v>
      </c>
      <c r="P2139" s="182">
        <f>(C2139+4.2+coefficient!$B$20-0.5)/0.88*1.19</f>
        <v>21.636363636363637</v>
      </c>
      <c r="Q2139" s="137">
        <v>296</v>
      </c>
      <c r="R2139" s="137">
        <v>167453583</v>
      </c>
      <c r="S2139" s="137">
        <v>453340</v>
      </c>
      <c r="T2139" s="186">
        <f t="shared" si="147"/>
        <v>10.142045454545455</v>
      </c>
      <c r="U2139" s="187">
        <v>758</v>
      </c>
      <c r="V2139" s="187">
        <v>167453583</v>
      </c>
      <c r="W2139" s="187">
        <v>602238</v>
      </c>
      <c r="X2139" s="188">
        <f>L2139-4.9</f>
        <v>17.412500000000001</v>
      </c>
      <c r="Y2139" s="189">
        <v>759</v>
      </c>
      <c r="Z2139" s="189">
        <v>167453583</v>
      </c>
      <c r="AA2139" s="189">
        <v>602239</v>
      </c>
      <c r="AB2139" s="357">
        <v>0</v>
      </c>
    </row>
    <row r="2140" spans="1:33" x14ac:dyDescent="0.25">
      <c r="A2140" s="146" t="s">
        <v>2980</v>
      </c>
      <c r="B2140" s="190">
        <v>167453584</v>
      </c>
      <c r="C2140" s="191">
        <v>4.03</v>
      </c>
      <c r="D2140" s="192">
        <f>(C2140+4.2+coefficient!$B$19-0.5)/0.9*1.19</f>
        <v>26.08744444444444</v>
      </c>
      <c r="E2140" s="193">
        <f>(C2140+4.2+coefficient!$B$19-0.5)/0.95</f>
        <v>20.768421052631581</v>
      </c>
      <c r="F2140" s="178" t="s">
        <v>841</v>
      </c>
      <c r="G2140" s="179">
        <v>2139</v>
      </c>
      <c r="H2140" s="180">
        <f>(C2140+4.2+coefficient!$B$19)/0.85*1.19</f>
        <v>28.321999999999999</v>
      </c>
      <c r="I2140" s="132">
        <v>294</v>
      </c>
      <c r="J2140" s="132">
        <v>167453584</v>
      </c>
      <c r="K2140" s="132">
        <v>453341</v>
      </c>
      <c r="L2140" s="181">
        <f>(C2140+4.2+coefficient!$B$19)/0.88*1.19</f>
        <v>27.356477272727272</v>
      </c>
      <c r="M2140" s="135">
        <v>295</v>
      </c>
      <c r="N2140" s="135">
        <v>167453584</v>
      </c>
      <c r="O2140" s="135">
        <v>453342</v>
      </c>
      <c r="P2140" s="182">
        <f>(C2140+4.2+coefficient!$B$19-0.5)/0.88*1.19</f>
        <v>26.680340909090908</v>
      </c>
      <c r="Q2140" s="137">
        <v>296</v>
      </c>
      <c r="R2140" s="137">
        <v>167453584</v>
      </c>
      <c r="S2140" s="137">
        <v>453343</v>
      </c>
      <c r="T2140" s="186">
        <f t="shared" si="147"/>
        <v>11.129204545454547</v>
      </c>
      <c r="U2140" s="187">
        <v>758</v>
      </c>
      <c r="V2140" s="187">
        <v>167453584</v>
      </c>
      <c r="W2140" s="187">
        <v>602240</v>
      </c>
      <c r="X2140" s="188">
        <f>L2140-4.9</f>
        <v>22.45647727272727</v>
      </c>
      <c r="Y2140" s="189">
        <v>759</v>
      </c>
      <c r="Z2140" s="189">
        <v>167453584</v>
      </c>
      <c r="AA2140" s="189">
        <v>602241</v>
      </c>
      <c r="AB2140" s="357">
        <v>0</v>
      </c>
    </row>
    <row r="2141" spans="1:33" x14ac:dyDescent="0.25">
      <c r="A2141" s="125" t="s">
        <v>2981</v>
      </c>
      <c r="B2141" s="183">
        <v>167453585</v>
      </c>
      <c r="C2141" s="184">
        <v>3.23</v>
      </c>
      <c r="D2141" s="127">
        <f>(C2141+4.2+coefficient!$B$20-0.5)/0.9*1.19</f>
        <v>21.062999999999999</v>
      </c>
      <c r="E2141" s="128">
        <f>(C2141+4.2+coefficient!$B$20-0.5)/0.95</f>
        <v>16.768421052631581</v>
      </c>
      <c r="F2141" s="185" t="s">
        <v>842</v>
      </c>
      <c r="G2141" s="179">
        <v>2140</v>
      </c>
      <c r="H2141" s="180">
        <f>(C2141+4.2+coefficient!$B$20)/0.85*1.19</f>
        <v>23.001999999999999</v>
      </c>
      <c r="I2141" s="132">
        <v>294</v>
      </c>
      <c r="J2141" s="132">
        <v>167453585</v>
      </c>
      <c r="K2141" s="132">
        <v>453344</v>
      </c>
      <c r="L2141" s="181">
        <f>(C2141+4.2+coefficient!$B$20)/0.88*1.19</f>
        <v>22.21784090909091</v>
      </c>
      <c r="M2141" s="135">
        <v>295</v>
      </c>
      <c r="N2141" s="135">
        <v>167453585</v>
      </c>
      <c r="O2141" s="135">
        <v>453345</v>
      </c>
      <c r="P2141" s="182">
        <f>(C2141+4.2+coefficient!$B$20-0.5)/0.88*1.19</f>
        <v>21.541704545454543</v>
      </c>
      <c r="Q2141" s="137">
        <v>296</v>
      </c>
      <c r="R2141" s="137">
        <v>167453585</v>
      </c>
      <c r="S2141" s="137">
        <v>453346</v>
      </c>
      <c r="T2141" s="186">
        <f t="shared" si="147"/>
        <v>10.047386363636363</v>
      </c>
      <c r="U2141" s="187">
        <v>758</v>
      </c>
      <c r="V2141" s="187">
        <v>167453585</v>
      </c>
      <c r="W2141" s="187">
        <v>602242</v>
      </c>
      <c r="X2141" s="188">
        <f>L2141-2</f>
        <v>20.21784090909091</v>
      </c>
      <c r="Y2141" s="189">
        <v>759</v>
      </c>
      <c r="Z2141" s="189">
        <v>167453585</v>
      </c>
      <c r="AA2141" s="189">
        <v>602243</v>
      </c>
      <c r="AB2141" s="357">
        <v>15</v>
      </c>
      <c r="AE2141">
        <v>1</v>
      </c>
      <c r="AF2141">
        <v>19.510000000000002</v>
      </c>
      <c r="AG2141">
        <v>0</v>
      </c>
    </row>
    <row r="2142" spans="1:33" x14ac:dyDescent="0.25">
      <c r="A2142" s="144" t="s">
        <v>2982</v>
      </c>
      <c r="B2142" s="183">
        <v>167453586</v>
      </c>
      <c r="C2142" s="184">
        <v>2.96</v>
      </c>
      <c r="D2142" s="127">
        <f>(C2142+4.2+coefficient!$B$20-0.5)/0.9*1.19</f>
        <v>20.705999999999996</v>
      </c>
      <c r="E2142" s="128">
        <f>(C2142+4.2+coefficient!$B$20-0.5)/0.95</f>
        <v>16.484210526315792</v>
      </c>
      <c r="F2142" s="178" t="s">
        <v>842</v>
      </c>
      <c r="G2142" s="179">
        <v>2141</v>
      </c>
      <c r="H2142" s="180">
        <f>(C2142+4.2+coefficient!$B$20)/0.85*1.19</f>
        <v>22.623999999999999</v>
      </c>
      <c r="I2142" s="132">
        <v>294</v>
      </c>
      <c r="J2142" s="132">
        <v>167453586</v>
      </c>
      <c r="K2142" s="132">
        <v>453347</v>
      </c>
      <c r="L2142" s="181">
        <f>(C2142+4.2+coefficient!$B$20)/0.88*1.19</f>
        <v>21.852727272727272</v>
      </c>
      <c r="M2142" s="135">
        <v>295</v>
      </c>
      <c r="N2142" s="135">
        <v>167453586</v>
      </c>
      <c r="O2142" s="135">
        <v>453348</v>
      </c>
      <c r="P2142" s="182">
        <f>(C2142+4.2+coefficient!$B$20-0.5)/0.88*1.19</f>
        <v>21.176590909090908</v>
      </c>
      <c r="Q2142" s="137">
        <v>296</v>
      </c>
      <c r="R2142" s="137">
        <v>167453586</v>
      </c>
      <c r="S2142" s="137">
        <v>453349</v>
      </c>
      <c r="T2142" s="186">
        <f t="shared" si="147"/>
        <v>9.6822727272727267</v>
      </c>
      <c r="U2142" s="187">
        <v>758</v>
      </c>
      <c r="V2142" s="187">
        <v>167453586</v>
      </c>
      <c r="W2142" s="187">
        <v>602244</v>
      </c>
      <c r="X2142" s="188">
        <f>L2142-2</f>
        <v>19.852727272727272</v>
      </c>
      <c r="Y2142" s="189">
        <v>759</v>
      </c>
      <c r="Z2142" s="189">
        <v>167453586</v>
      </c>
      <c r="AA2142" s="189">
        <v>602245</v>
      </c>
      <c r="AB2142" s="357">
        <v>15</v>
      </c>
    </row>
    <row r="2143" spans="1:33" x14ac:dyDescent="0.25">
      <c r="A2143" s="125" t="s">
        <v>2983</v>
      </c>
      <c r="B2143" s="183">
        <v>167453587</v>
      </c>
      <c r="C2143" s="184">
        <v>2.4</v>
      </c>
      <c r="D2143" s="127">
        <f>(C2143+4.2+coefficient!$B$21-0.5)/0.9*1.19</f>
        <v>17.321111111111112</v>
      </c>
      <c r="E2143" s="128">
        <f>(C2143+4.2+coefficient!$B$21-0.5)/0.95</f>
        <v>13.789473684210527</v>
      </c>
      <c r="F2143" s="185" t="s">
        <v>516</v>
      </c>
      <c r="G2143" s="179">
        <v>2142</v>
      </c>
      <c r="H2143" s="180">
        <f>(C2143+4.2+coefficient!$B$21)/0.85*1.19</f>
        <v>19.04</v>
      </c>
      <c r="I2143" s="132">
        <v>294</v>
      </c>
      <c r="J2143" s="132">
        <v>167453587</v>
      </c>
      <c r="K2143" s="132">
        <v>453350</v>
      </c>
      <c r="L2143" s="181">
        <f>(C2143+4.2+coefficient!$B$21)/0.88*1.19</f>
        <v>18.390909090909087</v>
      </c>
      <c r="M2143" s="135">
        <v>295</v>
      </c>
      <c r="N2143" s="135">
        <v>167453587</v>
      </c>
      <c r="O2143" s="135">
        <v>453351</v>
      </c>
      <c r="P2143" s="182">
        <f>(C2143+4.2+coefficient!$B$21-0.5)/0.88*1.19</f>
        <v>17.714772727272727</v>
      </c>
      <c r="Q2143" s="137">
        <v>296</v>
      </c>
      <c r="R2143" s="137">
        <v>167453587</v>
      </c>
      <c r="S2143" s="137">
        <v>453352</v>
      </c>
      <c r="T2143" s="186">
        <f t="shared" si="147"/>
        <v>8.9249999999999989</v>
      </c>
      <c r="U2143" s="187">
        <v>758</v>
      </c>
      <c r="V2143" s="187">
        <v>167453587</v>
      </c>
      <c r="W2143" s="187">
        <v>602246</v>
      </c>
      <c r="X2143" s="188">
        <f>L2143-2</f>
        <v>16.390909090909087</v>
      </c>
      <c r="Y2143" s="189">
        <v>759</v>
      </c>
      <c r="Z2143" s="189">
        <v>167453587</v>
      </c>
      <c r="AA2143" s="189">
        <v>602247</v>
      </c>
      <c r="AB2143" s="357">
        <v>15</v>
      </c>
    </row>
    <row r="2144" spans="1:33" x14ac:dyDescent="0.25">
      <c r="A2144" s="146" t="s">
        <v>2984</v>
      </c>
      <c r="B2144" s="190">
        <v>167453588</v>
      </c>
      <c r="C2144" s="191">
        <v>3.35</v>
      </c>
      <c r="D2144" s="192">
        <f>(C2144+4.2+coefficient!$B$20-0.5)/0.9*1.19</f>
        <v>21.221666666666664</v>
      </c>
      <c r="E2144" s="193">
        <f>(C2144+4.2+coefficient!$B$20-0.5)/0.95</f>
        <v>16.894736842105264</v>
      </c>
      <c r="F2144" s="178" t="s">
        <v>842</v>
      </c>
      <c r="G2144" s="179">
        <v>2143</v>
      </c>
      <c r="H2144" s="180">
        <f>(C2144+4.2+coefficient!$B$20)/0.85*1.19</f>
        <v>23.17</v>
      </c>
      <c r="I2144" s="132">
        <v>294</v>
      </c>
      <c r="J2144" s="132">
        <v>167453588</v>
      </c>
      <c r="K2144" s="132">
        <v>453353</v>
      </c>
      <c r="L2144" s="181">
        <f>(C2144+4.2+coefficient!$B$20)/0.88*1.19</f>
        <v>22.380113636363639</v>
      </c>
      <c r="M2144" s="135">
        <v>295</v>
      </c>
      <c r="N2144" s="135">
        <v>167453588</v>
      </c>
      <c r="O2144" s="135">
        <v>453354</v>
      </c>
      <c r="P2144" s="182">
        <f>(C2144+4.2+coefficient!$B$20-0.5)/0.88*1.19</f>
        <v>21.703977272727272</v>
      </c>
      <c r="Q2144" s="137">
        <v>296</v>
      </c>
      <c r="R2144" s="137">
        <v>167453588</v>
      </c>
      <c r="S2144" s="137">
        <v>453355</v>
      </c>
      <c r="T2144" s="186">
        <f t="shared" si="147"/>
        <v>10.20965909090909</v>
      </c>
      <c r="U2144" s="187">
        <v>758</v>
      </c>
      <c r="V2144" s="187">
        <v>167453588</v>
      </c>
      <c r="W2144" s="187">
        <v>602248</v>
      </c>
      <c r="X2144" s="188">
        <f>L2144-4.9</f>
        <v>17.48011363636364</v>
      </c>
      <c r="Y2144" s="189">
        <v>759</v>
      </c>
      <c r="Z2144" s="189">
        <v>167453588</v>
      </c>
      <c r="AA2144" s="189">
        <v>602249</v>
      </c>
      <c r="AB2144" s="357">
        <v>0</v>
      </c>
    </row>
    <row r="2145" spans="1:33" x14ac:dyDescent="0.25">
      <c r="A2145" s="148" t="s">
        <v>2985</v>
      </c>
      <c r="B2145" s="190">
        <v>167453589</v>
      </c>
      <c r="C2145" s="191">
        <v>4.08</v>
      </c>
      <c r="D2145" s="192">
        <f>(C2145+4.2+coefficient!$B$19-0.5)/0.9*1.19</f>
        <v>26.153555555555556</v>
      </c>
      <c r="E2145" s="193">
        <f>(C2145+4.2+coefficient!$B$19-0.5)/0.95</f>
        <v>20.821052631578951</v>
      </c>
      <c r="F2145" s="185" t="s">
        <v>841</v>
      </c>
      <c r="G2145" s="179">
        <v>2144</v>
      </c>
      <c r="H2145" s="180">
        <f>(C2145+4.2+coefficient!$B$19)/0.85*1.19</f>
        <v>28.391999999999999</v>
      </c>
      <c r="I2145" s="132">
        <v>294</v>
      </c>
      <c r="J2145" s="132">
        <v>167453589</v>
      </c>
      <c r="K2145" s="132">
        <v>453356</v>
      </c>
      <c r="L2145" s="181">
        <f>(C2145+4.2+coefficient!$B$19)/0.88*1.19</f>
        <v>27.424090909090911</v>
      </c>
      <c r="M2145" s="135">
        <v>295</v>
      </c>
      <c r="N2145" s="135">
        <v>167453589</v>
      </c>
      <c r="O2145" s="135">
        <v>453357</v>
      </c>
      <c r="P2145" s="182">
        <f>(C2145+4.2+coefficient!$B$19-0.5)/0.88*1.19</f>
        <v>26.747954545454547</v>
      </c>
      <c r="Q2145" s="137">
        <v>296</v>
      </c>
      <c r="R2145" s="137">
        <v>167453589</v>
      </c>
      <c r="S2145" s="137">
        <v>453358</v>
      </c>
      <c r="T2145" s="186">
        <f t="shared" si="147"/>
        <v>11.196818181818182</v>
      </c>
      <c r="U2145" s="187">
        <v>758</v>
      </c>
      <c r="V2145" s="187">
        <v>167453589</v>
      </c>
      <c r="W2145" s="187">
        <v>602250</v>
      </c>
      <c r="X2145" s="188">
        <f>L2145-4.9</f>
        <v>22.524090909090908</v>
      </c>
      <c r="Y2145" s="189">
        <v>759</v>
      </c>
      <c r="Z2145" s="189">
        <v>167453589</v>
      </c>
      <c r="AA2145" s="189">
        <v>602251</v>
      </c>
      <c r="AB2145" s="357">
        <v>0</v>
      </c>
    </row>
    <row r="2146" spans="1:33" x14ac:dyDescent="0.25">
      <c r="A2146" s="144" t="s">
        <v>2986</v>
      </c>
      <c r="B2146" s="183">
        <v>167453590</v>
      </c>
      <c r="C2146" s="184">
        <v>3.28</v>
      </c>
      <c r="D2146" s="127">
        <f>(C2146+4.2+coefficient!$B$20-0.5)/0.9*1.19</f>
        <v>21.129111111111111</v>
      </c>
      <c r="E2146" s="128">
        <f>(C2146+4.2+coefficient!$B$20-0.5)/0.95</f>
        <v>16.821052631578947</v>
      </c>
      <c r="F2146" s="178" t="s">
        <v>842</v>
      </c>
      <c r="G2146" s="179">
        <v>2145</v>
      </c>
      <c r="H2146" s="180">
        <f>(C2146+4.2+coefficient!$B$20)/0.85*1.19</f>
        <v>23.072000000000003</v>
      </c>
      <c r="I2146" s="132">
        <v>294</v>
      </c>
      <c r="J2146" s="132">
        <v>167453590</v>
      </c>
      <c r="K2146" s="132">
        <v>453359</v>
      </c>
      <c r="L2146" s="181">
        <f>(C2146+4.2+coefficient!$B$20)/0.88*1.19</f>
        <v>22.285454545454545</v>
      </c>
      <c r="M2146" s="135">
        <v>295</v>
      </c>
      <c r="N2146" s="135">
        <v>167453590</v>
      </c>
      <c r="O2146" s="135">
        <v>453360</v>
      </c>
      <c r="P2146" s="182">
        <f>(C2146+4.2+coefficient!$B$20-0.5)/0.88*1.19</f>
        <v>21.609318181818182</v>
      </c>
      <c r="Q2146" s="137">
        <v>296</v>
      </c>
      <c r="R2146" s="137">
        <v>167453590</v>
      </c>
      <c r="S2146" s="137">
        <v>453361</v>
      </c>
      <c r="T2146" s="186">
        <f t="shared" si="147"/>
        <v>10.115</v>
      </c>
      <c r="U2146" s="187">
        <v>758</v>
      </c>
      <c r="V2146" s="187">
        <v>167453590</v>
      </c>
      <c r="W2146" s="187">
        <v>602252</v>
      </c>
      <c r="X2146" s="188">
        <f>L2146-2</f>
        <v>20.285454545454545</v>
      </c>
      <c r="Y2146" s="189">
        <v>759</v>
      </c>
      <c r="Z2146" s="189">
        <v>167453590</v>
      </c>
      <c r="AA2146" s="189">
        <v>602253</v>
      </c>
      <c r="AB2146" s="357">
        <v>15</v>
      </c>
    </row>
    <row r="2147" spans="1:33" x14ac:dyDescent="0.25">
      <c r="A2147" s="125" t="s">
        <v>2987</v>
      </c>
      <c r="B2147" s="183">
        <v>167453591</v>
      </c>
      <c r="C2147" s="184">
        <v>3.01</v>
      </c>
      <c r="D2147" s="127">
        <f>(C2147+4.2+coefficient!$B$20-0.5)/0.9*1.19</f>
        <v>20.772111111111112</v>
      </c>
      <c r="E2147" s="128">
        <f>(C2147+4.2+coefficient!$B$20-0.5)/0.95</f>
        <v>16.536842105263158</v>
      </c>
      <c r="F2147" s="185" t="s">
        <v>842</v>
      </c>
      <c r="G2147" s="179">
        <v>2146</v>
      </c>
      <c r="H2147" s="180">
        <f>(C2147+4.2+coefficient!$B$20)/0.85*1.19</f>
        <v>22.693999999999999</v>
      </c>
      <c r="I2147" s="132">
        <v>294</v>
      </c>
      <c r="J2147" s="132">
        <v>167453591</v>
      </c>
      <c r="K2147" s="132">
        <v>453362</v>
      </c>
      <c r="L2147" s="181">
        <f>(C2147+4.2+coefficient!$B$20)/0.88*1.19</f>
        <v>21.92034090909091</v>
      </c>
      <c r="M2147" s="135">
        <v>295</v>
      </c>
      <c r="N2147" s="135">
        <v>167453591</v>
      </c>
      <c r="O2147" s="135">
        <v>453363</v>
      </c>
      <c r="P2147" s="182">
        <f>(C2147+4.2+coefficient!$B$20-0.5)/0.88*1.19</f>
        <v>21.244204545454544</v>
      </c>
      <c r="Q2147" s="137">
        <v>296</v>
      </c>
      <c r="R2147" s="137">
        <v>167453591</v>
      </c>
      <c r="S2147" s="137">
        <v>453364</v>
      </c>
      <c r="T2147" s="186">
        <f t="shared" si="147"/>
        <v>9.7498863636363637</v>
      </c>
      <c r="U2147" s="187">
        <v>758</v>
      </c>
      <c r="V2147" s="187">
        <v>167453591</v>
      </c>
      <c r="W2147" s="187">
        <v>602254</v>
      </c>
      <c r="X2147" s="188">
        <f>L2147-2</f>
        <v>19.92034090909091</v>
      </c>
      <c r="Y2147" s="189">
        <v>759</v>
      </c>
      <c r="Z2147" s="189">
        <v>167453591</v>
      </c>
      <c r="AA2147" s="189">
        <v>602255</v>
      </c>
      <c r="AB2147" s="357">
        <v>15</v>
      </c>
    </row>
    <row r="2148" spans="1:33" x14ac:dyDescent="0.25">
      <c r="A2148" s="144" t="s">
        <v>2988</v>
      </c>
      <c r="B2148" s="183">
        <v>167453592</v>
      </c>
      <c r="C2148" s="184">
        <v>3.01</v>
      </c>
      <c r="D2148" s="127">
        <f>(C2148+4.2+coefficient!$B$21-0.5)/0.9*1.19</f>
        <v>18.127666666666666</v>
      </c>
      <c r="E2148" s="128">
        <f>(C2148+4.2+coefficient!$B$21-0.5)/0.95</f>
        <v>14.431578947368422</v>
      </c>
      <c r="F2148" s="178" t="s">
        <v>516</v>
      </c>
      <c r="G2148" s="179">
        <v>2147</v>
      </c>
      <c r="H2148" s="180">
        <f>(C2148+4.2+coefficient!$B$21)/0.85*1.19</f>
        <v>19.894000000000002</v>
      </c>
      <c r="I2148" s="132">
        <v>294</v>
      </c>
      <c r="J2148" s="132">
        <v>167453592</v>
      </c>
      <c r="K2148" s="132">
        <v>453365</v>
      </c>
      <c r="L2148" s="181">
        <f>(C2148+4.2+coefficient!$B$21)/0.88*1.19</f>
        <v>19.215795454545454</v>
      </c>
      <c r="M2148" s="135">
        <v>295</v>
      </c>
      <c r="N2148" s="135">
        <v>167453592</v>
      </c>
      <c r="O2148" s="135">
        <v>453366</v>
      </c>
      <c r="P2148" s="182">
        <f>(C2148+4.2+coefficient!$B$21-0.5)/0.88*1.19</f>
        <v>18.53965909090909</v>
      </c>
      <c r="Q2148" s="137">
        <v>296</v>
      </c>
      <c r="R2148" s="137">
        <v>167453592</v>
      </c>
      <c r="S2148" s="137">
        <v>453367</v>
      </c>
      <c r="T2148" s="186">
        <f t="shared" si="147"/>
        <v>9.7498863636363637</v>
      </c>
      <c r="U2148" s="187">
        <v>758</v>
      </c>
      <c r="V2148" s="187">
        <v>167453592</v>
      </c>
      <c r="W2148" s="187">
        <v>602256</v>
      </c>
      <c r="X2148" s="188">
        <f>L2148-2</f>
        <v>17.215795454545454</v>
      </c>
      <c r="Y2148" s="189">
        <v>759</v>
      </c>
      <c r="Z2148" s="189">
        <v>167453592</v>
      </c>
      <c r="AA2148" s="189">
        <v>602257</v>
      </c>
      <c r="AB2148" s="357">
        <v>15</v>
      </c>
      <c r="AE2148">
        <v>2</v>
      </c>
      <c r="AF2148">
        <v>16.510000000000002</v>
      </c>
      <c r="AG2148">
        <v>0</v>
      </c>
    </row>
    <row r="2149" spans="1:33" x14ac:dyDescent="0.25">
      <c r="A2149" s="148" t="s">
        <v>2989</v>
      </c>
      <c r="B2149" s="190">
        <v>167453593</v>
      </c>
      <c r="C2149" s="191">
        <v>3.96</v>
      </c>
      <c r="D2149" s="192">
        <f>(C2149+4.2+coefficient!$B$20-0.5)/0.9*1.19</f>
        <v>22.028222222222219</v>
      </c>
      <c r="E2149" s="193">
        <f>(C2149+4.2+coefficient!$B$20-0.5)/0.95</f>
        <v>17.536842105263158</v>
      </c>
      <c r="F2149" s="185" t="s">
        <v>842</v>
      </c>
      <c r="G2149" s="179">
        <v>2148</v>
      </c>
      <c r="H2149" s="180">
        <f>(C2149+4.2+coefficient!$B$20)/0.85*1.19</f>
        <v>24.023999999999997</v>
      </c>
      <c r="I2149" s="132">
        <v>294</v>
      </c>
      <c r="J2149" s="132">
        <v>167453593</v>
      </c>
      <c r="K2149" s="132">
        <v>453368</v>
      </c>
      <c r="L2149" s="181">
        <f>(C2149+4.2+coefficient!$B$20)/0.88*1.19</f>
        <v>23.204999999999998</v>
      </c>
      <c r="M2149" s="135">
        <v>295</v>
      </c>
      <c r="N2149" s="135">
        <v>167453593</v>
      </c>
      <c r="O2149" s="135">
        <v>453369</v>
      </c>
      <c r="P2149" s="182">
        <f>(C2149+4.2+coefficient!$B$20-0.5)/0.88*1.19</f>
        <v>22.528863636363639</v>
      </c>
      <c r="Q2149" s="137">
        <v>296</v>
      </c>
      <c r="R2149" s="137">
        <v>167453593</v>
      </c>
      <c r="S2149" s="137">
        <v>453370</v>
      </c>
      <c r="T2149" s="186">
        <f t="shared" si="147"/>
        <v>11.034545454545455</v>
      </c>
      <c r="U2149" s="187">
        <v>758</v>
      </c>
      <c r="V2149" s="187">
        <v>167453593</v>
      </c>
      <c r="W2149" s="187">
        <v>602258</v>
      </c>
      <c r="X2149" s="188">
        <f>L2149-4.9</f>
        <v>18.305</v>
      </c>
      <c r="Y2149" s="189">
        <v>759</v>
      </c>
      <c r="Z2149" s="189">
        <v>167453593</v>
      </c>
      <c r="AA2149" s="189">
        <v>602259</v>
      </c>
      <c r="AB2149" s="357">
        <v>0</v>
      </c>
    </row>
    <row r="2150" spans="1:33" x14ac:dyDescent="0.25">
      <c r="A2150" s="146" t="s">
        <v>2990</v>
      </c>
      <c r="B2150" s="190">
        <v>167453594</v>
      </c>
      <c r="C2150" s="191">
        <v>4.6900000000000004</v>
      </c>
      <c r="D2150" s="192">
        <f>(C2150+4.2+coefficient!$B$19-0.5)/0.9*1.19</f>
        <v>26.960111111111111</v>
      </c>
      <c r="E2150" s="193">
        <f>(C2150+4.2+coefficient!$B$19-0.5)/0.95</f>
        <v>21.463157894736845</v>
      </c>
      <c r="F2150" s="178" t="s">
        <v>841</v>
      </c>
      <c r="G2150" s="179">
        <v>2149</v>
      </c>
      <c r="H2150" s="180">
        <f>(C2150+4.2+coefficient!$B$19)/0.85*1.19</f>
        <v>29.246000000000002</v>
      </c>
      <c r="I2150" s="132">
        <v>294</v>
      </c>
      <c r="J2150" s="132">
        <v>167453594</v>
      </c>
      <c r="K2150" s="132">
        <v>453371</v>
      </c>
      <c r="L2150" s="181">
        <f>(C2150+4.2+coefficient!$B$19)/0.88*1.19</f>
        <v>28.24897727272727</v>
      </c>
      <c r="M2150" s="135">
        <v>295</v>
      </c>
      <c r="N2150" s="135">
        <v>167453594</v>
      </c>
      <c r="O2150" s="135">
        <v>453372</v>
      </c>
      <c r="P2150" s="182">
        <f>(C2150+4.2+coefficient!$B$19-0.5)/0.88*1.19</f>
        <v>27.57284090909091</v>
      </c>
      <c r="Q2150" s="137">
        <v>296</v>
      </c>
      <c r="R2150" s="137">
        <v>167453594</v>
      </c>
      <c r="S2150" s="137">
        <v>453373</v>
      </c>
      <c r="T2150" s="186">
        <f t="shared" si="147"/>
        <v>12.021704545454547</v>
      </c>
      <c r="U2150" s="187">
        <v>758</v>
      </c>
      <c r="V2150" s="187">
        <v>167453594</v>
      </c>
      <c r="W2150" s="187">
        <v>602260</v>
      </c>
      <c r="X2150" s="188">
        <f>L2150-4.9</f>
        <v>23.348977272727268</v>
      </c>
      <c r="Y2150" s="189">
        <v>759</v>
      </c>
      <c r="Z2150" s="189">
        <v>167453594</v>
      </c>
      <c r="AA2150" s="189">
        <v>602261</v>
      </c>
      <c r="AB2150" s="357">
        <v>0</v>
      </c>
    </row>
    <row r="2151" spans="1:33" x14ac:dyDescent="0.25">
      <c r="A2151" s="125" t="s">
        <v>2991</v>
      </c>
      <c r="B2151" s="183">
        <v>167453595</v>
      </c>
      <c r="C2151" s="184">
        <v>3.89</v>
      </c>
      <c r="D2151" s="127">
        <f>(C2151+4.2+coefficient!$B$20-0.5)/0.9*1.19</f>
        <v>21.935666666666666</v>
      </c>
      <c r="E2151" s="128">
        <f>(C2151+4.2+coefficient!$B$20-0.5)/0.95</f>
        <v>17.463157894736842</v>
      </c>
      <c r="F2151" s="185" t="s">
        <v>842</v>
      </c>
      <c r="G2151" s="179">
        <v>2150</v>
      </c>
      <c r="H2151" s="180">
        <f>(C2151+4.2+coefficient!$B$20)/0.85*1.19</f>
        <v>23.925999999999998</v>
      </c>
      <c r="I2151" s="132">
        <v>294</v>
      </c>
      <c r="J2151" s="132">
        <v>167453595</v>
      </c>
      <c r="K2151" s="132">
        <v>453374</v>
      </c>
      <c r="L2151" s="181">
        <f>(C2151+4.2+coefficient!$B$20)/0.88*1.19</f>
        <v>23.110340909090908</v>
      </c>
      <c r="M2151" s="135">
        <v>295</v>
      </c>
      <c r="N2151" s="135">
        <v>167453595</v>
      </c>
      <c r="O2151" s="135">
        <v>453375</v>
      </c>
      <c r="P2151" s="182">
        <f>(C2151+4.2+coefficient!$B$20-0.5)/0.88*1.19</f>
        <v>22.434204545454545</v>
      </c>
      <c r="Q2151" s="137">
        <v>296</v>
      </c>
      <c r="R2151" s="137">
        <v>167453595</v>
      </c>
      <c r="S2151" s="137">
        <v>453376</v>
      </c>
      <c r="T2151" s="186">
        <f t="shared" si="147"/>
        <v>10.939886363636363</v>
      </c>
      <c r="U2151" s="187">
        <v>758</v>
      </c>
      <c r="V2151" s="187">
        <v>167453595</v>
      </c>
      <c r="W2151" s="187">
        <v>602262</v>
      </c>
      <c r="X2151" s="188">
        <f>L2151-2</f>
        <v>21.110340909090908</v>
      </c>
      <c r="Y2151" s="189">
        <v>759</v>
      </c>
      <c r="Z2151" s="189">
        <v>167453595</v>
      </c>
      <c r="AA2151" s="189">
        <v>602263</v>
      </c>
      <c r="AB2151" s="357">
        <v>15</v>
      </c>
    </row>
    <row r="2152" spans="1:33" x14ac:dyDescent="0.25">
      <c r="A2152" s="144" t="s">
        <v>2992</v>
      </c>
      <c r="B2152" s="183">
        <v>167453596</v>
      </c>
      <c r="C2152" s="184">
        <v>3.62</v>
      </c>
      <c r="D2152" s="127">
        <f>(C2152+4.2+coefficient!$B$20-0.5)/0.9*1.19</f>
        <v>21.578666666666667</v>
      </c>
      <c r="E2152" s="128">
        <f>(C2152+4.2+coefficient!$B$20-0.5)/0.95</f>
        <v>17.178947368421053</v>
      </c>
      <c r="F2152" s="178" t="s">
        <v>842</v>
      </c>
      <c r="G2152" s="179">
        <v>2151</v>
      </c>
      <c r="H2152" s="180">
        <f>(C2152+4.2+coefficient!$B$20)/0.85*1.19</f>
        <v>23.547999999999998</v>
      </c>
      <c r="I2152" s="132">
        <v>294</v>
      </c>
      <c r="J2152" s="132">
        <v>167453596</v>
      </c>
      <c r="K2152" s="132">
        <v>453377</v>
      </c>
      <c r="L2152" s="181">
        <f>(C2152+4.2+coefficient!$B$20)/0.88*1.19</f>
        <v>22.74522727272727</v>
      </c>
      <c r="M2152" s="135">
        <v>295</v>
      </c>
      <c r="N2152" s="135">
        <v>167453596</v>
      </c>
      <c r="O2152" s="135">
        <v>453378</v>
      </c>
      <c r="P2152" s="182">
        <f>(C2152+4.2+coefficient!$B$20-0.5)/0.88*1.19</f>
        <v>22.06909090909091</v>
      </c>
      <c r="Q2152" s="137">
        <v>296</v>
      </c>
      <c r="R2152" s="137">
        <v>167453596</v>
      </c>
      <c r="S2152" s="137">
        <v>453379</v>
      </c>
      <c r="T2152" s="186">
        <f t="shared" si="147"/>
        <v>10.574772727272727</v>
      </c>
      <c r="U2152" s="187">
        <v>758</v>
      </c>
      <c r="V2152" s="187">
        <v>167453596</v>
      </c>
      <c r="W2152" s="187">
        <v>602264</v>
      </c>
      <c r="X2152" s="188">
        <f>L2152-2</f>
        <v>20.74522727272727</v>
      </c>
      <c r="Y2152" s="189">
        <v>759</v>
      </c>
      <c r="Z2152" s="189">
        <v>167453596</v>
      </c>
      <c r="AA2152" s="189">
        <v>602265</v>
      </c>
      <c r="AB2152" s="357">
        <v>15</v>
      </c>
    </row>
    <row r="2153" spans="1:33" x14ac:dyDescent="0.25">
      <c r="A2153" s="125" t="s">
        <v>2993</v>
      </c>
      <c r="B2153" s="183">
        <v>167453597</v>
      </c>
      <c r="C2153" s="184">
        <v>2.78</v>
      </c>
      <c r="D2153" s="127">
        <f>(C2153+4.2+coefficient!$B$21-0.5)/0.9*1.19</f>
        <v>17.823555555555554</v>
      </c>
      <c r="E2153" s="128">
        <f>(C2153+4.2+coefficient!$B$21-0.5)/0.95</f>
        <v>14.189473684210528</v>
      </c>
      <c r="F2153" s="185" t="s">
        <v>516</v>
      </c>
      <c r="G2153" s="179">
        <v>2152</v>
      </c>
      <c r="H2153" s="180">
        <f>(C2153+4.2+coefficient!$B$21)/0.85*1.19</f>
        <v>19.572000000000003</v>
      </c>
      <c r="I2153" s="132">
        <v>294</v>
      </c>
      <c r="J2153" s="132">
        <v>167453597</v>
      </c>
      <c r="K2153" s="132">
        <v>453380</v>
      </c>
      <c r="L2153" s="181">
        <f>(C2153+4.2+coefficient!$B$21)/0.88*1.19</f>
        <v>18.904772727272725</v>
      </c>
      <c r="M2153" s="135">
        <v>295</v>
      </c>
      <c r="N2153" s="135">
        <v>167453597</v>
      </c>
      <c r="O2153" s="135">
        <v>453381</v>
      </c>
      <c r="P2153" s="182">
        <f>(C2153+4.2+coefficient!$B$21-0.5)/0.88*1.19</f>
        <v>18.228636363636362</v>
      </c>
      <c r="Q2153" s="137">
        <v>296</v>
      </c>
      <c r="R2153" s="137">
        <v>167453597</v>
      </c>
      <c r="S2153" s="137">
        <v>453382</v>
      </c>
      <c r="T2153" s="186">
        <f t="shared" si="147"/>
        <v>9.4388636363636369</v>
      </c>
      <c r="U2153" s="187">
        <v>758</v>
      </c>
      <c r="V2153" s="187">
        <v>167453597</v>
      </c>
      <c r="W2153" s="187">
        <v>602266</v>
      </c>
      <c r="X2153" s="188">
        <f>L2153-2</f>
        <v>16.904772727272725</v>
      </c>
      <c r="Y2153" s="189">
        <v>759</v>
      </c>
      <c r="Z2153" s="189">
        <v>167453597</v>
      </c>
      <c r="AA2153" s="189">
        <v>602267</v>
      </c>
      <c r="AB2153" s="357">
        <v>15</v>
      </c>
    </row>
    <row r="2154" spans="1:33" x14ac:dyDescent="0.25">
      <c r="A2154" s="146" t="s">
        <v>2994</v>
      </c>
      <c r="B2154" s="190">
        <v>167453598</v>
      </c>
      <c r="C2154" s="191">
        <v>3.73</v>
      </c>
      <c r="D2154" s="192">
        <f>(C2154+4.2+coefficient!$B$20-0.5)/0.9*1.19</f>
        <v>21.72411111111111</v>
      </c>
      <c r="E2154" s="193">
        <f>(C2154+4.2+coefficient!$B$20-0.5)/0.95</f>
        <v>17.294736842105262</v>
      </c>
      <c r="F2154" s="178" t="s">
        <v>842</v>
      </c>
      <c r="G2154" s="179">
        <v>2153</v>
      </c>
      <c r="H2154" s="180">
        <f>(C2154+4.2+coefficient!$B$20)/0.85*1.19</f>
        <v>23.701999999999998</v>
      </c>
      <c r="I2154" s="132">
        <v>294</v>
      </c>
      <c r="J2154" s="132">
        <v>167453598</v>
      </c>
      <c r="K2154" s="132">
        <v>453383</v>
      </c>
      <c r="L2154" s="181">
        <f>(C2154+4.2+coefficient!$B$20)/0.88*1.19</f>
        <v>22.89397727272727</v>
      </c>
      <c r="M2154" s="135">
        <v>295</v>
      </c>
      <c r="N2154" s="135">
        <v>167453598</v>
      </c>
      <c r="O2154" s="135">
        <v>453384</v>
      </c>
      <c r="P2154" s="182">
        <f>(C2154+4.2+coefficient!$B$20-0.5)/0.88*1.19</f>
        <v>22.21784090909091</v>
      </c>
      <c r="Q2154" s="137">
        <v>296</v>
      </c>
      <c r="R2154" s="137">
        <v>167453598</v>
      </c>
      <c r="S2154" s="137">
        <v>453385</v>
      </c>
      <c r="T2154" s="186">
        <f t="shared" si="147"/>
        <v>10.723522727272726</v>
      </c>
      <c r="U2154" s="187">
        <v>758</v>
      </c>
      <c r="V2154" s="187">
        <v>167453598</v>
      </c>
      <c r="W2154" s="187">
        <v>602268</v>
      </c>
      <c r="X2154" s="188">
        <f>L2154-4.9</f>
        <v>17.993977272727271</v>
      </c>
      <c r="Y2154" s="189">
        <v>759</v>
      </c>
      <c r="Z2154" s="189">
        <v>167453598</v>
      </c>
      <c r="AA2154" s="189">
        <v>602269</v>
      </c>
      <c r="AB2154" s="357">
        <v>0</v>
      </c>
    </row>
    <row r="2155" spans="1:33" x14ac:dyDescent="0.25">
      <c r="A2155" s="148" t="s">
        <v>2995</v>
      </c>
      <c r="B2155" s="190">
        <v>167453599</v>
      </c>
      <c r="C2155" s="191">
        <v>4.46</v>
      </c>
      <c r="D2155" s="192">
        <f>(C2155+4.2+coefficient!$B$19-0.5)/0.9*1.19</f>
        <v>26.655999999999999</v>
      </c>
      <c r="E2155" s="193">
        <f>(C2155+4.2+coefficient!$B$19-0.5)/0.95</f>
        <v>21.221052631578949</v>
      </c>
      <c r="F2155" s="185" t="s">
        <v>841</v>
      </c>
      <c r="G2155" s="179">
        <v>2154</v>
      </c>
      <c r="H2155" s="180">
        <f>(C2155+4.2+coefficient!$B$19)/0.85*1.19</f>
        <v>28.924000000000003</v>
      </c>
      <c r="I2155" s="132">
        <v>294</v>
      </c>
      <c r="J2155" s="132">
        <v>167453599</v>
      </c>
      <c r="K2155" s="132">
        <v>453386</v>
      </c>
      <c r="L2155" s="181">
        <f>(C2155+4.2+coefficient!$B$19)/0.88*1.19</f>
        <v>27.937954545454545</v>
      </c>
      <c r="M2155" s="135">
        <v>295</v>
      </c>
      <c r="N2155" s="135">
        <v>167453599</v>
      </c>
      <c r="O2155" s="135">
        <v>453387</v>
      </c>
      <c r="P2155" s="182">
        <f>(C2155+4.2+coefficient!$B$19-0.5)/0.88*1.19</f>
        <v>27.261818181818182</v>
      </c>
      <c r="Q2155" s="137">
        <v>296</v>
      </c>
      <c r="R2155" s="137">
        <v>167453599</v>
      </c>
      <c r="S2155" s="137">
        <v>453388</v>
      </c>
      <c r="T2155" s="186">
        <f t="shared" si="147"/>
        <v>11.710681818181818</v>
      </c>
      <c r="U2155" s="187">
        <v>758</v>
      </c>
      <c r="V2155" s="187">
        <v>167453599</v>
      </c>
      <c r="W2155" s="187">
        <v>602270</v>
      </c>
      <c r="X2155" s="188">
        <f>L2155-4.9</f>
        <v>23.037954545454546</v>
      </c>
      <c r="Y2155" s="189">
        <v>759</v>
      </c>
      <c r="Z2155" s="189">
        <v>167453599</v>
      </c>
      <c r="AA2155" s="189">
        <v>602271</v>
      </c>
      <c r="AB2155" s="357">
        <v>0</v>
      </c>
    </row>
    <row r="2156" spans="1:33" x14ac:dyDescent="0.25">
      <c r="A2156" s="144" t="s">
        <v>2996</v>
      </c>
      <c r="B2156" s="183">
        <v>167453600</v>
      </c>
      <c r="C2156" s="184">
        <v>3.66</v>
      </c>
      <c r="D2156" s="127">
        <f>(C2156+4.2+coefficient!$B$20-0.5)/0.9*1.19</f>
        <v>21.631555555555554</v>
      </c>
      <c r="E2156" s="128">
        <f>(C2156+4.2+coefficient!$B$20-0.5)/0.95</f>
        <v>17.221052631578946</v>
      </c>
      <c r="F2156" s="178" t="s">
        <v>842</v>
      </c>
      <c r="G2156" s="179">
        <v>2155</v>
      </c>
      <c r="H2156" s="180">
        <f>(C2156+4.2+coefficient!$B$20)/0.85*1.19</f>
        <v>23.603999999999999</v>
      </c>
      <c r="I2156" s="132">
        <v>294</v>
      </c>
      <c r="J2156" s="132">
        <v>167453600</v>
      </c>
      <c r="K2156" s="132">
        <v>453389</v>
      </c>
      <c r="L2156" s="181">
        <f>(C2156+4.2+coefficient!$B$20)/0.88*1.19</f>
        <v>22.799318181818183</v>
      </c>
      <c r="M2156" s="135">
        <v>295</v>
      </c>
      <c r="N2156" s="135">
        <v>167453600</v>
      </c>
      <c r="O2156" s="135">
        <v>453390</v>
      </c>
      <c r="P2156" s="182">
        <f>(C2156+4.2+coefficient!$B$20-0.5)/0.88*1.19</f>
        <v>22.123181818181816</v>
      </c>
      <c r="Q2156" s="137">
        <v>296</v>
      </c>
      <c r="R2156" s="137">
        <v>167453600</v>
      </c>
      <c r="S2156" s="137">
        <v>453391</v>
      </c>
      <c r="T2156" s="186">
        <f t="shared" si="147"/>
        <v>10.628863636363636</v>
      </c>
      <c r="U2156" s="187">
        <v>758</v>
      </c>
      <c r="V2156" s="187">
        <v>167453600</v>
      </c>
      <c r="W2156" s="187">
        <v>602272</v>
      </c>
      <c r="X2156" s="188">
        <f>L2156-2</f>
        <v>20.799318181818183</v>
      </c>
      <c r="Y2156" s="189">
        <v>759</v>
      </c>
      <c r="Z2156" s="189">
        <v>167453600</v>
      </c>
      <c r="AA2156" s="189">
        <v>602273</v>
      </c>
      <c r="AB2156" s="357">
        <v>15</v>
      </c>
    </row>
    <row r="2157" spans="1:33" x14ac:dyDescent="0.25">
      <c r="A2157" s="125" t="s">
        <v>2997</v>
      </c>
      <c r="B2157" s="183">
        <v>167453601</v>
      </c>
      <c r="C2157" s="184">
        <v>3.39</v>
      </c>
      <c r="D2157" s="127">
        <f>(C2157+4.2+coefficient!$B$20-0.5)/0.9*1.19</f>
        <v>21.274555555555555</v>
      </c>
      <c r="E2157" s="128">
        <f>(C2157+4.2+coefficient!$B$20-0.5)/0.95</f>
        <v>16.936842105263157</v>
      </c>
      <c r="F2157" s="185" t="s">
        <v>842</v>
      </c>
      <c r="G2157" s="179">
        <v>2156</v>
      </c>
      <c r="H2157" s="180">
        <f>(C2157+4.2+coefficient!$B$20)/0.85*1.19</f>
        <v>23.226000000000003</v>
      </c>
      <c r="I2157" s="132">
        <v>294</v>
      </c>
      <c r="J2157" s="132">
        <v>167453601</v>
      </c>
      <c r="K2157" s="132">
        <v>453392</v>
      </c>
      <c r="L2157" s="181">
        <f>(C2157+4.2+coefficient!$B$20)/0.88*1.19</f>
        <v>22.434204545454545</v>
      </c>
      <c r="M2157" s="135">
        <v>295</v>
      </c>
      <c r="N2157" s="135">
        <v>167453601</v>
      </c>
      <c r="O2157" s="135">
        <v>453393</v>
      </c>
      <c r="P2157" s="182">
        <f>(C2157+4.2+coefficient!$B$20-0.5)/0.88*1.19</f>
        <v>21.758068181818182</v>
      </c>
      <c r="Q2157" s="137">
        <v>296</v>
      </c>
      <c r="R2157" s="137">
        <v>167453601</v>
      </c>
      <c r="S2157" s="137">
        <v>453394</v>
      </c>
      <c r="T2157" s="186">
        <f t="shared" si="147"/>
        <v>10.26375</v>
      </c>
      <c r="U2157" s="187">
        <v>758</v>
      </c>
      <c r="V2157" s="187">
        <v>167453601</v>
      </c>
      <c r="W2157" s="187">
        <v>602274</v>
      </c>
      <c r="X2157" s="188">
        <f>L2157-2</f>
        <v>20.434204545454545</v>
      </c>
      <c r="Y2157" s="189">
        <v>759</v>
      </c>
      <c r="Z2157" s="189">
        <v>167453601</v>
      </c>
      <c r="AA2157" s="189">
        <v>602275</v>
      </c>
      <c r="AB2157" s="357">
        <v>15</v>
      </c>
    </row>
    <row r="2158" spans="1:33" x14ac:dyDescent="0.25">
      <c r="A2158" s="144" t="s">
        <v>2998</v>
      </c>
      <c r="B2158" s="183">
        <v>167453602</v>
      </c>
      <c r="C2158" s="184">
        <v>2.27</v>
      </c>
      <c r="D2158" s="127">
        <f>(C2158+4.2+coefficient!$B$21-0.5)/0.9*1.19</f>
        <v>17.149222222222221</v>
      </c>
      <c r="E2158" s="128">
        <f>(C2158+4.2+coefficient!$B$21-0.5)/0.95</f>
        <v>13.65263157894737</v>
      </c>
      <c r="F2158" s="178" t="s">
        <v>516</v>
      </c>
      <c r="G2158" s="179">
        <v>2157</v>
      </c>
      <c r="H2158" s="180">
        <f>(C2158+4.2+coefficient!$B$21)/0.85*1.19</f>
        <v>18.858000000000001</v>
      </c>
      <c r="I2158" s="132">
        <v>294</v>
      </c>
      <c r="J2158" s="132">
        <v>167453602</v>
      </c>
      <c r="K2158" s="132">
        <v>453395</v>
      </c>
      <c r="L2158" s="181">
        <f>(C2158+4.2+coefficient!$B$21)/0.88*1.19</f>
        <v>18.215113636363636</v>
      </c>
      <c r="M2158" s="135">
        <v>295</v>
      </c>
      <c r="N2158" s="135">
        <v>167453602</v>
      </c>
      <c r="O2158" s="135">
        <v>453396</v>
      </c>
      <c r="P2158" s="182">
        <f>(C2158+4.2+coefficient!$B$21-0.5)/0.88*1.19</f>
        <v>17.538977272727273</v>
      </c>
      <c r="Q2158" s="137">
        <v>296</v>
      </c>
      <c r="R2158" s="137">
        <v>167453602</v>
      </c>
      <c r="S2158" s="137">
        <v>453397</v>
      </c>
      <c r="T2158" s="186">
        <f t="shared" si="147"/>
        <v>8.7492045454545462</v>
      </c>
      <c r="U2158" s="187">
        <v>758</v>
      </c>
      <c r="V2158" s="187">
        <v>167453602</v>
      </c>
      <c r="W2158" s="187">
        <v>602276</v>
      </c>
      <c r="X2158" s="188">
        <f t="shared" ref="X2158:X2169" si="149">L2158-4.9</f>
        <v>13.315113636363636</v>
      </c>
      <c r="Y2158" s="189">
        <v>759</v>
      </c>
      <c r="Z2158" s="189">
        <v>167453602</v>
      </c>
      <c r="AA2158" s="189">
        <v>602277</v>
      </c>
      <c r="AB2158" s="357">
        <v>29</v>
      </c>
    </row>
    <row r="2159" spans="1:33" x14ac:dyDescent="0.25">
      <c r="A2159" s="148" t="s">
        <v>2999</v>
      </c>
      <c r="B2159" s="190">
        <v>167453603</v>
      </c>
      <c r="C2159" s="191">
        <v>3.22</v>
      </c>
      <c r="D2159" s="192">
        <f>(C2159+4.2+coefficient!$B$20-0.5)/0.9*1.19</f>
        <v>21.049777777777777</v>
      </c>
      <c r="E2159" s="193">
        <f>(C2159+4.2+coefficient!$B$20-0.5)/0.95</f>
        <v>16.757894736842108</v>
      </c>
      <c r="F2159" s="185" t="s">
        <v>842</v>
      </c>
      <c r="G2159" s="179">
        <v>2158</v>
      </c>
      <c r="H2159" s="180">
        <f>(C2159+4.2+coefficient!$B$20)/0.85*1.19</f>
        <v>22.988000000000003</v>
      </c>
      <c r="I2159" s="132">
        <v>294</v>
      </c>
      <c r="J2159" s="132">
        <v>167453603</v>
      </c>
      <c r="K2159" s="132">
        <v>453398</v>
      </c>
      <c r="L2159" s="181">
        <f>(C2159+4.2+coefficient!$B$20)/0.88*1.19</f>
        <v>22.204318181818181</v>
      </c>
      <c r="M2159" s="135">
        <v>295</v>
      </c>
      <c r="N2159" s="135">
        <v>167453603</v>
      </c>
      <c r="O2159" s="135">
        <v>453399</v>
      </c>
      <c r="P2159" s="182">
        <f>(C2159+4.2+coefficient!$B$20-0.5)/0.88*1.19</f>
        <v>21.528181818181821</v>
      </c>
      <c r="Q2159" s="137">
        <v>296</v>
      </c>
      <c r="R2159" s="137">
        <v>167453603</v>
      </c>
      <c r="S2159" s="137">
        <v>453400</v>
      </c>
      <c r="T2159" s="186">
        <f t="shared" si="147"/>
        <v>10.033863636363636</v>
      </c>
      <c r="U2159" s="187">
        <v>758</v>
      </c>
      <c r="V2159" s="187">
        <v>167453603</v>
      </c>
      <c r="W2159" s="187">
        <v>602278</v>
      </c>
      <c r="X2159" s="188">
        <f t="shared" si="149"/>
        <v>17.304318181818182</v>
      </c>
      <c r="Y2159" s="189">
        <v>759</v>
      </c>
      <c r="Z2159" s="189">
        <v>167453603</v>
      </c>
      <c r="AA2159" s="189">
        <v>602279</v>
      </c>
      <c r="AB2159" s="357">
        <v>0</v>
      </c>
    </row>
    <row r="2160" spans="1:33" x14ac:dyDescent="0.25">
      <c r="A2160" s="146" t="s">
        <v>3000</v>
      </c>
      <c r="B2160" s="190">
        <v>167453604</v>
      </c>
      <c r="C2160" s="191">
        <v>3.95</v>
      </c>
      <c r="D2160" s="192">
        <f>(C2160+4.2+coefficient!$B$19-0.5)/0.9*1.19</f>
        <v>25.981666666666666</v>
      </c>
      <c r="E2160" s="193">
        <f>(C2160+4.2+coefficient!$B$19-0.5)/0.95</f>
        <v>20.684210526315788</v>
      </c>
      <c r="F2160" s="178" t="s">
        <v>841</v>
      </c>
      <c r="G2160" s="179">
        <v>2159</v>
      </c>
      <c r="H2160" s="180">
        <f>(C2160+4.2+coefficient!$B$19)/0.85*1.19</f>
        <v>28.209999999999997</v>
      </c>
      <c r="I2160" s="132">
        <v>294</v>
      </c>
      <c r="J2160" s="132">
        <v>167453604</v>
      </c>
      <c r="K2160" s="132">
        <v>453401</v>
      </c>
      <c r="L2160" s="181">
        <f>(C2160+4.2+coefficient!$B$19)/0.88*1.19</f>
        <v>27.248295454545449</v>
      </c>
      <c r="M2160" s="135">
        <v>295</v>
      </c>
      <c r="N2160" s="135">
        <v>167453604</v>
      </c>
      <c r="O2160" s="135">
        <v>453402</v>
      </c>
      <c r="P2160" s="182">
        <f>(C2160+4.2+coefficient!$B$19-0.5)/0.88*1.19</f>
        <v>26.572159090909089</v>
      </c>
      <c r="Q2160" s="137">
        <v>296</v>
      </c>
      <c r="R2160" s="137">
        <v>167453604</v>
      </c>
      <c r="S2160" s="137">
        <v>453403</v>
      </c>
      <c r="T2160" s="186">
        <f t="shared" si="147"/>
        <v>11.021022727272728</v>
      </c>
      <c r="U2160" s="187">
        <v>758</v>
      </c>
      <c r="V2160" s="187">
        <v>167453604</v>
      </c>
      <c r="W2160" s="187">
        <v>602280</v>
      </c>
      <c r="X2160" s="188">
        <f t="shared" si="149"/>
        <v>22.34829545454545</v>
      </c>
      <c r="Y2160" s="189">
        <v>759</v>
      </c>
      <c r="Z2160" s="189">
        <v>167453604</v>
      </c>
      <c r="AA2160" s="189">
        <v>602281</v>
      </c>
      <c r="AB2160" s="357">
        <v>0</v>
      </c>
    </row>
    <row r="2161" spans="1:28" x14ac:dyDescent="0.25">
      <c r="A2161" s="125" t="s">
        <v>3001</v>
      </c>
      <c r="B2161" s="183">
        <v>167453605</v>
      </c>
      <c r="C2161" s="184">
        <v>2.3199999999999998</v>
      </c>
      <c r="D2161" s="127">
        <f>(C2161+4.2+coefficient!$B$21-0.5)/0.9*1.19</f>
        <v>17.21533333333333</v>
      </c>
      <c r="E2161" s="128">
        <f>(C2161+4.2+coefficient!$B$21-0.5)/0.95</f>
        <v>13.705263157894738</v>
      </c>
      <c r="F2161" s="185" t="s">
        <v>516</v>
      </c>
      <c r="G2161" s="179">
        <v>2160</v>
      </c>
      <c r="H2161" s="180">
        <f>(C2161+4.2+coefficient!$B$21)/0.85*1.19</f>
        <v>18.928000000000001</v>
      </c>
      <c r="I2161" s="132">
        <v>294</v>
      </c>
      <c r="J2161" s="132">
        <v>167453605</v>
      </c>
      <c r="K2161" s="132">
        <v>453404</v>
      </c>
      <c r="L2161" s="181">
        <f>(C2161+4.2+coefficient!$B$21)/0.88*1.19</f>
        <v>18.282727272727271</v>
      </c>
      <c r="M2161" s="135">
        <v>295</v>
      </c>
      <c r="N2161" s="135">
        <v>167453605</v>
      </c>
      <c r="O2161" s="135">
        <v>453405</v>
      </c>
      <c r="P2161" s="182">
        <f>(C2161+4.2+coefficient!$B$21-0.5)/0.88*1.19</f>
        <v>17.606590909090908</v>
      </c>
      <c r="Q2161" s="137">
        <v>296</v>
      </c>
      <c r="R2161" s="137">
        <v>167453605</v>
      </c>
      <c r="S2161" s="137">
        <v>453406</v>
      </c>
      <c r="T2161" s="186">
        <f t="shared" si="147"/>
        <v>8.8168181818181797</v>
      </c>
      <c r="U2161" s="187">
        <v>758</v>
      </c>
      <c r="V2161" s="187">
        <v>167453605</v>
      </c>
      <c r="W2161" s="187">
        <v>602282</v>
      </c>
      <c r="X2161" s="188">
        <f t="shared" si="149"/>
        <v>13.382727272727271</v>
      </c>
      <c r="Y2161" s="189">
        <v>759</v>
      </c>
      <c r="Z2161" s="189">
        <v>167453605</v>
      </c>
      <c r="AA2161" s="189">
        <v>602283</v>
      </c>
      <c r="AB2161" s="357">
        <v>47</v>
      </c>
    </row>
    <row r="2162" spans="1:28" x14ac:dyDescent="0.25">
      <c r="A2162" s="146" t="s">
        <v>3002</v>
      </c>
      <c r="B2162" s="190">
        <v>167453606</v>
      </c>
      <c r="C2162" s="191">
        <v>3.27</v>
      </c>
      <c r="D2162" s="192">
        <f>(C2162+4.2+coefficient!$B$20-0.5)/0.9*1.19</f>
        <v>21.115888888888886</v>
      </c>
      <c r="E2162" s="193">
        <f>(C2162+4.2+coefficient!$B$20-0.5)/0.95</f>
        <v>16.810526315789474</v>
      </c>
      <c r="F2162" s="178" t="s">
        <v>842</v>
      </c>
      <c r="G2162" s="179">
        <v>2161</v>
      </c>
      <c r="H2162" s="180">
        <f>(C2162+4.2+coefficient!$B$20)/0.85*1.19</f>
        <v>23.057999999999996</v>
      </c>
      <c r="I2162" s="132">
        <v>294</v>
      </c>
      <c r="J2162" s="132">
        <v>167453606</v>
      </c>
      <c r="K2162" s="132">
        <v>453407</v>
      </c>
      <c r="L2162" s="181">
        <f>(C2162+4.2+coefficient!$B$20)/0.88*1.19</f>
        <v>22.271931818181816</v>
      </c>
      <c r="M2162" s="135">
        <v>295</v>
      </c>
      <c r="N2162" s="135">
        <v>167453606</v>
      </c>
      <c r="O2162" s="135">
        <v>453408</v>
      </c>
      <c r="P2162" s="182">
        <f>(C2162+4.2+coefficient!$B$20-0.5)/0.88*1.19</f>
        <v>21.595795454545449</v>
      </c>
      <c r="Q2162" s="137">
        <v>296</v>
      </c>
      <c r="R2162" s="137">
        <v>167453606</v>
      </c>
      <c r="S2162" s="137">
        <v>453409</v>
      </c>
      <c r="T2162" s="186">
        <f t="shared" si="147"/>
        <v>10.101477272727275</v>
      </c>
      <c r="U2162" s="187">
        <v>758</v>
      </c>
      <c r="V2162" s="187">
        <v>167453606</v>
      </c>
      <c r="W2162" s="187">
        <v>602284</v>
      </c>
      <c r="X2162" s="188">
        <f t="shared" si="149"/>
        <v>17.371931818181814</v>
      </c>
      <c r="Y2162" s="189">
        <v>759</v>
      </c>
      <c r="Z2162" s="189">
        <v>167453606</v>
      </c>
      <c r="AA2162" s="189">
        <v>602285</v>
      </c>
      <c r="AB2162" s="357">
        <v>0</v>
      </c>
    </row>
    <row r="2163" spans="1:28" x14ac:dyDescent="0.25">
      <c r="A2163" s="148" t="s">
        <v>3003</v>
      </c>
      <c r="B2163" s="190">
        <v>167453607</v>
      </c>
      <c r="C2163" s="191">
        <v>4</v>
      </c>
      <c r="D2163" s="192">
        <f>(C2163+4.2+coefficient!$B$19-0.5)/0.9*1.19</f>
        <v>26.047777777777778</v>
      </c>
      <c r="E2163" s="193">
        <f>(C2163+4.2+coefficient!$B$19-0.5)/0.95</f>
        <v>20.736842105263158</v>
      </c>
      <c r="F2163" s="185" t="s">
        <v>841</v>
      </c>
      <c r="G2163" s="179">
        <v>2162</v>
      </c>
      <c r="H2163" s="180">
        <f>(C2163+4.2+coefficient!$B$19)/0.85*1.19</f>
        <v>28.28</v>
      </c>
      <c r="I2163" s="132">
        <v>294</v>
      </c>
      <c r="J2163" s="132">
        <v>167453607</v>
      </c>
      <c r="K2163" s="132">
        <v>453410</v>
      </c>
      <c r="L2163" s="181">
        <f>(C2163+4.2+coefficient!$B$19)/0.88*1.19</f>
        <v>27.315909090909088</v>
      </c>
      <c r="M2163" s="135">
        <v>295</v>
      </c>
      <c r="N2163" s="135">
        <v>167453607</v>
      </c>
      <c r="O2163" s="135">
        <v>453411</v>
      </c>
      <c r="P2163" s="182">
        <f>(C2163+4.2+coefficient!$B$19-0.5)/0.88*1.19</f>
        <v>26.639772727272728</v>
      </c>
      <c r="Q2163" s="137">
        <v>296</v>
      </c>
      <c r="R2163" s="137">
        <v>167453607</v>
      </c>
      <c r="S2163" s="137">
        <v>453412</v>
      </c>
      <c r="T2163" s="186">
        <f t="shared" si="147"/>
        <v>11.088636363636361</v>
      </c>
      <c r="U2163" s="187">
        <v>758</v>
      </c>
      <c r="V2163" s="187">
        <v>167453607</v>
      </c>
      <c r="W2163" s="187">
        <v>602286</v>
      </c>
      <c r="X2163" s="188">
        <f t="shared" si="149"/>
        <v>22.415909090909089</v>
      </c>
      <c r="Y2163" s="189">
        <v>759</v>
      </c>
      <c r="Z2163" s="189">
        <v>167453607</v>
      </c>
      <c r="AA2163" s="189">
        <v>602287</v>
      </c>
      <c r="AB2163" s="357">
        <v>0</v>
      </c>
    </row>
    <row r="2164" spans="1:28" x14ac:dyDescent="0.25">
      <c r="A2164" s="144" t="s">
        <v>3004</v>
      </c>
      <c r="B2164" s="183">
        <v>167453608</v>
      </c>
      <c r="C2164" s="184">
        <v>2.93</v>
      </c>
      <c r="D2164" s="127">
        <f>(C2164+4.2+coefficient!$B$21-0.5)/0.9*1.19</f>
        <v>18.021888888888888</v>
      </c>
      <c r="E2164" s="128">
        <f>(C2164+4.2+coefficient!$B$21-0.5)/0.95</f>
        <v>14.347368421052632</v>
      </c>
      <c r="F2164" s="178" t="s">
        <v>516</v>
      </c>
      <c r="G2164" s="179">
        <v>2163</v>
      </c>
      <c r="H2164" s="180">
        <f>(C2164+4.2+coefficient!$B$21)/0.85*1.19</f>
        <v>19.782</v>
      </c>
      <c r="I2164" s="132">
        <v>294</v>
      </c>
      <c r="J2164" s="132">
        <v>167453608</v>
      </c>
      <c r="K2164" s="132">
        <v>453413</v>
      </c>
      <c r="L2164" s="181">
        <f>(C2164+4.2+coefficient!$B$21)/0.88*1.19</f>
        <v>19.107613636363638</v>
      </c>
      <c r="M2164" s="135">
        <v>295</v>
      </c>
      <c r="N2164" s="135">
        <v>167453608</v>
      </c>
      <c r="O2164" s="135">
        <v>453414</v>
      </c>
      <c r="P2164" s="182">
        <f>(C2164+4.2+coefficient!$B$21-0.5)/0.88*1.19</f>
        <v>18.431477272727275</v>
      </c>
      <c r="Q2164" s="137">
        <v>296</v>
      </c>
      <c r="R2164" s="137">
        <v>167453608</v>
      </c>
      <c r="S2164" s="137">
        <v>453415</v>
      </c>
      <c r="T2164" s="186">
        <f t="shared" si="147"/>
        <v>9.6417045454545462</v>
      </c>
      <c r="U2164" s="187">
        <v>758</v>
      </c>
      <c r="V2164" s="187">
        <v>167453608</v>
      </c>
      <c r="W2164" s="187">
        <v>602288</v>
      </c>
      <c r="X2164" s="188">
        <f t="shared" si="149"/>
        <v>14.207613636363638</v>
      </c>
      <c r="Y2164" s="189">
        <v>759</v>
      </c>
      <c r="Z2164" s="189">
        <v>167453608</v>
      </c>
      <c r="AA2164" s="189">
        <v>602289</v>
      </c>
      <c r="AB2164" s="357">
        <v>24</v>
      </c>
    </row>
    <row r="2165" spans="1:28" x14ac:dyDescent="0.25">
      <c r="A2165" s="148" t="s">
        <v>3005</v>
      </c>
      <c r="B2165" s="190">
        <v>167453609</v>
      </c>
      <c r="C2165" s="191">
        <v>3.88</v>
      </c>
      <c r="D2165" s="192">
        <f>(C2165+4.2+coefficient!$B$20-0.5)/0.9*1.19</f>
        <v>21.922444444444441</v>
      </c>
      <c r="E2165" s="193">
        <f>(C2165+4.2+coefficient!$B$20-0.5)/0.95</f>
        <v>17.452631578947368</v>
      </c>
      <c r="F2165" s="185" t="s">
        <v>842</v>
      </c>
      <c r="G2165" s="179">
        <v>2164</v>
      </c>
      <c r="H2165" s="180">
        <f>(C2165+4.2+coefficient!$B$20)/0.85*1.19</f>
        <v>23.911999999999999</v>
      </c>
      <c r="I2165" s="132">
        <v>294</v>
      </c>
      <c r="J2165" s="132">
        <v>167453609</v>
      </c>
      <c r="K2165" s="132">
        <v>453416</v>
      </c>
      <c r="L2165" s="181">
        <f>(C2165+4.2+coefficient!$B$20)/0.88*1.19</f>
        <v>23.096818181818179</v>
      </c>
      <c r="M2165" s="135">
        <v>295</v>
      </c>
      <c r="N2165" s="135">
        <v>167453609</v>
      </c>
      <c r="O2165" s="135">
        <v>453417</v>
      </c>
      <c r="P2165" s="182">
        <f>(C2165+4.2+coefficient!$B$20-0.5)/0.88*1.19</f>
        <v>22.420681818181816</v>
      </c>
      <c r="Q2165" s="137">
        <v>296</v>
      </c>
      <c r="R2165" s="137">
        <v>167453609</v>
      </c>
      <c r="S2165" s="137">
        <v>453418</v>
      </c>
      <c r="T2165" s="186">
        <f t="shared" si="147"/>
        <v>10.926363636363636</v>
      </c>
      <c r="U2165" s="187">
        <v>758</v>
      </c>
      <c r="V2165" s="187">
        <v>167453609</v>
      </c>
      <c r="W2165" s="187">
        <v>602290</v>
      </c>
      <c r="X2165" s="188">
        <f t="shared" si="149"/>
        <v>18.19681818181818</v>
      </c>
      <c r="Y2165" s="189">
        <v>759</v>
      </c>
      <c r="Z2165" s="189">
        <v>167453609</v>
      </c>
      <c r="AA2165" s="189">
        <v>602291</v>
      </c>
      <c r="AB2165" s="357">
        <v>0</v>
      </c>
    </row>
    <row r="2166" spans="1:28" x14ac:dyDescent="0.25">
      <c r="A2166" s="146" t="s">
        <v>3006</v>
      </c>
      <c r="B2166" s="190">
        <v>167453610</v>
      </c>
      <c r="C2166" s="191">
        <v>4.6100000000000003</v>
      </c>
      <c r="D2166" s="192">
        <f>(C2166+4.2+coefficient!$B$19-0.5)/0.9*1.19</f>
        <v>26.854333333333336</v>
      </c>
      <c r="E2166" s="193">
        <f>(C2166+4.2+coefficient!$B$19-0.5)/0.95</f>
        <v>21.378947368421056</v>
      </c>
      <c r="F2166" s="178" t="s">
        <v>841</v>
      </c>
      <c r="G2166" s="179">
        <v>2165</v>
      </c>
      <c r="H2166" s="180">
        <f>(C2166+4.2+coefficient!$B$19)/0.85*1.19</f>
        <v>29.134</v>
      </c>
      <c r="I2166" s="132">
        <v>294</v>
      </c>
      <c r="J2166" s="132">
        <v>167453610</v>
      </c>
      <c r="K2166" s="132">
        <v>453419</v>
      </c>
      <c r="L2166" s="181">
        <f>(C2166+4.2+coefficient!$B$19)/0.88*1.19</f>
        <v>28.140795454545458</v>
      </c>
      <c r="M2166" s="135">
        <v>295</v>
      </c>
      <c r="N2166" s="135">
        <v>167453610</v>
      </c>
      <c r="O2166" s="135">
        <v>453420</v>
      </c>
      <c r="P2166" s="182">
        <f>(C2166+4.2+coefficient!$B$19-0.5)/0.88*1.19</f>
        <v>27.464659090909091</v>
      </c>
      <c r="Q2166" s="137">
        <v>296</v>
      </c>
      <c r="R2166" s="137">
        <v>167453610</v>
      </c>
      <c r="S2166" s="137">
        <v>453421</v>
      </c>
      <c r="T2166" s="186">
        <f t="shared" si="147"/>
        <v>11.913522727272728</v>
      </c>
      <c r="U2166" s="187">
        <v>758</v>
      </c>
      <c r="V2166" s="187">
        <v>167453610</v>
      </c>
      <c r="W2166" s="187">
        <v>602292</v>
      </c>
      <c r="X2166" s="188">
        <f t="shared" si="149"/>
        <v>23.240795454545456</v>
      </c>
      <c r="Y2166" s="189">
        <v>759</v>
      </c>
      <c r="Z2166" s="189">
        <v>167453610</v>
      </c>
      <c r="AA2166" s="189">
        <v>602293</v>
      </c>
      <c r="AB2166" s="357">
        <v>0</v>
      </c>
    </row>
    <row r="2167" spans="1:28" x14ac:dyDescent="0.25">
      <c r="A2167" s="125" t="s">
        <v>3007</v>
      </c>
      <c r="B2167" s="183">
        <v>167453611</v>
      </c>
      <c r="C2167" s="184">
        <v>2.7</v>
      </c>
      <c r="D2167" s="127">
        <f>(C2167+4.2+coefficient!$B$21-0.5)/0.9*1.19</f>
        <v>17.717777777777776</v>
      </c>
      <c r="E2167" s="128">
        <f>(C2167+4.2+coefficient!$B$21-0.5)/0.95</f>
        <v>14.105263157894738</v>
      </c>
      <c r="F2167" s="185" t="s">
        <v>516</v>
      </c>
      <c r="G2167" s="179">
        <v>2166</v>
      </c>
      <c r="H2167" s="180">
        <f>(C2167+4.2+coefficient!$B$21)/0.85*1.19</f>
        <v>19.46</v>
      </c>
      <c r="I2167" s="132">
        <v>294</v>
      </c>
      <c r="J2167" s="132">
        <v>167453611</v>
      </c>
      <c r="K2167" s="132">
        <v>453422</v>
      </c>
      <c r="L2167" s="181">
        <f>(C2167+4.2+coefficient!$B$21)/0.88*1.19</f>
        <v>18.796590909090909</v>
      </c>
      <c r="M2167" s="135">
        <v>295</v>
      </c>
      <c r="N2167" s="135">
        <v>167453611</v>
      </c>
      <c r="O2167" s="135">
        <v>453423</v>
      </c>
      <c r="P2167" s="182">
        <f>(C2167+4.2+coefficient!$B$21-0.5)/0.88*1.19</f>
        <v>18.120454545454546</v>
      </c>
      <c r="Q2167" s="137">
        <v>296</v>
      </c>
      <c r="R2167" s="137">
        <v>167453611</v>
      </c>
      <c r="S2167" s="137">
        <v>453424</v>
      </c>
      <c r="T2167" s="186">
        <f t="shared" si="147"/>
        <v>9.3306818181818194</v>
      </c>
      <c r="U2167" s="187">
        <v>758</v>
      </c>
      <c r="V2167" s="187">
        <v>167453611</v>
      </c>
      <c r="W2167" s="187">
        <v>602294</v>
      </c>
      <c r="X2167" s="188">
        <f t="shared" si="149"/>
        <v>13.896590909090909</v>
      </c>
      <c r="Y2167" s="189">
        <v>759</v>
      </c>
      <c r="Z2167" s="189">
        <v>167453611</v>
      </c>
      <c r="AA2167" s="189">
        <v>602295</v>
      </c>
      <c r="AB2167" s="357">
        <v>48</v>
      </c>
    </row>
    <row r="2168" spans="1:28" x14ac:dyDescent="0.25">
      <c r="A2168" s="146" t="s">
        <v>3008</v>
      </c>
      <c r="B2168" s="190">
        <v>167453612</v>
      </c>
      <c r="C2168" s="191">
        <v>3.65</v>
      </c>
      <c r="D2168" s="192">
        <f>(C2168+4.2+coefficient!$B$20-0.5)/0.9*1.19</f>
        <v>21.618333333333332</v>
      </c>
      <c r="E2168" s="193">
        <f>(C2168+4.2+coefficient!$B$20-0.5)/0.95</f>
        <v>17.210526315789476</v>
      </c>
      <c r="F2168" s="178" t="s">
        <v>842</v>
      </c>
      <c r="G2168" s="179">
        <v>2167</v>
      </c>
      <c r="H2168" s="180">
        <f>(C2168+4.2+coefficient!$B$20)/0.85*1.19</f>
        <v>23.59</v>
      </c>
      <c r="I2168" s="132">
        <v>294</v>
      </c>
      <c r="J2168" s="132">
        <v>167453612</v>
      </c>
      <c r="K2168" s="132">
        <v>453425</v>
      </c>
      <c r="L2168" s="181">
        <f>(C2168+4.2+coefficient!$B$20)/0.88*1.19</f>
        <v>22.785795454545454</v>
      </c>
      <c r="M2168" s="135">
        <v>295</v>
      </c>
      <c r="N2168" s="135">
        <v>167453612</v>
      </c>
      <c r="O2168" s="135">
        <v>453426</v>
      </c>
      <c r="P2168" s="182">
        <f>(C2168+4.2+coefficient!$B$20-0.5)/0.88*1.19</f>
        <v>22.109659090909094</v>
      </c>
      <c r="Q2168" s="137">
        <v>296</v>
      </c>
      <c r="R2168" s="137">
        <v>167453612</v>
      </c>
      <c r="S2168" s="137">
        <v>453427</v>
      </c>
      <c r="T2168" s="186">
        <f t="shared" si="147"/>
        <v>10.615340909090907</v>
      </c>
      <c r="U2168" s="187">
        <v>758</v>
      </c>
      <c r="V2168" s="187">
        <v>167453612</v>
      </c>
      <c r="W2168" s="187">
        <v>602296</v>
      </c>
      <c r="X2168" s="188">
        <f t="shared" si="149"/>
        <v>17.885795454545452</v>
      </c>
      <c r="Y2168" s="189">
        <v>759</v>
      </c>
      <c r="Z2168" s="189">
        <v>167453612</v>
      </c>
      <c r="AA2168" s="189">
        <v>602297</v>
      </c>
      <c r="AB2168" s="357">
        <v>0</v>
      </c>
    </row>
    <row r="2169" spans="1:28" x14ac:dyDescent="0.25">
      <c r="A2169" s="148" t="s">
        <v>3009</v>
      </c>
      <c r="B2169" s="190">
        <v>167453613</v>
      </c>
      <c r="C2169" s="191">
        <v>4.38</v>
      </c>
      <c r="D2169" s="192">
        <f>(C2169+4.2+coefficient!$B$19-0.5)/0.9*1.19</f>
        <v>26.550222222222221</v>
      </c>
      <c r="E2169" s="193">
        <f>(C2169+4.2+coefficient!$B$19-0.5)/0.95</f>
        <v>21.136842105263156</v>
      </c>
      <c r="F2169" s="185" t="s">
        <v>841</v>
      </c>
      <c r="G2169" s="179">
        <v>2168</v>
      </c>
      <c r="H2169" s="180">
        <f>(C2169+4.2+coefficient!$B$19)/0.85*1.19</f>
        <v>28.811999999999998</v>
      </c>
      <c r="I2169" s="132">
        <v>294</v>
      </c>
      <c r="J2169" s="132">
        <v>167453613</v>
      </c>
      <c r="K2169" s="132">
        <v>453428</v>
      </c>
      <c r="L2169" s="181">
        <f>(C2169+4.2+coefficient!$B$19)/0.88*1.19</f>
        <v>27.829772727272722</v>
      </c>
      <c r="M2169" s="135">
        <v>295</v>
      </c>
      <c r="N2169" s="135">
        <v>167453613</v>
      </c>
      <c r="O2169" s="135">
        <v>453429</v>
      </c>
      <c r="P2169" s="182">
        <f>(C2169+4.2+coefficient!$B$19-0.5)/0.88*1.19</f>
        <v>27.153636363636359</v>
      </c>
      <c r="Q2169" s="137">
        <v>296</v>
      </c>
      <c r="R2169" s="137">
        <v>167453613</v>
      </c>
      <c r="S2169" s="137">
        <v>453430</v>
      </c>
      <c r="T2169" s="186">
        <f t="shared" si="147"/>
        <v>11.602499999999999</v>
      </c>
      <c r="U2169" s="187">
        <v>758</v>
      </c>
      <c r="V2169" s="187">
        <v>167453613</v>
      </c>
      <c r="W2169" s="187">
        <v>602298</v>
      </c>
      <c r="X2169" s="188">
        <f t="shared" si="149"/>
        <v>22.92977272727272</v>
      </c>
      <c r="Y2169" s="189">
        <v>759</v>
      </c>
      <c r="Z2169" s="189">
        <v>167453613</v>
      </c>
      <c r="AA2169" s="189">
        <v>602299</v>
      </c>
      <c r="AB2169" s="357">
        <v>0</v>
      </c>
    </row>
    <row r="2170" spans="1:28" x14ac:dyDescent="0.25">
      <c r="A2170" s="144" t="s">
        <v>3010</v>
      </c>
      <c r="B2170" s="183">
        <v>167453614</v>
      </c>
      <c r="C2170" s="184">
        <v>4.07</v>
      </c>
      <c r="D2170" s="127">
        <f>(C2170+4.2+coefficient!$B$21-0.5)/0.9*1.19</f>
        <v>19.52922222222222</v>
      </c>
      <c r="E2170" s="128">
        <f>(C2170+4.2+coefficient!$B$21-0.5)/0.95</f>
        <v>15.547368421052632</v>
      </c>
      <c r="F2170" s="178" t="s">
        <v>516</v>
      </c>
      <c r="G2170" s="179">
        <v>2169</v>
      </c>
      <c r="H2170" s="180">
        <f>(C2170+4.2+coefficient!$B$21)/0.85*1.19</f>
        <v>21.378</v>
      </c>
      <c r="I2170" s="132">
        <v>294</v>
      </c>
      <c r="J2170" s="132">
        <v>167453614</v>
      </c>
      <c r="K2170" s="132">
        <v>453431</v>
      </c>
      <c r="L2170" s="181">
        <f>(C2170+4.2+coefficient!$B$21)/0.88*1.19</f>
        <v>20.649204545454545</v>
      </c>
      <c r="M2170" s="135">
        <v>295</v>
      </c>
      <c r="N2170" s="135">
        <v>167453614</v>
      </c>
      <c r="O2170" s="135">
        <v>453432</v>
      </c>
      <c r="P2170" s="182">
        <f>(C2170+4.2+coefficient!$B$21-0.5)/0.88*1.19</f>
        <v>19.973068181818181</v>
      </c>
      <c r="Q2170" s="137">
        <v>296</v>
      </c>
      <c r="R2170" s="137">
        <v>167453614</v>
      </c>
      <c r="S2170" s="137">
        <v>453433</v>
      </c>
      <c r="T2170" s="186">
        <f t="shared" si="147"/>
        <v>11.183295454545453</v>
      </c>
      <c r="U2170" s="187">
        <v>758</v>
      </c>
      <c r="V2170" s="187">
        <v>167453614</v>
      </c>
      <c r="W2170" s="187">
        <v>602300</v>
      </c>
      <c r="X2170" s="188">
        <f t="shared" ref="X2170:X2178" si="150">L2170-2</f>
        <v>18.649204545454545</v>
      </c>
      <c r="Y2170" s="189">
        <v>759</v>
      </c>
      <c r="Z2170" s="189">
        <v>167453614</v>
      </c>
      <c r="AA2170" s="189">
        <v>602301</v>
      </c>
      <c r="AB2170" s="357">
        <v>7</v>
      </c>
    </row>
    <row r="2171" spans="1:28" x14ac:dyDescent="0.25">
      <c r="A2171" s="125" t="s">
        <v>3011</v>
      </c>
      <c r="B2171" s="183">
        <v>167453615</v>
      </c>
      <c r="C2171" s="184">
        <v>4.74</v>
      </c>
      <c r="D2171" s="127">
        <f>(C2171+4.2+coefficient!$B$20-0.5)/0.9*1.19</f>
        <v>23.059555555555558</v>
      </c>
      <c r="E2171" s="128">
        <f>(C2171+4.2+coefficient!$B$20-0.5)/0.95</f>
        <v>18.357894736842109</v>
      </c>
      <c r="F2171" s="185" t="s">
        <v>842</v>
      </c>
      <c r="G2171" s="179">
        <v>2170</v>
      </c>
      <c r="H2171" s="180">
        <f>(C2171+4.2+coefficient!$B$20)/0.85*1.19</f>
        <v>25.116000000000003</v>
      </c>
      <c r="I2171" s="132">
        <v>294</v>
      </c>
      <c r="J2171" s="132">
        <v>167453615</v>
      </c>
      <c r="K2171" s="132">
        <v>453434</v>
      </c>
      <c r="L2171" s="181">
        <f>(C2171+4.2+coefficient!$B$20)/0.88*1.19</f>
        <v>24.259772727272725</v>
      </c>
      <c r="M2171" s="135">
        <v>295</v>
      </c>
      <c r="N2171" s="135">
        <v>167453615</v>
      </c>
      <c r="O2171" s="135">
        <v>453435</v>
      </c>
      <c r="P2171" s="182">
        <f>(C2171+4.2+coefficient!$B$20-0.5)/0.88*1.19</f>
        <v>23.583636363636366</v>
      </c>
      <c r="Q2171" s="137">
        <v>296</v>
      </c>
      <c r="R2171" s="137">
        <v>167453615</v>
      </c>
      <c r="S2171" s="137">
        <v>453436</v>
      </c>
      <c r="T2171" s="186">
        <f t="shared" si="147"/>
        <v>12.089318181818182</v>
      </c>
      <c r="U2171" s="187">
        <v>758</v>
      </c>
      <c r="V2171" s="187">
        <v>167453615</v>
      </c>
      <c r="W2171" s="187">
        <v>602302</v>
      </c>
      <c r="X2171" s="188">
        <f t="shared" si="150"/>
        <v>22.259772727272725</v>
      </c>
      <c r="Y2171" s="189">
        <v>759</v>
      </c>
      <c r="Z2171" s="189">
        <v>167453615</v>
      </c>
      <c r="AA2171" s="189">
        <v>602303</v>
      </c>
      <c r="AB2171" s="357">
        <v>7</v>
      </c>
    </row>
    <row r="2172" spans="1:28" x14ac:dyDescent="0.25">
      <c r="A2172" s="144" t="s">
        <v>3012</v>
      </c>
      <c r="B2172" s="183">
        <v>167453616</v>
      </c>
      <c r="C2172" s="184">
        <v>4.74</v>
      </c>
      <c r="D2172" s="127">
        <f>(C2172+4.2+coefficient!$B$20-0.5)/0.9*1.19</f>
        <v>23.059555555555558</v>
      </c>
      <c r="E2172" s="128">
        <f>(C2172+4.2+coefficient!$B$20-0.5)/0.95</f>
        <v>18.357894736842109</v>
      </c>
      <c r="F2172" s="178" t="s">
        <v>842</v>
      </c>
      <c r="G2172" s="179">
        <v>2171</v>
      </c>
      <c r="H2172" s="180">
        <f>(C2172+4.2+coefficient!$B$20)/0.85*1.19</f>
        <v>25.116000000000003</v>
      </c>
      <c r="I2172" s="132">
        <v>294</v>
      </c>
      <c r="J2172" s="132">
        <v>167453616</v>
      </c>
      <c r="K2172" s="132">
        <v>453437</v>
      </c>
      <c r="L2172" s="181">
        <f>(C2172+4.2+coefficient!$B$20)/0.88*1.19</f>
        <v>24.259772727272725</v>
      </c>
      <c r="M2172" s="135">
        <v>295</v>
      </c>
      <c r="N2172" s="135">
        <v>167453616</v>
      </c>
      <c r="O2172" s="135">
        <v>453438</v>
      </c>
      <c r="P2172" s="182">
        <f>(C2172+4.2+coefficient!$B$20-0.5)/0.88*1.19</f>
        <v>23.583636363636366</v>
      </c>
      <c r="Q2172" s="137">
        <v>296</v>
      </c>
      <c r="R2172" s="137">
        <v>167453616</v>
      </c>
      <c r="S2172" s="137">
        <v>453439</v>
      </c>
      <c r="T2172" s="186">
        <f t="shared" si="147"/>
        <v>12.089318181818182</v>
      </c>
      <c r="U2172" s="187">
        <v>758</v>
      </c>
      <c r="V2172" s="187">
        <v>167453616</v>
      </c>
      <c r="W2172" s="187">
        <v>602304</v>
      </c>
      <c r="X2172" s="188">
        <f t="shared" si="150"/>
        <v>22.259772727272725</v>
      </c>
      <c r="Y2172" s="189">
        <v>759</v>
      </c>
      <c r="Z2172" s="189">
        <v>167453616</v>
      </c>
      <c r="AA2172" s="189">
        <v>602305</v>
      </c>
      <c r="AB2172" s="357">
        <v>7</v>
      </c>
    </row>
    <row r="2173" spans="1:28" x14ac:dyDescent="0.25">
      <c r="A2173" s="125" t="s">
        <v>3013</v>
      </c>
      <c r="B2173" s="183">
        <v>167453617</v>
      </c>
      <c r="C2173" s="184">
        <v>4.07</v>
      </c>
      <c r="D2173" s="127">
        <f>(C2173+4.2+coefficient!$B$21-0.5)/0.9*1.19</f>
        <v>19.52922222222222</v>
      </c>
      <c r="E2173" s="128">
        <f>(C2173+4.2+coefficient!$B$21-0.5)/0.95</f>
        <v>15.547368421052632</v>
      </c>
      <c r="F2173" s="185" t="s">
        <v>516</v>
      </c>
      <c r="G2173" s="179">
        <v>2172</v>
      </c>
      <c r="H2173" s="180">
        <f>(C2173+4.2+coefficient!$B$21)/0.85*1.19</f>
        <v>21.378</v>
      </c>
      <c r="I2173" s="132">
        <v>294</v>
      </c>
      <c r="J2173" s="132">
        <v>167453617</v>
      </c>
      <c r="K2173" s="132">
        <v>453440</v>
      </c>
      <c r="L2173" s="181">
        <f>(C2173+4.2+coefficient!$B$21)/0.88*1.19</f>
        <v>20.649204545454545</v>
      </c>
      <c r="M2173" s="135">
        <v>295</v>
      </c>
      <c r="N2173" s="135">
        <v>167453617</v>
      </c>
      <c r="O2173" s="135">
        <v>453441</v>
      </c>
      <c r="P2173" s="182">
        <f>(C2173+4.2+coefficient!$B$21-0.5)/0.88*1.19</f>
        <v>19.973068181818181</v>
      </c>
      <c r="Q2173" s="137">
        <v>296</v>
      </c>
      <c r="R2173" s="137">
        <v>167453617</v>
      </c>
      <c r="S2173" s="137">
        <v>453442</v>
      </c>
      <c r="T2173" s="186">
        <f t="shared" si="147"/>
        <v>11.183295454545453</v>
      </c>
      <c r="U2173" s="187">
        <v>758</v>
      </c>
      <c r="V2173" s="187">
        <v>167453617</v>
      </c>
      <c r="W2173" s="187">
        <v>602306</v>
      </c>
      <c r="X2173" s="188">
        <f t="shared" si="150"/>
        <v>18.649204545454545</v>
      </c>
      <c r="Y2173" s="189">
        <v>759</v>
      </c>
      <c r="Z2173" s="189">
        <v>167453617</v>
      </c>
      <c r="AA2173" s="189">
        <v>602307</v>
      </c>
      <c r="AB2173" s="357">
        <v>17</v>
      </c>
    </row>
    <row r="2174" spans="1:28" x14ac:dyDescent="0.25">
      <c r="A2174" s="144" t="s">
        <v>3014</v>
      </c>
      <c r="B2174" s="183">
        <v>167453618</v>
      </c>
      <c r="C2174" s="184">
        <v>4.74</v>
      </c>
      <c r="D2174" s="127">
        <f>(C2174+4.2+coefficient!$B$20-0.5)/0.9*1.19</f>
        <v>23.059555555555558</v>
      </c>
      <c r="E2174" s="128">
        <f>(C2174+4.2+coefficient!$B$20-0.5)/0.95</f>
        <v>18.357894736842109</v>
      </c>
      <c r="F2174" s="178" t="s">
        <v>842</v>
      </c>
      <c r="G2174" s="179">
        <v>2173</v>
      </c>
      <c r="H2174" s="180">
        <f>(C2174+4.2+coefficient!$B$20)/0.85*1.19</f>
        <v>25.116000000000003</v>
      </c>
      <c r="I2174" s="132">
        <v>294</v>
      </c>
      <c r="J2174" s="132">
        <v>167453618</v>
      </c>
      <c r="K2174" s="132">
        <v>453443</v>
      </c>
      <c r="L2174" s="181">
        <f>(C2174+4.2+coefficient!$B$20)/0.88*1.19</f>
        <v>24.259772727272725</v>
      </c>
      <c r="M2174" s="135">
        <v>295</v>
      </c>
      <c r="N2174" s="135">
        <v>167453618</v>
      </c>
      <c r="O2174" s="135">
        <v>453444</v>
      </c>
      <c r="P2174" s="182">
        <f>(C2174+4.2+coefficient!$B$20-0.5)/0.88*1.19</f>
        <v>23.583636363636366</v>
      </c>
      <c r="Q2174" s="137">
        <v>296</v>
      </c>
      <c r="R2174" s="137">
        <v>167453618</v>
      </c>
      <c r="S2174" s="137">
        <v>453445</v>
      </c>
      <c r="T2174" s="186">
        <f t="shared" si="147"/>
        <v>12.089318181818182</v>
      </c>
      <c r="U2174" s="187">
        <v>758</v>
      </c>
      <c r="V2174" s="187">
        <v>167453618</v>
      </c>
      <c r="W2174" s="187">
        <v>602308</v>
      </c>
      <c r="X2174" s="188">
        <f t="shared" si="150"/>
        <v>22.259772727272725</v>
      </c>
      <c r="Y2174" s="189">
        <v>759</v>
      </c>
      <c r="Z2174" s="189">
        <v>167453618</v>
      </c>
      <c r="AA2174" s="189">
        <v>602309</v>
      </c>
      <c r="AB2174" s="357">
        <v>17</v>
      </c>
    </row>
    <row r="2175" spans="1:28" x14ac:dyDescent="0.25">
      <c r="A2175" s="125" t="s">
        <v>3015</v>
      </c>
      <c r="B2175" s="183">
        <v>167453619</v>
      </c>
      <c r="C2175" s="184">
        <v>4.74</v>
      </c>
      <c r="D2175" s="127">
        <f>(C2175+4.2+coefficient!$B$20-0.5)/0.9*1.19</f>
        <v>23.059555555555558</v>
      </c>
      <c r="E2175" s="128">
        <f>(C2175+4.2+coefficient!$B$20-0.5)/0.95</f>
        <v>18.357894736842109</v>
      </c>
      <c r="F2175" s="185" t="s">
        <v>842</v>
      </c>
      <c r="G2175" s="179">
        <v>2174</v>
      </c>
      <c r="H2175" s="180">
        <f>(C2175+4.2+coefficient!$B$20)/0.85*1.19</f>
        <v>25.116000000000003</v>
      </c>
      <c r="I2175" s="132">
        <v>294</v>
      </c>
      <c r="J2175" s="132">
        <v>167453619</v>
      </c>
      <c r="K2175" s="132">
        <v>453446</v>
      </c>
      <c r="L2175" s="181">
        <f>(C2175+4.2+coefficient!$B$20)/0.88*1.19</f>
        <v>24.259772727272725</v>
      </c>
      <c r="M2175" s="135">
        <v>295</v>
      </c>
      <c r="N2175" s="135">
        <v>167453619</v>
      </c>
      <c r="O2175" s="135">
        <v>453447</v>
      </c>
      <c r="P2175" s="182">
        <f>(C2175+4.2+coefficient!$B$20-0.5)/0.88*1.19</f>
        <v>23.583636363636366</v>
      </c>
      <c r="Q2175" s="137">
        <v>296</v>
      </c>
      <c r="R2175" s="137">
        <v>167453619</v>
      </c>
      <c r="S2175" s="137">
        <v>453448</v>
      </c>
      <c r="T2175" s="186">
        <f t="shared" si="147"/>
        <v>12.089318181818182</v>
      </c>
      <c r="U2175" s="187">
        <v>758</v>
      </c>
      <c r="V2175" s="187">
        <v>167453619</v>
      </c>
      <c r="W2175" s="187">
        <v>602310</v>
      </c>
      <c r="X2175" s="188">
        <f t="shared" si="150"/>
        <v>22.259772727272725</v>
      </c>
      <c r="Y2175" s="189">
        <v>759</v>
      </c>
      <c r="Z2175" s="189">
        <v>167453619</v>
      </c>
      <c r="AA2175" s="189">
        <v>602311</v>
      </c>
      <c r="AB2175" s="357">
        <v>17</v>
      </c>
    </row>
    <row r="2176" spans="1:28" x14ac:dyDescent="0.25">
      <c r="A2176" s="144" t="s">
        <v>3016</v>
      </c>
      <c r="B2176" s="183">
        <v>167453620</v>
      </c>
      <c r="C2176" s="184">
        <v>4.6399999999999997</v>
      </c>
      <c r="D2176" s="127">
        <f>(C2176+4.2+coefficient!$B$21-0.5)/0.9*1.19</f>
        <v>20.282888888888888</v>
      </c>
      <c r="E2176" s="128">
        <f>(C2176+4.2+coefficient!$B$21-0.5)/0.95</f>
        <v>16.147368421052633</v>
      </c>
      <c r="F2176" s="178" t="s">
        <v>516</v>
      </c>
      <c r="G2176" s="179">
        <v>2175</v>
      </c>
      <c r="H2176" s="180">
        <f>(C2176+4.2+coefficient!$B$21)/0.85*1.19</f>
        <v>22.176000000000002</v>
      </c>
      <c r="I2176" s="132">
        <v>294</v>
      </c>
      <c r="J2176" s="132">
        <v>167453620</v>
      </c>
      <c r="K2176" s="132">
        <v>453449</v>
      </c>
      <c r="L2176" s="181">
        <f>(C2176+4.2+coefficient!$B$21)/0.88*1.19</f>
        <v>21.419999999999998</v>
      </c>
      <c r="M2176" s="135">
        <v>295</v>
      </c>
      <c r="N2176" s="135">
        <v>167453620</v>
      </c>
      <c r="O2176" s="135">
        <v>453450</v>
      </c>
      <c r="P2176" s="182">
        <f>(C2176+4.2+coefficient!$B$21-0.5)/0.88*1.19</f>
        <v>20.743863636363635</v>
      </c>
      <c r="Q2176" s="137">
        <v>296</v>
      </c>
      <c r="R2176" s="137">
        <v>167453620</v>
      </c>
      <c r="S2176" s="137">
        <v>453451</v>
      </c>
      <c r="T2176" s="186">
        <f t="shared" si="147"/>
        <v>11.954090909090908</v>
      </c>
      <c r="U2176" s="187">
        <v>758</v>
      </c>
      <c r="V2176" s="187">
        <v>167453620</v>
      </c>
      <c r="W2176" s="187">
        <v>602312</v>
      </c>
      <c r="X2176" s="188">
        <f t="shared" si="150"/>
        <v>19.419999999999998</v>
      </c>
      <c r="Y2176" s="189">
        <v>759</v>
      </c>
      <c r="Z2176" s="189">
        <v>167453620</v>
      </c>
      <c r="AA2176" s="189">
        <v>602313</v>
      </c>
      <c r="AB2176" s="357">
        <v>20</v>
      </c>
    </row>
    <row r="2177" spans="1:33" x14ac:dyDescent="0.25">
      <c r="A2177" s="125" t="s">
        <v>3017</v>
      </c>
      <c r="B2177" s="183">
        <v>167453621</v>
      </c>
      <c r="C2177" s="184">
        <v>5.31</v>
      </c>
      <c r="D2177" s="127">
        <f>(C2177+4.2+coefficient!$B$20-0.5)/0.9*1.19</f>
        <v>23.813222222222219</v>
      </c>
      <c r="E2177" s="128">
        <f>(C2177+4.2+coefficient!$B$20-0.5)/0.95</f>
        <v>18.957894736842103</v>
      </c>
      <c r="F2177" s="185" t="s">
        <v>842</v>
      </c>
      <c r="G2177" s="179">
        <v>2176</v>
      </c>
      <c r="H2177" s="180">
        <f>(C2177+4.2+coefficient!$B$20)/0.85*1.19</f>
        <v>25.913999999999994</v>
      </c>
      <c r="I2177" s="132">
        <v>294</v>
      </c>
      <c r="J2177" s="132">
        <v>167453621</v>
      </c>
      <c r="K2177" s="132">
        <v>453452</v>
      </c>
      <c r="L2177" s="181">
        <f>(C2177+4.2+coefficient!$B$20)/0.88*1.19</f>
        <v>25.030568181818179</v>
      </c>
      <c r="M2177" s="135">
        <v>295</v>
      </c>
      <c r="N2177" s="135">
        <v>167453621</v>
      </c>
      <c r="O2177" s="135">
        <v>453453</v>
      </c>
      <c r="P2177" s="182">
        <f>(C2177+4.2+coefficient!$B$20-0.5)/0.88*1.19</f>
        <v>24.354431818181816</v>
      </c>
      <c r="Q2177" s="137">
        <v>296</v>
      </c>
      <c r="R2177" s="137">
        <v>167453621</v>
      </c>
      <c r="S2177" s="137">
        <v>453454</v>
      </c>
      <c r="T2177" s="186">
        <f t="shared" si="147"/>
        <v>12.860113636363636</v>
      </c>
      <c r="U2177" s="187">
        <v>758</v>
      </c>
      <c r="V2177" s="187">
        <v>167453621</v>
      </c>
      <c r="W2177" s="187">
        <v>602314</v>
      </c>
      <c r="X2177" s="188">
        <f t="shared" si="150"/>
        <v>23.030568181818179</v>
      </c>
      <c r="Y2177" s="189">
        <v>759</v>
      </c>
      <c r="Z2177" s="189">
        <v>167453621</v>
      </c>
      <c r="AA2177" s="189">
        <v>602315</v>
      </c>
      <c r="AB2177" s="357">
        <v>20</v>
      </c>
    </row>
    <row r="2178" spans="1:33" x14ac:dyDescent="0.25">
      <c r="A2178" s="144" t="s">
        <v>3018</v>
      </c>
      <c r="B2178" s="183">
        <v>167453622</v>
      </c>
      <c r="C2178" s="184">
        <v>5.31</v>
      </c>
      <c r="D2178" s="127">
        <f>(C2178+4.2+coefficient!$B$20-0.5)/0.9*1.19</f>
        <v>23.813222222222219</v>
      </c>
      <c r="E2178" s="128">
        <f>(C2178+4.2+coefficient!$B$20-0.5)/0.95</f>
        <v>18.957894736842103</v>
      </c>
      <c r="F2178" s="178" t="s">
        <v>842</v>
      </c>
      <c r="G2178" s="179">
        <v>2177</v>
      </c>
      <c r="H2178" s="180">
        <f>(C2178+4.2+coefficient!$B$20)/0.85*1.19</f>
        <v>25.913999999999994</v>
      </c>
      <c r="I2178" s="132">
        <v>294</v>
      </c>
      <c r="J2178" s="132">
        <v>167453622</v>
      </c>
      <c r="K2178" s="132">
        <v>453455</v>
      </c>
      <c r="L2178" s="181">
        <f>(C2178+4.2+coefficient!$B$20)/0.88*1.19</f>
        <v>25.030568181818179</v>
      </c>
      <c r="M2178" s="135">
        <v>295</v>
      </c>
      <c r="N2178" s="135">
        <v>167453622</v>
      </c>
      <c r="O2178" s="135">
        <v>453456</v>
      </c>
      <c r="P2178" s="182">
        <f>(C2178+4.2+coefficient!$B$20-0.5)/0.88*1.19</f>
        <v>24.354431818181816</v>
      </c>
      <c r="Q2178" s="137">
        <v>296</v>
      </c>
      <c r="R2178" s="137">
        <v>167453622</v>
      </c>
      <c r="S2178" s="137">
        <v>453457</v>
      </c>
      <c r="T2178" s="186">
        <f t="shared" ref="T2178:T2241" si="151">(C2178+4.2)/0.88*1.19</f>
        <v>12.860113636363636</v>
      </c>
      <c r="U2178" s="187">
        <v>758</v>
      </c>
      <c r="V2178" s="187">
        <v>167453622</v>
      </c>
      <c r="W2178" s="187">
        <v>602316</v>
      </c>
      <c r="X2178" s="188">
        <f t="shared" si="150"/>
        <v>23.030568181818179</v>
      </c>
      <c r="Y2178" s="189">
        <v>759</v>
      </c>
      <c r="Z2178" s="189">
        <v>167453622</v>
      </c>
      <c r="AA2178" s="189">
        <v>602317</v>
      </c>
      <c r="AB2178" s="357">
        <v>20</v>
      </c>
    </row>
    <row r="2179" spans="1:33" x14ac:dyDescent="0.25">
      <c r="A2179" s="125" t="s">
        <v>3019</v>
      </c>
      <c r="B2179" s="183">
        <v>167453623</v>
      </c>
      <c r="C2179" s="184">
        <v>2.84</v>
      </c>
      <c r="D2179" s="127">
        <f>(C2179+4.2+coefficient!$B$21-0.5)/0.9*1.19</f>
        <v>17.902888888888885</v>
      </c>
      <c r="E2179" s="128">
        <f>(C2179+4.2+coefficient!$B$21-0.5)/0.95</f>
        <v>14.252631578947367</v>
      </c>
      <c r="F2179" s="185" t="s">
        <v>516</v>
      </c>
      <c r="G2179" s="179">
        <v>2178</v>
      </c>
      <c r="H2179" s="180">
        <f>(C2179+4.2+coefficient!$B$21)/0.85*1.19</f>
        <v>19.655999999999995</v>
      </c>
      <c r="I2179" s="132">
        <v>294</v>
      </c>
      <c r="J2179" s="132">
        <v>167453623</v>
      </c>
      <c r="K2179" s="132">
        <v>453458</v>
      </c>
      <c r="L2179" s="181">
        <f>(C2179+4.2+coefficient!$B$21)/0.88*1.19</f>
        <v>18.98590909090909</v>
      </c>
      <c r="M2179" s="135">
        <v>295</v>
      </c>
      <c r="N2179" s="135">
        <v>167453623</v>
      </c>
      <c r="O2179" s="135">
        <v>453459</v>
      </c>
      <c r="P2179" s="182">
        <f>(C2179+4.2+coefficient!$B$21-0.5)/0.88*1.19</f>
        <v>18.309772727272726</v>
      </c>
      <c r="Q2179" s="137">
        <v>296</v>
      </c>
      <c r="R2179" s="137">
        <v>167453623</v>
      </c>
      <c r="S2179" s="137">
        <v>453460</v>
      </c>
      <c r="T2179" s="186">
        <f t="shared" si="151"/>
        <v>9.52</v>
      </c>
      <c r="U2179" s="187">
        <v>758</v>
      </c>
      <c r="V2179" s="187">
        <v>167453623</v>
      </c>
      <c r="W2179" s="187">
        <v>602318</v>
      </c>
      <c r="X2179" s="188">
        <f>L2179-4.9</f>
        <v>14.085909090909089</v>
      </c>
      <c r="Y2179" s="189">
        <v>759</v>
      </c>
      <c r="Z2179" s="189">
        <v>167453623</v>
      </c>
      <c r="AA2179" s="189">
        <v>602319</v>
      </c>
      <c r="AB2179" s="357">
        <v>39</v>
      </c>
    </row>
    <row r="2180" spans="1:33" x14ac:dyDescent="0.25">
      <c r="A2180" s="144" t="s">
        <v>3020</v>
      </c>
      <c r="B2180" s="183">
        <v>167453624</v>
      </c>
      <c r="C2180" s="184">
        <v>2.66</v>
      </c>
      <c r="D2180" s="127">
        <f>(C2180+4.2+coefficient!$B$21-0.5)/0.9*1.19</f>
        <v>17.664888888888886</v>
      </c>
      <c r="E2180" s="128">
        <f>(C2180+4.2+coefficient!$B$21-0.5)/0.95</f>
        <v>14.063157894736841</v>
      </c>
      <c r="F2180" s="178" t="s">
        <v>516</v>
      </c>
      <c r="G2180" s="179">
        <v>2179</v>
      </c>
      <c r="H2180" s="180">
        <f>(C2180+4.2+coefficient!$B$21)/0.85*1.19</f>
        <v>19.403999999999996</v>
      </c>
      <c r="I2180" s="132">
        <v>294</v>
      </c>
      <c r="J2180" s="132">
        <v>167453624</v>
      </c>
      <c r="K2180" s="132">
        <v>453461</v>
      </c>
      <c r="L2180" s="181">
        <f>(C2180+4.2+coefficient!$B$21)/0.88*1.19</f>
        <v>18.7425</v>
      </c>
      <c r="M2180" s="135">
        <v>295</v>
      </c>
      <c r="N2180" s="135">
        <v>167453624</v>
      </c>
      <c r="O2180" s="135">
        <v>453462</v>
      </c>
      <c r="P2180" s="182">
        <f>(C2180+4.2+coefficient!$B$21-0.5)/0.88*1.19</f>
        <v>18.066363636363636</v>
      </c>
      <c r="Q2180" s="137">
        <v>296</v>
      </c>
      <c r="R2180" s="137">
        <v>167453624</v>
      </c>
      <c r="S2180" s="137">
        <v>453463</v>
      </c>
      <c r="T2180" s="186">
        <f t="shared" si="151"/>
        <v>9.2765909090909098</v>
      </c>
      <c r="U2180" s="187">
        <v>758</v>
      </c>
      <c r="V2180" s="187">
        <v>167453624</v>
      </c>
      <c r="W2180" s="187">
        <v>602320</v>
      </c>
      <c r="X2180" s="188">
        <f>L2180-4.9</f>
        <v>13.842499999999999</v>
      </c>
      <c r="Y2180" s="189">
        <v>759</v>
      </c>
      <c r="Z2180" s="189">
        <v>167453624</v>
      </c>
      <c r="AA2180" s="189">
        <v>602321</v>
      </c>
      <c r="AB2180" s="357">
        <v>36</v>
      </c>
      <c r="AE2180">
        <v>1</v>
      </c>
      <c r="AF2180">
        <v>16.04</v>
      </c>
      <c r="AG2180">
        <v>0</v>
      </c>
    </row>
    <row r="2181" spans="1:33" x14ac:dyDescent="0.25">
      <c r="A2181" s="148" t="s">
        <v>3021</v>
      </c>
      <c r="B2181" s="190">
        <v>167453625</v>
      </c>
      <c r="C2181" s="191">
        <v>3.47</v>
      </c>
      <c r="D2181" s="192">
        <f>(C2181+4.2+coefficient!$B$20-0.5)/0.9*1.19</f>
        <v>21.380333333333336</v>
      </c>
      <c r="E2181" s="193">
        <f>(C2181+4.2+coefficient!$B$20-0.5)/0.95</f>
        <v>17.02105263157895</v>
      </c>
      <c r="F2181" s="185" t="s">
        <v>842</v>
      </c>
      <c r="G2181" s="179">
        <v>2180</v>
      </c>
      <c r="H2181" s="180">
        <f>(C2181+4.2+coefficient!$B$20)/0.85*1.19</f>
        <v>23.338000000000001</v>
      </c>
      <c r="I2181" s="132">
        <v>294</v>
      </c>
      <c r="J2181" s="132">
        <v>167453625</v>
      </c>
      <c r="K2181" s="132">
        <v>453464</v>
      </c>
      <c r="L2181" s="181">
        <f>(C2181+4.2+coefficient!$B$20)/0.88*1.19</f>
        <v>22.542386363636364</v>
      </c>
      <c r="M2181" s="135">
        <v>295</v>
      </c>
      <c r="N2181" s="135">
        <v>167453625</v>
      </c>
      <c r="O2181" s="135">
        <v>453465</v>
      </c>
      <c r="P2181" s="182">
        <f>(C2181+4.2+coefficient!$B$20-0.5)/0.88*1.19</f>
        <v>21.866250000000004</v>
      </c>
      <c r="Q2181" s="137">
        <v>296</v>
      </c>
      <c r="R2181" s="137">
        <v>167453625</v>
      </c>
      <c r="S2181" s="137">
        <v>453466</v>
      </c>
      <c r="T2181" s="186">
        <f t="shared" si="151"/>
        <v>10.371931818181817</v>
      </c>
      <c r="U2181" s="187">
        <v>758</v>
      </c>
      <c r="V2181" s="187">
        <v>167453625</v>
      </c>
      <c r="W2181" s="187">
        <v>602322</v>
      </c>
      <c r="X2181" s="188">
        <f>L2181-2</f>
        <v>20.542386363636364</v>
      </c>
      <c r="Y2181" s="189">
        <v>759</v>
      </c>
      <c r="Z2181" s="189">
        <v>167453625</v>
      </c>
      <c r="AA2181" s="189">
        <v>602323</v>
      </c>
      <c r="AB2181" s="357">
        <v>36</v>
      </c>
    </row>
    <row r="2182" spans="1:33" x14ac:dyDescent="0.25">
      <c r="A2182" s="144" t="s">
        <v>3022</v>
      </c>
      <c r="B2182" s="183">
        <v>167453626</v>
      </c>
      <c r="C2182" s="184">
        <v>3.47</v>
      </c>
      <c r="D2182" s="127">
        <f>(C2182+4.2+coefficient!$B$20-0.5)/0.9*1.19</f>
        <v>21.380333333333336</v>
      </c>
      <c r="E2182" s="128">
        <f>(C2182+4.2+coefficient!$B$20-0.5)/0.95</f>
        <v>17.02105263157895</v>
      </c>
      <c r="F2182" s="178" t="s">
        <v>842</v>
      </c>
      <c r="G2182" s="179">
        <v>2181</v>
      </c>
      <c r="H2182" s="180">
        <f>(C2182+4.2+coefficient!$B$20)/0.85*1.19</f>
        <v>23.338000000000001</v>
      </c>
      <c r="I2182" s="132">
        <v>294</v>
      </c>
      <c r="J2182" s="132">
        <v>167453626</v>
      </c>
      <c r="K2182" s="132">
        <v>453467</v>
      </c>
      <c r="L2182" s="181">
        <f>(C2182+4.2+coefficient!$B$20)/0.88*1.19</f>
        <v>22.542386363636364</v>
      </c>
      <c r="M2182" s="135">
        <v>295</v>
      </c>
      <c r="N2182" s="135">
        <v>167453626</v>
      </c>
      <c r="O2182" s="135">
        <v>453468</v>
      </c>
      <c r="P2182" s="182">
        <f>(C2182+4.2+coefficient!$B$20-0.5)/0.88*1.19</f>
        <v>21.866250000000004</v>
      </c>
      <c r="Q2182" s="137">
        <v>296</v>
      </c>
      <c r="R2182" s="137">
        <v>167453626</v>
      </c>
      <c r="S2182" s="137">
        <v>453469</v>
      </c>
      <c r="T2182" s="186">
        <f t="shared" si="151"/>
        <v>10.371931818181817</v>
      </c>
      <c r="U2182" s="187">
        <v>758</v>
      </c>
      <c r="V2182" s="187">
        <v>167453626</v>
      </c>
      <c r="W2182" s="187">
        <v>602324</v>
      </c>
      <c r="X2182" s="188">
        <f>L2182-4.9</f>
        <v>17.642386363636362</v>
      </c>
      <c r="Y2182" s="189">
        <v>759</v>
      </c>
      <c r="Z2182" s="189">
        <v>167453626</v>
      </c>
      <c r="AA2182" s="189">
        <v>602325</v>
      </c>
      <c r="AB2182" s="357">
        <v>36</v>
      </c>
    </row>
    <row r="2183" spans="1:33" x14ac:dyDescent="0.25">
      <c r="A2183" s="148" t="s">
        <v>3023</v>
      </c>
      <c r="B2183" s="190">
        <v>167453627</v>
      </c>
      <c r="C2183" s="191">
        <v>3.46</v>
      </c>
      <c r="D2183" s="192">
        <f>(C2183+4.2+coefficient!$B$20-0.5)/0.9*1.19</f>
        <v>21.367111111111111</v>
      </c>
      <c r="E2183" s="193">
        <f>(C2183+4.2+coefficient!$B$20-0.5)/0.95</f>
        <v>17.010526315789473</v>
      </c>
      <c r="F2183" s="185" t="s">
        <v>842</v>
      </c>
      <c r="G2183" s="179">
        <v>2182</v>
      </c>
      <c r="H2183" s="180">
        <f>(C2183+4.2+coefficient!$B$20)/0.85*1.19</f>
        <v>23.324000000000002</v>
      </c>
      <c r="I2183" s="132">
        <v>294</v>
      </c>
      <c r="J2183" s="132">
        <v>167453627</v>
      </c>
      <c r="K2183" s="132">
        <v>453470</v>
      </c>
      <c r="L2183" s="181">
        <f>(C2183+4.2+coefficient!$B$20)/0.88*1.19</f>
        <v>22.528863636363639</v>
      </c>
      <c r="M2183" s="135">
        <v>295</v>
      </c>
      <c r="N2183" s="135">
        <v>167453627</v>
      </c>
      <c r="O2183" s="135">
        <v>453471</v>
      </c>
      <c r="P2183" s="182">
        <f>(C2183+4.2+coefficient!$B$20-0.5)/0.88*1.19</f>
        <v>21.852727272727272</v>
      </c>
      <c r="Q2183" s="137">
        <v>296</v>
      </c>
      <c r="R2183" s="137">
        <v>167453627</v>
      </c>
      <c r="S2183" s="137">
        <v>453472</v>
      </c>
      <c r="T2183" s="186">
        <f t="shared" si="151"/>
        <v>10.358409090909092</v>
      </c>
      <c r="U2183" s="187">
        <v>758</v>
      </c>
      <c r="V2183" s="187">
        <v>167453627</v>
      </c>
      <c r="W2183" s="187">
        <v>602326</v>
      </c>
      <c r="X2183" s="188">
        <f>L2183-4.9</f>
        <v>17.62886363636364</v>
      </c>
      <c r="Y2183" s="189">
        <v>759</v>
      </c>
      <c r="Z2183" s="189">
        <v>167453627</v>
      </c>
      <c r="AA2183" s="189">
        <v>602327</v>
      </c>
      <c r="AB2183" s="357">
        <v>0</v>
      </c>
    </row>
    <row r="2184" spans="1:33" x14ac:dyDescent="0.25">
      <c r="A2184" s="144" t="s">
        <v>3024</v>
      </c>
      <c r="B2184" s="183">
        <v>167453628</v>
      </c>
      <c r="C2184" s="184">
        <v>3.9</v>
      </c>
      <c r="D2184" s="127">
        <f>(C2184+4.2+coefficient!$B$20-0.5)/0.9*1.19</f>
        <v>21.948888888888892</v>
      </c>
      <c r="E2184" s="128">
        <f>(C2184+4.2+coefficient!$B$20-0.5)/0.95</f>
        <v>17.473684210526319</v>
      </c>
      <c r="F2184" s="178" t="s">
        <v>842</v>
      </c>
      <c r="G2184" s="179">
        <v>2183</v>
      </c>
      <c r="H2184" s="180">
        <f>(C2184+4.2+coefficient!$B$20)/0.85*1.19</f>
        <v>23.94</v>
      </c>
      <c r="I2184" s="132">
        <v>294</v>
      </c>
      <c r="J2184" s="132">
        <v>167453628</v>
      </c>
      <c r="K2184" s="132">
        <v>453473</v>
      </c>
      <c r="L2184" s="181">
        <f>(C2184+4.2+coefficient!$B$20)/0.88*1.19</f>
        <v>23.123863636363637</v>
      </c>
      <c r="M2184" s="135">
        <v>295</v>
      </c>
      <c r="N2184" s="135">
        <v>167453628</v>
      </c>
      <c r="O2184" s="135">
        <v>453474</v>
      </c>
      <c r="P2184" s="182">
        <f>(C2184+4.2+coefficient!$B$20-0.5)/0.88*1.19</f>
        <v>22.447727272727274</v>
      </c>
      <c r="Q2184" s="137">
        <v>296</v>
      </c>
      <c r="R2184" s="137">
        <v>167453628</v>
      </c>
      <c r="S2184" s="137">
        <v>453475</v>
      </c>
      <c r="T2184" s="186">
        <f t="shared" si="151"/>
        <v>10.953409090909089</v>
      </c>
      <c r="U2184" s="187">
        <v>758</v>
      </c>
      <c r="V2184" s="187">
        <v>167453628</v>
      </c>
      <c r="W2184" s="187">
        <v>602328</v>
      </c>
      <c r="X2184" s="188">
        <f>L2184-4.9</f>
        <v>18.223863636363639</v>
      </c>
      <c r="Y2184" s="189">
        <v>759</v>
      </c>
      <c r="Z2184" s="189">
        <v>167453628</v>
      </c>
      <c r="AA2184" s="189">
        <v>602329</v>
      </c>
      <c r="AB2184" s="357">
        <v>36</v>
      </c>
    </row>
    <row r="2185" spans="1:33" x14ac:dyDescent="0.25">
      <c r="A2185" s="125" t="s">
        <v>3025</v>
      </c>
      <c r="B2185" s="183">
        <v>167453629</v>
      </c>
      <c r="C2185" s="184">
        <v>2.4700000000000002</v>
      </c>
      <c r="D2185" s="127">
        <f>(C2185+4.2+coefficient!$B$21-0.5)/0.9*1.19</f>
        <v>17.413666666666664</v>
      </c>
      <c r="E2185" s="128">
        <f>(C2185+4.2+coefficient!$B$21-0.5)/0.95</f>
        <v>13.863157894736842</v>
      </c>
      <c r="F2185" s="185" t="s">
        <v>516</v>
      </c>
      <c r="G2185" s="179">
        <v>2184</v>
      </c>
      <c r="H2185" s="180">
        <f>(C2185+4.2+coefficient!$B$21)/0.85*1.19</f>
        <v>19.137999999999998</v>
      </c>
      <c r="I2185" s="132">
        <v>294</v>
      </c>
      <c r="J2185" s="132">
        <v>167453629</v>
      </c>
      <c r="K2185" s="132">
        <v>453476</v>
      </c>
      <c r="L2185" s="181">
        <f>(C2185+4.2+coefficient!$B$21)/0.88*1.19</f>
        <v>18.485568181818181</v>
      </c>
      <c r="M2185" s="135">
        <v>295</v>
      </c>
      <c r="N2185" s="135">
        <v>167453629</v>
      </c>
      <c r="O2185" s="135">
        <v>453477</v>
      </c>
      <c r="P2185" s="182">
        <f>(C2185+4.2+coefficient!$B$21-0.5)/0.88*1.19</f>
        <v>17.809431818181817</v>
      </c>
      <c r="Q2185" s="137">
        <v>296</v>
      </c>
      <c r="R2185" s="137">
        <v>167453629</v>
      </c>
      <c r="S2185" s="137">
        <v>453478</v>
      </c>
      <c r="T2185" s="186">
        <f t="shared" si="151"/>
        <v>9.0196590909090908</v>
      </c>
      <c r="U2185" s="187">
        <v>758</v>
      </c>
      <c r="V2185" s="187">
        <v>167453629</v>
      </c>
      <c r="W2185" s="187">
        <v>602330</v>
      </c>
      <c r="X2185" s="188">
        <f t="shared" ref="X2185:X2190" si="152">L2185-1</f>
        <v>17.485568181818181</v>
      </c>
      <c r="Y2185" s="189">
        <v>759</v>
      </c>
      <c r="Z2185" s="189">
        <v>167453629</v>
      </c>
      <c r="AA2185" s="189">
        <v>602331</v>
      </c>
      <c r="AB2185" s="357">
        <v>2</v>
      </c>
    </row>
    <row r="2186" spans="1:33" x14ac:dyDescent="0.25">
      <c r="A2186" s="144" t="s">
        <v>3026</v>
      </c>
      <c r="B2186" s="183">
        <v>167453630</v>
      </c>
      <c r="C2186" s="184">
        <v>3.08</v>
      </c>
      <c r="D2186" s="127">
        <f>(C2186+4.2+coefficient!$B$20-0.5)/0.9*1.19</f>
        <v>20.864666666666668</v>
      </c>
      <c r="E2186" s="128">
        <f>(C2186+4.2+coefficient!$B$20-0.5)/0.95</f>
        <v>16.610526315789475</v>
      </c>
      <c r="F2186" s="178" t="s">
        <v>842</v>
      </c>
      <c r="G2186" s="179">
        <v>2185</v>
      </c>
      <c r="H2186" s="180">
        <f>(C2186+4.2+coefficient!$B$20)/0.85*1.19</f>
        <v>22.792000000000002</v>
      </c>
      <c r="I2186" s="132">
        <v>294</v>
      </c>
      <c r="J2186" s="132">
        <v>167453630</v>
      </c>
      <c r="K2186" s="132">
        <v>453479</v>
      </c>
      <c r="L2186" s="181">
        <f>(C2186+4.2+coefficient!$B$20)/0.88*1.19</f>
        <v>22.015000000000001</v>
      </c>
      <c r="M2186" s="135">
        <v>295</v>
      </c>
      <c r="N2186" s="135">
        <v>167453630</v>
      </c>
      <c r="O2186" s="135">
        <v>453480</v>
      </c>
      <c r="P2186" s="182">
        <f>(C2186+4.2+coefficient!$B$20-0.5)/0.88*1.19</f>
        <v>21.338863636363637</v>
      </c>
      <c r="Q2186" s="137">
        <v>296</v>
      </c>
      <c r="R2186" s="137">
        <v>167453630</v>
      </c>
      <c r="S2186" s="137">
        <v>453481</v>
      </c>
      <c r="T2186" s="186">
        <f t="shared" si="151"/>
        <v>9.8445454545454556</v>
      </c>
      <c r="U2186" s="187">
        <v>758</v>
      </c>
      <c r="V2186" s="187">
        <v>167453630</v>
      </c>
      <c r="W2186" s="187">
        <v>602332</v>
      </c>
      <c r="X2186" s="188">
        <f t="shared" si="152"/>
        <v>21.015000000000001</v>
      </c>
      <c r="Y2186" s="189">
        <v>759</v>
      </c>
      <c r="Z2186" s="189">
        <v>167453630</v>
      </c>
      <c r="AA2186" s="189">
        <v>602333</v>
      </c>
      <c r="AB2186" s="357">
        <v>1</v>
      </c>
    </row>
    <row r="2187" spans="1:33" x14ac:dyDescent="0.25">
      <c r="A2187" s="125" t="s">
        <v>3027</v>
      </c>
      <c r="B2187" s="183">
        <v>167453631</v>
      </c>
      <c r="C2187" s="184">
        <v>3.81</v>
      </c>
      <c r="D2187" s="127">
        <f>(C2187+4.2+coefficient!$B$19-0.5)/0.9*1.19</f>
        <v>25.79655555555555</v>
      </c>
      <c r="E2187" s="128">
        <f>(C2187+4.2+coefficient!$B$19-0.5)/0.95</f>
        <v>20.536842105263158</v>
      </c>
      <c r="F2187" s="185" t="s">
        <v>841</v>
      </c>
      <c r="G2187" s="179">
        <v>2186</v>
      </c>
      <c r="H2187" s="180">
        <f>(C2187+4.2+coefficient!$B$19)/0.85*1.19</f>
        <v>28.013999999999996</v>
      </c>
      <c r="I2187" s="132">
        <v>294</v>
      </c>
      <c r="J2187" s="132">
        <v>167453631</v>
      </c>
      <c r="K2187" s="132">
        <v>453482</v>
      </c>
      <c r="L2187" s="181">
        <f>(C2187+4.2+coefficient!$B$19)/0.88*1.19</f>
        <v>27.058977272727265</v>
      </c>
      <c r="M2187" s="135">
        <v>295</v>
      </c>
      <c r="N2187" s="135">
        <v>167453631</v>
      </c>
      <c r="O2187" s="135">
        <v>453483</v>
      </c>
      <c r="P2187" s="182">
        <f>(C2187+4.2+coefficient!$B$19-0.5)/0.88*1.19</f>
        <v>26.382840909090906</v>
      </c>
      <c r="Q2187" s="137">
        <v>296</v>
      </c>
      <c r="R2187" s="137">
        <v>167453631</v>
      </c>
      <c r="S2187" s="137">
        <v>453484</v>
      </c>
      <c r="T2187" s="186">
        <f t="shared" si="151"/>
        <v>10.831704545454544</v>
      </c>
      <c r="U2187" s="187">
        <v>758</v>
      </c>
      <c r="V2187" s="187">
        <v>167453631</v>
      </c>
      <c r="W2187" s="187">
        <v>602334</v>
      </c>
      <c r="X2187" s="188">
        <f t="shared" si="152"/>
        <v>26.058977272727265</v>
      </c>
      <c r="Y2187" s="189">
        <v>759</v>
      </c>
      <c r="Z2187" s="189">
        <v>167453631</v>
      </c>
      <c r="AA2187" s="189">
        <v>602335</v>
      </c>
      <c r="AB2187" s="357">
        <v>1</v>
      </c>
    </row>
    <row r="2188" spans="1:33" x14ac:dyDescent="0.25">
      <c r="A2188" s="144" t="s">
        <v>3028</v>
      </c>
      <c r="B2188" s="183">
        <v>167453632</v>
      </c>
      <c r="C2188" s="184">
        <v>4.99</v>
      </c>
      <c r="D2188" s="127">
        <f>(C2188+4.2+coefficient!$B$19-0.5)/0.9*1.19</f>
        <v>27.356777777777779</v>
      </c>
      <c r="E2188" s="128">
        <f>(C2188+4.2+coefficient!$B$19-0.5)/0.95</f>
        <v>21.778947368421054</v>
      </c>
      <c r="F2188" s="178" t="s">
        <v>841</v>
      </c>
      <c r="G2188" s="179">
        <v>2187</v>
      </c>
      <c r="H2188" s="180">
        <f>(C2188+4.2+coefficient!$B$19)/0.85*1.19</f>
        <v>29.666000000000004</v>
      </c>
      <c r="I2188" s="132">
        <v>294</v>
      </c>
      <c r="J2188" s="132">
        <v>167453632</v>
      </c>
      <c r="K2188" s="132">
        <v>453485</v>
      </c>
      <c r="L2188" s="181">
        <f>(C2188+4.2+coefficient!$B$19)/0.88*1.19</f>
        <v>28.654659090909092</v>
      </c>
      <c r="M2188" s="135">
        <v>295</v>
      </c>
      <c r="N2188" s="135">
        <v>167453632</v>
      </c>
      <c r="O2188" s="135">
        <v>453486</v>
      </c>
      <c r="P2188" s="182">
        <f>(C2188+4.2+coefficient!$B$19-0.5)/0.88*1.19</f>
        <v>27.978522727272725</v>
      </c>
      <c r="Q2188" s="137">
        <v>296</v>
      </c>
      <c r="R2188" s="137">
        <v>167453632</v>
      </c>
      <c r="S2188" s="137">
        <v>453487</v>
      </c>
      <c r="T2188" s="186">
        <f t="shared" si="151"/>
        <v>12.427386363636366</v>
      </c>
      <c r="U2188" s="187">
        <v>758</v>
      </c>
      <c r="V2188" s="187">
        <v>167453632</v>
      </c>
      <c r="W2188" s="187">
        <v>602336</v>
      </c>
      <c r="X2188" s="188">
        <f t="shared" si="152"/>
        <v>27.654659090909092</v>
      </c>
      <c r="Y2188" s="189">
        <v>759</v>
      </c>
      <c r="Z2188" s="189">
        <v>167453632</v>
      </c>
      <c r="AA2188" s="189">
        <v>602337</v>
      </c>
      <c r="AB2188" s="357">
        <v>1</v>
      </c>
    </row>
    <row r="2189" spans="1:33" x14ac:dyDescent="0.25">
      <c r="A2189" s="125" t="s">
        <v>3029</v>
      </c>
      <c r="B2189" s="183">
        <v>167453633</v>
      </c>
      <c r="C2189" s="184">
        <v>6.64</v>
      </c>
      <c r="D2189" s="127">
        <f>(C2189+4.2+coefficient!$B$19-0.5)/0.9*1.19</f>
        <v>29.538444444444444</v>
      </c>
      <c r="E2189" s="128">
        <f>(C2189+4.2+coefficient!$B$19-0.5)/0.95</f>
        <v>23.515789473684212</v>
      </c>
      <c r="F2189" s="185" t="s">
        <v>841</v>
      </c>
      <c r="G2189" s="179">
        <v>2188</v>
      </c>
      <c r="H2189" s="180">
        <f>(C2189+4.2+coefficient!$B$19)/0.85*1.19</f>
        <v>31.975999999999999</v>
      </c>
      <c r="I2189" s="132">
        <v>294</v>
      </c>
      <c r="J2189" s="132">
        <v>167453633</v>
      </c>
      <c r="K2189" s="132">
        <v>453488</v>
      </c>
      <c r="L2189" s="181">
        <f>(C2189+4.2+coefficient!$B$19)/0.88*1.19</f>
        <v>30.885909090909088</v>
      </c>
      <c r="M2189" s="135">
        <v>295</v>
      </c>
      <c r="N2189" s="135">
        <v>167453633</v>
      </c>
      <c r="O2189" s="135">
        <v>453489</v>
      </c>
      <c r="P2189" s="182">
        <f>(C2189+4.2+coefficient!$B$19-0.5)/0.88*1.19</f>
        <v>30.209772727272725</v>
      </c>
      <c r="Q2189" s="137">
        <v>296</v>
      </c>
      <c r="R2189" s="137">
        <v>167453633</v>
      </c>
      <c r="S2189" s="137">
        <v>453490</v>
      </c>
      <c r="T2189" s="186">
        <f t="shared" si="151"/>
        <v>14.658636363636363</v>
      </c>
      <c r="U2189" s="187">
        <v>758</v>
      </c>
      <c r="V2189" s="187">
        <v>167453633</v>
      </c>
      <c r="W2189" s="187">
        <v>602338</v>
      </c>
      <c r="X2189" s="188">
        <f t="shared" si="152"/>
        <v>29.885909090909088</v>
      </c>
      <c r="Y2189" s="189">
        <v>759</v>
      </c>
      <c r="Z2189" s="189">
        <v>167453633</v>
      </c>
      <c r="AA2189" s="189">
        <v>602339</v>
      </c>
      <c r="AB2189" s="357">
        <v>1</v>
      </c>
    </row>
    <row r="2190" spans="1:33" x14ac:dyDescent="0.25">
      <c r="A2190" s="144" t="s">
        <v>3030</v>
      </c>
      <c r="B2190" s="183">
        <v>167453634</v>
      </c>
      <c r="C2190" s="184">
        <v>6.65</v>
      </c>
      <c r="D2190" s="127">
        <f>(C2190+4.2+coefficient!$B$19-0.5)/0.9*1.19</f>
        <v>29.551666666666669</v>
      </c>
      <c r="E2190" s="128">
        <f>(C2190+4.2+coefficient!$B$19-0.5)/0.95</f>
        <v>23.526315789473689</v>
      </c>
      <c r="F2190" s="178" t="s">
        <v>841</v>
      </c>
      <c r="G2190" s="179">
        <v>2189</v>
      </c>
      <c r="H2190" s="180">
        <f>(C2190+4.2+coefficient!$B$19)/0.85*1.19</f>
        <v>31.990000000000002</v>
      </c>
      <c r="I2190" s="132">
        <v>294</v>
      </c>
      <c r="J2190" s="132">
        <v>167453634</v>
      </c>
      <c r="K2190" s="132">
        <v>453491</v>
      </c>
      <c r="L2190" s="181">
        <f>(C2190+4.2+coefficient!$B$19)/0.88*1.19</f>
        <v>30.899431818181821</v>
      </c>
      <c r="M2190" s="135">
        <v>295</v>
      </c>
      <c r="N2190" s="135">
        <v>167453634</v>
      </c>
      <c r="O2190" s="135">
        <v>453492</v>
      </c>
      <c r="P2190" s="182">
        <f>(C2190+4.2+coefficient!$B$19-0.5)/0.88*1.19</f>
        <v>30.223295454545454</v>
      </c>
      <c r="Q2190" s="137">
        <v>296</v>
      </c>
      <c r="R2190" s="137">
        <v>167453634</v>
      </c>
      <c r="S2190" s="137">
        <v>453493</v>
      </c>
      <c r="T2190" s="186">
        <f t="shared" si="151"/>
        <v>14.672159090909092</v>
      </c>
      <c r="U2190" s="187">
        <v>758</v>
      </c>
      <c r="V2190" s="187">
        <v>167453634</v>
      </c>
      <c r="W2190" s="187">
        <v>602340</v>
      </c>
      <c r="X2190" s="188">
        <f t="shared" si="152"/>
        <v>29.899431818181821</v>
      </c>
      <c r="Y2190" s="189">
        <v>759</v>
      </c>
      <c r="Z2190" s="189">
        <v>167453634</v>
      </c>
      <c r="AA2190" s="189">
        <v>602341</v>
      </c>
      <c r="AB2190" s="357">
        <v>1</v>
      </c>
    </row>
    <row r="2191" spans="1:33" x14ac:dyDescent="0.25">
      <c r="A2191" s="125" t="s">
        <v>3031</v>
      </c>
      <c r="B2191" s="183">
        <v>167453635</v>
      </c>
      <c r="C2191" s="184">
        <v>2.34</v>
      </c>
      <c r="D2191" s="127">
        <f>(C2191+4.2+coefficient!$B$21-0.5)/0.9*1.19</f>
        <v>17.241777777777774</v>
      </c>
      <c r="E2191" s="128">
        <f>(C2191+4.2+coefficient!$B$21-0.5)/0.95</f>
        <v>13.726315789473684</v>
      </c>
      <c r="F2191" s="185" t="s">
        <v>516</v>
      </c>
      <c r="G2191" s="179">
        <v>2190</v>
      </c>
      <c r="H2191" s="180">
        <f>(C2191+4.2+coefficient!$B$21)/0.85*1.19</f>
        <v>18.956</v>
      </c>
      <c r="I2191" s="132">
        <v>294</v>
      </c>
      <c r="J2191" s="132">
        <v>167453635</v>
      </c>
      <c r="K2191" s="132">
        <v>453494</v>
      </c>
      <c r="L2191" s="181">
        <f>(C2191+4.2+coefficient!$B$21)/0.88*1.19</f>
        <v>18.309772727272726</v>
      </c>
      <c r="M2191" s="135">
        <v>295</v>
      </c>
      <c r="N2191" s="135">
        <v>167453635</v>
      </c>
      <c r="O2191" s="135">
        <v>453495</v>
      </c>
      <c r="P2191" s="182">
        <f>(C2191+4.2+coefficient!$B$21-0.5)/0.88*1.19</f>
        <v>17.633636363636359</v>
      </c>
      <c r="Q2191" s="137">
        <v>296</v>
      </c>
      <c r="R2191" s="137">
        <v>167453635</v>
      </c>
      <c r="S2191" s="137">
        <v>453496</v>
      </c>
      <c r="T2191" s="186">
        <f t="shared" si="151"/>
        <v>8.8438636363636363</v>
      </c>
      <c r="U2191" s="187">
        <v>758</v>
      </c>
      <c r="V2191" s="187">
        <v>167453635</v>
      </c>
      <c r="W2191" s="187">
        <v>602342</v>
      </c>
      <c r="X2191" s="188">
        <f>L2191-2</f>
        <v>16.309772727272726</v>
      </c>
      <c r="Y2191" s="189">
        <v>759</v>
      </c>
      <c r="Z2191" s="189">
        <v>167453635</v>
      </c>
      <c r="AA2191" s="189">
        <v>602343</v>
      </c>
      <c r="AB2191" s="357">
        <v>3</v>
      </c>
      <c r="AE2191">
        <v>2</v>
      </c>
      <c r="AF2191">
        <v>16.96</v>
      </c>
      <c r="AG2191">
        <v>0</v>
      </c>
    </row>
    <row r="2192" spans="1:33" x14ac:dyDescent="0.25">
      <c r="A2192" s="144" t="s">
        <v>3032</v>
      </c>
      <c r="B2192" s="183">
        <v>167453636</v>
      </c>
      <c r="C2192" s="184">
        <v>2.48</v>
      </c>
      <c r="D2192" s="127">
        <f>(C2192+4.2+coefficient!$B$21-0.5)/0.9*1.19</f>
        <v>17.426888888888886</v>
      </c>
      <c r="E2192" s="128">
        <f>(C2192+4.2+coefficient!$B$21-0.5)/0.95</f>
        <v>13.873684210526315</v>
      </c>
      <c r="F2192" s="178" t="s">
        <v>516</v>
      </c>
      <c r="G2192" s="179">
        <v>2191</v>
      </c>
      <c r="H2192" s="180">
        <f>(C2192+4.2+coefficient!$B$21)/0.85*1.19</f>
        <v>19.151999999999997</v>
      </c>
      <c r="I2192" s="132">
        <v>294</v>
      </c>
      <c r="J2192" s="132">
        <v>167453636</v>
      </c>
      <c r="K2192" s="132">
        <v>453497</v>
      </c>
      <c r="L2192" s="181">
        <f>(C2192+4.2+coefficient!$B$21)/0.88*1.19</f>
        <v>18.499090909090906</v>
      </c>
      <c r="M2192" s="135">
        <v>295</v>
      </c>
      <c r="N2192" s="135">
        <v>167453636</v>
      </c>
      <c r="O2192" s="135">
        <v>453498</v>
      </c>
      <c r="P2192" s="182">
        <f>(C2192+4.2+coefficient!$B$21-0.5)/0.88*1.19</f>
        <v>17.822954545454543</v>
      </c>
      <c r="Q2192" s="137">
        <v>296</v>
      </c>
      <c r="R2192" s="137">
        <v>167453636</v>
      </c>
      <c r="S2192" s="137">
        <v>453499</v>
      </c>
      <c r="T2192" s="186">
        <f t="shared" si="151"/>
        <v>9.0331818181818182</v>
      </c>
      <c r="U2192" s="187">
        <v>758</v>
      </c>
      <c r="V2192" s="187">
        <v>167453636</v>
      </c>
      <c r="W2192" s="187">
        <v>602344</v>
      </c>
      <c r="X2192" s="188">
        <f>L2192-4.9</f>
        <v>13.599090909090906</v>
      </c>
      <c r="Y2192" s="189">
        <v>759</v>
      </c>
      <c r="Z2192" s="189">
        <v>167453636</v>
      </c>
      <c r="AA2192" s="189">
        <v>602345</v>
      </c>
      <c r="AB2192" s="357">
        <v>36</v>
      </c>
    </row>
    <row r="2193" spans="1:33" x14ac:dyDescent="0.25">
      <c r="A2193" s="125" t="s">
        <v>3033</v>
      </c>
      <c r="B2193" s="183">
        <v>167453637</v>
      </c>
      <c r="C2193" s="184">
        <v>3.09</v>
      </c>
      <c r="D2193" s="127">
        <f>(C2193+4.2+coefficient!$B$20-0.5)/0.9*1.19</f>
        <v>20.877888888888886</v>
      </c>
      <c r="E2193" s="128">
        <f>(C2193+4.2+coefficient!$B$20-0.5)/0.95</f>
        <v>16.621052631578948</v>
      </c>
      <c r="F2193" s="185" t="s">
        <v>842</v>
      </c>
      <c r="G2193" s="179">
        <v>2192</v>
      </c>
      <c r="H2193" s="180">
        <f>(C2193+4.2+coefficient!$B$20)/0.85*1.19</f>
        <v>22.805999999999997</v>
      </c>
      <c r="I2193" s="132">
        <v>294</v>
      </c>
      <c r="J2193" s="132">
        <v>167453637</v>
      </c>
      <c r="K2193" s="132">
        <v>453500</v>
      </c>
      <c r="L2193" s="181">
        <f>(C2193+4.2+coefficient!$B$20)/0.88*1.19</f>
        <v>22.028522727272726</v>
      </c>
      <c r="M2193" s="135">
        <v>295</v>
      </c>
      <c r="N2193" s="135">
        <v>167453637</v>
      </c>
      <c r="O2193" s="135">
        <v>453501</v>
      </c>
      <c r="P2193" s="182">
        <f>(C2193+4.2+coefficient!$B$20-0.5)/0.88*1.19</f>
        <v>21.352386363636359</v>
      </c>
      <c r="Q2193" s="137">
        <v>296</v>
      </c>
      <c r="R2193" s="137">
        <v>167453637</v>
      </c>
      <c r="S2193" s="137">
        <v>453502</v>
      </c>
      <c r="T2193" s="186">
        <f t="shared" si="151"/>
        <v>9.8580681818181812</v>
      </c>
      <c r="U2193" s="187">
        <v>758</v>
      </c>
      <c r="V2193" s="187">
        <v>167453637</v>
      </c>
      <c r="W2193" s="187">
        <v>602346</v>
      </c>
      <c r="X2193" s="188">
        <f t="shared" ref="X2193:X2198" si="153">L2193-1</f>
        <v>21.028522727272726</v>
      </c>
      <c r="Y2193" s="189">
        <v>759</v>
      </c>
      <c r="Z2193" s="189">
        <v>167453637</v>
      </c>
      <c r="AA2193" s="189">
        <v>602347</v>
      </c>
      <c r="AB2193" s="357">
        <v>1</v>
      </c>
    </row>
    <row r="2194" spans="1:33" x14ac:dyDescent="0.25">
      <c r="A2194" s="144" t="s">
        <v>3034</v>
      </c>
      <c r="B2194" s="183">
        <v>167453638</v>
      </c>
      <c r="C2194" s="184">
        <v>3.82</v>
      </c>
      <c r="D2194" s="127">
        <f>(C2194+4.2+coefficient!$B$19-0.5)/0.9*1.19</f>
        <v>25.809777777777775</v>
      </c>
      <c r="E2194" s="128">
        <f>(C2194+4.2+coefficient!$B$19-0.5)/0.95</f>
        <v>20.547368421052632</v>
      </c>
      <c r="F2194" s="178" t="s">
        <v>841</v>
      </c>
      <c r="G2194" s="179">
        <v>2193</v>
      </c>
      <c r="H2194" s="180">
        <f>(C2194+4.2+coefficient!$B$19)/0.85*1.19</f>
        <v>28.028000000000002</v>
      </c>
      <c r="I2194" s="132">
        <v>294</v>
      </c>
      <c r="J2194" s="132">
        <v>167453638</v>
      </c>
      <c r="K2194" s="132">
        <v>453503</v>
      </c>
      <c r="L2194" s="181">
        <f>(C2194+4.2+coefficient!$B$19)/0.88*1.19</f>
        <v>27.072499999999998</v>
      </c>
      <c r="M2194" s="135">
        <v>295</v>
      </c>
      <c r="N2194" s="135">
        <v>167453638</v>
      </c>
      <c r="O2194" s="135">
        <v>453504</v>
      </c>
      <c r="P2194" s="182">
        <f>(C2194+4.2+coefficient!$B$19-0.5)/0.88*1.19</f>
        <v>26.396363636363631</v>
      </c>
      <c r="Q2194" s="137">
        <v>296</v>
      </c>
      <c r="R2194" s="137">
        <v>167453638</v>
      </c>
      <c r="S2194" s="137">
        <v>453505</v>
      </c>
      <c r="T2194" s="186">
        <f t="shared" si="151"/>
        <v>10.845227272727271</v>
      </c>
      <c r="U2194" s="187">
        <v>758</v>
      </c>
      <c r="V2194" s="187">
        <v>167453638</v>
      </c>
      <c r="W2194" s="187">
        <v>602348</v>
      </c>
      <c r="X2194" s="188">
        <f t="shared" si="153"/>
        <v>26.072499999999998</v>
      </c>
      <c r="Y2194" s="189">
        <v>759</v>
      </c>
      <c r="Z2194" s="189">
        <v>167453638</v>
      </c>
      <c r="AA2194" s="189">
        <v>602349</v>
      </c>
      <c r="AB2194" s="357">
        <v>1</v>
      </c>
    </row>
    <row r="2195" spans="1:33" x14ac:dyDescent="0.25">
      <c r="A2195" s="125" t="s">
        <v>3035</v>
      </c>
      <c r="B2195" s="183">
        <v>167453639</v>
      </c>
      <c r="C2195" s="184">
        <v>5</v>
      </c>
      <c r="D2195" s="127">
        <f>(C2195+4.2+coefficient!$B$19-0.5)/0.9*1.19</f>
        <v>27.369999999999997</v>
      </c>
      <c r="E2195" s="128">
        <f>(C2195+4.2+coefficient!$B$19-0.5)/0.95</f>
        <v>21.789473684210527</v>
      </c>
      <c r="F2195" s="185" t="s">
        <v>841</v>
      </c>
      <c r="G2195" s="179">
        <v>2194</v>
      </c>
      <c r="H2195" s="180">
        <f>(C2195+4.2+coefficient!$B$19)/0.85*1.19</f>
        <v>29.68</v>
      </c>
      <c r="I2195" s="132">
        <v>294</v>
      </c>
      <c r="J2195" s="132">
        <v>167453639</v>
      </c>
      <c r="K2195" s="132">
        <v>453506</v>
      </c>
      <c r="L2195" s="181">
        <f>(C2195+4.2+coefficient!$B$19)/0.88*1.19</f>
        <v>28.668181818181814</v>
      </c>
      <c r="M2195" s="135">
        <v>295</v>
      </c>
      <c r="N2195" s="135">
        <v>167453639</v>
      </c>
      <c r="O2195" s="135">
        <v>453507</v>
      </c>
      <c r="P2195" s="182">
        <f>(C2195+4.2+coefficient!$B$19-0.5)/0.88*1.19</f>
        <v>27.992045454545455</v>
      </c>
      <c r="Q2195" s="137">
        <v>296</v>
      </c>
      <c r="R2195" s="137">
        <v>167453639</v>
      </c>
      <c r="S2195" s="137">
        <v>453508</v>
      </c>
      <c r="T2195" s="186">
        <f t="shared" si="151"/>
        <v>12.44090909090909</v>
      </c>
      <c r="U2195" s="187">
        <v>758</v>
      </c>
      <c r="V2195" s="187">
        <v>167453639</v>
      </c>
      <c r="W2195" s="187">
        <v>602350</v>
      </c>
      <c r="X2195" s="188">
        <f t="shared" si="153"/>
        <v>27.668181818181814</v>
      </c>
      <c r="Y2195" s="189">
        <v>759</v>
      </c>
      <c r="Z2195" s="189">
        <v>167453639</v>
      </c>
      <c r="AA2195" s="189">
        <v>602351</v>
      </c>
      <c r="AB2195" s="357">
        <v>1</v>
      </c>
    </row>
    <row r="2196" spans="1:33" x14ac:dyDescent="0.25">
      <c r="A2196" s="144" t="s">
        <v>3036</v>
      </c>
      <c r="B2196" s="183">
        <v>167453640</v>
      </c>
      <c r="C2196" s="184">
        <v>6.65</v>
      </c>
      <c r="D2196" s="127">
        <f>(C2196+4.2+coefficient!$B$19-0.5)/0.9*1.19</f>
        <v>29.551666666666669</v>
      </c>
      <c r="E2196" s="128">
        <f>(C2196+4.2+coefficient!$B$19-0.5)/0.95</f>
        <v>23.526315789473689</v>
      </c>
      <c r="F2196" s="178" t="s">
        <v>841</v>
      </c>
      <c r="G2196" s="179">
        <v>2195</v>
      </c>
      <c r="H2196" s="180">
        <f>(C2196+4.2+coefficient!$B$19)/0.85*1.19</f>
        <v>31.990000000000002</v>
      </c>
      <c r="I2196" s="132">
        <v>294</v>
      </c>
      <c r="J2196" s="132">
        <v>167453640</v>
      </c>
      <c r="K2196" s="132">
        <v>453509</v>
      </c>
      <c r="L2196" s="181">
        <f>(C2196+4.2+coefficient!$B$19)/0.88*1.19</f>
        <v>30.899431818181821</v>
      </c>
      <c r="M2196" s="135">
        <v>295</v>
      </c>
      <c r="N2196" s="135">
        <v>167453640</v>
      </c>
      <c r="O2196" s="135">
        <v>453510</v>
      </c>
      <c r="P2196" s="182">
        <f>(C2196+4.2+coefficient!$B$19-0.5)/0.88*1.19</f>
        <v>30.223295454545454</v>
      </c>
      <c r="Q2196" s="137">
        <v>296</v>
      </c>
      <c r="R2196" s="137">
        <v>167453640</v>
      </c>
      <c r="S2196" s="137">
        <v>453511</v>
      </c>
      <c r="T2196" s="186">
        <f t="shared" si="151"/>
        <v>14.672159090909092</v>
      </c>
      <c r="U2196" s="187">
        <v>758</v>
      </c>
      <c r="V2196" s="187">
        <v>167453640</v>
      </c>
      <c r="W2196" s="187">
        <v>602352</v>
      </c>
      <c r="X2196" s="188">
        <f t="shared" si="153"/>
        <v>29.899431818181821</v>
      </c>
      <c r="Y2196" s="189">
        <v>759</v>
      </c>
      <c r="Z2196" s="189">
        <v>167453640</v>
      </c>
      <c r="AA2196" s="189">
        <v>602353</v>
      </c>
      <c r="AB2196" s="357">
        <v>1</v>
      </c>
    </row>
    <row r="2197" spans="1:33" x14ac:dyDescent="0.25">
      <c r="A2197" s="125" t="s">
        <v>3037</v>
      </c>
      <c r="B2197" s="183">
        <v>167453641</v>
      </c>
      <c r="C2197" s="184">
        <v>6.66</v>
      </c>
      <c r="D2197" s="127">
        <f>(C2197+4.2+coefficient!$B$19-0.5)/0.9*1.19</f>
        <v>29.564888888888884</v>
      </c>
      <c r="E2197" s="128">
        <f>(C2197+4.2+coefficient!$B$19-0.5)/0.95</f>
        <v>23.536842105263158</v>
      </c>
      <c r="F2197" s="185" t="s">
        <v>841</v>
      </c>
      <c r="G2197" s="179">
        <v>2196</v>
      </c>
      <c r="H2197" s="180">
        <f>(C2197+4.2+coefficient!$B$19)/0.85*1.19</f>
        <v>32.003999999999998</v>
      </c>
      <c r="I2197" s="132">
        <v>294</v>
      </c>
      <c r="J2197" s="132">
        <v>167453641</v>
      </c>
      <c r="K2197" s="132">
        <v>453512</v>
      </c>
      <c r="L2197" s="181">
        <f>(C2197+4.2+coefficient!$B$19)/0.88*1.19</f>
        <v>30.912954545454543</v>
      </c>
      <c r="M2197" s="135">
        <v>295</v>
      </c>
      <c r="N2197" s="135">
        <v>167453641</v>
      </c>
      <c r="O2197" s="135">
        <v>453513</v>
      </c>
      <c r="P2197" s="182">
        <f>(C2197+4.2+coefficient!$B$19-0.5)/0.88*1.19</f>
        <v>30.236818181818183</v>
      </c>
      <c r="Q2197" s="137">
        <v>296</v>
      </c>
      <c r="R2197" s="137">
        <v>167453641</v>
      </c>
      <c r="S2197" s="137">
        <v>453514</v>
      </c>
      <c r="T2197" s="186">
        <f t="shared" si="151"/>
        <v>14.685681818181816</v>
      </c>
      <c r="U2197" s="187">
        <v>758</v>
      </c>
      <c r="V2197" s="187">
        <v>167453641</v>
      </c>
      <c r="W2197" s="187">
        <v>602354</v>
      </c>
      <c r="X2197" s="188">
        <f t="shared" si="153"/>
        <v>29.912954545454543</v>
      </c>
      <c r="Y2197" s="189">
        <v>759</v>
      </c>
      <c r="Z2197" s="189">
        <v>167453641</v>
      </c>
      <c r="AA2197" s="189">
        <v>602355</v>
      </c>
      <c r="AB2197" s="357">
        <v>1</v>
      </c>
    </row>
    <row r="2198" spans="1:33" x14ac:dyDescent="0.25">
      <c r="A2198" s="144" t="s">
        <v>3038</v>
      </c>
      <c r="B2198" s="183">
        <v>167453642</v>
      </c>
      <c r="C2198" s="184">
        <v>2.83</v>
      </c>
      <c r="D2198" s="127">
        <f>(C2198+4.2+coefficient!$B$21-0.5)/0.9*1.19</f>
        <v>17.889666666666667</v>
      </c>
      <c r="E2198" s="128">
        <f>(C2198+4.2+coefficient!$B$21-0.5)/0.95</f>
        <v>14.242105263157896</v>
      </c>
      <c r="F2198" s="178" t="s">
        <v>516</v>
      </c>
      <c r="G2198" s="179">
        <v>2197</v>
      </c>
      <c r="H2198" s="180">
        <f>(C2198+4.2+coefficient!$B$21)/0.85*1.19</f>
        <v>19.641999999999999</v>
      </c>
      <c r="I2198" s="132">
        <v>294</v>
      </c>
      <c r="J2198" s="132">
        <v>167453642</v>
      </c>
      <c r="K2198" s="132">
        <v>453515</v>
      </c>
      <c r="L2198" s="181">
        <f>(C2198+4.2+coefficient!$B$21)/0.88*1.19</f>
        <v>18.972386363636364</v>
      </c>
      <c r="M2198" s="135">
        <v>295</v>
      </c>
      <c r="N2198" s="135">
        <v>167453642</v>
      </c>
      <c r="O2198" s="135">
        <v>453516</v>
      </c>
      <c r="P2198" s="182">
        <f>(C2198+4.2+coefficient!$B$21-0.5)/0.88*1.19</f>
        <v>18.296250000000001</v>
      </c>
      <c r="Q2198" s="137">
        <v>296</v>
      </c>
      <c r="R2198" s="137">
        <v>167453642</v>
      </c>
      <c r="S2198" s="137">
        <v>453517</v>
      </c>
      <c r="T2198" s="186">
        <f t="shared" si="151"/>
        <v>9.5064772727272722</v>
      </c>
      <c r="U2198" s="187">
        <v>758</v>
      </c>
      <c r="V2198" s="187">
        <v>167453642</v>
      </c>
      <c r="W2198" s="187">
        <v>602356</v>
      </c>
      <c r="X2198" s="188">
        <f t="shared" si="153"/>
        <v>17.972386363636364</v>
      </c>
      <c r="Y2198" s="189">
        <v>759</v>
      </c>
      <c r="Z2198" s="189">
        <v>167453642</v>
      </c>
      <c r="AA2198" s="189">
        <v>602357</v>
      </c>
      <c r="AB2198" s="357">
        <v>6</v>
      </c>
    </row>
    <row r="2199" spans="1:33" x14ac:dyDescent="0.25">
      <c r="A2199" s="125" t="s">
        <v>3039</v>
      </c>
      <c r="B2199" s="183">
        <v>167453643</v>
      </c>
      <c r="C2199" s="184">
        <v>2.6</v>
      </c>
      <c r="D2199" s="127">
        <f>(C2199+4.2+coefficient!$B$21-0.5)/0.9*1.19</f>
        <v>17.585555555555555</v>
      </c>
      <c r="E2199" s="128">
        <f>(C2199+4.2+coefficient!$B$21-0.5)/0.95</f>
        <v>14.000000000000002</v>
      </c>
      <c r="F2199" s="185" t="s">
        <v>516</v>
      </c>
      <c r="G2199" s="179">
        <v>2198</v>
      </c>
      <c r="H2199" s="180">
        <f>(C2199+4.2+coefficient!$B$21)/0.85*1.19</f>
        <v>19.320000000000004</v>
      </c>
      <c r="I2199" s="132">
        <v>294</v>
      </c>
      <c r="J2199" s="132">
        <v>167453643</v>
      </c>
      <c r="K2199" s="132">
        <v>453518</v>
      </c>
      <c r="L2199" s="181">
        <f>(C2199+4.2+coefficient!$B$21)/0.88*1.19</f>
        <v>18.661363636363639</v>
      </c>
      <c r="M2199" s="135">
        <v>295</v>
      </c>
      <c r="N2199" s="135">
        <v>167453643</v>
      </c>
      <c r="O2199" s="135">
        <v>453519</v>
      </c>
      <c r="P2199" s="182">
        <f>(C2199+4.2+coefficient!$B$21-0.5)/0.88*1.19</f>
        <v>17.985227272727272</v>
      </c>
      <c r="Q2199" s="137">
        <v>296</v>
      </c>
      <c r="R2199" s="137">
        <v>167453643</v>
      </c>
      <c r="S2199" s="137">
        <v>453520</v>
      </c>
      <c r="T2199" s="186">
        <f t="shared" si="151"/>
        <v>9.1954545454545471</v>
      </c>
      <c r="U2199" s="187">
        <v>758</v>
      </c>
      <c r="V2199" s="187">
        <v>167453643</v>
      </c>
      <c r="W2199" s="187">
        <v>602358</v>
      </c>
      <c r="X2199" s="188">
        <f>L2199-2</f>
        <v>16.661363636363639</v>
      </c>
      <c r="Y2199" s="189">
        <v>759</v>
      </c>
      <c r="Z2199" s="189">
        <v>167453643</v>
      </c>
      <c r="AA2199" s="189">
        <v>602359</v>
      </c>
      <c r="AB2199" s="357">
        <v>3</v>
      </c>
      <c r="AE2199">
        <v>1</v>
      </c>
      <c r="AF2199">
        <v>15.96</v>
      </c>
      <c r="AG2199">
        <v>0</v>
      </c>
    </row>
    <row r="2200" spans="1:33" x14ac:dyDescent="0.25">
      <c r="A2200" s="144" t="s">
        <v>3040</v>
      </c>
      <c r="B2200" s="183">
        <v>167453644</v>
      </c>
      <c r="C2200" s="184">
        <v>3.09</v>
      </c>
      <c r="D2200" s="127">
        <f>(C2200+4.2+coefficient!$B$21-0.5)/0.9*1.19</f>
        <v>18.233444444444441</v>
      </c>
      <c r="E2200" s="128">
        <f>(C2200+4.2+coefficient!$B$21-0.5)/0.95</f>
        <v>14.51578947368421</v>
      </c>
      <c r="F2200" s="178" t="s">
        <v>516</v>
      </c>
      <c r="G2200" s="179">
        <v>2199</v>
      </c>
      <c r="H2200" s="180">
        <f>(C2200+4.2+coefficient!$B$21)/0.85*1.19</f>
        <v>20.006</v>
      </c>
      <c r="I2200" s="132">
        <v>294</v>
      </c>
      <c r="J2200" s="132">
        <v>167453644</v>
      </c>
      <c r="K2200" s="132">
        <v>453521</v>
      </c>
      <c r="L2200" s="181">
        <f>(C2200+4.2+coefficient!$B$21)/0.88*1.19</f>
        <v>19.323977272727273</v>
      </c>
      <c r="M2200" s="135">
        <v>295</v>
      </c>
      <c r="N2200" s="135">
        <v>167453644</v>
      </c>
      <c r="O2200" s="135">
        <v>453522</v>
      </c>
      <c r="P2200" s="182">
        <f>(C2200+4.2+coefficient!$B$21-0.5)/0.88*1.19</f>
        <v>18.647840909090906</v>
      </c>
      <c r="Q2200" s="137">
        <v>296</v>
      </c>
      <c r="R2200" s="137">
        <v>167453644</v>
      </c>
      <c r="S2200" s="137">
        <v>453523</v>
      </c>
      <c r="T2200" s="186">
        <f t="shared" si="151"/>
        <v>9.8580681818181812</v>
      </c>
      <c r="U2200" s="187">
        <v>758</v>
      </c>
      <c r="V2200" s="187">
        <v>167453644</v>
      </c>
      <c r="W2200" s="187">
        <v>602360</v>
      </c>
      <c r="X2200" s="188">
        <f>L2200-1</f>
        <v>18.323977272727273</v>
      </c>
      <c r="Y2200" s="189">
        <v>759</v>
      </c>
      <c r="Z2200" s="189">
        <v>167453644</v>
      </c>
      <c r="AA2200" s="189">
        <v>602361</v>
      </c>
      <c r="AB2200" s="357">
        <v>6</v>
      </c>
    </row>
    <row r="2201" spans="1:33" x14ac:dyDescent="0.25">
      <c r="A2201" s="125" t="s">
        <v>3041</v>
      </c>
      <c r="B2201" s="183">
        <v>167453645</v>
      </c>
      <c r="C2201" s="184">
        <v>2.06</v>
      </c>
      <c r="D2201" s="127">
        <f>(C2201+4.2+coefficient!$B$21-0.5)/0.9*1.19</f>
        <v>16.871555555555553</v>
      </c>
      <c r="E2201" s="128">
        <f>(C2201+4.2+coefficient!$B$21-0.5)/0.95</f>
        <v>13.431578947368422</v>
      </c>
      <c r="F2201" s="185" t="s">
        <v>516</v>
      </c>
      <c r="G2201" s="179">
        <v>2200</v>
      </c>
      <c r="H2201" s="180">
        <f>(C2201+4.2+coefficient!$B$21)/0.85*1.19</f>
        <v>18.564</v>
      </c>
      <c r="I2201" s="132">
        <v>294</v>
      </c>
      <c r="J2201" s="132">
        <v>167453645</v>
      </c>
      <c r="K2201" s="132">
        <v>453524</v>
      </c>
      <c r="L2201" s="181">
        <f>(C2201+4.2+coefficient!$B$21)/0.88*1.19</f>
        <v>17.931136363636362</v>
      </c>
      <c r="M2201" s="135">
        <v>295</v>
      </c>
      <c r="N2201" s="135">
        <v>167453645</v>
      </c>
      <c r="O2201" s="135">
        <v>453525</v>
      </c>
      <c r="P2201" s="182">
        <f>(C2201+4.2+coefficient!$B$21-0.5)/0.88*1.19</f>
        <v>17.254999999999999</v>
      </c>
      <c r="Q2201" s="137">
        <v>296</v>
      </c>
      <c r="R2201" s="137">
        <v>167453645</v>
      </c>
      <c r="S2201" s="137">
        <v>453526</v>
      </c>
      <c r="T2201" s="186">
        <f t="shared" si="151"/>
        <v>8.4652272727272724</v>
      </c>
      <c r="U2201" s="187">
        <v>758</v>
      </c>
      <c r="V2201" s="187">
        <v>167453645</v>
      </c>
      <c r="W2201" s="187">
        <v>602362</v>
      </c>
      <c r="X2201" s="188">
        <f>L2201-4.9</f>
        <v>13.031136363636362</v>
      </c>
      <c r="Y2201" s="189">
        <v>759</v>
      </c>
      <c r="Z2201" s="189">
        <v>167453645</v>
      </c>
      <c r="AA2201" s="189">
        <v>602363</v>
      </c>
      <c r="AB2201" s="357">
        <v>79</v>
      </c>
    </row>
    <row r="2202" spans="1:33" x14ac:dyDescent="0.25">
      <c r="A2202" s="144" t="s">
        <v>3042</v>
      </c>
      <c r="B2202" s="183">
        <v>167453646</v>
      </c>
      <c r="C2202" s="184">
        <v>2.0499999999999998</v>
      </c>
      <c r="D2202" s="127">
        <f>(C2202+4.2+coefficient!$B$21-0.5)/0.9*1.19</f>
        <v>16.858333333333331</v>
      </c>
      <c r="E2202" s="128">
        <f>(C2202+4.2+coefficient!$B$21-0.5)/0.95</f>
        <v>13.421052631578949</v>
      </c>
      <c r="F2202" s="178" t="s">
        <v>516</v>
      </c>
      <c r="G2202" s="179">
        <v>2201</v>
      </c>
      <c r="H2202" s="180">
        <f>(C2202+4.2+coefficient!$B$21)/0.85*1.19</f>
        <v>18.549999999999997</v>
      </c>
      <c r="I2202" s="132">
        <v>294</v>
      </c>
      <c r="J2202" s="132">
        <v>167453646</v>
      </c>
      <c r="K2202" s="132">
        <v>453527</v>
      </c>
      <c r="L2202" s="181">
        <f>(C2202+4.2+coefficient!$B$21)/0.88*1.19</f>
        <v>17.917613636363637</v>
      </c>
      <c r="M2202" s="135">
        <v>295</v>
      </c>
      <c r="N2202" s="135">
        <v>167453646</v>
      </c>
      <c r="O2202" s="135">
        <v>453528</v>
      </c>
      <c r="P2202" s="182">
        <f>(C2202+4.2+coefficient!$B$21-0.5)/0.88*1.19</f>
        <v>17.24147727272727</v>
      </c>
      <c r="Q2202" s="137">
        <v>296</v>
      </c>
      <c r="R2202" s="137">
        <v>167453646</v>
      </c>
      <c r="S2202" s="137">
        <v>453529</v>
      </c>
      <c r="T2202" s="186">
        <f t="shared" si="151"/>
        <v>8.451704545454545</v>
      </c>
      <c r="U2202" s="187">
        <v>758</v>
      </c>
      <c r="V2202" s="187">
        <v>167453646</v>
      </c>
      <c r="W2202" s="187">
        <v>602364</v>
      </c>
      <c r="X2202" s="188">
        <f>L2202-4.9</f>
        <v>13.017613636363636</v>
      </c>
      <c r="Y2202" s="189">
        <v>759</v>
      </c>
      <c r="Z2202" s="189">
        <v>167453646</v>
      </c>
      <c r="AA2202" s="189">
        <v>602365</v>
      </c>
      <c r="AB2202" s="357">
        <v>68</v>
      </c>
    </row>
    <row r="2203" spans="1:33" x14ac:dyDescent="0.25">
      <c r="A2203" s="125" t="s">
        <v>3043</v>
      </c>
      <c r="B2203" s="183">
        <v>167453647</v>
      </c>
      <c r="C2203" s="184">
        <v>2.41</v>
      </c>
      <c r="D2203" s="127">
        <f>(C2203+4.2+coefficient!$B$21-0.5)/0.9*1.19</f>
        <v>17.334333333333333</v>
      </c>
      <c r="E2203" s="128">
        <f>(C2203+4.2+coefficient!$B$21-0.5)/0.95</f>
        <v>13.8</v>
      </c>
      <c r="F2203" s="185" t="s">
        <v>516</v>
      </c>
      <c r="G2203" s="179">
        <v>2202</v>
      </c>
      <c r="H2203" s="180">
        <f>(C2203+4.2+coefficient!$B$21)/0.85*1.19</f>
        <v>19.053999999999998</v>
      </c>
      <c r="I2203" s="132">
        <v>294</v>
      </c>
      <c r="J2203" s="132">
        <v>167453647</v>
      </c>
      <c r="K2203" s="132">
        <v>453530</v>
      </c>
      <c r="L2203" s="181">
        <f>(C2203+4.2+coefficient!$B$21)/0.88*1.19</f>
        <v>18.404431818181816</v>
      </c>
      <c r="M2203" s="135">
        <v>295</v>
      </c>
      <c r="N2203" s="135">
        <v>167453647</v>
      </c>
      <c r="O2203" s="135">
        <v>453531</v>
      </c>
      <c r="P2203" s="182">
        <f>(C2203+4.2+coefficient!$B$21-0.5)/0.88*1.19</f>
        <v>17.728295454545453</v>
      </c>
      <c r="Q2203" s="137">
        <v>296</v>
      </c>
      <c r="R2203" s="137">
        <v>167453647</v>
      </c>
      <c r="S2203" s="137">
        <v>453532</v>
      </c>
      <c r="T2203" s="186">
        <f t="shared" si="151"/>
        <v>8.9385227272727281</v>
      </c>
      <c r="U2203" s="187">
        <v>758</v>
      </c>
      <c r="V2203" s="187">
        <v>167453647</v>
      </c>
      <c r="W2203" s="187">
        <v>602366</v>
      </c>
      <c r="X2203" s="188">
        <f>L2203-4.9</f>
        <v>13.504431818181816</v>
      </c>
      <c r="Y2203" s="189">
        <v>759</v>
      </c>
      <c r="Z2203" s="189">
        <v>167453647</v>
      </c>
      <c r="AA2203" s="189">
        <v>602367</v>
      </c>
      <c r="AB2203" s="357">
        <v>45</v>
      </c>
    </row>
    <row r="2204" spans="1:33" x14ac:dyDescent="0.25">
      <c r="A2204" s="144" t="s">
        <v>3044</v>
      </c>
      <c r="B2204" s="183">
        <v>167453648</v>
      </c>
      <c r="C2204" s="184">
        <v>2.52</v>
      </c>
      <c r="D2204" s="127">
        <f>(C2204+4.2+coefficient!$B$21-0.5)/0.9*1.19</f>
        <v>17.479777777777777</v>
      </c>
      <c r="E2204" s="128">
        <f>(C2204+4.2+coefficient!$B$21-0.5)/0.95</f>
        <v>13.915789473684212</v>
      </c>
      <c r="F2204" s="178" t="s">
        <v>516</v>
      </c>
      <c r="G2204" s="179">
        <v>2203</v>
      </c>
      <c r="H2204" s="180">
        <f>(C2204+4.2+coefficient!$B$21)/0.85*1.19</f>
        <v>19.207999999999998</v>
      </c>
      <c r="I2204" s="132">
        <v>294</v>
      </c>
      <c r="J2204" s="132">
        <v>167453648</v>
      </c>
      <c r="K2204" s="132">
        <v>453533</v>
      </c>
      <c r="L2204" s="181">
        <f>(C2204+4.2+coefficient!$B$21)/0.88*1.19</f>
        <v>18.55318181818182</v>
      </c>
      <c r="M2204" s="135">
        <v>295</v>
      </c>
      <c r="N2204" s="135">
        <v>167453648</v>
      </c>
      <c r="O2204" s="135">
        <v>453534</v>
      </c>
      <c r="P2204" s="182">
        <f>(C2204+4.2+coefficient!$B$21-0.5)/0.88*1.19</f>
        <v>17.877045454545456</v>
      </c>
      <c r="Q2204" s="137">
        <v>296</v>
      </c>
      <c r="R2204" s="137">
        <v>167453648</v>
      </c>
      <c r="S2204" s="137">
        <v>453535</v>
      </c>
      <c r="T2204" s="186">
        <f t="shared" si="151"/>
        <v>9.0872727272727278</v>
      </c>
      <c r="U2204" s="187">
        <v>758</v>
      </c>
      <c r="V2204" s="187">
        <v>167453648</v>
      </c>
      <c r="W2204" s="187">
        <v>602368</v>
      </c>
      <c r="X2204" s="188">
        <f>L2204-4.9</f>
        <v>13.653181818181819</v>
      </c>
      <c r="Y2204" s="189">
        <v>759</v>
      </c>
      <c r="Z2204" s="189">
        <v>167453648</v>
      </c>
      <c r="AA2204" s="189">
        <v>602369</v>
      </c>
      <c r="AB2204" s="357">
        <v>79</v>
      </c>
    </row>
    <row r="2205" spans="1:33" x14ac:dyDescent="0.25">
      <c r="A2205" s="125" t="s">
        <v>3045</v>
      </c>
      <c r="B2205" s="183">
        <v>167453649</v>
      </c>
      <c r="C2205" s="184">
        <v>2.4900000000000002</v>
      </c>
      <c r="D2205" s="127">
        <f>(C2205+4.2+coefficient!$B$21-0.5)/0.9*1.19</f>
        <v>17.440111111111111</v>
      </c>
      <c r="E2205" s="128">
        <f>(C2205+4.2+coefficient!$B$21-0.5)/0.95</f>
        <v>13.884210526315792</v>
      </c>
      <c r="F2205" s="185" t="s">
        <v>516</v>
      </c>
      <c r="G2205" s="179">
        <v>2204</v>
      </c>
      <c r="H2205" s="180">
        <f>(C2205+4.2+coefficient!$B$21)/0.85*1.19</f>
        <v>19.166000000000004</v>
      </c>
      <c r="I2205" s="132">
        <v>294</v>
      </c>
      <c r="J2205" s="132">
        <v>167453649</v>
      </c>
      <c r="K2205" s="132">
        <v>453536</v>
      </c>
      <c r="L2205" s="181">
        <f>(C2205+4.2+coefficient!$B$21)/0.88*1.19</f>
        <v>18.512613636363639</v>
      </c>
      <c r="M2205" s="135">
        <v>295</v>
      </c>
      <c r="N2205" s="135">
        <v>167453649</v>
      </c>
      <c r="O2205" s="135">
        <v>453537</v>
      </c>
      <c r="P2205" s="182">
        <f>(C2205+4.2+coefficient!$B$21-0.5)/0.88*1.19</f>
        <v>17.836477272727272</v>
      </c>
      <c r="Q2205" s="137">
        <v>296</v>
      </c>
      <c r="R2205" s="137">
        <v>167453649</v>
      </c>
      <c r="S2205" s="137">
        <v>453538</v>
      </c>
      <c r="T2205" s="186">
        <f t="shared" si="151"/>
        <v>9.0467045454545456</v>
      </c>
      <c r="U2205" s="187">
        <v>758</v>
      </c>
      <c r="V2205" s="187">
        <v>167453649</v>
      </c>
      <c r="W2205" s="187">
        <v>602370</v>
      </c>
      <c r="X2205" s="188">
        <f>L2205-4.9</f>
        <v>13.612613636363639</v>
      </c>
      <c r="Y2205" s="189">
        <v>759</v>
      </c>
      <c r="Z2205" s="189">
        <v>167453649</v>
      </c>
      <c r="AA2205" s="189">
        <v>602371</v>
      </c>
      <c r="AB2205" s="357">
        <v>79</v>
      </c>
    </row>
    <row r="2206" spans="1:33" x14ac:dyDescent="0.25">
      <c r="A2206" s="144" t="s">
        <v>3046</v>
      </c>
      <c r="B2206" s="183">
        <v>167453650</v>
      </c>
      <c r="C2206" s="184">
        <v>2.5299999999999998</v>
      </c>
      <c r="D2206" s="127">
        <f>(C2206+4.2+coefficient!$B$21-0.5)/0.9*1.19</f>
        <v>17.492999999999999</v>
      </c>
      <c r="E2206" s="128">
        <f>(C2206+4.2+coefficient!$B$21-0.5)/0.95</f>
        <v>13.926315789473685</v>
      </c>
      <c r="F2206" s="178" t="s">
        <v>516</v>
      </c>
      <c r="G2206" s="179">
        <v>2205</v>
      </c>
      <c r="H2206" s="180">
        <f>(C2206+4.2+coefficient!$B$21)/0.85*1.19</f>
        <v>19.221999999999998</v>
      </c>
      <c r="I2206" s="132">
        <v>294</v>
      </c>
      <c r="J2206" s="132">
        <v>167453650</v>
      </c>
      <c r="K2206" s="132">
        <v>453539</v>
      </c>
      <c r="L2206" s="181">
        <f>(C2206+4.2+coefficient!$B$21)/0.88*1.19</f>
        <v>18.566704545454545</v>
      </c>
      <c r="M2206" s="135">
        <v>295</v>
      </c>
      <c r="N2206" s="135">
        <v>167453650</v>
      </c>
      <c r="O2206" s="135">
        <v>453540</v>
      </c>
      <c r="P2206" s="182">
        <f>(C2206+4.2+coefficient!$B$21-0.5)/0.88*1.19</f>
        <v>17.890568181818182</v>
      </c>
      <c r="Q2206" s="137">
        <v>296</v>
      </c>
      <c r="R2206" s="137">
        <v>167453650</v>
      </c>
      <c r="S2206" s="137">
        <v>453541</v>
      </c>
      <c r="T2206" s="186">
        <f t="shared" si="151"/>
        <v>9.1007954545454552</v>
      </c>
      <c r="U2206" s="187">
        <v>758</v>
      </c>
      <c r="V2206" s="187">
        <v>167453650</v>
      </c>
      <c r="W2206" s="187">
        <v>602372</v>
      </c>
      <c r="X2206" s="188">
        <f t="shared" ref="X2206:X2211" si="154">L2206-1</f>
        <v>17.566704545454545</v>
      </c>
      <c r="Y2206" s="189">
        <v>759</v>
      </c>
      <c r="Z2206" s="189">
        <v>167453650</v>
      </c>
      <c r="AA2206" s="189">
        <v>602373</v>
      </c>
      <c r="AB2206" s="357">
        <v>2</v>
      </c>
    </row>
    <row r="2207" spans="1:33" x14ac:dyDescent="0.25">
      <c r="A2207" s="125" t="s">
        <v>3047</v>
      </c>
      <c r="B2207" s="183">
        <v>167453651</v>
      </c>
      <c r="C2207" s="184">
        <v>3.14</v>
      </c>
      <c r="D2207" s="127">
        <f>(C2207+4.2+coefficient!$B$20-0.5)/0.9*1.19</f>
        <v>20.943999999999996</v>
      </c>
      <c r="E2207" s="128">
        <f>(C2207+4.2+coefficient!$B$20-0.5)/0.95</f>
        <v>16.673684210526318</v>
      </c>
      <c r="F2207" s="185" t="s">
        <v>842</v>
      </c>
      <c r="G2207" s="179">
        <v>2206</v>
      </c>
      <c r="H2207" s="180">
        <f>(C2207+4.2+coefficient!$B$20)/0.85*1.19</f>
        <v>22.875999999999998</v>
      </c>
      <c r="I2207" s="132">
        <v>294</v>
      </c>
      <c r="J2207" s="132">
        <v>167453651</v>
      </c>
      <c r="K2207" s="132">
        <v>453542</v>
      </c>
      <c r="L2207" s="181">
        <f>(C2207+4.2+coefficient!$B$20)/0.88*1.19</f>
        <v>22.096136363636361</v>
      </c>
      <c r="M2207" s="135">
        <v>295</v>
      </c>
      <c r="N2207" s="135">
        <v>167453651</v>
      </c>
      <c r="O2207" s="135">
        <v>453543</v>
      </c>
      <c r="P2207" s="182">
        <f>(C2207+4.2+coefficient!$B$20-0.5)/0.88*1.19</f>
        <v>21.419999999999998</v>
      </c>
      <c r="Q2207" s="137">
        <v>296</v>
      </c>
      <c r="R2207" s="137">
        <v>167453651</v>
      </c>
      <c r="S2207" s="137">
        <v>453544</v>
      </c>
      <c r="T2207" s="186">
        <f t="shared" si="151"/>
        <v>9.9256818181818165</v>
      </c>
      <c r="U2207" s="187">
        <v>758</v>
      </c>
      <c r="V2207" s="187">
        <v>167453651</v>
      </c>
      <c r="W2207" s="187">
        <v>602374</v>
      </c>
      <c r="X2207" s="188">
        <f t="shared" si="154"/>
        <v>21.096136363636361</v>
      </c>
      <c r="Y2207" s="189">
        <v>759</v>
      </c>
      <c r="Z2207" s="189">
        <v>167453651</v>
      </c>
      <c r="AA2207" s="189">
        <v>602375</v>
      </c>
      <c r="AB2207" s="357">
        <v>1</v>
      </c>
    </row>
    <row r="2208" spans="1:33" x14ac:dyDescent="0.25">
      <c r="A2208" s="144" t="s">
        <v>3048</v>
      </c>
      <c r="B2208" s="183">
        <v>167453652</v>
      </c>
      <c r="C2208" s="184">
        <v>3.87</v>
      </c>
      <c r="D2208" s="127">
        <f>(C2208+4.2+coefficient!$B$19-0.5)/0.9*1.19</f>
        <v>25.875888888888888</v>
      </c>
      <c r="E2208" s="128">
        <f>(C2208+4.2+coefficient!$B$19-0.5)/0.95</f>
        <v>20.6</v>
      </c>
      <c r="F2208" s="178" t="s">
        <v>841</v>
      </c>
      <c r="G2208" s="179">
        <v>2207</v>
      </c>
      <c r="H2208" s="180">
        <f>(C2208+4.2+coefficient!$B$19)/0.85*1.19</f>
        <v>28.097999999999999</v>
      </c>
      <c r="I2208" s="132">
        <v>294</v>
      </c>
      <c r="J2208" s="132">
        <v>167453652</v>
      </c>
      <c r="K2208" s="132">
        <v>453545</v>
      </c>
      <c r="L2208" s="181">
        <f>(C2208+4.2+coefficient!$B$19)/0.88*1.19</f>
        <v>27.140113636363637</v>
      </c>
      <c r="M2208" s="135">
        <v>295</v>
      </c>
      <c r="N2208" s="135">
        <v>167453652</v>
      </c>
      <c r="O2208" s="135">
        <v>453546</v>
      </c>
      <c r="P2208" s="182">
        <f>(C2208+4.2+coefficient!$B$19-0.5)/0.88*1.19</f>
        <v>26.46397727272727</v>
      </c>
      <c r="Q2208" s="137">
        <v>296</v>
      </c>
      <c r="R2208" s="137">
        <v>167453652</v>
      </c>
      <c r="S2208" s="137">
        <v>453547</v>
      </c>
      <c r="T2208" s="186">
        <f t="shared" si="151"/>
        <v>10.912840909090908</v>
      </c>
      <c r="U2208" s="187">
        <v>758</v>
      </c>
      <c r="V2208" s="187">
        <v>167453652</v>
      </c>
      <c r="W2208" s="187">
        <v>602376</v>
      </c>
      <c r="X2208" s="188">
        <f t="shared" si="154"/>
        <v>26.140113636363637</v>
      </c>
      <c r="Y2208" s="189">
        <v>759</v>
      </c>
      <c r="Z2208" s="189">
        <v>167453652</v>
      </c>
      <c r="AA2208" s="189">
        <v>602377</v>
      </c>
      <c r="AB2208" s="357">
        <v>1</v>
      </c>
    </row>
    <row r="2209" spans="1:28" x14ac:dyDescent="0.25">
      <c r="A2209" s="125" t="s">
        <v>3049</v>
      </c>
      <c r="B2209" s="183">
        <v>167453653</v>
      </c>
      <c r="C2209" s="184">
        <v>5.05</v>
      </c>
      <c r="D2209" s="127">
        <f>(C2209+4.2+coefficient!$B$19-0.5)/0.9*1.19</f>
        <v>27.436111111111106</v>
      </c>
      <c r="E2209" s="128">
        <f>(C2209+4.2+coefficient!$B$19-0.5)/0.95</f>
        <v>21.842105263157897</v>
      </c>
      <c r="F2209" s="185" t="s">
        <v>841</v>
      </c>
      <c r="G2209" s="179">
        <v>2208</v>
      </c>
      <c r="H2209" s="180">
        <f>(C2209+4.2+coefficient!$B$19)/0.85*1.19</f>
        <v>29.75</v>
      </c>
      <c r="I2209" s="132">
        <v>294</v>
      </c>
      <c r="J2209" s="132">
        <v>167453653</v>
      </c>
      <c r="K2209" s="132">
        <v>453548</v>
      </c>
      <c r="L2209" s="181">
        <f>(C2209+4.2+coefficient!$B$19)/0.88*1.19</f>
        <v>28.735795454545453</v>
      </c>
      <c r="M2209" s="135">
        <v>295</v>
      </c>
      <c r="N2209" s="135">
        <v>167453653</v>
      </c>
      <c r="O2209" s="135">
        <v>453549</v>
      </c>
      <c r="P2209" s="182">
        <f>(C2209+4.2+coefficient!$B$19-0.5)/0.88*1.19</f>
        <v>28.059659090909086</v>
      </c>
      <c r="Q2209" s="137">
        <v>296</v>
      </c>
      <c r="R2209" s="137">
        <v>167453653</v>
      </c>
      <c r="S2209" s="137">
        <v>453550</v>
      </c>
      <c r="T2209" s="186">
        <f t="shared" si="151"/>
        <v>12.508522727272727</v>
      </c>
      <c r="U2209" s="187">
        <v>758</v>
      </c>
      <c r="V2209" s="187">
        <v>167453653</v>
      </c>
      <c r="W2209" s="187">
        <v>602378</v>
      </c>
      <c r="X2209" s="188">
        <f t="shared" si="154"/>
        <v>27.735795454545453</v>
      </c>
      <c r="Y2209" s="189">
        <v>759</v>
      </c>
      <c r="Z2209" s="189">
        <v>167453653</v>
      </c>
      <c r="AA2209" s="189">
        <v>602379</v>
      </c>
      <c r="AB2209" s="357">
        <v>1</v>
      </c>
    </row>
    <row r="2210" spans="1:28" x14ac:dyDescent="0.25">
      <c r="A2210" s="144" t="s">
        <v>3050</v>
      </c>
      <c r="B2210" s="183">
        <v>167453654</v>
      </c>
      <c r="C2210" s="184">
        <v>6.7</v>
      </c>
      <c r="D2210" s="127">
        <f>(C2210+4.2+coefficient!$B$19-0.5)/0.9*1.19</f>
        <v>29.617777777777771</v>
      </c>
      <c r="E2210" s="128">
        <f>(C2210+4.2+coefficient!$B$19-0.5)/0.95</f>
        <v>23.578947368421051</v>
      </c>
      <c r="F2210" s="178" t="s">
        <v>841</v>
      </c>
      <c r="G2210" s="179">
        <v>2209</v>
      </c>
      <c r="H2210" s="180">
        <f>(C2210+4.2+coefficient!$B$19)/0.85*1.19</f>
        <v>32.06</v>
      </c>
      <c r="I2210" s="132">
        <v>294</v>
      </c>
      <c r="J2210" s="132">
        <v>167453654</v>
      </c>
      <c r="K2210" s="132">
        <v>453551</v>
      </c>
      <c r="L2210" s="181">
        <f>(C2210+4.2+coefficient!$B$19)/0.88*1.19</f>
        <v>30.967045454545449</v>
      </c>
      <c r="M2210" s="135">
        <v>295</v>
      </c>
      <c r="N2210" s="135">
        <v>167453654</v>
      </c>
      <c r="O2210" s="135">
        <v>453552</v>
      </c>
      <c r="P2210" s="182">
        <f>(C2210+4.2+coefficient!$B$19-0.5)/0.88*1.19</f>
        <v>30.290909090909089</v>
      </c>
      <c r="Q2210" s="137">
        <v>296</v>
      </c>
      <c r="R2210" s="137">
        <v>167453654</v>
      </c>
      <c r="S2210" s="137">
        <v>453553</v>
      </c>
      <c r="T2210" s="186">
        <f t="shared" si="151"/>
        <v>14.739772727272728</v>
      </c>
      <c r="U2210" s="187">
        <v>758</v>
      </c>
      <c r="V2210" s="187">
        <v>167453654</v>
      </c>
      <c r="W2210" s="187">
        <v>602380</v>
      </c>
      <c r="X2210" s="188">
        <f t="shared" si="154"/>
        <v>29.967045454545449</v>
      </c>
      <c r="Y2210" s="189">
        <v>759</v>
      </c>
      <c r="Z2210" s="189">
        <v>167453654</v>
      </c>
      <c r="AA2210" s="189">
        <v>602381</v>
      </c>
      <c r="AB2210" s="357">
        <v>1</v>
      </c>
    </row>
    <row r="2211" spans="1:28" x14ac:dyDescent="0.25">
      <c r="A2211" s="125" t="s">
        <v>3051</v>
      </c>
      <c r="B2211" s="183">
        <v>167453655</v>
      </c>
      <c r="C2211" s="184">
        <v>6.71</v>
      </c>
      <c r="D2211" s="127">
        <f>(C2211+4.2+coefficient!$B$19-0.5)/0.9*1.19</f>
        <v>29.630999999999997</v>
      </c>
      <c r="E2211" s="128">
        <f>(C2211+4.2+coefficient!$B$19-0.5)/0.95</f>
        <v>23.589473684210528</v>
      </c>
      <c r="F2211" s="185" t="s">
        <v>841</v>
      </c>
      <c r="G2211" s="179">
        <v>2210</v>
      </c>
      <c r="H2211" s="180">
        <f>(C2211+4.2+coefficient!$B$19)/0.85*1.19</f>
        <v>32.073999999999998</v>
      </c>
      <c r="I2211" s="132">
        <v>294</v>
      </c>
      <c r="J2211" s="132">
        <v>167453655</v>
      </c>
      <c r="K2211" s="132">
        <v>453554</v>
      </c>
      <c r="L2211" s="181">
        <f>(C2211+4.2+coefficient!$B$19)/0.88*1.19</f>
        <v>30.980568181818182</v>
      </c>
      <c r="M2211" s="135">
        <v>295</v>
      </c>
      <c r="N2211" s="135">
        <v>167453655</v>
      </c>
      <c r="O2211" s="135">
        <v>453555</v>
      </c>
      <c r="P2211" s="182">
        <f>(C2211+4.2+coefficient!$B$19-0.5)/0.88*1.19</f>
        <v>30.304431818181815</v>
      </c>
      <c r="Q2211" s="137">
        <v>296</v>
      </c>
      <c r="R2211" s="137">
        <v>167453655</v>
      </c>
      <c r="S2211" s="137">
        <v>453556</v>
      </c>
      <c r="T2211" s="186">
        <f t="shared" si="151"/>
        <v>14.753295454545455</v>
      </c>
      <c r="U2211" s="187">
        <v>758</v>
      </c>
      <c r="V2211" s="187">
        <v>167453655</v>
      </c>
      <c r="W2211" s="187">
        <v>602382</v>
      </c>
      <c r="X2211" s="188">
        <f t="shared" si="154"/>
        <v>29.980568181818182</v>
      </c>
      <c r="Y2211" s="189">
        <v>759</v>
      </c>
      <c r="Z2211" s="189">
        <v>167453655</v>
      </c>
      <c r="AA2211" s="189">
        <v>602383</v>
      </c>
      <c r="AB2211" s="357">
        <v>1</v>
      </c>
    </row>
    <row r="2212" spans="1:28" x14ac:dyDescent="0.25">
      <c r="A2212" s="144" t="s">
        <v>3052</v>
      </c>
      <c r="B2212" s="183">
        <v>167453656</v>
      </c>
      <c r="C2212" s="184">
        <v>2.4</v>
      </c>
      <c r="D2212" s="127">
        <f>(C2212+4.2+coefficient!$B$21-0.5)/0.9*1.19</f>
        <v>17.321111111111112</v>
      </c>
      <c r="E2212" s="128">
        <f>(C2212+4.2+coefficient!$B$21-0.5)/0.95</f>
        <v>13.789473684210527</v>
      </c>
      <c r="F2212" s="178" t="s">
        <v>516</v>
      </c>
      <c r="G2212" s="179">
        <v>2211</v>
      </c>
      <c r="H2212" s="180">
        <f>(C2212+4.2+coefficient!$B$21)/0.85*1.19</f>
        <v>19.04</v>
      </c>
      <c r="I2212" s="132">
        <v>294</v>
      </c>
      <c r="J2212" s="132">
        <v>167453656</v>
      </c>
      <c r="K2212" s="132">
        <v>453557</v>
      </c>
      <c r="L2212" s="181">
        <f>(C2212+4.2+coefficient!$B$21)/0.88*1.19</f>
        <v>18.390909090909087</v>
      </c>
      <c r="M2212" s="135">
        <v>295</v>
      </c>
      <c r="N2212" s="135">
        <v>167453656</v>
      </c>
      <c r="O2212" s="135">
        <v>453558</v>
      </c>
      <c r="P2212" s="182">
        <f>(C2212+4.2+coefficient!$B$21-0.5)/0.88*1.19</f>
        <v>17.714772727272727</v>
      </c>
      <c r="Q2212" s="137">
        <v>296</v>
      </c>
      <c r="R2212" s="137">
        <v>167453656</v>
      </c>
      <c r="S2212" s="137">
        <v>453559</v>
      </c>
      <c r="T2212" s="186">
        <f t="shared" si="151"/>
        <v>8.9249999999999989</v>
      </c>
      <c r="U2212" s="187">
        <v>758</v>
      </c>
      <c r="V2212" s="187">
        <v>167453656</v>
      </c>
      <c r="W2212" s="187">
        <v>602384</v>
      </c>
      <c r="X2212" s="188">
        <f>L2212-2</f>
        <v>16.390909090909087</v>
      </c>
      <c r="Y2212" s="189">
        <v>759</v>
      </c>
      <c r="Z2212" s="189">
        <v>167453656</v>
      </c>
      <c r="AA2212" s="189">
        <v>602385</v>
      </c>
      <c r="AB2212" s="357">
        <v>3</v>
      </c>
    </row>
    <row r="2213" spans="1:28" x14ac:dyDescent="0.25">
      <c r="A2213" s="125" t="s">
        <v>3053</v>
      </c>
      <c r="B2213" s="183">
        <v>167453657</v>
      </c>
      <c r="C2213" s="184">
        <v>2.54</v>
      </c>
      <c r="D2213" s="127">
        <f>(C2213+4.2+coefficient!$B$21-0.5)/0.9*1.19</f>
        <v>17.50622222222222</v>
      </c>
      <c r="E2213" s="128">
        <f>(C2213+4.2+coefficient!$B$21-0.5)/0.95</f>
        <v>13.936842105263159</v>
      </c>
      <c r="F2213" s="185" t="s">
        <v>516</v>
      </c>
      <c r="G2213" s="179">
        <v>2212</v>
      </c>
      <c r="H2213" s="180">
        <f>(C2213+4.2+coefficient!$B$21)/0.85*1.19</f>
        <v>19.235999999999997</v>
      </c>
      <c r="I2213" s="132">
        <v>294</v>
      </c>
      <c r="J2213" s="132">
        <v>167453657</v>
      </c>
      <c r="K2213" s="132">
        <v>453560</v>
      </c>
      <c r="L2213" s="181">
        <f>(C2213+4.2+coefficient!$B$21)/0.88*1.19</f>
        <v>18.580227272727271</v>
      </c>
      <c r="M2213" s="135">
        <v>295</v>
      </c>
      <c r="N2213" s="135">
        <v>167453657</v>
      </c>
      <c r="O2213" s="135">
        <v>453561</v>
      </c>
      <c r="P2213" s="182">
        <f>(C2213+4.2+coefficient!$B$21-0.5)/0.88*1.19</f>
        <v>17.904090909090908</v>
      </c>
      <c r="Q2213" s="137">
        <v>296</v>
      </c>
      <c r="R2213" s="137">
        <v>167453657</v>
      </c>
      <c r="S2213" s="137">
        <v>453562</v>
      </c>
      <c r="T2213" s="186">
        <f t="shared" si="151"/>
        <v>9.1143181818181809</v>
      </c>
      <c r="U2213" s="187">
        <v>758</v>
      </c>
      <c r="V2213" s="187">
        <v>167453657</v>
      </c>
      <c r="W2213" s="187">
        <v>602386</v>
      </c>
      <c r="X2213" s="188">
        <f>L2213-4.9</f>
        <v>13.68022727272727</v>
      </c>
      <c r="Y2213" s="189">
        <v>759</v>
      </c>
      <c r="Z2213" s="189">
        <v>167453657</v>
      </c>
      <c r="AA2213" s="189">
        <v>602387</v>
      </c>
      <c r="AB2213" s="357">
        <v>36</v>
      </c>
    </row>
    <row r="2214" spans="1:28" x14ac:dyDescent="0.25">
      <c r="A2214" s="144" t="s">
        <v>3054</v>
      </c>
      <c r="B2214" s="183">
        <v>167453658</v>
      </c>
      <c r="C2214" s="184">
        <v>3.15</v>
      </c>
      <c r="D2214" s="127">
        <f>(C2214+4.2+coefficient!$B$20-0.5)/0.9*1.19</f>
        <v>20.957222222222221</v>
      </c>
      <c r="E2214" s="128">
        <f>(C2214+4.2+coefficient!$B$20-0.5)/0.95</f>
        <v>16.684210526315791</v>
      </c>
      <c r="F2214" s="178" t="s">
        <v>842</v>
      </c>
      <c r="G2214" s="179">
        <v>2213</v>
      </c>
      <c r="H2214" s="180">
        <f>(C2214+4.2+coefficient!$B$20)/0.85*1.19</f>
        <v>22.89</v>
      </c>
      <c r="I2214" s="132">
        <v>294</v>
      </c>
      <c r="J2214" s="132">
        <v>167453658</v>
      </c>
      <c r="K2214" s="132">
        <v>453563</v>
      </c>
      <c r="L2214" s="181">
        <f>(C2214+4.2+coefficient!$B$20)/0.88*1.19</f>
        <v>22.109659090909094</v>
      </c>
      <c r="M2214" s="135">
        <v>295</v>
      </c>
      <c r="N2214" s="135">
        <v>167453658</v>
      </c>
      <c r="O2214" s="135">
        <v>453564</v>
      </c>
      <c r="P2214" s="182">
        <f>(C2214+4.2+coefficient!$B$20-0.5)/0.88*1.19</f>
        <v>21.433522727272727</v>
      </c>
      <c r="Q2214" s="137">
        <v>296</v>
      </c>
      <c r="R2214" s="137">
        <v>167453658</v>
      </c>
      <c r="S2214" s="137">
        <v>453565</v>
      </c>
      <c r="T2214" s="186">
        <f t="shared" si="151"/>
        <v>9.9392045454545439</v>
      </c>
      <c r="U2214" s="187">
        <v>758</v>
      </c>
      <c r="V2214" s="187">
        <v>167453658</v>
      </c>
      <c r="W2214" s="187">
        <v>602388</v>
      </c>
      <c r="X2214" s="188">
        <f t="shared" ref="X2214:X2219" si="155">L2214-1</f>
        <v>21.109659090909094</v>
      </c>
      <c r="Y2214" s="189">
        <v>759</v>
      </c>
      <c r="Z2214" s="189">
        <v>167453658</v>
      </c>
      <c r="AA2214" s="189">
        <v>602389</v>
      </c>
      <c r="AB2214" s="357">
        <v>1</v>
      </c>
    </row>
    <row r="2215" spans="1:28" x14ac:dyDescent="0.25">
      <c r="A2215" s="125" t="s">
        <v>3055</v>
      </c>
      <c r="B2215" s="183">
        <v>167453659</v>
      </c>
      <c r="C2215" s="184">
        <v>3.88</v>
      </c>
      <c r="D2215" s="127">
        <f>(C2215+4.2+coefficient!$B$19-0.5)/0.9*1.19</f>
        <v>25.889111111111106</v>
      </c>
      <c r="E2215" s="128">
        <f>(C2215+4.2+coefficient!$B$19-0.5)/0.95</f>
        <v>20.610526315789471</v>
      </c>
      <c r="F2215" s="185" t="s">
        <v>841</v>
      </c>
      <c r="G2215" s="179">
        <v>2214</v>
      </c>
      <c r="H2215" s="180">
        <f>(C2215+4.2+coefficient!$B$19)/0.85*1.19</f>
        <v>28.111999999999995</v>
      </c>
      <c r="I2215" s="132">
        <v>294</v>
      </c>
      <c r="J2215" s="132">
        <v>167453659</v>
      </c>
      <c r="K2215" s="132">
        <v>453566</v>
      </c>
      <c r="L2215" s="181">
        <f>(C2215+4.2+coefficient!$B$19)/0.88*1.19</f>
        <v>27.153636363636359</v>
      </c>
      <c r="M2215" s="135">
        <v>295</v>
      </c>
      <c r="N2215" s="135">
        <v>167453659</v>
      </c>
      <c r="O2215" s="135">
        <v>453567</v>
      </c>
      <c r="P2215" s="182">
        <f>(C2215+4.2+coefficient!$B$19-0.5)/0.88*1.19</f>
        <v>26.477499999999996</v>
      </c>
      <c r="Q2215" s="137">
        <v>296</v>
      </c>
      <c r="R2215" s="137">
        <v>167453659</v>
      </c>
      <c r="S2215" s="137">
        <v>453568</v>
      </c>
      <c r="T2215" s="186">
        <f t="shared" si="151"/>
        <v>10.926363636363636</v>
      </c>
      <c r="U2215" s="187">
        <v>758</v>
      </c>
      <c r="V2215" s="187">
        <v>167453659</v>
      </c>
      <c r="W2215" s="187">
        <v>602390</v>
      </c>
      <c r="X2215" s="188">
        <f t="shared" si="155"/>
        <v>26.153636363636359</v>
      </c>
      <c r="Y2215" s="189">
        <v>759</v>
      </c>
      <c r="Z2215" s="189">
        <v>167453659</v>
      </c>
      <c r="AA2215" s="189">
        <v>602391</v>
      </c>
      <c r="AB2215" s="357">
        <v>1</v>
      </c>
    </row>
    <row r="2216" spans="1:28" x14ac:dyDescent="0.25">
      <c r="A2216" s="144" t="s">
        <v>3056</v>
      </c>
      <c r="B2216" s="183">
        <v>167453660</v>
      </c>
      <c r="C2216" s="184">
        <v>5.0599999999999996</v>
      </c>
      <c r="D2216" s="127">
        <f>(C2216+4.2+coefficient!$B$19-0.5)/0.9*1.19</f>
        <v>27.449333333333328</v>
      </c>
      <c r="E2216" s="128">
        <f>(C2216+4.2+coefficient!$B$19-0.5)/0.95</f>
        <v>21.852631578947367</v>
      </c>
      <c r="F2216" s="178" t="s">
        <v>841</v>
      </c>
      <c r="G2216" s="179">
        <v>2215</v>
      </c>
      <c r="H2216" s="180">
        <f>(C2216+4.2+coefficient!$B$19)/0.85*1.19</f>
        <v>29.763999999999999</v>
      </c>
      <c r="I2216" s="132">
        <v>294</v>
      </c>
      <c r="J2216" s="132">
        <v>167453660</v>
      </c>
      <c r="K2216" s="132">
        <v>453569</v>
      </c>
      <c r="L2216" s="181">
        <f>(C2216+4.2+coefficient!$B$19)/0.88*1.19</f>
        <v>28.749318181818179</v>
      </c>
      <c r="M2216" s="135">
        <v>295</v>
      </c>
      <c r="N2216" s="135">
        <v>167453660</v>
      </c>
      <c r="O2216" s="135">
        <v>453570</v>
      </c>
      <c r="P2216" s="182">
        <f>(C2216+4.2+coefficient!$B$19-0.5)/0.88*1.19</f>
        <v>28.073181818181816</v>
      </c>
      <c r="Q2216" s="137">
        <v>296</v>
      </c>
      <c r="R2216" s="137">
        <v>167453660</v>
      </c>
      <c r="S2216" s="137">
        <v>453571</v>
      </c>
      <c r="T2216" s="186">
        <f t="shared" si="151"/>
        <v>12.522045454545452</v>
      </c>
      <c r="U2216" s="187">
        <v>758</v>
      </c>
      <c r="V2216" s="187">
        <v>167453660</v>
      </c>
      <c r="W2216" s="187">
        <v>602392</v>
      </c>
      <c r="X2216" s="188">
        <f t="shared" si="155"/>
        <v>27.749318181818179</v>
      </c>
      <c r="Y2216" s="189">
        <v>759</v>
      </c>
      <c r="Z2216" s="189">
        <v>167453660</v>
      </c>
      <c r="AA2216" s="189">
        <v>602393</v>
      </c>
      <c r="AB2216" s="357">
        <v>1</v>
      </c>
    </row>
    <row r="2217" spans="1:28" x14ac:dyDescent="0.25">
      <c r="A2217" s="125" t="s">
        <v>3057</v>
      </c>
      <c r="B2217" s="183">
        <v>167453661</v>
      </c>
      <c r="C2217" s="184">
        <v>6.71</v>
      </c>
      <c r="D2217" s="127">
        <f>(C2217+4.2+coefficient!$B$19-0.5)/0.9*1.19</f>
        <v>29.630999999999997</v>
      </c>
      <c r="E2217" s="128">
        <f>(C2217+4.2+coefficient!$B$19-0.5)/0.95</f>
        <v>23.589473684210528</v>
      </c>
      <c r="F2217" s="185" t="s">
        <v>841</v>
      </c>
      <c r="G2217" s="179">
        <v>2216</v>
      </c>
      <c r="H2217" s="180">
        <f>(C2217+4.2+coefficient!$B$19)/0.85*1.19</f>
        <v>32.073999999999998</v>
      </c>
      <c r="I2217" s="132">
        <v>294</v>
      </c>
      <c r="J2217" s="132">
        <v>167453661</v>
      </c>
      <c r="K2217" s="132">
        <v>453572</v>
      </c>
      <c r="L2217" s="181">
        <f>(C2217+4.2+coefficient!$B$19)/0.88*1.19</f>
        <v>30.980568181818182</v>
      </c>
      <c r="M2217" s="135">
        <v>295</v>
      </c>
      <c r="N2217" s="135">
        <v>167453661</v>
      </c>
      <c r="O2217" s="135">
        <v>453573</v>
      </c>
      <c r="P2217" s="182">
        <f>(C2217+4.2+coefficient!$B$19-0.5)/0.88*1.19</f>
        <v>30.304431818181815</v>
      </c>
      <c r="Q2217" s="137">
        <v>296</v>
      </c>
      <c r="R2217" s="137">
        <v>167453661</v>
      </c>
      <c r="S2217" s="137">
        <v>453574</v>
      </c>
      <c r="T2217" s="186">
        <f t="shared" si="151"/>
        <v>14.753295454545455</v>
      </c>
      <c r="U2217" s="187">
        <v>758</v>
      </c>
      <c r="V2217" s="187">
        <v>167453661</v>
      </c>
      <c r="W2217" s="187">
        <v>602394</v>
      </c>
      <c r="X2217" s="188">
        <f t="shared" si="155"/>
        <v>29.980568181818182</v>
      </c>
      <c r="Y2217" s="189">
        <v>759</v>
      </c>
      <c r="Z2217" s="189">
        <v>167453661</v>
      </c>
      <c r="AA2217" s="189">
        <v>602395</v>
      </c>
      <c r="AB2217" s="357">
        <v>1</v>
      </c>
    </row>
    <row r="2218" spans="1:28" x14ac:dyDescent="0.25">
      <c r="A2218" s="144" t="s">
        <v>3058</v>
      </c>
      <c r="B2218" s="183">
        <v>167453662</v>
      </c>
      <c r="C2218" s="184">
        <v>6.72</v>
      </c>
      <c r="D2218" s="127">
        <f>(C2218+4.2+coefficient!$B$19-0.5)/0.9*1.19</f>
        <v>29.644222222222222</v>
      </c>
      <c r="E2218" s="128">
        <f>(C2218+4.2+coefficient!$B$19-0.5)/0.95</f>
        <v>23.6</v>
      </c>
      <c r="F2218" s="178" t="s">
        <v>841</v>
      </c>
      <c r="G2218" s="179">
        <v>2217</v>
      </c>
      <c r="H2218" s="180">
        <f>(C2218+4.2+coefficient!$B$19)/0.85*1.19</f>
        <v>32.088000000000001</v>
      </c>
      <c r="I2218" s="132">
        <v>294</v>
      </c>
      <c r="J2218" s="132">
        <v>167453662</v>
      </c>
      <c r="K2218" s="132">
        <v>453575</v>
      </c>
      <c r="L2218" s="181">
        <f>(C2218+4.2+coefficient!$B$19)/0.88*1.19</f>
        <v>30.994090909090911</v>
      </c>
      <c r="M2218" s="135">
        <v>295</v>
      </c>
      <c r="N2218" s="135">
        <v>167453662</v>
      </c>
      <c r="O2218" s="135">
        <v>453576</v>
      </c>
      <c r="P2218" s="182">
        <f>(C2218+4.2+coefficient!$B$19-0.5)/0.88*1.19</f>
        <v>30.317954545454548</v>
      </c>
      <c r="Q2218" s="137">
        <v>296</v>
      </c>
      <c r="R2218" s="137">
        <v>167453662</v>
      </c>
      <c r="S2218" s="137">
        <v>453577</v>
      </c>
      <c r="T2218" s="186">
        <f t="shared" si="151"/>
        <v>14.766818181818181</v>
      </c>
      <c r="U2218" s="187">
        <v>758</v>
      </c>
      <c r="V2218" s="187">
        <v>167453662</v>
      </c>
      <c r="W2218" s="187">
        <v>602396</v>
      </c>
      <c r="X2218" s="188">
        <f t="shared" si="155"/>
        <v>29.994090909090911</v>
      </c>
      <c r="Y2218" s="189">
        <v>759</v>
      </c>
      <c r="Z2218" s="189">
        <v>167453662</v>
      </c>
      <c r="AA2218" s="189">
        <v>602397</v>
      </c>
      <c r="AB2218" s="357">
        <v>1</v>
      </c>
    </row>
    <row r="2219" spans="1:28" x14ac:dyDescent="0.25">
      <c r="A2219" s="125" t="s">
        <v>3059</v>
      </c>
      <c r="B2219" s="183">
        <v>167453663</v>
      </c>
      <c r="C2219" s="184">
        <v>2.89</v>
      </c>
      <c r="D2219" s="127">
        <f>(C2219+4.2+coefficient!$B$21-0.5)/0.9*1.19</f>
        <v>17.968999999999998</v>
      </c>
      <c r="E2219" s="128">
        <f>(C2219+4.2+coefficient!$B$21-0.5)/0.95</f>
        <v>14.305263157894737</v>
      </c>
      <c r="F2219" s="185" t="s">
        <v>516</v>
      </c>
      <c r="G2219" s="179">
        <v>2218</v>
      </c>
      <c r="H2219" s="180">
        <f>(C2219+4.2+coefficient!$B$21)/0.85*1.19</f>
        <v>19.726000000000003</v>
      </c>
      <c r="I2219" s="132">
        <v>294</v>
      </c>
      <c r="J2219" s="132">
        <v>167453663</v>
      </c>
      <c r="K2219" s="132">
        <v>453578</v>
      </c>
      <c r="L2219" s="181">
        <f>(C2219+4.2+coefficient!$B$21)/0.88*1.19</f>
        <v>19.053522727272728</v>
      </c>
      <c r="M2219" s="135">
        <v>295</v>
      </c>
      <c r="N2219" s="135">
        <v>167453663</v>
      </c>
      <c r="O2219" s="135">
        <v>453579</v>
      </c>
      <c r="P2219" s="182">
        <f>(C2219+4.2+coefficient!$B$21-0.5)/0.88*1.19</f>
        <v>18.377386363636361</v>
      </c>
      <c r="Q2219" s="137">
        <v>296</v>
      </c>
      <c r="R2219" s="137">
        <v>167453663</v>
      </c>
      <c r="S2219" s="137">
        <v>453580</v>
      </c>
      <c r="T2219" s="186">
        <f t="shared" si="151"/>
        <v>9.5876136363636366</v>
      </c>
      <c r="U2219" s="187">
        <v>758</v>
      </c>
      <c r="V2219" s="187">
        <v>167453663</v>
      </c>
      <c r="W2219" s="187">
        <v>602398</v>
      </c>
      <c r="X2219" s="188">
        <f t="shared" si="155"/>
        <v>18.053522727272728</v>
      </c>
      <c r="Y2219" s="189">
        <v>759</v>
      </c>
      <c r="Z2219" s="189">
        <v>167453663</v>
      </c>
      <c r="AA2219" s="189">
        <v>602399</v>
      </c>
      <c r="AB2219" s="357">
        <v>6</v>
      </c>
    </row>
    <row r="2220" spans="1:28" x14ac:dyDescent="0.25">
      <c r="A2220" s="144" t="s">
        <v>3060</v>
      </c>
      <c r="B2220" s="183">
        <v>167453664</v>
      </c>
      <c r="C2220" s="184">
        <v>3.02</v>
      </c>
      <c r="D2220" s="127">
        <f>(C2220+4.2+coefficient!$B$21-0.5)/0.9*1.19</f>
        <v>18.140888888888888</v>
      </c>
      <c r="E2220" s="128">
        <f>(C2220+4.2+coefficient!$B$21-0.5)/0.95</f>
        <v>14.442105263157895</v>
      </c>
      <c r="F2220" s="178" t="s">
        <v>516</v>
      </c>
      <c r="G2220" s="179">
        <v>2219</v>
      </c>
      <c r="H2220" s="180">
        <f>(C2220+4.2+coefficient!$B$21)/0.85*1.19</f>
        <v>19.908000000000001</v>
      </c>
      <c r="I2220" s="132">
        <v>294</v>
      </c>
      <c r="J2220" s="132">
        <v>167453664</v>
      </c>
      <c r="K2220" s="132">
        <v>453581</v>
      </c>
      <c r="L2220" s="181">
        <f>(C2220+4.2+coefficient!$B$21)/0.88*1.19</f>
        <v>19.229318181818183</v>
      </c>
      <c r="M2220" s="135">
        <v>295</v>
      </c>
      <c r="N2220" s="135">
        <v>167453664</v>
      </c>
      <c r="O2220" s="135">
        <v>453582</v>
      </c>
      <c r="P2220" s="182">
        <f>(C2220+4.2+coefficient!$B$21-0.5)/0.88*1.19</f>
        <v>18.55318181818182</v>
      </c>
      <c r="Q2220" s="137">
        <v>296</v>
      </c>
      <c r="R2220" s="137">
        <v>167453664</v>
      </c>
      <c r="S2220" s="137">
        <v>453583</v>
      </c>
      <c r="T2220" s="186">
        <f t="shared" si="151"/>
        <v>9.7634090909090911</v>
      </c>
      <c r="U2220" s="187">
        <v>758</v>
      </c>
      <c r="V2220" s="187">
        <v>167453664</v>
      </c>
      <c r="W2220" s="187">
        <v>602400</v>
      </c>
      <c r="X2220" s="188">
        <f t="shared" ref="X2220:X2227" si="156">L2220-4.9</f>
        <v>14.329318181818183</v>
      </c>
      <c r="Y2220" s="189">
        <v>759</v>
      </c>
      <c r="Z2220" s="189">
        <v>167453664</v>
      </c>
      <c r="AA2220" s="189">
        <v>602401</v>
      </c>
      <c r="AB2220" s="357">
        <v>25</v>
      </c>
    </row>
    <row r="2221" spans="1:28" x14ac:dyDescent="0.25">
      <c r="A2221" s="125" t="s">
        <v>3061</v>
      </c>
      <c r="B2221" s="183">
        <v>167453665</v>
      </c>
      <c r="C2221" s="184">
        <v>3.79</v>
      </c>
      <c r="D2221" s="127">
        <f>(C2221+4.2+coefficient!$B$20-0.5)/0.9*1.19</f>
        <v>21.803444444444445</v>
      </c>
      <c r="E2221" s="128">
        <f>(C2221+4.2+coefficient!$B$20-0.5)/0.95</f>
        <v>17.357894736842109</v>
      </c>
      <c r="F2221" s="185" t="s">
        <v>842</v>
      </c>
      <c r="G2221" s="179">
        <v>2220</v>
      </c>
      <c r="H2221" s="180">
        <f>(C2221+4.2+coefficient!$B$20)/0.85*1.19</f>
        <v>23.786000000000005</v>
      </c>
      <c r="I2221" s="132">
        <v>294</v>
      </c>
      <c r="J2221" s="132">
        <v>167453665</v>
      </c>
      <c r="K2221" s="132">
        <v>453584</v>
      </c>
      <c r="L2221" s="181">
        <f>(C2221+4.2+coefficient!$B$20)/0.88*1.19</f>
        <v>22.975113636363638</v>
      </c>
      <c r="M2221" s="135">
        <v>295</v>
      </c>
      <c r="N2221" s="135">
        <v>167453665</v>
      </c>
      <c r="O2221" s="135">
        <v>453585</v>
      </c>
      <c r="P2221" s="182">
        <f>(C2221+4.2+coefficient!$B$20-0.5)/0.88*1.19</f>
        <v>22.298977272727274</v>
      </c>
      <c r="Q2221" s="137">
        <v>296</v>
      </c>
      <c r="R2221" s="137">
        <v>167453665</v>
      </c>
      <c r="S2221" s="137">
        <v>453586</v>
      </c>
      <c r="T2221" s="186">
        <f t="shared" si="151"/>
        <v>10.804659090909091</v>
      </c>
      <c r="U2221" s="187">
        <v>758</v>
      </c>
      <c r="V2221" s="187">
        <v>167453665</v>
      </c>
      <c r="W2221" s="187">
        <v>602402</v>
      </c>
      <c r="X2221" s="188">
        <f t="shared" si="156"/>
        <v>18.075113636363639</v>
      </c>
      <c r="Y2221" s="189">
        <v>759</v>
      </c>
      <c r="Z2221" s="189">
        <v>167453665</v>
      </c>
      <c r="AA2221" s="189">
        <v>602403</v>
      </c>
      <c r="AB2221" s="357">
        <v>25</v>
      </c>
    </row>
    <row r="2222" spans="1:28" x14ac:dyDescent="0.25">
      <c r="A2222" s="144" t="s">
        <v>3062</v>
      </c>
      <c r="B2222" s="183">
        <v>167453666</v>
      </c>
      <c r="C2222" s="184">
        <v>4.66</v>
      </c>
      <c r="D2222" s="127">
        <f>(C2222+4.2+coefficient!$B$19-0.5)/0.9*1.19</f>
        <v>26.920444444444442</v>
      </c>
      <c r="E2222" s="128">
        <f>(C2222+4.2+coefficient!$B$19-0.5)/0.95</f>
        <v>21.431578947368422</v>
      </c>
      <c r="F2222" s="178" t="s">
        <v>841</v>
      </c>
      <c r="G2222" s="179">
        <v>2221</v>
      </c>
      <c r="H2222" s="180">
        <f>(C2222+4.2+coefficient!$B$19)/0.85*1.19</f>
        <v>29.204000000000001</v>
      </c>
      <c r="I2222" s="132">
        <v>294</v>
      </c>
      <c r="J2222" s="132">
        <v>167453666</v>
      </c>
      <c r="K2222" s="132">
        <v>453587</v>
      </c>
      <c r="L2222" s="181">
        <f>(C2222+4.2+coefficient!$B$19)/0.88*1.19</f>
        <v>28.20840909090909</v>
      </c>
      <c r="M2222" s="135">
        <v>295</v>
      </c>
      <c r="N2222" s="135">
        <v>167453666</v>
      </c>
      <c r="O2222" s="135">
        <v>453588</v>
      </c>
      <c r="P2222" s="182">
        <f>(C2222+4.2+coefficient!$B$19-0.5)/0.88*1.19</f>
        <v>27.532272727272726</v>
      </c>
      <c r="Q2222" s="137">
        <v>296</v>
      </c>
      <c r="R2222" s="137">
        <v>167453666</v>
      </c>
      <c r="S2222" s="137">
        <v>453589</v>
      </c>
      <c r="T2222" s="186">
        <f t="shared" si="151"/>
        <v>11.981136363636363</v>
      </c>
      <c r="U2222" s="187">
        <v>758</v>
      </c>
      <c r="V2222" s="187">
        <v>167453666</v>
      </c>
      <c r="W2222" s="187">
        <v>602404</v>
      </c>
      <c r="X2222" s="188">
        <f t="shared" si="156"/>
        <v>23.308409090909088</v>
      </c>
      <c r="Y2222" s="189">
        <v>759</v>
      </c>
      <c r="Z2222" s="189">
        <v>167453666</v>
      </c>
      <c r="AA2222" s="189">
        <v>602405</v>
      </c>
      <c r="AB2222" s="357">
        <v>25</v>
      </c>
    </row>
    <row r="2223" spans="1:28" x14ac:dyDescent="0.25">
      <c r="A2223" s="125" t="s">
        <v>3063</v>
      </c>
      <c r="B2223" s="183">
        <v>167453667</v>
      </c>
      <c r="C2223" s="184">
        <v>2.63</v>
      </c>
      <c r="D2223" s="127">
        <f>(C2223+4.2+coefficient!$B$21-0.5)/0.9*1.19</f>
        <v>17.62522222222222</v>
      </c>
      <c r="E2223" s="128">
        <f>(C2223+4.2+coefficient!$B$21-0.5)/0.95</f>
        <v>14.031578947368422</v>
      </c>
      <c r="F2223" s="185" t="s">
        <v>516</v>
      </c>
      <c r="G2223" s="179">
        <v>2222</v>
      </c>
      <c r="H2223" s="180">
        <f>(C2223+4.2+coefficient!$B$21)/0.85*1.19</f>
        <v>19.361999999999998</v>
      </c>
      <c r="I2223" s="132">
        <v>294</v>
      </c>
      <c r="J2223" s="132">
        <v>167453667</v>
      </c>
      <c r="K2223" s="132">
        <v>453590</v>
      </c>
      <c r="L2223" s="181">
        <f>(C2223+4.2+coefficient!$B$21)/0.88*1.19</f>
        <v>18.701931818181819</v>
      </c>
      <c r="M2223" s="135">
        <v>295</v>
      </c>
      <c r="N2223" s="135">
        <v>167453667</v>
      </c>
      <c r="O2223" s="135">
        <v>453591</v>
      </c>
      <c r="P2223" s="182">
        <f>(C2223+4.2+coefficient!$B$21-0.5)/0.88*1.19</f>
        <v>18.025795454545456</v>
      </c>
      <c r="Q2223" s="137">
        <v>296</v>
      </c>
      <c r="R2223" s="137">
        <v>167453667</v>
      </c>
      <c r="S2223" s="137">
        <v>453592</v>
      </c>
      <c r="T2223" s="186">
        <f t="shared" si="151"/>
        <v>9.2360227272727276</v>
      </c>
      <c r="U2223" s="187">
        <v>758</v>
      </c>
      <c r="V2223" s="187">
        <v>167453667</v>
      </c>
      <c r="W2223" s="187">
        <v>602406</v>
      </c>
      <c r="X2223" s="188">
        <f t="shared" si="156"/>
        <v>13.801931818181819</v>
      </c>
      <c r="Y2223" s="189">
        <v>759</v>
      </c>
      <c r="Z2223" s="189">
        <v>167453667</v>
      </c>
      <c r="AA2223" s="189">
        <v>602407</v>
      </c>
      <c r="AB2223" s="357">
        <v>59</v>
      </c>
    </row>
    <row r="2224" spans="1:28" x14ac:dyDescent="0.25">
      <c r="A2224" s="144" t="s">
        <v>3064</v>
      </c>
      <c r="B2224" s="183">
        <v>167453668</v>
      </c>
      <c r="C2224" s="184">
        <v>4.05</v>
      </c>
      <c r="D2224" s="127">
        <f>(C2224+4.2+coefficient!$B$20-0.5)/0.9*1.19</f>
        <v>22.147222222222222</v>
      </c>
      <c r="E2224" s="128">
        <f>(C2224+4.2+coefficient!$B$20-0.5)/0.95</f>
        <v>17.631578947368421</v>
      </c>
      <c r="F2224" s="178" t="s">
        <v>842</v>
      </c>
      <c r="G2224" s="179">
        <v>2223</v>
      </c>
      <c r="H2224" s="180">
        <f>(C2224+4.2+coefficient!$B$20)/0.85*1.19</f>
        <v>24.15</v>
      </c>
      <c r="I2224" s="132">
        <v>294</v>
      </c>
      <c r="J2224" s="132">
        <v>167453668</v>
      </c>
      <c r="K2224" s="132">
        <v>453593</v>
      </c>
      <c r="L2224" s="181">
        <f>(C2224+4.2+coefficient!$B$20)/0.88*1.19</f>
        <v>23.326704545454543</v>
      </c>
      <c r="M2224" s="135">
        <v>295</v>
      </c>
      <c r="N2224" s="135">
        <v>167453668</v>
      </c>
      <c r="O2224" s="135">
        <v>453594</v>
      </c>
      <c r="P2224" s="182">
        <f>(C2224+4.2+coefficient!$B$20-0.5)/0.88*1.19</f>
        <v>22.650568181818183</v>
      </c>
      <c r="Q2224" s="137">
        <v>296</v>
      </c>
      <c r="R2224" s="137">
        <v>167453668</v>
      </c>
      <c r="S2224" s="137">
        <v>453595</v>
      </c>
      <c r="T2224" s="186">
        <f t="shared" si="151"/>
        <v>11.15625</v>
      </c>
      <c r="U2224" s="187">
        <v>758</v>
      </c>
      <c r="V2224" s="187">
        <v>167453668</v>
      </c>
      <c r="W2224" s="187">
        <v>602408</v>
      </c>
      <c r="X2224" s="188">
        <f t="shared" si="156"/>
        <v>18.426704545454541</v>
      </c>
      <c r="Y2224" s="189">
        <v>759</v>
      </c>
      <c r="Z2224" s="189">
        <v>167453668</v>
      </c>
      <c r="AA2224" s="189">
        <v>602409</v>
      </c>
      <c r="AB2224" s="357">
        <v>56</v>
      </c>
    </row>
    <row r="2225" spans="1:28" x14ac:dyDescent="0.25">
      <c r="A2225" s="125" t="s">
        <v>3065</v>
      </c>
      <c r="B2225" s="183">
        <v>167453669</v>
      </c>
      <c r="C2225" s="184">
        <v>4.92</v>
      </c>
      <c r="D2225" s="127">
        <f>(C2225+4.2+coefficient!$B$19-0.5)/0.9*1.19</f>
        <v>27.264222222222223</v>
      </c>
      <c r="E2225" s="128">
        <f>(C2225+4.2+coefficient!$B$19-0.5)/0.95</f>
        <v>21.705263157894738</v>
      </c>
      <c r="F2225" s="185" t="s">
        <v>841</v>
      </c>
      <c r="G2225" s="179">
        <v>2224</v>
      </c>
      <c r="H2225" s="180">
        <f>(C2225+4.2+coefficient!$B$19)/0.85*1.19</f>
        <v>29.567999999999998</v>
      </c>
      <c r="I2225" s="132">
        <v>294</v>
      </c>
      <c r="J2225" s="132">
        <v>167453669</v>
      </c>
      <c r="K2225" s="132">
        <v>453596</v>
      </c>
      <c r="L2225" s="181">
        <f>(C2225+4.2+coefficient!$B$19)/0.88*1.19</f>
        <v>28.56</v>
      </c>
      <c r="M2225" s="135">
        <v>295</v>
      </c>
      <c r="N2225" s="135">
        <v>167453669</v>
      </c>
      <c r="O2225" s="135">
        <v>453597</v>
      </c>
      <c r="P2225" s="182">
        <f>(C2225+4.2+coefficient!$B$19-0.5)/0.88*1.19</f>
        <v>27.883863636363635</v>
      </c>
      <c r="Q2225" s="137">
        <v>296</v>
      </c>
      <c r="R2225" s="137">
        <v>167453669</v>
      </c>
      <c r="S2225" s="137">
        <v>453598</v>
      </c>
      <c r="T2225" s="186">
        <f t="shared" si="151"/>
        <v>12.332727272727274</v>
      </c>
      <c r="U2225" s="187">
        <v>758</v>
      </c>
      <c r="V2225" s="187">
        <v>167453669</v>
      </c>
      <c r="W2225" s="187">
        <v>602410</v>
      </c>
      <c r="X2225" s="188">
        <f t="shared" si="156"/>
        <v>23.659999999999997</v>
      </c>
      <c r="Y2225" s="189">
        <v>759</v>
      </c>
      <c r="Z2225" s="189">
        <v>167453669</v>
      </c>
      <c r="AA2225" s="189">
        <v>602411</v>
      </c>
      <c r="AB2225" s="357">
        <v>56</v>
      </c>
    </row>
    <row r="2226" spans="1:28" x14ac:dyDescent="0.25">
      <c r="A2226" s="144" t="s">
        <v>3066</v>
      </c>
      <c r="B2226" s="183">
        <v>167453670</v>
      </c>
      <c r="C2226" s="184">
        <v>3.4</v>
      </c>
      <c r="D2226" s="127">
        <f>(C2226+4.2+coefficient!$B$20-0.5)/0.9*1.19</f>
        <v>21.287777777777777</v>
      </c>
      <c r="E2226" s="128">
        <f>(C2226+4.2+coefficient!$B$20-0.5)/0.95</f>
        <v>16.947368421052634</v>
      </c>
      <c r="F2226" s="178" t="s">
        <v>842</v>
      </c>
      <c r="G2226" s="179">
        <v>2225</v>
      </c>
      <c r="H2226" s="180">
        <f>(C2226+4.2+coefficient!$B$20)/0.85*1.19</f>
        <v>23.240000000000002</v>
      </c>
      <c r="I2226" s="132">
        <v>294</v>
      </c>
      <c r="J2226" s="132">
        <v>167453670</v>
      </c>
      <c r="K2226" s="132">
        <v>453599</v>
      </c>
      <c r="L2226" s="181">
        <f>(C2226+4.2+coefficient!$B$20)/0.88*1.19</f>
        <v>22.447727272727274</v>
      </c>
      <c r="M2226" s="135">
        <v>295</v>
      </c>
      <c r="N2226" s="135">
        <v>167453670</v>
      </c>
      <c r="O2226" s="135">
        <v>453600</v>
      </c>
      <c r="P2226" s="182">
        <f>(C2226+4.2+coefficient!$B$20-0.5)/0.88*1.19</f>
        <v>21.771590909090911</v>
      </c>
      <c r="Q2226" s="137">
        <v>296</v>
      </c>
      <c r="R2226" s="137">
        <v>167453670</v>
      </c>
      <c r="S2226" s="137">
        <v>453601</v>
      </c>
      <c r="T2226" s="186">
        <f t="shared" si="151"/>
        <v>10.277272727272727</v>
      </c>
      <c r="U2226" s="187">
        <v>758</v>
      </c>
      <c r="V2226" s="187">
        <v>167453670</v>
      </c>
      <c r="W2226" s="187">
        <v>602412</v>
      </c>
      <c r="X2226" s="188">
        <f t="shared" si="156"/>
        <v>17.547727272727272</v>
      </c>
      <c r="Y2226" s="189">
        <v>759</v>
      </c>
      <c r="Z2226" s="189">
        <v>167453670</v>
      </c>
      <c r="AA2226" s="189">
        <v>602413</v>
      </c>
      <c r="AB2226" s="357">
        <v>59</v>
      </c>
    </row>
    <row r="2227" spans="1:28" x14ac:dyDescent="0.25">
      <c r="A2227" s="125" t="s">
        <v>3067</v>
      </c>
      <c r="B2227" s="183">
        <v>167453671</v>
      </c>
      <c r="C2227" s="184">
        <v>4.2699999999999996</v>
      </c>
      <c r="D2227" s="127">
        <f>(C2227+4.2+coefficient!$B$19-0.5)/0.9*1.19</f>
        <v>26.404777777777774</v>
      </c>
      <c r="E2227" s="128">
        <f>(C2227+4.2+coefficient!$B$19-0.5)/0.95</f>
        <v>21.021052631578947</v>
      </c>
      <c r="F2227" s="185" t="s">
        <v>841</v>
      </c>
      <c r="G2227" s="179">
        <v>2226</v>
      </c>
      <c r="H2227" s="180">
        <f>(C2227+4.2+coefficient!$B$19)/0.85*1.19</f>
        <v>28.657999999999998</v>
      </c>
      <c r="I2227" s="132">
        <v>294</v>
      </c>
      <c r="J2227" s="132">
        <v>167453671</v>
      </c>
      <c r="K2227" s="132">
        <v>453602</v>
      </c>
      <c r="L2227" s="181">
        <f>(C2227+4.2+coefficient!$B$19)/0.88*1.19</f>
        <v>27.681022727272726</v>
      </c>
      <c r="M2227" s="135">
        <v>295</v>
      </c>
      <c r="N2227" s="135">
        <v>167453671</v>
      </c>
      <c r="O2227" s="135">
        <v>453603</v>
      </c>
      <c r="P2227" s="182">
        <f>(C2227+4.2+coefficient!$B$19-0.5)/0.88*1.19</f>
        <v>27.004886363636359</v>
      </c>
      <c r="Q2227" s="137">
        <v>296</v>
      </c>
      <c r="R2227" s="137">
        <v>167453671</v>
      </c>
      <c r="S2227" s="137">
        <v>453604</v>
      </c>
      <c r="T2227" s="186">
        <f t="shared" si="151"/>
        <v>11.453749999999998</v>
      </c>
      <c r="U2227" s="187">
        <v>758</v>
      </c>
      <c r="V2227" s="187">
        <v>167453671</v>
      </c>
      <c r="W2227" s="187">
        <v>602414</v>
      </c>
      <c r="X2227" s="188">
        <f t="shared" si="156"/>
        <v>22.781022727272727</v>
      </c>
      <c r="Y2227" s="189">
        <v>759</v>
      </c>
      <c r="Z2227" s="189">
        <v>167453671</v>
      </c>
      <c r="AA2227" s="189">
        <v>602415</v>
      </c>
      <c r="AB2227" s="357">
        <v>59</v>
      </c>
    </row>
    <row r="2228" spans="1:28" x14ac:dyDescent="0.25">
      <c r="A2228" s="144" t="s">
        <v>3068</v>
      </c>
      <c r="B2228" s="183">
        <v>167453672</v>
      </c>
      <c r="C2228" s="184">
        <v>3.48</v>
      </c>
      <c r="D2228" s="127">
        <f>(C2228+4.2+coefficient!$B$20-0.5)/0.9*1.19</f>
        <v>21.393555555555555</v>
      </c>
      <c r="E2228" s="128">
        <f>(C2228+4.2+coefficient!$B$20-0.5)/0.95</f>
        <v>17.03157894736842</v>
      </c>
      <c r="F2228" s="178" t="s">
        <v>842</v>
      </c>
      <c r="G2228" s="179">
        <v>2227</v>
      </c>
      <c r="H2228" s="180">
        <f>(C2228+4.2+coefficient!$B$20)/0.85*1.19</f>
        <v>23.352</v>
      </c>
      <c r="I2228" s="132">
        <v>294</v>
      </c>
      <c r="J2228" s="132">
        <v>167453672</v>
      </c>
      <c r="K2228" s="132">
        <v>453605</v>
      </c>
      <c r="L2228" s="181">
        <f>(C2228+4.2+coefficient!$B$20)/0.88*1.19</f>
        <v>22.55590909090909</v>
      </c>
      <c r="M2228" s="135">
        <v>295</v>
      </c>
      <c r="N2228" s="135">
        <v>167453672</v>
      </c>
      <c r="O2228" s="135">
        <v>453606</v>
      </c>
      <c r="P2228" s="182">
        <f>(C2228+4.2+coefficient!$B$20-0.5)/0.88*1.19</f>
        <v>21.879772727272726</v>
      </c>
      <c r="Q2228" s="137">
        <v>296</v>
      </c>
      <c r="R2228" s="137">
        <v>167453672</v>
      </c>
      <c r="S2228" s="137">
        <v>453607</v>
      </c>
      <c r="T2228" s="186">
        <f t="shared" si="151"/>
        <v>10.385454545454545</v>
      </c>
      <c r="U2228" s="187">
        <v>758</v>
      </c>
      <c r="V2228" s="187">
        <v>167453672</v>
      </c>
      <c r="W2228" s="187">
        <v>602416</v>
      </c>
      <c r="X2228" s="188">
        <f>L2228-1</f>
        <v>21.55590909090909</v>
      </c>
      <c r="Y2228" s="189">
        <v>759</v>
      </c>
      <c r="Z2228" s="189">
        <v>167453672</v>
      </c>
      <c r="AA2228" s="189">
        <v>602417</v>
      </c>
      <c r="AB2228" s="357">
        <v>10</v>
      </c>
    </row>
    <row r="2229" spans="1:28" x14ac:dyDescent="0.25">
      <c r="A2229" s="125" t="s">
        <v>3069</v>
      </c>
      <c r="B2229" s="183">
        <v>167453673</v>
      </c>
      <c r="C2229" s="184">
        <v>4.3499999999999996</v>
      </c>
      <c r="D2229" s="127">
        <f>(C2229+4.2+coefficient!$B$19-0.5)/0.9*1.19</f>
        <v>26.510555555555555</v>
      </c>
      <c r="E2229" s="128">
        <f>(C2229+4.2+coefficient!$B$19-0.5)/0.95</f>
        <v>21.10526315789474</v>
      </c>
      <c r="F2229" s="185" t="s">
        <v>841</v>
      </c>
      <c r="G2229" s="179">
        <v>2228</v>
      </c>
      <c r="H2229" s="180">
        <f>(C2229+4.2+coefficient!$B$19)/0.85*1.19</f>
        <v>28.770000000000003</v>
      </c>
      <c r="I2229" s="132">
        <v>294</v>
      </c>
      <c r="J2229" s="132">
        <v>167453673</v>
      </c>
      <c r="K2229" s="132">
        <v>453608</v>
      </c>
      <c r="L2229" s="181">
        <f>(C2229+4.2+coefficient!$B$19)/0.88*1.19</f>
        <v>27.789204545454542</v>
      </c>
      <c r="M2229" s="135">
        <v>295</v>
      </c>
      <c r="N2229" s="135">
        <v>167453673</v>
      </c>
      <c r="O2229" s="135">
        <v>453609</v>
      </c>
      <c r="P2229" s="182">
        <f>(C2229+4.2+coefficient!$B$19-0.5)/0.88*1.19</f>
        <v>27.113068181818182</v>
      </c>
      <c r="Q2229" s="137">
        <v>296</v>
      </c>
      <c r="R2229" s="137">
        <v>167453673</v>
      </c>
      <c r="S2229" s="137">
        <v>453610</v>
      </c>
      <c r="T2229" s="186">
        <f t="shared" si="151"/>
        <v>11.561931818181819</v>
      </c>
      <c r="U2229" s="187">
        <v>758</v>
      </c>
      <c r="V2229" s="187">
        <v>167453673</v>
      </c>
      <c r="W2229" s="187">
        <v>602418</v>
      </c>
      <c r="X2229" s="188">
        <f>L2229-1</f>
        <v>26.789204545454542</v>
      </c>
      <c r="Y2229" s="189">
        <v>759</v>
      </c>
      <c r="Z2229" s="189">
        <v>167453673</v>
      </c>
      <c r="AA2229" s="189">
        <v>602419</v>
      </c>
      <c r="AB2229" s="357">
        <v>10</v>
      </c>
    </row>
    <row r="2230" spans="1:28" x14ac:dyDescent="0.25">
      <c r="A2230" s="144" t="s">
        <v>3070</v>
      </c>
      <c r="B2230" s="183">
        <v>167453674</v>
      </c>
      <c r="C2230" s="184">
        <v>3.49</v>
      </c>
      <c r="D2230" s="127">
        <f>(C2230+4.2+coefficient!$B$20-0.5)/0.9*1.19</f>
        <v>21.40677777777778</v>
      </c>
      <c r="E2230" s="128">
        <f>(C2230+4.2+coefficient!$B$20-0.5)/0.95</f>
        <v>17.042105263157897</v>
      </c>
      <c r="F2230" s="178" t="s">
        <v>842</v>
      </c>
      <c r="G2230" s="179">
        <v>2229</v>
      </c>
      <c r="H2230" s="180">
        <f>(C2230+4.2+coefficient!$B$20)/0.85*1.19</f>
        <v>23.366</v>
      </c>
      <c r="I2230" s="132">
        <v>294</v>
      </c>
      <c r="J2230" s="132">
        <v>167453674</v>
      </c>
      <c r="K2230" s="132">
        <v>453611</v>
      </c>
      <c r="L2230" s="181">
        <f>(C2230+4.2+coefficient!$B$20)/0.88*1.19</f>
        <v>22.569431818181819</v>
      </c>
      <c r="M2230" s="135">
        <v>295</v>
      </c>
      <c r="N2230" s="135">
        <v>167453674</v>
      </c>
      <c r="O2230" s="135">
        <v>453612</v>
      </c>
      <c r="P2230" s="182">
        <f>(C2230+4.2+coefficient!$B$20-0.5)/0.88*1.19</f>
        <v>21.893295454545456</v>
      </c>
      <c r="Q2230" s="137">
        <v>296</v>
      </c>
      <c r="R2230" s="137">
        <v>167453674</v>
      </c>
      <c r="S2230" s="137">
        <v>453613</v>
      </c>
      <c r="T2230" s="186">
        <f t="shared" si="151"/>
        <v>10.398977272727272</v>
      </c>
      <c r="U2230" s="187">
        <v>758</v>
      </c>
      <c r="V2230" s="187">
        <v>167453674</v>
      </c>
      <c r="W2230" s="187">
        <v>602420</v>
      </c>
      <c r="X2230" s="188">
        <f t="shared" ref="X2230:X2236" si="157">L2230-4.9</f>
        <v>17.66943181818182</v>
      </c>
      <c r="Y2230" s="189">
        <v>759</v>
      </c>
      <c r="Z2230" s="189">
        <v>167453674</v>
      </c>
      <c r="AA2230" s="189">
        <v>602421</v>
      </c>
      <c r="AB2230" s="357">
        <v>59</v>
      </c>
    </row>
    <row r="2231" spans="1:28" x14ac:dyDescent="0.25">
      <c r="A2231" s="125" t="s">
        <v>3071</v>
      </c>
      <c r="B2231" s="183">
        <v>167453675</v>
      </c>
      <c r="C2231" s="184">
        <v>3.6</v>
      </c>
      <c r="D2231" s="127">
        <f>(C2231+4.2+coefficient!$B$20-0.5)/0.9*1.19</f>
        <v>21.55222222222222</v>
      </c>
      <c r="E2231" s="128">
        <f>(C2231+4.2+coefficient!$B$20-0.5)/0.95</f>
        <v>17.157894736842106</v>
      </c>
      <c r="F2231" s="185" t="s">
        <v>842</v>
      </c>
      <c r="G2231" s="179">
        <v>2230</v>
      </c>
      <c r="H2231" s="180">
        <f>(C2231+4.2+coefficient!$B$20)/0.85*1.19</f>
        <v>23.52</v>
      </c>
      <c r="I2231" s="132">
        <v>294</v>
      </c>
      <c r="J2231" s="132">
        <v>167453675</v>
      </c>
      <c r="K2231" s="132">
        <v>453614</v>
      </c>
      <c r="L2231" s="181">
        <f>(C2231+4.2+coefficient!$B$20)/0.88*1.19</f>
        <v>22.718181818181815</v>
      </c>
      <c r="M2231" s="135">
        <v>295</v>
      </c>
      <c r="N2231" s="135">
        <v>167453675</v>
      </c>
      <c r="O2231" s="135">
        <v>453615</v>
      </c>
      <c r="P2231" s="182">
        <f>(C2231+4.2+coefficient!$B$20-0.5)/0.88*1.19</f>
        <v>22.042045454545455</v>
      </c>
      <c r="Q2231" s="137">
        <v>296</v>
      </c>
      <c r="R2231" s="137">
        <v>167453675</v>
      </c>
      <c r="S2231" s="137">
        <v>453616</v>
      </c>
      <c r="T2231" s="186">
        <f t="shared" si="151"/>
        <v>10.547727272727274</v>
      </c>
      <c r="U2231" s="187">
        <v>758</v>
      </c>
      <c r="V2231" s="187">
        <v>167453675</v>
      </c>
      <c r="W2231" s="187">
        <v>602422</v>
      </c>
      <c r="X2231" s="188">
        <f t="shared" si="157"/>
        <v>17.818181818181813</v>
      </c>
      <c r="Y2231" s="189">
        <v>759</v>
      </c>
      <c r="Z2231" s="189">
        <v>167453675</v>
      </c>
      <c r="AA2231" s="189">
        <v>602423</v>
      </c>
      <c r="AB2231" s="357">
        <v>59</v>
      </c>
    </row>
    <row r="2232" spans="1:28" x14ac:dyDescent="0.25">
      <c r="A2232" s="144" t="s">
        <v>3072</v>
      </c>
      <c r="B2232" s="183">
        <v>167453676</v>
      </c>
      <c r="C2232" s="184">
        <v>3.21</v>
      </c>
      <c r="D2232" s="127">
        <f>(C2232+4.2+coefficient!$B$21-0.5)/0.9*1.19</f>
        <v>18.39211111111111</v>
      </c>
      <c r="E2232" s="128">
        <f>(C2232+4.2+coefficient!$B$21-0.5)/0.95</f>
        <v>14.642105263157896</v>
      </c>
      <c r="F2232" s="178" t="s">
        <v>516</v>
      </c>
      <c r="G2232" s="179">
        <v>2231</v>
      </c>
      <c r="H2232" s="180">
        <f>(C2232+4.2+coefficient!$B$21)/0.85*1.19</f>
        <v>20.173999999999999</v>
      </c>
      <c r="I2232" s="132">
        <v>294</v>
      </c>
      <c r="J2232" s="132">
        <v>167453676</v>
      </c>
      <c r="K2232" s="132">
        <v>453617</v>
      </c>
      <c r="L2232" s="181">
        <f>(C2232+4.2+coefficient!$B$21)/0.88*1.19</f>
        <v>19.486249999999998</v>
      </c>
      <c r="M2232" s="135">
        <v>295</v>
      </c>
      <c r="N2232" s="135">
        <v>167453676</v>
      </c>
      <c r="O2232" s="135">
        <v>453618</v>
      </c>
      <c r="P2232" s="182">
        <f>(C2232+4.2+coefficient!$B$21-0.5)/0.88*1.19</f>
        <v>18.810113636363635</v>
      </c>
      <c r="Q2232" s="137">
        <v>296</v>
      </c>
      <c r="R2232" s="137">
        <v>167453676</v>
      </c>
      <c r="S2232" s="137">
        <v>453619</v>
      </c>
      <c r="T2232" s="186">
        <f t="shared" si="151"/>
        <v>10.020340909090908</v>
      </c>
      <c r="U2232" s="187">
        <v>758</v>
      </c>
      <c r="V2232" s="187">
        <v>167453676</v>
      </c>
      <c r="W2232" s="187">
        <v>602424</v>
      </c>
      <c r="X2232" s="188">
        <f t="shared" si="157"/>
        <v>14.586249999999998</v>
      </c>
      <c r="Y2232" s="189">
        <v>759</v>
      </c>
      <c r="Z2232" s="189">
        <v>167453676</v>
      </c>
      <c r="AA2232" s="189">
        <v>602425</v>
      </c>
      <c r="AB2232" s="357">
        <v>48</v>
      </c>
    </row>
    <row r="2233" spans="1:28" x14ac:dyDescent="0.25">
      <c r="A2233" s="125" t="s">
        <v>3073</v>
      </c>
      <c r="B2233" s="183">
        <v>167453677</v>
      </c>
      <c r="C2233" s="184">
        <v>4.63</v>
      </c>
      <c r="D2233" s="127">
        <f>(C2233+4.2+coefficient!$B$20-0.5)/0.9*1.19</f>
        <v>22.914111111111108</v>
      </c>
      <c r="E2233" s="128">
        <f>(C2233+4.2+coefficient!$B$20-0.5)/0.95</f>
        <v>18.242105263157892</v>
      </c>
      <c r="F2233" s="185" t="s">
        <v>842</v>
      </c>
      <c r="G2233" s="179">
        <v>2232</v>
      </c>
      <c r="H2233" s="180">
        <f>(C2233+4.2+coefficient!$B$20)/0.85*1.19</f>
        <v>24.962</v>
      </c>
      <c r="I2233" s="132">
        <v>294</v>
      </c>
      <c r="J2233" s="132">
        <v>167453677</v>
      </c>
      <c r="K2233" s="132">
        <v>453620</v>
      </c>
      <c r="L2233" s="181">
        <f>(C2233+4.2+coefficient!$B$20)/0.88*1.19</f>
        <v>24.111022727272722</v>
      </c>
      <c r="M2233" s="135">
        <v>295</v>
      </c>
      <c r="N2233" s="135">
        <v>167453677</v>
      </c>
      <c r="O2233" s="135">
        <v>453621</v>
      </c>
      <c r="P2233" s="182">
        <f>(C2233+4.2+coefficient!$B$20-0.5)/0.88*1.19</f>
        <v>23.434886363636359</v>
      </c>
      <c r="Q2233" s="137">
        <v>296</v>
      </c>
      <c r="R2233" s="137">
        <v>167453677</v>
      </c>
      <c r="S2233" s="137">
        <v>453622</v>
      </c>
      <c r="T2233" s="186">
        <f t="shared" si="151"/>
        <v>11.940568181818181</v>
      </c>
      <c r="U2233" s="187">
        <v>758</v>
      </c>
      <c r="V2233" s="187">
        <v>167453677</v>
      </c>
      <c r="W2233" s="187">
        <v>602426</v>
      </c>
      <c r="X2233" s="188">
        <f t="shared" si="157"/>
        <v>19.21102272727272</v>
      </c>
      <c r="Y2233" s="189">
        <v>759</v>
      </c>
      <c r="Z2233" s="189">
        <v>167453677</v>
      </c>
      <c r="AA2233" s="189">
        <v>602427</v>
      </c>
      <c r="AB2233" s="357">
        <v>48</v>
      </c>
    </row>
    <row r="2234" spans="1:28" x14ac:dyDescent="0.25">
      <c r="A2234" s="144" t="s">
        <v>3074</v>
      </c>
      <c r="B2234" s="183">
        <v>167453678</v>
      </c>
      <c r="C2234" s="184">
        <v>5.5</v>
      </c>
      <c r="D2234" s="127">
        <f>(C2234+4.2+coefficient!$B$19-0.5)/0.9*1.19</f>
        <v>28.031111111111109</v>
      </c>
      <c r="E2234" s="128">
        <f>(C2234+4.2+coefficient!$B$19-0.5)/0.95</f>
        <v>22.315789473684212</v>
      </c>
      <c r="F2234" s="178" t="s">
        <v>841</v>
      </c>
      <c r="G2234" s="179">
        <v>2233</v>
      </c>
      <c r="H2234" s="180">
        <f>(C2234+4.2+coefficient!$B$19)/0.85*1.19</f>
        <v>30.379999999999995</v>
      </c>
      <c r="I2234" s="132">
        <v>294</v>
      </c>
      <c r="J2234" s="132">
        <v>167453678</v>
      </c>
      <c r="K2234" s="132">
        <v>453623</v>
      </c>
      <c r="L2234" s="181">
        <f>(C2234+4.2+coefficient!$B$19)/0.88*1.19</f>
        <v>29.344318181818178</v>
      </c>
      <c r="M2234" s="135">
        <v>295</v>
      </c>
      <c r="N2234" s="135">
        <v>167453678</v>
      </c>
      <c r="O2234" s="135">
        <v>453624</v>
      </c>
      <c r="P2234" s="182">
        <f>(C2234+4.2+coefficient!$B$19-0.5)/0.88*1.19</f>
        <v>28.668181818181814</v>
      </c>
      <c r="Q2234" s="137">
        <v>296</v>
      </c>
      <c r="R2234" s="137">
        <v>167453678</v>
      </c>
      <c r="S2234" s="137">
        <v>453625</v>
      </c>
      <c r="T2234" s="186">
        <f t="shared" si="151"/>
        <v>13.117045454545453</v>
      </c>
      <c r="U2234" s="187">
        <v>758</v>
      </c>
      <c r="V2234" s="187">
        <v>167453678</v>
      </c>
      <c r="W2234" s="187">
        <v>602428</v>
      </c>
      <c r="X2234" s="188">
        <f t="shared" si="157"/>
        <v>24.444318181818176</v>
      </c>
      <c r="Y2234" s="189">
        <v>759</v>
      </c>
      <c r="Z2234" s="189">
        <v>167453678</v>
      </c>
      <c r="AA2234" s="189">
        <v>602429</v>
      </c>
      <c r="AB2234" s="357">
        <v>48</v>
      </c>
    </row>
    <row r="2235" spans="1:28" x14ac:dyDescent="0.25">
      <c r="A2235" s="125" t="s">
        <v>3075</v>
      </c>
      <c r="B2235" s="183">
        <v>167453679</v>
      </c>
      <c r="C2235" s="184">
        <v>3.98</v>
      </c>
      <c r="D2235" s="127">
        <f>(C2235+4.2+coefficient!$B$20-0.5)/0.9*1.19</f>
        <v>22.054666666666662</v>
      </c>
      <c r="E2235" s="128">
        <f>(C2235+4.2+coefficient!$B$20-0.5)/0.95</f>
        <v>17.557894736842105</v>
      </c>
      <c r="F2235" s="185" t="s">
        <v>842</v>
      </c>
      <c r="G2235" s="179">
        <v>2234</v>
      </c>
      <c r="H2235" s="180">
        <f>(C2235+4.2+coefficient!$B$20)/0.85*1.19</f>
        <v>24.052</v>
      </c>
      <c r="I2235" s="132">
        <v>294</v>
      </c>
      <c r="J2235" s="132">
        <v>167453679</v>
      </c>
      <c r="K2235" s="132">
        <v>453626</v>
      </c>
      <c r="L2235" s="181">
        <f>(C2235+4.2+coefficient!$B$20)/0.88*1.19</f>
        <v>23.232045454545453</v>
      </c>
      <c r="M2235" s="135">
        <v>295</v>
      </c>
      <c r="N2235" s="135">
        <v>167453679</v>
      </c>
      <c r="O2235" s="135">
        <v>453627</v>
      </c>
      <c r="P2235" s="182">
        <f>(C2235+4.2+coefficient!$B$20-0.5)/0.88*1.19</f>
        <v>22.55590909090909</v>
      </c>
      <c r="Q2235" s="137">
        <v>296</v>
      </c>
      <c r="R2235" s="137">
        <v>167453679</v>
      </c>
      <c r="S2235" s="137">
        <v>453628</v>
      </c>
      <c r="T2235" s="186">
        <f t="shared" si="151"/>
        <v>11.061590909090908</v>
      </c>
      <c r="U2235" s="187">
        <v>758</v>
      </c>
      <c r="V2235" s="187">
        <v>167453679</v>
      </c>
      <c r="W2235" s="187">
        <v>602430</v>
      </c>
      <c r="X2235" s="188">
        <f t="shared" si="157"/>
        <v>18.332045454545451</v>
      </c>
      <c r="Y2235" s="189">
        <v>759</v>
      </c>
      <c r="Z2235" s="189">
        <v>167453679</v>
      </c>
      <c r="AA2235" s="189">
        <v>602431</v>
      </c>
      <c r="AB2235" s="357">
        <v>48</v>
      </c>
    </row>
    <row r="2236" spans="1:28" x14ac:dyDescent="0.25">
      <c r="A2236" s="144" t="s">
        <v>3076</v>
      </c>
      <c r="B2236" s="183">
        <v>167453680</v>
      </c>
      <c r="C2236" s="184">
        <v>4.8499999999999996</v>
      </c>
      <c r="D2236" s="127">
        <f>(C2236+4.2+coefficient!$B$19-0.5)/0.9*1.19</f>
        <v>27.171666666666663</v>
      </c>
      <c r="E2236" s="128">
        <f>(C2236+4.2+coefficient!$B$19-0.5)/0.95</f>
        <v>21.631578947368421</v>
      </c>
      <c r="F2236" s="178" t="s">
        <v>841</v>
      </c>
      <c r="G2236" s="179">
        <v>2235</v>
      </c>
      <c r="H2236" s="180">
        <f>(C2236+4.2+coefficient!$B$19)/0.85*1.19</f>
        <v>29.47</v>
      </c>
      <c r="I2236" s="132">
        <v>294</v>
      </c>
      <c r="J2236" s="132">
        <v>167453680</v>
      </c>
      <c r="K2236" s="132">
        <v>453629</v>
      </c>
      <c r="L2236" s="181">
        <f>(C2236+4.2+coefficient!$B$19)/0.88*1.19</f>
        <v>28.465340909090909</v>
      </c>
      <c r="M2236" s="135">
        <v>295</v>
      </c>
      <c r="N2236" s="135">
        <v>167453680</v>
      </c>
      <c r="O2236" s="135">
        <v>453630</v>
      </c>
      <c r="P2236" s="182">
        <f>(C2236+4.2+coefficient!$B$19-0.5)/0.88*1.19</f>
        <v>27.789204545454542</v>
      </c>
      <c r="Q2236" s="137">
        <v>296</v>
      </c>
      <c r="R2236" s="137">
        <v>167453680</v>
      </c>
      <c r="S2236" s="137">
        <v>453631</v>
      </c>
      <c r="T2236" s="186">
        <f t="shared" si="151"/>
        <v>12.238068181818182</v>
      </c>
      <c r="U2236" s="187">
        <v>758</v>
      </c>
      <c r="V2236" s="187">
        <v>167453680</v>
      </c>
      <c r="W2236" s="187">
        <v>602432</v>
      </c>
      <c r="X2236" s="188">
        <f t="shared" si="157"/>
        <v>23.565340909090907</v>
      </c>
      <c r="Y2236" s="189">
        <v>759</v>
      </c>
      <c r="Z2236" s="189">
        <v>167453680</v>
      </c>
      <c r="AA2236" s="189">
        <v>602433</v>
      </c>
      <c r="AB2236" s="357">
        <v>48</v>
      </c>
    </row>
    <row r="2237" spans="1:28" x14ac:dyDescent="0.25">
      <c r="A2237" s="125" t="s">
        <v>3077</v>
      </c>
      <c r="B2237" s="183">
        <v>167453681</v>
      </c>
      <c r="C2237" s="184">
        <v>4.0599999999999996</v>
      </c>
      <c r="D2237" s="127">
        <f>(C2237+4.2+coefficient!$B$20-0.5)/0.9*1.19</f>
        <v>22.16044444444444</v>
      </c>
      <c r="E2237" s="128">
        <f>(C2237+4.2+coefficient!$B$20-0.5)/0.95</f>
        <v>17.642105263157895</v>
      </c>
      <c r="F2237" s="185" t="s">
        <v>842</v>
      </c>
      <c r="G2237" s="179">
        <v>2236</v>
      </c>
      <c r="H2237" s="180">
        <f>(C2237+4.2+coefficient!$B$20)/0.85*1.19</f>
        <v>24.163999999999998</v>
      </c>
      <c r="I2237" s="132">
        <v>294</v>
      </c>
      <c r="J2237" s="132">
        <v>167453681</v>
      </c>
      <c r="K2237" s="132">
        <v>453632</v>
      </c>
      <c r="L2237" s="181">
        <f>(C2237+4.2+coefficient!$B$20)/0.88*1.19</f>
        <v>23.340227272727269</v>
      </c>
      <c r="M2237" s="135">
        <v>295</v>
      </c>
      <c r="N2237" s="135">
        <v>167453681</v>
      </c>
      <c r="O2237" s="135">
        <v>453633</v>
      </c>
      <c r="P2237" s="182">
        <f>(C2237+4.2+coefficient!$B$20-0.5)/0.88*1.19</f>
        <v>22.664090909090906</v>
      </c>
      <c r="Q2237" s="137">
        <v>296</v>
      </c>
      <c r="R2237" s="137">
        <v>167453681</v>
      </c>
      <c r="S2237" s="137">
        <v>453634</v>
      </c>
      <c r="T2237" s="186">
        <f t="shared" si="151"/>
        <v>11.169772727272727</v>
      </c>
      <c r="U2237" s="187">
        <v>758</v>
      </c>
      <c r="V2237" s="187">
        <v>167453681</v>
      </c>
      <c r="W2237" s="187">
        <v>602434</v>
      </c>
      <c r="X2237" s="188">
        <f>L2237-1</f>
        <v>22.340227272727269</v>
      </c>
      <c r="Y2237" s="189">
        <v>759</v>
      </c>
      <c r="Z2237" s="189">
        <v>167453681</v>
      </c>
      <c r="AA2237" s="189">
        <v>602435</v>
      </c>
      <c r="AB2237" s="357">
        <v>10</v>
      </c>
    </row>
    <row r="2238" spans="1:28" x14ac:dyDescent="0.25">
      <c r="A2238" s="144" t="s">
        <v>3078</v>
      </c>
      <c r="B2238" s="183">
        <v>167453682</v>
      </c>
      <c r="C2238" s="184">
        <v>4.93</v>
      </c>
      <c r="D2238" s="127">
        <f>(C2238+4.2+coefficient!$B$19-0.5)/0.9*1.19</f>
        <v>27.277444444444441</v>
      </c>
      <c r="E2238" s="128">
        <f>(C2238+4.2+coefficient!$B$19-0.5)/0.95</f>
        <v>21.715789473684211</v>
      </c>
      <c r="F2238" s="178" t="s">
        <v>841</v>
      </c>
      <c r="G2238" s="179">
        <v>2237</v>
      </c>
      <c r="H2238" s="180">
        <f>(C2238+4.2+coefficient!$B$19)/0.85*1.19</f>
        <v>29.582000000000001</v>
      </c>
      <c r="I2238" s="132">
        <v>294</v>
      </c>
      <c r="J2238" s="132">
        <v>167453682</v>
      </c>
      <c r="K2238" s="132">
        <v>453635</v>
      </c>
      <c r="L2238" s="181">
        <f>(C2238+4.2+coefficient!$B$19)/0.88*1.19</f>
        <v>28.573522727272728</v>
      </c>
      <c r="M2238" s="135">
        <v>295</v>
      </c>
      <c r="N2238" s="135">
        <v>167453682</v>
      </c>
      <c r="O2238" s="135">
        <v>453636</v>
      </c>
      <c r="P2238" s="182">
        <f>(C2238+4.2+coefficient!$B$19-0.5)/0.88*1.19</f>
        <v>27.897386363636361</v>
      </c>
      <c r="Q2238" s="137">
        <v>296</v>
      </c>
      <c r="R2238" s="137">
        <v>167453682</v>
      </c>
      <c r="S2238" s="137">
        <v>453637</v>
      </c>
      <c r="T2238" s="186">
        <f t="shared" si="151"/>
        <v>12.346249999999998</v>
      </c>
      <c r="U2238" s="187">
        <v>758</v>
      </c>
      <c r="V2238" s="187">
        <v>167453682</v>
      </c>
      <c r="W2238" s="187">
        <v>602436</v>
      </c>
      <c r="X2238" s="188">
        <f>L2238-1</f>
        <v>27.573522727272728</v>
      </c>
      <c r="Y2238" s="189">
        <v>759</v>
      </c>
      <c r="Z2238" s="189">
        <v>167453682</v>
      </c>
      <c r="AA2238" s="189">
        <v>602437</v>
      </c>
      <c r="AB2238" s="357">
        <v>10</v>
      </c>
    </row>
    <row r="2239" spans="1:28" x14ac:dyDescent="0.25">
      <c r="A2239" s="125" t="s">
        <v>3079</v>
      </c>
      <c r="B2239" s="183">
        <v>167453683</v>
      </c>
      <c r="C2239" s="184">
        <v>4.07</v>
      </c>
      <c r="D2239" s="127">
        <f>(C2239+4.2+coefficient!$B$20-0.5)/0.9*1.19</f>
        <v>22.173666666666666</v>
      </c>
      <c r="E2239" s="128">
        <f>(C2239+4.2+coefficient!$B$20-0.5)/0.95</f>
        <v>17.652631578947368</v>
      </c>
      <c r="F2239" s="185" t="s">
        <v>842</v>
      </c>
      <c r="G2239" s="179">
        <v>2238</v>
      </c>
      <c r="H2239" s="180">
        <f>(C2239+4.2+coefficient!$B$20)/0.85*1.19</f>
        <v>24.177999999999997</v>
      </c>
      <c r="I2239" s="132">
        <v>294</v>
      </c>
      <c r="J2239" s="132">
        <v>167453683</v>
      </c>
      <c r="K2239" s="132">
        <v>453638</v>
      </c>
      <c r="L2239" s="181">
        <f>(C2239+4.2+coefficient!$B$20)/0.88*1.19</f>
        <v>23.353749999999998</v>
      </c>
      <c r="M2239" s="135">
        <v>295</v>
      </c>
      <c r="N2239" s="135">
        <v>167453683</v>
      </c>
      <c r="O2239" s="135">
        <v>453639</v>
      </c>
      <c r="P2239" s="182">
        <f>(C2239+4.2+coefficient!$B$20-0.5)/0.88*1.19</f>
        <v>22.677613636363635</v>
      </c>
      <c r="Q2239" s="137">
        <v>296</v>
      </c>
      <c r="R2239" s="137">
        <v>167453683</v>
      </c>
      <c r="S2239" s="137">
        <v>453640</v>
      </c>
      <c r="T2239" s="186">
        <f t="shared" si="151"/>
        <v>11.183295454545453</v>
      </c>
      <c r="U2239" s="187">
        <v>758</v>
      </c>
      <c r="V2239" s="187">
        <v>167453683</v>
      </c>
      <c r="W2239" s="187">
        <v>602438</v>
      </c>
      <c r="X2239" s="188">
        <f t="shared" ref="X2239:X2249" si="158">L2239-4.9</f>
        <v>18.453749999999999</v>
      </c>
      <c r="Y2239" s="189">
        <v>759</v>
      </c>
      <c r="Z2239" s="189">
        <v>167453683</v>
      </c>
      <c r="AA2239" s="189">
        <v>602439</v>
      </c>
      <c r="AB2239" s="357">
        <v>48</v>
      </c>
    </row>
    <row r="2240" spans="1:28" x14ac:dyDescent="0.25">
      <c r="A2240" s="144" t="s">
        <v>3080</v>
      </c>
      <c r="B2240" s="183">
        <v>167453684</v>
      </c>
      <c r="C2240" s="184">
        <v>4.18</v>
      </c>
      <c r="D2240" s="127">
        <f>(C2240+4.2+coefficient!$B$20-0.5)/0.9*1.19</f>
        <v>22.319111111111106</v>
      </c>
      <c r="E2240" s="128">
        <f>(C2240+4.2+coefficient!$B$20-0.5)/0.95</f>
        <v>17.768421052631577</v>
      </c>
      <c r="F2240" s="178" t="s">
        <v>842</v>
      </c>
      <c r="G2240" s="179">
        <v>2239</v>
      </c>
      <c r="H2240" s="180">
        <f>(C2240+4.2+coefficient!$B$20)/0.85*1.19</f>
        <v>24.331999999999997</v>
      </c>
      <c r="I2240" s="132">
        <v>294</v>
      </c>
      <c r="J2240" s="132">
        <v>167453684</v>
      </c>
      <c r="K2240" s="132">
        <v>453641</v>
      </c>
      <c r="L2240" s="181">
        <f>(C2240+4.2+coefficient!$B$20)/0.88*1.19</f>
        <v>23.502499999999998</v>
      </c>
      <c r="M2240" s="135">
        <v>295</v>
      </c>
      <c r="N2240" s="135">
        <v>167453684</v>
      </c>
      <c r="O2240" s="135">
        <v>453642</v>
      </c>
      <c r="P2240" s="182">
        <f>(C2240+4.2+coefficient!$B$20-0.5)/0.88*1.19</f>
        <v>22.826363636363634</v>
      </c>
      <c r="Q2240" s="137">
        <v>296</v>
      </c>
      <c r="R2240" s="137">
        <v>167453684</v>
      </c>
      <c r="S2240" s="137">
        <v>453643</v>
      </c>
      <c r="T2240" s="186">
        <f t="shared" si="151"/>
        <v>11.332045454545453</v>
      </c>
      <c r="U2240" s="187">
        <v>758</v>
      </c>
      <c r="V2240" s="187">
        <v>167453684</v>
      </c>
      <c r="W2240" s="187">
        <v>602440</v>
      </c>
      <c r="X2240" s="188">
        <f t="shared" si="158"/>
        <v>18.602499999999999</v>
      </c>
      <c r="Y2240" s="189">
        <v>759</v>
      </c>
      <c r="Z2240" s="189">
        <v>167453684</v>
      </c>
      <c r="AA2240" s="189">
        <v>602441</v>
      </c>
      <c r="AB2240" s="357">
        <v>48</v>
      </c>
    </row>
    <row r="2241" spans="1:33" x14ac:dyDescent="0.25">
      <c r="A2241" s="125" t="s">
        <v>3081</v>
      </c>
      <c r="B2241" s="183">
        <v>167453685</v>
      </c>
      <c r="C2241" s="184">
        <v>2.37</v>
      </c>
      <c r="D2241" s="127">
        <f>(C2241+4.2+coefficient!$B$21-0.5)/0.9*1.19</f>
        <v>17.281444444444443</v>
      </c>
      <c r="E2241" s="128">
        <f>(C2241+4.2+coefficient!$B$21-0.5)/0.95</f>
        <v>13.757894736842106</v>
      </c>
      <c r="F2241" s="185" t="s">
        <v>516</v>
      </c>
      <c r="G2241" s="179">
        <v>2240</v>
      </c>
      <c r="H2241" s="180">
        <f>(C2241+4.2+coefficient!$B$21)/0.85*1.19</f>
        <v>18.997999999999998</v>
      </c>
      <c r="I2241" s="132">
        <v>294</v>
      </c>
      <c r="J2241" s="132">
        <v>167453685</v>
      </c>
      <c r="K2241" s="132">
        <v>453644</v>
      </c>
      <c r="L2241" s="181">
        <f>(C2241+4.2+coefficient!$B$21)/0.88*1.19</f>
        <v>18.350340909090907</v>
      </c>
      <c r="M2241" s="135">
        <v>295</v>
      </c>
      <c r="N2241" s="135">
        <v>167453685</v>
      </c>
      <c r="O2241" s="135">
        <v>453645</v>
      </c>
      <c r="P2241" s="182">
        <f>(C2241+4.2+coefficient!$B$21-0.5)/0.88*1.19</f>
        <v>17.674204545454547</v>
      </c>
      <c r="Q2241" s="137">
        <v>296</v>
      </c>
      <c r="R2241" s="137">
        <v>167453685</v>
      </c>
      <c r="S2241" s="137">
        <v>453646</v>
      </c>
      <c r="T2241" s="186">
        <f t="shared" si="151"/>
        <v>8.8844318181818185</v>
      </c>
      <c r="U2241" s="187">
        <v>758</v>
      </c>
      <c r="V2241" s="187">
        <v>167453685</v>
      </c>
      <c r="W2241" s="187">
        <v>602442</v>
      </c>
      <c r="X2241" s="188">
        <f t="shared" si="158"/>
        <v>13.450340909090906</v>
      </c>
      <c r="Y2241" s="189">
        <v>759</v>
      </c>
      <c r="Z2241" s="189">
        <v>167453685</v>
      </c>
      <c r="AA2241" s="189">
        <v>602443</v>
      </c>
      <c r="AB2241" s="357">
        <v>23</v>
      </c>
    </row>
    <row r="2242" spans="1:33" x14ac:dyDescent="0.25">
      <c r="A2242" s="144" t="s">
        <v>3082</v>
      </c>
      <c r="B2242" s="183">
        <v>167453686</v>
      </c>
      <c r="C2242" s="184">
        <v>3.3</v>
      </c>
      <c r="D2242" s="127">
        <f>(C2242+4.2+coefficient!$B$20-0.5)/0.9*1.19</f>
        <v>21.155555555555555</v>
      </c>
      <c r="E2242" s="128">
        <f>(C2242+4.2+coefficient!$B$20-0.5)/0.95</f>
        <v>16.842105263157894</v>
      </c>
      <c r="F2242" s="178" t="s">
        <v>842</v>
      </c>
      <c r="G2242" s="179">
        <v>2241</v>
      </c>
      <c r="H2242" s="180">
        <f>(C2242+4.2+coefficient!$B$20)/0.85*1.19</f>
        <v>23.1</v>
      </c>
      <c r="I2242" s="132">
        <v>294</v>
      </c>
      <c r="J2242" s="132">
        <v>167453686</v>
      </c>
      <c r="K2242" s="132">
        <v>453647</v>
      </c>
      <c r="L2242" s="181">
        <f>(C2242+4.2+coefficient!$B$20)/0.88*1.19</f>
        <v>22.3125</v>
      </c>
      <c r="M2242" s="135">
        <v>295</v>
      </c>
      <c r="N2242" s="135">
        <v>167453686</v>
      </c>
      <c r="O2242" s="135">
        <v>453648</v>
      </c>
      <c r="P2242" s="182">
        <f>(C2242+4.2+coefficient!$B$20-0.5)/0.88*1.19</f>
        <v>21.636363636363637</v>
      </c>
      <c r="Q2242" s="137">
        <v>296</v>
      </c>
      <c r="R2242" s="137">
        <v>167453686</v>
      </c>
      <c r="S2242" s="137">
        <v>453649</v>
      </c>
      <c r="T2242" s="186">
        <f t="shared" ref="T2242:T2305" si="159">(C2242+4.2)/0.88*1.19</f>
        <v>10.142045454545455</v>
      </c>
      <c r="U2242" s="187">
        <v>758</v>
      </c>
      <c r="V2242" s="187">
        <v>167453686</v>
      </c>
      <c r="W2242" s="187">
        <v>602444</v>
      </c>
      <c r="X2242" s="188">
        <f t="shared" si="158"/>
        <v>17.412500000000001</v>
      </c>
      <c r="Y2242" s="189">
        <v>759</v>
      </c>
      <c r="Z2242" s="189">
        <v>167453686</v>
      </c>
      <c r="AA2242" s="189">
        <v>602445</v>
      </c>
      <c r="AB2242" s="357">
        <v>23</v>
      </c>
    </row>
    <row r="2243" spans="1:33" x14ac:dyDescent="0.25">
      <c r="A2243" s="125" t="s">
        <v>3083</v>
      </c>
      <c r="B2243" s="183">
        <v>167453687</v>
      </c>
      <c r="C2243" s="184">
        <v>4.17</v>
      </c>
      <c r="D2243" s="127">
        <f>(C2243+4.2+coefficient!$B$19-0.5)/0.9*1.19</f>
        <v>26.272555555555556</v>
      </c>
      <c r="E2243" s="128">
        <f>(C2243+4.2+coefficient!$B$19-0.5)/0.95</f>
        <v>20.915789473684214</v>
      </c>
      <c r="F2243" s="185" t="s">
        <v>841</v>
      </c>
      <c r="G2243" s="179">
        <v>2242</v>
      </c>
      <c r="H2243" s="180">
        <f>(C2243+4.2+coefficient!$B$19)/0.85*1.19</f>
        <v>28.517999999999997</v>
      </c>
      <c r="I2243" s="132">
        <v>294</v>
      </c>
      <c r="J2243" s="132">
        <v>167453687</v>
      </c>
      <c r="K2243" s="132">
        <v>453650</v>
      </c>
      <c r="L2243" s="181">
        <f>(C2243+4.2+coefficient!$B$19)/0.88*1.19</f>
        <v>27.545795454545456</v>
      </c>
      <c r="M2243" s="135">
        <v>295</v>
      </c>
      <c r="N2243" s="135">
        <v>167453687</v>
      </c>
      <c r="O2243" s="135">
        <v>453651</v>
      </c>
      <c r="P2243" s="182">
        <f>(C2243+4.2+coefficient!$B$19-0.5)/0.88*1.19</f>
        <v>26.869659090909092</v>
      </c>
      <c r="Q2243" s="137">
        <v>296</v>
      </c>
      <c r="R2243" s="137">
        <v>167453687</v>
      </c>
      <c r="S2243" s="137">
        <v>453652</v>
      </c>
      <c r="T2243" s="186">
        <f t="shared" si="159"/>
        <v>11.318522727272727</v>
      </c>
      <c r="U2243" s="187">
        <v>758</v>
      </c>
      <c r="V2243" s="187">
        <v>167453687</v>
      </c>
      <c r="W2243" s="187">
        <v>602446</v>
      </c>
      <c r="X2243" s="188">
        <f t="shared" si="158"/>
        <v>22.645795454545457</v>
      </c>
      <c r="Y2243" s="189">
        <v>759</v>
      </c>
      <c r="Z2243" s="189">
        <v>167453687</v>
      </c>
      <c r="AA2243" s="189">
        <v>602447</v>
      </c>
      <c r="AB2243" s="357">
        <v>23</v>
      </c>
      <c r="AE2243">
        <v>1</v>
      </c>
      <c r="AF2243">
        <v>27.55</v>
      </c>
      <c r="AG2243">
        <v>0</v>
      </c>
    </row>
    <row r="2244" spans="1:33" x14ac:dyDescent="0.25">
      <c r="A2244" s="144" t="s">
        <v>3084</v>
      </c>
      <c r="B2244" s="183">
        <v>167453688</v>
      </c>
      <c r="C2244" s="184">
        <v>3.59</v>
      </c>
      <c r="D2244" s="127">
        <f>(C2244+4.2+coefficient!$B$20-0.5)/0.9*1.19</f>
        <v>21.538999999999998</v>
      </c>
      <c r="E2244" s="128">
        <f>(C2244+4.2+coefficient!$B$20-0.5)/0.95</f>
        <v>17.147368421052633</v>
      </c>
      <c r="F2244" s="178" t="s">
        <v>842</v>
      </c>
      <c r="G2244" s="179">
        <v>2243</v>
      </c>
      <c r="H2244" s="180">
        <f>(C2244+4.2+coefficient!$B$20)/0.85*1.19</f>
        <v>23.506</v>
      </c>
      <c r="I2244" s="132">
        <v>294</v>
      </c>
      <c r="J2244" s="132">
        <v>167453688</v>
      </c>
      <c r="K2244" s="132">
        <v>453653</v>
      </c>
      <c r="L2244" s="181">
        <f>(C2244+4.2+coefficient!$B$20)/0.88*1.19</f>
        <v>22.70465909090909</v>
      </c>
      <c r="M2244" s="135">
        <v>295</v>
      </c>
      <c r="N2244" s="135">
        <v>167453688</v>
      </c>
      <c r="O2244" s="135">
        <v>453654</v>
      </c>
      <c r="P2244" s="182">
        <f>(C2244+4.2+coefficient!$B$20-0.5)/0.88*1.19</f>
        <v>22.028522727272726</v>
      </c>
      <c r="Q2244" s="137">
        <v>296</v>
      </c>
      <c r="R2244" s="137">
        <v>167453688</v>
      </c>
      <c r="S2244" s="137">
        <v>453655</v>
      </c>
      <c r="T2244" s="186">
        <f t="shared" si="159"/>
        <v>10.534204545454545</v>
      </c>
      <c r="U2244" s="187">
        <v>758</v>
      </c>
      <c r="V2244" s="187">
        <v>167453688</v>
      </c>
      <c r="W2244" s="187">
        <v>602448</v>
      </c>
      <c r="X2244" s="188">
        <f t="shared" si="158"/>
        <v>17.804659090909091</v>
      </c>
      <c r="Y2244" s="189">
        <v>759</v>
      </c>
      <c r="Z2244" s="189">
        <v>167453688</v>
      </c>
      <c r="AA2244" s="189">
        <v>602449</v>
      </c>
      <c r="AB2244" s="357">
        <v>23</v>
      </c>
    </row>
    <row r="2245" spans="1:33" x14ac:dyDescent="0.25">
      <c r="A2245" s="125" t="s">
        <v>3085</v>
      </c>
      <c r="B2245" s="183">
        <v>167453689</v>
      </c>
      <c r="C2245" s="184">
        <v>3.51</v>
      </c>
      <c r="D2245" s="127">
        <f>(C2245+4.2+coefficient!$B$20-0.5)/0.9*1.19</f>
        <v>21.433222222222224</v>
      </c>
      <c r="E2245" s="128">
        <f>(C2245+4.2+coefficient!$B$20-0.5)/0.95</f>
        <v>17.063157894736843</v>
      </c>
      <c r="F2245" s="185" t="s">
        <v>842</v>
      </c>
      <c r="G2245" s="179">
        <v>2244</v>
      </c>
      <c r="H2245" s="180">
        <f>(C2245+4.2+coefficient!$B$20)/0.85*1.19</f>
        <v>23.394000000000002</v>
      </c>
      <c r="I2245" s="132">
        <v>294</v>
      </c>
      <c r="J2245" s="132">
        <v>167453689</v>
      </c>
      <c r="K2245" s="132">
        <v>453656</v>
      </c>
      <c r="L2245" s="181">
        <f>(C2245+4.2+coefficient!$B$20)/0.88*1.19</f>
        <v>22.59647727272727</v>
      </c>
      <c r="M2245" s="135">
        <v>295</v>
      </c>
      <c r="N2245" s="135">
        <v>167453689</v>
      </c>
      <c r="O2245" s="135">
        <v>453657</v>
      </c>
      <c r="P2245" s="182">
        <f>(C2245+4.2+coefficient!$B$20-0.5)/0.88*1.19</f>
        <v>21.92034090909091</v>
      </c>
      <c r="Q2245" s="137">
        <v>296</v>
      </c>
      <c r="R2245" s="137">
        <v>167453689</v>
      </c>
      <c r="S2245" s="137">
        <v>453658</v>
      </c>
      <c r="T2245" s="186">
        <f t="shared" si="159"/>
        <v>10.426022727272727</v>
      </c>
      <c r="U2245" s="187">
        <v>758</v>
      </c>
      <c r="V2245" s="187">
        <v>167453689</v>
      </c>
      <c r="W2245" s="187">
        <v>602450</v>
      </c>
      <c r="X2245" s="188">
        <f t="shared" si="158"/>
        <v>17.696477272727272</v>
      </c>
      <c r="Y2245" s="189">
        <v>759</v>
      </c>
      <c r="Z2245" s="189">
        <v>167453689</v>
      </c>
      <c r="AA2245" s="189">
        <v>602451</v>
      </c>
      <c r="AB2245" s="357">
        <v>23</v>
      </c>
    </row>
    <row r="2246" spans="1:33" x14ac:dyDescent="0.25">
      <c r="A2246" s="144" t="s">
        <v>3086</v>
      </c>
      <c r="B2246" s="183">
        <v>167453690</v>
      </c>
      <c r="C2246" s="184">
        <v>3.52</v>
      </c>
      <c r="D2246" s="127">
        <f>(C2246+4.2+coefficient!$B$20-0.5)/0.9*1.19</f>
        <v>21.446444444444442</v>
      </c>
      <c r="E2246" s="128">
        <f>(C2246+4.2+coefficient!$B$20-0.5)/0.95</f>
        <v>17.073684210526316</v>
      </c>
      <c r="F2246" s="178" t="s">
        <v>842</v>
      </c>
      <c r="G2246" s="179">
        <v>2245</v>
      </c>
      <c r="H2246" s="180">
        <f>(C2246+4.2+coefficient!$B$20)/0.85*1.19</f>
        <v>23.407999999999998</v>
      </c>
      <c r="I2246" s="132">
        <v>294</v>
      </c>
      <c r="J2246" s="132">
        <v>167453690</v>
      </c>
      <c r="K2246" s="132">
        <v>453659</v>
      </c>
      <c r="L2246" s="181">
        <f>(C2246+4.2+coefficient!$B$20)/0.88*1.19</f>
        <v>22.61</v>
      </c>
      <c r="M2246" s="135">
        <v>295</v>
      </c>
      <c r="N2246" s="135">
        <v>167453690</v>
      </c>
      <c r="O2246" s="135">
        <v>453660</v>
      </c>
      <c r="P2246" s="182">
        <f>(C2246+4.2+coefficient!$B$20-0.5)/0.88*1.19</f>
        <v>21.933863636363633</v>
      </c>
      <c r="Q2246" s="137">
        <v>296</v>
      </c>
      <c r="R2246" s="137">
        <v>167453690</v>
      </c>
      <c r="S2246" s="137">
        <v>453661</v>
      </c>
      <c r="T2246" s="186">
        <f t="shared" si="159"/>
        <v>10.439545454545454</v>
      </c>
      <c r="U2246" s="187">
        <v>758</v>
      </c>
      <c r="V2246" s="187">
        <v>167453690</v>
      </c>
      <c r="W2246" s="187">
        <v>602452</v>
      </c>
      <c r="X2246" s="188">
        <f t="shared" si="158"/>
        <v>17.71</v>
      </c>
      <c r="Y2246" s="189">
        <v>759</v>
      </c>
      <c r="Z2246" s="189">
        <v>167453690</v>
      </c>
      <c r="AA2246" s="189">
        <v>602453</v>
      </c>
      <c r="AB2246" s="357">
        <v>23</v>
      </c>
    </row>
    <row r="2247" spans="1:33" x14ac:dyDescent="0.25">
      <c r="A2247" s="125" t="s">
        <v>3087</v>
      </c>
      <c r="B2247" s="183">
        <v>167453691</v>
      </c>
      <c r="C2247" s="184">
        <v>2.2400000000000002</v>
      </c>
      <c r="D2247" s="127">
        <f>(C2247+4.2+coefficient!$B$21-0.5)/0.9*1.19</f>
        <v>17.109555555555556</v>
      </c>
      <c r="E2247" s="128">
        <f>(C2247+4.2+coefficient!$B$21-0.5)/0.95</f>
        <v>13.62105263157895</v>
      </c>
      <c r="F2247" s="185" t="s">
        <v>516</v>
      </c>
      <c r="G2247" s="179">
        <v>2246</v>
      </c>
      <c r="H2247" s="180">
        <f>(C2247+4.2+coefficient!$B$21)/0.85*1.19</f>
        <v>18.816000000000003</v>
      </c>
      <c r="I2247" s="132">
        <v>294</v>
      </c>
      <c r="J2247" s="132">
        <v>167453691</v>
      </c>
      <c r="K2247" s="132">
        <v>453662</v>
      </c>
      <c r="L2247" s="181">
        <f>(C2247+4.2+coefficient!$B$21)/0.88*1.19</f>
        <v>18.174545454545456</v>
      </c>
      <c r="M2247" s="135">
        <v>295</v>
      </c>
      <c r="N2247" s="135">
        <v>167453691</v>
      </c>
      <c r="O2247" s="135">
        <v>453663</v>
      </c>
      <c r="P2247" s="182">
        <f>(C2247+4.2+coefficient!$B$21-0.5)/0.88*1.19</f>
        <v>17.498409090909092</v>
      </c>
      <c r="Q2247" s="137">
        <v>296</v>
      </c>
      <c r="R2247" s="137">
        <v>167453691</v>
      </c>
      <c r="S2247" s="137">
        <v>453664</v>
      </c>
      <c r="T2247" s="186">
        <f t="shared" si="159"/>
        <v>8.708636363636364</v>
      </c>
      <c r="U2247" s="187">
        <v>758</v>
      </c>
      <c r="V2247" s="187">
        <v>167453691</v>
      </c>
      <c r="W2247" s="187">
        <v>602454</v>
      </c>
      <c r="X2247" s="188">
        <f t="shared" si="158"/>
        <v>13.274545454545455</v>
      </c>
      <c r="Y2247" s="189">
        <v>759</v>
      </c>
      <c r="Z2247" s="189">
        <v>167453691</v>
      </c>
      <c r="AA2247" s="189">
        <v>602455</v>
      </c>
      <c r="AB2247" s="357">
        <v>35</v>
      </c>
    </row>
    <row r="2248" spans="1:33" x14ac:dyDescent="0.25">
      <c r="A2248" s="144" t="s">
        <v>3088</v>
      </c>
      <c r="B2248" s="183">
        <v>167453692</v>
      </c>
      <c r="C2248" s="184">
        <v>3.17</v>
      </c>
      <c r="D2248" s="127">
        <f>(C2248+4.2+coefficient!$B$20-0.5)/0.9*1.19</f>
        <v>20.983666666666664</v>
      </c>
      <c r="E2248" s="128">
        <f>(C2248+4.2+coefficient!$B$20-0.5)/0.95</f>
        <v>16.705263157894738</v>
      </c>
      <c r="F2248" s="178" t="s">
        <v>842</v>
      </c>
      <c r="G2248" s="179">
        <v>2247</v>
      </c>
      <c r="H2248" s="180">
        <f>(C2248+4.2+coefficient!$B$20)/0.85*1.19</f>
        <v>22.918000000000003</v>
      </c>
      <c r="I2248" s="132">
        <v>294</v>
      </c>
      <c r="J2248" s="132">
        <v>167453692</v>
      </c>
      <c r="K2248" s="132">
        <v>453665</v>
      </c>
      <c r="L2248" s="181">
        <f>(C2248+4.2+coefficient!$B$20)/0.88*1.19</f>
        <v>22.136704545454545</v>
      </c>
      <c r="M2248" s="135">
        <v>295</v>
      </c>
      <c r="N2248" s="135">
        <v>167453692</v>
      </c>
      <c r="O2248" s="135">
        <v>453666</v>
      </c>
      <c r="P2248" s="182">
        <f>(C2248+4.2+coefficient!$B$20-0.5)/0.88*1.19</f>
        <v>21.460568181818182</v>
      </c>
      <c r="Q2248" s="137">
        <v>296</v>
      </c>
      <c r="R2248" s="137">
        <v>167453692</v>
      </c>
      <c r="S2248" s="137">
        <v>453667</v>
      </c>
      <c r="T2248" s="186">
        <f t="shared" si="159"/>
        <v>9.9662499999999987</v>
      </c>
      <c r="U2248" s="187">
        <v>758</v>
      </c>
      <c r="V2248" s="187">
        <v>167453692</v>
      </c>
      <c r="W2248" s="187">
        <v>602456</v>
      </c>
      <c r="X2248" s="188">
        <f t="shared" si="158"/>
        <v>17.236704545454543</v>
      </c>
      <c r="Y2248" s="189">
        <v>759</v>
      </c>
      <c r="Z2248" s="189">
        <v>167453692</v>
      </c>
      <c r="AA2248" s="189">
        <v>602457</v>
      </c>
      <c r="AB2248" s="357">
        <v>35</v>
      </c>
    </row>
    <row r="2249" spans="1:33" x14ac:dyDescent="0.25">
      <c r="A2249" s="125" t="s">
        <v>3089</v>
      </c>
      <c r="B2249" s="183">
        <v>167453693</v>
      </c>
      <c r="C2249" s="184">
        <v>4.04</v>
      </c>
      <c r="D2249" s="127">
        <f>(C2249+4.2+coefficient!$B$19-0.5)/0.9*1.19</f>
        <v>26.100666666666665</v>
      </c>
      <c r="E2249" s="128">
        <f>(C2249+4.2+coefficient!$B$19-0.5)/0.95</f>
        <v>20.778947368421054</v>
      </c>
      <c r="F2249" s="185" t="s">
        <v>841</v>
      </c>
      <c r="G2249" s="179">
        <v>2248</v>
      </c>
      <c r="H2249" s="180">
        <f>(C2249+4.2+coefficient!$B$19)/0.85*1.19</f>
        <v>28.336000000000002</v>
      </c>
      <c r="I2249" s="132">
        <v>294</v>
      </c>
      <c r="J2249" s="132">
        <v>167453693</v>
      </c>
      <c r="K2249" s="132">
        <v>453668</v>
      </c>
      <c r="L2249" s="181">
        <f>(C2249+4.2+coefficient!$B$19)/0.88*1.19</f>
        <v>27.370000000000005</v>
      </c>
      <c r="M2249" s="135">
        <v>295</v>
      </c>
      <c r="N2249" s="135">
        <v>167453693</v>
      </c>
      <c r="O2249" s="135">
        <v>453669</v>
      </c>
      <c r="P2249" s="182">
        <f>(C2249+4.2+coefficient!$B$19-0.5)/0.88*1.19</f>
        <v>26.693863636363638</v>
      </c>
      <c r="Q2249" s="137">
        <v>296</v>
      </c>
      <c r="R2249" s="137">
        <v>167453693</v>
      </c>
      <c r="S2249" s="137">
        <v>453670</v>
      </c>
      <c r="T2249" s="186">
        <f t="shared" si="159"/>
        <v>11.142727272727273</v>
      </c>
      <c r="U2249" s="187">
        <v>758</v>
      </c>
      <c r="V2249" s="187">
        <v>167453693</v>
      </c>
      <c r="W2249" s="187">
        <v>602458</v>
      </c>
      <c r="X2249" s="188">
        <f t="shared" si="158"/>
        <v>22.470000000000006</v>
      </c>
      <c r="Y2249" s="189">
        <v>759</v>
      </c>
      <c r="Z2249" s="189">
        <v>167453693</v>
      </c>
      <c r="AA2249" s="189">
        <v>602459</v>
      </c>
      <c r="AB2249" s="357">
        <v>35</v>
      </c>
    </row>
    <row r="2250" spans="1:33" x14ac:dyDescent="0.25">
      <c r="A2250" s="144" t="s">
        <v>3090</v>
      </c>
      <c r="B2250" s="183">
        <v>167453694</v>
      </c>
      <c r="C2250" s="184">
        <v>3.09</v>
      </c>
      <c r="D2250" s="127">
        <f>(C2250+4.2+coefficient!$B$20-0.5)/0.9*1.19</f>
        <v>20.877888888888886</v>
      </c>
      <c r="E2250" s="128">
        <f>(C2250+4.2+coefficient!$B$20-0.5)/0.95</f>
        <v>16.621052631578948</v>
      </c>
      <c r="F2250" s="178" t="s">
        <v>842</v>
      </c>
      <c r="G2250" s="179">
        <v>2249</v>
      </c>
      <c r="H2250" s="180">
        <f>(C2250+4.2+coefficient!$B$20)/0.85*1.19</f>
        <v>22.805999999999997</v>
      </c>
      <c r="I2250" s="132">
        <v>294</v>
      </c>
      <c r="J2250" s="132">
        <v>167453694</v>
      </c>
      <c r="K2250" s="132">
        <v>453671</v>
      </c>
      <c r="L2250" s="181">
        <f>(C2250+4.2+coefficient!$B$20)/0.88*1.19</f>
        <v>22.028522727272726</v>
      </c>
      <c r="M2250" s="135">
        <v>295</v>
      </c>
      <c r="N2250" s="135">
        <v>167453694</v>
      </c>
      <c r="O2250" s="135">
        <v>453672</v>
      </c>
      <c r="P2250" s="182">
        <f>(C2250+4.2+coefficient!$B$20-0.5)/0.88*1.19</f>
        <v>21.352386363636359</v>
      </c>
      <c r="Q2250" s="137">
        <v>296</v>
      </c>
      <c r="R2250" s="137">
        <v>167453694</v>
      </c>
      <c r="S2250" s="137">
        <v>453673</v>
      </c>
      <c r="T2250" s="186">
        <f t="shared" si="159"/>
        <v>9.8580681818181812</v>
      </c>
      <c r="U2250" s="187">
        <v>758</v>
      </c>
      <c r="V2250" s="187">
        <v>167453694</v>
      </c>
      <c r="W2250" s="187">
        <v>602460</v>
      </c>
      <c r="X2250" s="188">
        <f>L2250-1</f>
        <v>21.028522727272726</v>
      </c>
      <c r="Y2250" s="189">
        <v>759</v>
      </c>
      <c r="Z2250" s="189">
        <v>167453694</v>
      </c>
      <c r="AA2250" s="189">
        <v>602461</v>
      </c>
      <c r="AB2250" s="357">
        <v>10</v>
      </c>
    </row>
    <row r="2251" spans="1:33" x14ac:dyDescent="0.25">
      <c r="A2251" s="125" t="s">
        <v>3091</v>
      </c>
      <c r="B2251" s="183">
        <v>167453695</v>
      </c>
      <c r="C2251" s="184">
        <v>3.99</v>
      </c>
      <c r="D2251" s="127">
        <f>(C2251+4.2+coefficient!$B$19-0.5)/0.9*1.19</f>
        <v>26.034555555555556</v>
      </c>
      <c r="E2251" s="128">
        <f>(C2251+4.2+coefficient!$B$19-0.5)/0.95</f>
        <v>20.726315789473688</v>
      </c>
      <c r="F2251" s="185" t="s">
        <v>841</v>
      </c>
      <c r="G2251" s="179">
        <v>2250</v>
      </c>
      <c r="H2251" s="180">
        <f>(C2251+4.2+coefficient!$B$19)/0.85*1.19</f>
        <v>28.265999999999998</v>
      </c>
      <c r="I2251" s="132">
        <v>294</v>
      </c>
      <c r="J2251" s="132">
        <v>167453695</v>
      </c>
      <c r="K2251" s="132">
        <v>453674</v>
      </c>
      <c r="L2251" s="181">
        <f>(C2251+4.2+coefficient!$B$19)/0.88*1.19</f>
        <v>27.302386363636366</v>
      </c>
      <c r="M2251" s="135">
        <v>295</v>
      </c>
      <c r="N2251" s="135">
        <v>167453695</v>
      </c>
      <c r="O2251" s="135">
        <v>453675</v>
      </c>
      <c r="P2251" s="182">
        <f>(C2251+4.2+coefficient!$B$19-0.5)/0.88*1.19</f>
        <v>26.626249999999999</v>
      </c>
      <c r="Q2251" s="137">
        <v>296</v>
      </c>
      <c r="R2251" s="137">
        <v>167453695</v>
      </c>
      <c r="S2251" s="137">
        <v>453676</v>
      </c>
      <c r="T2251" s="186">
        <f t="shared" si="159"/>
        <v>11.075113636363637</v>
      </c>
      <c r="U2251" s="187">
        <v>758</v>
      </c>
      <c r="V2251" s="187">
        <v>167453695</v>
      </c>
      <c r="W2251" s="187">
        <v>602462</v>
      </c>
      <c r="X2251" s="188">
        <f>L2251-1</f>
        <v>26.302386363636366</v>
      </c>
      <c r="Y2251" s="189">
        <v>759</v>
      </c>
      <c r="Z2251" s="189">
        <v>167453695</v>
      </c>
      <c r="AA2251" s="189">
        <v>602463</v>
      </c>
      <c r="AB2251" s="357">
        <v>10</v>
      </c>
    </row>
    <row r="2252" spans="1:33" x14ac:dyDescent="0.25">
      <c r="A2252" s="144" t="s">
        <v>3092</v>
      </c>
      <c r="B2252" s="183">
        <v>167453696</v>
      </c>
      <c r="C2252" s="184">
        <v>3.96</v>
      </c>
      <c r="D2252" s="127">
        <f>(C2252+4.2+coefficient!$B$19-0.5)/0.9*1.19</f>
        <v>25.994888888888887</v>
      </c>
      <c r="E2252" s="128">
        <f>(C2252+4.2+coefficient!$B$19-0.5)/0.95</f>
        <v>20.694736842105264</v>
      </c>
      <c r="F2252" s="178" t="s">
        <v>841</v>
      </c>
      <c r="G2252" s="179">
        <v>2251</v>
      </c>
      <c r="H2252" s="180">
        <f>(C2252+4.2+coefficient!$B$19)/0.85*1.19</f>
        <v>28.224</v>
      </c>
      <c r="I2252" s="132">
        <v>294</v>
      </c>
      <c r="J2252" s="132">
        <v>167453696</v>
      </c>
      <c r="K2252" s="132">
        <v>453677</v>
      </c>
      <c r="L2252" s="181">
        <f>(C2252+4.2+coefficient!$B$19)/0.88*1.19</f>
        <v>27.261818181818182</v>
      </c>
      <c r="M2252" s="135">
        <v>295</v>
      </c>
      <c r="N2252" s="135">
        <v>167453696</v>
      </c>
      <c r="O2252" s="135">
        <v>453678</v>
      </c>
      <c r="P2252" s="182">
        <f>(C2252+4.2+coefficient!$B$19-0.5)/0.88*1.19</f>
        <v>26.585681818181815</v>
      </c>
      <c r="Q2252" s="137">
        <v>296</v>
      </c>
      <c r="R2252" s="137">
        <v>167453696</v>
      </c>
      <c r="S2252" s="137">
        <v>453679</v>
      </c>
      <c r="T2252" s="186">
        <f t="shared" si="159"/>
        <v>11.034545454545455</v>
      </c>
      <c r="U2252" s="187">
        <v>758</v>
      </c>
      <c r="V2252" s="187">
        <v>167453696</v>
      </c>
      <c r="W2252" s="187">
        <v>602464</v>
      </c>
      <c r="X2252" s="188">
        <f>L2252-1</f>
        <v>26.261818181818182</v>
      </c>
      <c r="Y2252" s="189">
        <v>759</v>
      </c>
      <c r="Z2252" s="189">
        <v>167453696</v>
      </c>
      <c r="AA2252" s="189">
        <v>602465</v>
      </c>
      <c r="AB2252" s="357">
        <v>10</v>
      </c>
    </row>
    <row r="2253" spans="1:33" x14ac:dyDescent="0.25">
      <c r="A2253" s="125" t="s">
        <v>3093</v>
      </c>
      <c r="B2253" s="183">
        <v>167453697</v>
      </c>
      <c r="C2253" s="184">
        <v>3.1</v>
      </c>
      <c r="D2253" s="127">
        <f>(C2253+4.2+coefficient!$B$20-0.5)/0.9*1.19</f>
        <v>20.891111111111112</v>
      </c>
      <c r="E2253" s="128">
        <f>(C2253+4.2+coefficient!$B$20-0.5)/0.95</f>
        <v>16.631578947368421</v>
      </c>
      <c r="F2253" s="185" t="s">
        <v>842</v>
      </c>
      <c r="G2253" s="179">
        <v>2252</v>
      </c>
      <c r="H2253" s="180">
        <f>(C2253+4.2+coefficient!$B$20)/0.85*1.19</f>
        <v>22.820000000000004</v>
      </c>
      <c r="I2253" s="132">
        <v>294</v>
      </c>
      <c r="J2253" s="132">
        <v>167453697</v>
      </c>
      <c r="K2253" s="132">
        <v>453680</v>
      </c>
      <c r="L2253" s="181">
        <f>(C2253+4.2+coefficient!$B$20)/0.88*1.19</f>
        <v>22.042045454545455</v>
      </c>
      <c r="M2253" s="135">
        <v>295</v>
      </c>
      <c r="N2253" s="135">
        <v>167453697</v>
      </c>
      <c r="O2253" s="135">
        <v>453681</v>
      </c>
      <c r="P2253" s="182">
        <f>(C2253+4.2+coefficient!$B$20-0.5)/0.88*1.19</f>
        <v>21.365909090909092</v>
      </c>
      <c r="Q2253" s="137">
        <v>296</v>
      </c>
      <c r="R2253" s="137">
        <v>167453697</v>
      </c>
      <c r="S2253" s="137">
        <v>453682</v>
      </c>
      <c r="T2253" s="186">
        <f t="shared" si="159"/>
        <v>9.8715909090909104</v>
      </c>
      <c r="U2253" s="187">
        <v>758</v>
      </c>
      <c r="V2253" s="187">
        <v>167453697</v>
      </c>
      <c r="W2253" s="187">
        <v>602466</v>
      </c>
      <c r="X2253" s="188">
        <f t="shared" ref="X2253:X2259" si="160">L2253-4.9</f>
        <v>17.142045454545453</v>
      </c>
      <c r="Y2253" s="189">
        <v>759</v>
      </c>
      <c r="Z2253" s="189">
        <v>167453697</v>
      </c>
      <c r="AA2253" s="189">
        <v>602467</v>
      </c>
      <c r="AB2253" s="357">
        <v>35</v>
      </c>
    </row>
    <row r="2254" spans="1:33" x14ac:dyDescent="0.25">
      <c r="A2254" s="144" t="s">
        <v>3094</v>
      </c>
      <c r="B2254" s="183">
        <v>167453698</v>
      </c>
      <c r="C2254" s="184">
        <v>3.21</v>
      </c>
      <c r="D2254" s="127">
        <f>(C2254+4.2+coefficient!$B$20-0.5)/0.9*1.19</f>
        <v>21.036555555555555</v>
      </c>
      <c r="E2254" s="128">
        <f>(C2254+4.2+coefficient!$B$20-0.5)/0.95</f>
        <v>16.747368421052631</v>
      </c>
      <c r="F2254" s="178" t="s">
        <v>842</v>
      </c>
      <c r="G2254" s="179">
        <v>2253</v>
      </c>
      <c r="H2254" s="180">
        <f>(C2254+4.2+coefficient!$B$20)/0.85*1.19</f>
        <v>22.973999999999997</v>
      </c>
      <c r="I2254" s="132">
        <v>294</v>
      </c>
      <c r="J2254" s="132">
        <v>167453698</v>
      </c>
      <c r="K2254" s="132">
        <v>453683</v>
      </c>
      <c r="L2254" s="181">
        <f>(C2254+4.2+coefficient!$B$20)/0.88*1.19</f>
        <v>22.190795454545455</v>
      </c>
      <c r="M2254" s="135">
        <v>295</v>
      </c>
      <c r="N2254" s="135">
        <v>167453698</v>
      </c>
      <c r="O2254" s="135">
        <v>453684</v>
      </c>
      <c r="P2254" s="182">
        <f>(C2254+4.2+coefficient!$B$20-0.5)/0.88*1.19</f>
        <v>21.514659090909088</v>
      </c>
      <c r="Q2254" s="137">
        <v>296</v>
      </c>
      <c r="R2254" s="137">
        <v>167453698</v>
      </c>
      <c r="S2254" s="137">
        <v>453685</v>
      </c>
      <c r="T2254" s="186">
        <f t="shared" si="159"/>
        <v>10.020340909090908</v>
      </c>
      <c r="U2254" s="187">
        <v>758</v>
      </c>
      <c r="V2254" s="187">
        <v>167453698</v>
      </c>
      <c r="W2254" s="187">
        <v>602468</v>
      </c>
      <c r="X2254" s="188">
        <f t="shared" si="160"/>
        <v>17.290795454545453</v>
      </c>
      <c r="Y2254" s="189">
        <v>759</v>
      </c>
      <c r="Z2254" s="189">
        <v>167453698</v>
      </c>
      <c r="AA2254" s="189">
        <v>602469</v>
      </c>
      <c r="AB2254" s="357">
        <v>35</v>
      </c>
    </row>
    <row r="2255" spans="1:33" x14ac:dyDescent="0.25">
      <c r="A2255" s="125" t="s">
        <v>3095</v>
      </c>
      <c r="B2255" s="183">
        <v>167453699</v>
      </c>
      <c r="C2255" s="184">
        <v>3.46</v>
      </c>
      <c r="D2255" s="127">
        <f>(C2255+4.2+coefficient!$B$20-0.5)/0.9*1.19</f>
        <v>21.367111111111111</v>
      </c>
      <c r="E2255" s="128">
        <f>(C2255+4.2+coefficient!$B$20-0.5)/0.95</f>
        <v>17.010526315789473</v>
      </c>
      <c r="F2255" s="185" t="s">
        <v>842</v>
      </c>
      <c r="G2255" s="179">
        <v>2254</v>
      </c>
      <c r="H2255" s="180">
        <f>(C2255+4.2+coefficient!$B$20)/0.85*1.19</f>
        <v>23.324000000000002</v>
      </c>
      <c r="I2255" s="132">
        <v>294</v>
      </c>
      <c r="J2255" s="132">
        <v>167453699</v>
      </c>
      <c r="K2255" s="132">
        <v>453686</v>
      </c>
      <c r="L2255" s="181">
        <f>(C2255+4.2+coefficient!$B$20)/0.88*1.19</f>
        <v>22.528863636363639</v>
      </c>
      <c r="M2255" s="135">
        <v>295</v>
      </c>
      <c r="N2255" s="135">
        <v>167453699</v>
      </c>
      <c r="O2255" s="135">
        <v>453687</v>
      </c>
      <c r="P2255" s="182">
        <f>(C2255+4.2+coefficient!$B$20-0.5)/0.88*1.19</f>
        <v>21.852727272727272</v>
      </c>
      <c r="Q2255" s="137">
        <v>296</v>
      </c>
      <c r="R2255" s="137">
        <v>167453699</v>
      </c>
      <c r="S2255" s="137">
        <v>453688</v>
      </c>
      <c r="T2255" s="186">
        <f t="shared" si="159"/>
        <v>10.358409090909092</v>
      </c>
      <c r="U2255" s="187">
        <v>758</v>
      </c>
      <c r="V2255" s="187">
        <v>167453699</v>
      </c>
      <c r="W2255" s="187">
        <v>602470</v>
      </c>
      <c r="X2255" s="188">
        <f t="shared" si="160"/>
        <v>17.62886363636364</v>
      </c>
      <c r="Y2255" s="189">
        <v>759</v>
      </c>
      <c r="Z2255" s="189">
        <v>167453699</v>
      </c>
      <c r="AA2255" s="189">
        <v>602471</v>
      </c>
      <c r="AB2255" s="357">
        <v>35</v>
      </c>
    </row>
    <row r="2256" spans="1:33" x14ac:dyDescent="0.25">
      <c r="A2256" s="144" t="s">
        <v>3096</v>
      </c>
      <c r="B2256" s="183">
        <v>167453700</v>
      </c>
      <c r="C2256" s="184">
        <v>3.38</v>
      </c>
      <c r="D2256" s="127">
        <f>(C2256+4.2+coefficient!$B$20-0.5)/0.9*1.19</f>
        <v>21.261333333333329</v>
      </c>
      <c r="E2256" s="128">
        <f>(C2256+4.2+coefficient!$B$20-0.5)/0.95</f>
        <v>16.926315789473684</v>
      </c>
      <c r="F2256" s="178" t="s">
        <v>842</v>
      </c>
      <c r="G2256" s="179">
        <v>2255</v>
      </c>
      <c r="H2256" s="180">
        <f>(C2256+4.2+coefficient!$B$20)/0.85*1.19</f>
        <v>23.211999999999996</v>
      </c>
      <c r="I2256" s="132">
        <v>294</v>
      </c>
      <c r="J2256" s="132">
        <v>167453700</v>
      </c>
      <c r="K2256" s="132">
        <v>453689</v>
      </c>
      <c r="L2256" s="181">
        <f>(C2256+4.2+coefficient!$B$20)/0.88*1.19</f>
        <v>22.420681818181816</v>
      </c>
      <c r="M2256" s="135">
        <v>295</v>
      </c>
      <c r="N2256" s="135">
        <v>167453700</v>
      </c>
      <c r="O2256" s="135">
        <v>453690</v>
      </c>
      <c r="P2256" s="182">
        <f>(C2256+4.2+coefficient!$B$20-0.5)/0.88*1.19</f>
        <v>21.744545454545449</v>
      </c>
      <c r="Q2256" s="137">
        <v>296</v>
      </c>
      <c r="R2256" s="137">
        <v>167453700</v>
      </c>
      <c r="S2256" s="137">
        <v>453691</v>
      </c>
      <c r="T2256" s="186">
        <f t="shared" si="159"/>
        <v>10.250227272727273</v>
      </c>
      <c r="U2256" s="187">
        <v>758</v>
      </c>
      <c r="V2256" s="187">
        <v>167453700</v>
      </c>
      <c r="W2256" s="187">
        <v>602472</v>
      </c>
      <c r="X2256" s="188">
        <f t="shared" si="160"/>
        <v>17.520681818181814</v>
      </c>
      <c r="Y2256" s="189">
        <v>759</v>
      </c>
      <c r="Z2256" s="189">
        <v>167453700</v>
      </c>
      <c r="AA2256" s="189">
        <v>602473</v>
      </c>
      <c r="AB2256" s="357">
        <v>35</v>
      </c>
    </row>
    <row r="2257" spans="1:28" x14ac:dyDescent="0.25">
      <c r="A2257" s="125" t="s">
        <v>3097</v>
      </c>
      <c r="B2257" s="183">
        <v>167453701</v>
      </c>
      <c r="C2257" s="184">
        <v>3.39</v>
      </c>
      <c r="D2257" s="127">
        <f>(C2257+4.2+coefficient!$B$20-0.5)/0.9*1.19</f>
        <v>21.274555555555555</v>
      </c>
      <c r="E2257" s="128">
        <f>(C2257+4.2+coefficient!$B$20-0.5)/0.95</f>
        <v>16.936842105263157</v>
      </c>
      <c r="F2257" s="185" t="s">
        <v>842</v>
      </c>
      <c r="G2257" s="179">
        <v>2256</v>
      </c>
      <c r="H2257" s="180">
        <f>(C2257+4.2+coefficient!$B$20)/0.85*1.19</f>
        <v>23.226000000000003</v>
      </c>
      <c r="I2257" s="132">
        <v>294</v>
      </c>
      <c r="J2257" s="132">
        <v>167453701</v>
      </c>
      <c r="K2257" s="132">
        <v>453692</v>
      </c>
      <c r="L2257" s="181">
        <f>(C2257+4.2+coefficient!$B$20)/0.88*1.19</f>
        <v>22.434204545454545</v>
      </c>
      <c r="M2257" s="135">
        <v>295</v>
      </c>
      <c r="N2257" s="135">
        <v>167453701</v>
      </c>
      <c r="O2257" s="135">
        <v>453693</v>
      </c>
      <c r="P2257" s="182">
        <f>(C2257+4.2+coefficient!$B$20-0.5)/0.88*1.19</f>
        <v>21.758068181818182</v>
      </c>
      <c r="Q2257" s="137">
        <v>296</v>
      </c>
      <c r="R2257" s="137">
        <v>167453701</v>
      </c>
      <c r="S2257" s="137">
        <v>453694</v>
      </c>
      <c r="T2257" s="186">
        <f t="shared" si="159"/>
        <v>10.26375</v>
      </c>
      <c r="U2257" s="187">
        <v>758</v>
      </c>
      <c r="V2257" s="187">
        <v>167453701</v>
      </c>
      <c r="W2257" s="187">
        <v>602474</v>
      </c>
      <c r="X2257" s="188">
        <f t="shared" si="160"/>
        <v>17.534204545454543</v>
      </c>
      <c r="Y2257" s="189">
        <v>759</v>
      </c>
      <c r="Z2257" s="189">
        <v>167453701</v>
      </c>
      <c r="AA2257" s="189">
        <v>602475</v>
      </c>
      <c r="AB2257" s="357">
        <v>35</v>
      </c>
    </row>
    <row r="2258" spans="1:28" x14ac:dyDescent="0.25">
      <c r="A2258" s="144" t="s">
        <v>3098</v>
      </c>
      <c r="B2258" s="183">
        <v>167453702</v>
      </c>
      <c r="C2258" s="184">
        <v>2.31</v>
      </c>
      <c r="D2258" s="127">
        <f>(C2258+4.2+coefficient!$B$21-0.5)/0.9*1.19</f>
        <v>17.202111111111112</v>
      </c>
      <c r="E2258" s="128">
        <f>(C2258+4.2+coefficient!$B$21-0.5)/0.95</f>
        <v>13.694736842105264</v>
      </c>
      <c r="F2258" s="178" t="s">
        <v>516</v>
      </c>
      <c r="G2258" s="179">
        <v>2257</v>
      </c>
      <c r="H2258" s="180">
        <f>(C2258+4.2+coefficient!$B$21)/0.85*1.19</f>
        <v>18.913999999999998</v>
      </c>
      <c r="I2258" s="132">
        <v>294</v>
      </c>
      <c r="J2258" s="132">
        <v>167453702</v>
      </c>
      <c r="K2258" s="132">
        <v>453695</v>
      </c>
      <c r="L2258" s="181">
        <f>(C2258+4.2+coefficient!$B$21)/0.88*1.19</f>
        <v>18.269204545454542</v>
      </c>
      <c r="M2258" s="135">
        <v>295</v>
      </c>
      <c r="N2258" s="135">
        <v>167453702</v>
      </c>
      <c r="O2258" s="135">
        <v>453696</v>
      </c>
      <c r="P2258" s="182">
        <f>(C2258+4.2+coefficient!$B$21-0.5)/0.88*1.19</f>
        <v>17.593068181818179</v>
      </c>
      <c r="Q2258" s="137">
        <v>296</v>
      </c>
      <c r="R2258" s="137">
        <v>167453702</v>
      </c>
      <c r="S2258" s="137">
        <v>453697</v>
      </c>
      <c r="T2258" s="186">
        <f t="shared" si="159"/>
        <v>8.803295454545454</v>
      </c>
      <c r="U2258" s="187">
        <v>758</v>
      </c>
      <c r="V2258" s="187">
        <v>167453702</v>
      </c>
      <c r="W2258" s="187">
        <v>602476</v>
      </c>
      <c r="X2258" s="188">
        <f t="shared" si="160"/>
        <v>13.369204545454542</v>
      </c>
      <c r="Y2258" s="189">
        <v>759</v>
      </c>
      <c r="Z2258" s="189">
        <v>167453702</v>
      </c>
      <c r="AA2258" s="189">
        <v>602477</v>
      </c>
      <c r="AB2258" s="357">
        <v>35</v>
      </c>
    </row>
    <row r="2259" spans="1:28" x14ac:dyDescent="0.25">
      <c r="A2259" s="125" t="s">
        <v>3099</v>
      </c>
      <c r="B2259" s="183">
        <v>167453703</v>
      </c>
      <c r="C2259" s="184">
        <v>3.24</v>
      </c>
      <c r="D2259" s="127">
        <f>(C2259+4.2+coefficient!$B$20-0.5)/0.9*1.19</f>
        <v>21.076222222222224</v>
      </c>
      <c r="E2259" s="128">
        <f>(C2259+4.2+coefficient!$B$20-0.5)/0.95</f>
        <v>16.778947368421054</v>
      </c>
      <c r="F2259" s="185" t="s">
        <v>842</v>
      </c>
      <c r="G2259" s="179">
        <v>2258</v>
      </c>
      <c r="H2259" s="180">
        <f>(C2259+4.2+coefficient!$B$20)/0.85*1.19</f>
        <v>23.016000000000002</v>
      </c>
      <c r="I2259" s="132">
        <v>294</v>
      </c>
      <c r="J2259" s="132">
        <v>167453703</v>
      </c>
      <c r="K2259" s="132">
        <v>453698</v>
      </c>
      <c r="L2259" s="181">
        <f>(C2259+4.2+coefficient!$B$20)/0.88*1.19</f>
        <v>22.231363636363636</v>
      </c>
      <c r="M2259" s="135">
        <v>295</v>
      </c>
      <c r="N2259" s="135">
        <v>167453703</v>
      </c>
      <c r="O2259" s="135">
        <v>453699</v>
      </c>
      <c r="P2259" s="182">
        <f>(C2259+4.2+coefficient!$B$20-0.5)/0.88*1.19</f>
        <v>21.555227272727272</v>
      </c>
      <c r="Q2259" s="137">
        <v>296</v>
      </c>
      <c r="R2259" s="137">
        <v>167453703</v>
      </c>
      <c r="S2259" s="137">
        <v>453700</v>
      </c>
      <c r="T2259" s="186">
        <f t="shared" si="159"/>
        <v>10.060909090909091</v>
      </c>
      <c r="U2259" s="187">
        <v>758</v>
      </c>
      <c r="V2259" s="187">
        <v>167453703</v>
      </c>
      <c r="W2259" s="187">
        <v>602478</v>
      </c>
      <c r="X2259" s="188">
        <f t="shared" si="160"/>
        <v>17.331363636363633</v>
      </c>
      <c r="Y2259" s="189">
        <v>759</v>
      </c>
      <c r="Z2259" s="189">
        <v>167453703</v>
      </c>
      <c r="AA2259" s="189">
        <v>602479</v>
      </c>
      <c r="AB2259" s="357">
        <v>35</v>
      </c>
    </row>
    <row r="2260" spans="1:28" x14ac:dyDescent="0.25">
      <c r="A2260" s="144" t="s">
        <v>3100</v>
      </c>
      <c r="B2260" s="183">
        <v>167453704</v>
      </c>
      <c r="C2260" s="184">
        <v>3.16</v>
      </c>
      <c r="D2260" s="127">
        <f>(C2260+4.2+coefficient!$B$20-0.5)/0.9*1.19</f>
        <v>20.970444444444439</v>
      </c>
      <c r="E2260" s="128">
        <f>(C2260+4.2+coefficient!$B$20-0.5)/0.95</f>
        <v>16.694736842105264</v>
      </c>
      <c r="F2260" s="178" t="s">
        <v>842</v>
      </c>
      <c r="G2260" s="179">
        <v>2259</v>
      </c>
      <c r="H2260" s="180">
        <f>(C2260+4.2+coefficient!$B$20)/0.85*1.19</f>
        <v>22.903999999999996</v>
      </c>
      <c r="I2260" s="132">
        <v>294</v>
      </c>
      <c r="J2260" s="132">
        <v>167453704</v>
      </c>
      <c r="K2260" s="132">
        <v>453701</v>
      </c>
      <c r="L2260" s="181">
        <f>(C2260+4.2+coefficient!$B$20)/0.88*1.19</f>
        <v>22.123181818181816</v>
      </c>
      <c r="M2260" s="135">
        <v>295</v>
      </c>
      <c r="N2260" s="135">
        <v>167453704</v>
      </c>
      <c r="O2260" s="135">
        <v>453702</v>
      </c>
      <c r="P2260" s="182">
        <f>(C2260+4.2+coefficient!$B$20-0.5)/0.88*1.19</f>
        <v>21.447045454545453</v>
      </c>
      <c r="Q2260" s="137">
        <v>296</v>
      </c>
      <c r="R2260" s="137">
        <v>167453704</v>
      </c>
      <c r="S2260" s="137">
        <v>453703</v>
      </c>
      <c r="T2260" s="186">
        <f t="shared" si="159"/>
        <v>9.9527272727272713</v>
      </c>
      <c r="U2260" s="187">
        <v>758</v>
      </c>
      <c r="V2260" s="187">
        <v>167453704</v>
      </c>
      <c r="W2260" s="187">
        <v>602480</v>
      </c>
      <c r="X2260" s="188">
        <f>L2260-1</f>
        <v>21.123181818181816</v>
      </c>
      <c r="Y2260" s="189">
        <v>759</v>
      </c>
      <c r="Z2260" s="189">
        <v>167453704</v>
      </c>
      <c r="AA2260" s="189">
        <v>602481</v>
      </c>
      <c r="AB2260" s="357">
        <v>10</v>
      </c>
    </row>
    <row r="2261" spans="1:28" x14ac:dyDescent="0.25">
      <c r="A2261" s="125" t="s">
        <v>3101</v>
      </c>
      <c r="B2261" s="183">
        <v>167453705</v>
      </c>
      <c r="C2261" s="184">
        <v>3.35</v>
      </c>
      <c r="D2261" s="127">
        <f>(C2261+4.2+coefficient!$B$20-0.5)/0.9*1.19</f>
        <v>21.221666666666664</v>
      </c>
      <c r="E2261" s="128">
        <f>(C2261+4.2+coefficient!$B$20-0.5)/0.95</f>
        <v>16.894736842105264</v>
      </c>
      <c r="F2261" s="185" t="s">
        <v>842</v>
      </c>
      <c r="G2261" s="179">
        <v>2260</v>
      </c>
      <c r="H2261" s="180">
        <f>(C2261+4.2+coefficient!$B$20)/0.85*1.19</f>
        <v>23.17</v>
      </c>
      <c r="I2261" s="132">
        <v>294</v>
      </c>
      <c r="J2261" s="132">
        <v>167453705</v>
      </c>
      <c r="K2261" s="132">
        <v>453704</v>
      </c>
      <c r="L2261" s="181">
        <f>(C2261+4.2+coefficient!$B$20)/0.88*1.19</f>
        <v>22.380113636363639</v>
      </c>
      <c r="M2261" s="135">
        <v>295</v>
      </c>
      <c r="N2261" s="135">
        <v>167453705</v>
      </c>
      <c r="O2261" s="135">
        <v>453705</v>
      </c>
      <c r="P2261" s="182">
        <f>(C2261+4.2+coefficient!$B$20-0.5)/0.88*1.19</f>
        <v>21.703977272727272</v>
      </c>
      <c r="Q2261" s="137">
        <v>296</v>
      </c>
      <c r="R2261" s="137">
        <v>167453705</v>
      </c>
      <c r="S2261" s="137">
        <v>453706</v>
      </c>
      <c r="T2261" s="186">
        <f t="shared" si="159"/>
        <v>10.20965909090909</v>
      </c>
      <c r="U2261" s="187">
        <v>758</v>
      </c>
      <c r="V2261" s="187">
        <v>167453705</v>
      </c>
      <c r="W2261" s="187">
        <v>602482</v>
      </c>
      <c r="X2261" s="188">
        <f t="shared" ref="X2261:X2266" si="161">L2261-4.9</f>
        <v>17.48011363636364</v>
      </c>
      <c r="Y2261" s="189">
        <v>759</v>
      </c>
      <c r="Z2261" s="189">
        <v>167453705</v>
      </c>
      <c r="AA2261" s="189">
        <v>602483</v>
      </c>
      <c r="AB2261" s="357">
        <v>35</v>
      </c>
    </row>
    <row r="2262" spans="1:28" x14ac:dyDescent="0.25">
      <c r="A2262" s="144" t="s">
        <v>3102</v>
      </c>
      <c r="B2262" s="183">
        <v>167453706</v>
      </c>
      <c r="C2262" s="184">
        <v>3.53</v>
      </c>
      <c r="D2262" s="127">
        <f>(C2262+4.2+coefficient!$B$20-0.5)/0.9*1.19</f>
        <v>21.459666666666667</v>
      </c>
      <c r="E2262" s="128">
        <f>(C2262+4.2+coefficient!$B$20-0.5)/0.95</f>
        <v>17.08421052631579</v>
      </c>
      <c r="F2262" s="178" t="s">
        <v>842</v>
      </c>
      <c r="G2262" s="179">
        <v>2261</v>
      </c>
      <c r="H2262" s="180">
        <f>(C2262+4.2+coefficient!$B$20)/0.85*1.19</f>
        <v>23.422000000000001</v>
      </c>
      <c r="I2262" s="132">
        <v>294</v>
      </c>
      <c r="J2262" s="132">
        <v>167453706</v>
      </c>
      <c r="K2262" s="132">
        <v>453707</v>
      </c>
      <c r="L2262" s="181">
        <f>(C2262+4.2+coefficient!$B$20)/0.88*1.19</f>
        <v>22.623522727272725</v>
      </c>
      <c r="M2262" s="135">
        <v>295</v>
      </c>
      <c r="N2262" s="135">
        <v>167453706</v>
      </c>
      <c r="O2262" s="135">
        <v>453708</v>
      </c>
      <c r="P2262" s="182">
        <f>(C2262+4.2+coefficient!$B$20-0.5)/0.88*1.19</f>
        <v>21.947386363636365</v>
      </c>
      <c r="Q2262" s="137">
        <v>296</v>
      </c>
      <c r="R2262" s="137">
        <v>167453706</v>
      </c>
      <c r="S2262" s="137">
        <v>453709</v>
      </c>
      <c r="T2262" s="186">
        <f t="shared" si="159"/>
        <v>10.453068181818182</v>
      </c>
      <c r="U2262" s="187">
        <v>758</v>
      </c>
      <c r="V2262" s="187">
        <v>167453706</v>
      </c>
      <c r="W2262" s="187">
        <v>602484</v>
      </c>
      <c r="X2262" s="188">
        <f t="shared" si="161"/>
        <v>17.723522727272723</v>
      </c>
      <c r="Y2262" s="189">
        <v>759</v>
      </c>
      <c r="Z2262" s="189">
        <v>167453706</v>
      </c>
      <c r="AA2262" s="189">
        <v>602485</v>
      </c>
      <c r="AB2262" s="357">
        <v>35</v>
      </c>
    </row>
    <row r="2263" spans="1:28" x14ac:dyDescent="0.25">
      <c r="A2263" s="125" t="s">
        <v>3103</v>
      </c>
      <c r="B2263" s="183">
        <v>167453707</v>
      </c>
      <c r="C2263" s="184">
        <v>3.45</v>
      </c>
      <c r="D2263" s="127">
        <f>(C2263+4.2+coefficient!$B$20-0.5)/0.9*1.19</f>
        <v>21.353888888888886</v>
      </c>
      <c r="E2263" s="128">
        <f>(C2263+4.2+coefficient!$B$20-0.5)/0.95</f>
        <v>17</v>
      </c>
      <c r="F2263" s="185" t="s">
        <v>842</v>
      </c>
      <c r="G2263" s="179">
        <v>2262</v>
      </c>
      <c r="H2263" s="180">
        <f>(C2263+4.2+coefficient!$B$20)/0.85*1.19</f>
        <v>23.309999999999995</v>
      </c>
      <c r="I2263" s="132">
        <v>294</v>
      </c>
      <c r="J2263" s="132">
        <v>167453707</v>
      </c>
      <c r="K2263" s="132">
        <v>453710</v>
      </c>
      <c r="L2263" s="181">
        <f>(C2263+4.2+coefficient!$B$20)/0.88*1.19</f>
        <v>22.515340909090906</v>
      </c>
      <c r="M2263" s="135">
        <v>295</v>
      </c>
      <c r="N2263" s="135">
        <v>167453707</v>
      </c>
      <c r="O2263" s="135">
        <v>453711</v>
      </c>
      <c r="P2263" s="182">
        <f>(C2263+4.2+coefficient!$B$20-0.5)/0.88*1.19</f>
        <v>21.839204545454542</v>
      </c>
      <c r="Q2263" s="137">
        <v>296</v>
      </c>
      <c r="R2263" s="137">
        <v>167453707</v>
      </c>
      <c r="S2263" s="137">
        <v>453712</v>
      </c>
      <c r="T2263" s="186">
        <f t="shared" si="159"/>
        <v>10.344886363636363</v>
      </c>
      <c r="U2263" s="187">
        <v>758</v>
      </c>
      <c r="V2263" s="187">
        <v>167453707</v>
      </c>
      <c r="W2263" s="187">
        <v>602486</v>
      </c>
      <c r="X2263" s="188">
        <f t="shared" si="161"/>
        <v>17.615340909090904</v>
      </c>
      <c r="Y2263" s="189">
        <v>759</v>
      </c>
      <c r="Z2263" s="189">
        <v>167453707</v>
      </c>
      <c r="AA2263" s="189">
        <v>602487</v>
      </c>
      <c r="AB2263" s="357">
        <v>35</v>
      </c>
    </row>
    <row r="2264" spans="1:28" x14ac:dyDescent="0.25">
      <c r="A2264" s="144" t="s">
        <v>3104</v>
      </c>
      <c r="B2264" s="183">
        <v>167453708</v>
      </c>
      <c r="C2264" s="184">
        <v>3.46</v>
      </c>
      <c r="D2264" s="127">
        <f>(C2264+4.2+coefficient!$B$20-0.5)/0.9*1.19</f>
        <v>21.367111111111111</v>
      </c>
      <c r="E2264" s="128">
        <f>(C2264+4.2+coefficient!$B$20-0.5)/0.95</f>
        <v>17.010526315789473</v>
      </c>
      <c r="F2264" s="178" t="s">
        <v>842</v>
      </c>
      <c r="G2264" s="179">
        <v>2263</v>
      </c>
      <c r="H2264" s="180">
        <f>(C2264+4.2+coefficient!$B$20)/0.85*1.19</f>
        <v>23.324000000000002</v>
      </c>
      <c r="I2264" s="132">
        <v>294</v>
      </c>
      <c r="J2264" s="132">
        <v>167453708</v>
      </c>
      <c r="K2264" s="132">
        <v>453713</v>
      </c>
      <c r="L2264" s="181">
        <f>(C2264+4.2+coefficient!$B$20)/0.88*1.19</f>
        <v>22.528863636363639</v>
      </c>
      <c r="M2264" s="135">
        <v>295</v>
      </c>
      <c r="N2264" s="135">
        <v>167453708</v>
      </c>
      <c r="O2264" s="135">
        <v>453714</v>
      </c>
      <c r="P2264" s="182">
        <f>(C2264+4.2+coefficient!$B$20-0.5)/0.88*1.19</f>
        <v>21.852727272727272</v>
      </c>
      <c r="Q2264" s="137">
        <v>296</v>
      </c>
      <c r="R2264" s="137">
        <v>167453708</v>
      </c>
      <c r="S2264" s="137">
        <v>453715</v>
      </c>
      <c r="T2264" s="186">
        <f t="shared" si="159"/>
        <v>10.358409090909092</v>
      </c>
      <c r="U2264" s="187">
        <v>758</v>
      </c>
      <c r="V2264" s="187">
        <v>167453708</v>
      </c>
      <c r="W2264" s="187">
        <v>602488</v>
      </c>
      <c r="X2264" s="188">
        <f t="shared" si="161"/>
        <v>17.62886363636364</v>
      </c>
      <c r="Y2264" s="189">
        <v>759</v>
      </c>
      <c r="Z2264" s="189">
        <v>167453708</v>
      </c>
      <c r="AA2264" s="189">
        <v>602489</v>
      </c>
      <c r="AB2264" s="357">
        <v>35</v>
      </c>
    </row>
    <row r="2265" spans="1:28" x14ac:dyDescent="0.25">
      <c r="A2265" s="125" t="s">
        <v>3105</v>
      </c>
      <c r="B2265" s="183">
        <v>167453709</v>
      </c>
      <c r="C2265" s="184">
        <v>2.4300000000000002</v>
      </c>
      <c r="D2265" s="127">
        <f>(C2265+4.2+coefficient!$B$21-0.5)/0.9*1.19</f>
        <v>17.360777777777777</v>
      </c>
      <c r="E2265" s="128">
        <f>(C2265+4.2+coefficient!$B$21-0.5)/0.95</f>
        <v>13.821052631578949</v>
      </c>
      <c r="F2265" s="185" t="s">
        <v>516</v>
      </c>
      <c r="G2265" s="179">
        <v>2264</v>
      </c>
      <c r="H2265" s="180">
        <f>(C2265+4.2+coefficient!$B$21)/0.85*1.19</f>
        <v>19.082000000000001</v>
      </c>
      <c r="I2265" s="132">
        <v>294</v>
      </c>
      <c r="J2265" s="132">
        <v>167453709</v>
      </c>
      <c r="K2265" s="132">
        <v>453716</v>
      </c>
      <c r="L2265" s="181">
        <f>(C2265+4.2+coefficient!$B$21)/0.88*1.19</f>
        <v>18.431477272727275</v>
      </c>
      <c r="M2265" s="135">
        <v>295</v>
      </c>
      <c r="N2265" s="135">
        <v>167453709</v>
      </c>
      <c r="O2265" s="135">
        <v>453717</v>
      </c>
      <c r="P2265" s="182">
        <f>(C2265+4.2+coefficient!$B$21-0.5)/0.88*1.19</f>
        <v>17.755340909090911</v>
      </c>
      <c r="Q2265" s="137">
        <v>296</v>
      </c>
      <c r="R2265" s="137">
        <v>167453709</v>
      </c>
      <c r="S2265" s="137">
        <v>453718</v>
      </c>
      <c r="T2265" s="186">
        <f t="shared" si="159"/>
        <v>8.9655681818181829</v>
      </c>
      <c r="U2265" s="187">
        <v>758</v>
      </c>
      <c r="V2265" s="187">
        <v>167453709</v>
      </c>
      <c r="W2265" s="187">
        <v>602490</v>
      </c>
      <c r="X2265" s="188">
        <f t="shared" si="161"/>
        <v>13.531477272727274</v>
      </c>
      <c r="Y2265" s="189">
        <v>759</v>
      </c>
      <c r="Z2265" s="189">
        <v>167453709</v>
      </c>
      <c r="AA2265" s="189">
        <v>602491</v>
      </c>
      <c r="AB2265" s="357">
        <v>27</v>
      </c>
    </row>
    <row r="2266" spans="1:28" x14ac:dyDescent="0.25">
      <c r="A2266" s="144" t="s">
        <v>3106</v>
      </c>
      <c r="B2266" s="183">
        <v>167453710</v>
      </c>
      <c r="C2266" s="184">
        <v>3.36</v>
      </c>
      <c r="D2266" s="127">
        <f>(C2266+4.2+coefficient!$B$20-0.5)/0.9*1.19</f>
        <v>21.234888888888889</v>
      </c>
      <c r="E2266" s="128">
        <f>(C2266+4.2+coefficient!$B$20-0.5)/0.95</f>
        <v>16.905263157894741</v>
      </c>
      <c r="F2266" s="178" t="s">
        <v>842</v>
      </c>
      <c r="G2266" s="179">
        <v>2265</v>
      </c>
      <c r="H2266" s="180">
        <f>(C2266+4.2+coefficient!$B$20)/0.85*1.19</f>
        <v>23.184000000000001</v>
      </c>
      <c r="I2266" s="132">
        <v>294</v>
      </c>
      <c r="J2266" s="132">
        <v>167453710</v>
      </c>
      <c r="K2266" s="132">
        <v>453719</v>
      </c>
      <c r="L2266" s="181">
        <f>(C2266+4.2+coefficient!$B$20)/0.88*1.19</f>
        <v>22.393636363636364</v>
      </c>
      <c r="M2266" s="135">
        <v>295</v>
      </c>
      <c r="N2266" s="135">
        <v>167453710</v>
      </c>
      <c r="O2266" s="135">
        <v>453720</v>
      </c>
      <c r="P2266" s="182">
        <f>(C2266+4.2+coefficient!$B$20-0.5)/0.88*1.19</f>
        <v>21.717500000000005</v>
      </c>
      <c r="Q2266" s="137">
        <v>296</v>
      </c>
      <c r="R2266" s="137">
        <v>167453710</v>
      </c>
      <c r="S2266" s="137">
        <v>453721</v>
      </c>
      <c r="T2266" s="186">
        <f t="shared" si="159"/>
        <v>10.223181818181819</v>
      </c>
      <c r="U2266" s="187">
        <v>758</v>
      </c>
      <c r="V2266" s="187">
        <v>167453710</v>
      </c>
      <c r="W2266" s="187">
        <v>602492</v>
      </c>
      <c r="X2266" s="188">
        <f t="shared" si="161"/>
        <v>17.493636363636362</v>
      </c>
      <c r="Y2266" s="189">
        <v>759</v>
      </c>
      <c r="Z2266" s="189">
        <v>167453710</v>
      </c>
      <c r="AA2266" s="189">
        <v>602493</v>
      </c>
      <c r="AB2266" s="357">
        <v>27</v>
      </c>
    </row>
    <row r="2267" spans="1:28" x14ac:dyDescent="0.25">
      <c r="A2267" s="125" t="s">
        <v>3107</v>
      </c>
      <c r="B2267" s="183">
        <v>167453711</v>
      </c>
      <c r="C2267" s="184">
        <v>3.28</v>
      </c>
      <c r="D2267" s="127">
        <f>(C2267+4.2+coefficient!$B$20-0.5)/0.9*1.19</f>
        <v>21.129111111111111</v>
      </c>
      <c r="E2267" s="128">
        <f>(C2267+4.2+coefficient!$B$20-0.5)/0.95</f>
        <v>16.821052631578947</v>
      </c>
      <c r="F2267" s="185" t="s">
        <v>842</v>
      </c>
      <c r="G2267" s="179">
        <v>2266</v>
      </c>
      <c r="H2267" s="180">
        <f>(C2267+4.2+coefficient!$B$20)/0.85*1.19</f>
        <v>23.072000000000003</v>
      </c>
      <c r="I2267" s="132">
        <v>294</v>
      </c>
      <c r="J2267" s="132">
        <v>167453711</v>
      </c>
      <c r="K2267" s="132">
        <v>453722</v>
      </c>
      <c r="L2267" s="181">
        <f>(C2267+4.2+coefficient!$B$20)/0.88*1.19</f>
        <v>22.285454545454545</v>
      </c>
      <c r="M2267" s="135">
        <v>295</v>
      </c>
      <c r="N2267" s="135">
        <v>167453711</v>
      </c>
      <c r="O2267" s="135">
        <v>453723</v>
      </c>
      <c r="P2267" s="182">
        <f>(C2267+4.2+coefficient!$B$20-0.5)/0.88*1.19</f>
        <v>21.609318181818182</v>
      </c>
      <c r="Q2267" s="137">
        <v>296</v>
      </c>
      <c r="R2267" s="137">
        <v>167453711</v>
      </c>
      <c r="S2267" s="137">
        <v>453724</v>
      </c>
      <c r="T2267" s="186">
        <f t="shared" si="159"/>
        <v>10.115</v>
      </c>
      <c r="U2267" s="187">
        <v>758</v>
      </c>
      <c r="V2267" s="187">
        <v>167453711</v>
      </c>
      <c r="W2267" s="187">
        <v>602494</v>
      </c>
      <c r="X2267" s="188">
        <f>L2267-1</f>
        <v>21.285454545454545</v>
      </c>
      <c r="Y2267" s="189">
        <v>759</v>
      </c>
      <c r="Z2267" s="189">
        <v>167453711</v>
      </c>
      <c r="AA2267" s="189">
        <v>602495</v>
      </c>
      <c r="AB2267" s="357">
        <v>10</v>
      </c>
    </row>
    <row r="2268" spans="1:28" x14ac:dyDescent="0.25">
      <c r="A2268" s="144" t="s">
        <v>3108</v>
      </c>
      <c r="B2268" s="183">
        <v>167453712</v>
      </c>
      <c r="C2268" s="184">
        <v>3.51</v>
      </c>
      <c r="D2268" s="127">
        <f>(C2268+4.2+coefficient!$B$20-0.5)/0.9*1.19</f>
        <v>21.433222222222224</v>
      </c>
      <c r="E2268" s="128">
        <f>(C2268+4.2+coefficient!$B$20-0.5)/0.95</f>
        <v>17.063157894736843</v>
      </c>
      <c r="F2268" s="178" t="s">
        <v>842</v>
      </c>
      <c r="G2268" s="179">
        <v>2267</v>
      </c>
      <c r="H2268" s="180">
        <f>(C2268+4.2+coefficient!$B$20)/0.85*1.19</f>
        <v>23.394000000000002</v>
      </c>
      <c r="I2268" s="132">
        <v>294</v>
      </c>
      <c r="J2268" s="132">
        <v>167453712</v>
      </c>
      <c r="K2268" s="132">
        <v>453725</v>
      </c>
      <c r="L2268" s="181">
        <f>(C2268+4.2+coefficient!$B$20)/0.88*1.19</f>
        <v>22.59647727272727</v>
      </c>
      <c r="M2268" s="135">
        <v>295</v>
      </c>
      <c r="N2268" s="135">
        <v>167453712</v>
      </c>
      <c r="O2268" s="135">
        <v>453726</v>
      </c>
      <c r="P2268" s="182">
        <f>(C2268+4.2+coefficient!$B$20-0.5)/0.88*1.19</f>
        <v>21.92034090909091</v>
      </c>
      <c r="Q2268" s="137">
        <v>296</v>
      </c>
      <c r="R2268" s="137">
        <v>167453712</v>
      </c>
      <c r="S2268" s="137">
        <v>453727</v>
      </c>
      <c r="T2268" s="186">
        <f t="shared" si="159"/>
        <v>10.426022727272727</v>
      </c>
      <c r="U2268" s="187">
        <v>758</v>
      </c>
      <c r="V2268" s="187">
        <v>167453712</v>
      </c>
      <c r="W2268" s="187">
        <v>602496</v>
      </c>
      <c r="X2268" s="188">
        <f t="shared" ref="X2268:X2274" si="162">L2268-4.9</f>
        <v>17.696477272727272</v>
      </c>
      <c r="Y2268" s="189">
        <v>759</v>
      </c>
      <c r="Z2268" s="189">
        <v>167453712</v>
      </c>
      <c r="AA2268" s="189">
        <v>602497</v>
      </c>
      <c r="AB2268" s="357">
        <v>27</v>
      </c>
    </row>
    <row r="2269" spans="1:28" x14ac:dyDescent="0.25">
      <c r="A2269" s="125" t="s">
        <v>3109</v>
      </c>
      <c r="B2269" s="183">
        <v>167453713</v>
      </c>
      <c r="C2269" s="184">
        <v>3.47</v>
      </c>
      <c r="D2269" s="127">
        <f>(C2269+4.2+coefficient!$B$20-0.5)/0.9*1.19</f>
        <v>21.380333333333336</v>
      </c>
      <c r="E2269" s="128">
        <f>(C2269+4.2+coefficient!$B$20-0.5)/0.95</f>
        <v>17.02105263157895</v>
      </c>
      <c r="F2269" s="185" t="s">
        <v>842</v>
      </c>
      <c r="G2269" s="179">
        <v>2268</v>
      </c>
      <c r="H2269" s="180">
        <f>(C2269+4.2+coefficient!$B$20)/0.85*1.19</f>
        <v>23.338000000000001</v>
      </c>
      <c r="I2269" s="132">
        <v>294</v>
      </c>
      <c r="J2269" s="132">
        <v>167453713</v>
      </c>
      <c r="K2269" s="132">
        <v>453728</v>
      </c>
      <c r="L2269" s="181">
        <f>(C2269+4.2+coefficient!$B$20)/0.88*1.19</f>
        <v>22.542386363636364</v>
      </c>
      <c r="M2269" s="135">
        <v>295</v>
      </c>
      <c r="N2269" s="135">
        <v>167453713</v>
      </c>
      <c r="O2269" s="135">
        <v>453729</v>
      </c>
      <c r="P2269" s="182">
        <f>(C2269+4.2+coefficient!$B$20-0.5)/0.88*1.19</f>
        <v>21.866250000000004</v>
      </c>
      <c r="Q2269" s="137">
        <v>296</v>
      </c>
      <c r="R2269" s="137">
        <v>167453713</v>
      </c>
      <c r="S2269" s="137">
        <v>453730</v>
      </c>
      <c r="T2269" s="186">
        <f t="shared" si="159"/>
        <v>10.371931818181817</v>
      </c>
      <c r="U2269" s="187">
        <v>758</v>
      </c>
      <c r="V2269" s="187">
        <v>167453713</v>
      </c>
      <c r="W2269" s="187">
        <v>602498</v>
      </c>
      <c r="X2269" s="188">
        <f t="shared" si="162"/>
        <v>17.642386363636362</v>
      </c>
      <c r="Y2269" s="189">
        <v>759</v>
      </c>
      <c r="Z2269" s="189">
        <v>167453713</v>
      </c>
      <c r="AA2269" s="189">
        <v>602499</v>
      </c>
      <c r="AB2269" s="357">
        <v>27</v>
      </c>
    </row>
    <row r="2270" spans="1:28" x14ac:dyDescent="0.25">
      <c r="A2270" s="144" t="s">
        <v>3110</v>
      </c>
      <c r="B2270" s="183">
        <v>167453714</v>
      </c>
      <c r="C2270" s="184">
        <v>3.65</v>
      </c>
      <c r="D2270" s="127">
        <f>(C2270+4.2+coefficient!$B$20-0.5)/0.9*1.19</f>
        <v>21.618333333333332</v>
      </c>
      <c r="E2270" s="128">
        <f>(C2270+4.2+coefficient!$B$20-0.5)/0.95</f>
        <v>17.210526315789476</v>
      </c>
      <c r="F2270" s="178" t="s">
        <v>842</v>
      </c>
      <c r="G2270" s="179">
        <v>2269</v>
      </c>
      <c r="H2270" s="180">
        <f>(C2270+4.2+coefficient!$B$20)/0.85*1.19</f>
        <v>23.59</v>
      </c>
      <c r="I2270" s="132">
        <v>294</v>
      </c>
      <c r="J2270" s="132">
        <v>167453714</v>
      </c>
      <c r="K2270" s="132">
        <v>453731</v>
      </c>
      <c r="L2270" s="181">
        <f>(C2270+4.2+coefficient!$B$20)/0.88*1.19</f>
        <v>22.785795454545454</v>
      </c>
      <c r="M2270" s="135">
        <v>295</v>
      </c>
      <c r="N2270" s="135">
        <v>167453714</v>
      </c>
      <c r="O2270" s="135">
        <v>453732</v>
      </c>
      <c r="P2270" s="182">
        <f>(C2270+4.2+coefficient!$B$20-0.5)/0.88*1.19</f>
        <v>22.109659090909094</v>
      </c>
      <c r="Q2270" s="137">
        <v>296</v>
      </c>
      <c r="R2270" s="137">
        <v>167453714</v>
      </c>
      <c r="S2270" s="137">
        <v>453733</v>
      </c>
      <c r="T2270" s="186">
        <f t="shared" si="159"/>
        <v>10.615340909090907</v>
      </c>
      <c r="U2270" s="187">
        <v>758</v>
      </c>
      <c r="V2270" s="187">
        <v>167453714</v>
      </c>
      <c r="W2270" s="187">
        <v>602500</v>
      </c>
      <c r="X2270" s="188">
        <f t="shared" si="162"/>
        <v>17.885795454545452</v>
      </c>
      <c r="Y2270" s="189">
        <v>759</v>
      </c>
      <c r="Z2270" s="189">
        <v>167453714</v>
      </c>
      <c r="AA2270" s="189">
        <v>602501</v>
      </c>
      <c r="AB2270" s="357">
        <v>27</v>
      </c>
    </row>
    <row r="2271" spans="1:28" x14ac:dyDescent="0.25">
      <c r="A2271" s="125" t="s">
        <v>3111</v>
      </c>
      <c r="B2271" s="183">
        <v>167453715</v>
      </c>
      <c r="C2271" s="184">
        <v>3.57</v>
      </c>
      <c r="D2271" s="127">
        <f>(C2271+4.2+coefficient!$B$20-0.5)/0.9*1.19</f>
        <v>21.512555555555551</v>
      </c>
      <c r="E2271" s="128">
        <f>(C2271+4.2+coefficient!$B$20-0.5)/0.95</f>
        <v>17.126315789473683</v>
      </c>
      <c r="F2271" s="185" t="s">
        <v>842</v>
      </c>
      <c r="G2271" s="179">
        <v>2270</v>
      </c>
      <c r="H2271" s="180">
        <f>(C2271+4.2+coefficient!$B$20)/0.85*1.19</f>
        <v>23.478000000000002</v>
      </c>
      <c r="I2271" s="132">
        <v>294</v>
      </c>
      <c r="J2271" s="132">
        <v>167453715</v>
      </c>
      <c r="K2271" s="132">
        <v>453734</v>
      </c>
      <c r="L2271" s="181">
        <f>(C2271+4.2+coefficient!$B$20)/0.88*1.19</f>
        <v>22.677613636363635</v>
      </c>
      <c r="M2271" s="135">
        <v>295</v>
      </c>
      <c r="N2271" s="135">
        <v>167453715</v>
      </c>
      <c r="O2271" s="135">
        <v>453735</v>
      </c>
      <c r="P2271" s="182">
        <f>(C2271+4.2+coefficient!$B$20-0.5)/0.88*1.19</f>
        <v>22.001477272727271</v>
      </c>
      <c r="Q2271" s="137">
        <v>296</v>
      </c>
      <c r="R2271" s="137">
        <v>167453715</v>
      </c>
      <c r="S2271" s="137">
        <v>453736</v>
      </c>
      <c r="T2271" s="186">
        <f t="shared" si="159"/>
        <v>10.50715909090909</v>
      </c>
      <c r="U2271" s="187">
        <v>758</v>
      </c>
      <c r="V2271" s="187">
        <v>167453715</v>
      </c>
      <c r="W2271" s="187">
        <v>602502</v>
      </c>
      <c r="X2271" s="188">
        <f t="shared" si="162"/>
        <v>17.777613636363633</v>
      </c>
      <c r="Y2271" s="189">
        <v>759</v>
      </c>
      <c r="Z2271" s="189">
        <v>167453715</v>
      </c>
      <c r="AA2271" s="189">
        <v>602503</v>
      </c>
      <c r="AB2271" s="357">
        <v>27</v>
      </c>
    </row>
    <row r="2272" spans="1:28" x14ac:dyDescent="0.25">
      <c r="A2272" s="144" t="s">
        <v>3112</v>
      </c>
      <c r="B2272" s="183">
        <v>167453716</v>
      </c>
      <c r="C2272" s="184">
        <v>3.58</v>
      </c>
      <c r="D2272" s="127">
        <f>(C2272+4.2+coefficient!$B$20-0.5)/0.9*1.19</f>
        <v>21.525777777777776</v>
      </c>
      <c r="E2272" s="128">
        <f>(C2272+4.2+coefficient!$B$20-0.5)/0.95</f>
        <v>17.13684210526316</v>
      </c>
      <c r="F2272" s="178" t="s">
        <v>842</v>
      </c>
      <c r="G2272" s="179">
        <v>2271</v>
      </c>
      <c r="H2272" s="180">
        <f>(C2272+4.2+coefficient!$B$20)/0.85*1.19</f>
        <v>23.492000000000001</v>
      </c>
      <c r="I2272" s="132">
        <v>294</v>
      </c>
      <c r="J2272" s="132">
        <v>167453716</v>
      </c>
      <c r="K2272" s="132">
        <v>453737</v>
      </c>
      <c r="L2272" s="181">
        <f>(C2272+4.2+coefficient!$B$20)/0.88*1.19</f>
        <v>22.691136363636364</v>
      </c>
      <c r="M2272" s="135">
        <v>295</v>
      </c>
      <c r="N2272" s="135">
        <v>167453716</v>
      </c>
      <c r="O2272" s="135">
        <v>453738</v>
      </c>
      <c r="P2272" s="182">
        <f>(C2272+4.2+coefficient!$B$20-0.5)/0.88*1.19</f>
        <v>22.015000000000001</v>
      </c>
      <c r="Q2272" s="137">
        <v>296</v>
      </c>
      <c r="R2272" s="137">
        <v>167453716</v>
      </c>
      <c r="S2272" s="137">
        <v>453739</v>
      </c>
      <c r="T2272" s="186">
        <f t="shared" si="159"/>
        <v>10.520681818181819</v>
      </c>
      <c r="U2272" s="187">
        <v>758</v>
      </c>
      <c r="V2272" s="187">
        <v>167453716</v>
      </c>
      <c r="W2272" s="187">
        <v>602504</v>
      </c>
      <c r="X2272" s="188">
        <f t="shared" si="162"/>
        <v>17.791136363636362</v>
      </c>
      <c r="Y2272" s="189">
        <v>759</v>
      </c>
      <c r="Z2272" s="189">
        <v>167453716</v>
      </c>
      <c r="AA2272" s="189">
        <v>602505</v>
      </c>
      <c r="AB2272" s="357">
        <v>27</v>
      </c>
    </row>
    <row r="2273" spans="1:28" x14ac:dyDescent="0.25">
      <c r="A2273" s="125" t="s">
        <v>3113</v>
      </c>
      <c r="B2273" s="183">
        <v>167453717</v>
      </c>
      <c r="C2273" s="184">
        <v>3.1</v>
      </c>
      <c r="D2273" s="127">
        <f>(C2273+4.2+coefficient!$B$21-0.5)/0.9*1.19</f>
        <v>18.246666666666666</v>
      </c>
      <c r="E2273" s="128">
        <f>(C2273+4.2+coefficient!$B$21-0.5)/0.95</f>
        <v>14.526315789473685</v>
      </c>
      <c r="F2273" s="185" t="s">
        <v>516</v>
      </c>
      <c r="G2273" s="179">
        <v>2272</v>
      </c>
      <c r="H2273" s="180">
        <f>(C2273+4.2+coefficient!$B$21)/0.85*1.19</f>
        <v>20.02</v>
      </c>
      <c r="I2273" s="132">
        <v>294</v>
      </c>
      <c r="J2273" s="132">
        <v>167453717</v>
      </c>
      <c r="K2273" s="132">
        <v>453740</v>
      </c>
      <c r="L2273" s="181">
        <f>(C2273+4.2+coefficient!$B$21)/0.88*1.19</f>
        <v>19.337499999999999</v>
      </c>
      <c r="M2273" s="135">
        <v>295</v>
      </c>
      <c r="N2273" s="135">
        <v>167453717</v>
      </c>
      <c r="O2273" s="135">
        <v>453741</v>
      </c>
      <c r="P2273" s="182">
        <f>(C2273+4.2+coefficient!$B$21-0.5)/0.88*1.19</f>
        <v>18.661363636363639</v>
      </c>
      <c r="Q2273" s="137">
        <v>296</v>
      </c>
      <c r="R2273" s="137">
        <v>167453717</v>
      </c>
      <c r="S2273" s="137">
        <v>453742</v>
      </c>
      <c r="T2273" s="186">
        <f t="shared" si="159"/>
        <v>9.8715909090909104</v>
      </c>
      <c r="U2273" s="187">
        <v>758</v>
      </c>
      <c r="V2273" s="187">
        <v>167453717</v>
      </c>
      <c r="W2273" s="187">
        <v>602506</v>
      </c>
      <c r="X2273" s="188">
        <f t="shared" si="162"/>
        <v>14.437499999999998</v>
      </c>
      <c r="Y2273" s="189">
        <v>759</v>
      </c>
      <c r="Z2273" s="189">
        <v>167453717</v>
      </c>
      <c r="AA2273" s="189">
        <v>602507</v>
      </c>
      <c r="AB2273" s="357">
        <v>21</v>
      </c>
    </row>
    <row r="2274" spans="1:28" x14ac:dyDescent="0.25">
      <c r="A2274" s="144" t="s">
        <v>3114</v>
      </c>
      <c r="B2274" s="183">
        <v>167453718</v>
      </c>
      <c r="C2274" s="184">
        <v>4.03</v>
      </c>
      <c r="D2274" s="127">
        <f>(C2274+4.2+coefficient!$B$20-0.5)/0.9*1.19</f>
        <v>22.120777777777775</v>
      </c>
      <c r="E2274" s="128">
        <f>(C2274+4.2+coefficient!$B$20-0.5)/0.95</f>
        <v>17.610526315789475</v>
      </c>
      <c r="F2274" s="178" t="s">
        <v>842</v>
      </c>
      <c r="G2274" s="179">
        <v>2273</v>
      </c>
      <c r="H2274" s="180">
        <f>(C2274+4.2+coefficient!$B$20)/0.85*1.19</f>
        <v>24.122000000000003</v>
      </c>
      <c r="I2274" s="132">
        <v>294</v>
      </c>
      <c r="J2274" s="132">
        <v>167453718</v>
      </c>
      <c r="K2274" s="132">
        <v>453743</v>
      </c>
      <c r="L2274" s="181">
        <f>(C2274+4.2+coefficient!$B$20)/0.88*1.19</f>
        <v>23.299659090909088</v>
      </c>
      <c r="M2274" s="135">
        <v>295</v>
      </c>
      <c r="N2274" s="135">
        <v>167453718</v>
      </c>
      <c r="O2274" s="135">
        <v>453744</v>
      </c>
      <c r="P2274" s="182">
        <f>(C2274+4.2+coefficient!$B$20-0.5)/0.88*1.19</f>
        <v>22.623522727272725</v>
      </c>
      <c r="Q2274" s="137">
        <v>296</v>
      </c>
      <c r="R2274" s="137">
        <v>167453718</v>
      </c>
      <c r="S2274" s="137">
        <v>453745</v>
      </c>
      <c r="T2274" s="186">
        <f t="shared" si="159"/>
        <v>11.129204545454547</v>
      </c>
      <c r="U2274" s="187">
        <v>758</v>
      </c>
      <c r="V2274" s="187">
        <v>167453718</v>
      </c>
      <c r="W2274" s="187">
        <v>602508</v>
      </c>
      <c r="X2274" s="188">
        <f t="shared" si="162"/>
        <v>18.39965909090909</v>
      </c>
      <c r="Y2274" s="189">
        <v>759</v>
      </c>
      <c r="Z2274" s="189">
        <v>167453718</v>
      </c>
      <c r="AA2274" s="189">
        <v>602509</v>
      </c>
      <c r="AB2274" s="357">
        <v>21</v>
      </c>
    </row>
    <row r="2275" spans="1:28" x14ac:dyDescent="0.25">
      <c r="A2275" s="125" t="s">
        <v>3115</v>
      </c>
      <c r="B2275" s="183">
        <v>167453719</v>
      </c>
      <c r="C2275" s="184">
        <v>3.95</v>
      </c>
      <c r="D2275" s="127">
        <f>(C2275+4.2+coefficient!$B$20-0.5)/0.9*1.19</f>
        <v>22.014999999999993</v>
      </c>
      <c r="E2275" s="128">
        <f>(C2275+4.2+coefficient!$B$20-0.5)/0.95</f>
        <v>17.526315789473685</v>
      </c>
      <c r="F2275" s="185" t="s">
        <v>842</v>
      </c>
      <c r="G2275" s="179">
        <v>2274</v>
      </c>
      <c r="H2275" s="180">
        <f>(C2275+4.2+coefficient!$B$20)/0.85*1.19</f>
        <v>24.009999999999998</v>
      </c>
      <c r="I2275" s="132">
        <v>294</v>
      </c>
      <c r="J2275" s="132">
        <v>167453719</v>
      </c>
      <c r="K2275" s="132">
        <v>453746</v>
      </c>
      <c r="L2275" s="181">
        <f>(C2275+4.2+coefficient!$B$20)/0.88*1.19</f>
        <v>23.191477272727273</v>
      </c>
      <c r="M2275" s="135">
        <v>295</v>
      </c>
      <c r="N2275" s="135">
        <v>167453719</v>
      </c>
      <c r="O2275" s="135">
        <v>453747</v>
      </c>
      <c r="P2275" s="182">
        <f>(C2275+4.2+coefficient!$B$20-0.5)/0.88*1.19</f>
        <v>22.515340909090906</v>
      </c>
      <c r="Q2275" s="137">
        <v>296</v>
      </c>
      <c r="R2275" s="137">
        <v>167453719</v>
      </c>
      <c r="S2275" s="137">
        <v>453748</v>
      </c>
      <c r="T2275" s="186">
        <f t="shared" si="159"/>
        <v>11.021022727272728</v>
      </c>
      <c r="U2275" s="187">
        <v>758</v>
      </c>
      <c r="V2275" s="187">
        <v>167453719</v>
      </c>
      <c r="W2275" s="187">
        <v>602510</v>
      </c>
      <c r="X2275" s="188">
        <f>L2275-1</f>
        <v>22.191477272727273</v>
      </c>
      <c r="Y2275" s="189">
        <v>759</v>
      </c>
      <c r="Z2275" s="189">
        <v>167453719</v>
      </c>
      <c r="AA2275" s="189">
        <v>602511</v>
      </c>
      <c r="AB2275" s="357">
        <v>10</v>
      </c>
    </row>
    <row r="2276" spans="1:28" x14ac:dyDescent="0.25">
      <c r="A2276" s="144" t="s">
        <v>3116</v>
      </c>
      <c r="B2276" s="183">
        <v>167453720</v>
      </c>
      <c r="C2276" s="184">
        <v>4.18</v>
      </c>
      <c r="D2276" s="127">
        <f>(C2276+4.2+coefficient!$B$20-0.5)/0.9*1.19</f>
        <v>22.319111111111106</v>
      </c>
      <c r="E2276" s="128">
        <f>(C2276+4.2+coefficient!$B$20-0.5)/0.95</f>
        <v>17.768421052631577</v>
      </c>
      <c r="F2276" s="178" t="s">
        <v>842</v>
      </c>
      <c r="G2276" s="179">
        <v>2275</v>
      </c>
      <c r="H2276" s="180">
        <f>(C2276+4.2+coefficient!$B$20)/0.85*1.19</f>
        <v>24.331999999999997</v>
      </c>
      <c r="I2276" s="132">
        <v>294</v>
      </c>
      <c r="J2276" s="132">
        <v>167453720</v>
      </c>
      <c r="K2276" s="132">
        <v>453749</v>
      </c>
      <c r="L2276" s="181">
        <f>(C2276+4.2+coefficient!$B$20)/0.88*1.19</f>
        <v>23.502499999999998</v>
      </c>
      <c r="M2276" s="135">
        <v>295</v>
      </c>
      <c r="N2276" s="135">
        <v>167453720</v>
      </c>
      <c r="O2276" s="135">
        <v>453750</v>
      </c>
      <c r="P2276" s="182">
        <f>(C2276+4.2+coefficient!$B$20-0.5)/0.88*1.19</f>
        <v>22.826363636363634</v>
      </c>
      <c r="Q2276" s="137">
        <v>296</v>
      </c>
      <c r="R2276" s="137">
        <v>167453720</v>
      </c>
      <c r="S2276" s="137">
        <v>453751</v>
      </c>
      <c r="T2276" s="186">
        <f t="shared" si="159"/>
        <v>11.332045454545453</v>
      </c>
      <c r="U2276" s="187">
        <v>758</v>
      </c>
      <c r="V2276" s="187">
        <v>167453720</v>
      </c>
      <c r="W2276" s="187">
        <v>602512</v>
      </c>
      <c r="X2276" s="188">
        <f t="shared" ref="X2276:X2292" si="163">L2276-4.9</f>
        <v>18.602499999999999</v>
      </c>
      <c r="Y2276" s="189">
        <v>759</v>
      </c>
      <c r="Z2276" s="189">
        <v>167453720</v>
      </c>
      <c r="AA2276" s="189">
        <v>602513</v>
      </c>
      <c r="AB2276" s="357">
        <v>21</v>
      </c>
    </row>
    <row r="2277" spans="1:28" x14ac:dyDescent="0.25">
      <c r="A2277" s="125" t="s">
        <v>3117</v>
      </c>
      <c r="B2277" s="183">
        <v>167453721</v>
      </c>
      <c r="C2277" s="184">
        <v>4.1399999999999997</v>
      </c>
      <c r="D2277" s="127">
        <f>(C2277+4.2+coefficient!$B$20-0.5)/0.9*1.19</f>
        <v>22.266222222222222</v>
      </c>
      <c r="E2277" s="128">
        <f>(C2277+4.2+coefficient!$B$20-0.5)/0.95</f>
        <v>17.726315789473684</v>
      </c>
      <c r="F2277" s="185" t="s">
        <v>842</v>
      </c>
      <c r="G2277" s="179">
        <v>2276</v>
      </c>
      <c r="H2277" s="180">
        <f>(C2277+4.2+coefficient!$B$20)/0.85*1.19</f>
        <v>24.276</v>
      </c>
      <c r="I2277" s="132">
        <v>294</v>
      </c>
      <c r="J2277" s="132">
        <v>167453721</v>
      </c>
      <c r="K2277" s="132">
        <v>453752</v>
      </c>
      <c r="L2277" s="181">
        <f>(C2277+4.2+coefficient!$B$20)/0.88*1.19</f>
        <v>23.448409090909088</v>
      </c>
      <c r="M2277" s="135">
        <v>295</v>
      </c>
      <c r="N2277" s="135">
        <v>167453721</v>
      </c>
      <c r="O2277" s="135">
        <v>453753</v>
      </c>
      <c r="P2277" s="182">
        <f>(C2277+4.2+coefficient!$B$20-0.5)/0.88*1.19</f>
        <v>22.772272727272728</v>
      </c>
      <c r="Q2277" s="137">
        <v>296</v>
      </c>
      <c r="R2277" s="137">
        <v>167453721</v>
      </c>
      <c r="S2277" s="137">
        <v>453754</v>
      </c>
      <c r="T2277" s="186">
        <f t="shared" si="159"/>
        <v>11.277954545454545</v>
      </c>
      <c r="U2277" s="187">
        <v>758</v>
      </c>
      <c r="V2277" s="187">
        <v>167453721</v>
      </c>
      <c r="W2277" s="187">
        <v>602514</v>
      </c>
      <c r="X2277" s="188">
        <f t="shared" si="163"/>
        <v>18.54840909090909</v>
      </c>
      <c r="Y2277" s="189">
        <v>759</v>
      </c>
      <c r="Z2277" s="189">
        <v>167453721</v>
      </c>
      <c r="AA2277" s="189">
        <v>602515</v>
      </c>
      <c r="AB2277" s="357">
        <v>21</v>
      </c>
    </row>
    <row r="2278" spans="1:28" x14ac:dyDescent="0.25">
      <c r="A2278" s="144" t="s">
        <v>3118</v>
      </c>
      <c r="B2278" s="183">
        <v>167453722</v>
      </c>
      <c r="C2278" s="184">
        <v>4.32</v>
      </c>
      <c r="D2278" s="127">
        <f>(C2278+4.2+coefficient!$B$20-0.5)/0.9*1.19</f>
        <v>22.504222222222221</v>
      </c>
      <c r="E2278" s="128">
        <f>(C2278+4.2+coefficient!$B$20-0.5)/0.95</f>
        <v>17.91578947368421</v>
      </c>
      <c r="F2278" s="178" t="s">
        <v>842</v>
      </c>
      <c r="G2278" s="179">
        <v>2277</v>
      </c>
      <c r="H2278" s="180">
        <f>(C2278+4.2+coefficient!$B$20)/0.85*1.19</f>
        <v>24.528000000000002</v>
      </c>
      <c r="I2278" s="132">
        <v>294</v>
      </c>
      <c r="J2278" s="132">
        <v>167453722</v>
      </c>
      <c r="K2278" s="132">
        <v>453755</v>
      </c>
      <c r="L2278" s="181">
        <f>(C2278+4.2+coefficient!$B$20)/0.88*1.19</f>
        <v>23.691818181818181</v>
      </c>
      <c r="M2278" s="135">
        <v>295</v>
      </c>
      <c r="N2278" s="135">
        <v>167453722</v>
      </c>
      <c r="O2278" s="135">
        <v>453756</v>
      </c>
      <c r="P2278" s="182">
        <f>(C2278+4.2+coefficient!$B$20-0.5)/0.88*1.19</f>
        <v>23.015681818181815</v>
      </c>
      <c r="Q2278" s="137">
        <v>296</v>
      </c>
      <c r="R2278" s="137">
        <v>167453722</v>
      </c>
      <c r="S2278" s="137">
        <v>453757</v>
      </c>
      <c r="T2278" s="186">
        <f t="shared" si="159"/>
        <v>11.521363636363636</v>
      </c>
      <c r="U2278" s="187">
        <v>758</v>
      </c>
      <c r="V2278" s="187">
        <v>167453722</v>
      </c>
      <c r="W2278" s="187">
        <v>602516</v>
      </c>
      <c r="X2278" s="188">
        <f t="shared" si="163"/>
        <v>18.791818181818179</v>
      </c>
      <c r="Y2278" s="189">
        <v>759</v>
      </c>
      <c r="Z2278" s="189">
        <v>167453722</v>
      </c>
      <c r="AA2278" s="189">
        <v>602517</v>
      </c>
      <c r="AB2278" s="357">
        <v>21</v>
      </c>
    </row>
    <row r="2279" spans="1:28" x14ac:dyDescent="0.25">
      <c r="A2279" s="125" t="s">
        <v>3119</v>
      </c>
      <c r="B2279" s="183">
        <v>167453723</v>
      </c>
      <c r="C2279" s="184">
        <v>4.24</v>
      </c>
      <c r="D2279" s="127">
        <f>(C2279+4.2+coefficient!$B$20-0.5)/0.9*1.19</f>
        <v>22.398444444444443</v>
      </c>
      <c r="E2279" s="128">
        <f>(C2279+4.2+coefficient!$B$20-0.5)/0.95</f>
        <v>17.831578947368424</v>
      </c>
      <c r="F2279" s="185" t="s">
        <v>842</v>
      </c>
      <c r="G2279" s="179">
        <v>2278</v>
      </c>
      <c r="H2279" s="180">
        <f>(C2279+4.2+coefficient!$B$20)/0.85*1.19</f>
        <v>24.416</v>
      </c>
      <c r="I2279" s="132">
        <v>294</v>
      </c>
      <c r="J2279" s="132">
        <v>167453723</v>
      </c>
      <c r="K2279" s="132">
        <v>453758</v>
      </c>
      <c r="L2279" s="181">
        <f>(C2279+4.2+coefficient!$B$20)/0.88*1.19</f>
        <v>23.583636363636366</v>
      </c>
      <c r="M2279" s="135">
        <v>295</v>
      </c>
      <c r="N2279" s="135">
        <v>167453723</v>
      </c>
      <c r="O2279" s="135">
        <v>453759</v>
      </c>
      <c r="P2279" s="182">
        <f>(C2279+4.2+coefficient!$B$20-0.5)/0.88*1.19</f>
        <v>22.907499999999999</v>
      </c>
      <c r="Q2279" s="137">
        <v>296</v>
      </c>
      <c r="R2279" s="137">
        <v>167453723</v>
      </c>
      <c r="S2279" s="137">
        <v>453760</v>
      </c>
      <c r="T2279" s="186">
        <f t="shared" si="159"/>
        <v>11.413181818181819</v>
      </c>
      <c r="U2279" s="187">
        <v>758</v>
      </c>
      <c r="V2279" s="187">
        <v>167453723</v>
      </c>
      <c r="W2279" s="187">
        <v>602518</v>
      </c>
      <c r="X2279" s="188">
        <f t="shared" si="163"/>
        <v>18.683636363636367</v>
      </c>
      <c r="Y2279" s="189">
        <v>759</v>
      </c>
      <c r="Z2279" s="189">
        <v>167453723</v>
      </c>
      <c r="AA2279" s="189">
        <v>602519</v>
      </c>
      <c r="AB2279" s="357">
        <v>21</v>
      </c>
    </row>
    <row r="2280" spans="1:28" x14ac:dyDescent="0.25">
      <c r="A2280" s="144" t="s">
        <v>3120</v>
      </c>
      <c r="B2280" s="183">
        <v>167453724</v>
      </c>
      <c r="C2280" s="184">
        <v>4.25</v>
      </c>
      <c r="D2280" s="127">
        <f>(C2280+4.2+coefficient!$B$20-0.5)/0.9*1.19</f>
        <v>22.411666666666665</v>
      </c>
      <c r="E2280" s="128">
        <f>(C2280+4.2+coefficient!$B$20-0.5)/0.95</f>
        <v>17.842105263157894</v>
      </c>
      <c r="F2280" s="178" t="s">
        <v>842</v>
      </c>
      <c r="G2280" s="179">
        <v>2279</v>
      </c>
      <c r="H2280" s="180">
        <f>(C2280+4.2+coefficient!$B$20)/0.85*1.19</f>
        <v>24.429999999999996</v>
      </c>
      <c r="I2280" s="132">
        <v>294</v>
      </c>
      <c r="J2280" s="132">
        <v>167453724</v>
      </c>
      <c r="K2280" s="132">
        <v>453761</v>
      </c>
      <c r="L2280" s="181">
        <f>(C2280+4.2+coefficient!$B$20)/0.88*1.19</f>
        <v>23.597159090909088</v>
      </c>
      <c r="M2280" s="135">
        <v>295</v>
      </c>
      <c r="N2280" s="135">
        <v>167453724</v>
      </c>
      <c r="O2280" s="135">
        <v>453762</v>
      </c>
      <c r="P2280" s="182">
        <f>(C2280+4.2+coefficient!$B$20-0.5)/0.88*1.19</f>
        <v>22.921022727272728</v>
      </c>
      <c r="Q2280" s="137">
        <v>296</v>
      </c>
      <c r="R2280" s="137">
        <v>167453724</v>
      </c>
      <c r="S2280" s="137">
        <v>453763</v>
      </c>
      <c r="T2280" s="186">
        <f t="shared" si="159"/>
        <v>11.426704545454545</v>
      </c>
      <c r="U2280" s="187">
        <v>758</v>
      </c>
      <c r="V2280" s="187">
        <v>167453724</v>
      </c>
      <c r="W2280" s="187">
        <v>602520</v>
      </c>
      <c r="X2280" s="188">
        <f t="shared" si="163"/>
        <v>18.697159090909089</v>
      </c>
      <c r="Y2280" s="189">
        <v>759</v>
      </c>
      <c r="Z2280" s="189">
        <v>167453724</v>
      </c>
      <c r="AA2280" s="189">
        <v>602521</v>
      </c>
      <c r="AB2280" s="357">
        <v>21</v>
      </c>
    </row>
    <row r="2281" spans="1:28" x14ac:dyDescent="0.25">
      <c r="A2281" s="125" t="s">
        <v>3121</v>
      </c>
      <c r="B2281" s="183">
        <v>167453725</v>
      </c>
      <c r="C2281" s="184">
        <v>2.15</v>
      </c>
      <c r="D2281" s="127">
        <f>(C2281+4.2+coefficient!$B$21-0.5)/0.9*1.19</f>
        <v>16.990555555555552</v>
      </c>
      <c r="E2281" s="128">
        <f>(C2281+4.2+coefficient!$B$21-0.5)/0.95</f>
        <v>13.526315789473685</v>
      </c>
      <c r="F2281" s="185" t="s">
        <v>516</v>
      </c>
      <c r="G2281" s="179">
        <v>2280</v>
      </c>
      <c r="H2281" s="180">
        <f>(C2281+4.2+coefficient!$B$21)/0.85*1.19</f>
        <v>18.689999999999998</v>
      </c>
      <c r="I2281" s="132">
        <v>294</v>
      </c>
      <c r="J2281" s="132">
        <v>167453725</v>
      </c>
      <c r="K2281" s="132">
        <v>453764</v>
      </c>
      <c r="L2281" s="181">
        <f>(C2281+4.2+coefficient!$B$21)/0.88*1.19</f>
        <v>18.052840909090907</v>
      </c>
      <c r="M2281" s="135">
        <v>295</v>
      </c>
      <c r="N2281" s="135">
        <v>167453725</v>
      </c>
      <c r="O2281" s="135">
        <v>453765</v>
      </c>
      <c r="P2281" s="182">
        <f>(C2281+4.2+coefficient!$B$21-0.5)/0.88*1.19</f>
        <v>17.376704545454544</v>
      </c>
      <c r="Q2281" s="137">
        <v>296</v>
      </c>
      <c r="R2281" s="137">
        <v>167453725</v>
      </c>
      <c r="S2281" s="137">
        <v>453766</v>
      </c>
      <c r="T2281" s="186">
        <f t="shared" si="159"/>
        <v>8.5869318181818173</v>
      </c>
      <c r="U2281" s="187">
        <v>758</v>
      </c>
      <c r="V2281" s="187">
        <v>167453725</v>
      </c>
      <c r="W2281" s="187">
        <v>602522</v>
      </c>
      <c r="X2281" s="188">
        <f t="shared" si="163"/>
        <v>13.152840909090907</v>
      </c>
      <c r="Y2281" s="189">
        <v>759</v>
      </c>
      <c r="Z2281" s="189">
        <v>167453725</v>
      </c>
      <c r="AA2281" s="189">
        <v>602523</v>
      </c>
      <c r="AB2281" s="357">
        <v>67</v>
      </c>
    </row>
    <row r="2282" spans="1:28" x14ac:dyDescent="0.25">
      <c r="A2282" s="144" t="s">
        <v>3122</v>
      </c>
      <c r="B2282" s="183">
        <v>167453726</v>
      </c>
      <c r="C2282" s="184">
        <v>2.81</v>
      </c>
      <c r="D2282" s="127">
        <f>(C2282+4.2+coefficient!$B$20-0.5)/0.9*1.19</f>
        <v>20.507666666666662</v>
      </c>
      <c r="E2282" s="128">
        <f>(C2282+4.2+coefficient!$B$20-0.5)/0.95</f>
        <v>16.326315789473682</v>
      </c>
      <c r="F2282" s="178" t="s">
        <v>842</v>
      </c>
      <c r="G2282" s="179">
        <v>2281</v>
      </c>
      <c r="H2282" s="180">
        <f>(C2282+4.2+coefficient!$B$20)/0.85*1.19</f>
        <v>22.413999999999994</v>
      </c>
      <c r="I2282" s="132">
        <v>294</v>
      </c>
      <c r="J2282" s="132">
        <v>167453726</v>
      </c>
      <c r="K2282" s="132">
        <v>453767</v>
      </c>
      <c r="L2282" s="181">
        <f>(C2282+4.2+coefficient!$B$20)/0.88*1.19</f>
        <v>21.649886363636362</v>
      </c>
      <c r="M2282" s="135">
        <v>295</v>
      </c>
      <c r="N2282" s="135">
        <v>167453726</v>
      </c>
      <c r="O2282" s="135">
        <v>453768</v>
      </c>
      <c r="P2282" s="182">
        <f>(C2282+4.2+coefficient!$B$20-0.5)/0.88*1.19</f>
        <v>20.973749999999995</v>
      </c>
      <c r="Q2282" s="137">
        <v>296</v>
      </c>
      <c r="R2282" s="137">
        <v>167453726</v>
      </c>
      <c r="S2282" s="137">
        <v>453769</v>
      </c>
      <c r="T2282" s="186">
        <f t="shared" si="159"/>
        <v>9.4794318181818173</v>
      </c>
      <c r="U2282" s="187">
        <v>758</v>
      </c>
      <c r="V2282" s="187">
        <v>167453726</v>
      </c>
      <c r="W2282" s="187">
        <v>602524</v>
      </c>
      <c r="X2282" s="188">
        <f t="shared" si="163"/>
        <v>16.749886363636364</v>
      </c>
      <c r="Y2282" s="189">
        <v>759</v>
      </c>
      <c r="Z2282" s="189">
        <v>167453726</v>
      </c>
      <c r="AA2282" s="189">
        <v>602525</v>
      </c>
      <c r="AB2282" s="357">
        <v>67</v>
      </c>
    </row>
    <row r="2283" spans="1:28" x14ac:dyDescent="0.25">
      <c r="A2283" s="125" t="s">
        <v>3123</v>
      </c>
      <c r="B2283" s="183">
        <v>167453727</v>
      </c>
      <c r="C2283" s="184">
        <v>2.87</v>
      </c>
      <c r="D2283" s="127">
        <f>(C2283+4.2+coefficient!$B$20-0.5)/0.9*1.19</f>
        <v>20.587</v>
      </c>
      <c r="E2283" s="128">
        <f>(C2283+4.2+coefficient!$B$20-0.5)/0.95</f>
        <v>16.389473684210529</v>
      </c>
      <c r="F2283" s="185" t="s">
        <v>842</v>
      </c>
      <c r="G2283" s="179">
        <v>2282</v>
      </c>
      <c r="H2283" s="180">
        <f>(C2283+4.2+coefficient!$B$20)/0.85*1.19</f>
        <v>22.498000000000001</v>
      </c>
      <c r="I2283" s="132">
        <v>294</v>
      </c>
      <c r="J2283" s="132">
        <v>167453727</v>
      </c>
      <c r="K2283" s="132">
        <v>453770</v>
      </c>
      <c r="L2283" s="181">
        <f>(C2283+4.2+coefficient!$B$20)/0.88*1.19</f>
        <v>21.731022727272727</v>
      </c>
      <c r="M2283" s="135">
        <v>295</v>
      </c>
      <c r="N2283" s="135">
        <v>167453727</v>
      </c>
      <c r="O2283" s="135">
        <v>453771</v>
      </c>
      <c r="P2283" s="182">
        <f>(C2283+4.2+coefficient!$B$20-0.5)/0.88*1.19</f>
        <v>21.054886363636363</v>
      </c>
      <c r="Q2283" s="137">
        <v>296</v>
      </c>
      <c r="R2283" s="137">
        <v>167453727</v>
      </c>
      <c r="S2283" s="137">
        <v>453772</v>
      </c>
      <c r="T2283" s="186">
        <f t="shared" si="159"/>
        <v>9.5605681818181818</v>
      </c>
      <c r="U2283" s="187">
        <v>758</v>
      </c>
      <c r="V2283" s="187">
        <v>167453727</v>
      </c>
      <c r="W2283" s="187">
        <v>602526</v>
      </c>
      <c r="X2283" s="188">
        <f t="shared" si="163"/>
        <v>16.831022727272725</v>
      </c>
      <c r="Y2283" s="189">
        <v>759</v>
      </c>
      <c r="Z2283" s="189">
        <v>167453727</v>
      </c>
      <c r="AA2283" s="189">
        <v>602527</v>
      </c>
      <c r="AB2283" s="357">
        <v>67</v>
      </c>
    </row>
    <row r="2284" spans="1:28" x14ac:dyDescent="0.25">
      <c r="A2284" s="144" t="s">
        <v>3124</v>
      </c>
      <c r="B2284" s="183">
        <v>167453728</v>
      </c>
      <c r="C2284" s="184">
        <v>3.6</v>
      </c>
      <c r="D2284" s="127">
        <f>(C2284+4.2+coefficient!$B$19-0.5)/0.9*1.19</f>
        <v>25.518888888888892</v>
      </c>
      <c r="E2284" s="128">
        <f>(C2284+4.2+coefficient!$B$19-0.5)/0.95</f>
        <v>20.315789473684212</v>
      </c>
      <c r="F2284" s="178" t="s">
        <v>841</v>
      </c>
      <c r="G2284" s="179">
        <v>2283</v>
      </c>
      <c r="H2284" s="180">
        <f>(C2284+4.2+coefficient!$B$19)/0.85*1.19</f>
        <v>27.720000000000002</v>
      </c>
      <c r="I2284" s="132">
        <v>294</v>
      </c>
      <c r="J2284" s="132">
        <v>167453728</v>
      </c>
      <c r="K2284" s="132">
        <v>453773</v>
      </c>
      <c r="L2284" s="181">
        <f>(C2284+4.2+coefficient!$B$19)/0.88*1.19</f>
        <v>26.774999999999999</v>
      </c>
      <c r="M2284" s="135">
        <v>295</v>
      </c>
      <c r="N2284" s="135">
        <v>167453728</v>
      </c>
      <c r="O2284" s="135">
        <v>453774</v>
      </c>
      <c r="P2284" s="182">
        <f>(C2284+4.2+coefficient!$B$19-0.5)/0.88*1.19</f>
        <v>26.098863636363639</v>
      </c>
      <c r="Q2284" s="137">
        <v>296</v>
      </c>
      <c r="R2284" s="137">
        <v>167453728</v>
      </c>
      <c r="S2284" s="137">
        <v>453775</v>
      </c>
      <c r="T2284" s="186">
        <f t="shared" si="159"/>
        <v>10.547727272727274</v>
      </c>
      <c r="U2284" s="187">
        <v>758</v>
      </c>
      <c r="V2284" s="187">
        <v>167453728</v>
      </c>
      <c r="W2284" s="187">
        <v>602528</v>
      </c>
      <c r="X2284" s="188">
        <f t="shared" si="163"/>
        <v>21.875</v>
      </c>
      <c r="Y2284" s="189">
        <v>759</v>
      </c>
      <c r="Z2284" s="189">
        <v>167453728</v>
      </c>
      <c r="AA2284" s="189">
        <v>602529</v>
      </c>
      <c r="AB2284" s="357">
        <v>67</v>
      </c>
    </row>
    <row r="2285" spans="1:28" x14ac:dyDescent="0.25">
      <c r="A2285" s="125" t="s">
        <v>3125</v>
      </c>
      <c r="B2285" s="183">
        <v>167453729</v>
      </c>
      <c r="C2285" s="184">
        <v>3.6</v>
      </c>
      <c r="D2285" s="127">
        <f>(C2285+4.2+coefficient!$B$19-0.5)/0.9*1.19</f>
        <v>25.518888888888892</v>
      </c>
      <c r="E2285" s="128">
        <f>(C2285+4.2+coefficient!$B$19-0.5)/0.95</f>
        <v>20.315789473684212</v>
      </c>
      <c r="F2285" s="185" t="s">
        <v>841</v>
      </c>
      <c r="G2285" s="179">
        <v>2284</v>
      </c>
      <c r="H2285" s="180">
        <f>(C2285+4.2+coefficient!$B$19)/0.85*1.19</f>
        <v>27.720000000000002</v>
      </c>
      <c r="I2285" s="132">
        <v>294</v>
      </c>
      <c r="J2285" s="132">
        <v>167453729</v>
      </c>
      <c r="K2285" s="132">
        <v>453776</v>
      </c>
      <c r="L2285" s="181">
        <f>(C2285+4.2+coefficient!$B$19)/0.88*1.19</f>
        <v>26.774999999999999</v>
      </c>
      <c r="M2285" s="135">
        <v>295</v>
      </c>
      <c r="N2285" s="135">
        <v>167453729</v>
      </c>
      <c r="O2285" s="135">
        <v>453777</v>
      </c>
      <c r="P2285" s="182">
        <f>(C2285+4.2+coefficient!$B$19-0.5)/0.88*1.19</f>
        <v>26.098863636363639</v>
      </c>
      <c r="Q2285" s="137">
        <v>296</v>
      </c>
      <c r="R2285" s="137">
        <v>167453729</v>
      </c>
      <c r="S2285" s="137">
        <v>453778</v>
      </c>
      <c r="T2285" s="186">
        <f t="shared" si="159"/>
        <v>10.547727272727274</v>
      </c>
      <c r="U2285" s="187">
        <v>758</v>
      </c>
      <c r="V2285" s="187">
        <v>167453729</v>
      </c>
      <c r="W2285" s="187">
        <v>602530</v>
      </c>
      <c r="X2285" s="188">
        <f t="shared" si="163"/>
        <v>21.875</v>
      </c>
      <c r="Y2285" s="189">
        <v>759</v>
      </c>
      <c r="Z2285" s="189">
        <v>167453729</v>
      </c>
      <c r="AA2285" s="189">
        <v>602531</v>
      </c>
      <c r="AB2285" s="357">
        <v>67</v>
      </c>
    </row>
    <row r="2286" spans="1:28" x14ac:dyDescent="0.25">
      <c r="A2286" s="144" t="s">
        <v>3126</v>
      </c>
      <c r="B2286" s="183">
        <v>167453730</v>
      </c>
      <c r="C2286" s="184">
        <v>2.67</v>
      </c>
      <c r="D2286" s="127">
        <f>(C2286+4.2+coefficient!$B$21-0.5)/0.9*1.19</f>
        <v>17.678111111111111</v>
      </c>
      <c r="E2286" s="128">
        <f>(C2286+4.2+coefficient!$B$21-0.5)/0.95</f>
        <v>14.073684210526318</v>
      </c>
      <c r="F2286" s="178" t="s">
        <v>516</v>
      </c>
      <c r="G2286" s="179">
        <v>2285</v>
      </c>
      <c r="H2286" s="180">
        <f>(C2286+4.2+coefficient!$B$21)/0.85*1.19</f>
        <v>19.418000000000003</v>
      </c>
      <c r="I2286" s="132">
        <v>294</v>
      </c>
      <c r="J2286" s="132">
        <v>167453730</v>
      </c>
      <c r="K2286" s="132">
        <v>453779</v>
      </c>
      <c r="L2286" s="181">
        <f>(C2286+4.2+coefficient!$B$21)/0.88*1.19</f>
        <v>18.756022727272725</v>
      </c>
      <c r="M2286" s="135">
        <v>295</v>
      </c>
      <c r="N2286" s="135">
        <v>167453730</v>
      </c>
      <c r="O2286" s="135">
        <v>453780</v>
      </c>
      <c r="P2286" s="182">
        <f>(C2286+4.2+coefficient!$B$21-0.5)/0.88*1.19</f>
        <v>18.079886363636366</v>
      </c>
      <c r="Q2286" s="137">
        <v>296</v>
      </c>
      <c r="R2286" s="137">
        <v>167453730</v>
      </c>
      <c r="S2286" s="137">
        <v>453781</v>
      </c>
      <c r="T2286" s="186">
        <f t="shared" si="159"/>
        <v>9.2901136363636354</v>
      </c>
      <c r="U2286" s="187">
        <v>758</v>
      </c>
      <c r="V2286" s="187">
        <v>167453730</v>
      </c>
      <c r="W2286" s="187">
        <v>602532</v>
      </c>
      <c r="X2286" s="188">
        <f t="shared" si="163"/>
        <v>13.856022727272725</v>
      </c>
      <c r="Y2286" s="189">
        <v>759</v>
      </c>
      <c r="Z2286" s="189">
        <v>167453730</v>
      </c>
      <c r="AA2286" s="189">
        <v>602533</v>
      </c>
      <c r="AB2286" s="357">
        <v>26</v>
      </c>
    </row>
    <row r="2287" spans="1:28" x14ac:dyDescent="0.25">
      <c r="A2287" s="125" t="s">
        <v>3127</v>
      </c>
      <c r="B2287" s="183">
        <v>167453731</v>
      </c>
      <c r="C2287" s="184">
        <v>3.33</v>
      </c>
      <c r="D2287" s="127">
        <f>(C2287+4.2+coefficient!$B$20-0.5)/0.9*1.19</f>
        <v>21.195222222222224</v>
      </c>
      <c r="E2287" s="128">
        <f>(C2287+4.2+coefficient!$B$20-0.5)/0.95</f>
        <v>16.873684210526317</v>
      </c>
      <c r="F2287" s="185" t="s">
        <v>842</v>
      </c>
      <c r="G2287" s="179">
        <v>2286</v>
      </c>
      <c r="H2287" s="180">
        <f>(C2287+4.2+coefficient!$B$20)/0.85*1.19</f>
        <v>23.142000000000003</v>
      </c>
      <c r="I2287" s="132">
        <v>294</v>
      </c>
      <c r="J2287" s="132">
        <v>167453731</v>
      </c>
      <c r="K2287" s="132">
        <v>453782</v>
      </c>
      <c r="L2287" s="181">
        <f>(C2287+4.2+coefficient!$B$20)/0.88*1.19</f>
        <v>22.35306818181818</v>
      </c>
      <c r="M2287" s="135">
        <v>295</v>
      </c>
      <c r="N2287" s="135">
        <v>167453731</v>
      </c>
      <c r="O2287" s="135">
        <v>453783</v>
      </c>
      <c r="P2287" s="182">
        <f>(C2287+4.2+coefficient!$B$20-0.5)/0.88*1.19</f>
        <v>21.676931818181821</v>
      </c>
      <c r="Q2287" s="137">
        <v>296</v>
      </c>
      <c r="R2287" s="137">
        <v>167453731</v>
      </c>
      <c r="S2287" s="137">
        <v>453784</v>
      </c>
      <c r="T2287" s="186">
        <f t="shared" si="159"/>
        <v>10.182613636363635</v>
      </c>
      <c r="U2287" s="187">
        <v>758</v>
      </c>
      <c r="V2287" s="187">
        <v>167453731</v>
      </c>
      <c r="W2287" s="187">
        <v>602534</v>
      </c>
      <c r="X2287" s="188">
        <f t="shared" si="163"/>
        <v>17.453068181818182</v>
      </c>
      <c r="Y2287" s="189">
        <v>759</v>
      </c>
      <c r="Z2287" s="189">
        <v>167453731</v>
      </c>
      <c r="AA2287" s="189">
        <v>602535</v>
      </c>
      <c r="AB2287" s="357">
        <v>26</v>
      </c>
    </row>
    <row r="2288" spans="1:28" x14ac:dyDescent="0.25">
      <c r="A2288" s="144" t="s">
        <v>3128</v>
      </c>
      <c r="B2288" s="183">
        <v>167453732</v>
      </c>
      <c r="C2288" s="184">
        <v>3.39</v>
      </c>
      <c r="D2288" s="127">
        <f>(C2288+4.2+coefficient!$B$20-0.5)/0.9*1.19</f>
        <v>21.274555555555555</v>
      </c>
      <c r="E2288" s="128">
        <f>(C2288+4.2+coefficient!$B$20-0.5)/0.95</f>
        <v>16.936842105263157</v>
      </c>
      <c r="F2288" s="178" t="s">
        <v>842</v>
      </c>
      <c r="G2288" s="179">
        <v>2287</v>
      </c>
      <c r="H2288" s="180">
        <f>(C2288+4.2+coefficient!$B$20)/0.85*1.19</f>
        <v>23.226000000000003</v>
      </c>
      <c r="I2288" s="132">
        <v>294</v>
      </c>
      <c r="J2288" s="132">
        <v>167453732</v>
      </c>
      <c r="K2288" s="132">
        <v>453785</v>
      </c>
      <c r="L2288" s="181">
        <f>(C2288+4.2+coefficient!$B$20)/0.88*1.19</f>
        <v>22.434204545454545</v>
      </c>
      <c r="M2288" s="135">
        <v>295</v>
      </c>
      <c r="N2288" s="135">
        <v>167453732</v>
      </c>
      <c r="O2288" s="135">
        <v>453786</v>
      </c>
      <c r="P2288" s="182">
        <f>(C2288+4.2+coefficient!$B$20-0.5)/0.88*1.19</f>
        <v>21.758068181818182</v>
      </c>
      <c r="Q2288" s="137">
        <v>296</v>
      </c>
      <c r="R2288" s="137">
        <v>167453732</v>
      </c>
      <c r="S2288" s="137">
        <v>453787</v>
      </c>
      <c r="T2288" s="186">
        <f t="shared" si="159"/>
        <v>10.26375</v>
      </c>
      <c r="U2288" s="187">
        <v>758</v>
      </c>
      <c r="V2288" s="187">
        <v>167453732</v>
      </c>
      <c r="W2288" s="187">
        <v>602536</v>
      </c>
      <c r="X2288" s="188">
        <f t="shared" si="163"/>
        <v>17.534204545454543</v>
      </c>
      <c r="Y2288" s="189">
        <v>759</v>
      </c>
      <c r="Z2288" s="189">
        <v>167453732</v>
      </c>
      <c r="AA2288" s="189">
        <v>602537</v>
      </c>
      <c r="AB2288" s="357">
        <v>26</v>
      </c>
    </row>
    <row r="2289" spans="1:33" x14ac:dyDescent="0.25">
      <c r="A2289" s="125" t="s">
        <v>3129</v>
      </c>
      <c r="B2289" s="183">
        <v>167453733</v>
      </c>
      <c r="C2289" s="184">
        <v>4.12</v>
      </c>
      <c r="D2289" s="127">
        <f>(C2289+4.2+coefficient!$B$19-0.5)/0.9*1.19</f>
        <v>26.206444444444443</v>
      </c>
      <c r="E2289" s="128">
        <f>(C2289+4.2+coefficient!$B$19-0.5)/0.95</f>
        <v>20.863157894736844</v>
      </c>
      <c r="F2289" s="185" t="s">
        <v>841</v>
      </c>
      <c r="G2289" s="179">
        <v>2288</v>
      </c>
      <c r="H2289" s="180">
        <f>(C2289+4.2+coefficient!$B$19)/0.85*1.19</f>
        <v>28.448</v>
      </c>
      <c r="I2289" s="132">
        <v>294</v>
      </c>
      <c r="J2289" s="132">
        <v>167453733</v>
      </c>
      <c r="K2289" s="132">
        <v>453788</v>
      </c>
      <c r="L2289" s="181">
        <f>(C2289+4.2+coefficient!$B$19)/0.88*1.19</f>
        <v>27.478181818181817</v>
      </c>
      <c r="M2289" s="135">
        <v>295</v>
      </c>
      <c r="N2289" s="135">
        <v>167453733</v>
      </c>
      <c r="O2289" s="135">
        <v>453789</v>
      </c>
      <c r="P2289" s="182">
        <f>(C2289+4.2+coefficient!$B$19-0.5)/0.88*1.19</f>
        <v>26.802045454545453</v>
      </c>
      <c r="Q2289" s="137">
        <v>296</v>
      </c>
      <c r="R2289" s="137">
        <v>167453733</v>
      </c>
      <c r="S2289" s="137">
        <v>453790</v>
      </c>
      <c r="T2289" s="186">
        <f t="shared" si="159"/>
        <v>11.250909090909092</v>
      </c>
      <c r="U2289" s="187">
        <v>758</v>
      </c>
      <c r="V2289" s="187">
        <v>167453733</v>
      </c>
      <c r="W2289" s="187">
        <v>602538</v>
      </c>
      <c r="X2289" s="188">
        <f t="shared" si="163"/>
        <v>22.578181818181818</v>
      </c>
      <c r="Y2289" s="189">
        <v>759</v>
      </c>
      <c r="Z2289" s="189">
        <v>167453733</v>
      </c>
      <c r="AA2289" s="189">
        <v>602539</v>
      </c>
      <c r="AB2289" s="357">
        <v>26</v>
      </c>
    </row>
    <row r="2290" spans="1:33" x14ac:dyDescent="0.25">
      <c r="A2290" s="144" t="s">
        <v>3130</v>
      </c>
      <c r="B2290" s="183">
        <v>167453734</v>
      </c>
      <c r="C2290" s="184">
        <v>4.12</v>
      </c>
      <c r="D2290" s="127">
        <f>(C2290+4.2+coefficient!$B$19-0.5)/0.9*1.19</f>
        <v>26.206444444444443</v>
      </c>
      <c r="E2290" s="128">
        <f>(C2290+4.2+coefficient!$B$19-0.5)/0.95</f>
        <v>20.863157894736844</v>
      </c>
      <c r="F2290" s="178" t="s">
        <v>841</v>
      </c>
      <c r="G2290" s="179">
        <v>2289</v>
      </c>
      <c r="H2290" s="180">
        <f>(C2290+4.2+coefficient!$B$19)/0.85*1.19</f>
        <v>28.448</v>
      </c>
      <c r="I2290" s="132">
        <v>294</v>
      </c>
      <c r="J2290" s="132">
        <v>167453734</v>
      </c>
      <c r="K2290" s="132">
        <v>453791</v>
      </c>
      <c r="L2290" s="181">
        <f>(C2290+4.2+coefficient!$B$19)/0.88*1.19</f>
        <v>27.478181818181817</v>
      </c>
      <c r="M2290" s="135">
        <v>295</v>
      </c>
      <c r="N2290" s="135">
        <v>167453734</v>
      </c>
      <c r="O2290" s="135">
        <v>453792</v>
      </c>
      <c r="P2290" s="182">
        <f>(C2290+4.2+coefficient!$B$19-0.5)/0.88*1.19</f>
        <v>26.802045454545453</v>
      </c>
      <c r="Q2290" s="137">
        <v>296</v>
      </c>
      <c r="R2290" s="137">
        <v>167453734</v>
      </c>
      <c r="S2290" s="137">
        <v>453793</v>
      </c>
      <c r="T2290" s="186">
        <f t="shared" si="159"/>
        <v>11.250909090909092</v>
      </c>
      <c r="U2290" s="187">
        <v>758</v>
      </c>
      <c r="V2290" s="187">
        <v>167453734</v>
      </c>
      <c r="W2290" s="187">
        <v>602540</v>
      </c>
      <c r="X2290" s="188">
        <f t="shared" si="163"/>
        <v>22.578181818181818</v>
      </c>
      <c r="Y2290" s="189">
        <v>759</v>
      </c>
      <c r="Z2290" s="189">
        <v>167453734</v>
      </c>
      <c r="AA2290" s="189">
        <v>602541</v>
      </c>
      <c r="AB2290" s="357">
        <v>26</v>
      </c>
    </row>
    <row r="2291" spans="1:33" x14ac:dyDescent="0.25">
      <c r="A2291" s="125" t="s">
        <v>3131</v>
      </c>
      <c r="B2291" s="183">
        <v>167453735</v>
      </c>
      <c r="C2291" s="184">
        <v>4.54</v>
      </c>
      <c r="D2291" s="127">
        <f>(C2291+4.2+coefficient!$B$21-0.5)/0.9*1.19</f>
        <v>20.150666666666666</v>
      </c>
      <c r="E2291" s="128">
        <f>(C2291+4.2+coefficient!$B$21-0.5)/0.95</f>
        <v>16.042105263157897</v>
      </c>
      <c r="F2291" s="185" t="s">
        <v>516</v>
      </c>
      <c r="G2291" s="179">
        <v>2290</v>
      </c>
      <c r="H2291" s="180">
        <f>(C2291+4.2+coefficient!$B$21)/0.85*1.19</f>
        <v>22.036000000000001</v>
      </c>
      <c r="I2291" s="132">
        <v>294</v>
      </c>
      <c r="J2291" s="132">
        <v>167453735</v>
      </c>
      <c r="K2291" s="132">
        <v>453794</v>
      </c>
      <c r="L2291" s="181">
        <f>(C2291+4.2+coefficient!$B$21)/0.88*1.19</f>
        <v>21.284772727272728</v>
      </c>
      <c r="M2291" s="135">
        <v>295</v>
      </c>
      <c r="N2291" s="135">
        <v>167453735</v>
      </c>
      <c r="O2291" s="135">
        <v>453795</v>
      </c>
      <c r="P2291" s="182">
        <f>(C2291+4.2+coefficient!$B$21-0.5)/0.88*1.19</f>
        <v>20.608636363636361</v>
      </c>
      <c r="Q2291" s="137">
        <v>296</v>
      </c>
      <c r="R2291" s="137">
        <v>167453735</v>
      </c>
      <c r="S2291" s="137">
        <v>453796</v>
      </c>
      <c r="T2291" s="186">
        <f t="shared" si="159"/>
        <v>11.818863636363636</v>
      </c>
      <c r="U2291" s="187">
        <v>758</v>
      </c>
      <c r="V2291" s="187">
        <v>167453735</v>
      </c>
      <c r="W2291" s="187">
        <v>602542</v>
      </c>
      <c r="X2291" s="188">
        <f t="shared" si="163"/>
        <v>16.384772727272725</v>
      </c>
      <c r="Y2291" s="189">
        <v>759</v>
      </c>
      <c r="Z2291" s="189">
        <v>167453735</v>
      </c>
      <c r="AA2291" s="189">
        <v>602543</v>
      </c>
      <c r="AB2291" s="357">
        <v>9</v>
      </c>
      <c r="AE2291">
        <v>1</v>
      </c>
      <c r="AF2291">
        <v>21.28</v>
      </c>
      <c r="AG2291">
        <v>0</v>
      </c>
    </row>
    <row r="2292" spans="1:33" x14ac:dyDescent="0.25">
      <c r="A2292" s="144" t="s">
        <v>3132</v>
      </c>
      <c r="B2292" s="183">
        <v>167453736</v>
      </c>
      <c r="C2292" s="184">
        <v>3.02</v>
      </c>
      <c r="D2292" s="127">
        <f>(C2292+4.2+coefficient!$B$21-0.5)/0.9*1.19</f>
        <v>18.140888888888888</v>
      </c>
      <c r="E2292" s="128">
        <f>(C2292+4.2+coefficient!$B$21-0.5)/0.95</f>
        <v>14.442105263157895</v>
      </c>
      <c r="F2292" s="178" t="s">
        <v>516</v>
      </c>
      <c r="G2292" s="179">
        <v>2291</v>
      </c>
      <c r="H2292" s="180">
        <f>(C2292+4.2+coefficient!$B$21)/0.85*1.19</f>
        <v>19.908000000000001</v>
      </c>
      <c r="I2292" s="132">
        <v>294</v>
      </c>
      <c r="J2292" s="132">
        <v>167453736</v>
      </c>
      <c r="K2292" s="132">
        <v>453797</v>
      </c>
      <c r="L2292" s="181">
        <f>(C2292+4.2+coefficient!$B$21)/0.88*1.19</f>
        <v>19.229318181818183</v>
      </c>
      <c r="M2292" s="135">
        <v>295</v>
      </c>
      <c r="N2292" s="135">
        <v>167453736</v>
      </c>
      <c r="O2292" s="135">
        <v>453798</v>
      </c>
      <c r="P2292" s="182">
        <f>(C2292+4.2+coefficient!$B$21-0.5)/0.88*1.19</f>
        <v>18.55318181818182</v>
      </c>
      <c r="Q2292" s="137">
        <v>296</v>
      </c>
      <c r="R2292" s="137">
        <v>167453736</v>
      </c>
      <c r="S2292" s="137">
        <v>453799</v>
      </c>
      <c r="T2292" s="186">
        <f t="shared" si="159"/>
        <v>9.7634090909090911</v>
      </c>
      <c r="U2292" s="187">
        <v>758</v>
      </c>
      <c r="V2292" s="187">
        <v>167453736</v>
      </c>
      <c r="W2292" s="187">
        <v>602544</v>
      </c>
      <c r="X2292" s="188">
        <f t="shared" si="163"/>
        <v>14.329318181818183</v>
      </c>
      <c r="Y2292" s="189">
        <v>759</v>
      </c>
      <c r="Z2292" s="189">
        <v>167453736</v>
      </c>
      <c r="AA2292" s="189">
        <v>602545</v>
      </c>
      <c r="AB2292" s="357">
        <v>29</v>
      </c>
      <c r="AE2292">
        <v>1</v>
      </c>
      <c r="AF2292">
        <v>16.52</v>
      </c>
      <c r="AG2292">
        <v>0</v>
      </c>
    </row>
    <row r="2293" spans="1:33" x14ac:dyDescent="0.25">
      <c r="A2293" s="125" t="s">
        <v>3133</v>
      </c>
      <c r="B2293" s="183">
        <v>167453737</v>
      </c>
      <c r="C2293" s="184">
        <v>2.4900000000000002</v>
      </c>
      <c r="D2293" s="127">
        <f>(C2293+4.2+coefficient!$B$21-0.5)/0.9*1.19</f>
        <v>17.440111111111111</v>
      </c>
      <c r="E2293" s="128">
        <f>(C2293+4.2+coefficient!$B$21-0.5)/0.95</f>
        <v>13.884210526315792</v>
      </c>
      <c r="F2293" s="185" t="s">
        <v>516</v>
      </c>
      <c r="G2293" s="179">
        <v>2292</v>
      </c>
      <c r="H2293" s="180">
        <f>(C2293+4.2+coefficient!$B$21)/0.85*1.19</f>
        <v>19.166000000000004</v>
      </c>
      <c r="I2293" s="132">
        <v>294</v>
      </c>
      <c r="J2293" s="132">
        <v>167453737</v>
      </c>
      <c r="K2293" s="132">
        <v>453800</v>
      </c>
      <c r="L2293" s="181">
        <f>(C2293+4.2+coefficient!$B$21)/0.88*1.19</f>
        <v>18.512613636363639</v>
      </c>
      <c r="M2293" s="135">
        <v>295</v>
      </c>
      <c r="N2293" s="135">
        <v>167453737</v>
      </c>
      <c r="O2293" s="135">
        <v>453801</v>
      </c>
      <c r="P2293" s="182">
        <f>(C2293+4.2+coefficient!$B$21-0.5)/0.88*1.19</f>
        <v>17.836477272727272</v>
      </c>
      <c r="Q2293" s="137">
        <v>296</v>
      </c>
      <c r="R2293" s="137">
        <v>167453737</v>
      </c>
      <c r="S2293" s="137">
        <v>453802</v>
      </c>
      <c r="T2293" s="186">
        <f t="shared" si="159"/>
        <v>9.0467045454545456</v>
      </c>
      <c r="U2293" s="187">
        <v>758</v>
      </c>
      <c r="V2293" s="187">
        <v>167453737</v>
      </c>
      <c r="W2293" s="187">
        <v>602546</v>
      </c>
      <c r="X2293" s="188">
        <f>L2293-2</f>
        <v>16.512613636363639</v>
      </c>
      <c r="Y2293" s="189">
        <v>759</v>
      </c>
      <c r="Z2293" s="189">
        <v>167453737</v>
      </c>
      <c r="AA2293" s="189">
        <v>602547</v>
      </c>
      <c r="AB2293" s="357">
        <v>8</v>
      </c>
    </row>
    <row r="2294" spans="1:33" x14ac:dyDescent="0.25">
      <c r="A2294" s="144" t="s">
        <v>3134</v>
      </c>
      <c r="B2294" s="183">
        <v>167453738</v>
      </c>
      <c r="C2294" s="184">
        <v>3.2</v>
      </c>
      <c r="D2294" s="127">
        <f>(C2294+4.2+coefficient!$B$20-0.5)/0.9*1.19</f>
        <v>21.02333333333333</v>
      </c>
      <c r="E2294" s="128">
        <f>(C2294+4.2+coefficient!$B$20-0.5)/0.95</f>
        <v>16.736842105263158</v>
      </c>
      <c r="F2294" s="178" t="s">
        <v>842</v>
      </c>
      <c r="G2294" s="179">
        <v>2293</v>
      </c>
      <c r="H2294" s="180">
        <f>(C2294+4.2+coefficient!$B$20)/0.85*1.19</f>
        <v>22.959999999999997</v>
      </c>
      <c r="I2294" s="132">
        <v>294</v>
      </c>
      <c r="J2294" s="132">
        <v>167453738</v>
      </c>
      <c r="K2294" s="132">
        <v>453803</v>
      </c>
      <c r="L2294" s="181">
        <f>(C2294+4.2+coefficient!$B$20)/0.88*1.19</f>
        <v>22.177272727272722</v>
      </c>
      <c r="M2294" s="135">
        <v>295</v>
      </c>
      <c r="N2294" s="135">
        <v>167453738</v>
      </c>
      <c r="O2294" s="135">
        <v>453804</v>
      </c>
      <c r="P2294" s="182">
        <f>(C2294+4.2+coefficient!$B$20-0.5)/0.88*1.19</f>
        <v>21.501136363636359</v>
      </c>
      <c r="Q2294" s="137">
        <v>296</v>
      </c>
      <c r="R2294" s="137">
        <v>167453738</v>
      </c>
      <c r="S2294" s="137">
        <v>453805</v>
      </c>
      <c r="T2294" s="186">
        <f t="shared" si="159"/>
        <v>10.006818181818183</v>
      </c>
      <c r="U2294" s="187">
        <v>758</v>
      </c>
      <c r="V2294" s="187">
        <v>167453738</v>
      </c>
      <c r="W2294" s="187">
        <v>602548</v>
      </c>
      <c r="X2294" s="188">
        <f>L2294-2</f>
        <v>20.177272727272722</v>
      </c>
      <c r="Y2294" s="189">
        <v>759</v>
      </c>
      <c r="Z2294" s="189">
        <v>167453738</v>
      </c>
      <c r="AA2294" s="189">
        <v>602549</v>
      </c>
      <c r="AB2294" s="357">
        <v>8</v>
      </c>
    </row>
    <row r="2295" spans="1:33" x14ac:dyDescent="0.25">
      <c r="A2295" s="148" t="s">
        <v>3135</v>
      </c>
      <c r="B2295" s="190">
        <v>167453739</v>
      </c>
      <c r="C2295" s="191">
        <v>4.16</v>
      </c>
      <c r="D2295" s="192">
        <f>(C2295+4.2+coefficient!$B$20-0.5)/0.9*1.19</f>
        <v>22.292666666666662</v>
      </c>
      <c r="E2295" s="193">
        <f>(C2295+4.2+coefficient!$B$20-0.5)/0.95</f>
        <v>17.747368421052631</v>
      </c>
      <c r="F2295" s="185" t="s">
        <v>842</v>
      </c>
      <c r="G2295" s="179">
        <v>2294</v>
      </c>
      <c r="H2295" s="180">
        <f>(C2295+4.2+coefficient!$B$20)/0.85*1.19</f>
        <v>24.303999999999998</v>
      </c>
      <c r="I2295" s="132">
        <v>294</v>
      </c>
      <c r="J2295" s="132">
        <v>167453739</v>
      </c>
      <c r="K2295" s="132">
        <v>453806</v>
      </c>
      <c r="L2295" s="181">
        <f>(C2295+4.2+coefficient!$B$20)/0.88*1.19</f>
        <v>23.475454545454543</v>
      </c>
      <c r="M2295" s="135">
        <v>295</v>
      </c>
      <c r="N2295" s="135">
        <v>167453739</v>
      </c>
      <c r="O2295" s="135">
        <v>453807</v>
      </c>
      <c r="P2295" s="182">
        <f>(C2295+4.2+coefficient!$B$20-0.5)/0.88*1.19</f>
        <v>22.799318181818183</v>
      </c>
      <c r="Q2295" s="137">
        <v>296</v>
      </c>
      <c r="R2295" s="137">
        <v>167453739</v>
      </c>
      <c r="S2295" s="137">
        <v>453808</v>
      </c>
      <c r="T2295" s="186">
        <f t="shared" si="159"/>
        <v>11.305</v>
      </c>
      <c r="U2295" s="187">
        <v>758</v>
      </c>
      <c r="V2295" s="187">
        <v>167453739</v>
      </c>
      <c r="W2295" s="187">
        <v>602550</v>
      </c>
      <c r="X2295" s="188">
        <f>L2295-2</f>
        <v>21.475454545454543</v>
      </c>
      <c r="Y2295" s="189">
        <v>759</v>
      </c>
      <c r="Z2295" s="189">
        <v>167453739</v>
      </c>
      <c r="AA2295" s="189">
        <v>602551</v>
      </c>
      <c r="AB2295" s="357">
        <v>8</v>
      </c>
    </row>
    <row r="2296" spans="1:33" x14ac:dyDescent="0.25">
      <c r="A2296" s="146" t="s">
        <v>3136</v>
      </c>
      <c r="B2296" s="190">
        <v>167453740</v>
      </c>
      <c r="C2296" s="191">
        <v>4.16</v>
      </c>
      <c r="D2296" s="192">
        <f>(C2296+4.2+coefficient!$B$20-0.5)/0.9*1.19</f>
        <v>22.292666666666662</v>
      </c>
      <c r="E2296" s="193">
        <f>(C2296+4.2+coefficient!$B$20-0.5)/0.95</f>
        <v>17.747368421052631</v>
      </c>
      <c r="F2296" s="178" t="s">
        <v>842</v>
      </c>
      <c r="G2296" s="179">
        <v>2295</v>
      </c>
      <c r="H2296" s="180">
        <f>(C2296+4.2+coefficient!$B$20)/0.85*1.19</f>
        <v>24.303999999999998</v>
      </c>
      <c r="I2296" s="132">
        <v>294</v>
      </c>
      <c r="J2296" s="132">
        <v>167453740</v>
      </c>
      <c r="K2296" s="132">
        <v>453809</v>
      </c>
      <c r="L2296" s="181">
        <f>(C2296+4.2+coefficient!$B$20)/0.88*1.19</f>
        <v>23.475454545454543</v>
      </c>
      <c r="M2296" s="135">
        <v>295</v>
      </c>
      <c r="N2296" s="135">
        <v>167453740</v>
      </c>
      <c r="O2296" s="135">
        <v>453810</v>
      </c>
      <c r="P2296" s="182">
        <f>(C2296+4.2+coefficient!$B$20-0.5)/0.88*1.19</f>
        <v>22.799318181818183</v>
      </c>
      <c r="Q2296" s="137">
        <v>296</v>
      </c>
      <c r="R2296" s="137">
        <v>167453740</v>
      </c>
      <c r="S2296" s="137">
        <v>453811</v>
      </c>
      <c r="T2296" s="186">
        <f t="shared" si="159"/>
        <v>11.305</v>
      </c>
      <c r="U2296" s="187">
        <v>758</v>
      </c>
      <c r="V2296" s="187">
        <v>167453740</v>
      </c>
      <c r="W2296" s="187">
        <v>602552</v>
      </c>
      <c r="X2296" s="188">
        <f>L2296-4.9</f>
        <v>18.575454545454541</v>
      </c>
      <c r="Y2296" s="189">
        <v>759</v>
      </c>
      <c r="Z2296" s="189">
        <v>167453740</v>
      </c>
      <c r="AA2296" s="189">
        <v>602553</v>
      </c>
      <c r="AB2296" s="357">
        <v>8</v>
      </c>
    </row>
    <row r="2297" spans="1:33" x14ac:dyDescent="0.25">
      <c r="A2297" s="148" t="s">
        <v>3137</v>
      </c>
      <c r="B2297" s="190">
        <v>167453741</v>
      </c>
      <c r="C2297" s="191">
        <v>3.51</v>
      </c>
      <c r="D2297" s="192">
        <f>(C2297+4.2+coefficient!$B$20-0.5)/0.9*1.19</f>
        <v>21.433222222222224</v>
      </c>
      <c r="E2297" s="193">
        <f>(C2297+4.2+coefficient!$B$20-0.5)/0.95</f>
        <v>17.063157894736843</v>
      </c>
      <c r="F2297" s="185" t="s">
        <v>842</v>
      </c>
      <c r="G2297" s="179">
        <v>2296</v>
      </c>
      <c r="H2297" s="180">
        <f>(C2297+4.2+coefficient!$B$20)/0.85*1.19</f>
        <v>23.394000000000002</v>
      </c>
      <c r="I2297" s="132">
        <v>294</v>
      </c>
      <c r="J2297" s="132">
        <v>167453741</v>
      </c>
      <c r="K2297" s="132">
        <v>453812</v>
      </c>
      <c r="L2297" s="181">
        <f>(C2297+4.2+coefficient!$B$20)/0.88*1.19</f>
        <v>22.59647727272727</v>
      </c>
      <c r="M2297" s="135">
        <v>295</v>
      </c>
      <c r="N2297" s="135">
        <v>167453741</v>
      </c>
      <c r="O2297" s="135">
        <v>453813</v>
      </c>
      <c r="P2297" s="182">
        <f>(C2297+4.2+coefficient!$B$20-0.5)/0.88*1.19</f>
        <v>21.92034090909091</v>
      </c>
      <c r="Q2297" s="137">
        <v>296</v>
      </c>
      <c r="R2297" s="137">
        <v>167453741</v>
      </c>
      <c r="S2297" s="137">
        <v>453814</v>
      </c>
      <c r="T2297" s="186">
        <f t="shared" si="159"/>
        <v>10.426022727272727</v>
      </c>
      <c r="U2297" s="187">
        <v>758</v>
      </c>
      <c r="V2297" s="187">
        <v>167453741</v>
      </c>
      <c r="W2297" s="187">
        <v>602554</v>
      </c>
      <c r="X2297" s="188">
        <f>L2297-4.9</f>
        <v>17.696477272727272</v>
      </c>
      <c r="Y2297" s="189">
        <v>759</v>
      </c>
      <c r="Z2297" s="189">
        <v>167453741</v>
      </c>
      <c r="AA2297" s="189">
        <v>602555</v>
      </c>
      <c r="AB2297" s="357">
        <v>0</v>
      </c>
    </row>
    <row r="2298" spans="1:33" x14ac:dyDescent="0.25">
      <c r="A2298" s="144" t="s">
        <v>3138</v>
      </c>
      <c r="B2298" s="183">
        <v>167453742</v>
      </c>
      <c r="C2298" s="184">
        <v>3.91</v>
      </c>
      <c r="D2298" s="127">
        <f>(C2298+4.2+coefficient!$B$20-0.5)/0.9*1.19</f>
        <v>21.96211111111111</v>
      </c>
      <c r="E2298" s="128">
        <f>(C2298+4.2+coefficient!$B$20-0.5)/0.95</f>
        <v>17.484210526315788</v>
      </c>
      <c r="F2298" s="178" t="s">
        <v>842</v>
      </c>
      <c r="G2298" s="179">
        <v>2297</v>
      </c>
      <c r="H2298" s="180">
        <f>(C2298+4.2+coefficient!$B$20)/0.85*1.19</f>
        <v>23.953999999999997</v>
      </c>
      <c r="I2298" s="132">
        <v>294</v>
      </c>
      <c r="J2298" s="132">
        <v>167453742</v>
      </c>
      <c r="K2298" s="132">
        <v>453815</v>
      </c>
      <c r="L2298" s="181">
        <f>(C2298+4.2+coefficient!$B$20)/0.88*1.19</f>
        <v>23.137386363636359</v>
      </c>
      <c r="M2298" s="135">
        <v>295</v>
      </c>
      <c r="N2298" s="135">
        <v>167453742</v>
      </c>
      <c r="O2298" s="135">
        <v>453816</v>
      </c>
      <c r="P2298" s="182">
        <f>(C2298+4.2+coefficient!$B$20-0.5)/0.88*1.19</f>
        <v>22.46125</v>
      </c>
      <c r="Q2298" s="137">
        <v>296</v>
      </c>
      <c r="R2298" s="137">
        <v>167453742</v>
      </c>
      <c r="S2298" s="137">
        <v>453817</v>
      </c>
      <c r="T2298" s="186">
        <f t="shared" si="159"/>
        <v>10.966931818181816</v>
      </c>
      <c r="U2298" s="187">
        <v>758</v>
      </c>
      <c r="V2298" s="187">
        <v>167453742</v>
      </c>
      <c r="W2298" s="187">
        <v>602556</v>
      </c>
      <c r="X2298" s="188">
        <f>L2298-2</f>
        <v>21.137386363636359</v>
      </c>
      <c r="Y2298" s="189">
        <v>759</v>
      </c>
      <c r="Z2298" s="189">
        <v>167453742</v>
      </c>
      <c r="AA2298" s="189">
        <v>602557</v>
      </c>
      <c r="AB2298" s="357">
        <v>8</v>
      </c>
    </row>
    <row r="2299" spans="1:33" x14ac:dyDescent="0.25">
      <c r="A2299" s="125" t="s">
        <v>3139</v>
      </c>
      <c r="B2299" s="183">
        <v>167453743</v>
      </c>
      <c r="C2299" s="184">
        <v>3.79</v>
      </c>
      <c r="D2299" s="127">
        <f>(C2299+4.2+coefficient!$B$20-0.5)/0.9*1.19</f>
        <v>21.803444444444445</v>
      </c>
      <c r="E2299" s="128">
        <f>(C2299+4.2+coefficient!$B$20-0.5)/0.95</f>
        <v>17.357894736842109</v>
      </c>
      <c r="F2299" s="185" t="s">
        <v>842</v>
      </c>
      <c r="G2299" s="179">
        <v>2298</v>
      </c>
      <c r="H2299" s="180">
        <f>(C2299+4.2+coefficient!$B$20)/0.85*1.19</f>
        <v>23.786000000000005</v>
      </c>
      <c r="I2299" s="132">
        <v>294</v>
      </c>
      <c r="J2299" s="132">
        <v>167453743</v>
      </c>
      <c r="K2299" s="132">
        <v>453818</v>
      </c>
      <c r="L2299" s="181">
        <f>(C2299+4.2+coefficient!$B$20)/0.88*1.19</f>
        <v>22.975113636363638</v>
      </c>
      <c r="M2299" s="135">
        <v>295</v>
      </c>
      <c r="N2299" s="135">
        <v>167453743</v>
      </c>
      <c r="O2299" s="135">
        <v>453819</v>
      </c>
      <c r="P2299" s="182">
        <f>(C2299+4.2+coefficient!$B$20-0.5)/0.88*1.19</f>
        <v>22.298977272727274</v>
      </c>
      <c r="Q2299" s="137">
        <v>296</v>
      </c>
      <c r="R2299" s="137">
        <v>167453743</v>
      </c>
      <c r="S2299" s="137">
        <v>453820</v>
      </c>
      <c r="T2299" s="186">
        <f t="shared" si="159"/>
        <v>10.804659090909091</v>
      </c>
      <c r="U2299" s="187">
        <v>758</v>
      </c>
      <c r="V2299" s="187">
        <v>167453743</v>
      </c>
      <c r="W2299" s="187">
        <v>602558</v>
      </c>
      <c r="X2299" s="188">
        <f>L2299-2</f>
        <v>20.975113636363638</v>
      </c>
      <c r="Y2299" s="189">
        <v>759</v>
      </c>
      <c r="Z2299" s="189">
        <v>167453743</v>
      </c>
      <c r="AA2299" s="189">
        <v>602559</v>
      </c>
      <c r="AB2299" s="357">
        <v>8</v>
      </c>
      <c r="AE2299">
        <v>4</v>
      </c>
      <c r="AF2299">
        <v>22.98</v>
      </c>
      <c r="AG2299">
        <v>0</v>
      </c>
    </row>
    <row r="2300" spans="1:33" x14ac:dyDescent="0.25">
      <c r="A2300" s="144" t="s">
        <v>3140</v>
      </c>
      <c r="B2300" s="183">
        <v>167453744</v>
      </c>
      <c r="C2300" s="184">
        <v>2.83</v>
      </c>
      <c r="D2300" s="127">
        <f>(C2300+4.2+coefficient!$B$21-0.5)/0.9*1.19</f>
        <v>17.889666666666667</v>
      </c>
      <c r="E2300" s="128">
        <f>(C2300+4.2+coefficient!$B$21-0.5)/0.95</f>
        <v>14.242105263157896</v>
      </c>
      <c r="F2300" s="178" t="s">
        <v>516</v>
      </c>
      <c r="G2300" s="179">
        <v>2299</v>
      </c>
      <c r="H2300" s="180">
        <f>(C2300+4.2+coefficient!$B$21)/0.85*1.19</f>
        <v>19.641999999999999</v>
      </c>
      <c r="I2300" s="132">
        <v>294</v>
      </c>
      <c r="J2300" s="132">
        <v>167453744</v>
      </c>
      <c r="K2300" s="132">
        <v>453821</v>
      </c>
      <c r="L2300" s="181">
        <f>(C2300+4.2+coefficient!$B$21)/0.88*1.19</f>
        <v>18.972386363636364</v>
      </c>
      <c r="M2300" s="135">
        <v>295</v>
      </c>
      <c r="N2300" s="135">
        <v>167453744</v>
      </c>
      <c r="O2300" s="135">
        <v>453822</v>
      </c>
      <c r="P2300" s="182">
        <f>(C2300+4.2+coefficient!$B$21-0.5)/0.88*1.19</f>
        <v>18.296250000000001</v>
      </c>
      <c r="Q2300" s="137">
        <v>296</v>
      </c>
      <c r="R2300" s="137">
        <v>167453744</v>
      </c>
      <c r="S2300" s="137">
        <v>453823</v>
      </c>
      <c r="T2300" s="186">
        <f t="shared" si="159"/>
        <v>9.5064772727272722</v>
      </c>
      <c r="U2300" s="187">
        <v>758</v>
      </c>
      <c r="V2300" s="187">
        <v>167453744</v>
      </c>
      <c r="W2300" s="187">
        <v>602560</v>
      </c>
      <c r="X2300" s="188">
        <f>L2300-2</f>
        <v>16.972386363636364</v>
      </c>
      <c r="Y2300" s="189">
        <v>759</v>
      </c>
      <c r="Z2300" s="189">
        <v>167453744</v>
      </c>
      <c r="AA2300" s="189">
        <v>602561</v>
      </c>
      <c r="AB2300" s="357">
        <v>8</v>
      </c>
    </row>
    <row r="2301" spans="1:33" x14ac:dyDescent="0.25">
      <c r="A2301" s="125" t="s">
        <v>3141</v>
      </c>
      <c r="B2301" s="183">
        <v>167453745</v>
      </c>
      <c r="C2301" s="184">
        <v>3.54</v>
      </c>
      <c r="D2301" s="127">
        <f>(C2301+4.2+coefficient!$B$20-0.5)/0.9*1.19</f>
        <v>21.472888888888892</v>
      </c>
      <c r="E2301" s="128">
        <f>(C2301+4.2+coefficient!$B$20-0.5)/0.95</f>
        <v>17.094736842105267</v>
      </c>
      <c r="F2301" s="185" t="s">
        <v>842</v>
      </c>
      <c r="G2301" s="179">
        <v>2300</v>
      </c>
      <c r="H2301" s="180">
        <f>(C2301+4.2+coefficient!$B$20)/0.85*1.19</f>
        <v>23.436</v>
      </c>
      <c r="I2301" s="132">
        <v>294</v>
      </c>
      <c r="J2301" s="132">
        <v>167453745</v>
      </c>
      <c r="K2301" s="132">
        <v>453824</v>
      </c>
      <c r="L2301" s="181">
        <f>(C2301+4.2+coefficient!$B$20)/0.88*1.19</f>
        <v>22.637045454545454</v>
      </c>
      <c r="M2301" s="135">
        <v>295</v>
      </c>
      <c r="N2301" s="135">
        <v>167453745</v>
      </c>
      <c r="O2301" s="135">
        <v>453825</v>
      </c>
      <c r="P2301" s="182">
        <f>(C2301+4.2+coefficient!$B$20-0.5)/0.88*1.19</f>
        <v>21.960909090909091</v>
      </c>
      <c r="Q2301" s="137">
        <v>296</v>
      </c>
      <c r="R2301" s="137">
        <v>167453745</v>
      </c>
      <c r="S2301" s="137">
        <v>453826</v>
      </c>
      <c r="T2301" s="186">
        <f t="shared" si="159"/>
        <v>10.466590909090908</v>
      </c>
      <c r="U2301" s="187">
        <v>758</v>
      </c>
      <c r="V2301" s="187">
        <v>167453745</v>
      </c>
      <c r="W2301" s="187">
        <v>602562</v>
      </c>
      <c r="X2301" s="188">
        <f>L2301-2</f>
        <v>20.637045454545454</v>
      </c>
      <c r="Y2301" s="189">
        <v>759</v>
      </c>
      <c r="Z2301" s="189">
        <v>167453745</v>
      </c>
      <c r="AA2301" s="189">
        <v>602563</v>
      </c>
      <c r="AB2301" s="357">
        <v>8</v>
      </c>
    </row>
    <row r="2302" spans="1:33" x14ac:dyDescent="0.25">
      <c r="A2302" s="146" t="s">
        <v>3142</v>
      </c>
      <c r="B2302" s="190">
        <v>167453746</v>
      </c>
      <c r="C2302" s="191">
        <v>4.5</v>
      </c>
      <c r="D2302" s="192">
        <f>(C2302+4.2+coefficient!$B$20-0.5)/0.9*1.19</f>
        <v>22.742222222222221</v>
      </c>
      <c r="E2302" s="193">
        <f>(C2302+4.2+coefficient!$B$20-0.5)/0.95</f>
        <v>18.105263157894736</v>
      </c>
      <c r="F2302" s="178" t="s">
        <v>842</v>
      </c>
      <c r="G2302" s="179">
        <v>2301</v>
      </c>
      <c r="H2302" s="180">
        <f>(C2302+4.2+coefficient!$B$20)/0.85*1.19</f>
        <v>24.78</v>
      </c>
      <c r="I2302" s="132">
        <v>294</v>
      </c>
      <c r="J2302" s="132">
        <v>167453746</v>
      </c>
      <c r="K2302" s="132">
        <v>453827</v>
      </c>
      <c r="L2302" s="181">
        <f>(C2302+4.2+coefficient!$B$20)/0.88*1.19</f>
        <v>23.935227272727271</v>
      </c>
      <c r="M2302" s="135">
        <v>295</v>
      </c>
      <c r="N2302" s="135">
        <v>167453746</v>
      </c>
      <c r="O2302" s="135">
        <v>453828</v>
      </c>
      <c r="P2302" s="182">
        <f>(C2302+4.2+coefficient!$B$20-0.5)/0.88*1.19</f>
        <v>23.259090909090904</v>
      </c>
      <c r="Q2302" s="137">
        <v>296</v>
      </c>
      <c r="R2302" s="137">
        <v>167453746</v>
      </c>
      <c r="S2302" s="137">
        <v>453829</v>
      </c>
      <c r="T2302" s="186">
        <f t="shared" si="159"/>
        <v>11.764772727272724</v>
      </c>
      <c r="U2302" s="187">
        <v>758</v>
      </c>
      <c r="V2302" s="187">
        <v>167453746</v>
      </c>
      <c r="W2302" s="187">
        <v>602564</v>
      </c>
      <c r="X2302" s="188">
        <f>L2302-2</f>
        <v>21.935227272727271</v>
      </c>
      <c r="Y2302" s="189">
        <v>759</v>
      </c>
      <c r="Z2302" s="189">
        <v>167453746</v>
      </c>
      <c r="AA2302" s="189">
        <v>602565</v>
      </c>
      <c r="AB2302" s="357">
        <v>8</v>
      </c>
    </row>
    <row r="2303" spans="1:33" x14ac:dyDescent="0.25">
      <c r="A2303" s="148" t="s">
        <v>3143</v>
      </c>
      <c r="B2303" s="190">
        <v>167453748</v>
      </c>
      <c r="C2303" s="191">
        <v>4.5</v>
      </c>
      <c r="D2303" s="192">
        <f>(C2303+4.2+coefficient!$B$20-0.5)/0.9*1.19</f>
        <v>22.742222222222221</v>
      </c>
      <c r="E2303" s="193">
        <f>(C2303+4.2+coefficient!$B$20-0.5)/0.95</f>
        <v>18.105263157894736</v>
      </c>
      <c r="F2303" s="185" t="s">
        <v>842</v>
      </c>
      <c r="G2303" s="179">
        <v>2302</v>
      </c>
      <c r="H2303" s="180">
        <f>(C2303+4.2+coefficient!$B$20)/0.85*1.19</f>
        <v>24.78</v>
      </c>
      <c r="I2303" s="132">
        <v>294</v>
      </c>
      <c r="J2303" s="132">
        <v>167453748</v>
      </c>
      <c r="K2303" s="132">
        <v>453830</v>
      </c>
      <c r="L2303" s="181">
        <f>(C2303+4.2+coefficient!$B$20)/0.88*1.19</f>
        <v>23.935227272727271</v>
      </c>
      <c r="M2303" s="135">
        <v>295</v>
      </c>
      <c r="N2303" s="135">
        <v>167453748</v>
      </c>
      <c r="O2303" s="135">
        <v>453831</v>
      </c>
      <c r="P2303" s="182">
        <f>(C2303+4.2+coefficient!$B$20-0.5)/0.88*1.19</f>
        <v>23.259090909090904</v>
      </c>
      <c r="Q2303" s="137">
        <v>296</v>
      </c>
      <c r="R2303" s="137">
        <v>167453748</v>
      </c>
      <c r="S2303" s="137">
        <v>453832</v>
      </c>
      <c r="T2303" s="186">
        <f t="shared" si="159"/>
        <v>11.764772727272724</v>
      </c>
      <c r="U2303" s="187">
        <v>758</v>
      </c>
      <c r="V2303" s="187">
        <v>167453748</v>
      </c>
      <c r="W2303" s="187">
        <v>602566</v>
      </c>
      <c r="X2303" s="188">
        <f>L2303-4.9</f>
        <v>19.035227272727269</v>
      </c>
      <c r="Y2303" s="189">
        <v>759</v>
      </c>
      <c r="Z2303" s="189">
        <v>167453748</v>
      </c>
      <c r="AA2303" s="189">
        <v>602567</v>
      </c>
      <c r="AB2303" s="357">
        <v>8</v>
      </c>
    </row>
    <row r="2304" spans="1:33" x14ac:dyDescent="0.25">
      <c r="A2304" s="146" t="s">
        <v>3144</v>
      </c>
      <c r="B2304" s="190">
        <v>167453750</v>
      </c>
      <c r="C2304" s="191">
        <v>3.85</v>
      </c>
      <c r="D2304" s="192">
        <f>(C2304+4.2+coefficient!$B$20-0.5)/0.9*1.19</f>
        <v>21.882777777777779</v>
      </c>
      <c r="E2304" s="193">
        <f>(C2304+4.2+coefficient!$B$20-0.5)/0.95</f>
        <v>17.421052631578949</v>
      </c>
      <c r="F2304" s="178" t="s">
        <v>842</v>
      </c>
      <c r="G2304" s="179">
        <v>2303</v>
      </c>
      <c r="H2304" s="180">
        <f>(C2304+4.2+coefficient!$B$20)/0.85*1.19</f>
        <v>23.869999999999997</v>
      </c>
      <c r="I2304" s="132">
        <v>294</v>
      </c>
      <c r="J2304" s="132">
        <v>167453750</v>
      </c>
      <c r="K2304" s="132">
        <v>453833</v>
      </c>
      <c r="L2304" s="181">
        <f>(C2304+4.2+coefficient!$B$20)/0.88*1.19</f>
        <v>23.056249999999999</v>
      </c>
      <c r="M2304" s="135">
        <v>295</v>
      </c>
      <c r="N2304" s="135">
        <v>167453750</v>
      </c>
      <c r="O2304" s="135">
        <v>453834</v>
      </c>
      <c r="P2304" s="182">
        <f>(C2304+4.2+coefficient!$B$20-0.5)/0.88*1.19</f>
        <v>22.380113636363639</v>
      </c>
      <c r="Q2304" s="137">
        <v>296</v>
      </c>
      <c r="R2304" s="137">
        <v>167453750</v>
      </c>
      <c r="S2304" s="137">
        <v>453835</v>
      </c>
      <c r="T2304" s="186">
        <f t="shared" si="159"/>
        <v>10.885795454545455</v>
      </c>
      <c r="U2304" s="187">
        <v>758</v>
      </c>
      <c r="V2304" s="187">
        <v>167453750</v>
      </c>
      <c r="W2304" s="187">
        <v>602568</v>
      </c>
      <c r="X2304" s="188">
        <f>L2304-4.9</f>
        <v>18.15625</v>
      </c>
      <c r="Y2304" s="189">
        <v>759</v>
      </c>
      <c r="Z2304" s="189">
        <v>167453750</v>
      </c>
      <c r="AA2304" s="189">
        <v>602569</v>
      </c>
      <c r="AB2304" s="357">
        <v>0</v>
      </c>
    </row>
    <row r="2305" spans="1:33" x14ac:dyDescent="0.25">
      <c r="A2305" s="125" t="s">
        <v>3145</v>
      </c>
      <c r="B2305" s="183">
        <v>167453752</v>
      </c>
      <c r="C2305" s="184">
        <v>4.25</v>
      </c>
      <c r="D2305" s="127">
        <f>(C2305+4.2+coefficient!$B$20-0.5)/0.9*1.19</f>
        <v>22.411666666666665</v>
      </c>
      <c r="E2305" s="128">
        <f>(C2305+4.2+coefficient!$B$20-0.5)/0.95</f>
        <v>17.842105263157894</v>
      </c>
      <c r="F2305" s="185" t="s">
        <v>842</v>
      </c>
      <c r="G2305" s="179">
        <v>2304</v>
      </c>
      <c r="H2305" s="180">
        <f>(C2305+4.2+coefficient!$B$20)/0.85*1.19</f>
        <v>24.429999999999996</v>
      </c>
      <c r="I2305" s="132">
        <v>294</v>
      </c>
      <c r="J2305" s="132">
        <v>167453752</v>
      </c>
      <c r="K2305" s="132">
        <v>453836</v>
      </c>
      <c r="L2305" s="181">
        <f>(C2305+4.2+coefficient!$B$20)/0.88*1.19</f>
        <v>23.597159090909088</v>
      </c>
      <c r="M2305" s="135">
        <v>295</v>
      </c>
      <c r="N2305" s="135">
        <v>167453752</v>
      </c>
      <c r="O2305" s="135">
        <v>453837</v>
      </c>
      <c r="P2305" s="182">
        <f>(C2305+4.2+coefficient!$B$20-0.5)/0.88*1.19</f>
        <v>22.921022727272728</v>
      </c>
      <c r="Q2305" s="137">
        <v>296</v>
      </c>
      <c r="R2305" s="137">
        <v>167453752</v>
      </c>
      <c r="S2305" s="137">
        <v>453838</v>
      </c>
      <c r="T2305" s="186">
        <f t="shared" si="159"/>
        <v>11.426704545454545</v>
      </c>
      <c r="U2305" s="187">
        <v>758</v>
      </c>
      <c r="V2305" s="187">
        <v>167453752</v>
      </c>
      <c r="W2305" s="187">
        <v>602570</v>
      </c>
      <c r="X2305" s="188">
        <f>L2305-2</f>
        <v>21.597159090909088</v>
      </c>
      <c r="Y2305" s="189">
        <v>759</v>
      </c>
      <c r="Z2305" s="189">
        <v>167453752</v>
      </c>
      <c r="AA2305" s="189">
        <v>602571</v>
      </c>
      <c r="AB2305" s="357">
        <v>8</v>
      </c>
    </row>
    <row r="2306" spans="1:33" x14ac:dyDescent="0.25">
      <c r="A2306" s="144" t="s">
        <v>3146</v>
      </c>
      <c r="B2306" s="183">
        <v>167453758</v>
      </c>
      <c r="C2306" s="184">
        <v>4.13</v>
      </c>
      <c r="D2306" s="127">
        <f>(C2306+4.2+coefficient!$B$20-0.5)/0.9*1.19</f>
        <v>22.252999999999997</v>
      </c>
      <c r="E2306" s="128">
        <f>(C2306+4.2+coefficient!$B$20-0.5)/0.95</f>
        <v>17.715789473684211</v>
      </c>
      <c r="F2306" s="178" t="s">
        <v>842</v>
      </c>
      <c r="G2306" s="179">
        <v>2305</v>
      </c>
      <c r="H2306" s="180">
        <f>(C2306+4.2+coefficient!$B$20)/0.85*1.19</f>
        <v>24.261999999999997</v>
      </c>
      <c r="I2306" s="132">
        <v>294</v>
      </c>
      <c r="J2306" s="132">
        <v>167453758</v>
      </c>
      <c r="K2306" s="132">
        <v>453839</v>
      </c>
      <c r="L2306" s="181">
        <f>(C2306+4.2+coefficient!$B$20)/0.88*1.19</f>
        <v>23.434886363636359</v>
      </c>
      <c r="M2306" s="135">
        <v>295</v>
      </c>
      <c r="N2306" s="135">
        <v>167453758</v>
      </c>
      <c r="O2306" s="135">
        <v>453840</v>
      </c>
      <c r="P2306" s="182">
        <f>(C2306+4.2+coefficient!$B$20-0.5)/0.88*1.19</f>
        <v>22.758749999999996</v>
      </c>
      <c r="Q2306" s="137">
        <v>296</v>
      </c>
      <c r="R2306" s="137">
        <v>167453758</v>
      </c>
      <c r="S2306" s="137">
        <v>453841</v>
      </c>
      <c r="T2306" s="186">
        <f t="shared" ref="T2306:T2369" si="164">(C2306+4.2)/0.88*1.19</f>
        <v>11.264431818181819</v>
      </c>
      <c r="U2306" s="187">
        <v>758</v>
      </c>
      <c r="V2306" s="187">
        <v>167453758</v>
      </c>
      <c r="W2306" s="187">
        <v>602572</v>
      </c>
      <c r="X2306" s="188">
        <f>L2306-2</f>
        <v>21.434886363636359</v>
      </c>
      <c r="Y2306" s="189">
        <v>759</v>
      </c>
      <c r="Z2306" s="189">
        <v>167453758</v>
      </c>
      <c r="AA2306" s="189">
        <v>602573</v>
      </c>
      <c r="AB2306" s="357">
        <v>8</v>
      </c>
    </row>
    <row r="2307" spans="1:33" x14ac:dyDescent="0.25">
      <c r="A2307" s="125" t="s">
        <v>3147</v>
      </c>
      <c r="B2307" s="183">
        <v>167453763</v>
      </c>
      <c r="C2307" s="184">
        <v>2.92</v>
      </c>
      <c r="D2307" s="127">
        <f>(C2307+4.2+coefficient!$B$21-0.5)/0.9*1.19</f>
        <v>18.008666666666667</v>
      </c>
      <c r="E2307" s="128">
        <f>(C2307+4.2+coefficient!$B$21-0.5)/0.95</f>
        <v>14.336842105263159</v>
      </c>
      <c r="F2307" s="185" t="s">
        <v>516</v>
      </c>
      <c r="G2307" s="179">
        <v>2306</v>
      </c>
      <c r="H2307" s="180">
        <f>(C2307+4.2+coefficient!$B$21)/0.85*1.19</f>
        <v>19.768000000000001</v>
      </c>
      <c r="I2307" s="132">
        <v>294</v>
      </c>
      <c r="J2307" s="132">
        <v>167453763</v>
      </c>
      <c r="K2307" s="132">
        <v>453842</v>
      </c>
      <c r="L2307" s="181">
        <f>(C2307+4.2+coefficient!$B$21)/0.88*1.19</f>
        <v>19.094090909090909</v>
      </c>
      <c r="M2307" s="135">
        <v>295</v>
      </c>
      <c r="N2307" s="135">
        <v>167453763</v>
      </c>
      <c r="O2307" s="135">
        <v>453843</v>
      </c>
      <c r="P2307" s="182">
        <f>(C2307+4.2+coefficient!$B$21-0.5)/0.88*1.19</f>
        <v>18.417954545454545</v>
      </c>
      <c r="Q2307" s="137">
        <v>296</v>
      </c>
      <c r="R2307" s="137">
        <v>167453763</v>
      </c>
      <c r="S2307" s="137">
        <v>453844</v>
      </c>
      <c r="T2307" s="186">
        <f t="shared" si="164"/>
        <v>9.6281818181818188</v>
      </c>
      <c r="U2307" s="187">
        <v>758</v>
      </c>
      <c r="V2307" s="187">
        <v>167453763</v>
      </c>
      <c r="W2307" s="187">
        <v>602574</v>
      </c>
      <c r="X2307" s="188">
        <f t="shared" ref="X2307:X2312" si="165">L2307-4.9</f>
        <v>14.194090909090908</v>
      </c>
      <c r="Y2307" s="189">
        <v>759</v>
      </c>
      <c r="Z2307" s="189">
        <v>167453763</v>
      </c>
      <c r="AA2307" s="189">
        <v>602575</v>
      </c>
      <c r="AB2307" s="357">
        <v>25</v>
      </c>
    </row>
    <row r="2308" spans="1:33" x14ac:dyDescent="0.25">
      <c r="A2308" s="144" t="s">
        <v>3148</v>
      </c>
      <c r="B2308" s="183">
        <v>167453765</v>
      </c>
      <c r="C2308" s="184">
        <v>3.69</v>
      </c>
      <c r="D2308" s="127">
        <f>(C2308+4.2+coefficient!$B$20-0.5)/0.9*1.19</f>
        <v>21.671222222222223</v>
      </c>
      <c r="E2308" s="128">
        <f>(C2308+4.2+coefficient!$B$20-0.5)/0.95</f>
        <v>17.252631578947369</v>
      </c>
      <c r="F2308" s="178" t="s">
        <v>842</v>
      </c>
      <c r="G2308" s="179">
        <v>2307</v>
      </c>
      <c r="H2308" s="180">
        <f>(C2308+4.2+coefficient!$B$20)/0.85*1.19</f>
        <v>23.646000000000001</v>
      </c>
      <c r="I2308" s="132">
        <v>294</v>
      </c>
      <c r="J2308" s="132">
        <v>167453765</v>
      </c>
      <c r="K2308" s="132">
        <v>453845</v>
      </c>
      <c r="L2308" s="181">
        <f>(C2308+4.2+coefficient!$B$20)/0.88*1.19</f>
        <v>22.839886363636364</v>
      </c>
      <c r="M2308" s="135">
        <v>295</v>
      </c>
      <c r="N2308" s="135">
        <v>167453765</v>
      </c>
      <c r="O2308" s="135">
        <v>453846</v>
      </c>
      <c r="P2308" s="182">
        <f>(C2308+4.2+coefficient!$B$20-0.5)/0.88*1.19</f>
        <v>22.16375</v>
      </c>
      <c r="Q2308" s="137">
        <v>296</v>
      </c>
      <c r="R2308" s="137">
        <v>167453765</v>
      </c>
      <c r="S2308" s="137">
        <v>453847</v>
      </c>
      <c r="T2308" s="186">
        <f t="shared" si="164"/>
        <v>10.669431818181819</v>
      </c>
      <c r="U2308" s="187">
        <v>758</v>
      </c>
      <c r="V2308" s="187">
        <v>167453765</v>
      </c>
      <c r="W2308" s="187">
        <v>602576</v>
      </c>
      <c r="X2308" s="188">
        <f t="shared" si="165"/>
        <v>17.939886363636361</v>
      </c>
      <c r="Y2308" s="189">
        <v>759</v>
      </c>
      <c r="Z2308" s="189">
        <v>167453765</v>
      </c>
      <c r="AA2308" s="189">
        <v>602577</v>
      </c>
      <c r="AB2308" s="357">
        <v>25</v>
      </c>
    </row>
    <row r="2309" spans="1:33" x14ac:dyDescent="0.25">
      <c r="A2309" s="125" t="s">
        <v>3149</v>
      </c>
      <c r="B2309" s="183">
        <v>167453768</v>
      </c>
      <c r="C2309" s="184">
        <v>4.5599999999999996</v>
      </c>
      <c r="D2309" s="127">
        <f>(C2309+4.2+coefficient!$B$19-0.5)/0.9*1.19</f>
        <v>26.78822222222222</v>
      </c>
      <c r="E2309" s="128">
        <f>(C2309+4.2+coefficient!$B$19-0.5)/0.95</f>
        <v>21.326315789473682</v>
      </c>
      <c r="F2309" s="185" t="s">
        <v>841</v>
      </c>
      <c r="G2309" s="179">
        <v>2308</v>
      </c>
      <c r="H2309" s="180">
        <f>(C2309+4.2+coefficient!$B$19)/0.85*1.19</f>
        <v>29.063999999999997</v>
      </c>
      <c r="I2309" s="132">
        <v>294</v>
      </c>
      <c r="J2309" s="132">
        <v>167453768</v>
      </c>
      <c r="K2309" s="132">
        <v>453848</v>
      </c>
      <c r="L2309" s="181">
        <f>(C2309+4.2+coefficient!$B$19)/0.88*1.19</f>
        <v>28.073181818181816</v>
      </c>
      <c r="M2309" s="135">
        <v>295</v>
      </c>
      <c r="N2309" s="135">
        <v>167453768</v>
      </c>
      <c r="O2309" s="135">
        <v>453849</v>
      </c>
      <c r="P2309" s="182">
        <f>(C2309+4.2+coefficient!$B$19-0.5)/0.88*1.19</f>
        <v>27.397045454545449</v>
      </c>
      <c r="Q2309" s="137">
        <v>296</v>
      </c>
      <c r="R2309" s="137">
        <v>167453768</v>
      </c>
      <c r="S2309" s="137">
        <v>453850</v>
      </c>
      <c r="T2309" s="186">
        <f t="shared" si="164"/>
        <v>11.845909090909091</v>
      </c>
      <c r="U2309" s="187">
        <v>758</v>
      </c>
      <c r="V2309" s="187">
        <v>167453768</v>
      </c>
      <c r="W2309" s="187">
        <v>602578</v>
      </c>
      <c r="X2309" s="188">
        <f t="shared" si="165"/>
        <v>23.173181818181817</v>
      </c>
      <c r="Y2309" s="189">
        <v>759</v>
      </c>
      <c r="Z2309" s="189">
        <v>167453768</v>
      </c>
      <c r="AA2309" s="189">
        <v>602579</v>
      </c>
      <c r="AB2309" s="357">
        <v>25</v>
      </c>
    </row>
    <row r="2310" spans="1:33" x14ac:dyDescent="0.25">
      <c r="A2310" s="144" t="s">
        <v>3150</v>
      </c>
      <c r="B2310" s="183">
        <v>167453772</v>
      </c>
      <c r="C2310" s="184">
        <v>2.5299999999999998</v>
      </c>
      <c r="D2310" s="127">
        <f>(C2310+4.2+coefficient!$B$21-0.5)/0.9*1.19</f>
        <v>17.492999999999999</v>
      </c>
      <c r="E2310" s="128">
        <f>(C2310+4.2+coefficient!$B$21-0.5)/0.95</f>
        <v>13.926315789473685</v>
      </c>
      <c r="F2310" s="178" t="s">
        <v>516</v>
      </c>
      <c r="G2310" s="179">
        <v>2309</v>
      </c>
      <c r="H2310" s="180">
        <f>(C2310+4.2+coefficient!$B$21)/0.85*1.19</f>
        <v>19.221999999999998</v>
      </c>
      <c r="I2310" s="132">
        <v>294</v>
      </c>
      <c r="J2310" s="132">
        <v>167453772</v>
      </c>
      <c r="K2310" s="132">
        <v>453851</v>
      </c>
      <c r="L2310" s="181">
        <f>(C2310+4.2+coefficient!$B$21)/0.88*1.19</f>
        <v>18.566704545454545</v>
      </c>
      <c r="M2310" s="135">
        <v>295</v>
      </c>
      <c r="N2310" s="135">
        <v>167453772</v>
      </c>
      <c r="O2310" s="135">
        <v>453852</v>
      </c>
      <c r="P2310" s="182">
        <f>(C2310+4.2+coefficient!$B$21-0.5)/0.88*1.19</f>
        <v>17.890568181818182</v>
      </c>
      <c r="Q2310" s="137">
        <v>296</v>
      </c>
      <c r="R2310" s="137">
        <v>167453772</v>
      </c>
      <c r="S2310" s="137">
        <v>453853</v>
      </c>
      <c r="T2310" s="186">
        <f t="shared" si="164"/>
        <v>9.1007954545454552</v>
      </c>
      <c r="U2310" s="187">
        <v>758</v>
      </c>
      <c r="V2310" s="187">
        <v>167453772</v>
      </c>
      <c r="W2310" s="187">
        <v>602580</v>
      </c>
      <c r="X2310" s="188">
        <f t="shared" si="165"/>
        <v>13.666704545454545</v>
      </c>
      <c r="Y2310" s="189">
        <v>759</v>
      </c>
      <c r="Z2310" s="189">
        <v>167453772</v>
      </c>
      <c r="AA2310" s="189">
        <v>602581</v>
      </c>
      <c r="AB2310" s="357">
        <v>54</v>
      </c>
    </row>
    <row r="2311" spans="1:33" x14ac:dyDescent="0.25">
      <c r="A2311" s="125" t="s">
        <v>3151</v>
      </c>
      <c r="B2311" s="183">
        <v>167453773</v>
      </c>
      <c r="C2311" s="184">
        <v>3.3</v>
      </c>
      <c r="D2311" s="127">
        <f>(C2311+4.2+coefficient!$B$20-0.5)/0.9*1.19</f>
        <v>21.155555555555555</v>
      </c>
      <c r="E2311" s="128">
        <f>(C2311+4.2+coefficient!$B$20-0.5)/0.95</f>
        <v>16.842105263157894</v>
      </c>
      <c r="F2311" s="185" t="s">
        <v>842</v>
      </c>
      <c r="G2311" s="179">
        <v>2310</v>
      </c>
      <c r="H2311" s="180">
        <f>(C2311+4.2+coefficient!$B$20)/0.85*1.19</f>
        <v>23.1</v>
      </c>
      <c r="I2311" s="132">
        <v>294</v>
      </c>
      <c r="J2311" s="132">
        <v>167453773</v>
      </c>
      <c r="K2311" s="132">
        <v>453854</v>
      </c>
      <c r="L2311" s="181">
        <f>(C2311+4.2+coefficient!$B$20)/0.88*1.19</f>
        <v>22.3125</v>
      </c>
      <c r="M2311" s="135">
        <v>295</v>
      </c>
      <c r="N2311" s="135">
        <v>167453773</v>
      </c>
      <c r="O2311" s="135">
        <v>453855</v>
      </c>
      <c r="P2311" s="182">
        <f>(C2311+4.2+coefficient!$B$20-0.5)/0.88*1.19</f>
        <v>21.636363636363637</v>
      </c>
      <c r="Q2311" s="137">
        <v>296</v>
      </c>
      <c r="R2311" s="137">
        <v>167453773</v>
      </c>
      <c r="S2311" s="137">
        <v>453856</v>
      </c>
      <c r="T2311" s="186">
        <f t="shared" si="164"/>
        <v>10.142045454545455</v>
      </c>
      <c r="U2311" s="187">
        <v>758</v>
      </c>
      <c r="V2311" s="187">
        <v>167453773</v>
      </c>
      <c r="W2311" s="187">
        <v>602582</v>
      </c>
      <c r="X2311" s="188">
        <f t="shared" si="165"/>
        <v>17.412500000000001</v>
      </c>
      <c r="Y2311" s="189">
        <v>759</v>
      </c>
      <c r="Z2311" s="189">
        <v>167453773</v>
      </c>
      <c r="AA2311" s="189">
        <v>602583</v>
      </c>
      <c r="AB2311" s="357">
        <v>54</v>
      </c>
    </row>
    <row r="2312" spans="1:33" x14ac:dyDescent="0.25">
      <c r="A2312" s="144" t="s">
        <v>3152</v>
      </c>
      <c r="B2312" s="183">
        <v>167453774</v>
      </c>
      <c r="C2312" s="184">
        <v>4.17</v>
      </c>
      <c r="D2312" s="127">
        <f>(C2312+4.2+coefficient!$B$19-0.5)/0.9*1.19</f>
        <v>26.272555555555556</v>
      </c>
      <c r="E2312" s="128">
        <f>(C2312+4.2+coefficient!$B$19-0.5)/0.95</f>
        <v>20.915789473684214</v>
      </c>
      <c r="F2312" s="178" t="s">
        <v>841</v>
      </c>
      <c r="G2312" s="179">
        <v>2311</v>
      </c>
      <c r="H2312" s="180">
        <f>(C2312+4.2+coefficient!$B$19)/0.85*1.19</f>
        <v>28.517999999999997</v>
      </c>
      <c r="I2312" s="132">
        <v>294</v>
      </c>
      <c r="J2312" s="132">
        <v>167453774</v>
      </c>
      <c r="K2312" s="132">
        <v>453857</v>
      </c>
      <c r="L2312" s="181">
        <f>(C2312+4.2+coefficient!$B$19)/0.88*1.19</f>
        <v>27.545795454545456</v>
      </c>
      <c r="M2312" s="135">
        <v>295</v>
      </c>
      <c r="N2312" s="135">
        <v>167453774</v>
      </c>
      <c r="O2312" s="135">
        <v>453858</v>
      </c>
      <c r="P2312" s="182">
        <f>(C2312+4.2+coefficient!$B$19-0.5)/0.88*1.19</f>
        <v>26.869659090909092</v>
      </c>
      <c r="Q2312" s="137">
        <v>296</v>
      </c>
      <c r="R2312" s="137">
        <v>167453774</v>
      </c>
      <c r="S2312" s="137">
        <v>453859</v>
      </c>
      <c r="T2312" s="186">
        <f t="shared" si="164"/>
        <v>11.318522727272727</v>
      </c>
      <c r="U2312" s="187">
        <v>758</v>
      </c>
      <c r="V2312" s="187">
        <v>167453774</v>
      </c>
      <c r="W2312" s="187">
        <v>602584</v>
      </c>
      <c r="X2312" s="188">
        <f t="shared" si="165"/>
        <v>22.645795454545457</v>
      </c>
      <c r="Y2312" s="189">
        <v>759</v>
      </c>
      <c r="Z2312" s="189">
        <v>167453774</v>
      </c>
      <c r="AA2312" s="189">
        <v>602585</v>
      </c>
      <c r="AB2312" s="357">
        <v>54</v>
      </c>
    </row>
    <row r="2313" spans="1:33" x14ac:dyDescent="0.25">
      <c r="A2313" s="125" t="s">
        <v>3153</v>
      </c>
      <c r="B2313" s="183">
        <v>167453775</v>
      </c>
      <c r="C2313" s="184">
        <v>3.38</v>
      </c>
      <c r="D2313" s="127">
        <f>(C2313+4.2+coefficient!$B$20-0.5)/0.9*1.19</f>
        <v>21.261333333333329</v>
      </c>
      <c r="E2313" s="128">
        <f>(C2313+4.2+coefficient!$B$20-0.5)/0.95</f>
        <v>16.926315789473684</v>
      </c>
      <c r="F2313" s="185" t="s">
        <v>842</v>
      </c>
      <c r="G2313" s="179">
        <v>2312</v>
      </c>
      <c r="H2313" s="180">
        <f>(C2313+4.2+coefficient!$B$20)/0.85*1.19</f>
        <v>23.211999999999996</v>
      </c>
      <c r="I2313" s="132">
        <v>294</v>
      </c>
      <c r="J2313" s="132">
        <v>167453775</v>
      </c>
      <c r="K2313" s="132">
        <v>453860</v>
      </c>
      <c r="L2313" s="181">
        <f>(C2313+4.2+coefficient!$B$20)/0.88*1.19</f>
        <v>22.420681818181816</v>
      </c>
      <c r="M2313" s="135">
        <v>295</v>
      </c>
      <c r="N2313" s="135">
        <v>167453775</v>
      </c>
      <c r="O2313" s="135">
        <v>453861</v>
      </c>
      <c r="P2313" s="182">
        <f>(C2313+4.2+coefficient!$B$20-0.5)/0.88*1.19</f>
        <v>21.744545454545449</v>
      </c>
      <c r="Q2313" s="137">
        <v>296</v>
      </c>
      <c r="R2313" s="137">
        <v>167453775</v>
      </c>
      <c r="S2313" s="137">
        <v>453862</v>
      </c>
      <c r="T2313" s="186">
        <f t="shared" si="164"/>
        <v>10.250227272727273</v>
      </c>
      <c r="U2313" s="187">
        <v>758</v>
      </c>
      <c r="V2313" s="187">
        <v>167453775</v>
      </c>
      <c r="W2313" s="187">
        <v>602586</v>
      </c>
      <c r="X2313" s="188">
        <f>L2313-1</f>
        <v>21.420681818181816</v>
      </c>
      <c r="Y2313" s="189">
        <v>759</v>
      </c>
      <c r="Z2313" s="189">
        <v>167453775</v>
      </c>
      <c r="AA2313" s="189">
        <v>602587</v>
      </c>
      <c r="AB2313" s="357">
        <v>10</v>
      </c>
      <c r="AE2313">
        <v>1</v>
      </c>
      <c r="AF2313">
        <v>19.78</v>
      </c>
      <c r="AG2313">
        <v>0</v>
      </c>
    </row>
    <row r="2314" spans="1:33" x14ac:dyDescent="0.25">
      <c r="A2314" s="144" t="s">
        <v>3154</v>
      </c>
      <c r="B2314" s="183">
        <v>167453776</v>
      </c>
      <c r="C2314" s="184">
        <v>4.25</v>
      </c>
      <c r="D2314" s="127">
        <f>(C2314+4.2+coefficient!$B$19-0.5)/0.9*1.19</f>
        <v>26.37833333333333</v>
      </c>
      <c r="E2314" s="128">
        <f>(C2314+4.2+coefficient!$B$19-0.5)/0.95</f>
        <v>21</v>
      </c>
      <c r="F2314" s="178" t="s">
        <v>841</v>
      </c>
      <c r="G2314" s="179">
        <v>2313</v>
      </c>
      <c r="H2314" s="180">
        <f>(C2314+4.2+coefficient!$B$19)/0.85*1.19</f>
        <v>28.63</v>
      </c>
      <c r="I2314" s="132">
        <v>294</v>
      </c>
      <c r="J2314" s="132">
        <v>167453776</v>
      </c>
      <c r="K2314" s="132">
        <v>453863</v>
      </c>
      <c r="L2314" s="181">
        <f>(C2314+4.2+coefficient!$B$19)/0.88*1.19</f>
        <v>27.653977272727271</v>
      </c>
      <c r="M2314" s="135">
        <v>295</v>
      </c>
      <c r="N2314" s="135">
        <v>167453776</v>
      </c>
      <c r="O2314" s="135">
        <v>453864</v>
      </c>
      <c r="P2314" s="182">
        <f>(C2314+4.2+coefficient!$B$19-0.5)/0.88*1.19</f>
        <v>26.977840909090904</v>
      </c>
      <c r="Q2314" s="137">
        <v>296</v>
      </c>
      <c r="R2314" s="137">
        <v>167453776</v>
      </c>
      <c r="S2314" s="137">
        <v>453865</v>
      </c>
      <c r="T2314" s="186">
        <f t="shared" si="164"/>
        <v>11.426704545454545</v>
      </c>
      <c r="U2314" s="187">
        <v>758</v>
      </c>
      <c r="V2314" s="187">
        <v>167453776</v>
      </c>
      <c r="W2314" s="187">
        <v>602588</v>
      </c>
      <c r="X2314" s="188">
        <f>L2314-1</f>
        <v>26.653977272727271</v>
      </c>
      <c r="Y2314" s="189">
        <v>759</v>
      </c>
      <c r="Z2314" s="189">
        <v>167453776</v>
      </c>
      <c r="AA2314" s="189">
        <v>602589</v>
      </c>
      <c r="AB2314" s="357">
        <v>10</v>
      </c>
    </row>
    <row r="2315" spans="1:33" x14ac:dyDescent="0.25">
      <c r="A2315" s="125" t="s">
        <v>3155</v>
      </c>
      <c r="B2315" s="183">
        <v>167453777</v>
      </c>
      <c r="C2315" s="184">
        <v>3.39</v>
      </c>
      <c r="D2315" s="127">
        <f>(C2315+4.2+coefficient!$B$20-0.5)/0.9*1.19</f>
        <v>21.274555555555555</v>
      </c>
      <c r="E2315" s="128">
        <f>(C2315+4.2+coefficient!$B$20-0.5)/0.95</f>
        <v>16.936842105263157</v>
      </c>
      <c r="F2315" s="185" t="s">
        <v>842</v>
      </c>
      <c r="G2315" s="179">
        <v>2314</v>
      </c>
      <c r="H2315" s="180">
        <f>(C2315+4.2+coefficient!$B$20)/0.85*1.19</f>
        <v>23.226000000000003</v>
      </c>
      <c r="I2315" s="132">
        <v>294</v>
      </c>
      <c r="J2315" s="132">
        <v>167453777</v>
      </c>
      <c r="K2315" s="132">
        <v>453866</v>
      </c>
      <c r="L2315" s="181">
        <f>(C2315+4.2+coefficient!$B$20)/0.88*1.19</f>
        <v>22.434204545454545</v>
      </c>
      <c r="M2315" s="135">
        <v>295</v>
      </c>
      <c r="N2315" s="135">
        <v>167453777</v>
      </c>
      <c r="O2315" s="135">
        <v>453867</v>
      </c>
      <c r="P2315" s="182">
        <f>(C2315+4.2+coefficient!$B$20-0.5)/0.88*1.19</f>
        <v>21.758068181818182</v>
      </c>
      <c r="Q2315" s="137">
        <v>296</v>
      </c>
      <c r="R2315" s="137">
        <v>167453777</v>
      </c>
      <c r="S2315" s="137">
        <v>453868</v>
      </c>
      <c r="T2315" s="186">
        <f t="shared" si="164"/>
        <v>10.26375</v>
      </c>
      <c r="U2315" s="187">
        <v>758</v>
      </c>
      <c r="V2315" s="187">
        <v>167453777</v>
      </c>
      <c r="W2315" s="187">
        <v>602590</v>
      </c>
      <c r="X2315" s="188">
        <f>L2315-4.9</f>
        <v>17.534204545454543</v>
      </c>
      <c r="Y2315" s="189">
        <v>759</v>
      </c>
      <c r="Z2315" s="189">
        <v>167453777</v>
      </c>
      <c r="AA2315" s="189">
        <v>602591</v>
      </c>
      <c r="AB2315" s="357">
        <v>54</v>
      </c>
    </row>
    <row r="2316" spans="1:33" x14ac:dyDescent="0.25">
      <c r="A2316" s="144" t="s">
        <v>3156</v>
      </c>
      <c r="B2316" s="183">
        <v>167453778</v>
      </c>
      <c r="C2316" s="184">
        <v>3.5</v>
      </c>
      <c r="D2316" s="127">
        <f>(C2316+4.2+coefficient!$B$20-0.5)/0.9*1.19</f>
        <v>21.419999999999998</v>
      </c>
      <c r="E2316" s="128">
        <f>(C2316+4.2+coefficient!$B$20-0.5)/0.95</f>
        <v>17.05263157894737</v>
      </c>
      <c r="F2316" s="178" t="s">
        <v>842</v>
      </c>
      <c r="G2316" s="179">
        <v>2315</v>
      </c>
      <c r="H2316" s="180">
        <f>(C2316+4.2+coefficient!$B$20)/0.85*1.19</f>
        <v>23.38</v>
      </c>
      <c r="I2316" s="132">
        <v>294</v>
      </c>
      <c r="J2316" s="132">
        <v>167453778</v>
      </c>
      <c r="K2316" s="132">
        <v>453869</v>
      </c>
      <c r="L2316" s="181">
        <f>(C2316+4.2+coefficient!$B$20)/0.88*1.19</f>
        <v>22.582954545454545</v>
      </c>
      <c r="M2316" s="135">
        <v>295</v>
      </c>
      <c r="N2316" s="135">
        <v>167453778</v>
      </c>
      <c r="O2316" s="135">
        <v>453870</v>
      </c>
      <c r="P2316" s="182">
        <f>(C2316+4.2+coefficient!$B$20-0.5)/0.88*1.19</f>
        <v>21.906818181818178</v>
      </c>
      <c r="Q2316" s="137">
        <v>296</v>
      </c>
      <c r="R2316" s="137">
        <v>167453778</v>
      </c>
      <c r="S2316" s="137">
        <v>453871</v>
      </c>
      <c r="T2316" s="186">
        <f t="shared" si="164"/>
        <v>10.4125</v>
      </c>
      <c r="U2316" s="187">
        <v>758</v>
      </c>
      <c r="V2316" s="187">
        <v>167453778</v>
      </c>
      <c r="W2316" s="187">
        <v>602592</v>
      </c>
      <c r="X2316" s="188">
        <f>L2316-4.9</f>
        <v>17.682954545454542</v>
      </c>
      <c r="Y2316" s="189">
        <v>759</v>
      </c>
      <c r="Z2316" s="189">
        <v>167453778</v>
      </c>
      <c r="AA2316" s="189">
        <v>602593</v>
      </c>
      <c r="AB2316" s="357">
        <v>54</v>
      </c>
    </row>
    <row r="2317" spans="1:33" x14ac:dyDescent="0.25">
      <c r="A2317" s="125" t="s">
        <v>3157</v>
      </c>
      <c r="B2317" s="183">
        <v>167453779</v>
      </c>
      <c r="C2317" s="184">
        <v>3.11</v>
      </c>
      <c r="D2317" s="127">
        <f>(C2317+4.2+coefficient!$B$21-0.5)/0.9*1.19</f>
        <v>18.259888888888888</v>
      </c>
      <c r="E2317" s="128">
        <f>(C2317+4.2+coefficient!$B$21-0.5)/0.95</f>
        <v>14.536842105263158</v>
      </c>
      <c r="F2317" s="185" t="s">
        <v>516</v>
      </c>
      <c r="G2317" s="179">
        <v>2316</v>
      </c>
      <c r="H2317" s="180">
        <f>(C2317+4.2+coefficient!$B$21)/0.85*1.19</f>
        <v>20.033999999999999</v>
      </c>
      <c r="I2317" s="132">
        <v>294</v>
      </c>
      <c r="J2317" s="132">
        <v>167453779</v>
      </c>
      <c r="K2317" s="132">
        <v>453872</v>
      </c>
      <c r="L2317" s="181">
        <f>(C2317+4.2+coefficient!$B$21)/0.88*1.19</f>
        <v>19.351022727272728</v>
      </c>
      <c r="M2317" s="135">
        <v>295</v>
      </c>
      <c r="N2317" s="135">
        <v>167453779</v>
      </c>
      <c r="O2317" s="135">
        <v>453873</v>
      </c>
      <c r="P2317" s="182">
        <f>(C2317+4.2+coefficient!$B$21-0.5)/0.88*1.19</f>
        <v>18.674886363636364</v>
      </c>
      <c r="Q2317" s="137">
        <v>296</v>
      </c>
      <c r="R2317" s="137">
        <v>167453779</v>
      </c>
      <c r="S2317" s="137">
        <v>453874</v>
      </c>
      <c r="T2317" s="186">
        <f t="shared" si="164"/>
        <v>9.885113636363636</v>
      </c>
      <c r="U2317" s="187">
        <v>758</v>
      </c>
      <c r="V2317" s="187">
        <v>167453779</v>
      </c>
      <c r="W2317" s="187">
        <v>602594</v>
      </c>
      <c r="X2317" s="188">
        <f>L2317-4.9</f>
        <v>14.451022727272727</v>
      </c>
      <c r="Y2317" s="189">
        <v>759</v>
      </c>
      <c r="Z2317" s="189">
        <v>167453779</v>
      </c>
      <c r="AA2317" s="189">
        <v>602595</v>
      </c>
      <c r="AB2317" s="357">
        <v>48</v>
      </c>
    </row>
    <row r="2318" spans="1:33" x14ac:dyDescent="0.25">
      <c r="A2318" s="144" t="s">
        <v>3158</v>
      </c>
      <c r="B2318" s="183">
        <v>167453780</v>
      </c>
      <c r="C2318" s="184">
        <v>3.88</v>
      </c>
      <c r="D2318" s="127">
        <f>(C2318+4.2+coefficient!$B$20-0.5)/0.9*1.19</f>
        <v>21.922444444444441</v>
      </c>
      <c r="E2318" s="128">
        <f>(C2318+4.2+coefficient!$B$20-0.5)/0.95</f>
        <v>17.452631578947368</v>
      </c>
      <c r="F2318" s="178" t="s">
        <v>842</v>
      </c>
      <c r="G2318" s="179">
        <v>2317</v>
      </c>
      <c r="H2318" s="180">
        <f>(C2318+4.2+coefficient!$B$20)/0.85*1.19</f>
        <v>23.911999999999999</v>
      </c>
      <c r="I2318" s="132">
        <v>294</v>
      </c>
      <c r="J2318" s="132">
        <v>167453780</v>
      </c>
      <c r="K2318" s="132">
        <v>453875</v>
      </c>
      <c r="L2318" s="181">
        <f>(C2318+4.2+coefficient!$B$20)/0.88*1.19</f>
        <v>23.096818181818179</v>
      </c>
      <c r="M2318" s="135">
        <v>295</v>
      </c>
      <c r="N2318" s="135">
        <v>167453780</v>
      </c>
      <c r="O2318" s="135">
        <v>453876</v>
      </c>
      <c r="P2318" s="182">
        <f>(C2318+4.2+coefficient!$B$20-0.5)/0.88*1.19</f>
        <v>22.420681818181816</v>
      </c>
      <c r="Q2318" s="137">
        <v>296</v>
      </c>
      <c r="R2318" s="137">
        <v>167453780</v>
      </c>
      <c r="S2318" s="137">
        <v>453877</v>
      </c>
      <c r="T2318" s="186">
        <f t="shared" si="164"/>
        <v>10.926363636363636</v>
      </c>
      <c r="U2318" s="187">
        <v>758</v>
      </c>
      <c r="V2318" s="187">
        <v>167453780</v>
      </c>
      <c r="W2318" s="187">
        <v>602596</v>
      </c>
      <c r="X2318" s="188">
        <f>L2318-4.9</f>
        <v>18.19681818181818</v>
      </c>
      <c r="Y2318" s="189">
        <v>759</v>
      </c>
      <c r="Z2318" s="189">
        <v>167453780</v>
      </c>
      <c r="AA2318" s="189">
        <v>602597</v>
      </c>
      <c r="AB2318" s="357">
        <v>48</v>
      </c>
    </row>
    <row r="2319" spans="1:33" x14ac:dyDescent="0.25">
      <c r="A2319" s="125" t="s">
        <v>3159</v>
      </c>
      <c r="B2319" s="183">
        <v>167453781</v>
      </c>
      <c r="C2319" s="184">
        <v>4.75</v>
      </c>
      <c r="D2319" s="127">
        <f>(C2319+4.2+coefficient!$B$19-0.5)/0.9*1.19</f>
        <v>27.039444444444442</v>
      </c>
      <c r="E2319" s="128">
        <f>(C2319+4.2+coefficient!$B$19-0.5)/0.95</f>
        <v>21.526315789473685</v>
      </c>
      <c r="F2319" s="185" t="s">
        <v>841</v>
      </c>
      <c r="G2319" s="179">
        <v>2318</v>
      </c>
      <c r="H2319" s="180">
        <f>(C2319+4.2+coefficient!$B$19)/0.85*1.19</f>
        <v>29.330000000000002</v>
      </c>
      <c r="I2319" s="132">
        <v>294</v>
      </c>
      <c r="J2319" s="132">
        <v>167453781</v>
      </c>
      <c r="K2319" s="132">
        <v>453878</v>
      </c>
      <c r="L2319" s="181">
        <f>(C2319+4.2+coefficient!$B$19)/0.88*1.19</f>
        <v>28.330113636363635</v>
      </c>
      <c r="M2319" s="135">
        <v>295</v>
      </c>
      <c r="N2319" s="135">
        <v>167453781</v>
      </c>
      <c r="O2319" s="135">
        <v>453879</v>
      </c>
      <c r="P2319" s="182">
        <f>(C2319+4.2+coefficient!$B$19-0.5)/0.88*1.19</f>
        <v>27.653977272727271</v>
      </c>
      <c r="Q2319" s="137">
        <v>296</v>
      </c>
      <c r="R2319" s="137">
        <v>167453781</v>
      </c>
      <c r="S2319" s="137">
        <v>453880</v>
      </c>
      <c r="T2319" s="186">
        <f t="shared" si="164"/>
        <v>12.102840909090908</v>
      </c>
      <c r="U2319" s="187">
        <v>758</v>
      </c>
      <c r="V2319" s="187">
        <v>167453781</v>
      </c>
      <c r="W2319" s="187">
        <v>602598</v>
      </c>
      <c r="X2319" s="188">
        <f>L2319-4.9</f>
        <v>23.430113636363636</v>
      </c>
      <c r="Y2319" s="189">
        <v>759</v>
      </c>
      <c r="Z2319" s="189">
        <v>167453781</v>
      </c>
      <c r="AA2319" s="189">
        <v>602599</v>
      </c>
      <c r="AB2319" s="357">
        <v>48</v>
      </c>
    </row>
    <row r="2320" spans="1:33" x14ac:dyDescent="0.25">
      <c r="A2320" s="144" t="s">
        <v>3160</v>
      </c>
      <c r="B2320" s="183">
        <v>167453782</v>
      </c>
      <c r="C2320" s="184">
        <v>3.96</v>
      </c>
      <c r="D2320" s="127">
        <f>(C2320+4.2+coefficient!$B$20-0.5)/0.9*1.19</f>
        <v>22.028222222222219</v>
      </c>
      <c r="E2320" s="128">
        <f>(C2320+4.2+coefficient!$B$20-0.5)/0.95</f>
        <v>17.536842105263158</v>
      </c>
      <c r="F2320" s="178" t="s">
        <v>842</v>
      </c>
      <c r="G2320" s="179">
        <v>2319</v>
      </c>
      <c r="H2320" s="180">
        <f>(C2320+4.2+coefficient!$B$20)/0.85*1.19</f>
        <v>24.023999999999997</v>
      </c>
      <c r="I2320" s="132">
        <v>294</v>
      </c>
      <c r="J2320" s="132">
        <v>167453782</v>
      </c>
      <c r="K2320" s="132">
        <v>453881</v>
      </c>
      <c r="L2320" s="181">
        <f>(C2320+4.2+coefficient!$B$20)/0.88*1.19</f>
        <v>23.204999999999998</v>
      </c>
      <c r="M2320" s="135">
        <v>295</v>
      </c>
      <c r="N2320" s="135">
        <v>167453782</v>
      </c>
      <c r="O2320" s="135">
        <v>453882</v>
      </c>
      <c r="P2320" s="182">
        <f>(C2320+4.2+coefficient!$B$20-0.5)/0.88*1.19</f>
        <v>22.528863636363639</v>
      </c>
      <c r="Q2320" s="137">
        <v>296</v>
      </c>
      <c r="R2320" s="137">
        <v>167453782</v>
      </c>
      <c r="S2320" s="137">
        <v>453883</v>
      </c>
      <c r="T2320" s="186">
        <f t="shared" si="164"/>
        <v>11.034545454545455</v>
      </c>
      <c r="U2320" s="187">
        <v>758</v>
      </c>
      <c r="V2320" s="187">
        <v>167453782</v>
      </c>
      <c r="W2320" s="187">
        <v>602600</v>
      </c>
      <c r="X2320" s="188">
        <f>L2320-1</f>
        <v>22.204999999999998</v>
      </c>
      <c r="Y2320" s="189">
        <v>759</v>
      </c>
      <c r="Z2320" s="189">
        <v>167453782</v>
      </c>
      <c r="AA2320" s="189">
        <v>602601</v>
      </c>
      <c r="AB2320" s="357">
        <v>10</v>
      </c>
    </row>
    <row r="2321" spans="1:33" x14ac:dyDescent="0.25">
      <c r="A2321" s="125" t="s">
        <v>3161</v>
      </c>
      <c r="B2321" s="183">
        <v>167453783</v>
      </c>
      <c r="C2321" s="184">
        <v>4.83</v>
      </c>
      <c r="D2321" s="127">
        <f>(C2321+4.2+coefficient!$B$19-0.5)/0.9*1.19</f>
        <v>27.145222222222223</v>
      </c>
      <c r="E2321" s="128">
        <f>(C2321+4.2+coefficient!$B$19-0.5)/0.95</f>
        <v>21.610526315789475</v>
      </c>
      <c r="F2321" s="185" t="s">
        <v>841</v>
      </c>
      <c r="G2321" s="179">
        <v>2320</v>
      </c>
      <c r="H2321" s="180">
        <f>(C2321+4.2+coefficient!$B$19)/0.85*1.19</f>
        <v>29.442</v>
      </c>
      <c r="I2321" s="132">
        <v>294</v>
      </c>
      <c r="J2321" s="132">
        <v>167453783</v>
      </c>
      <c r="K2321" s="132">
        <v>453884</v>
      </c>
      <c r="L2321" s="181">
        <f>(C2321+4.2+coefficient!$B$19)/0.88*1.19</f>
        <v>28.438295454545454</v>
      </c>
      <c r="M2321" s="135">
        <v>295</v>
      </c>
      <c r="N2321" s="135">
        <v>167453783</v>
      </c>
      <c r="O2321" s="135">
        <v>453885</v>
      </c>
      <c r="P2321" s="182">
        <f>(C2321+4.2+coefficient!$B$19-0.5)/0.88*1.19</f>
        <v>27.762159090909094</v>
      </c>
      <c r="Q2321" s="137">
        <v>296</v>
      </c>
      <c r="R2321" s="137">
        <v>167453783</v>
      </c>
      <c r="S2321" s="137">
        <v>453886</v>
      </c>
      <c r="T2321" s="186">
        <f t="shared" si="164"/>
        <v>12.211022727272729</v>
      </c>
      <c r="U2321" s="187">
        <v>758</v>
      </c>
      <c r="V2321" s="187">
        <v>167453783</v>
      </c>
      <c r="W2321" s="187">
        <v>602602</v>
      </c>
      <c r="X2321" s="188">
        <f>L2321-1</f>
        <v>27.438295454545454</v>
      </c>
      <c r="Y2321" s="189">
        <v>759</v>
      </c>
      <c r="Z2321" s="189">
        <v>167453783</v>
      </c>
      <c r="AA2321" s="189">
        <v>602603</v>
      </c>
      <c r="AB2321" s="357">
        <v>10</v>
      </c>
    </row>
    <row r="2322" spans="1:33" x14ac:dyDescent="0.25">
      <c r="A2322" s="144" t="s">
        <v>3162</v>
      </c>
      <c r="B2322" s="183">
        <v>167453784</v>
      </c>
      <c r="C2322" s="184">
        <v>3.97</v>
      </c>
      <c r="D2322" s="127">
        <f>(C2322+4.2+coefficient!$B$20-0.5)/0.9*1.19</f>
        <v>22.041444444444444</v>
      </c>
      <c r="E2322" s="128">
        <f>(C2322+4.2+coefficient!$B$20-0.5)/0.95</f>
        <v>17.547368421052635</v>
      </c>
      <c r="F2322" s="178" t="s">
        <v>842</v>
      </c>
      <c r="G2322" s="179">
        <v>2321</v>
      </c>
      <c r="H2322" s="180">
        <f>(C2322+4.2+coefficient!$B$20)/0.85*1.19</f>
        <v>24.038000000000004</v>
      </c>
      <c r="I2322" s="132">
        <v>294</v>
      </c>
      <c r="J2322" s="132">
        <v>167453784</v>
      </c>
      <c r="K2322" s="132">
        <v>453887</v>
      </c>
      <c r="L2322" s="181">
        <f>(C2322+4.2+coefficient!$B$20)/0.88*1.19</f>
        <v>23.218522727272727</v>
      </c>
      <c r="M2322" s="135">
        <v>295</v>
      </c>
      <c r="N2322" s="135">
        <v>167453784</v>
      </c>
      <c r="O2322" s="135">
        <v>453888</v>
      </c>
      <c r="P2322" s="182">
        <f>(C2322+4.2+coefficient!$B$20-0.5)/0.88*1.19</f>
        <v>22.542386363636364</v>
      </c>
      <c r="Q2322" s="137">
        <v>296</v>
      </c>
      <c r="R2322" s="137">
        <v>167453784</v>
      </c>
      <c r="S2322" s="137">
        <v>453889</v>
      </c>
      <c r="T2322" s="186">
        <f t="shared" si="164"/>
        <v>11.048068181818181</v>
      </c>
      <c r="U2322" s="187">
        <v>758</v>
      </c>
      <c r="V2322" s="187">
        <v>167453784</v>
      </c>
      <c r="W2322" s="187">
        <v>602604</v>
      </c>
      <c r="X2322" s="188">
        <f>L2322-4.9</f>
        <v>18.318522727272729</v>
      </c>
      <c r="Y2322" s="189">
        <v>759</v>
      </c>
      <c r="Z2322" s="189">
        <v>167453784</v>
      </c>
      <c r="AA2322" s="189">
        <v>602605</v>
      </c>
      <c r="AB2322" s="357">
        <v>48</v>
      </c>
    </row>
    <row r="2323" spans="1:33" x14ac:dyDescent="0.25">
      <c r="A2323" s="125" t="s">
        <v>3163</v>
      </c>
      <c r="B2323" s="183">
        <v>167453785</v>
      </c>
      <c r="C2323" s="184">
        <v>4.08</v>
      </c>
      <c r="D2323" s="127">
        <f>(C2323+4.2+coefficient!$B$20-0.5)/0.9*1.19</f>
        <v>22.186888888888891</v>
      </c>
      <c r="E2323" s="128">
        <f>(C2323+4.2+coefficient!$B$20-0.5)/0.95</f>
        <v>17.663157894736845</v>
      </c>
      <c r="F2323" s="185" t="s">
        <v>842</v>
      </c>
      <c r="G2323" s="179">
        <v>2322</v>
      </c>
      <c r="H2323" s="180">
        <f>(C2323+4.2+coefficient!$B$20)/0.85*1.19</f>
        <v>24.192</v>
      </c>
      <c r="I2323" s="132">
        <v>294</v>
      </c>
      <c r="J2323" s="132">
        <v>167453785</v>
      </c>
      <c r="K2323" s="132">
        <v>453890</v>
      </c>
      <c r="L2323" s="181">
        <f>(C2323+4.2+coefficient!$B$20)/0.88*1.19</f>
        <v>23.367272727272727</v>
      </c>
      <c r="M2323" s="135">
        <v>295</v>
      </c>
      <c r="N2323" s="135">
        <v>167453785</v>
      </c>
      <c r="O2323" s="135">
        <v>453891</v>
      </c>
      <c r="P2323" s="182">
        <f>(C2323+4.2+coefficient!$B$20-0.5)/0.88*1.19</f>
        <v>22.691136363636364</v>
      </c>
      <c r="Q2323" s="137">
        <v>296</v>
      </c>
      <c r="R2323" s="137">
        <v>167453785</v>
      </c>
      <c r="S2323" s="137">
        <v>453892</v>
      </c>
      <c r="T2323" s="186">
        <f t="shared" si="164"/>
        <v>11.196818181818182</v>
      </c>
      <c r="U2323" s="187">
        <v>758</v>
      </c>
      <c r="V2323" s="187">
        <v>167453785</v>
      </c>
      <c r="W2323" s="187">
        <v>602606</v>
      </c>
      <c r="X2323" s="188">
        <f>L2323-4.9</f>
        <v>18.467272727272729</v>
      </c>
      <c r="Y2323" s="189">
        <v>759</v>
      </c>
      <c r="Z2323" s="189">
        <v>167453785</v>
      </c>
      <c r="AA2323" s="189">
        <v>602607</v>
      </c>
      <c r="AB2323" s="357">
        <v>48</v>
      </c>
    </row>
    <row r="2324" spans="1:33" x14ac:dyDescent="0.25">
      <c r="A2324" s="144" t="s">
        <v>3164</v>
      </c>
      <c r="B2324" s="183">
        <v>167453786</v>
      </c>
      <c r="C2324" s="184">
        <v>2.86</v>
      </c>
      <c r="D2324" s="127">
        <f>(C2324+4.2+coefficient!$B$21-0.5)/0.9*1.19</f>
        <v>17.929333333333332</v>
      </c>
      <c r="E2324" s="128">
        <f>(C2324+4.2+coefficient!$B$21-0.5)/0.95</f>
        <v>14.273684210526318</v>
      </c>
      <c r="F2324" s="178" t="s">
        <v>516</v>
      </c>
      <c r="G2324" s="179">
        <v>2323</v>
      </c>
      <c r="H2324" s="180">
        <f>(C2324+4.2+coefficient!$B$21)/0.85*1.19</f>
        <v>19.684000000000001</v>
      </c>
      <c r="I2324" s="132">
        <v>294</v>
      </c>
      <c r="J2324" s="132">
        <v>167453786</v>
      </c>
      <c r="K2324" s="132">
        <v>453893</v>
      </c>
      <c r="L2324" s="181">
        <f>(C2324+4.2+coefficient!$B$21)/0.88*1.19</f>
        <v>19.012954545454544</v>
      </c>
      <c r="M2324" s="135">
        <v>295</v>
      </c>
      <c r="N2324" s="135">
        <v>167453786</v>
      </c>
      <c r="O2324" s="135">
        <v>453894</v>
      </c>
      <c r="P2324" s="182">
        <f>(C2324+4.2+coefficient!$B$21-0.5)/0.88*1.19</f>
        <v>18.336818181818181</v>
      </c>
      <c r="Q2324" s="137">
        <v>296</v>
      </c>
      <c r="R2324" s="137">
        <v>167453786</v>
      </c>
      <c r="S2324" s="137">
        <v>453895</v>
      </c>
      <c r="T2324" s="186">
        <f t="shared" si="164"/>
        <v>9.5470454545454544</v>
      </c>
      <c r="U2324" s="187">
        <v>758</v>
      </c>
      <c r="V2324" s="187">
        <v>167453786</v>
      </c>
      <c r="W2324" s="187">
        <v>602608</v>
      </c>
      <c r="X2324" s="188">
        <f>L2324-2</f>
        <v>17.012954545454544</v>
      </c>
      <c r="Y2324" s="189">
        <v>759</v>
      </c>
      <c r="Z2324" s="189">
        <v>167453786</v>
      </c>
      <c r="AA2324" s="189">
        <v>602609</v>
      </c>
      <c r="AB2324" s="357">
        <v>25</v>
      </c>
    </row>
    <row r="2325" spans="1:33" x14ac:dyDescent="0.25">
      <c r="A2325" s="148" t="s">
        <v>3165</v>
      </c>
      <c r="B2325" s="190">
        <v>167453787</v>
      </c>
      <c r="C2325" s="191">
        <v>3.67</v>
      </c>
      <c r="D2325" s="192">
        <f>(C2325+4.2+coefficient!$B$20-0.5)/0.9*1.19</f>
        <v>21.644777777777779</v>
      </c>
      <c r="E2325" s="193">
        <f>(C2325+4.2+coefficient!$B$20-0.5)/0.95</f>
        <v>17.231578947368423</v>
      </c>
      <c r="F2325" s="185" t="s">
        <v>842</v>
      </c>
      <c r="G2325" s="179">
        <v>2324</v>
      </c>
      <c r="H2325" s="180">
        <f>(C2325+4.2+coefficient!$B$20)/0.85*1.19</f>
        <v>23.617999999999999</v>
      </c>
      <c r="I2325" s="132">
        <v>294</v>
      </c>
      <c r="J2325" s="132">
        <v>167453787</v>
      </c>
      <c r="K2325" s="132">
        <v>453896</v>
      </c>
      <c r="L2325" s="181">
        <f>(C2325+4.2+coefficient!$B$20)/0.88*1.19</f>
        <v>22.812840909090909</v>
      </c>
      <c r="M2325" s="135">
        <v>295</v>
      </c>
      <c r="N2325" s="135">
        <v>167453787</v>
      </c>
      <c r="O2325" s="135">
        <v>453897</v>
      </c>
      <c r="P2325" s="182">
        <f>(C2325+4.2+coefficient!$B$20-0.5)/0.88*1.19</f>
        <v>22.136704545454545</v>
      </c>
      <c r="Q2325" s="137">
        <v>296</v>
      </c>
      <c r="R2325" s="137">
        <v>167453787</v>
      </c>
      <c r="S2325" s="137">
        <v>453898</v>
      </c>
      <c r="T2325" s="186">
        <f t="shared" si="164"/>
        <v>10.642386363636364</v>
      </c>
      <c r="U2325" s="187">
        <v>758</v>
      </c>
      <c r="V2325" s="187">
        <v>167453787</v>
      </c>
      <c r="W2325" s="187">
        <v>602610</v>
      </c>
      <c r="X2325" s="188">
        <f>L2325-2</f>
        <v>20.812840909090909</v>
      </c>
      <c r="Y2325" s="189">
        <v>759</v>
      </c>
      <c r="Z2325" s="189">
        <v>167453787</v>
      </c>
      <c r="AA2325" s="189">
        <v>602611</v>
      </c>
      <c r="AB2325" s="357">
        <v>25</v>
      </c>
      <c r="AE2325">
        <v>1</v>
      </c>
      <c r="AF2325">
        <v>23.38</v>
      </c>
      <c r="AG2325">
        <v>0</v>
      </c>
    </row>
    <row r="2326" spans="1:33" x14ac:dyDescent="0.25">
      <c r="A2326" s="144" t="s">
        <v>3166</v>
      </c>
      <c r="B2326" s="183">
        <v>167453788</v>
      </c>
      <c r="C2326" s="184">
        <v>3.67</v>
      </c>
      <c r="D2326" s="127">
        <f>(C2326+4.2+coefficient!$B$20-0.5)/0.9*1.19</f>
        <v>21.644777777777779</v>
      </c>
      <c r="E2326" s="128">
        <f>(C2326+4.2+coefficient!$B$20-0.5)/0.95</f>
        <v>17.231578947368423</v>
      </c>
      <c r="F2326" s="178" t="s">
        <v>842</v>
      </c>
      <c r="G2326" s="179">
        <v>2325</v>
      </c>
      <c r="H2326" s="180">
        <f>(C2326+4.2+coefficient!$B$20)/0.85*1.19</f>
        <v>23.617999999999999</v>
      </c>
      <c r="I2326" s="132">
        <v>294</v>
      </c>
      <c r="J2326" s="132">
        <v>167453788</v>
      </c>
      <c r="K2326" s="132">
        <v>453899</v>
      </c>
      <c r="L2326" s="181">
        <f>(C2326+4.2+coefficient!$B$20)/0.88*1.19</f>
        <v>22.812840909090909</v>
      </c>
      <c r="M2326" s="135">
        <v>295</v>
      </c>
      <c r="N2326" s="135">
        <v>167453788</v>
      </c>
      <c r="O2326" s="135">
        <v>453900</v>
      </c>
      <c r="P2326" s="182">
        <f>(C2326+4.2+coefficient!$B$20-0.5)/0.88*1.19</f>
        <v>22.136704545454545</v>
      </c>
      <c r="Q2326" s="137">
        <v>296</v>
      </c>
      <c r="R2326" s="137">
        <v>167453788</v>
      </c>
      <c r="S2326" s="137">
        <v>453901</v>
      </c>
      <c r="T2326" s="186">
        <f t="shared" si="164"/>
        <v>10.642386363636364</v>
      </c>
      <c r="U2326" s="187">
        <v>758</v>
      </c>
      <c r="V2326" s="187">
        <v>167453788</v>
      </c>
      <c r="W2326" s="187">
        <v>602612</v>
      </c>
      <c r="X2326" s="188">
        <f>L2326-2</f>
        <v>20.812840909090909</v>
      </c>
      <c r="Y2326" s="189">
        <v>759</v>
      </c>
      <c r="Z2326" s="189">
        <v>167453788</v>
      </c>
      <c r="AA2326" s="189">
        <v>602613</v>
      </c>
      <c r="AB2326" s="357">
        <v>25</v>
      </c>
    </row>
    <row r="2327" spans="1:33" x14ac:dyDescent="0.25">
      <c r="A2327" s="148" t="s">
        <v>3167</v>
      </c>
      <c r="B2327" s="190">
        <v>167453789</v>
      </c>
      <c r="C2327" s="191">
        <v>3.66</v>
      </c>
      <c r="D2327" s="192">
        <f>(C2327+4.2+coefficient!$B$20-0.5)/0.9*1.19</f>
        <v>21.631555555555554</v>
      </c>
      <c r="E2327" s="193">
        <f>(C2327+4.2+coefficient!$B$20-0.5)/0.95</f>
        <v>17.221052631578946</v>
      </c>
      <c r="F2327" s="185" t="s">
        <v>842</v>
      </c>
      <c r="G2327" s="179">
        <v>2326</v>
      </c>
      <c r="H2327" s="180">
        <f>(C2327+4.2+coefficient!$B$20)/0.85*1.19</f>
        <v>23.603999999999999</v>
      </c>
      <c r="I2327" s="132">
        <v>294</v>
      </c>
      <c r="J2327" s="132">
        <v>167453789</v>
      </c>
      <c r="K2327" s="132">
        <v>453902</v>
      </c>
      <c r="L2327" s="181">
        <f>(C2327+4.2+coefficient!$B$20)/0.88*1.19</f>
        <v>22.799318181818183</v>
      </c>
      <c r="M2327" s="135">
        <v>295</v>
      </c>
      <c r="N2327" s="135">
        <v>167453789</v>
      </c>
      <c r="O2327" s="135">
        <v>453903</v>
      </c>
      <c r="P2327" s="182">
        <f>(C2327+4.2+coefficient!$B$20-0.5)/0.88*1.19</f>
        <v>22.123181818181816</v>
      </c>
      <c r="Q2327" s="137">
        <v>296</v>
      </c>
      <c r="R2327" s="137">
        <v>167453789</v>
      </c>
      <c r="S2327" s="137">
        <v>453904</v>
      </c>
      <c r="T2327" s="186">
        <f t="shared" si="164"/>
        <v>10.628863636363636</v>
      </c>
      <c r="U2327" s="187">
        <v>758</v>
      </c>
      <c r="V2327" s="187">
        <v>167453789</v>
      </c>
      <c r="W2327" s="187">
        <v>602614</v>
      </c>
      <c r="X2327" s="188">
        <f>L2327-4.9</f>
        <v>17.899318181818181</v>
      </c>
      <c r="Y2327" s="189">
        <v>759</v>
      </c>
      <c r="Z2327" s="189">
        <v>167453789</v>
      </c>
      <c r="AA2327" s="189">
        <v>602615</v>
      </c>
      <c r="AB2327" s="357">
        <v>0</v>
      </c>
    </row>
    <row r="2328" spans="1:33" x14ac:dyDescent="0.25">
      <c r="A2328" s="144" t="s">
        <v>3168</v>
      </c>
      <c r="B2328" s="183">
        <v>167453790</v>
      </c>
      <c r="C2328" s="184">
        <v>2.2999999999999998</v>
      </c>
      <c r="D2328" s="127">
        <f>(C2328+4.2+coefficient!$B$21-0.5)/0.9*1.19</f>
        <v>17.18888888888889</v>
      </c>
      <c r="E2328" s="128">
        <f>(C2328+4.2+coefficient!$B$21-0.5)/0.95</f>
        <v>13.684210526315789</v>
      </c>
      <c r="F2328" s="178" t="s">
        <v>516</v>
      </c>
      <c r="G2328" s="179">
        <v>2327</v>
      </c>
      <c r="H2328" s="180">
        <f>(C2328+4.2+coefficient!$B$21)/0.85*1.19</f>
        <v>18.899999999999999</v>
      </c>
      <c r="I2328" s="132">
        <v>294</v>
      </c>
      <c r="J2328" s="132">
        <v>167453790</v>
      </c>
      <c r="K2328" s="132">
        <v>453905</v>
      </c>
      <c r="L2328" s="181">
        <f>(C2328+4.2+coefficient!$B$21)/0.88*1.19</f>
        <v>18.255681818181817</v>
      </c>
      <c r="M2328" s="135">
        <v>295</v>
      </c>
      <c r="N2328" s="135">
        <v>167453790</v>
      </c>
      <c r="O2328" s="135">
        <v>453906</v>
      </c>
      <c r="P2328" s="182">
        <f>(C2328+4.2+coefficient!$B$21-0.5)/0.88*1.19</f>
        <v>17.579545454545453</v>
      </c>
      <c r="Q2328" s="137">
        <v>296</v>
      </c>
      <c r="R2328" s="137">
        <v>167453790</v>
      </c>
      <c r="S2328" s="137">
        <v>453907</v>
      </c>
      <c r="T2328" s="186">
        <f t="shared" si="164"/>
        <v>8.7897727272727266</v>
      </c>
      <c r="U2328" s="187">
        <v>758</v>
      </c>
      <c r="V2328" s="187">
        <v>167453790</v>
      </c>
      <c r="W2328" s="187">
        <v>602616</v>
      </c>
      <c r="X2328" s="188">
        <f>L2328-2</f>
        <v>16.255681818181817</v>
      </c>
      <c r="Y2328" s="189">
        <v>759</v>
      </c>
      <c r="Z2328" s="189">
        <v>167453790</v>
      </c>
      <c r="AA2328" s="189">
        <v>602617</v>
      </c>
      <c r="AB2328" s="357">
        <v>32</v>
      </c>
      <c r="AE2328">
        <v>1</v>
      </c>
      <c r="AF2328">
        <v>15.55</v>
      </c>
      <c r="AG2328">
        <v>0</v>
      </c>
    </row>
    <row r="2329" spans="1:33" x14ac:dyDescent="0.25">
      <c r="A2329" s="148" t="s">
        <v>3169</v>
      </c>
      <c r="B2329" s="190">
        <v>167453791</v>
      </c>
      <c r="C2329" s="191">
        <v>3.97</v>
      </c>
      <c r="D2329" s="192">
        <f>(C2329+4.2+coefficient!$B$20-0.5)/0.9*1.19</f>
        <v>22.041444444444444</v>
      </c>
      <c r="E2329" s="193">
        <f>(C2329+4.2+coefficient!$B$20-0.5)/0.95</f>
        <v>17.547368421052635</v>
      </c>
      <c r="F2329" s="185" t="s">
        <v>842</v>
      </c>
      <c r="G2329" s="179">
        <v>2328</v>
      </c>
      <c r="H2329" s="180">
        <f>(C2329+4.2+coefficient!$B$20)/0.85*1.19</f>
        <v>24.038000000000004</v>
      </c>
      <c r="I2329" s="132">
        <v>294</v>
      </c>
      <c r="J2329" s="132">
        <v>167453791</v>
      </c>
      <c r="K2329" s="132">
        <v>453908</v>
      </c>
      <c r="L2329" s="181">
        <f>(C2329+4.2+coefficient!$B$20)/0.88*1.19</f>
        <v>23.218522727272727</v>
      </c>
      <c r="M2329" s="135">
        <v>295</v>
      </c>
      <c r="N2329" s="135">
        <v>167453791</v>
      </c>
      <c r="O2329" s="135">
        <v>453909</v>
      </c>
      <c r="P2329" s="182">
        <f>(C2329+4.2+coefficient!$B$20-0.5)/0.88*1.19</f>
        <v>22.542386363636364</v>
      </c>
      <c r="Q2329" s="137">
        <v>296</v>
      </c>
      <c r="R2329" s="137">
        <v>167453791</v>
      </c>
      <c r="S2329" s="137">
        <v>453910</v>
      </c>
      <c r="T2329" s="186">
        <f t="shared" si="164"/>
        <v>11.048068181818181</v>
      </c>
      <c r="U2329" s="187">
        <v>758</v>
      </c>
      <c r="V2329" s="187">
        <v>167453791</v>
      </c>
      <c r="W2329" s="187">
        <v>602618</v>
      </c>
      <c r="X2329" s="188">
        <f>L2329-2</f>
        <v>21.218522727272727</v>
      </c>
      <c r="Y2329" s="189">
        <v>759</v>
      </c>
      <c r="Z2329" s="189">
        <v>167453791</v>
      </c>
      <c r="AA2329" s="189">
        <v>602619</v>
      </c>
      <c r="AB2329" s="357">
        <v>32</v>
      </c>
    </row>
    <row r="2330" spans="1:33" x14ac:dyDescent="0.25">
      <c r="A2330" s="146" t="s">
        <v>3170</v>
      </c>
      <c r="B2330" s="190">
        <v>167453792</v>
      </c>
      <c r="C2330" s="191">
        <v>3.97</v>
      </c>
      <c r="D2330" s="192">
        <f>(C2330+4.2+coefficient!$B$20-0.5)/0.9*1.19</f>
        <v>22.041444444444444</v>
      </c>
      <c r="E2330" s="193">
        <f>(C2330+4.2+coefficient!$B$20-0.5)/0.95</f>
        <v>17.547368421052635</v>
      </c>
      <c r="F2330" s="178" t="s">
        <v>842</v>
      </c>
      <c r="G2330" s="179">
        <v>2329</v>
      </c>
      <c r="H2330" s="180">
        <f>(C2330+4.2+coefficient!$B$20)/0.85*1.19</f>
        <v>24.038000000000004</v>
      </c>
      <c r="I2330" s="132">
        <v>294</v>
      </c>
      <c r="J2330" s="132">
        <v>167453792</v>
      </c>
      <c r="K2330" s="132">
        <v>453911</v>
      </c>
      <c r="L2330" s="181">
        <f>(C2330+4.2+coefficient!$B$20)/0.88*1.19</f>
        <v>23.218522727272727</v>
      </c>
      <c r="M2330" s="135">
        <v>295</v>
      </c>
      <c r="N2330" s="135">
        <v>167453792</v>
      </c>
      <c r="O2330" s="135">
        <v>453912</v>
      </c>
      <c r="P2330" s="182">
        <f>(C2330+4.2+coefficient!$B$20-0.5)/0.88*1.19</f>
        <v>22.542386363636364</v>
      </c>
      <c r="Q2330" s="137">
        <v>296</v>
      </c>
      <c r="R2330" s="137">
        <v>167453792</v>
      </c>
      <c r="S2330" s="137">
        <v>453913</v>
      </c>
      <c r="T2330" s="186">
        <f t="shared" si="164"/>
        <v>11.048068181818181</v>
      </c>
      <c r="U2330" s="187">
        <v>758</v>
      </c>
      <c r="V2330" s="187">
        <v>167453792</v>
      </c>
      <c r="W2330" s="187">
        <v>602620</v>
      </c>
      <c r="X2330" s="188">
        <f>L2330-4.9</f>
        <v>18.318522727272729</v>
      </c>
      <c r="Y2330" s="189">
        <v>759</v>
      </c>
      <c r="Z2330" s="189">
        <v>167453792</v>
      </c>
      <c r="AA2330" s="189">
        <v>602621</v>
      </c>
      <c r="AB2330" s="357">
        <v>32</v>
      </c>
    </row>
    <row r="2331" spans="1:33" x14ac:dyDescent="0.25">
      <c r="A2331" s="148" t="s">
        <v>3171</v>
      </c>
      <c r="B2331" s="190">
        <v>167453793</v>
      </c>
      <c r="C2331" s="191">
        <v>3.32</v>
      </c>
      <c r="D2331" s="192">
        <f>(C2331+4.2+coefficient!$B$20-0.5)/0.9*1.19</f>
        <v>21.181999999999999</v>
      </c>
      <c r="E2331" s="193">
        <f>(C2331+4.2+coefficient!$B$20-0.5)/0.95</f>
        <v>16.863157894736844</v>
      </c>
      <c r="F2331" s="185" t="s">
        <v>842</v>
      </c>
      <c r="G2331" s="179">
        <v>2330</v>
      </c>
      <c r="H2331" s="180">
        <f>(C2331+4.2+coefficient!$B$20)/0.85*1.19</f>
        <v>23.127999999999997</v>
      </c>
      <c r="I2331" s="132">
        <v>294</v>
      </c>
      <c r="J2331" s="132">
        <v>167453793</v>
      </c>
      <c r="K2331" s="132">
        <v>453914</v>
      </c>
      <c r="L2331" s="181">
        <f>(C2331+4.2+coefficient!$B$20)/0.88*1.19</f>
        <v>22.339545454545455</v>
      </c>
      <c r="M2331" s="135">
        <v>295</v>
      </c>
      <c r="N2331" s="135">
        <v>167453793</v>
      </c>
      <c r="O2331" s="135">
        <v>453915</v>
      </c>
      <c r="P2331" s="182">
        <f>(C2331+4.2+coefficient!$B$20-0.5)/0.88*1.19</f>
        <v>21.663409090909088</v>
      </c>
      <c r="Q2331" s="137">
        <v>296</v>
      </c>
      <c r="R2331" s="137">
        <v>167453793</v>
      </c>
      <c r="S2331" s="137">
        <v>453916</v>
      </c>
      <c r="T2331" s="186">
        <f t="shared" si="164"/>
        <v>10.169090909090908</v>
      </c>
      <c r="U2331" s="187">
        <v>758</v>
      </c>
      <c r="V2331" s="187">
        <v>167453793</v>
      </c>
      <c r="W2331" s="187">
        <v>602622</v>
      </c>
      <c r="X2331" s="188">
        <f>L2331-4.9</f>
        <v>17.439545454545453</v>
      </c>
      <c r="Y2331" s="189">
        <v>759</v>
      </c>
      <c r="Z2331" s="189">
        <v>167453793</v>
      </c>
      <c r="AA2331" s="189">
        <v>602623</v>
      </c>
      <c r="AB2331" s="357">
        <v>0</v>
      </c>
    </row>
    <row r="2332" spans="1:33" x14ac:dyDescent="0.25">
      <c r="A2332" s="144" t="s">
        <v>3172</v>
      </c>
      <c r="B2332" s="183">
        <v>167453794</v>
      </c>
      <c r="C2332" s="184">
        <v>3.72</v>
      </c>
      <c r="D2332" s="127">
        <f>(C2332+4.2+coefficient!$B$20-0.5)/0.9*1.19</f>
        <v>21.710888888888892</v>
      </c>
      <c r="E2332" s="128">
        <f>(C2332+4.2+coefficient!$B$20-0.5)/0.95</f>
        <v>17.284210526315793</v>
      </c>
      <c r="F2332" s="178" t="s">
        <v>842</v>
      </c>
      <c r="G2332" s="179">
        <v>2331</v>
      </c>
      <c r="H2332" s="180">
        <f>(C2332+4.2+coefficient!$B$20)/0.85*1.19</f>
        <v>23.688000000000002</v>
      </c>
      <c r="I2332" s="132">
        <v>294</v>
      </c>
      <c r="J2332" s="132">
        <v>167453794</v>
      </c>
      <c r="K2332" s="132">
        <v>453917</v>
      </c>
      <c r="L2332" s="181">
        <f>(C2332+4.2+coefficient!$B$20)/0.88*1.19</f>
        <v>22.880454545454548</v>
      </c>
      <c r="M2332" s="135">
        <v>295</v>
      </c>
      <c r="N2332" s="135">
        <v>167453794</v>
      </c>
      <c r="O2332" s="135">
        <v>453918</v>
      </c>
      <c r="P2332" s="182">
        <f>(C2332+4.2+coefficient!$B$20-0.5)/0.88*1.19</f>
        <v>22.204318181818181</v>
      </c>
      <c r="Q2332" s="137">
        <v>296</v>
      </c>
      <c r="R2332" s="137">
        <v>167453794</v>
      </c>
      <c r="S2332" s="137">
        <v>453919</v>
      </c>
      <c r="T2332" s="186">
        <f t="shared" si="164"/>
        <v>10.709999999999999</v>
      </c>
      <c r="U2332" s="187">
        <v>758</v>
      </c>
      <c r="V2332" s="187">
        <v>167453794</v>
      </c>
      <c r="W2332" s="187">
        <v>602624</v>
      </c>
      <c r="X2332" s="188">
        <f>L2332-2</f>
        <v>20.880454545454548</v>
      </c>
      <c r="Y2332" s="189">
        <v>759</v>
      </c>
      <c r="Z2332" s="189">
        <v>167453794</v>
      </c>
      <c r="AA2332" s="189">
        <v>602625</v>
      </c>
      <c r="AB2332" s="357">
        <v>32</v>
      </c>
    </row>
    <row r="2333" spans="1:33" x14ac:dyDescent="0.25">
      <c r="A2333" s="125" t="s">
        <v>3173</v>
      </c>
      <c r="B2333" s="183">
        <v>167453795</v>
      </c>
      <c r="C2333" s="184">
        <v>3.15</v>
      </c>
      <c r="D2333" s="127">
        <f>(C2333+4.2+coefficient!$B$20-0.5)/0.9*1.19</f>
        <v>20.957222222222221</v>
      </c>
      <c r="E2333" s="128">
        <f>(C2333+4.2+coefficient!$B$20-0.5)/0.95</f>
        <v>16.684210526315791</v>
      </c>
      <c r="F2333" s="185" t="s">
        <v>842</v>
      </c>
      <c r="G2333" s="179">
        <v>2332</v>
      </c>
      <c r="H2333" s="180">
        <f>(C2333+4.2+coefficient!$B$20)/0.85*1.19</f>
        <v>22.89</v>
      </c>
      <c r="I2333" s="132">
        <v>294</v>
      </c>
      <c r="J2333" s="132">
        <v>167453795</v>
      </c>
      <c r="K2333" s="132">
        <v>453920</v>
      </c>
      <c r="L2333" s="181">
        <f>(C2333+4.2+coefficient!$B$20)/0.88*1.19</f>
        <v>22.109659090909094</v>
      </c>
      <c r="M2333" s="135">
        <v>295</v>
      </c>
      <c r="N2333" s="135">
        <v>167453795</v>
      </c>
      <c r="O2333" s="135">
        <v>453921</v>
      </c>
      <c r="P2333" s="182">
        <f>(C2333+4.2+coefficient!$B$20-0.5)/0.88*1.19</f>
        <v>21.433522727272727</v>
      </c>
      <c r="Q2333" s="137">
        <v>296</v>
      </c>
      <c r="R2333" s="137">
        <v>167453795</v>
      </c>
      <c r="S2333" s="137">
        <v>453922</v>
      </c>
      <c r="T2333" s="186">
        <f t="shared" si="164"/>
        <v>9.9392045454545439</v>
      </c>
      <c r="U2333" s="187">
        <v>758</v>
      </c>
      <c r="V2333" s="187">
        <v>167453795</v>
      </c>
      <c r="W2333" s="187">
        <v>602626</v>
      </c>
      <c r="X2333" s="188">
        <f>L2333-1</f>
        <v>21.109659090909094</v>
      </c>
      <c r="Y2333" s="189">
        <v>759</v>
      </c>
      <c r="Z2333" s="189">
        <v>167453795</v>
      </c>
      <c r="AA2333" s="189">
        <v>602627</v>
      </c>
      <c r="AB2333" s="357">
        <v>10</v>
      </c>
    </row>
    <row r="2334" spans="1:33" x14ac:dyDescent="0.25">
      <c r="A2334" s="144" t="s">
        <v>3174</v>
      </c>
      <c r="B2334" s="183">
        <v>167453796</v>
      </c>
      <c r="C2334" s="184">
        <v>4.05</v>
      </c>
      <c r="D2334" s="127">
        <f>(C2334+4.2+coefficient!$B$19-0.5)/0.9*1.19</f>
        <v>26.113888888888887</v>
      </c>
      <c r="E2334" s="128">
        <f>(C2334+4.2+coefficient!$B$19-0.5)/0.95</f>
        <v>20.789473684210527</v>
      </c>
      <c r="F2334" s="178" t="s">
        <v>841</v>
      </c>
      <c r="G2334" s="179">
        <v>2333</v>
      </c>
      <c r="H2334" s="180">
        <f>(C2334+4.2+coefficient!$B$19)/0.85*1.19</f>
        <v>28.349999999999998</v>
      </c>
      <c r="I2334" s="132">
        <v>294</v>
      </c>
      <c r="J2334" s="132">
        <v>167453796</v>
      </c>
      <c r="K2334" s="132">
        <v>453923</v>
      </c>
      <c r="L2334" s="181">
        <f>(C2334+4.2+coefficient!$B$19)/0.88*1.19</f>
        <v>27.383522727272727</v>
      </c>
      <c r="M2334" s="135">
        <v>295</v>
      </c>
      <c r="N2334" s="135">
        <v>167453796</v>
      </c>
      <c r="O2334" s="135">
        <v>453924</v>
      </c>
      <c r="P2334" s="182">
        <f>(C2334+4.2+coefficient!$B$19-0.5)/0.88*1.19</f>
        <v>26.70738636363636</v>
      </c>
      <c r="Q2334" s="137">
        <v>296</v>
      </c>
      <c r="R2334" s="137">
        <v>167453796</v>
      </c>
      <c r="S2334" s="137">
        <v>453925</v>
      </c>
      <c r="T2334" s="186">
        <f t="shared" si="164"/>
        <v>11.15625</v>
      </c>
      <c r="U2334" s="187">
        <v>758</v>
      </c>
      <c r="V2334" s="187">
        <v>167453796</v>
      </c>
      <c r="W2334" s="187">
        <v>602628</v>
      </c>
      <c r="X2334" s="188">
        <f>L2334-1</f>
        <v>26.383522727272727</v>
      </c>
      <c r="Y2334" s="189">
        <v>759</v>
      </c>
      <c r="Z2334" s="189">
        <v>167453796</v>
      </c>
      <c r="AA2334" s="189">
        <v>602629</v>
      </c>
      <c r="AB2334" s="357">
        <v>10</v>
      </c>
    </row>
    <row r="2335" spans="1:33" x14ac:dyDescent="0.25">
      <c r="A2335" s="125" t="s">
        <v>3175</v>
      </c>
      <c r="B2335" s="183">
        <v>167453797</v>
      </c>
      <c r="C2335" s="184">
        <v>3.6</v>
      </c>
      <c r="D2335" s="127">
        <f>(C2335+4.2+coefficient!$B$20-0.5)/0.9*1.19</f>
        <v>21.55222222222222</v>
      </c>
      <c r="E2335" s="128">
        <f>(C2335+4.2+coefficient!$B$20-0.5)/0.95</f>
        <v>17.157894736842106</v>
      </c>
      <c r="F2335" s="185" t="s">
        <v>842</v>
      </c>
      <c r="G2335" s="179">
        <v>2334</v>
      </c>
      <c r="H2335" s="180">
        <f>(C2335+4.2+coefficient!$B$20)/0.85*1.19</f>
        <v>23.52</v>
      </c>
      <c r="I2335" s="132">
        <v>294</v>
      </c>
      <c r="J2335" s="132">
        <v>167453797</v>
      </c>
      <c r="K2335" s="132">
        <v>453926</v>
      </c>
      <c r="L2335" s="181">
        <f>(C2335+4.2+coefficient!$B$20)/0.88*1.19</f>
        <v>22.718181818181815</v>
      </c>
      <c r="M2335" s="135">
        <v>295</v>
      </c>
      <c r="N2335" s="135">
        <v>167453797</v>
      </c>
      <c r="O2335" s="135">
        <v>453927</v>
      </c>
      <c r="P2335" s="182">
        <f>(C2335+4.2+coefficient!$B$20-0.5)/0.88*1.19</f>
        <v>22.042045454545455</v>
      </c>
      <c r="Q2335" s="137">
        <v>296</v>
      </c>
      <c r="R2335" s="137">
        <v>167453797</v>
      </c>
      <c r="S2335" s="137">
        <v>453928</v>
      </c>
      <c r="T2335" s="186">
        <f t="shared" si="164"/>
        <v>10.547727272727274</v>
      </c>
      <c r="U2335" s="187">
        <v>758</v>
      </c>
      <c r="V2335" s="187">
        <v>167453797</v>
      </c>
      <c r="W2335" s="187">
        <v>602630</v>
      </c>
      <c r="X2335" s="188">
        <f>L2335-2</f>
        <v>20.718181818181815</v>
      </c>
      <c r="Y2335" s="189">
        <v>759</v>
      </c>
      <c r="Z2335" s="189">
        <v>167453797</v>
      </c>
      <c r="AA2335" s="189">
        <v>602631</v>
      </c>
      <c r="AB2335" s="357">
        <v>32</v>
      </c>
    </row>
    <row r="2336" spans="1:33" x14ac:dyDescent="0.25">
      <c r="A2336" s="144" t="s">
        <v>3176</v>
      </c>
      <c r="B2336" s="183">
        <v>167453798</v>
      </c>
      <c r="C2336" s="184">
        <v>7.17</v>
      </c>
      <c r="D2336" s="127">
        <f>(C2336+4.2+coefficient!$B$19-0.5)/0.9*1.19</f>
        <v>30.239222222222221</v>
      </c>
      <c r="E2336" s="128">
        <f>(C2336+4.2+coefficient!$B$19-0.5)/0.95</f>
        <v>24.073684210526316</v>
      </c>
      <c r="F2336" s="178" t="s">
        <v>841</v>
      </c>
      <c r="G2336" s="179">
        <v>2335</v>
      </c>
      <c r="H2336" s="180">
        <f>(C2336+4.2+coefficient!$B$19)/0.85*1.19</f>
        <v>32.718000000000004</v>
      </c>
      <c r="I2336" s="132">
        <v>294</v>
      </c>
      <c r="J2336" s="132">
        <v>167453798</v>
      </c>
      <c r="K2336" s="132">
        <v>453929</v>
      </c>
      <c r="L2336" s="181">
        <f>(C2336+4.2+coefficient!$B$19)/0.88*1.19</f>
        <v>31.602613636363635</v>
      </c>
      <c r="M2336" s="135">
        <v>295</v>
      </c>
      <c r="N2336" s="135">
        <v>167453798</v>
      </c>
      <c r="O2336" s="135">
        <v>453930</v>
      </c>
      <c r="P2336" s="182">
        <f>(C2336+4.2+coefficient!$B$19-0.5)/0.88*1.19</f>
        <v>30.926477272727272</v>
      </c>
      <c r="Q2336" s="137">
        <v>296</v>
      </c>
      <c r="R2336" s="137">
        <v>167453798</v>
      </c>
      <c r="S2336" s="137">
        <v>453931</v>
      </c>
      <c r="T2336" s="186">
        <f t="shared" si="164"/>
        <v>15.375340909090911</v>
      </c>
      <c r="U2336" s="187">
        <v>758</v>
      </c>
      <c r="V2336" s="187">
        <v>167453798</v>
      </c>
      <c r="W2336" s="187">
        <v>602632</v>
      </c>
      <c r="X2336" s="188">
        <f>L2336-2</f>
        <v>29.602613636363635</v>
      </c>
      <c r="Y2336" s="189">
        <v>759</v>
      </c>
      <c r="Z2336" s="189">
        <v>167453798</v>
      </c>
      <c r="AA2336" s="189">
        <v>602633</v>
      </c>
      <c r="AB2336" s="357">
        <v>32</v>
      </c>
    </row>
    <row r="2337" spans="1:28" x14ac:dyDescent="0.25">
      <c r="A2337" s="125" t="s">
        <v>3177</v>
      </c>
      <c r="B2337" s="183">
        <v>167453799</v>
      </c>
      <c r="C2337" s="184">
        <v>2.94</v>
      </c>
      <c r="D2337" s="127">
        <f>(C2337+4.2+coefficient!$B$21-0.5)/0.9*1.19</f>
        <v>18.03511111111111</v>
      </c>
      <c r="E2337" s="128">
        <f>(C2337+4.2+coefficient!$B$21-0.5)/0.95</f>
        <v>14.357894736842107</v>
      </c>
      <c r="F2337" s="185" t="s">
        <v>516</v>
      </c>
      <c r="G2337" s="179">
        <v>2336</v>
      </c>
      <c r="H2337" s="180">
        <f>(C2337+4.2+coefficient!$B$21)/0.85*1.19</f>
        <v>19.795999999999999</v>
      </c>
      <c r="I2337" s="132">
        <v>294</v>
      </c>
      <c r="J2337" s="132">
        <v>167453799</v>
      </c>
      <c r="K2337" s="132">
        <v>453932</v>
      </c>
      <c r="L2337" s="181">
        <f>(C2337+4.2+coefficient!$B$21)/0.88*1.19</f>
        <v>19.121136363636364</v>
      </c>
      <c r="M2337" s="135">
        <v>295</v>
      </c>
      <c r="N2337" s="135">
        <v>167453799</v>
      </c>
      <c r="O2337" s="135">
        <v>453933</v>
      </c>
      <c r="P2337" s="182">
        <f>(C2337+4.2+coefficient!$B$21-0.5)/0.88*1.19</f>
        <v>18.445</v>
      </c>
      <c r="Q2337" s="137">
        <v>296</v>
      </c>
      <c r="R2337" s="137">
        <v>167453799</v>
      </c>
      <c r="S2337" s="137">
        <v>453934</v>
      </c>
      <c r="T2337" s="186">
        <f t="shared" si="164"/>
        <v>9.6552272727272737</v>
      </c>
      <c r="U2337" s="187">
        <v>758</v>
      </c>
      <c r="V2337" s="187">
        <v>167453799</v>
      </c>
      <c r="W2337" s="187">
        <v>602634</v>
      </c>
      <c r="X2337" s="188">
        <f>L2337-2</f>
        <v>17.121136363636364</v>
      </c>
      <c r="Y2337" s="189">
        <v>759</v>
      </c>
      <c r="Z2337" s="189">
        <v>167453799</v>
      </c>
      <c r="AA2337" s="189">
        <v>602635</v>
      </c>
      <c r="AB2337" s="357">
        <v>32</v>
      </c>
    </row>
    <row r="2338" spans="1:28" x14ac:dyDescent="0.25">
      <c r="A2338" s="146" t="s">
        <v>3178</v>
      </c>
      <c r="B2338" s="190">
        <v>167453800</v>
      </c>
      <c r="C2338" s="191">
        <v>3.75</v>
      </c>
      <c r="D2338" s="192">
        <f>(C2338+4.2+coefficient!$B$20-0.5)/0.9*1.19</f>
        <v>21.75055555555555</v>
      </c>
      <c r="E2338" s="193">
        <f>(C2338+4.2+coefficient!$B$20-0.5)/0.95</f>
        <v>17.315789473684209</v>
      </c>
      <c r="F2338" s="178" t="s">
        <v>842</v>
      </c>
      <c r="G2338" s="179">
        <v>2337</v>
      </c>
      <c r="H2338" s="180">
        <f>(C2338+4.2+coefficient!$B$20)/0.85*1.19</f>
        <v>23.73</v>
      </c>
      <c r="I2338" s="132">
        <v>294</v>
      </c>
      <c r="J2338" s="132">
        <v>167453800</v>
      </c>
      <c r="K2338" s="132">
        <v>453935</v>
      </c>
      <c r="L2338" s="181">
        <f>(C2338+4.2+coefficient!$B$20)/0.88*1.19</f>
        <v>22.921022727272728</v>
      </c>
      <c r="M2338" s="135">
        <v>295</v>
      </c>
      <c r="N2338" s="135">
        <v>167453800</v>
      </c>
      <c r="O2338" s="135">
        <v>453936</v>
      </c>
      <c r="P2338" s="182">
        <f>(C2338+4.2+coefficient!$B$20-0.5)/0.88*1.19</f>
        <v>22.244886363636361</v>
      </c>
      <c r="Q2338" s="137">
        <v>296</v>
      </c>
      <c r="R2338" s="137">
        <v>167453800</v>
      </c>
      <c r="S2338" s="137">
        <v>453937</v>
      </c>
      <c r="T2338" s="186">
        <f t="shared" si="164"/>
        <v>10.750568181818183</v>
      </c>
      <c r="U2338" s="187">
        <v>758</v>
      </c>
      <c r="V2338" s="187">
        <v>167453800</v>
      </c>
      <c r="W2338" s="187">
        <v>602636</v>
      </c>
      <c r="X2338" s="188">
        <f>L2338-2</f>
        <v>20.921022727272728</v>
      </c>
      <c r="Y2338" s="189">
        <v>759</v>
      </c>
      <c r="Z2338" s="189">
        <v>167453800</v>
      </c>
      <c r="AA2338" s="189">
        <v>602637</v>
      </c>
      <c r="AB2338" s="357">
        <v>32</v>
      </c>
    </row>
    <row r="2339" spans="1:28" x14ac:dyDescent="0.25">
      <c r="A2339" s="125" t="s">
        <v>3179</v>
      </c>
      <c r="B2339" s="183">
        <v>167453801</v>
      </c>
      <c r="C2339" s="184">
        <v>3.75</v>
      </c>
      <c r="D2339" s="127">
        <f>(C2339+4.2+coefficient!$B$20-0.5)/0.9*1.19</f>
        <v>21.75055555555555</v>
      </c>
      <c r="E2339" s="128">
        <f>(C2339+4.2+coefficient!$B$20-0.5)/0.95</f>
        <v>17.315789473684209</v>
      </c>
      <c r="F2339" s="185" t="s">
        <v>842</v>
      </c>
      <c r="G2339" s="179">
        <v>2338</v>
      </c>
      <c r="H2339" s="180">
        <f>(C2339+4.2+coefficient!$B$20)/0.85*1.19</f>
        <v>23.73</v>
      </c>
      <c r="I2339" s="132">
        <v>294</v>
      </c>
      <c r="J2339" s="132">
        <v>167453801</v>
      </c>
      <c r="K2339" s="132">
        <v>453938</v>
      </c>
      <c r="L2339" s="181">
        <f>(C2339+4.2+coefficient!$B$20)/0.88*1.19</f>
        <v>22.921022727272728</v>
      </c>
      <c r="M2339" s="135">
        <v>295</v>
      </c>
      <c r="N2339" s="135">
        <v>167453801</v>
      </c>
      <c r="O2339" s="135">
        <v>453939</v>
      </c>
      <c r="P2339" s="182">
        <f>(C2339+4.2+coefficient!$B$20-0.5)/0.88*1.19</f>
        <v>22.244886363636361</v>
      </c>
      <c r="Q2339" s="137">
        <v>296</v>
      </c>
      <c r="R2339" s="137">
        <v>167453801</v>
      </c>
      <c r="S2339" s="137">
        <v>453940</v>
      </c>
      <c r="T2339" s="186">
        <f t="shared" si="164"/>
        <v>10.750568181818183</v>
      </c>
      <c r="U2339" s="187">
        <v>758</v>
      </c>
      <c r="V2339" s="187">
        <v>167453801</v>
      </c>
      <c r="W2339" s="187">
        <v>602638</v>
      </c>
      <c r="X2339" s="188">
        <f>L2339-2</f>
        <v>20.921022727272728</v>
      </c>
      <c r="Y2339" s="189">
        <v>759</v>
      </c>
      <c r="Z2339" s="189">
        <v>167453801</v>
      </c>
      <c r="AA2339" s="189">
        <v>602639</v>
      </c>
      <c r="AB2339" s="357">
        <v>32</v>
      </c>
    </row>
    <row r="2340" spans="1:28" x14ac:dyDescent="0.25">
      <c r="A2340" s="146" t="s">
        <v>3180</v>
      </c>
      <c r="B2340" s="190">
        <v>167453802</v>
      </c>
      <c r="C2340" s="191">
        <v>3.74</v>
      </c>
      <c r="D2340" s="192">
        <f>(C2340+4.2+coefficient!$B$20-0.5)/0.9*1.19</f>
        <v>21.737333333333336</v>
      </c>
      <c r="E2340" s="193">
        <f>(C2340+4.2+coefficient!$B$20-0.5)/0.95</f>
        <v>17.305263157894739</v>
      </c>
      <c r="F2340" s="178" t="s">
        <v>842</v>
      </c>
      <c r="G2340" s="179">
        <v>2339</v>
      </c>
      <c r="H2340" s="180">
        <f>(C2340+4.2+coefficient!$B$20)/0.85*1.19</f>
        <v>23.715999999999998</v>
      </c>
      <c r="I2340" s="132">
        <v>294</v>
      </c>
      <c r="J2340" s="132">
        <v>167453802</v>
      </c>
      <c r="K2340" s="132">
        <v>453941</v>
      </c>
      <c r="L2340" s="181">
        <f>(C2340+4.2+coefficient!$B$20)/0.88*1.19</f>
        <v>22.907499999999999</v>
      </c>
      <c r="M2340" s="135">
        <v>295</v>
      </c>
      <c r="N2340" s="135">
        <v>167453802</v>
      </c>
      <c r="O2340" s="135">
        <v>453942</v>
      </c>
      <c r="P2340" s="182">
        <f>(C2340+4.2+coefficient!$B$20-0.5)/0.88*1.19</f>
        <v>22.231363636363636</v>
      </c>
      <c r="Q2340" s="137">
        <v>296</v>
      </c>
      <c r="R2340" s="137">
        <v>167453802</v>
      </c>
      <c r="S2340" s="137">
        <v>453943</v>
      </c>
      <c r="T2340" s="186">
        <f t="shared" si="164"/>
        <v>10.737045454545456</v>
      </c>
      <c r="U2340" s="187">
        <v>758</v>
      </c>
      <c r="V2340" s="187">
        <v>167453802</v>
      </c>
      <c r="W2340" s="187">
        <v>602640</v>
      </c>
      <c r="X2340" s="188">
        <f>L2340-4.9</f>
        <v>18.0075</v>
      </c>
      <c r="Y2340" s="189">
        <v>759</v>
      </c>
      <c r="Z2340" s="189">
        <v>167453802</v>
      </c>
      <c r="AA2340" s="189">
        <v>602641</v>
      </c>
      <c r="AB2340" s="357">
        <v>0</v>
      </c>
    </row>
    <row r="2341" spans="1:28" x14ac:dyDescent="0.25">
      <c r="A2341" s="125" t="s">
        <v>3181</v>
      </c>
      <c r="B2341" s="183">
        <v>167453803</v>
      </c>
      <c r="C2341" s="184">
        <v>8.44</v>
      </c>
      <c r="D2341" s="127">
        <f>(C2341+4.2+coefficient!$B$21-0.5)/0.9*1.19</f>
        <v>25.307333333333332</v>
      </c>
      <c r="E2341" s="128">
        <f>(C2341+4.2+coefficient!$B$21-0.5)/0.95</f>
        <v>20.147368421052633</v>
      </c>
      <c r="F2341" s="185" t="s">
        <v>516</v>
      </c>
      <c r="G2341" s="179">
        <v>2340</v>
      </c>
      <c r="H2341" s="180">
        <f>(C2341+4.2+coefficient!$B$21)/0.85*1.19</f>
        <v>27.495999999999999</v>
      </c>
      <c r="I2341" s="132">
        <v>294</v>
      </c>
      <c r="J2341" s="132">
        <v>167453803</v>
      </c>
      <c r="K2341" s="132">
        <v>453944</v>
      </c>
      <c r="L2341" s="181">
        <f>(C2341+4.2+coefficient!$B$21)/0.88*1.19</f>
        <v>26.558636363636364</v>
      </c>
      <c r="M2341" s="135">
        <v>295</v>
      </c>
      <c r="N2341" s="135">
        <v>167453803</v>
      </c>
      <c r="O2341" s="135">
        <v>453945</v>
      </c>
      <c r="P2341" s="182">
        <f>(C2341+4.2+coefficient!$B$21-0.5)/0.88*1.19</f>
        <v>25.8825</v>
      </c>
      <c r="Q2341" s="137">
        <v>296</v>
      </c>
      <c r="R2341" s="137">
        <v>167453803</v>
      </c>
      <c r="S2341" s="137">
        <v>453946</v>
      </c>
      <c r="T2341" s="186">
        <f t="shared" si="164"/>
        <v>17.092727272727274</v>
      </c>
      <c r="U2341" s="187">
        <v>758</v>
      </c>
      <c r="V2341" s="187">
        <v>167453803</v>
      </c>
      <c r="W2341" s="187">
        <v>602642</v>
      </c>
      <c r="X2341" s="188">
        <f>L2341-2</f>
        <v>24.558636363636364</v>
      </c>
      <c r="Y2341" s="189">
        <v>759</v>
      </c>
      <c r="Z2341" s="189">
        <v>167453803</v>
      </c>
      <c r="AA2341" s="189">
        <v>602643</v>
      </c>
      <c r="AB2341" s="357">
        <v>27</v>
      </c>
    </row>
    <row r="2342" spans="1:28" x14ac:dyDescent="0.25">
      <c r="A2342" s="146" t="s">
        <v>3182</v>
      </c>
      <c r="B2342" s="190">
        <v>167453804</v>
      </c>
      <c r="C2342" s="191">
        <v>9.25</v>
      </c>
      <c r="D2342" s="192">
        <f>(C2342+4.2+coefficient!$B$20-0.5)/0.9*1.19</f>
        <v>29.022777777777772</v>
      </c>
      <c r="E2342" s="193">
        <f>(C2342+4.2+coefficient!$B$20-0.5)/0.95</f>
        <v>23.105263157894736</v>
      </c>
      <c r="F2342" s="178" t="s">
        <v>842</v>
      </c>
      <c r="G2342" s="179">
        <v>2341</v>
      </c>
      <c r="H2342" s="180">
        <f>(C2342+4.2+coefficient!$B$20)/0.85*1.19</f>
        <v>31.429999999999996</v>
      </c>
      <c r="I2342" s="132">
        <v>294</v>
      </c>
      <c r="J2342" s="132">
        <v>167453804</v>
      </c>
      <c r="K2342" s="132">
        <v>453947</v>
      </c>
      <c r="L2342" s="181">
        <f>(C2342+4.2+coefficient!$B$20)/0.88*1.19</f>
        <v>30.358522727272728</v>
      </c>
      <c r="M2342" s="135">
        <v>295</v>
      </c>
      <c r="N2342" s="135">
        <v>167453804</v>
      </c>
      <c r="O2342" s="135">
        <v>453948</v>
      </c>
      <c r="P2342" s="182">
        <f>(C2342+4.2+coefficient!$B$20-0.5)/0.88*1.19</f>
        <v>29.682386363636361</v>
      </c>
      <c r="Q2342" s="137">
        <v>296</v>
      </c>
      <c r="R2342" s="137">
        <v>167453804</v>
      </c>
      <c r="S2342" s="137">
        <v>453949</v>
      </c>
      <c r="T2342" s="186">
        <f t="shared" si="164"/>
        <v>18.188068181818181</v>
      </c>
      <c r="U2342" s="187">
        <v>758</v>
      </c>
      <c r="V2342" s="187">
        <v>167453804</v>
      </c>
      <c r="W2342" s="187">
        <v>602644</v>
      </c>
      <c r="X2342" s="188">
        <f>L2342-2</f>
        <v>28.358522727272728</v>
      </c>
      <c r="Y2342" s="189">
        <v>759</v>
      </c>
      <c r="Z2342" s="189">
        <v>167453804</v>
      </c>
      <c r="AA2342" s="189">
        <v>602645</v>
      </c>
      <c r="AB2342" s="357">
        <v>27</v>
      </c>
    </row>
    <row r="2343" spans="1:28" x14ac:dyDescent="0.25">
      <c r="A2343" s="125" t="s">
        <v>3183</v>
      </c>
      <c r="B2343" s="183">
        <v>167453805</v>
      </c>
      <c r="C2343" s="184">
        <v>9.25</v>
      </c>
      <c r="D2343" s="127">
        <f>(C2343+4.2+coefficient!$B$20-0.5)/0.9*1.19</f>
        <v>29.022777777777772</v>
      </c>
      <c r="E2343" s="128">
        <f>(C2343+4.2+coefficient!$B$20-0.5)/0.95</f>
        <v>23.105263157894736</v>
      </c>
      <c r="F2343" s="185" t="s">
        <v>842</v>
      </c>
      <c r="G2343" s="179">
        <v>2342</v>
      </c>
      <c r="H2343" s="180">
        <f>(C2343+4.2+coefficient!$B$20)/0.85*1.19</f>
        <v>31.429999999999996</v>
      </c>
      <c r="I2343" s="132">
        <v>294</v>
      </c>
      <c r="J2343" s="132">
        <v>167453805</v>
      </c>
      <c r="K2343" s="132">
        <v>453950</v>
      </c>
      <c r="L2343" s="181">
        <f>(C2343+4.2+coefficient!$B$20)/0.88*1.19</f>
        <v>30.358522727272728</v>
      </c>
      <c r="M2343" s="135">
        <v>295</v>
      </c>
      <c r="N2343" s="135">
        <v>167453805</v>
      </c>
      <c r="O2343" s="135">
        <v>453951</v>
      </c>
      <c r="P2343" s="182">
        <f>(C2343+4.2+coefficient!$B$20-0.5)/0.88*1.19</f>
        <v>29.682386363636361</v>
      </c>
      <c r="Q2343" s="137">
        <v>296</v>
      </c>
      <c r="R2343" s="137">
        <v>167453805</v>
      </c>
      <c r="S2343" s="137">
        <v>453952</v>
      </c>
      <c r="T2343" s="186">
        <f t="shared" si="164"/>
        <v>18.188068181818181</v>
      </c>
      <c r="U2343" s="187">
        <v>758</v>
      </c>
      <c r="V2343" s="187">
        <v>167453805</v>
      </c>
      <c r="W2343" s="187">
        <v>602646</v>
      </c>
      <c r="X2343" s="188">
        <f>L2343-2</f>
        <v>28.358522727272728</v>
      </c>
      <c r="Y2343" s="189">
        <v>759</v>
      </c>
      <c r="Z2343" s="189">
        <v>167453805</v>
      </c>
      <c r="AA2343" s="189">
        <v>602647</v>
      </c>
      <c r="AB2343" s="357">
        <v>27</v>
      </c>
    </row>
    <row r="2344" spans="1:28" x14ac:dyDescent="0.25">
      <c r="A2344" s="146" t="s">
        <v>3184</v>
      </c>
      <c r="B2344" s="190">
        <v>167453806</v>
      </c>
      <c r="C2344" s="191">
        <v>9.24</v>
      </c>
      <c r="D2344" s="192">
        <f>(C2344+4.2+coefficient!$B$20-0.5)/0.9*1.19</f>
        <v>29.009555555555558</v>
      </c>
      <c r="E2344" s="193">
        <f>(C2344+4.2+coefficient!$B$20-0.5)/0.95</f>
        <v>23.094736842105267</v>
      </c>
      <c r="F2344" s="178" t="s">
        <v>842</v>
      </c>
      <c r="G2344" s="179">
        <v>2343</v>
      </c>
      <c r="H2344" s="180">
        <f>(C2344+4.2+coefficient!$B$20)/0.85*1.19</f>
        <v>31.416</v>
      </c>
      <c r="I2344" s="132">
        <v>294</v>
      </c>
      <c r="J2344" s="132">
        <v>167453806</v>
      </c>
      <c r="K2344" s="132">
        <v>453953</v>
      </c>
      <c r="L2344" s="181">
        <f>(C2344+4.2+coefficient!$B$20)/0.88*1.19</f>
        <v>30.344999999999999</v>
      </c>
      <c r="M2344" s="135">
        <v>295</v>
      </c>
      <c r="N2344" s="135">
        <v>167453806</v>
      </c>
      <c r="O2344" s="135">
        <v>453954</v>
      </c>
      <c r="P2344" s="182">
        <f>(C2344+4.2+coefficient!$B$20-0.5)/0.88*1.19</f>
        <v>29.668863636363636</v>
      </c>
      <c r="Q2344" s="137">
        <v>296</v>
      </c>
      <c r="R2344" s="137">
        <v>167453806</v>
      </c>
      <c r="S2344" s="137">
        <v>453955</v>
      </c>
      <c r="T2344" s="186">
        <f t="shared" si="164"/>
        <v>18.174545454545456</v>
      </c>
      <c r="U2344" s="187">
        <v>758</v>
      </c>
      <c r="V2344" s="187">
        <v>167453806</v>
      </c>
      <c r="W2344" s="187">
        <v>602648</v>
      </c>
      <c r="X2344" s="188">
        <f>L2344-4.9</f>
        <v>25.445</v>
      </c>
      <c r="Y2344" s="189">
        <v>759</v>
      </c>
      <c r="Z2344" s="189">
        <v>167453806</v>
      </c>
      <c r="AA2344" s="189">
        <v>602649</v>
      </c>
      <c r="AB2344" s="357">
        <v>0</v>
      </c>
    </row>
    <row r="2345" spans="1:28" x14ac:dyDescent="0.25">
      <c r="A2345" s="125" t="s">
        <v>3185</v>
      </c>
      <c r="B2345" s="183">
        <v>167453807</v>
      </c>
      <c r="C2345" s="184">
        <v>2.87</v>
      </c>
      <c r="D2345" s="127">
        <f>(C2345+4.2+coefficient!$B$21-0.5)/0.9*1.19</f>
        <v>17.942555555555554</v>
      </c>
      <c r="E2345" s="128">
        <f>(C2345+4.2+coefficient!$B$21-0.5)/0.95</f>
        <v>14.284210526315791</v>
      </c>
      <c r="F2345" s="185" t="s">
        <v>516</v>
      </c>
      <c r="G2345" s="179">
        <v>2344</v>
      </c>
      <c r="H2345" s="180">
        <f>(C2345+4.2+coefficient!$B$21)/0.85*1.19</f>
        <v>19.698</v>
      </c>
      <c r="I2345" s="132">
        <v>294</v>
      </c>
      <c r="J2345" s="132">
        <v>167453807</v>
      </c>
      <c r="K2345" s="132">
        <v>453956</v>
      </c>
      <c r="L2345" s="181">
        <f>(C2345+4.2+coefficient!$B$21)/0.88*1.19</f>
        <v>19.02647727272727</v>
      </c>
      <c r="M2345" s="135">
        <v>295</v>
      </c>
      <c r="N2345" s="135">
        <v>167453807</v>
      </c>
      <c r="O2345" s="135">
        <v>453957</v>
      </c>
      <c r="P2345" s="182">
        <f>(C2345+4.2+coefficient!$B$21-0.5)/0.88*1.19</f>
        <v>18.350340909090907</v>
      </c>
      <c r="Q2345" s="137">
        <v>296</v>
      </c>
      <c r="R2345" s="137">
        <v>167453807</v>
      </c>
      <c r="S2345" s="137">
        <v>453958</v>
      </c>
      <c r="T2345" s="186">
        <f t="shared" si="164"/>
        <v>9.5605681818181818</v>
      </c>
      <c r="U2345" s="187">
        <v>758</v>
      </c>
      <c r="V2345" s="187">
        <v>167453807</v>
      </c>
      <c r="W2345" s="187">
        <v>602650</v>
      </c>
      <c r="X2345" s="188">
        <f>L2345-2</f>
        <v>17.02647727272727</v>
      </c>
      <c r="Y2345" s="189">
        <v>759</v>
      </c>
      <c r="Z2345" s="189">
        <v>167453807</v>
      </c>
      <c r="AA2345" s="189">
        <v>602651</v>
      </c>
      <c r="AB2345" s="357">
        <v>32</v>
      </c>
    </row>
    <row r="2346" spans="1:28" x14ac:dyDescent="0.25">
      <c r="A2346" s="146" t="s">
        <v>3186</v>
      </c>
      <c r="B2346" s="190">
        <v>167453808</v>
      </c>
      <c r="C2346" s="191">
        <v>4.54</v>
      </c>
      <c r="D2346" s="192">
        <f>(C2346+4.2+coefficient!$B$20-0.5)/0.9*1.19</f>
        <v>22.795111111111115</v>
      </c>
      <c r="E2346" s="193">
        <f>(C2346+4.2+coefficient!$B$20-0.5)/0.95</f>
        <v>18.147368421052633</v>
      </c>
      <c r="F2346" s="178" t="s">
        <v>842</v>
      </c>
      <c r="G2346" s="179">
        <v>2345</v>
      </c>
      <c r="H2346" s="180">
        <f>(C2346+4.2+coefficient!$B$20)/0.85*1.19</f>
        <v>24.836000000000002</v>
      </c>
      <c r="I2346" s="132">
        <v>294</v>
      </c>
      <c r="J2346" s="132">
        <v>167453808</v>
      </c>
      <c r="K2346" s="132">
        <v>453959</v>
      </c>
      <c r="L2346" s="181">
        <f>(C2346+4.2+coefficient!$B$20)/0.88*1.19</f>
        <v>23.989318181818181</v>
      </c>
      <c r="M2346" s="135">
        <v>295</v>
      </c>
      <c r="N2346" s="135">
        <v>167453808</v>
      </c>
      <c r="O2346" s="135">
        <v>453960</v>
      </c>
      <c r="P2346" s="182">
        <f>(C2346+4.2+coefficient!$B$20-0.5)/0.88*1.19</f>
        <v>23.313181818181821</v>
      </c>
      <c r="Q2346" s="137">
        <v>296</v>
      </c>
      <c r="R2346" s="137">
        <v>167453808</v>
      </c>
      <c r="S2346" s="137">
        <v>453961</v>
      </c>
      <c r="T2346" s="186">
        <f t="shared" si="164"/>
        <v>11.818863636363636</v>
      </c>
      <c r="U2346" s="187">
        <v>758</v>
      </c>
      <c r="V2346" s="187">
        <v>167453808</v>
      </c>
      <c r="W2346" s="187">
        <v>602652</v>
      </c>
      <c r="X2346" s="188">
        <f>L2346-2</f>
        <v>21.989318181818181</v>
      </c>
      <c r="Y2346" s="189">
        <v>759</v>
      </c>
      <c r="Z2346" s="189">
        <v>167453808</v>
      </c>
      <c r="AA2346" s="189">
        <v>602653</v>
      </c>
      <c r="AB2346" s="357">
        <v>32</v>
      </c>
    </row>
    <row r="2347" spans="1:28" x14ac:dyDescent="0.25">
      <c r="A2347" s="148" t="s">
        <v>3187</v>
      </c>
      <c r="B2347" s="190">
        <v>167453809</v>
      </c>
      <c r="C2347" s="191">
        <v>4.54</v>
      </c>
      <c r="D2347" s="192">
        <f>(C2347+4.2+coefficient!$B$20-0.5)/0.9*1.19</f>
        <v>22.795111111111115</v>
      </c>
      <c r="E2347" s="193">
        <f>(C2347+4.2+coefficient!$B$20-0.5)/0.95</f>
        <v>18.147368421052633</v>
      </c>
      <c r="F2347" s="185" t="s">
        <v>842</v>
      </c>
      <c r="G2347" s="179">
        <v>2346</v>
      </c>
      <c r="H2347" s="180">
        <f>(C2347+4.2+coefficient!$B$20)/0.85*1.19</f>
        <v>24.836000000000002</v>
      </c>
      <c r="I2347" s="132">
        <v>294</v>
      </c>
      <c r="J2347" s="132">
        <v>167453809</v>
      </c>
      <c r="K2347" s="132">
        <v>453962</v>
      </c>
      <c r="L2347" s="181">
        <f>(C2347+4.2+coefficient!$B$20)/0.88*1.19</f>
        <v>23.989318181818181</v>
      </c>
      <c r="M2347" s="135">
        <v>295</v>
      </c>
      <c r="N2347" s="135">
        <v>167453809</v>
      </c>
      <c r="O2347" s="135">
        <v>453963</v>
      </c>
      <c r="P2347" s="182">
        <f>(C2347+4.2+coefficient!$B$20-0.5)/0.88*1.19</f>
        <v>23.313181818181821</v>
      </c>
      <c r="Q2347" s="137">
        <v>296</v>
      </c>
      <c r="R2347" s="137">
        <v>167453809</v>
      </c>
      <c r="S2347" s="137">
        <v>453964</v>
      </c>
      <c r="T2347" s="186">
        <f t="shared" si="164"/>
        <v>11.818863636363636</v>
      </c>
      <c r="U2347" s="187">
        <v>758</v>
      </c>
      <c r="V2347" s="187">
        <v>167453809</v>
      </c>
      <c r="W2347" s="187">
        <v>602654</v>
      </c>
      <c r="X2347" s="188">
        <f>L2347-4.9</f>
        <v>19.089318181818179</v>
      </c>
      <c r="Y2347" s="189">
        <v>759</v>
      </c>
      <c r="Z2347" s="189">
        <v>167453809</v>
      </c>
      <c r="AA2347" s="189">
        <v>602655</v>
      </c>
      <c r="AB2347" s="357">
        <v>32</v>
      </c>
    </row>
    <row r="2348" spans="1:28" x14ac:dyDescent="0.25">
      <c r="A2348" s="146" t="s">
        <v>3188</v>
      </c>
      <c r="B2348" s="190">
        <v>167453810</v>
      </c>
      <c r="C2348" s="191">
        <v>3.89</v>
      </c>
      <c r="D2348" s="192">
        <f>(C2348+4.2+coefficient!$B$20-0.5)/0.9*1.19</f>
        <v>21.935666666666666</v>
      </c>
      <c r="E2348" s="193">
        <f>(C2348+4.2+coefficient!$B$20-0.5)/0.95</f>
        <v>17.463157894736842</v>
      </c>
      <c r="F2348" s="178" t="s">
        <v>842</v>
      </c>
      <c r="G2348" s="179">
        <v>2347</v>
      </c>
      <c r="H2348" s="180">
        <f>(C2348+4.2+coefficient!$B$20)/0.85*1.19</f>
        <v>23.925999999999998</v>
      </c>
      <c r="I2348" s="132">
        <v>294</v>
      </c>
      <c r="J2348" s="132">
        <v>167453810</v>
      </c>
      <c r="K2348" s="132">
        <v>453965</v>
      </c>
      <c r="L2348" s="181">
        <f>(C2348+4.2+coefficient!$B$20)/0.88*1.19</f>
        <v>23.110340909090908</v>
      </c>
      <c r="M2348" s="135">
        <v>295</v>
      </c>
      <c r="N2348" s="135">
        <v>167453810</v>
      </c>
      <c r="O2348" s="135">
        <v>453966</v>
      </c>
      <c r="P2348" s="182">
        <f>(C2348+4.2+coefficient!$B$20-0.5)/0.88*1.19</f>
        <v>22.434204545454545</v>
      </c>
      <c r="Q2348" s="137">
        <v>296</v>
      </c>
      <c r="R2348" s="137">
        <v>167453810</v>
      </c>
      <c r="S2348" s="137">
        <v>453967</v>
      </c>
      <c r="T2348" s="186">
        <f t="shared" si="164"/>
        <v>10.939886363636363</v>
      </c>
      <c r="U2348" s="187">
        <v>758</v>
      </c>
      <c r="V2348" s="187">
        <v>167453810</v>
      </c>
      <c r="W2348" s="187">
        <v>602656</v>
      </c>
      <c r="X2348" s="188">
        <f>L2348-4.9</f>
        <v>18.21034090909091</v>
      </c>
      <c r="Y2348" s="189">
        <v>759</v>
      </c>
      <c r="Z2348" s="189">
        <v>167453810</v>
      </c>
      <c r="AA2348" s="189">
        <v>602657</v>
      </c>
      <c r="AB2348" s="357">
        <v>0</v>
      </c>
    </row>
    <row r="2349" spans="1:28" x14ac:dyDescent="0.25">
      <c r="A2349" s="125" t="s">
        <v>3189</v>
      </c>
      <c r="B2349" s="183">
        <v>167453811</v>
      </c>
      <c r="C2349" s="184">
        <v>4.29</v>
      </c>
      <c r="D2349" s="127">
        <f>(C2349+4.2+coefficient!$B$20-0.5)/0.9*1.19</f>
        <v>22.464555555555556</v>
      </c>
      <c r="E2349" s="128">
        <f>(C2349+4.2+coefficient!$B$20-0.5)/0.95</f>
        <v>17.884210526315794</v>
      </c>
      <c r="F2349" s="185" t="s">
        <v>842</v>
      </c>
      <c r="G2349" s="179">
        <v>2348</v>
      </c>
      <c r="H2349" s="180">
        <f>(C2349+4.2+coefficient!$B$20)/0.85*1.19</f>
        <v>24.486000000000001</v>
      </c>
      <c r="I2349" s="132">
        <v>294</v>
      </c>
      <c r="J2349" s="132">
        <v>167453811</v>
      </c>
      <c r="K2349" s="132">
        <v>453968</v>
      </c>
      <c r="L2349" s="181">
        <f>(C2349+4.2+coefficient!$B$20)/0.88*1.19</f>
        <v>23.651250000000005</v>
      </c>
      <c r="M2349" s="135">
        <v>295</v>
      </c>
      <c r="N2349" s="135">
        <v>167453811</v>
      </c>
      <c r="O2349" s="135">
        <v>453969</v>
      </c>
      <c r="P2349" s="182">
        <f>(C2349+4.2+coefficient!$B$20-0.5)/0.88*1.19</f>
        <v>22.975113636363638</v>
      </c>
      <c r="Q2349" s="137">
        <v>296</v>
      </c>
      <c r="R2349" s="137">
        <v>167453811</v>
      </c>
      <c r="S2349" s="137">
        <v>453970</v>
      </c>
      <c r="T2349" s="186">
        <f t="shared" si="164"/>
        <v>11.480795454545454</v>
      </c>
      <c r="U2349" s="187">
        <v>758</v>
      </c>
      <c r="V2349" s="187">
        <v>167453811</v>
      </c>
      <c r="W2349" s="187">
        <v>602658</v>
      </c>
      <c r="X2349" s="188">
        <f>L2349-2</f>
        <v>21.651250000000005</v>
      </c>
      <c r="Y2349" s="189">
        <v>759</v>
      </c>
      <c r="Z2349" s="189">
        <v>167453811</v>
      </c>
      <c r="AA2349" s="189">
        <v>602659</v>
      </c>
      <c r="AB2349" s="357">
        <v>32</v>
      </c>
    </row>
    <row r="2350" spans="1:28" x14ac:dyDescent="0.25">
      <c r="A2350" s="144" t="s">
        <v>3190</v>
      </c>
      <c r="B2350" s="183">
        <v>167453812</v>
      </c>
      <c r="C2350" s="184">
        <v>3.72</v>
      </c>
      <c r="D2350" s="127">
        <f>(C2350+4.2+coefficient!$B$20-0.5)/0.9*1.19</f>
        <v>21.710888888888892</v>
      </c>
      <c r="E2350" s="128">
        <f>(C2350+4.2+coefficient!$B$20-0.5)/0.95</f>
        <v>17.284210526315793</v>
      </c>
      <c r="F2350" s="178" t="s">
        <v>842</v>
      </c>
      <c r="G2350" s="179">
        <v>2349</v>
      </c>
      <c r="H2350" s="180">
        <f>(C2350+4.2+coefficient!$B$20)/0.85*1.19</f>
        <v>23.688000000000002</v>
      </c>
      <c r="I2350" s="132">
        <v>294</v>
      </c>
      <c r="J2350" s="132">
        <v>167453812</v>
      </c>
      <c r="K2350" s="132">
        <v>453971</v>
      </c>
      <c r="L2350" s="181">
        <f>(C2350+4.2+coefficient!$B$20)/0.88*1.19</f>
        <v>22.880454545454548</v>
      </c>
      <c r="M2350" s="135">
        <v>295</v>
      </c>
      <c r="N2350" s="135">
        <v>167453812</v>
      </c>
      <c r="O2350" s="135">
        <v>453972</v>
      </c>
      <c r="P2350" s="182">
        <f>(C2350+4.2+coefficient!$B$20-0.5)/0.88*1.19</f>
        <v>22.204318181818181</v>
      </c>
      <c r="Q2350" s="137">
        <v>296</v>
      </c>
      <c r="R2350" s="137">
        <v>167453812</v>
      </c>
      <c r="S2350" s="137">
        <v>453973</v>
      </c>
      <c r="T2350" s="186">
        <f t="shared" si="164"/>
        <v>10.709999999999999</v>
      </c>
      <c r="U2350" s="187">
        <v>758</v>
      </c>
      <c r="V2350" s="187">
        <v>167453812</v>
      </c>
      <c r="W2350" s="187">
        <v>602660</v>
      </c>
      <c r="X2350" s="188">
        <f>L2350-1</f>
        <v>21.880454545454548</v>
      </c>
      <c r="Y2350" s="189">
        <v>759</v>
      </c>
      <c r="Z2350" s="189">
        <v>167453812</v>
      </c>
      <c r="AA2350" s="189">
        <v>602661</v>
      </c>
      <c r="AB2350" s="357">
        <v>10</v>
      </c>
    </row>
    <row r="2351" spans="1:28" x14ac:dyDescent="0.25">
      <c r="A2351" s="125" t="s">
        <v>3191</v>
      </c>
      <c r="B2351" s="183">
        <v>167453813</v>
      </c>
      <c r="C2351" s="184">
        <v>4.62</v>
      </c>
      <c r="D2351" s="127">
        <f>(C2351+4.2+coefficient!$B$19-0.5)/0.9*1.19</f>
        <v>26.867555555555555</v>
      </c>
      <c r="E2351" s="128">
        <f>(C2351+4.2+coefficient!$B$19-0.5)/0.95</f>
        <v>21.389473684210529</v>
      </c>
      <c r="F2351" s="185" t="s">
        <v>841</v>
      </c>
      <c r="G2351" s="179">
        <v>2350</v>
      </c>
      <c r="H2351" s="180">
        <f>(C2351+4.2+coefficient!$B$19)/0.85*1.19</f>
        <v>29.148</v>
      </c>
      <c r="I2351" s="132">
        <v>294</v>
      </c>
      <c r="J2351" s="132">
        <v>167453813</v>
      </c>
      <c r="K2351" s="132">
        <v>453974</v>
      </c>
      <c r="L2351" s="181">
        <f>(C2351+4.2+coefficient!$B$19)/0.88*1.19</f>
        <v>28.15431818181818</v>
      </c>
      <c r="M2351" s="135">
        <v>295</v>
      </c>
      <c r="N2351" s="135">
        <v>167453813</v>
      </c>
      <c r="O2351" s="135">
        <v>453975</v>
      </c>
      <c r="P2351" s="182">
        <f>(C2351+4.2+coefficient!$B$19-0.5)/0.88*1.19</f>
        <v>27.478181818181817</v>
      </c>
      <c r="Q2351" s="137">
        <v>296</v>
      </c>
      <c r="R2351" s="137">
        <v>167453813</v>
      </c>
      <c r="S2351" s="137">
        <v>453976</v>
      </c>
      <c r="T2351" s="186">
        <f t="shared" si="164"/>
        <v>11.927045454545455</v>
      </c>
      <c r="U2351" s="187">
        <v>758</v>
      </c>
      <c r="V2351" s="187">
        <v>167453813</v>
      </c>
      <c r="W2351" s="187">
        <v>602662</v>
      </c>
      <c r="X2351" s="188">
        <f>L2351-1</f>
        <v>27.15431818181818</v>
      </c>
      <c r="Y2351" s="189">
        <v>759</v>
      </c>
      <c r="Z2351" s="189">
        <v>167453813</v>
      </c>
      <c r="AA2351" s="189">
        <v>602663</v>
      </c>
      <c r="AB2351" s="357">
        <v>10</v>
      </c>
    </row>
    <row r="2352" spans="1:28" x14ac:dyDescent="0.25">
      <c r="A2352" s="144" t="s">
        <v>3192</v>
      </c>
      <c r="B2352" s="183">
        <v>167453814</v>
      </c>
      <c r="C2352" s="184">
        <v>4.17</v>
      </c>
      <c r="D2352" s="127">
        <f>(C2352+4.2+coefficient!$B$20-0.5)/0.9*1.19</f>
        <v>22.305888888888887</v>
      </c>
      <c r="E2352" s="128">
        <f>(C2352+4.2+coefficient!$B$20-0.5)/0.95</f>
        <v>17.757894736842108</v>
      </c>
      <c r="F2352" s="178" t="s">
        <v>842</v>
      </c>
      <c r="G2352" s="179">
        <v>2351</v>
      </c>
      <c r="H2352" s="180">
        <f>(C2352+4.2+coefficient!$B$20)/0.85*1.19</f>
        <v>24.318000000000001</v>
      </c>
      <c r="I2352" s="132">
        <v>294</v>
      </c>
      <c r="J2352" s="132">
        <v>167453814</v>
      </c>
      <c r="K2352" s="132">
        <v>453977</v>
      </c>
      <c r="L2352" s="181">
        <f>(C2352+4.2+coefficient!$B$20)/0.88*1.19</f>
        <v>23.488977272727272</v>
      </c>
      <c r="M2352" s="135">
        <v>295</v>
      </c>
      <c r="N2352" s="135">
        <v>167453814</v>
      </c>
      <c r="O2352" s="135">
        <v>453978</v>
      </c>
      <c r="P2352" s="182">
        <f>(C2352+4.2+coefficient!$B$20-0.5)/0.88*1.19</f>
        <v>22.812840909090909</v>
      </c>
      <c r="Q2352" s="137">
        <v>296</v>
      </c>
      <c r="R2352" s="137">
        <v>167453814</v>
      </c>
      <c r="S2352" s="137">
        <v>453979</v>
      </c>
      <c r="T2352" s="186">
        <f t="shared" si="164"/>
        <v>11.318522727272727</v>
      </c>
      <c r="U2352" s="187">
        <v>758</v>
      </c>
      <c r="V2352" s="187">
        <v>167453814</v>
      </c>
      <c r="W2352" s="187">
        <v>602664</v>
      </c>
      <c r="X2352" s="188">
        <f>L2352-2</f>
        <v>21.488977272727272</v>
      </c>
      <c r="Y2352" s="189">
        <v>759</v>
      </c>
      <c r="Z2352" s="189">
        <v>167453814</v>
      </c>
      <c r="AA2352" s="189">
        <v>602665</v>
      </c>
      <c r="AB2352" s="357">
        <v>32</v>
      </c>
    </row>
    <row r="2353" spans="1:33" x14ac:dyDescent="0.25">
      <c r="A2353" s="125" t="s">
        <v>3193</v>
      </c>
      <c r="B2353" s="183">
        <v>167453815</v>
      </c>
      <c r="C2353" s="184">
        <v>7.74</v>
      </c>
      <c r="D2353" s="127">
        <f>(C2353+4.2+coefficient!$B$19-0.5)/0.9*1.19</f>
        <v>30.992888888888888</v>
      </c>
      <c r="E2353" s="128">
        <f>(C2353+4.2+coefficient!$B$19-0.5)/0.95</f>
        <v>24.673684210526318</v>
      </c>
      <c r="F2353" s="185" t="s">
        <v>841</v>
      </c>
      <c r="G2353" s="179">
        <v>2352</v>
      </c>
      <c r="H2353" s="180">
        <f>(C2353+4.2+coefficient!$B$19)/0.85*1.19</f>
        <v>33.516000000000005</v>
      </c>
      <c r="I2353" s="132">
        <v>294</v>
      </c>
      <c r="J2353" s="132">
        <v>167453815</v>
      </c>
      <c r="K2353" s="132">
        <v>453980</v>
      </c>
      <c r="L2353" s="181">
        <f>(C2353+4.2+coefficient!$B$19)/0.88*1.19</f>
        <v>32.373409090909092</v>
      </c>
      <c r="M2353" s="135">
        <v>295</v>
      </c>
      <c r="N2353" s="135">
        <v>167453815</v>
      </c>
      <c r="O2353" s="135">
        <v>453981</v>
      </c>
      <c r="P2353" s="182">
        <f>(C2353+4.2+coefficient!$B$19-0.5)/0.88*1.19</f>
        <v>31.697272727272725</v>
      </c>
      <c r="Q2353" s="137">
        <v>296</v>
      </c>
      <c r="R2353" s="137">
        <v>167453815</v>
      </c>
      <c r="S2353" s="137">
        <v>453982</v>
      </c>
      <c r="T2353" s="186">
        <f t="shared" si="164"/>
        <v>16.146136363636366</v>
      </c>
      <c r="U2353" s="187">
        <v>758</v>
      </c>
      <c r="V2353" s="187">
        <v>167453815</v>
      </c>
      <c r="W2353" s="187">
        <v>602666</v>
      </c>
      <c r="X2353" s="188">
        <f>L2353-2</f>
        <v>30.373409090909092</v>
      </c>
      <c r="Y2353" s="189">
        <v>759</v>
      </c>
      <c r="Z2353" s="189">
        <v>167453815</v>
      </c>
      <c r="AA2353" s="189">
        <v>602667</v>
      </c>
      <c r="AB2353" s="357">
        <v>32</v>
      </c>
    </row>
    <row r="2354" spans="1:33" x14ac:dyDescent="0.25">
      <c r="A2354" s="144" t="s">
        <v>3194</v>
      </c>
      <c r="B2354" s="183">
        <v>167453816</v>
      </c>
      <c r="C2354" s="184">
        <v>4.29</v>
      </c>
      <c r="D2354" s="127">
        <f>(C2354+4.2+coefficient!$B$21-0.5)/0.9*1.19</f>
        <v>19.82011111111111</v>
      </c>
      <c r="E2354" s="128">
        <f>(C2354+4.2+coefficient!$B$21-0.5)/0.95</f>
        <v>15.778947368421054</v>
      </c>
      <c r="F2354" s="178" t="s">
        <v>516</v>
      </c>
      <c r="G2354" s="179">
        <v>2353</v>
      </c>
      <c r="H2354" s="180">
        <f>(C2354+4.2+coefficient!$B$21)/0.85*1.19</f>
        <v>21.685999999999996</v>
      </c>
      <c r="I2354" s="132">
        <v>294</v>
      </c>
      <c r="J2354" s="132">
        <v>167453816</v>
      </c>
      <c r="K2354" s="132">
        <v>453983</v>
      </c>
      <c r="L2354" s="181">
        <f>(C2354+4.2+coefficient!$B$21)/0.88*1.19</f>
        <v>20.946704545454544</v>
      </c>
      <c r="M2354" s="135">
        <v>295</v>
      </c>
      <c r="N2354" s="135">
        <v>167453816</v>
      </c>
      <c r="O2354" s="135">
        <v>453984</v>
      </c>
      <c r="P2354" s="182">
        <f>(C2354+4.2+coefficient!$B$21-0.5)/0.88*1.19</f>
        <v>20.270568181818181</v>
      </c>
      <c r="Q2354" s="137">
        <v>296</v>
      </c>
      <c r="R2354" s="137">
        <v>167453816</v>
      </c>
      <c r="S2354" s="137">
        <v>453985</v>
      </c>
      <c r="T2354" s="186">
        <f t="shared" si="164"/>
        <v>11.480795454545454</v>
      </c>
      <c r="U2354" s="187">
        <v>758</v>
      </c>
      <c r="V2354" s="187">
        <v>167453816</v>
      </c>
      <c r="W2354" s="187">
        <v>602668</v>
      </c>
      <c r="X2354" s="188">
        <f>L2354-2</f>
        <v>18.946704545454544</v>
      </c>
      <c r="Y2354" s="189">
        <v>759</v>
      </c>
      <c r="Z2354" s="189">
        <v>167453816</v>
      </c>
      <c r="AA2354" s="189">
        <v>602669</v>
      </c>
      <c r="AB2354" s="357">
        <v>32</v>
      </c>
    </row>
    <row r="2355" spans="1:33" x14ac:dyDescent="0.25">
      <c r="A2355" s="148" t="s">
        <v>3195</v>
      </c>
      <c r="B2355" s="190">
        <v>167453817</v>
      </c>
      <c r="C2355" s="191">
        <v>5.0999999999999996</v>
      </c>
      <c r="D2355" s="192">
        <f>(C2355+4.2+coefficient!$B$20-0.5)/0.9*1.19</f>
        <v>23.535555555555554</v>
      </c>
      <c r="E2355" s="193">
        <f>(C2355+4.2+coefficient!$B$20-0.5)/0.95</f>
        <v>18.736842105263161</v>
      </c>
      <c r="F2355" s="185" t="s">
        <v>842</v>
      </c>
      <c r="G2355" s="179">
        <v>2354</v>
      </c>
      <c r="H2355" s="180">
        <f>(C2355+4.2+coefficient!$B$20)/0.85*1.19</f>
        <v>25.62</v>
      </c>
      <c r="I2355" s="132">
        <v>294</v>
      </c>
      <c r="J2355" s="132">
        <v>167453817</v>
      </c>
      <c r="K2355" s="132">
        <v>453986</v>
      </c>
      <c r="L2355" s="181">
        <f>(C2355+4.2+coefficient!$B$20)/0.88*1.19</f>
        <v>24.746590909090909</v>
      </c>
      <c r="M2355" s="135">
        <v>295</v>
      </c>
      <c r="N2355" s="135">
        <v>167453817</v>
      </c>
      <c r="O2355" s="135">
        <v>453987</v>
      </c>
      <c r="P2355" s="182">
        <f>(C2355+4.2+coefficient!$B$20-0.5)/0.88*1.19</f>
        <v>24.070454545454545</v>
      </c>
      <c r="Q2355" s="137">
        <v>296</v>
      </c>
      <c r="R2355" s="137">
        <v>167453817</v>
      </c>
      <c r="S2355" s="137">
        <v>453988</v>
      </c>
      <c r="T2355" s="186">
        <f t="shared" si="164"/>
        <v>12.576136363636364</v>
      </c>
      <c r="U2355" s="187">
        <v>758</v>
      </c>
      <c r="V2355" s="187">
        <v>167453817</v>
      </c>
      <c r="W2355" s="187">
        <v>602670</v>
      </c>
      <c r="X2355" s="188">
        <f>L2355-2</f>
        <v>22.746590909090909</v>
      </c>
      <c r="Y2355" s="189">
        <v>759</v>
      </c>
      <c r="Z2355" s="189">
        <v>167453817</v>
      </c>
      <c r="AA2355" s="189">
        <v>602671</v>
      </c>
      <c r="AB2355" s="357">
        <v>32</v>
      </c>
    </row>
    <row r="2356" spans="1:33" x14ac:dyDescent="0.25">
      <c r="A2356" s="144" t="s">
        <v>3196</v>
      </c>
      <c r="B2356" s="183">
        <v>167453818</v>
      </c>
      <c r="C2356" s="184">
        <v>5.0999999999999996</v>
      </c>
      <c r="D2356" s="127">
        <f>(C2356+4.2+coefficient!$B$20-0.5)/0.9*1.19</f>
        <v>23.535555555555554</v>
      </c>
      <c r="E2356" s="128">
        <f>(C2356+4.2+coefficient!$B$20-0.5)/0.95</f>
        <v>18.736842105263161</v>
      </c>
      <c r="F2356" s="178" t="s">
        <v>842</v>
      </c>
      <c r="G2356" s="179">
        <v>2355</v>
      </c>
      <c r="H2356" s="180">
        <f>(C2356+4.2+coefficient!$B$20)/0.85*1.19</f>
        <v>25.62</v>
      </c>
      <c r="I2356" s="132">
        <v>294</v>
      </c>
      <c r="J2356" s="132">
        <v>167453818</v>
      </c>
      <c r="K2356" s="132">
        <v>453989</v>
      </c>
      <c r="L2356" s="181">
        <f>(C2356+4.2+coefficient!$B$20)/0.88*1.19</f>
        <v>24.746590909090909</v>
      </c>
      <c r="M2356" s="135">
        <v>295</v>
      </c>
      <c r="N2356" s="135">
        <v>167453818</v>
      </c>
      <c r="O2356" s="135">
        <v>453990</v>
      </c>
      <c r="P2356" s="182">
        <f>(C2356+4.2+coefficient!$B$20-0.5)/0.88*1.19</f>
        <v>24.070454545454545</v>
      </c>
      <c r="Q2356" s="137">
        <v>296</v>
      </c>
      <c r="R2356" s="137">
        <v>167453818</v>
      </c>
      <c r="S2356" s="137">
        <v>453991</v>
      </c>
      <c r="T2356" s="186">
        <f t="shared" si="164"/>
        <v>12.576136363636364</v>
      </c>
      <c r="U2356" s="187">
        <v>758</v>
      </c>
      <c r="V2356" s="187">
        <v>167453818</v>
      </c>
      <c r="W2356" s="187">
        <v>602672</v>
      </c>
      <c r="X2356" s="188">
        <f>L2356-2</f>
        <v>22.746590909090909</v>
      </c>
      <c r="Y2356" s="189">
        <v>759</v>
      </c>
      <c r="Z2356" s="189">
        <v>167453818</v>
      </c>
      <c r="AA2356" s="189">
        <v>602673</v>
      </c>
      <c r="AB2356" s="357">
        <v>32</v>
      </c>
    </row>
    <row r="2357" spans="1:33" x14ac:dyDescent="0.25">
      <c r="A2357" s="148" t="s">
        <v>3197</v>
      </c>
      <c r="B2357" s="190">
        <v>167453819</v>
      </c>
      <c r="C2357" s="191">
        <v>5.09</v>
      </c>
      <c r="D2357" s="192">
        <f>(C2357+4.2+coefficient!$B$20-0.5)/0.9*1.19</f>
        <v>23.522333333333332</v>
      </c>
      <c r="E2357" s="193">
        <f>(C2357+4.2+coefficient!$B$20-0.5)/0.95</f>
        <v>18.726315789473684</v>
      </c>
      <c r="F2357" s="185" t="s">
        <v>842</v>
      </c>
      <c r="G2357" s="179">
        <v>2356</v>
      </c>
      <c r="H2357" s="180">
        <f>(C2357+4.2+coefficient!$B$20)/0.85*1.19</f>
        <v>25.605999999999998</v>
      </c>
      <c r="I2357" s="132">
        <v>294</v>
      </c>
      <c r="J2357" s="132">
        <v>167453819</v>
      </c>
      <c r="K2357" s="132">
        <v>453992</v>
      </c>
      <c r="L2357" s="181">
        <f>(C2357+4.2+coefficient!$B$20)/0.88*1.19</f>
        <v>24.733068181818176</v>
      </c>
      <c r="M2357" s="135">
        <v>295</v>
      </c>
      <c r="N2357" s="135">
        <v>167453819</v>
      </c>
      <c r="O2357" s="135">
        <v>453993</v>
      </c>
      <c r="P2357" s="182">
        <f>(C2357+4.2+coefficient!$B$20-0.5)/0.88*1.19</f>
        <v>24.056931818181816</v>
      </c>
      <c r="Q2357" s="137">
        <v>296</v>
      </c>
      <c r="R2357" s="137">
        <v>167453819</v>
      </c>
      <c r="S2357" s="137">
        <v>453994</v>
      </c>
      <c r="T2357" s="186">
        <f t="shared" si="164"/>
        <v>12.562613636363636</v>
      </c>
      <c r="U2357" s="187">
        <v>758</v>
      </c>
      <c r="V2357" s="187">
        <v>167453819</v>
      </c>
      <c r="W2357" s="187">
        <v>602674</v>
      </c>
      <c r="X2357" s="188">
        <f>L2357-4.9</f>
        <v>19.833068181818177</v>
      </c>
      <c r="Y2357" s="189">
        <v>759</v>
      </c>
      <c r="Z2357" s="189">
        <v>167453819</v>
      </c>
      <c r="AA2357" s="189">
        <v>602675</v>
      </c>
      <c r="AB2357" s="357">
        <v>0</v>
      </c>
    </row>
    <row r="2358" spans="1:33" x14ac:dyDescent="0.25">
      <c r="A2358" s="144" t="s">
        <v>3198</v>
      </c>
      <c r="B2358" s="183">
        <v>167453820</v>
      </c>
      <c r="C2358" s="184">
        <v>4.0599999999999996</v>
      </c>
      <c r="D2358" s="127">
        <f>(C2358+4.2+coefficient!$B$21-0.5)/0.9*1.19</f>
        <v>19.515999999999998</v>
      </c>
      <c r="E2358" s="128">
        <f>(C2358+4.2+coefficient!$B$21-0.5)/0.95</f>
        <v>15.536842105263158</v>
      </c>
      <c r="F2358" s="375" t="s">
        <v>516</v>
      </c>
      <c r="G2358" s="179">
        <v>2357</v>
      </c>
      <c r="H2358" s="367">
        <f>(C2358+4.2+coefficient!$B$21)/0.85*1.19</f>
        <v>21.364000000000001</v>
      </c>
      <c r="I2358" s="368">
        <v>294</v>
      </c>
      <c r="J2358" s="368">
        <v>167453820</v>
      </c>
      <c r="K2358" s="368">
        <v>453995</v>
      </c>
      <c r="L2358" s="369">
        <f>(C2358+4.2+coefficient!$B$21)/0.88*1.19</f>
        <v>20.635681818181816</v>
      </c>
      <c r="M2358" s="370">
        <v>295</v>
      </c>
      <c r="N2358" s="370">
        <v>167453820</v>
      </c>
      <c r="O2358" s="370">
        <v>453996</v>
      </c>
      <c r="P2358" s="371">
        <f>(C2358+4.2+coefficient!$B$21-0.5)/0.88*1.19</f>
        <v>19.959545454545456</v>
      </c>
      <c r="Q2358" s="372">
        <v>296</v>
      </c>
      <c r="R2358" s="372">
        <v>167453820</v>
      </c>
      <c r="S2358" s="372">
        <v>453997</v>
      </c>
      <c r="T2358" s="373">
        <f t="shared" si="164"/>
        <v>11.169772727272727</v>
      </c>
      <c r="U2358" s="374">
        <v>758</v>
      </c>
      <c r="V2358" s="374">
        <v>167453820</v>
      </c>
      <c r="W2358" s="374">
        <v>602676</v>
      </c>
      <c r="X2358" s="188">
        <f>L2358-2</f>
        <v>18.635681818181816</v>
      </c>
      <c r="Y2358" s="189">
        <v>759</v>
      </c>
      <c r="Z2358" s="189">
        <v>167453820</v>
      </c>
      <c r="AA2358" s="189">
        <v>602677</v>
      </c>
      <c r="AB2358" s="357">
        <v>20</v>
      </c>
    </row>
    <row r="2359" spans="1:33" x14ac:dyDescent="0.25">
      <c r="A2359" s="125" t="s">
        <v>3199</v>
      </c>
      <c r="B2359" s="183">
        <v>167453821</v>
      </c>
      <c r="C2359" s="184">
        <v>4.87</v>
      </c>
      <c r="D2359" s="127">
        <f>(C2359+4.2+coefficient!$B$20-0.5)/0.9*1.19</f>
        <v>23.231444444444442</v>
      </c>
      <c r="E2359" s="128">
        <f>(C2359+4.2+coefficient!$B$20-0.5)/0.95</f>
        <v>18.494736842105265</v>
      </c>
      <c r="F2359" s="366" t="s">
        <v>842</v>
      </c>
      <c r="G2359" s="179">
        <v>2358</v>
      </c>
      <c r="H2359" s="367">
        <f>(C2359+4.2+coefficient!$B$20)/0.85*1.19</f>
        <v>25.298000000000002</v>
      </c>
      <c r="I2359" s="368">
        <v>294</v>
      </c>
      <c r="J2359" s="368">
        <v>167453821</v>
      </c>
      <c r="K2359" s="368">
        <v>453998</v>
      </c>
      <c r="L2359" s="369">
        <f>(C2359+4.2+coefficient!$B$20)/0.88*1.19</f>
        <v>24.435568181818184</v>
      </c>
      <c r="M2359" s="370">
        <v>295</v>
      </c>
      <c r="N2359" s="370">
        <v>167453821</v>
      </c>
      <c r="O2359" s="370">
        <v>453999</v>
      </c>
      <c r="P2359" s="371">
        <f>(C2359+4.2+coefficient!$B$20-0.5)/0.88*1.19</f>
        <v>23.759431818181817</v>
      </c>
      <c r="Q2359" s="372">
        <v>296</v>
      </c>
      <c r="R2359" s="372">
        <v>167453821</v>
      </c>
      <c r="S2359" s="372">
        <v>454000</v>
      </c>
      <c r="T2359" s="373">
        <f t="shared" si="164"/>
        <v>12.265113636363635</v>
      </c>
      <c r="U2359" s="374">
        <v>758</v>
      </c>
      <c r="V2359" s="374">
        <v>167453821</v>
      </c>
      <c r="W2359" s="374">
        <v>602678</v>
      </c>
      <c r="X2359" s="188">
        <f>L2359-2</f>
        <v>22.435568181818184</v>
      </c>
      <c r="Y2359" s="189">
        <v>759</v>
      </c>
      <c r="Z2359" s="189">
        <v>167453821</v>
      </c>
      <c r="AA2359" s="189">
        <v>602679</v>
      </c>
      <c r="AB2359" s="357">
        <v>20</v>
      </c>
    </row>
    <row r="2360" spans="1:33" x14ac:dyDescent="0.25">
      <c r="A2360" s="144" t="s">
        <v>3200</v>
      </c>
      <c r="B2360" s="183">
        <v>167453822</v>
      </c>
      <c r="C2360" s="184">
        <v>4.87</v>
      </c>
      <c r="D2360" s="127">
        <f>(C2360+4.2+coefficient!$B$20-0.5)/0.9*1.19</f>
        <v>23.231444444444442</v>
      </c>
      <c r="E2360" s="128">
        <f>(C2360+4.2+coefficient!$B$20-0.5)/0.95</f>
        <v>18.494736842105265</v>
      </c>
      <c r="F2360" s="375" t="s">
        <v>842</v>
      </c>
      <c r="G2360" s="179">
        <v>2359</v>
      </c>
      <c r="H2360" s="367">
        <f>(C2360+4.2+coefficient!$B$20)/0.85*1.19</f>
        <v>25.298000000000002</v>
      </c>
      <c r="I2360" s="368">
        <v>294</v>
      </c>
      <c r="J2360" s="368">
        <v>167453822</v>
      </c>
      <c r="K2360" s="368">
        <v>454001</v>
      </c>
      <c r="L2360" s="369">
        <f>(C2360+4.2+coefficient!$B$20)/0.88*1.19</f>
        <v>24.435568181818184</v>
      </c>
      <c r="M2360" s="370">
        <v>295</v>
      </c>
      <c r="N2360" s="370">
        <v>167453822</v>
      </c>
      <c r="O2360" s="370">
        <v>454002</v>
      </c>
      <c r="P2360" s="371">
        <f>(C2360+4.2+coefficient!$B$20-0.5)/0.88*1.19</f>
        <v>23.759431818181817</v>
      </c>
      <c r="Q2360" s="372">
        <v>296</v>
      </c>
      <c r="R2360" s="372">
        <v>167453822</v>
      </c>
      <c r="S2360" s="372">
        <v>454003</v>
      </c>
      <c r="T2360" s="373">
        <f t="shared" si="164"/>
        <v>12.265113636363635</v>
      </c>
      <c r="U2360" s="374">
        <v>758</v>
      </c>
      <c r="V2360" s="374">
        <v>167453822</v>
      </c>
      <c r="W2360" s="374">
        <v>602680</v>
      </c>
      <c r="X2360" s="188">
        <f>L2360-2</f>
        <v>22.435568181818184</v>
      </c>
      <c r="Y2360" s="189">
        <v>759</v>
      </c>
      <c r="Z2360" s="189">
        <v>167453822</v>
      </c>
      <c r="AA2360" s="189">
        <v>602681</v>
      </c>
      <c r="AB2360" s="357">
        <v>20</v>
      </c>
    </row>
    <row r="2361" spans="1:33" x14ac:dyDescent="0.25">
      <c r="A2361" s="125" t="s">
        <v>3201</v>
      </c>
      <c r="B2361" s="183">
        <v>167453823</v>
      </c>
      <c r="C2361" s="184">
        <v>4.8600000000000003</v>
      </c>
      <c r="D2361" s="127">
        <f>(C2361+4.2+coefficient!$B$20-0.5)/0.9*1.19</f>
        <v>23.218222222222224</v>
      </c>
      <c r="E2361" s="128">
        <f>(C2361+4.2+coefficient!$B$20-0.5)/0.95</f>
        <v>18.484210526315792</v>
      </c>
      <c r="F2361" s="366" t="s">
        <v>842</v>
      </c>
      <c r="G2361" s="179">
        <v>2360</v>
      </c>
      <c r="H2361" s="367">
        <f>(C2361+4.2+coefficient!$B$20)/0.85*1.19</f>
        <v>25.284000000000002</v>
      </c>
      <c r="I2361" s="368">
        <v>294</v>
      </c>
      <c r="J2361" s="368">
        <v>167453823</v>
      </c>
      <c r="K2361" s="368">
        <v>454004</v>
      </c>
      <c r="L2361" s="369">
        <f>(C2361+4.2+coefficient!$B$20)/0.88*1.19</f>
        <v>24.422045454545458</v>
      </c>
      <c r="M2361" s="370">
        <v>295</v>
      </c>
      <c r="N2361" s="370">
        <v>167453823</v>
      </c>
      <c r="O2361" s="370">
        <v>454005</v>
      </c>
      <c r="P2361" s="371">
        <f>(C2361+4.2+coefficient!$B$20-0.5)/0.88*1.19</f>
        <v>23.745909090909091</v>
      </c>
      <c r="Q2361" s="372">
        <v>296</v>
      </c>
      <c r="R2361" s="372">
        <v>167453823</v>
      </c>
      <c r="S2361" s="372">
        <v>454006</v>
      </c>
      <c r="T2361" s="373">
        <f t="shared" si="164"/>
        <v>12.251590909090909</v>
      </c>
      <c r="U2361" s="374">
        <v>758</v>
      </c>
      <c r="V2361" s="374">
        <v>167453823</v>
      </c>
      <c r="W2361" s="374">
        <v>602682</v>
      </c>
      <c r="X2361" s="188">
        <f>L2361-4.9</f>
        <v>19.522045454545456</v>
      </c>
      <c r="Y2361" s="189">
        <v>759</v>
      </c>
      <c r="Z2361" s="189">
        <v>167453823</v>
      </c>
      <c r="AA2361" s="189">
        <v>602683</v>
      </c>
      <c r="AB2361" s="357">
        <v>0</v>
      </c>
    </row>
    <row r="2362" spans="1:33" x14ac:dyDescent="0.25">
      <c r="A2362" s="144" t="s">
        <v>3202</v>
      </c>
      <c r="B2362" s="183">
        <v>167453824</v>
      </c>
      <c r="C2362" s="184">
        <v>3.5</v>
      </c>
      <c r="D2362" s="127">
        <f>(C2362+4.2+coefficient!$B$21-0.5)/0.9*1.19</f>
        <v>18.775555555555552</v>
      </c>
      <c r="E2362" s="128">
        <f>(C2362+4.2+coefficient!$B$21-0.5)/0.95</f>
        <v>14.947368421052632</v>
      </c>
      <c r="F2362" s="375" t="s">
        <v>516</v>
      </c>
      <c r="G2362" s="179">
        <v>2361</v>
      </c>
      <c r="H2362" s="367">
        <f>(C2362+4.2+coefficient!$B$21)/0.85*1.19</f>
        <v>20.58</v>
      </c>
      <c r="I2362" s="368">
        <v>294</v>
      </c>
      <c r="J2362" s="368">
        <v>167453824</v>
      </c>
      <c r="K2362" s="368">
        <v>454007</v>
      </c>
      <c r="L2362" s="369">
        <f>(C2362+4.2+coefficient!$B$21)/0.88*1.19</f>
        <v>19.878409090909088</v>
      </c>
      <c r="M2362" s="370">
        <v>295</v>
      </c>
      <c r="N2362" s="370">
        <v>167453824</v>
      </c>
      <c r="O2362" s="370">
        <v>454008</v>
      </c>
      <c r="P2362" s="371">
        <f>(C2362+4.2+coefficient!$B$21-0.5)/0.88*1.19</f>
        <v>19.202272727272728</v>
      </c>
      <c r="Q2362" s="372">
        <v>296</v>
      </c>
      <c r="R2362" s="372">
        <v>167453824</v>
      </c>
      <c r="S2362" s="372">
        <v>454009</v>
      </c>
      <c r="T2362" s="373">
        <f t="shared" si="164"/>
        <v>10.4125</v>
      </c>
      <c r="U2362" s="374">
        <v>758</v>
      </c>
      <c r="V2362" s="374">
        <v>167453824</v>
      </c>
      <c r="W2362" s="374">
        <v>602684</v>
      </c>
      <c r="X2362" s="188">
        <f>L2362-2</f>
        <v>17.878409090909088</v>
      </c>
      <c r="Y2362" s="189">
        <v>759</v>
      </c>
      <c r="Z2362" s="189">
        <v>167453824</v>
      </c>
      <c r="AA2362" s="189">
        <v>602685</v>
      </c>
      <c r="AB2362" s="357">
        <v>20</v>
      </c>
    </row>
    <row r="2363" spans="1:33" x14ac:dyDescent="0.25">
      <c r="A2363" s="125" t="s">
        <v>3203</v>
      </c>
      <c r="B2363" s="183">
        <v>167453825</v>
      </c>
      <c r="C2363" s="184">
        <v>5.17</v>
      </c>
      <c r="D2363" s="127">
        <f>(C2363+4.2+coefficient!$B$20-0.5)/0.9*1.19</f>
        <v>23.628111111111114</v>
      </c>
      <c r="E2363" s="128">
        <f>(C2363+4.2+coefficient!$B$20-0.5)/0.95</f>
        <v>18.810526315789474</v>
      </c>
      <c r="F2363" s="366" t="s">
        <v>842</v>
      </c>
      <c r="G2363" s="179">
        <v>2362</v>
      </c>
      <c r="H2363" s="367">
        <f>(C2363+4.2+coefficient!$B$20)/0.85*1.19</f>
        <v>25.718</v>
      </c>
      <c r="I2363" s="368">
        <v>294</v>
      </c>
      <c r="J2363" s="368">
        <v>167453825</v>
      </c>
      <c r="K2363" s="368">
        <v>454010</v>
      </c>
      <c r="L2363" s="369">
        <f>(C2363+4.2+coefficient!$B$20)/0.88*1.19</f>
        <v>24.841249999999999</v>
      </c>
      <c r="M2363" s="370">
        <v>295</v>
      </c>
      <c r="N2363" s="370">
        <v>167453825</v>
      </c>
      <c r="O2363" s="370">
        <v>454011</v>
      </c>
      <c r="P2363" s="371">
        <f>(C2363+4.2+coefficient!$B$20-0.5)/0.88*1.19</f>
        <v>24.165113636363639</v>
      </c>
      <c r="Q2363" s="372">
        <v>296</v>
      </c>
      <c r="R2363" s="372">
        <v>167453825</v>
      </c>
      <c r="S2363" s="372">
        <v>454012</v>
      </c>
      <c r="T2363" s="373">
        <f t="shared" si="164"/>
        <v>12.670795454545456</v>
      </c>
      <c r="U2363" s="374">
        <v>758</v>
      </c>
      <c r="V2363" s="374">
        <v>167453825</v>
      </c>
      <c r="W2363" s="374">
        <v>602686</v>
      </c>
      <c r="X2363" s="188">
        <f>L2363-2</f>
        <v>22.841249999999999</v>
      </c>
      <c r="Y2363" s="189">
        <v>759</v>
      </c>
      <c r="Z2363" s="189">
        <v>167453825</v>
      </c>
      <c r="AA2363" s="189">
        <v>602687</v>
      </c>
      <c r="AB2363" s="357">
        <v>20</v>
      </c>
    </row>
    <row r="2364" spans="1:33" x14ac:dyDescent="0.25">
      <c r="A2364" s="144" t="s">
        <v>3204</v>
      </c>
      <c r="B2364" s="183">
        <v>167453826</v>
      </c>
      <c r="C2364" s="184">
        <v>5.17</v>
      </c>
      <c r="D2364" s="127">
        <f>(C2364+4.2+coefficient!$B$20-0.5)/0.9*1.19</f>
        <v>23.628111111111114</v>
      </c>
      <c r="E2364" s="128">
        <f>(C2364+4.2+coefficient!$B$20-0.5)/0.95</f>
        <v>18.810526315789474</v>
      </c>
      <c r="F2364" s="375" t="s">
        <v>842</v>
      </c>
      <c r="G2364" s="179">
        <v>2363</v>
      </c>
      <c r="H2364" s="367">
        <f>(C2364+4.2+coefficient!$B$20)/0.85*1.19</f>
        <v>25.718</v>
      </c>
      <c r="I2364" s="368">
        <v>294</v>
      </c>
      <c r="J2364" s="368">
        <v>167453826</v>
      </c>
      <c r="K2364" s="368">
        <v>454013</v>
      </c>
      <c r="L2364" s="369">
        <f>(C2364+4.2+coefficient!$B$20)/0.88*1.19</f>
        <v>24.841249999999999</v>
      </c>
      <c r="M2364" s="370">
        <v>295</v>
      </c>
      <c r="N2364" s="370">
        <v>167453826</v>
      </c>
      <c r="O2364" s="370">
        <v>454014</v>
      </c>
      <c r="P2364" s="371">
        <f>(C2364+4.2+coefficient!$B$20-0.5)/0.88*1.19</f>
        <v>24.165113636363639</v>
      </c>
      <c r="Q2364" s="372">
        <v>296</v>
      </c>
      <c r="R2364" s="372">
        <v>167453826</v>
      </c>
      <c r="S2364" s="372">
        <v>454015</v>
      </c>
      <c r="T2364" s="373">
        <f t="shared" si="164"/>
        <v>12.670795454545456</v>
      </c>
      <c r="U2364" s="374">
        <v>758</v>
      </c>
      <c r="V2364" s="374">
        <v>167453826</v>
      </c>
      <c r="W2364" s="374">
        <v>602688</v>
      </c>
      <c r="X2364" s="188">
        <f>L2364-4.9</f>
        <v>19.941249999999997</v>
      </c>
      <c r="Y2364" s="189">
        <v>759</v>
      </c>
      <c r="Z2364" s="189">
        <v>167453826</v>
      </c>
      <c r="AA2364" s="189">
        <v>602689</v>
      </c>
      <c r="AB2364" s="357">
        <v>20</v>
      </c>
    </row>
    <row r="2365" spans="1:33" x14ac:dyDescent="0.25">
      <c r="A2365" s="125" t="s">
        <v>3205</v>
      </c>
      <c r="B2365" s="183">
        <v>167453827</v>
      </c>
      <c r="C2365" s="184">
        <v>4.5199999999999996</v>
      </c>
      <c r="D2365" s="127">
        <f>(C2365+4.2+coefficient!$B$20-0.5)/0.9*1.19</f>
        <v>22.768666666666665</v>
      </c>
      <c r="E2365" s="128">
        <f>(C2365+4.2+coefficient!$B$20-0.5)/0.95</f>
        <v>18.126315789473683</v>
      </c>
      <c r="F2365" s="366" t="s">
        <v>842</v>
      </c>
      <c r="G2365" s="179">
        <v>2364</v>
      </c>
      <c r="H2365" s="367">
        <f>(C2365+4.2+coefficient!$B$20)/0.85*1.19</f>
        <v>24.808</v>
      </c>
      <c r="I2365" s="368">
        <v>294</v>
      </c>
      <c r="J2365" s="368">
        <v>167453827</v>
      </c>
      <c r="K2365" s="368">
        <v>454016</v>
      </c>
      <c r="L2365" s="369">
        <f>(C2365+4.2+coefficient!$B$20)/0.88*1.19</f>
        <v>23.962272727272726</v>
      </c>
      <c r="M2365" s="370">
        <v>295</v>
      </c>
      <c r="N2365" s="370">
        <v>167453827</v>
      </c>
      <c r="O2365" s="370">
        <v>454017</v>
      </c>
      <c r="P2365" s="371">
        <f>(C2365+4.2+coefficient!$B$20-0.5)/0.88*1.19</f>
        <v>23.286136363636359</v>
      </c>
      <c r="Q2365" s="372">
        <v>296</v>
      </c>
      <c r="R2365" s="372">
        <v>167453827</v>
      </c>
      <c r="S2365" s="372">
        <v>454018</v>
      </c>
      <c r="T2365" s="373">
        <f t="shared" si="164"/>
        <v>11.791818181818181</v>
      </c>
      <c r="U2365" s="374">
        <v>758</v>
      </c>
      <c r="V2365" s="374">
        <v>167453827</v>
      </c>
      <c r="W2365" s="374">
        <v>602690</v>
      </c>
      <c r="X2365" s="188">
        <f>L2365-4.9</f>
        <v>19.062272727272727</v>
      </c>
      <c r="Y2365" s="189">
        <v>759</v>
      </c>
      <c r="Z2365" s="189">
        <v>167453827</v>
      </c>
      <c r="AA2365" s="189">
        <v>602691</v>
      </c>
      <c r="AB2365" s="357">
        <v>0</v>
      </c>
    </row>
    <row r="2366" spans="1:33" x14ac:dyDescent="0.25">
      <c r="A2366" s="144" t="s">
        <v>3206</v>
      </c>
      <c r="B2366" s="183">
        <v>167453828</v>
      </c>
      <c r="C2366" s="184">
        <v>4.92</v>
      </c>
      <c r="D2366" s="127">
        <f>(C2366+4.2+coefficient!$B$20-0.5)/0.9*1.19</f>
        <v>23.297555555555558</v>
      </c>
      <c r="E2366" s="128">
        <f>(C2366+4.2+coefficient!$B$20-0.5)/0.95</f>
        <v>18.547368421052635</v>
      </c>
      <c r="F2366" s="375" t="s">
        <v>842</v>
      </c>
      <c r="G2366" s="179">
        <v>2365</v>
      </c>
      <c r="H2366" s="367">
        <f>(C2366+4.2+coefficient!$B$20)/0.85*1.19</f>
        <v>25.368000000000002</v>
      </c>
      <c r="I2366" s="368">
        <v>294</v>
      </c>
      <c r="J2366" s="368">
        <v>167453828</v>
      </c>
      <c r="K2366" s="368">
        <v>454019</v>
      </c>
      <c r="L2366" s="369">
        <f>(C2366+4.2+coefficient!$B$20)/0.88*1.19</f>
        <v>24.503181818181819</v>
      </c>
      <c r="M2366" s="370">
        <v>295</v>
      </c>
      <c r="N2366" s="370">
        <v>167453828</v>
      </c>
      <c r="O2366" s="370">
        <v>454020</v>
      </c>
      <c r="P2366" s="371">
        <f>(C2366+4.2+coefficient!$B$20-0.5)/0.88*1.19</f>
        <v>23.827045454545456</v>
      </c>
      <c r="Q2366" s="372">
        <v>296</v>
      </c>
      <c r="R2366" s="372">
        <v>167453828</v>
      </c>
      <c r="S2366" s="372">
        <v>454021</v>
      </c>
      <c r="T2366" s="373">
        <f t="shared" si="164"/>
        <v>12.332727272727274</v>
      </c>
      <c r="U2366" s="374">
        <v>758</v>
      </c>
      <c r="V2366" s="374">
        <v>167453828</v>
      </c>
      <c r="W2366" s="374">
        <v>602692</v>
      </c>
      <c r="X2366" s="188">
        <f>L2366-2</f>
        <v>22.503181818181819</v>
      </c>
      <c r="Y2366" s="189">
        <v>759</v>
      </c>
      <c r="Z2366" s="189">
        <v>167453828</v>
      </c>
      <c r="AA2366" s="189">
        <v>602693</v>
      </c>
      <c r="AB2366" s="357">
        <v>20</v>
      </c>
      <c r="AE2366">
        <v>1</v>
      </c>
      <c r="AF2366">
        <v>19.93</v>
      </c>
      <c r="AG2366">
        <v>0</v>
      </c>
    </row>
    <row r="2367" spans="1:33" x14ac:dyDescent="0.25">
      <c r="A2367" s="125" t="s">
        <v>3207</v>
      </c>
      <c r="B2367" s="183">
        <v>167453829</v>
      </c>
      <c r="C2367" s="184">
        <v>4.3499999999999996</v>
      </c>
      <c r="D2367" s="127">
        <f>(C2367+4.2+coefficient!$B$20-0.5)/0.9*1.19</f>
        <v>22.54388888888889</v>
      </c>
      <c r="E2367" s="128">
        <f>(C2367+4.2+coefficient!$B$20-0.5)/0.95</f>
        <v>17.947368421052634</v>
      </c>
      <c r="F2367" s="366" t="s">
        <v>842</v>
      </c>
      <c r="G2367" s="179">
        <v>2366</v>
      </c>
      <c r="H2367" s="367">
        <f>(C2367+4.2+coefficient!$B$20)/0.85*1.19</f>
        <v>24.57</v>
      </c>
      <c r="I2367" s="368">
        <v>294</v>
      </c>
      <c r="J2367" s="368">
        <v>167453829</v>
      </c>
      <c r="K2367" s="368">
        <v>454022</v>
      </c>
      <c r="L2367" s="369">
        <f>(C2367+4.2+coefficient!$B$20)/0.88*1.19</f>
        <v>23.732386363636365</v>
      </c>
      <c r="M2367" s="370">
        <v>295</v>
      </c>
      <c r="N2367" s="370">
        <v>167453829</v>
      </c>
      <c r="O2367" s="370">
        <v>454023</v>
      </c>
      <c r="P2367" s="371">
        <f>(C2367+4.2+coefficient!$B$20-0.5)/0.88*1.19</f>
        <v>23.056249999999999</v>
      </c>
      <c r="Q2367" s="372">
        <v>296</v>
      </c>
      <c r="R2367" s="372">
        <v>167453829</v>
      </c>
      <c r="S2367" s="372">
        <v>454024</v>
      </c>
      <c r="T2367" s="373">
        <f t="shared" si="164"/>
        <v>11.561931818181819</v>
      </c>
      <c r="U2367" s="374">
        <v>758</v>
      </c>
      <c r="V2367" s="374">
        <v>167453829</v>
      </c>
      <c r="W2367" s="374">
        <v>602694</v>
      </c>
      <c r="X2367" s="188">
        <f>L2367-1</f>
        <v>22.732386363636365</v>
      </c>
      <c r="Y2367" s="189">
        <v>759</v>
      </c>
      <c r="Z2367" s="189">
        <v>167453829</v>
      </c>
      <c r="AA2367" s="189">
        <v>602695</v>
      </c>
      <c r="AB2367" s="357">
        <v>10</v>
      </c>
    </row>
    <row r="2368" spans="1:33" x14ac:dyDescent="0.25">
      <c r="A2368" s="144" t="s">
        <v>3208</v>
      </c>
      <c r="B2368" s="183">
        <v>167453830</v>
      </c>
      <c r="C2368" s="184">
        <v>5.25</v>
      </c>
      <c r="D2368" s="127">
        <f>(C2368+4.2+coefficient!$B$19-0.5)/0.9*1.19</f>
        <v>27.70055555555555</v>
      </c>
      <c r="E2368" s="128">
        <f>(C2368+4.2+coefficient!$B$19-0.5)/0.95</f>
        <v>22.05263157894737</v>
      </c>
      <c r="F2368" s="375" t="s">
        <v>841</v>
      </c>
      <c r="G2368" s="179">
        <v>2367</v>
      </c>
      <c r="H2368" s="367">
        <f>(C2368+4.2+coefficient!$B$19)/0.85*1.19</f>
        <v>30.029999999999998</v>
      </c>
      <c r="I2368" s="368">
        <v>294</v>
      </c>
      <c r="J2368" s="368">
        <v>167453830</v>
      </c>
      <c r="K2368" s="368">
        <v>454025</v>
      </c>
      <c r="L2368" s="369">
        <f>(C2368+4.2+coefficient!$B$19)/0.88*1.19</f>
        <v>29.006249999999998</v>
      </c>
      <c r="M2368" s="370">
        <v>295</v>
      </c>
      <c r="N2368" s="370">
        <v>167453830</v>
      </c>
      <c r="O2368" s="370">
        <v>454026</v>
      </c>
      <c r="P2368" s="371">
        <f>(C2368+4.2+coefficient!$B$19-0.5)/0.88*1.19</f>
        <v>28.330113636363635</v>
      </c>
      <c r="Q2368" s="372">
        <v>296</v>
      </c>
      <c r="R2368" s="372">
        <v>167453830</v>
      </c>
      <c r="S2368" s="372">
        <v>454027</v>
      </c>
      <c r="T2368" s="373">
        <f t="shared" si="164"/>
        <v>12.778977272727271</v>
      </c>
      <c r="U2368" s="374">
        <v>758</v>
      </c>
      <c r="V2368" s="374">
        <v>167453830</v>
      </c>
      <c r="W2368" s="374">
        <v>602696</v>
      </c>
      <c r="X2368" s="188">
        <f>L2368-1</f>
        <v>28.006249999999998</v>
      </c>
      <c r="Y2368" s="189">
        <v>759</v>
      </c>
      <c r="Z2368" s="189">
        <v>167453830</v>
      </c>
      <c r="AA2368" s="189">
        <v>602697</v>
      </c>
      <c r="AB2368" s="357">
        <v>10</v>
      </c>
    </row>
    <row r="2369" spans="1:36" s="4" customFormat="1" x14ac:dyDescent="0.25">
      <c r="A2369" s="125" t="s">
        <v>3209</v>
      </c>
      <c r="B2369" s="183">
        <v>167453831</v>
      </c>
      <c r="C2369" s="184">
        <v>4.8</v>
      </c>
      <c r="D2369" s="127">
        <f>(C2369+4.2+coefficient!$B$20-0.5)/0.9*1.19</f>
        <v>23.138888888888886</v>
      </c>
      <c r="E2369" s="128">
        <f>(C2369+4.2+coefficient!$B$20-0.5)/0.95</f>
        <v>18.421052631578949</v>
      </c>
      <c r="F2369" s="366" t="s">
        <v>842</v>
      </c>
      <c r="G2369" s="179">
        <v>2368</v>
      </c>
      <c r="H2369" s="367">
        <f>(C2369+4.2+coefficient!$B$20)/0.85*1.19</f>
        <v>25.2</v>
      </c>
      <c r="I2369" s="368">
        <v>294</v>
      </c>
      <c r="J2369" s="368">
        <v>167453831</v>
      </c>
      <c r="K2369" s="368">
        <v>454028</v>
      </c>
      <c r="L2369" s="369">
        <f>(C2369+4.2+coefficient!$B$20)/0.88*1.19</f>
        <v>24.34090909090909</v>
      </c>
      <c r="M2369" s="370">
        <v>295</v>
      </c>
      <c r="N2369" s="370">
        <v>167453831</v>
      </c>
      <c r="O2369" s="370">
        <v>454029</v>
      </c>
      <c r="P2369" s="371">
        <f>(C2369+4.2+coefficient!$B$20-0.5)/0.88*1.19</f>
        <v>23.664772727272727</v>
      </c>
      <c r="Q2369" s="372">
        <v>296</v>
      </c>
      <c r="R2369" s="372">
        <v>167453831</v>
      </c>
      <c r="S2369" s="372">
        <v>454030</v>
      </c>
      <c r="T2369" s="373">
        <f t="shared" si="164"/>
        <v>12.170454545454545</v>
      </c>
      <c r="U2369" s="374">
        <v>758</v>
      </c>
      <c r="V2369" s="374">
        <v>167453831</v>
      </c>
      <c r="W2369" s="374">
        <v>602698</v>
      </c>
      <c r="X2369" s="188">
        <f>L2369-2</f>
        <v>22.34090909090909</v>
      </c>
      <c r="Y2369" s="189">
        <v>759</v>
      </c>
      <c r="Z2369" s="189">
        <v>167453831</v>
      </c>
      <c r="AA2369" s="189">
        <v>602699</v>
      </c>
      <c r="AB2369" s="357">
        <v>20</v>
      </c>
      <c r="AC2369"/>
      <c r="AD2369"/>
      <c r="AE2369"/>
      <c r="AF2369"/>
      <c r="AG2369"/>
      <c r="AH2369"/>
      <c r="AI2369"/>
      <c r="AJ2369"/>
    </row>
    <row r="2370" spans="1:36" s="4" customFormat="1" x14ac:dyDescent="0.25">
      <c r="A2370" s="144" t="s">
        <v>3210</v>
      </c>
      <c r="B2370" s="183">
        <v>167453832</v>
      </c>
      <c r="C2370" s="184">
        <v>8.3699999999999992</v>
      </c>
      <c r="D2370" s="127">
        <f>(C2370+4.2+coefficient!$B$19-0.5)/0.9*1.19</f>
        <v>31.825888888888887</v>
      </c>
      <c r="E2370" s="128">
        <f>(C2370+4.2+coefficient!$B$19-0.5)/0.95</f>
        <v>25.336842105263159</v>
      </c>
      <c r="F2370" s="375" t="s">
        <v>841</v>
      </c>
      <c r="G2370" s="179">
        <v>2369</v>
      </c>
      <c r="H2370" s="367">
        <f>(C2370+4.2+coefficient!$B$19)/0.85*1.19</f>
        <v>34.397999999999996</v>
      </c>
      <c r="I2370" s="368">
        <v>294</v>
      </c>
      <c r="J2370" s="368">
        <v>167453832</v>
      </c>
      <c r="K2370" s="368">
        <v>454031</v>
      </c>
      <c r="L2370" s="369">
        <f>(C2370+4.2+coefficient!$B$19)/0.88*1.19</f>
        <v>33.22534090909091</v>
      </c>
      <c r="M2370" s="370">
        <v>295</v>
      </c>
      <c r="N2370" s="370">
        <v>167453832</v>
      </c>
      <c r="O2370" s="370">
        <v>454032</v>
      </c>
      <c r="P2370" s="371">
        <f>(C2370+4.2+coefficient!$B$19-0.5)/0.88*1.19</f>
        <v>32.549204545454543</v>
      </c>
      <c r="Q2370" s="372">
        <v>296</v>
      </c>
      <c r="R2370" s="372">
        <v>167453832</v>
      </c>
      <c r="S2370" s="372">
        <v>454033</v>
      </c>
      <c r="T2370" s="373">
        <f t="shared" ref="T2370:T2433" si="166">(C2370+4.2)/0.88*1.19</f>
        <v>16.998068181818184</v>
      </c>
      <c r="U2370" s="374">
        <v>758</v>
      </c>
      <c r="V2370" s="374">
        <v>167453832</v>
      </c>
      <c r="W2370" s="374">
        <v>602700</v>
      </c>
      <c r="X2370" s="188">
        <f>L2370-2</f>
        <v>31.22534090909091</v>
      </c>
      <c r="Y2370" s="189">
        <v>759</v>
      </c>
      <c r="Z2370" s="189">
        <v>167453832</v>
      </c>
      <c r="AA2370" s="189">
        <v>602701</v>
      </c>
      <c r="AB2370" s="357">
        <v>20</v>
      </c>
      <c r="AC2370"/>
      <c r="AD2370"/>
      <c r="AE2370"/>
      <c r="AF2370"/>
      <c r="AG2370"/>
      <c r="AH2370"/>
      <c r="AI2370"/>
      <c r="AJ2370"/>
    </row>
    <row r="2371" spans="1:36" s="4" customFormat="1" x14ac:dyDescent="0.25">
      <c r="A2371" s="125" t="s">
        <v>3211</v>
      </c>
      <c r="B2371" s="183">
        <v>167453833</v>
      </c>
      <c r="C2371" s="184">
        <v>4.1399999999999997</v>
      </c>
      <c r="D2371" s="127">
        <f>(C2371+4.2+coefficient!$B$21-0.5)/0.9*1.19</f>
        <v>19.621777777777776</v>
      </c>
      <c r="E2371" s="128">
        <f>(C2371+4.2+coefficient!$B$21-0.5)/0.95</f>
        <v>15.621052631578948</v>
      </c>
      <c r="F2371" s="366" t="s">
        <v>516</v>
      </c>
      <c r="G2371" s="179">
        <v>2370</v>
      </c>
      <c r="H2371" s="367">
        <f>(C2371+4.2+coefficient!$B$21)/0.85*1.19</f>
        <v>21.475999999999999</v>
      </c>
      <c r="I2371" s="368">
        <v>294</v>
      </c>
      <c r="J2371" s="368">
        <v>167453833</v>
      </c>
      <c r="K2371" s="368">
        <v>454034</v>
      </c>
      <c r="L2371" s="369">
        <f>(C2371+4.2+coefficient!$B$21)/0.88*1.19</f>
        <v>20.743863636363635</v>
      </c>
      <c r="M2371" s="370">
        <v>295</v>
      </c>
      <c r="N2371" s="370">
        <v>167453833</v>
      </c>
      <c r="O2371" s="370">
        <v>454035</v>
      </c>
      <c r="P2371" s="371">
        <f>(C2371+4.2+coefficient!$B$21-0.5)/0.88*1.19</f>
        <v>20.067727272727272</v>
      </c>
      <c r="Q2371" s="372">
        <v>296</v>
      </c>
      <c r="R2371" s="372">
        <v>167453833</v>
      </c>
      <c r="S2371" s="372">
        <v>454036</v>
      </c>
      <c r="T2371" s="373">
        <f t="shared" si="166"/>
        <v>11.277954545454545</v>
      </c>
      <c r="U2371" s="374">
        <v>758</v>
      </c>
      <c r="V2371" s="374">
        <v>167453833</v>
      </c>
      <c r="W2371" s="374">
        <v>602702</v>
      </c>
      <c r="X2371" s="188">
        <f>L2371-2</f>
        <v>18.743863636363635</v>
      </c>
      <c r="Y2371" s="189">
        <v>759</v>
      </c>
      <c r="Z2371" s="189">
        <v>167453833</v>
      </c>
      <c r="AA2371" s="189">
        <v>602703</v>
      </c>
      <c r="AB2371" s="357">
        <v>20</v>
      </c>
      <c r="AC2371"/>
      <c r="AD2371"/>
      <c r="AE2371"/>
      <c r="AF2371"/>
      <c r="AG2371"/>
      <c r="AH2371"/>
      <c r="AI2371"/>
      <c r="AJ2371"/>
    </row>
    <row r="2372" spans="1:36" s="4" customFormat="1" x14ac:dyDescent="0.25">
      <c r="A2372" s="144" t="s">
        <v>3212</v>
      </c>
      <c r="B2372" s="183">
        <v>167453834</v>
      </c>
      <c r="C2372" s="184">
        <v>4.95</v>
      </c>
      <c r="D2372" s="127">
        <f>(C2372+4.2+coefficient!$B$20-0.5)/0.9*1.19</f>
        <v>23.33722222222222</v>
      </c>
      <c r="E2372" s="128">
        <f>(C2372+4.2+coefficient!$B$20-0.5)/0.95</f>
        <v>18.578947368421051</v>
      </c>
      <c r="F2372" s="375" t="s">
        <v>842</v>
      </c>
      <c r="G2372" s="179">
        <v>2371</v>
      </c>
      <c r="H2372" s="367">
        <f>(C2372+4.2+coefficient!$B$20)/0.85*1.19</f>
        <v>25.409999999999997</v>
      </c>
      <c r="I2372" s="368">
        <v>294</v>
      </c>
      <c r="J2372" s="368">
        <v>167453834</v>
      </c>
      <c r="K2372" s="368">
        <v>454037</v>
      </c>
      <c r="L2372" s="369">
        <f>(C2372+4.2+coefficient!$B$20)/0.88*1.19</f>
        <v>24.543749999999999</v>
      </c>
      <c r="M2372" s="370">
        <v>295</v>
      </c>
      <c r="N2372" s="370">
        <v>167453834</v>
      </c>
      <c r="O2372" s="370">
        <v>454038</v>
      </c>
      <c r="P2372" s="371">
        <f>(C2372+4.2+coefficient!$B$20-0.5)/0.88*1.19</f>
        <v>23.867613636363632</v>
      </c>
      <c r="Q2372" s="372">
        <v>296</v>
      </c>
      <c r="R2372" s="372">
        <v>167453834</v>
      </c>
      <c r="S2372" s="372">
        <v>454039</v>
      </c>
      <c r="T2372" s="373">
        <f t="shared" si="166"/>
        <v>12.373295454545454</v>
      </c>
      <c r="U2372" s="374">
        <v>758</v>
      </c>
      <c r="V2372" s="374">
        <v>167453834</v>
      </c>
      <c r="W2372" s="374">
        <v>602704</v>
      </c>
      <c r="X2372" s="188">
        <f>L2372-2</f>
        <v>22.543749999999999</v>
      </c>
      <c r="Y2372" s="189">
        <v>759</v>
      </c>
      <c r="Z2372" s="189">
        <v>167453834</v>
      </c>
      <c r="AA2372" s="189">
        <v>602705</v>
      </c>
      <c r="AB2372" s="357">
        <v>20</v>
      </c>
      <c r="AC2372"/>
      <c r="AD2372"/>
      <c r="AE2372"/>
      <c r="AF2372"/>
      <c r="AG2372"/>
      <c r="AH2372"/>
      <c r="AI2372"/>
      <c r="AJ2372"/>
    </row>
    <row r="2373" spans="1:36" s="4" customFormat="1" x14ac:dyDescent="0.25">
      <c r="A2373" s="125" t="s">
        <v>3213</v>
      </c>
      <c r="B2373" s="183">
        <v>167453835</v>
      </c>
      <c r="C2373" s="184">
        <v>4.95</v>
      </c>
      <c r="D2373" s="127">
        <f>(C2373+4.2+coefficient!$B$20-0.5)/0.9*1.19</f>
        <v>23.33722222222222</v>
      </c>
      <c r="E2373" s="128">
        <f>(C2373+4.2+coefficient!$B$20-0.5)/0.95</f>
        <v>18.578947368421051</v>
      </c>
      <c r="F2373" s="366" t="s">
        <v>842</v>
      </c>
      <c r="G2373" s="179">
        <v>2372</v>
      </c>
      <c r="H2373" s="367">
        <f>(C2373+4.2+coefficient!$B$20)/0.85*1.19</f>
        <v>25.409999999999997</v>
      </c>
      <c r="I2373" s="368">
        <v>294</v>
      </c>
      <c r="J2373" s="368">
        <v>167453835</v>
      </c>
      <c r="K2373" s="368">
        <v>454040</v>
      </c>
      <c r="L2373" s="369">
        <f>(C2373+4.2+coefficient!$B$20)/0.88*1.19</f>
        <v>24.543749999999999</v>
      </c>
      <c r="M2373" s="370">
        <v>295</v>
      </c>
      <c r="N2373" s="370">
        <v>167453835</v>
      </c>
      <c r="O2373" s="370">
        <v>454041</v>
      </c>
      <c r="P2373" s="371">
        <f>(C2373+4.2+coefficient!$B$20-0.5)/0.88*1.19</f>
        <v>23.867613636363632</v>
      </c>
      <c r="Q2373" s="372">
        <v>296</v>
      </c>
      <c r="R2373" s="372">
        <v>167453835</v>
      </c>
      <c r="S2373" s="372">
        <v>454042</v>
      </c>
      <c r="T2373" s="373">
        <f t="shared" si="166"/>
        <v>12.373295454545454</v>
      </c>
      <c r="U2373" s="374">
        <v>758</v>
      </c>
      <c r="V2373" s="374">
        <v>167453835</v>
      </c>
      <c r="W2373" s="374">
        <v>602706</v>
      </c>
      <c r="X2373" s="188">
        <f>L2373-2</f>
        <v>22.543749999999999</v>
      </c>
      <c r="Y2373" s="189">
        <v>759</v>
      </c>
      <c r="Z2373" s="189">
        <v>167453835</v>
      </c>
      <c r="AA2373" s="189">
        <v>602707</v>
      </c>
      <c r="AB2373" s="357">
        <v>20</v>
      </c>
      <c r="AC2373"/>
      <c r="AD2373"/>
      <c r="AE2373"/>
      <c r="AF2373"/>
      <c r="AG2373"/>
      <c r="AH2373"/>
      <c r="AI2373"/>
      <c r="AJ2373"/>
    </row>
    <row r="2374" spans="1:36" s="4" customFormat="1" x14ac:dyDescent="0.25">
      <c r="A2374" s="144" t="s">
        <v>3214</v>
      </c>
      <c r="B2374" s="183">
        <v>167453836</v>
      </c>
      <c r="C2374" s="184">
        <v>4.9400000000000004</v>
      </c>
      <c r="D2374" s="127">
        <f>(C2374+4.2+coefficient!$B$20-0.5)/0.9*1.19</f>
        <v>23.324000000000002</v>
      </c>
      <c r="E2374" s="128">
        <f>(C2374+4.2+coefficient!$B$20-0.5)/0.95</f>
        <v>18.568421052631582</v>
      </c>
      <c r="F2374" s="375" t="s">
        <v>842</v>
      </c>
      <c r="G2374" s="179">
        <v>2373</v>
      </c>
      <c r="H2374" s="367">
        <f>(C2374+4.2+coefficient!$B$20)/0.85*1.19</f>
        <v>25.396000000000001</v>
      </c>
      <c r="I2374" s="368">
        <v>294</v>
      </c>
      <c r="J2374" s="368">
        <v>167453836</v>
      </c>
      <c r="K2374" s="368">
        <v>454043</v>
      </c>
      <c r="L2374" s="369">
        <f>(C2374+4.2+coefficient!$B$20)/0.88*1.19</f>
        <v>24.53022727272727</v>
      </c>
      <c r="M2374" s="370">
        <v>295</v>
      </c>
      <c r="N2374" s="370">
        <v>167453836</v>
      </c>
      <c r="O2374" s="370">
        <v>454044</v>
      </c>
      <c r="P2374" s="371">
        <f>(C2374+4.2+coefficient!$B$20-0.5)/0.88*1.19</f>
        <v>23.85409090909091</v>
      </c>
      <c r="Q2374" s="372">
        <v>296</v>
      </c>
      <c r="R2374" s="372">
        <v>167453836</v>
      </c>
      <c r="S2374" s="372">
        <v>454045</v>
      </c>
      <c r="T2374" s="373">
        <f t="shared" si="166"/>
        <v>12.359772727272727</v>
      </c>
      <c r="U2374" s="374">
        <v>758</v>
      </c>
      <c r="V2374" s="374">
        <v>167453836</v>
      </c>
      <c r="W2374" s="374">
        <v>602708</v>
      </c>
      <c r="X2374" s="188">
        <f>L2374-4.9</f>
        <v>19.630227272727268</v>
      </c>
      <c r="Y2374" s="189">
        <v>759</v>
      </c>
      <c r="Z2374" s="189">
        <v>167453836</v>
      </c>
      <c r="AA2374" s="189">
        <v>602709</v>
      </c>
      <c r="AB2374" s="357">
        <v>0</v>
      </c>
      <c r="AC2374"/>
      <c r="AD2374"/>
      <c r="AE2374"/>
      <c r="AF2374"/>
      <c r="AG2374"/>
      <c r="AH2374"/>
      <c r="AI2374"/>
      <c r="AJ2374"/>
    </row>
    <row r="2375" spans="1:36" s="4" customFormat="1" x14ac:dyDescent="0.25">
      <c r="A2375" s="125" t="s">
        <v>3215</v>
      </c>
      <c r="B2375" s="183">
        <v>167453837</v>
      </c>
      <c r="C2375" s="184">
        <v>9.64</v>
      </c>
      <c r="D2375" s="127">
        <f>(C2375+4.2+coefficient!$B$21-0.5)/0.9*1.19</f>
        <v>26.893999999999995</v>
      </c>
      <c r="E2375" s="128">
        <f>(C2375+4.2+coefficient!$B$21-0.5)/0.95</f>
        <v>21.410526315789475</v>
      </c>
      <c r="F2375" s="366" t="s">
        <v>516</v>
      </c>
      <c r="G2375" s="179">
        <v>2374</v>
      </c>
      <c r="H2375" s="367">
        <f>(C2375+4.2+coefficient!$B$21)/0.85*1.19</f>
        <v>29.176000000000002</v>
      </c>
      <c r="I2375" s="368">
        <v>294</v>
      </c>
      <c r="J2375" s="368">
        <v>167453837</v>
      </c>
      <c r="K2375" s="368">
        <v>454046</v>
      </c>
      <c r="L2375" s="369">
        <f>(C2375+4.2+coefficient!$B$21)/0.88*1.19</f>
        <v>28.181363636363631</v>
      </c>
      <c r="M2375" s="370">
        <v>295</v>
      </c>
      <c r="N2375" s="370">
        <v>167453837</v>
      </c>
      <c r="O2375" s="370">
        <v>454047</v>
      </c>
      <c r="P2375" s="371">
        <f>(C2375+4.2+coefficient!$B$21-0.5)/0.88*1.19</f>
        <v>27.505227272727272</v>
      </c>
      <c r="Q2375" s="372">
        <v>296</v>
      </c>
      <c r="R2375" s="372">
        <v>167453837</v>
      </c>
      <c r="S2375" s="372">
        <v>454048</v>
      </c>
      <c r="T2375" s="373">
        <f t="shared" si="166"/>
        <v>18.715454545454545</v>
      </c>
      <c r="U2375" s="374">
        <v>758</v>
      </c>
      <c r="V2375" s="374">
        <v>167453837</v>
      </c>
      <c r="W2375" s="374">
        <v>602710</v>
      </c>
      <c r="X2375" s="188">
        <f>L2375-2</f>
        <v>26.181363636363631</v>
      </c>
      <c r="Y2375" s="189">
        <v>759</v>
      </c>
      <c r="Z2375" s="189">
        <v>167453837</v>
      </c>
      <c r="AA2375" s="189">
        <v>602711</v>
      </c>
      <c r="AB2375" s="357">
        <v>20</v>
      </c>
      <c r="AC2375"/>
      <c r="AD2375"/>
      <c r="AE2375">
        <v>1</v>
      </c>
      <c r="AF2375">
        <v>28.18</v>
      </c>
      <c r="AG2375">
        <v>0</v>
      </c>
      <c r="AH2375"/>
      <c r="AI2375"/>
      <c r="AJ2375"/>
    </row>
    <row r="2376" spans="1:36" s="4" customFormat="1" x14ac:dyDescent="0.25">
      <c r="A2376" s="144" t="s">
        <v>3216</v>
      </c>
      <c r="B2376" s="183">
        <v>167453838</v>
      </c>
      <c r="C2376" s="184">
        <v>10.45</v>
      </c>
      <c r="D2376" s="127">
        <f>(C2376+4.2+coefficient!$B$20-0.5)/0.9*1.19</f>
        <v>30.609444444444442</v>
      </c>
      <c r="E2376" s="128">
        <f>(C2376+4.2+coefficient!$B$20-0.5)/0.95</f>
        <v>24.368421052631579</v>
      </c>
      <c r="F2376" s="375" t="s">
        <v>842</v>
      </c>
      <c r="G2376" s="179">
        <v>2375</v>
      </c>
      <c r="H2376" s="367">
        <f>(C2376+4.2+coefficient!$B$20)/0.85*1.19</f>
        <v>33.11</v>
      </c>
      <c r="I2376" s="368">
        <v>294</v>
      </c>
      <c r="J2376" s="368">
        <v>167453838</v>
      </c>
      <c r="K2376" s="368">
        <v>454049</v>
      </c>
      <c r="L2376" s="369">
        <f>(C2376+4.2+coefficient!$B$20)/0.88*1.19</f>
        <v>31.981249999999999</v>
      </c>
      <c r="M2376" s="370">
        <v>295</v>
      </c>
      <c r="N2376" s="370">
        <v>167453838</v>
      </c>
      <c r="O2376" s="370">
        <v>454050</v>
      </c>
      <c r="P2376" s="371">
        <f>(C2376+4.2+coefficient!$B$20-0.5)/0.88*1.19</f>
        <v>31.305113636363632</v>
      </c>
      <c r="Q2376" s="372">
        <v>296</v>
      </c>
      <c r="R2376" s="372">
        <v>167453838</v>
      </c>
      <c r="S2376" s="372">
        <v>454051</v>
      </c>
      <c r="T2376" s="373">
        <f t="shared" si="166"/>
        <v>19.810795454545449</v>
      </c>
      <c r="U2376" s="374">
        <v>758</v>
      </c>
      <c r="V2376" s="374">
        <v>167453838</v>
      </c>
      <c r="W2376" s="374">
        <v>602712</v>
      </c>
      <c r="X2376" s="188">
        <f>L2376-2</f>
        <v>29.981249999999999</v>
      </c>
      <c r="Y2376" s="189">
        <v>759</v>
      </c>
      <c r="Z2376" s="189">
        <v>167453838</v>
      </c>
      <c r="AA2376" s="189">
        <v>602713</v>
      </c>
      <c r="AB2376" s="357">
        <v>20</v>
      </c>
      <c r="AC2376"/>
      <c r="AD2376"/>
      <c r="AE2376"/>
      <c r="AF2376"/>
      <c r="AG2376"/>
      <c r="AH2376"/>
      <c r="AI2376"/>
      <c r="AJ2376"/>
    </row>
    <row r="2377" spans="1:36" s="4" customFormat="1" x14ac:dyDescent="0.25">
      <c r="A2377" s="125" t="s">
        <v>3217</v>
      </c>
      <c r="B2377" s="183">
        <v>167453839</v>
      </c>
      <c r="C2377" s="184">
        <v>10.45</v>
      </c>
      <c r="D2377" s="127">
        <f>(C2377+4.2+coefficient!$B$20-0.5)/0.9*1.19</f>
        <v>30.609444444444442</v>
      </c>
      <c r="E2377" s="128">
        <f>(C2377+4.2+coefficient!$B$20-0.5)/0.95</f>
        <v>24.368421052631579</v>
      </c>
      <c r="F2377" s="366" t="s">
        <v>842</v>
      </c>
      <c r="G2377" s="179">
        <v>2376</v>
      </c>
      <c r="H2377" s="367">
        <f>(C2377+4.2+coefficient!$B$20)/0.85*1.19</f>
        <v>33.11</v>
      </c>
      <c r="I2377" s="368">
        <v>294</v>
      </c>
      <c r="J2377" s="368">
        <v>167453839</v>
      </c>
      <c r="K2377" s="368">
        <v>454052</v>
      </c>
      <c r="L2377" s="369">
        <f>(C2377+4.2+coefficient!$B$20)/0.88*1.19</f>
        <v>31.981249999999999</v>
      </c>
      <c r="M2377" s="370">
        <v>295</v>
      </c>
      <c r="N2377" s="370">
        <v>167453839</v>
      </c>
      <c r="O2377" s="370">
        <v>454053</v>
      </c>
      <c r="P2377" s="371">
        <f>(C2377+4.2+coefficient!$B$20-0.5)/0.88*1.19</f>
        <v>31.305113636363632</v>
      </c>
      <c r="Q2377" s="372">
        <v>296</v>
      </c>
      <c r="R2377" s="372">
        <v>167453839</v>
      </c>
      <c r="S2377" s="372">
        <v>454054</v>
      </c>
      <c r="T2377" s="373">
        <f t="shared" si="166"/>
        <v>19.810795454545449</v>
      </c>
      <c r="U2377" s="374">
        <v>758</v>
      </c>
      <c r="V2377" s="374">
        <v>167453839</v>
      </c>
      <c r="W2377" s="374">
        <v>602714</v>
      </c>
      <c r="X2377" s="188">
        <f>L2377-2</f>
        <v>29.981249999999999</v>
      </c>
      <c r="Y2377" s="189">
        <v>759</v>
      </c>
      <c r="Z2377" s="189">
        <v>167453839</v>
      </c>
      <c r="AA2377" s="189">
        <v>602715</v>
      </c>
      <c r="AB2377" s="357">
        <v>20</v>
      </c>
      <c r="AC2377"/>
      <c r="AD2377"/>
      <c r="AE2377"/>
      <c r="AF2377"/>
      <c r="AG2377"/>
      <c r="AH2377"/>
      <c r="AI2377"/>
      <c r="AJ2377"/>
    </row>
    <row r="2378" spans="1:36" s="4" customFormat="1" x14ac:dyDescent="0.25">
      <c r="A2378" s="144" t="s">
        <v>3218</v>
      </c>
      <c r="B2378" s="183">
        <v>167453840</v>
      </c>
      <c r="C2378" s="184">
        <v>10.44</v>
      </c>
      <c r="D2378" s="127">
        <f>(C2378+4.2+coefficient!$B$20-0.5)/0.9*1.19</f>
        <v>30.596222222222224</v>
      </c>
      <c r="E2378" s="128">
        <f>(C2378+4.2+coefficient!$B$20-0.5)/0.95</f>
        <v>24.357894736842105</v>
      </c>
      <c r="F2378" s="375" t="s">
        <v>842</v>
      </c>
      <c r="G2378" s="179">
        <v>2377</v>
      </c>
      <c r="H2378" s="367">
        <f>(C2378+4.2+coefficient!$B$20)/0.85*1.19</f>
        <v>33.095999999999997</v>
      </c>
      <c r="I2378" s="368">
        <v>294</v>
      </c>
      <c r="J2378" s="368">
        <v>167453840</v>
      </c>
      <c r="K2378" s="368">
        <v>454055</v>
      </c>
      <c r="L2378" s="369">
        <f>(C2378+4.2+coefficient!$B$20)/0.88*1.19</f>
        <v>31.96772727272727</v>
      </c>
      <c r="M2378" s="370">
        <v>295</v>
      </c>
      <c r="N2378" s="370">
        <v>167453840</v>
      </c>
      <c r="O2378" s="370">
        <v>454056</v>
      </c>
      <c r="P2378" s="371">
        <f>(C2378+4.2+coefficient!$B$20-0.5)/0.88*1.19</f>
        <v>31.29159090909091</v>
      </c>
      <c r="Q2378" s="372">
        <v>296</v>
      </c>
      <c r="R2378" s="372">
        <v>167453840</v>
      </c>
      <c r="S2378" s="372">
        <v>454057</v>
      </c>
      <c r="T2378" s="373">
        <f t="shared" si="166"/>
        <v>19.797272727272727</v>
      </c>
      <c r="U2378" s="374">
        <v>758</v>
      </c>
      <c r="V2378" s="374">
        <v>167453840</v>
      </c>
      <c r="W2378" s="374">
        <v>602716</v>
      </c>
      <c r="X2378" s="188">
        <f>L2378-4.9</f>
        <v>27.067727272727268</v>
      </c>
      <c r="Y2378" s="189">
        <v>759</v>
      </c>
      <c r="Z2378" s="189">
        <v>167453840</v>
      </c>
      <c r="AA2378" s="189">
        <v>602717</v>
      </c>
      <c r="AB2378" s="357">
        <v>0</v>
      </c>
      <c r="AC2378"/>
      <c r="AD2378"/>
      <c r="AE2378"/>
      <c r="AF2378"/>
      <c r="AG2378"/>
      <c r="AH2378"/>
      <c r="AI2378"/>
      <c r="AJ2378"/>
    </row>
    <row r="2379" spans="1:36" s="4" customFormat="1" x14ac:dyDescent="0.25">
      <c r="A2379" s="125" t="s">
        <v>3219</v>
      </c>
      <c r="B2379" s="183">
        <v>167453841</v>
      </c>
      <c r="C2379" s="184">
        <v>4.07</v>
      </c>
      <c r="D2379" s="127">
        <f>(C2379+4.2+coefficient!$B$21-0.5)/0.9*1.19</f>
        <v>19.52922222222222</v>
      </c>
      <c r="E2379" s="128">
        <f>(C2379+4.2+coefficient!$B$21-0.5)/0.95</f>
        <v>15.547368421052632</v>
      </c>
      <c r="F2379" s="366" t="s">
        <v>516</v>
      </c>
      <c r="G2379" s="179">
        <v>2378</v>
      </c>
      <c r="H2379" s="367">
        <f>(C2379+4.2+coefficient!$B$21)/0.85*1.19</f>
        <v>21.378</v>
      </c>
      <c r="I2379" s="368">
        <v>294</v>
      </c>
      <c r="J2379" s="368">
        <v>167453841</v>
      </c>
      <c r="K2379" s="368">
        <v>454058</v>
      </c>
      <c r="L2379" s="369">
        <f>(C2379+4.2+coefficient!$B$21)/0.88*1.19</f>
        <v>20.649204545454545</v>
      </c>
      <c r="M2379" s="370">
        <v>295</v>
      </c>
      <c r="N2379" s="370">
        <v>167453841</v>
      </c>
      <c r="O2379" s="370">
        <v>454059</v>
      </c>
      <c r="P2379" s="371">
        <f>(C2379+4.2+coefficient!$B$21-0.5)/0.88*1.19</f>
        <v>19.973068181818181</v>
      </c>
      <c r="Q2379" s="372">
        <v>296</v>
      </c>
      <c r="R2379" s="372">
        <v>167453841</v>
      </c>
      <c r="S2379" s="372">
        <v>454060</v>
      </c>
      <c r="T2379" s="373">
        <f t="shared" si="166"/>
        <v>11.183295454545453</v>
      </c>
      <c r="U2379" s="374">
        <v>758</v>
      </c>
      <c r="V2379" s="374">
        <v>167453841</v>
      </c>
      <c r="W2379" s="374">
        <v>602718</v>
      </c>
      <c r="X2379" s="188">
        <f>L2379-2</f>
        <v>18.649204545454545</v>
      </c>
      <c r="Y2379" s="189">
        <v>759</v>
      </c>
      <c r="Z2379" s="189">
        <v>167453841</v>
      </c>
      <c r="AA2379" s="189">
        <v>602719</v>
      </c>
      <c r="AB2379" s="357">
        <v>20</v>
      </c>
      <c r="AC2379"/>
      <c r="AD2379"/>
      <c r="AE2379"/>
      <c r="AF2379"/>
      <c r="AG2379"/>
      <c r="AH2379"/>
      <c r="AI2379"/>
      <c r="AJ2379"/>
    </row>
    <row r="2380" spans="1:36" s="4" customFormat="1" x14ac:dyDescent="0.25">
      <c r="A2380" s="144" t="s">
        <v>3220</v>
      </c>
      <c r="B2380" s="183">
        <v>167453842</v>
      </c>
      <c r="C2380" s="184">
        <v>5.74</v>
      </c>
      <c r="D2380" s="127">
        <f>(C2380+4.2+coefficient!$B$20-0.5)/0.9*1.19</f>
        <v>24.381777777777778</v>
      </c>
      <c r="E2380" s="128">
        <f>(C2380+4.2+coefficient!$B$20-0.5)/0.95</f>
        <v>19.410526315789475</v>
      </c>
      <c r="F2380" s="375" t="s">
        <v>842</v>
      </c>
      <c r="G2380" s="179">
        <v>2379</v>
      </c>
      <c r="H2380" s="367">
        <f>(C2380+4.2+coefficient!$B$20)/0.85*1.19</f>
        <v>26.516000000000002</v>
      </c>
      <c r="I2380" s="368">
        <v>294</v>
      </c>
      <c r="J2380" s="368">
        <v>167453842</v>
      </c>
      <c r="K2380" s="368">
        <v>454061</v>
      </c>
      <c r="L2380" s="369">
        <f>(C2380+4.2+coefficient!$B$20)/0.88*1.19</f>
        <v>25.612045454545456</v>
      </c>
      <c r="M2380" s="370">
        <v>295</v>
      </c>
      <c r="N2380" s="370">
        <v>167453842</v>
      </c>
      <c r="O2380" s="370">
        <v>454062</v>
      </c>
      <c r="P2380" s="371">
        <f>(C2380+4.2+coefficient!$B$20-0.5)/0.88*1.19</f>
        <v>24.935909090909092</v>
      </c>
      <c r="Q2380" s="372">
        <v>296</v>
      </c>
      <c r="R2380" s="372">
        <v>167453842</v>
      </c>
      <c r="S2380" s="372">
        <v>454063</v>
      </c>
      <c r="T2380" s="373">
        <f t="shared" si="166"/>
        <v>13.441590909090911</v>
      </c>
      <c r="U2380" s="374">
        <v>758</v>
      </c>
      <c r="V2380" s="374">
        <v>167453842</v>
      </c>
      <c r="W2380" s="374">
        <v>602720</v>
      </c>
      <c r="X2380" s="188">
        <f>L2380-2</f>
        <v>23.612045454545456</v>
      </c>
      <c r="Y2380" s="189">
        <v>759</v>
      </c>
      <c r="Z2380" s="189">
        <v>167453842</v>
      </c>
      <c r="AA2380" s="189">
        <v>602721</v>
      </c>
      <c r="AB2380" s="357">
        <v>20</v>
      </c>
      <c r="AC2380"/>
      <c r="AD2380"/>
      <c r="AE2380"/>
      <c r="AF2380"/>
      <c r="AG2380"/>
      <c r="AH2380"/>
      <c r="AI2380"/>
      <c r="AJ2380"/>
    </row>
    <row r="2381" spans="1:36" s="4" customFormat="1" x14ac:dyDescent="0.25">
      <c r="A2381" s="125" t="s">
        <v>3221</v>
      </c>
      <c r="B2381" s="183">
        <v>167453843</v>
      </c>
      <c r="C2381" s="184">
        <v>5.74</v>
      </c>
      <c r="D2381" s="127">
        <f>(C2381+4.2+coefficient!$B$20-0.5)/0.9*1.19</f>
        <v>24.381777777777778</v>
      </c>
      <c r="E2381" s="128">
        <f>(C2381+4.2+coefficient!$B$20-0.5)/0.95</f>
        <v>19.410526315789475</v>
      </c>
      <c r="F2381" s="366" t="s">
        <v>842</v>
      </c>
      <c r="G2381" s="179">
        <v>2380</v>
      </c>
      <c r="H2381" s="367">
        <f>(C2381+4.2+coefficient!$B$20)/0.85*1.19</f>
        <v>26.516000000000002</v>
      </c>
      <c r="I2381" s="368">
        <v>294</v>
      </c>
      <c r="J2381" s="368">
        <v>167453843</v>
      </c>
      <c r="K2381" s="368">
        <v>454064</v>
      </c>
      <c r="L2381" s="369">
        <f>(C2381+4.2+coefficient!$B$20)/0.88*1.19</f>
        <v>25.612045454545456</v>
      </c>
      <c r="M2381" s="370">
        <v>295</v>
      </c>
      <c r="N2381" s="370">
        <v>167453843</v>
      </c>
      <c r="O2381" s="370">
        <v>454065</v>
      </c>
      <c r="P2381" s="371">
        <f>(C2381+4.2+coefficient!$B$20-0.5)/0.88*1.19</f>
        <v>24.935909090909092</v>
      </c>
      <c r="Q2381" s="372">
        <v>296</v>
      </c>
      <c r="R2381" s="372">
        <v>167453843</v>
      </c>
      <c r="S2381" s="372">
        <v>454066</v>
      </c>
      <c r="T2381" s="373">
        <f t="shared" si="166"/>
        <v>13.441590909090911</v>
      </c>
      <c r="U2381" s="374">
        <v>758</v>
      </c>
      <c r="V2381" s="374">
        <v>167453843</v>
      </c>
      <c r="W2381" s="374">
        <v>602722</v>
      </c>
      <c r="X2381" s="188">
        <f>L2381-4.9</f>
        <v>20.712045454545454</v>
      </c>
      <c r="Y2381" s="189">
        <v>759</v>
      </c>
      <c r="Z2381" s="189">
        <v>167453843</v>
      </c>
      <c r="AA2381" s="189">
        <v>602723</v>
      </c>
      <c r="AB2381" s="357">
        <v>20</v>
      </c>
      <c r="AC2381"/>
      <c r="AD2381"/>
      <c r="AE2381"/>
      <c r="AF2381"/>
      <c r="AG2381"/>
      <c r="AH2381"/>
      <c r="AI2381"/>
      <c r="AJ2381"/>
    </row>
    <row r="2382" spans="1:36" s="4" customFormat="1" x14ac:dyDescent="0.25">
      <c r="A2382" s="144" t="s">
        <v>3222</v>
      </c>
      <c r="B2382" s="183">
        <v>167453844</v>
      </c>
      <c r="C2382" s="184">
        <v>5.09</v>
      </c>
      <c r="D2382" s="127">
        <f>(C2382+4.2+coefficient!$B$20-0.5)/0.9*1.19</f>
        <v>23.522333333333332</v>
      </c>
      <c r="E2382" s="128">
        <f>(C2382+4.2+coefficient!$B$20-0.5)/0.95</f>
        <v>18.726315789473684</v>
      </c>
      <c r="F2382" s="375" t="s">
        <v>842</v>
      </c>
      <c r="G2382" s="179">
        <v>2381</v>
      </c>
      <c r="H2382" s="367">
        <f>(C2382+4.2+coefficient!$B$20)/0.85*1.19</f>
        <v>25.605999999999998</v>
      </c>
      <c r="I2382" s="368">
        <v>294</v>
      </c>
      <c r="J2382" s="368">
        <v>167453844</v>
      </c>
      <c r="K2382" s="368">
        <v>454067</v>
      </c>
      <c r="L2382" s="369">
        <f>(C2382+4.2+coefficient!$B$20)/0.88*1.19</f>
        <v>24.733068181818176</v>
      </c>
      <c r="M2382" s="370">
        <v>295</v>
      </c>
      <c r="N2382" s="370">
        <v>167453844</v>
      </c>
      <c r="O2382" s="370">
        <v>454068</v>
      </c>
      <c r="P2382" s="371">
        <f>(C2382+4.2+coefficient!$B$20-0.5)/0.88*1.19</f>
        <v>24.056931818181816</v>
      </c>
      <c r="Q2382" s="372">
        <v>296</v>
      </c>
      <c r="R2382" s="372">
        <v>167453844</v>
      </c>
      <c r="S2382" s="372">
        <v>454069</v>
      </c>
      <c r="T2382" s="373">
        <f t="shared" si="166"/>
        <v>12.562613636363636</v>
      </c>
      <c r="U2382" s="374">
        <v>758</v>
      </c>
      <c r="V2382" s="374">
        <v>167453844</v>
      </c>
      <c r="W2382" s="374">
        <v>602724</v>
      </c>
      <c r="X2382" s="188">
        <f>L2382-4.9</f>
        <v>19.833068181818177</v>
      </c>
      <c r="Y2382" s="189">
        <v>759</v>
      </c>
      <c r="Z2382" s="189">
        <v>167453844</v>
      </c>
      <c r="AA2382" s="189">
        <v>602725</v>
      </c>
      <c r="AB2382" s="357">
        <v>0</v>
      </c>
      <c r="AC2382"/>
      <c r="AD2382"/>
      <c r="AE2382"/>
      <c r="AF2382"/>
      <c r="AG2382"/>
      <c r="AH2382"/>
      <c r="AI2382"/>
      <c r="AJ2382"/>
    </row>
    <row r="2383" spans="1:36" s="4" customFormat="1" x14ac:dyDescent="0.25">
      <c r="A2383" s="125" t="s">
        <v>3223</v>
      </c>
      <c r="B2383" s="183">
        <v>167453845</v>
      </c>
      <c r="C2383" s="184">
        <v>5.49</v>
      </c>
      <c r="D2383" s="127">
        <f>(C2383+4.2+coefficient!$B$20-0.5)/0.9*1.19</f>
        <v>24.051222222222222</v>
      </c>
      <c r="E2383" s="128">
        <f>(C2383+4.2+coefficient!$B$20-0.5)/0.95</f>
        <v>19.147368421052633</v>
      </c>
      <c r="F2383" s="366" t="s">
        <v>842</v>
      </c>
      <c r="G2383" s="179">
        <v>2382</v>
      </c>
      <c r="H2383" s="367">
        <f>(C2383+4.2+coefficient!$B$20)/0.85*1.19</f>
        <v>26.166000000000004</v>
      </c>
      <c r="I2383" s="368">
        <v>294</v>
      </c>
      <c r="J2383" s="368">
        <v>167453845</v>
      </c>
      <c r="K2383" s="368">
        <v>454070</v>
      </c>
      <c r="L2383" s="369">
        <f>(C2383+4.2+coefficient!$B$20)/0.88*1.19</f>
        <v>25.273977272727272</v>
      </c>
      <c r="M2383" s="370">
        <v>295</v>
      </c>
      <c r="N2383" s="370">
        <v>167453845</v>
      </c>
      <c r="O2383" s="370">
        <v>454071</v>
      </c>
      <c r="P2383" s="371">
        <f>(C2383+4.2+coefficient!$B$20-0.5)/0.88*1.19</f>
        <v>24.597840909090909</v>
      </c>
      <c r="Q2383" s="372">
        <v>296</v>
      </c>
      <c r="R2383" s="372">
        <v>167453845</v>
      </c>
      <c r="S2383" s="372">
        <v>454072</v>
      </c>
      <c r="T2383" s="373">
        <f t="shared" si="166"/>
        <v>13.103522727272729</v>
      </c>
      <c r="U2383" s="374">
        <v>758</v>
      </c>
      <c r="V2383" s="374">
        <v>167453845</v>
      </c>
      <c r="W2383" s="374">
        <v>602726</v>
      </c>
      <c r="X2383" s="188">
        <f>L2383-2</f>
        <v>23.273977272727272</v>
      </c>
      <c r="Y2383" s="189">
        <v>759</v>
      </c>
      <c r="Z2383" s="189">
        <v>167453845</v>
      </c>
      <c r="AA2383" s="189">
        <v>602727</v>
      </c>
      <c r="AB2383" s="357">
        <v>20</v>
      </c>
      <c r="AC2383"/>
      <c r="AD2383"/>
      <c r="AE2383"/>
      <c r="AF2383"/>
      <c r="AG2383"/>
      <c r="AH2383"/>
      <c r="AI2383"/>
      <c r="AJ2383"/>
    </row>
    <row r="2384" spans="1:36" s="4" customFormat="1" x14ac:dyDescent="0.25">
      <c r="A2384" s="144" t="s">
        <v>3224</v>
      </c>
      <c r="B2384" s="183">
        <v>167453846</v>
      </c>
      <c r="C2384" s="184">
        <v>4.92</v>
      </c>
      <c r="D2384" s="127">
        <f>(C2384+4.2+coefficient!$B$20-0.5)/0.9*1.19</f>
        <v>23.297555555555558</v>
      </c>
      <c r="E2384" s="128">
        <f>(C2384+4.2+coefficient!$B$20-0.5)/0.95</f>
        <v>18.547368421052635</v>
      </c>
      <c r="F2384" s="375" t="s">
        <v>842</v>
      </c>
      <c r="G2384" s="179">
        <v>2383</v>
      </c>
      <c r="H2384" s="367">
        <f>(C2384+4.2+coefficient!$B$20)/0.85*1.19</f>
        <v>25.368000000000002</v>
      </c>
      <c r="I2384" s="368">
        <v>294</v>
      </c>
      <c r="J2384" s="368">
        <v>167453846</v>
      </c>
      <c r="K2384" s="368">
        <v>454073</v>
      </c>
      <c r="L2384" s="369">
        <f>(C2384+4.2+coefficient!$B$20)/0.88*1.19</f>
        <v>24.503181818181819</v>
      </c>
      <c r="M2384" s="370">
        <v>295</v>
      </c>
      <c r="N2384" s="370">
        <v>167453846</v>
      </c>
      <c r="O2384" s="370">
        <v>454074</v>
      </c>
      <c r="P2384" s="371">
        <f>(C2384+4.2+coefficient!$B$20-0.5)/0.88*1.19</f>
        <v>23.827045454545456</v>
      </c>
      <c r="Q2384" s="372">
        <v>296</v>
      </c>
      <c r="R2384" s="372">
        <v>167453846</v>
      </c>
      <c r="S2384" s="372">
        <v>454075</v>
      </c>
      <c r="T2384" s="373">
        <f t="shared" si="166"/>
        <v>12.332727272727274</v>
      </c>
      <c r="U2384" s="374">
        <v>758</v>
      </c>
      <c r="V2384" s="374">
        <v>167453846</v>
      </c>
      <c r="W2384" s="374">
        <v>602728</v>
      </c>
      <c r="X2384" s="188">
        <f>L2384-1</f>
        <v>23.503181818181819</v>
      </c>
      <c r="Y2384" s="189">
        <v>759</v>
      </c>
      <c r="Z2384" s="189">
        <v>167453846</v>
      </c>
      <c r="AA2384" s="189">
        <v>602729</v>
      </c>
      <c r="AB2384" s="357">
        <v>10</v>
      </c>
      <c r="AC2384"/>
      <c r="AD2384"/>
      <c r="AE2384"/>
      <c r="AF2384"/>
      <c r="AG2384"/>
      <c r="AH2384"/>
      <c r="AI2384"/>
      <c r="AJ2384"/>
    </row>
    <row r="2385" spans="1:36" s="4" customFormat="1" x14ac:dyDescent="0.25">
      <c r="A2385" s="125" t="s">
        <v>3225</v>
      </c>
      <c r="B2385" s="183">
        <v>167453847</v>
      </c>
      <c r="C2385" s="184">
        <v>5.82</v>
      </c>
      <c r="D2385" s="127">
        <f>(C2385+4.2+coefficient!$B$19-0.5)/0.9*1.19</f>
        <v>28.454222222222221</v>
      </c>
      <c r="E2385" s="128">
        <f>(C2385+4.2+coefficient!$B$19-0.5)/0.95</f>
        <v>22.652631578947368</v>
      </c>
      <c r="F2385" s="366" t="s">
        <v>841</v>
      </c>
      <c r="G2385" s="179">
        <v>2384</v>
      </c>
      <c r="H2385" s="367">
        <f>(C2385+4.2+coefficient!$B$19)/0.85*1.19</f>
        <v>30.827999999999999</v>
      </c>
      <c r="I2385" s="368">
        <v>294</v>
      </c>
      <c r="J2385" s="368">
        <v>167453847</v>
      </c>
      <c r="K2385" s="368">
        <v>454076</v>
      </c>
      <c r="L2385" s="369">
        <f>(C2385+4.2+coefficient!$B$19)/0.88*1.19</f>
        <v>29.777045454545455</v>
      </c>
      <c r="M2385" s="370">
        <v>295</v>
      </c>
      <c r="N2385" s="370">
        <v>167453847</v>
      </c>
      <c r="O2385" s="370">
        <v>454077</v>
      </c>
      <c r="P2385" s="371">
        <f>(C2385+4.2+coefficient!$B$19-0.5)/0.88*1.19</f>
        <v>29.100909090909088</v>
      </c>
      <c r="Q2385" s="372">
        <v>296</v>
      </c>
      <c r="R2385" s="372">
        <v>167453847</v>
      </c>
      <c r="S2385" s="372">
        <v>454078</v>
      </c>
      <c r="T2385" s="373">
        <f t="shared" si="166"/>
        <v>13.549772727272726</v>
      </c>
      <c r="U2385" s="374">
        <v>758</v>
      </c>
      <c r="V2385" s="374">
        <v>167453847</v>
      </c>
      <c r="W2385" s="374">
        <v>602730</v>
      </c>
      <c r="X2385" s="188">
        <f>L2385-1</f>
        <v>28.777045454545455</v>
      </c>
      <c r="Y2385" s="189">
        <v>759</v>
      </c>
      <c r="Z2385" s="189">
        <v>167453847</v>
      </c>
      <c r="AA2385" s="189">
        <v>602731</v>
      </c>
      <c r="AB2385" s="357">
        <v>10</v>
      </c>
      <c r="AC2385"/>
      <c r="AD2385"/>
      <c r="AE2385"/>
      <c r="AF2385"/>
      <c r="AG2385"/>
      <c r="AH2385"/>
      <c r="AI2385"/>
      <c r="AJ2385"/>
    </row>
    <row r="2386" spans="1:36" s="4" customFormat="1" x14ac:dyDescent="0.25">
      <c r="A2386" s="144" t="s">
        <v>3226</v>
      </c>
      <c r="B2386" s="183">
        <v>167453848</v>
      </c>
      <c r="C2386" s="184">
        <v>5.37</v>
      </c>
      <c r="D2386" s="127">
        <f>(C2386+4.2+coefficient!$B$20-0.5)/0.9*1.19</f>
        <v>23.892555555555557</v>
      </c>
      <c r="E2386" s="128">
        <f>(C2386+4.2+coefficient!$B$20-0.5)/0.95</f>
        <v>19.02105263157895</v>
      </c>
      <c r="F2386" s="375" t="s">
        <v>842</v>
      </c>
      <c r="G2386" s="179">
        <v>2385</v>
      </c>
      <c r="H2386" s="367">
        <f>(C2386+4.2+coefficient!$B$20)/0.85*1.19</f>
        <v>25.998000000000001</v>
      </c>
      <c r="I2386" s="368">
        <v>294</v>
      </c>
      <c r="J2386" s="368">
        <v>167453848</v>
      </c>
      <c r="K2386" s="368">
        <v>454079</v>
      </c>
      <c r="L2386" s="369">
        <f>(C2386+4.2+coefficient!$B$20)/0.88*1.19</f>
        <v>25.111704545454543</v>
      </c>
      <c r="M2386" s="370">
        <v>295</v>
      </c>
      <c r="N2386" s="370">
        <v>167453848</v>
      </c>
      <c r="O2386" s="370">
        <v>454080</v>
      </c>
      <c r="P2386" s="371">
        <f>(C2386+4.2+coefficient!$B$20-0.5)/0.88*1.19</f>
        <v>24.435568181818184</v>
      </c>
      <c r="Q2386" s="372">
        <v>296</v>
      </c>
      <c r="R2386" s="372">
        <v>167453848</v>
      </c>
      <c r="S2386" s="372">
        <v>454081</v>
      </c>
      <c r="T2386" s="373">
        <f t="shared" si="166"/>
        <v>12.94125</v>
      </c>
      <c r="U2386" s="374">
        <v>758</v>
      </c>
      <c r="V2386" s="374">
        <v>167453848</v>
      </c>
      <c r="W2386" s="374">
        <v>602732</v>
      </c>
      <c r="X2386" s="188">
        <f>L2386-2</f>
        <v>23.111704545454543</v>
      </c>
      <c r="Y2386" s="189">
        <v>759</v>
      </c>
      <c r="Z2386" s="189">
        <v>167453848</v>
      </c>
      <c r="AA2386" s="189">
        <v>602733</v>
      </c>
      <c r="AB2386" s="357">
        <v>20</v>
      </c>
      <c r="AC2386"/>
      <c r="AD2386"/>
      <c r="AE2386"/>
      <c r="AF2386"/>
      <c r="AG2386"/>
      <c r="AH2386"/>
      <c r="AI2386"/>
      <c r="AJ2386"/>
    </row>
    <row r="2387" spans="1:36" s="4" customFormat="1" x14ac:dyDescent="0.25">
      <c r="A2387" s="125" t="s">
        <v>3227</v>
      </c>
      <c r="B2387" s="183">
        <v>167453849</v>
      </c>
      <c r="C2387" s="184">
        <v>8.94</v>
      </c>
      <c r="D2387" s="127">
        <f>(C2387+4.2+coefficient!$B$19-0.5)/0.9*1.19</f>
        <v>32.579555555555551</v>
      </c>
      <c r="E2387" s="128">
        <f>(C2387+4.2+coefficient!$B$19-0.5)/0.95</f>
        <v>25.93684210526316</v>
      </c>
      <c r="F2387" s="366" t="s">
        <v>841</v>
      </c>
      <c r="G2387" s="179">
        <v>2386</v>
      </c>
      <c r="H2387" s="367">
        <f>(C2387+4.2+coefficient!$B$19)/0.85*1.19</f>
        <v>35.195999999999998</v>
      </c>
      <c r="I2387" s="368">
        <v>294</v>
      </c>
      <c r="J2387" s="368">
        <v>167453849</v>
      </c>
      <c r="K2387" s="368">
        <v>454082</v>
      </c>
      <c r="L2387" s="369">
        <f>(C2387+4.2+coefficient!$B$19)/0.88*1.19</f>
        <v>33.996136363636367</v>
      </c>
      <c r="M2387" s="370">
        <v>295</v>
      </c>
      <c r="N2387" s="370">
        <v>167453849</v>
      </c>
      <c r="O2387" s="370">
        <v>454083</v>
      </c>
      <c r="P2387" s="371">
        <f>(C2387+4.2+coefficient!$B$19-0.5)/0.88*1.19</f>
        <v>33.32</v>
      </c>
      <c r="Q2387" s="372">
        <v>296</v>
      </c>
      <c r="R2387" s="372">
        <v>167453849</v>
      </c>
      <c r="S2387" s="372">
        <v>454084</v>
      </c>
      <c r="T2387" s="373">
        <f t="shared" si="166"/>
        <v>17.768863636363637</v>
      </c>
      <c r="U2387" s="374">
        <v>758</v>
      </c>
      <c r="V2387" s="374">
        <v>167453849</v>
      </c>
      <c r="W2387" s="374">
        <v>602734</v>
      </c>
      <c r="X2387" s="188">
        <f>L2387-2</f>
        <v>31.996136363636367</v>
      </c>
      <c r="Y2387" s="189">
        <v>759</v>
      </c>
      <c r="Z2387" s="189">
        <v>167453849</v>
      </c>
      <c r="AA2387" s="189">
        <v>602735</v>
      </c>
      <c r="AB2387" s="357">
        <v>20</v>
      </c>
      <c r="AC2387"/>
      <c r="AD2387"/>
      <c r="AE2387"/>
      <c r="AF2387"/>
      <c r="AG2387"/>
      <c r="AH2387"/>
      <c r="AI2387"/>
      <c r="AJ2387"/>
    </row>
    <row r="2388" spans="1:36" s="4" customFormat="1" x14ac:dyDescent="0.25">
      <c r="A2388" s="144" t="s">
        <v>3228</v>
      </c>
      <c r="B2388" s="183">
        <v>167453850</v>
      </c>
      <c r="C2388" s="184">
        <v>5.49</v>
      </c>
      <c r="D2388" s="127">
        <f>(C2388+4.2+coefficient!$B$21-0.5)/0.9*1.19</f>
        <v>21.40677777777778</v>
      </c>
      <c r="E2388" s="128">
        <f>(C2388+4.2+coefficient!$B$21-0.5)/0.95</f>
        <v>17.042105263157897</v>
      </c>
      <c r="F2388" s="375" t="s">
        <v>516</v>
      </c>
      <c r="G2388" s="179">
        <v>2387</v>
      </c>
      <c r="H2388" s="367">
        <f>(C2388+4.2+coefficient!$B$21)/0.85*1.19</f>
        <v>23.366</v>
      </c>
      <c r="I2388" s="368">
        <v>294</v>
      </c>
      <c r="J2388" s="368">
        <v>167453850</v>
      </c>
      <c r="K2388" s="368">
        <v>454085</v>
      </c>
      <c r="L2388" s="369">
        <f>(C2388+4.2+coefficient!$B$21)/0.88*1.19</f>
        <v>22.569431818181819</v>
      </c>
      <c r="M2388" s="370">
        <v>295</v>
      </c>
      <c r="N2388" s="370">
        <v>167453850</v>
      </c>
      <c r="O2388" s="370">
        <v>454086</v>
      </c>
      <c r="P2388" s="371">
        <f>(C2388+4.2+coefficient!$B$21-0.5)/0.88*1.19</f>
        <v>21.893295454545456</v>
      </c>
      <c r="Q2388" s="372">
        <v>296</v>
      </c>
      <c r="R2388" s="372">
        <v>167453850</v>
      </c>
      <c r="S2388" s="372">
        <v>454087</v>
      </c>
      <c r="T2388" s="373">
        <f t="shared" si="166"/>
        <v>13.103522727272729</v>
      </c>
      <c r="U2388" s="374">
        <v>758</v>
      </c>
      <c r="V2388" s="374">
        <v>167453850</v>
      </c>
      <c r="W2388" s="374">
        <v>602736</v>
      </c>
      <c r="X2388" s="188">
        <f>L2388-2</f>
        <v>20.569431818181819</v>
      </c>
      <c r="Y2388" s="189">
        <v>759</v>
      </c>
      <c r="Z2388" s="189">
        <v>167453850</v>
      </c>
      <c r="AA2388" s="189">
        <v>602737</v>
      </c>
      <c r="AB2388" s="357">
        <v>20</v>
      </c>
      <c r="AC2388"/>
      <c r="AD2388"/>
      <c r="AE2388"/>
      <c r="AF2388"/>
      <c r="AG2388"/>
      <c r="AH2388"/>
      <c r="AI2388"/>
      <c r="AJ2388"/>
    </row>
    <row r="2389" spans="1:36" s="4" customFormat="1" x14ac:dyDescent="0.25">
      <c r="A2389" s="125" t="s">
        <v>3229</v>
      </c>
      <c r="B2389" s="183">
        <v>167453851</v>
      </c>
      <c r="C2389" s="184">
        <v>6.3</v>
      </c>
      <c r="D2389" s="127">
        <f>(C2389+4.2+coefficient!$B$20-0.5)/0.9*1.19</f>
        <v>25.12222222222222</v>
      </c>
      <c r="E2389" s="128">
        <f>(C2389+4.2+coefficient!$B$20-0.5)/0.95</f>
        <v>20</v>
      </c>
      <c r="F2389" s="366" t="s">
        <v>842</v>
      </c>
      <c r="G2389" s="179">
        <v>2388</v>
      </c>
      <c r="H2389" s="367">
        <f>(C2389+4.2+coefficient!$B$20)/0.85*1.19</f>
        <v>27.3</v>
      </c>
      <c r="I2389" s="368">
        <v>294</v>
      </c>
      <c r="J2389" s="368">
        <v>167453851</v>
      </c>
      <c r="K2389" s="368">
        <v>454088</v>
      </c>
      <c r="L2389" s="369">
        <f>(C2389+4.2+coefficient!$B$20)/0.88*1.19</f>
        <v>26.369318181818183</v>
      </c>
      <c r="M2389" s="370">
        <v>295</v>
      </c>
      <c r="N2389" s="370">
        <v>167453851</v>
      </c>
      <c r="O2389" s="370">
        <v>454089</v>
      </c>
      <c r="P2389" s="371">
        <f>(C2389+4.2+coefficient!$B$20-0.5)/0.88*1.19</f>
        <v>25.693181818181817</v>
      </c>
      <c r="Q2389" s="372">
        <v>296</v>
      </c>
      <c r="R2389" s="372">
        <v>167453851</v>
      </c>
      <c r="S2389" s="372">
        <v>454090</v>
      </c>
      <c r="T2389" s="373">
        <f t="shared" si="166"/>
        <v>14.198863636363635</v>
      </c>
      <c r="U2389" s="374">
        <v>758</v>
      </c>
      <c r="V2389" s="374">
        <v>167453851</v>
      </c>
      <c r="W2389" s="374">
        <v>602738</v>
      </c>
      <c r="X2389" s="188">
        <f>L2389-2</f>
        <v>24.369318181818183</v>
      </c>
      <c r="Y2389" s="189">
        <v>759</v>
      </c>
      <c r="Z2389" s="189">
        <v>167453851</v>
      </c>
      <c r="AA2389" s="189">
        <v>602739</v>
      </c>
      <c r="AB2389" s="357">
        <v>20</v>
      </c>
      <c r="AC2389"/>
      <c r="AD2389"/>
      <c r="AE2389">
        <v>1</v>
      </c>
      <c r="AF2389">
        <v>21.88</v>
      </c>
      <c r="AG2389">
        <v>0</v>
      </c>
      <c r="AH2389"/>
      <c r="AI2389"/>
      <c r="AJ2389"/>
    </row>
    <row r="2390" spans="1:36" s="4" customFormat="1" x14ac:dyDescent="0.25">
      <c r="A2390" s="144" t="s">
        <v>3230</v>
      </c>
      <c r="B2390" s="183">
        <v>167453852</v>
      </c>
      <c r="C2390" s="184">
        <v>6.3</v>
      </c>
      <c r="D2390" s="127">
        <f>(C2390+4.2+coefficient!$B$20-0.5)/0.9*1.19</f>
        <v>25.12222222222222</v>
      </c>
      <c r="E2390" s="128">
        <f>(C2390+4.2+coefficient!$B$20-0.5)/0.95</f>
        <v>20</v>
      </c>
      <c r="F2390" s="375" t="s">
        <v>842</v>
      </c>
      <c r="G2390" s="179">
        <v>2389</v>
      </c>
      <c r="H2390" s="367">
        <f>(C2390+4.2+coefficient!$B$20)/0.85*1.19</f>
        <v>27.3</v>
      </c>
      <c r="I2390" s="368">
        <v>294</v>
      </c>
      <c r="J2390" s="368">
        <v>167453852</v>
      </c>
      <c r="K2390" s="368">
        <v>454091</v>
      </c>
      <c r="L2390" s="369">
        <f>(C2390+4.2+coefficient!$B$20)/0.88*1.19</f>
        <v>26.369318181818183</v>
      </c>
      <c r="M2390" s="370">
        <v>295</v>
      </c>
      <c r="N2390" s="370">
        <v>167453852</v>
      </c>
      <c r="O2390" s="370">
        <v>454092</v>
      </c>
      <c r="P2390" s="371">
        <f>(C2390+4.2+coefficient!$B$20-0.5)/0.88*1.19</f>
        <v>25.693181818181817</v>
      </c>
      <c r="Q2390" s="372">
        <v>296</v>
      </c>
      <c r="R2390" s="372">
        <v>167453852</v>
      </c>
      <c r="S2390" s="372">
        <v>454093</v>
      </c>
      <c r="T2390" s="373">
        <f t="shared" si="166"/>
        <v>14.198863636363635</v>
      </c>
      <c r="U2390" s="374">
        <v>758</v>
      </c>
      <c r="V2390" s="374">
        <v>167453852</v>
      </c>
      <c r="W2390" s="374">
        <v>602740</v>
      </c>
      <c r="X2390" s="188">
        <f>L2390-2</f>
        <v>24.369318181818183</v>
      </c>
      <c r="Y2390" s="189">
        <v>759</v>
      </c>
      <c r="Z2390" s="189">
        <v>167453852</v>
      </c>
      <c r="AA2390" s="189">
        <v>602741</v>
      </c>
      <c r="AB2390" s="357">
        <v>20</v>
      </c>
      <c r="AC2390"/>
      <c r="AD2390"/>
      <c r="AE2390"/>
      <c r="AF2390"/>
      <c r="AG2390"/>
      <c r="AH2390"/>
      <c r="AI2390"/>
      <c r="AJ2390"/>
    </row>
    <row r="2391" spans="1:36" s="4" customFormat="1" x14ac:dyDescent="0.25">
      <c r="A2391" s="125" t="s">
        <v>3231</v>
      </c>
      <c r="B2391" s="183">
        <v>167453853</v>
      </c>
      <c r="C2391" s="184">
        <v>6.29</v>
      </c>
      <c r="D2391" s="127">
        <f>(C2391+4.2+coefficient!$B$20-0.5)/0.9*1.19</f>
        <v>25.109000000000002</v>
      </c>
      <c r="E2391" s="128">
        <f>(C2391+4.2+coefficient!$B$20-0.5)/0.95</f>
        <v>19.98947368421053</v>
      </c>
      <c r="F2391" s="366" t="s">
        <v>842</v>
      </c>
      <c r="G2391" s="179">
        <v>2390</v>
      </c>
      <c r="H2391" s="367">
        <f>(C2391+4.2+coefficient!$B$20)/0.85*1.19</f>
        <v>27.286000000000005</v>
      </c>
      <c r="I2391" s="368">
        <v>294</v>
      </c>
      <c r="J2391" s="368">
        <v>167453853</v>
      </c>
      <c r="K2391" s="368">
        <v>454094</v>
      </c>
      <c r="L2391" s="369">
        <f>(C2391+4.2+coefficient!$B$20)/0.88*1.19</f>
        <v>26.355795454545454</v>
      </c>
      <c r="M2391" s="370">
        <v>295</v>
      </c>
      <c r="N2391" s="370">
        <v>167453853</v>
      </c>
      <c r="O2391" s="370">
        <v>454095</v>
      </c>
      <c r="P2391" s="371">
        <f>(C2391+4.2+coefficient!$B$20-0.5)/0.88*1.19</f>
        <v>25.679659090909091</v>
      </c>
      <c r="Q2391" s="372">
        <v>296</v>
      </c>
      <c r="R2391" s="372">
        <v>167453853</v>
      </c>
      <c r="S2391" s="372">
        <v>454096</v>
      </c>
      <c r="T2391" s="373">
        <f t="shared" si="166"/>
        <v>14.185340909090908</v>
      </c>
      <c r="U2391" s="374">
        <v>758</v>
      </c>
      <c r="V2391" s="374">
        <v>167453853</v>
      </c>
      <c r="W2391" s="374">
        <v>602742</v>
      </c>
      <c r="X2391" s="188">
        <f>L2391-4.9</f>
        <v>21.455795454545452</v>
      </c>
      <c r="Y2391" s="189">
        <v>759</v>
      </c>
      <c r="Z2391" s="189">
        <v>167453853</v>
      </c>
      <c r="AA2391" s="189">
        <v>602743</v>
      </c>
      <c r="AB2391" s="357">
        <v>0</v>
      </c>
      <c r="AC2391"/>
      <c r="AD2391"/>
      <c r="AE2391"/>
      <c r="AF2391"/>
      <c r="AG2391"/>
      <c r="AH2391"/>
      <c r="AI2391"/>
      <c r="AJ2391"/>
    </row>
    <row r="2392" spans="1:36" s="4" customFormat="1" x14ac:dyDescent="0.25">
      <c r="A2392" s="144" t="s">
        <v>3232</v>
      </c>
      <c r="B2392" s="183">
        <v>167453854</v>
      </c>
      <c r="C2392" s="184">
        <v>2.87</v>
      </c>
      <c r="D2392" s="127">
        <f>(C2392+4.2+coefficient!$B$21-0.5)/0.9*1.19</f>
        <v>17.942555555555554</v>
      </c>
      <c r="E2392" s="128">
        <f>(C2392+4.2+coefficient!$B$21-0.5)/0.95</f>
        <v>14.284210526315791</v>
      </c>
      <c r="F2392" s="178" t="s">
        <v>516</v>
      </c>
      <c r="G2392" s="179">
        <v>2391</v>
      </c>
      <c r="H2392" s="180">
        <f>(C2392+4.2+coefficient!$B$21)/0.85*1.19</f>
        <v>19.698</v>
      </c>
      <c r="I2392" s="132">
        <v>294</v>
      </c>
      <c r="J2392" s="132">
        <v>167453854</v>
      </c>
      <c r="K2392" s="132">
        <v>454097</v>
      </c>
      <c r="L2392" s="181">
        <f>(C2392+4.2+coefficient!$B$21)/0.88*1.19</f>
        <v>19.02647727272727</v>
      </c>
      <c r="M2392" s="135">
        <v>295</v>
      </c>
      <c r="N2392" s="135">
        <v>167453854</v>
      </c>
      <c r="O2392" s="135">
        <v>454098</v>
      </c>
      <c r="P2392" s="182">
        <f>(C2392+4.2+coefficient!$B$21-0.5)/0.88*1.19</f>
        <v>18.350340909090907</v>
      </c>
      <c r="Q2392" s="137">
        <v>296</v>
      </c>
      <c r="R2392" s="137">
        <v>167453854</v>
      </c>
      <c r="S2392" s="137">
        <v>454099</v>
      </c>
      <c r="T2392" s="186">
        <f t="shared" si="166"/>
        <v>9.5605681818181818</v>
      </c>
      <c r="U2392" s="187">
        <v>758</v>
      </c>
      <c r="V2392" s="187">
        <v>167453854</v>
      </c>
      <c r="W2392" s="187">
        <v>602744</v>
      </c>
      <c r="X2392" s="188">
        <f>L2392-4.9</f>
        <v>14.12647727272727</v>
      </c>
      <c r="Y2392" s="189">
        <v>759</v>
      </c>
      <c r="Z2392" s="189">
        <v>167453854</v>
      </c>
      <c r="AA2392" s="189">
        <v>602745</v>
      </c>
      <c r="AB2392" s="357">
        <v>69</v>
      </c>
      <c r="AC2392"/>
      <c r="AD2392"/>
      <c r="AE2392"/>
      <c r="AF2392"/>
      <c r="AG2392"/>
      <c r="AH2392"/>
      <c r="AI2392"/>
      <c r="AJ2392"/>
    </row>
    <row r="2393" spans="1:36" s="4" customFormat="1" x14ac:dyDescent="0.25">
      <c r="A2393" s="148" t="s">
        <v>3233</v>
      </c>
      <c r="B2393" s="190">
        <v>167453855</v>
      </c>
      <c r="C2393" s="191">
        <v>3.68</v>
      </c>
      <c r="D2393" s="192">
        <f>(C2393+4.2+coefficient!$B$20-0.5)/0.9*1.19</f>
        <v>21.658000000000001</v>
      </c>
      <c r="E2393" s="193">
        <f>(C2393+4.2+coefficient!$B$20-0.5)/0.95</f>
        <v>17.242105263157899</v>
      </c>
      <c r="F2393" s="185" t="s">
        <v>842</v>
      </c>
      <c r="G2393" s="179">
        <v>2392</v>
      </c>
      <c r="H2393" s="180">
        <f>(C2393+4.2+coefficient!$B$20)/0.85*1.19</f>
        <v>23.632000000000005</v>
      </c>
      <c r="I2393" s="132">
        <v>294</v>
      </c>
      <c r="J2393" s="132">
        <v>167453855</v>
      </c>
      <c r="K2393" s="132">
        <v>454100</v>
      </c>
      <c r="L2393" s="181">
        <f>(C2393+4.2+coefficient!$B$20)/0.88*1.19</f>
        <v>22.826363636363638</v>
      </c>
      <c r="M2393" s="135">
        <v>295</v>
      </c>
      <c r="N2393" s="135">
        <v>167453855</v>
      </c>
      <c r="O2393" s="135">
        <v>454101</v>
      </c>
      <c r="P2393" s="182">
        <f>(C2393+4.2+coefficient!$B$20-0.5)/0.88*1.19</f>
        <v>22.150227272727275</v>
      </c>
      <c r="Q2393" s="137">
        <v>296</v>
      </c>
      <c r="R2393" s="137">
        <v>167453855</v>
      </c>
      <c r="S2393" s="137">
        <v>454102</v>
      </c>
      <c r="T2393" s="186">
        <f t="shared" si="166"/>
        <v>10.655909090909091</v>
      </c>
      <c r="U2393" s="187">
        <v>758</v>
      </c>
      <c r="V2393" s="187">
        <v>167453855</v>
      </c>
      <c r="W2393" s="187">
        <v>602746</v>
      </c>
      <c r="X2393" s="188">
        <f>L2393-2</f>
        <v>20.826363636363638</v>
      </c>
      <c r="Y2393" s="189">
        <v>759</v>
      </c>
      <c r="Z2393" s="189">
        <v>167453855</v>
      </c>
      <c r="AA2393" s="189">
        <v>602747</v>
      </c>
      <c r="AB2393" s="357">
        <v>69</v>
      </c>
      <c r="AC2393"/>
      <c r="AD2393"/>
      <c r="AE2393"/>
      <c r="AF2393"/>
      <c r="AG2393"/>
      <c r="AH2393"/>
      <c r="AI2393"/>
      <c r="AJ2393"/>
    </row>
    <row r="2394" spans="1:36" s="4" customFormat="1" x14ac:dyDescent="0.25">
      <c r="A2394" s="144" t="s">
        <v>3234</v>
      </c>
      <c r="B2394" s="183">
        <v>167453856</v>
      </c>
      <c r="C2394" s="184">
        <v>3.68</v>
      </c>
      <c r="D2394" s="127">
        <f>(C2394+4.2+coefficient!$B$20-0.5)/0.9*1.19</f>
        <v>21.658000000000001</v>
      </c>
      <c r="E2394" s="128">
        <f>(C2394+4.2+coefficient!$B$20-0.5)/0.95</f>
        <v>17.242105263157899</v>
      </c>
      <c r="F2394" s="178" t="s">
        <v>842</v>
      </c>
      <c r="G2394" s="179">
        <v>2393</v>
      </c>
      <c r="H2394" s="180">
        <f>(C2394+4.2+coefficient!$B$20)/0.85*1.19</f>
        <v>23.632000000000005</v>
      </c>
      <c r="I2394" s="132">
        <v>294</v>
      </c>
      <c r="J2394" s="132">
        <v>167453856</v>
      </c>
      <c r="K2394" s="132">
        <v>454103</v>
      </c>
      <c r="L2394" s="181">
        <f>(C2394+4.2+coefficient!$B$20)/0.88*1.19</f>
        <v>22.826363636363638</v>
      </c>
      <c r="M2394" s="135">
        <v>295</v>
      </c>
      <c r="N2394" s="135">
        <v>167453856</v>
      </c>
      <c r="O2394" s="135">
        <v>454104</v>
      </c>
      <c r="P2394" s="182">
        <f>(C2394+4.2+coefficient!$B$20-0.5)/0.88*1.19</f>
        <v>22.150227272727275</v>
      </c>
      <c r="Q2394" s="137">
        <v>296</v>
      </c>
      <c r="R2394" s="137">
        <v>167453856</v>
      </c>
      <c r="S2394" s="137">
        <v>454105</v>
      </c>
      <c r="T2394" s="186">
        <f t="shared" si="166"/>
        <v>10.655909090909091</v>
      </c>
      <c r="U2394" s="187">
        <v>758</v>
      </c>
      <c r="V2394" s="187">
        <v>167453856</v>
      </c>
      <c r="W2394" s="187">
        <v>602748</v>
      </c>
      <c r="X2394" s="188">
        <f>L2394-4.9</f>
        <v>17.926363636363639</v>
      </c>
      <c r="Y2394" s="189">
        <v>759</v>
      </c>
      <c r="Z2394" s="189">
        <v>167453856</v>
      </c>
      <c r="AA2394" s="189">
        <v>602749</v>
      </c>
      <c r="AB2394" s="357">
        <v>69</v>
      </c>
      <c r="AC2394"/>
      <c r="AD2394"/>
      <c r="AE2394"/>
      <c r="AF2394"/>
      <c r="AG2394"/>
      <c r="AH2394"/>
      <c r="AI2394"/>
      <c r="AJ2394"/>
    </row>
    <row r="2395" spans="1:36" s="4" customFormat="1" x14ac:dyDescent="0.25">
      <c r="A2395" s="125" t="s">
        <v>3235</v>
      </c>
      <c r="B2395" s="183">
        <v>167453857</v>
      </c>
      <c r="C2395" s="184">
        <v>2.75</v>
      </c>
      <c r="D2395" s="127">
        <f>(C2395+4.2+coefficient!$B$21-0.5)/0.9*1.19</f>
        <v>17.783888888888885</v>
      </c>
      <c r="E2395" s="128">
        <f>(C2395+4.2+coefficient!$B$21-0.5)/0.95</f>
        <v>14.157894736842104</v>
      </c>
      <c r="F2395" s="185" t="s">
        <v>516</v>
      </c>
      <c r="G2395" s="179">
        <v>2394</v>
      </c>
      <c r="H2395" s="180">
        <f>(C2395+4.2+coefficient!$B$21)/0.85*1.19</f>
        <v>19.529999999999998</v>
      </c>
      <c r="I2395" s="132">
        <v>294</v>
      </c>
      <c r="J2395" s="132">
        <v>167453857</v>
      </c>
      <c r="K2395" s="132">
        <v>454106</v>
      </c>
      <c r="L2395" s="181">
        <f>(C2395+4.2+coefficient!$B$21)/0.88*1.19</f>
        <v>18.864204545454545</v>
      </c>
      <c r="M2395" s="135">
        <v>295</v>
      </c>
      <c r="N2395" s="135">
        <v>167453857</v>
      </c>
      <c r="O2395" s="135">
        <v>454107</v>
      </c>
      <c r="P2395" s="182">
        <f>(C2395+4.2+coefficient!$B$21-0.5)/0.88*1.19</f>
        <v>18.188068181818181</v>
      </c>
      <c r="Q2395" s="137">
        <v>296</v>
      </c>
      <c r="R2395" s="137">
        <v>167453857</v>
      </c>
      <c r="S2395" s="137">
        <v>454108</v>
      </c>
      <c r="T2395" s="186">
        <f t="shared" si="166"/>
        <v>9.3982954545454547</v>
      </c>
      <c r="U2395" s="187">
        <v>758</v>
      </c>
      <c r="V2395" s="187">
        <v>167453857</v>
      </c>
      <c r="W2395" s="187">
        <v>602750</v>
      </c>
      <c r="X2395" s="188">
        <f>L2395-4.9</f>
        <v>13.964204545454544</v>
      </c>
      <c r="Y2395" s="189">
        <v>759</v>
      </c>
      <c r="Z2395" s="189">
        <v>167453857</v>
      </c>
      <c r="AA2395" s="189">
        <v>602751</v>
      </c>
      <c r="AB2395" s="357">
        <v>61</v>
      </c>
      <c r="AC2395"/>
      <c r="AD2395"/>
      <c r="AE2395"/>
      <c r="AF2395"/>
      <c r="AG2395"/>
      <c r="AH2395"/>
      <c r="AI2395"/>
      <c r="AJ2395"/>
    </row>
    <row r="2396" spans="1:36" s="4" customFormat="1" x14ac:dyDescent="0.25">
      <c r="A2396" s="146" t="s">
        <v>3236</v>
      </c>
      <c r="B2396" s="190">
        <v>167453858</v>
      </c>
      <c r="C2396" s="191">
        <v>3.56</v>
      </c>
      <c r="D2396" s="192">
        <f>(C2396+4.2+coefficient!$B$20-0.5)/0.9*1.19</f>
        <v>21.499333333333329</v>
      </c>
      <c r="E2396" s="193">
        <f>(C2396+4.2+coefficient!$B$20-0.5)/0.95</f>
        <v>17.11578947368421</v>
      </c>
      <c r="F2396" s="178" t="s">
        <v>842</v>
      </c>
      <c r="G2396" s="179">
        <v>2395</v>
      </c>
      <c r="H2396" s="180">
        <f>(C2396+4.2+coefficient!$B$20)/0.85*1.19</f>
        <v>23.463999999999995</v>
      </c>
      <c r="I2396" s="132">
        <v>294</v>
      </c>
      <c r="J2396" s="132">
        <v>167453858</v>
      </c>
      <c r="K2396" s="132">
        <v>454109</v>
      </c>
      <c r="L2396" s="181">
        <f>(C2396+4.2+coefficient!$B$20)/0.88*1.19</f>
        <v>22.664090909090906</v>
      </c>
      <c r="M2396" s="135">
        <v>295</v>
      </c>
      <c r="N2396" s="135">
        <v>167453858</v>
      </c>
      <c r="O2396" s="135">
        <v>454110</v>
      </c>
      <c r="P2396" s="182">
        <f>(C2396+4.2+coefficient!$B$20-0.5)/0.88*1.19</f>
        <v>21.987954545454542</v>
      </c>
      <c r="Q2396" s="137">
        <v>296</v>
      </c>
      <c r="R2396" s="137">
        <v>167453858</v>
      </c>
      <c r="S2396" s="137">
        <v>454111</v>
      </c>
      <c r="T2396" s="186">
        <f t="shared" si="166"/>
        <v>10.493636363636364</v>
      </c>
      <c r="U2396" s="187">
        <v>758</v>
      </c>
      <c r="V2396" s="187">
        <v>167453858</v>
      </c>
      <c r="W2396" s="187">
        <v>602752</v>
      </c>
      <c r="X2396" s="188">
        <f>L2396-2</f>
        <v>20.664090909090906</v>
      </c>
      <c r="Y2396" s="189">
        <v>759</v>
      </c>
      <c r="Z2396" s="189">
        <v>167453858</v>
      </c>
      <c r="AA2396" s="189">
        <v>602753</v>
      </c>
      <c r="AB2396" s="357">
        <v>61</v>
      </c>
      <c r="AC2396"/>
      <c r="AD2396"/>
      <c r="AE2396"/>
      <c r="AF2396"/>
      <c r="AG2396"/>
      <c r="AH2396"/>
      <c r="AI2396"/>
      <c r="AJ2396"/>
    </row>
    <row r="2397" spans="1:36" s="4" customFormat="1" x14ac:dyDescent="0.25">
      <c r="A2397" s="125" t="s">
        <v>3237</v>
      </c>
      <c r="B2397" s="183">
        <v>167453859</v>
      </c>
      <c r="C2397" s="184">
        <v>3.56</v>
      </c>
      <c r="D2397" s="127">
        <f>(C2397+4.2+coefficient!$B$20-0.5)/0.9*1.19</f>
        <v>21.499333333333329</v>
      </c>
      <c r="E2397" s="128">
        <f>(C2397+4.2+coefficient!$B$20-0.5)/0.95</f>
        <v>17.11578947368421</v>
      </c>
      <c r="F2397" s="185" t="s">
        <v>842</v>
      </c>
      <c r="G2397" s="179">
        <v>2396</v>
      </c>
      <c r="H2397" s="180">
        <f>(C2397+4.2+coefficient!$B$20)/0.85*1.19</f>
        <v>23.463999999999995</v>
      </c>
      <c r="I2397" s="132">
        <v>294</v>
      </c>
      <c r="J2397" s="132">
        <v>167453859</v>
      </c>
      <c r="K2397" s="132">
        <v>454112</v>
      </c>
      <c r="L2397" s="181">
        <f>(C2397+4.2+coefficient!$B$20)/0.88*1.19</f>
        <v>22.664090909090906</v>
      </c>
      <c r="M2397" s="135">
        <v>295</v>
      </c>
      <c r="N2397" s="135">
        <v>167453859</v>
      </c>
      <c r="O2397" s="135">
        <v>454113</v>
      </c>
      <c r="P2397" s="182">
        <f>(C2397+4.2+coefficient!$B$20-0.5)/0.88*1.19</f>
        <v>21.987954545454542</v>
      </c>
      <c r="Q2397" s="137">
        <v>296</v>
      </c>
      <c r="R2397" s="137">
        <v>167453859</v>
      </c>
      <c r="S2397" s="137">
        <v>454114</v>
      </c>
      <c r="T2397" s="186">
        <f t="shared" si="166"/>
        <v>10.493636363636364</v>
      </c>
      <c r="U2397" s="187">
        <v>758</v>
      </c>
      <c r="V2397" s="187">
        <v>167453859</v>
      </c>
      <c r="W2397" s="187">
        <v>602754</v>
      </c>
      <c r="X2397" s="188">
        <f>L2397-4.9</f>
        <v>17.764090909090903</v>
      </c>
      <c r="Y2397" s="189">
        <v>759</v>
      </c>
      <c r="Z2397" s="189">
        <v>167453859</v>
      </c>
      <c r="AA2397" s="189">
        <v>602755</v>
      </c>
      <c r="AB2397" s="357">
        <v>61</v>
      </c>
      <c r="AC2397"/>
      <c r="AD2397"/>
      <c r="AE2397"/>
      <c r="AF2397"/>
      <c r="AG2397"/>
      <c r="AH2397"/>
      <c r="AI2397"/>
      <c r="AJ2397"/>
    </row>
    <row r="2398" spans="1:36" s="4" customFormat="1" x14ac:dyDescent="0.25">
      <c r="A2398" s="146" t="s">
        <v>3238</v>
      </c>
      <c r="B2398" s="190">
        <v>167453860</v>
      </c>
      <c r="C2398" s="191">
        <v>3.55</v>
      </c>
      <c r="D2398" s="192">
        <f>(C2398+4.2+coefficient!$B$20-0.5)/0.9*1.19</f>
        <v>21.486111111111107</v>
      </c>
      <c r="E2398" s="193">
        <f>(C2398+4.2+coefficient!$B$20-0.5)/0.95</f>
        <v>17.105263157894736</v>
      </c>
      <c r="F2398" s="178" t="s">
        <v>842</v>
      </c>
      <c r="G2398" s="179">
        <v>2397</v>
      </c>
      <c r="H2398" s="180">
        <f>(C2398+4.2+coefficient!$B$20)/0.85*1.19</f>
        <v>23.45</v>
      </c>
      <c r="I2398" s="132">
        <v>294</v>
      </c>
      <c r="J2398" s="132">
        <v>167453860</v>
      </c>
      <c r="K2398" s="132">
        <v>454115</v>
      </c>
      <c r="L2398" s="181">
        <f>(C2398+4.2+coefficient!$B$20)/0.88*1.19</f>
        <v>22.650568181818183</v>
      </c>
      <c r="M2398" s="135">
        <v>295</v>
      </c>
      <c r="N2398" s="135">
        <v>167453860</v>
      </c>
      <c r="O2398" s="135">
        <v>454116</v>
      </c>
      <c r="P2398" s="182">
        <f>(C2398+4.2+coefficient!$B$20-0.5)/0.88*1.19</f>
        <v>21.974431818181817</v>
      </c>
      <c r="Q2398" s="137">
        <v>296</v>
      </c>
      <c r="R2398" s="137">
        <v>167453860</v>
      </c>
      <c r="S2398" s="137">
        <v>454117</v>
      </c>
      <c r="T2398" s="186">
        <f t="shared" si="166"/>
        <v>10.480113636363635</v>
      </c>
      <c r="U2398" s="187">
        <v>758</v>
      </c>
      <c r="V2398" s="187">
        <v>167453860</v>
      </c>
      <c r="W2398" s="187">
        <v>602756</v>
      </c>
      <c r="X2398" s="188">
        <f>L2398-4.9</f>
        <v>17.750568181818181</v>
      </c>
      <c r="Y2398" s="189">
        <v>759</v>
      </c>
      <c r="Z2398" s="189">
        <v>167453860</v>
      </c>
      <c r="AA2398" s="189">
        <v>602757</v>
      </c>
      <c r="AB2398" s="357">
        <v>0</v>
      </c>
      <c r="AC2398"/>
      <c r="AD2398"/>
      <c r="AE2398"/>
      <c r="AF2398"/>
      <c r="AG2398"/>
      <c r="AH2398"/>
      <c r="AI2398"/>
      <c r="AJ2398"/>
    </row>
    <row r="2399" spans="1:36" s="4" customFormat="1" x14ac:dyDescent="0.25">
      <c r="A2399" s="125" t="s">
        <v>3239</v>
      </c>
      <c r="B2399" s="183">
        <v>167453861</v>
      </c>
      <c r="C2399" s="184">
        <v>2.88</v>
      </c>
      <c r="D2399" s="127">
        <f>(C2399+4.2+coefficient!$B$21-0.5)/0.9*1.19</f>
        <v>17.955777777777776</v>
      </c>
      <c r="E2399" s="128">
        <f>(C2399+4.2+coefficient!$B$21-0.5)/0.95</f>
        <v>14.294736842105264</v>
      </c>
      <c r="F2399" s="185" t="s">
        <v>516</v>
      </c>
      <c r="G2399" s="179">
        <v>2398</v>
      </c>
      <c r="H2399" s="180">
        <f>(C2399+4.2+coefficient!$B$21)/0.85*1.19</f>
        <v>19.712</v>
      </c>
      <c r="I2399" s="132">
        <v>294</v>
      </c>
      <c r="J2399" s="132">
        <v>167453861</v>
      </c>
      <c r="K2399" s="132">
        <v>454118</v>
      </c>
      <c r="L2399" s="181">
        <f>(C2399+4.2+coefficient!$B$21)/0.88*1.19</f>
        <v>19.04</v>
      </c>
      <c r="M2399" s="135">
        <v>295</v>
      </c>
      <c r="N2399" s="135">
        <v>167453861</v>
      </c>
      <c r="O2399" s="135">
        <v>454119</v>
      </c>
      <c r="P2399" s="182">
        <f>(C2399+4.2+coefficient!$B$21-0.5)/0.88*1.19</f>
        <v>18.363863636363636</v>
      </c>
      <c r="Q2399" s="137">
        <v>296</v>
      </c>
      <c r="R2399" s="137">
        <v>167453861</v>
      </c>
      <c r="S2399" s="137">
        <v>454120</v>
      </c>
      <c r="T2399" s="186">
        <f t="shared" si="166"/>
        <v>9.5740909090909074</v>
      </c>
      <c r="U2399" s="187">
        <v>758</v>
      </c>
      <c r="V2399" s="187">
        <v>167453861</v>
      </c>
      <c r="W2399" s="187">
        <v>602758</v>
      </c>
      <c r="X2399" s="188">
        <f>L2399-4.9</f>
        <v>14.139999999999999</v>
      </c>
      <c r="Y2399" s="189">
        <v>759</v>
      </c>
      <c r="Z2399" s="189">
        <v>167453861</v>
      </c>
      <c r="AA2399" s="189">
        <v>602759</v>
      </c>
      <c r="AB2399" s="357">
        <v>25</v>
      </c>
      <c r="AC2399"/>
      <c r="AD2399"/>
      <c r="AE2399"/>
      <c r="AF2399"/>
      <c r="AG2399"/>
      <c r="AH2399"/>
      <c r="AI2399"/>
      <c r="AJ2399"/>
    </row>
    <row r="2400" spans="1:36" s="4" customFormat="1" x14ac:dyDescent="0.25">
      <c r="A2400" s="144" t="s">
        <v>3240</v>
      </c>
      <c r="B2400" s="183">
        <v>167453862</v>
      </c>
      <c r="C2400" s="184">
        <v>2.96</v>
      </c>
      <c r="D2400" s="127">
        <f>(C2400+4.2+coefficient!$B$21-0.5)/0.9*1.19</f>
        <v>18.061555555555554</v>
      </c>
      <c r="E2400" s="128">
        <f>(C2400+4.2+coefficient!$B$21-0.5)/0.95</f>
        <v>14.378947368421054</v>
      </c>
      <c r="F2400" s="178" t="s">
        <v>516</v>
      </c>
      <c r="G2400" s="179">
        <v>2399</v>
      </c>
      <c r="H2400" s="180">
        <f>(C2400+4.2+coefficient!$B$21)/0.85*1.19</f>
        <v>19.824000000000002</v>
      </c>
      <c r="I2400" s="132">
        <v>294</v>
      </c>
      <c r="J2400" s="132">
        <v>167453862</v>
      </c>
      <c r="K2400" s="132">
        <v>454121</v>
      </c>
      <c r="L2400" s="181">
        <f>(C2400+4.2+coefficient!$B$21)/0.88*1.19</f>
        <v>19.148181818181815</v>
      </c>
      <c r="M2400" s="135">
        <v>295</v>
      </c>
      <c r="N2400" s="135">
        <v>167453862</v>
      </c>
      <c r="O2400" s="135">
        <v>454122</v>
      </c>
      <c r="P2400" s="182">
        <f>(C2400+4.2+coefficient!$B$21-0.5)/0.88*1.19</f>
        <v>18.472045454545455</v>
      </c>
      <c r="Q2400" s="137">
        <v>296</v>
      </c>
      <c r="R2400" s="137">
        <v>167453862</v>
      </c>
      <c r="S2400" s="137">
        <v>454123</v>
      </c>
      <c r="T2400" s="186">
        <f t="shared" si="166"/>
        <v>9.6822727272727267</v>
      </c>
      <c r="U2400" s="187">
        <v>758</v>
      </c>
      <c r="V2400" s="187">
        <v>167453862</v>
      </c>
      <c r="W2400" s="187">
        <v>602760</v>
      </c>
      <c r="X2400" s="188">
        <f>L2400-4.9</f>
        <v>14.248181818181815</v>
      </c>
      <c r="Y2400" s="189">
        <v>759</v>
      </c>
      <c r="Z2400" s="189">
        <v>167453862</v>
      </c>
      <c r="AA2400" s="189">
        <v>602761</v>
      </c>
      <c r="AB2400" s="357">
        <v>36</v>
      </c>
      <c r="AC2400"/>
      <c r="AD2400"/>
      <c r="AE2400"/>
      <c r="AF2400"/>
      <c r="AG2400"/>
      <c r="AH2400"/>
      <c r="AI2400"/>
      <c r="AJ2400"/>
    </row>
    <row r="2401" spans="1:36" s="4" customFormat="1" x14ac:dyDescent="0.25">
      <c r="A2401" s="125" t="s">
        <v>3241</v>
      </c>
      <c r="B2401" s="183">
        <v>167453863</v>
      </c>
      <c r="C2401" s="184">
        <v>3.25</v>
      </c>
      <c r="D2401" s="127">
        <f>(C2401+4.2+coefficient!$B$21-0.5)/0.9*1.19</f>
        <v>18.444999999999997</v>
      </c>
      <c r="E2401" s="128">
        <f>(C2401+4.2+coefficient!$B$21-0.5)/0.95</f>
        <v>14.684210526315789</v>
      </c>
      <c r="F2401" s="185" t="s">
        <v>516</v>
      </c>
      <c r="G2401" s="179">
        <v>2400</v>
      </c>
      <c r="H2401" s="180">
        <f>(C2401+4.2+coefficient!$B$21)/0.85*1.19</f>
        <v>20.23</v>
      </c>
      <c r="I2401" s="132">
        <v>294</v>
      </c>
      <c r="J2401" s="132">
        <v>167453863</v>
      </c>
      <c r="K2401" s="132">
        <v>454124</v>
      </c>
      <c r="L2401" s="181">
        <f>(C2401+4.2+coefficient!$B$21)/0.88*1.19</f>
        <v>19.540340909090904</v>
      </c>
      <c r="M2401" s="135">
        <v>295</v>
      </c>
      <c r="N2401" s="135">
        <v>167453863</v>
      </c>
      <c r="O2401" s="135">
        <v>454125</v>
      </c>
      <c r="P2401" s="182">
        <f>(C2401+4.2+coefficient!$B$21-0.5)/0.88*1.19</f>
        <v>18.864204545454545</v>
      </c>
      <c r="Q2401" s="137">
        <v>296</v>
      </c>
      <c r="R2401" s="137">
        <v>167453863</v>
      </c>
      <c r="S2401" s="137">
        <v>454126</v>
      </c>
      <c r="T2401" s="186">
        <f t="shared" si="166"/>
        <v>10.074431818181818</v>
      </c>
      <c r="U2401" s="187">
        <v>758</v>
      </c>
      <c r="V2401" s="187">
        <v>167453863</v>
      </c>
      <c r="W2401" s="187">
        <v>602762</v>
      </c>
      <c r="X2401" s="188">
        <f>L2401-2</f>
        <v>17.540340909090904</v>
      </c>
      <c r="Y2401" s="189">
        <v>759</v>
      </c>
      <c r="Z2401" s="189">
        <v>167453863</v>
      </c>
      <c r="AA2401" s="189">
        <v>602763</v>
      </c>
      <c r="AB2401" s="357">
        <v>18</v>
      </c>
      <c r="AC2401"/>
      <c r="AD2401"/>
      <c r="AE2401"/>
      <c r="AF2401"/>
      <c r="AG2401"/>
      <c r="AH2401"/>
      <c r="AI2401"/>
      <c r="AJ2401"/>
    </row>
    <row r="2402" spans="1:36" s="4" customFormat="1" x14ac:dyDescent="0.25">
      <c r="A2402" s="144" t="s">
        <v>3242</v>
      </c>
      <c r="B2402" s="183">
        <v>167453864</v>
      </c>
      <c r="C2402" s="184">
        <v>3.06</v>
      </c>
      <c r="D2402" s="127">
        <f>(C2402+4.2+coefficient!$B$20-0.5)/0.9*1.19</f>
        <v>20.838222222222218</v>
      </c>
      <c r="E2402" s="128">
        <f>(C2402+4.2+coefficient!$B$20-0.5)/0.95</f>
        <v>16.589473684210525</v>
      </c>
      <c r="F2402" s="178" t="s">
        <v>842</v>
      </c>
      <c r="G2402" s="179">
        <v>2401</v>
      </c>
      <c r="H2402" s="180">
        <f>(C2402+4.2+coefficient!$B$20)/0.85*1.19</f>
        <v>22.763999999999999</v>
      </c>
      <c r="I2402" s="132">
        <v>294</v>
      </c>
      <c r="J2402" s="132">
        <v>167453864</v>
      </c>
      <c r="K2402" s="132">
        <v>454127</v>
      </c>
      <c r="L2402" s="181">
        <f>(C2402+4.2+coefficient!$B$20)/0.88*1.19</f>
        <v>21.987954545454542</v>
      </c>
      <c r="M2402" s="135">
        <v>295</v>
      </c>
      <c r="N2402" s="135">
        <v>167453864</v>
      </c>
      <c r="O2402" s="135">
        <v>454128</v>
      </c>
      <c r="P2402" s="182">
        <f>(C2402+4.2+coefficient!$B$20-0.5)/0.88*1.19</f>
        <v>21.311818181818179</v>
      </c>
      <c r="Q2402" s="137">
        <v>296</v>
      </c>
      <c r="R2402" s="137">
        <v>167453864</v>
      </c>
      <c r="S2402" s="137">
        <v>454129</v>
      </c>
      <c r="T2402" s="186">
        <f t="shared" si="166"/>
        <v>9.817499999999999</v>
      </c>
      <c r="U2402" s="187">
        <v>758</v>
      </c>
      <c r="V2402" s="187">
        <v>167453864</v>
      </c>
      <c r="W2402" s="187">
        <v>602764</v>
      </c>
      <c r="X2402" s="188">
        <f t="shared" ref="X2402:X2412" si="167">L2402-4.9</f>
        <v>17.087954545454544</v>
      </c>
      <c r="Y2402" s="189">
        <v>759</v>
      </c>
      <c r="Z2402" s="189">
        <v>167453864</v>
      </c>
      <c r="AA2402" s="189">
        <v>602765</v>
      </c>
      <c r="AB2402" s="357">
        <v>31</v>
      </c>
      <c r="AC2402"/>
      <c r="AD2402"/>
      <c r="AE2402">
        <v>1</v>
      </c>
      <c r="AF2402">
        <v>16.579999999999998</v>
      </c>
      <c r="AG2402">
        <v>0</v>
      </c>
      <c r="AH2402"/>
      <c r="AI2402"/>
      <c r="AJ2402"/>
    </row>
    <row r="2403" spans="1:36" s="4" customFormat="1" x14ac:dyDescent="0.25">
      <c r="A2403" s="125" t="s">
        <v>3243</v>
      </c>
      <c r="B2403" s="183">
        <v>167453865</v>
      </c>
      <c r="C2403" s="184">
        <v>9.8800000000000008</v>
      </c>
      <c r="D2403" s="127">
        <f>(C2403+4.2+coefficient!$B$21-0.5)/0.9*1.19</f>
        <v>27.211333333333332</v>
      </c>
      <c r="E2403" s="128">
        <f>(C2403+4.2+coefficient!$B$21-0.5)/0.95</f>
        <v>21.663157894736845</v>
      </c>
      <c r="F2403" s="185" t="s">
        <v>516</v>
      </c>
      <c r="G2403" s="179">
        <v>2402</v>
      </c>
      <c r="H2403" s="180">
        <f>(C2403+4.2+coefficient!$B$21)/0.85*1.19</f>
        <v>29.512000000000004</v>
      </c>
      <c r="I2403" s="132">
        <v>294</v>
      </c>
      <c r="J2403" s="132">
        <v>167453865</v>
      </c>
      <c r="K2403" s="132">
        <v>454130</v>
      </c>
      <c r="L2403" s="181">
        <f>(C2403+4.2+coefficient!$B$21)/0.88*1.19</f>
        <v>28.505909090909093</v>
      </c>
      <c r="M2403" s="135">
        <v>295</v>
      </c>
      <c r="N2403" s="135">
        <v>167453865</v>
      </c>
      <c r="O2403" s="135">
        <v>454131</v>
      </c>
      <c r="P2403" s="182">
        <f>(C2403+4.2+coefficient!$B$21-0.5)/0.88*1.19</f>
        <v>27.829772727272726</v>
      </c>
      <c r="Q2403" s="137">
        <v>296</v>
      </c>
      <c r="R2403" s="137">
        <v>167453865</v>
      </c>
      <c r="S2403" s="137">
        <v>454132</v>
      </c>
      <c r="T2403" s="186">
        <f t="shared" si="166"/>
        <v>19.040000000000003</v>
      </c>
      <c r="U2403" s="187">
        <v>758</v>
      </c>
      <c r="V2403" s="187">
        <v>167453865</v>
      </c>
      <c r="W2403" s="187">
        <v>602766</v>
      </c>
      <c r="X2403" s="188">
        <f t="shared" si="167"/>
        <v>23.605909090909094</v>
      </c>
      <c r="Y2403" s="189">
        <v>759</v>
      </c>
      <c r="Z2403" s="189">
        <v>167453865</v>
      </c>
      <c r="AA2403" s="189">
        <v>602767</v>
      </c>
      <c r="AB2403" s="357">
        <v>18</v>
      </c>
      <c r="AC2403"/>
      <c r="AD2403"/>
      <c r="AE2403"/>
      <c r="AF2403"/>
      <c r="AG2403"/>
      <c r="AH2403"/>
      <c r="AI2403"/>
      <c r="AJ2403"/>
    </row>
    <row r="2404" spans="1:36" s="4" customFormat="1" x14ac:dyDescent="0.25">
      <c r="A2404" s="144" t="s">
        <v>3244</v>
      </c>
      <c r="B2404" s="183">
        <v>167453866</v>
      </c>
      <c r="C2404" s="184">
        <v>4.3099999999999996</v>
      </c>
      <c r="D2404" s="127">
        <f>(C2404+4.2+coefficient!$B$21-0.5)/0.9*1.19</f>
        <v>19.846555555555554</v>
      </c>
      <c r="E2404" s="128">
        <f>(C2404+4.2+coefficient!$B$21-0.5)/0.95</f>
        <v>15.8</v>
      </c>
      <c r="F2404" s="178" t="s">
        <v>516</v>
      </c>
      <c r="G2404" s="179">
        <v>2403</v>
      </c>
      <c r="H2404" s="180">
        <f>(C2404+4.2+coefficient!$B$21)/0.85*1.19</f>
        <v>21.713999999999999</v>
      </c>
      <c r="I2404" s="132">
        <v>294</v>
      </c>
      <c r="J2404" s="132">
        <v>167453866</v>
      </c>
      <c r="K2404" s="132">
        <v>454133</v>
      </c>
      <c r="L2404" s="181">
        <f>(C2404+4.2+coefficient!$B$21)/0.88*1.19</f>
        <v>20.973749999999999</v>
      </c>
      <c r="M2404" s="135">
        <v>295</v>
      </c>
      <c r="N2404" s="135">
        <v>167453866</v>
      </c>
      <c r="O2404" s="135">
        <v>454134</v>
      </c>
      <c r="P2404" s="182">
        <f>(C2404+4.2+coefficient!$B$21-0.5)/0.88*1.19</f>
        <v>20.297613636363632</v>
      </c>
      <c r="Q2404" s="137">
        <v>296</v>
      </c>
      <c r="R2404" s="137">
        <v>167453866</v>
      </c>
      <c r="S2404" s="137">
        <v>454135</v>
      </c>
      <c r="T2404" s="186">
        <f t="shared" si="166"/>
        <v>11.507840909090907</v>
      </c>
      <c r="U2404" s="187">
        <v>758</v>
      </c>
      <c r="V2404" s="187">
        <v>167453866</v>
      </c>
      <c r="W2404" s="187">
        <v>602768</v>
      </c>
      <c r="X2404" s="188">
        <f t="shared" si="167"/>
        <v>16.073749999999997</v>
      </c>
      <c r="Y2404" s="189">
        <v>759</v>
      </c>
      <c r="Z2404" s="189">
        <v>167453866</v>
      </c>
      <c r="AA2404" s="189">
        <v>602769</v>
      </c>
      <c r="AB2404" s="357">
        <v>36</v>
      </c>
      <c r="AC2404"/>
      <c r="AD2404"/>
      <c r="AE2404"/>
      <c r="AF2404"/>
      <c r="AG2404"/>
      <c r="AH2404"/>
      <c r="AI2404"/>
      <c r="AJ2404"/>
    </row>
    <row r="2405" spans="1:36" s="4" customFormat="1" x14ac:dyDescent="0.25">
      <c r="A2405" s="125" t="s">
        <v>3245</v>
      </c>
      <c r="B2405" s="183">
        <v>167453867</v>
      </c>
      <c r="C2405" s="184">
        <v>2.69</v>
      </c>
      <c r="D2405" s="127">
        <f>(C2405+4.2+coefficient!$B$21-0.5)/0.9*1.19</f>
        <v>17.704555555555554</v>
      </c>
      <c r="E2405" s="128">
        <f>(C2405+4.2+coefficient!$B$21-0.5)/0.95</f>
        <v>14.094736842105265</v>
      </c>
      <c r="F2405" s="185" t="s">
        <v>516</v>
      </c>
      <c r="G2405" s="179">
        <v>2404</v>
      </c>
      <c r="H2405" s="180">
        <f>(C2405+4.2+coefficient!$B$21)/0.85*1.19</f>
        <v>19.446000000000002</v>
      </c>
      <c r="I2405" s="132">
        <v>294</v>
      </c>
      <c r="J2405" s="132">
        <v>167453867</v>
      </c>
      <c r="K2405" s="132">
        <v>454136</v>
      </c>
      <c r="L2405" s="181">
        <f>(C2405+4.2+coefficient!$B$21)/0.88*1.19</f>
        <v>18.783068181818184</v>
      </c>
      <c r="M2405" s="135">
        <v>295</v>
      </c>
      <c r="N2405" s="135">
        <v>167453867</v>
      </c>
      <c r="O2405" s="135">
        <v>454137</v>
      </c>
      <c r="P2405" s="182">
        <f>(C2405+4.2+coefficient!$B$21-0.5)/0.88*1.19</f>
        <v>18.106931818181817</v>
      </c>
      <c r="Q2405" s="137">
        <v>296</v>
      </c>
      <c r="R2405" s="137">
        <v>167453867</v>
      </c>
      <c r="S2405" s="137">
        <v>454138</v>
      </c>
      <c r="T2405" s="186">
        <f t="shared" si="166"/>
        <v>9.3171590909090902</v>
      </c>
      <c r="U2405" s="187">
        <v>758</v>
      </c>
      <c r="V2405" s="187">
        <v>167453867</v>
      </c>
      <c r="W2405" s="187">
        <v>602770</v>
      </c>
      <c r="X2405" s="188">
        <f t="shared" si="167"/>
        <v>13.883068181818183</v>
      </c>
      <c r="Y2405" s="189">
        <v>759</v>
      </c>
      <c r="Z2405" s="189">
        <v>167453867</v>
      </c>
      <c r="AA2405" s="189">
        <v>602771</v>
      </c>
      <c r="AB2405" s="357">
        <v>56</v>
      </c>
      <c r="AC2405"/>
      <c r="AD2405"/>
      <c r="AE2405"/>
      <c r="AF2405"/>
      <c r="AG2405"/>
      <c r="AH2405"/>
      <c r="AI2405"/>
      <c r="AJ2405"/>
    </row>
    <row r="2406" spans="1:36" s="4" customFormat="1" x14ac:dyDescent="0.25">
      <c r="A2406" s="146" t="s">
        <v>3246</v>
      </c>
      <c r="B2406" s="190">
        <v>167453868</v>
      </c>
      <c r="C2406" s="191">
        <v>3.64</v>
      </c>
      <c r="D2406" s="192">
        <f>(C2406+4.2+coefficient!$B$20-0.5)/0.9*1.19</f>
        <v>21.60511111111111</v>
      </c>
      <c r="E2406" s="193">
        <f>(C2406+4.2+coefficient!$B$20-0.5)/0.95</f>
        <v>17.2</v>
      </c>
      <c r="F2406" s="178" t="s">
        <v>842</v>
      </c>
      <c r="G2406" s="179">
        <v>2405</v>
      </c>
      <c r="H2406" s="180">
        <f>(C2406+4.2+coefficient!$B$20)/0.85*1.19</f>
        <v>23.576000000000001</v>
      </c>
      <c r="I2406" s="132">
        <v>294</v>
      </c>
      <c r="J2406" s="132">
        <v>167453868</v>
      </c>
      <c r="K2406" s="132">
        <v>454139</v>
      </c>
      <c r="L2406" s="181">
        <f>(C2406+4.2+coefficient!$B$20)/0.88*1.19</f>
        <v>22.772272727272728</v>
      </c>
      <c r="M2406" s="135">
        <v>295</v>
      </c>
      <c r="N2406" s="135">
        <v>167453868</v>
      </c>
      <c r="O2406" s="135">
        <v>454140</v>
      </c>
      <c r="P2406" s="182">
        <f>(C2406+4.2+coefficient!$B$20-0.5)/0.88*1.19</f>
        <v>22.096136363636361</v>
      </c>
      <c r="Q2406" s="137">
        <v>296</v>
      </c>
      <c r="R2406" s="137">
        <v>167453868</v>
      </c>
      <c r="S2406" s="137">
        <v>454141</v>
      </c>
      <c r="T2406" s="186">
        <f t="shared" si="166"/>
        <v>10.60181818181818</v>
      </c>
      <c r="U2406" s="187">
        <v>758</v>
      </c>
      <c r="V2406" s="187">
        <v>167453868</v>
      </c>
      <c r="W2406" s="187">
        <v>602772</v>
      </c>
      <c r="X2406" s="188">
        <f t="shared" si="167"/>
        <v>17.87227272727273</v>
      </c>
      <c r="Y2406" s="189">
        <v>759</v>
      </c>
      <c r="Z2406" s="189">
        <v>167453868</v>
      </c>
      <c r="AA2406" s="189">
        <v>602773</v>
      </c>
      <c r="AB2406" s="357">
        <v>0</v>
      </c>
      <c r="AC2406"/>
      <c r="AD2406"/>
      <c r="AE2406"/>
      <c r="AF2406"/>
      <c r="AG2406"/>
      <c r="AH2406"/>
      <c r="AI2406"/>
      <c r="AJ2406"/>
    </row>
    <row r="2407" spans="1:36" s="4" customFormat="1" x14ac:dyDescent="0.25">
      <c r="A2407" s="148" t="s">
        <v>3247</v>
      </c>
      <c r="B2407" s="190">
        <v>167453869</v>
      </c>
      <c r="C2407" s="191">
        <v>4.37</v>
      </c>
      <c r="D2407" s="192">
        <f>(C2407+4.2+coefficient!$B$19-0.5)/0.9*1.19</f>
        <v>26.536999999999999</v>
      </c>
      <c r="E2407" s="193">
        <f>(C2407+4.2+coefficient!$B$19-0.5)/0.95</f>
        <v>21.126315789473686</v>
      </c>
      <c r="F2407" s="185" t="s">
        <v>841</v>
      </c>
      <c r="G2407" s="179">
        <v>2406</v>
      </c>
      <c r="H2407" s="180">
        <f>(C2407+4.2+coefficient!$B$19)/0.85*1.19</f>
        <v>28.797999999999998</v>
      </c>
      <c r="I2407" s="132">
        <v>294</v>
      </c>
      <c r="J2407" s="132">
        <v>167453869</v>
      </c>
      <c r="K2407" s="132">
        <v>454142</v>
      </c>
      <c r="L2407" s="181">
        <f>(C2407+4.2+coefficient!$B$19)/0.88*1.19</f>
        <v>27.81625</v>
      </c>
      <c r="M2407" s="135">
        <v>295</v>
      </c>
      <c r="N2407" s="135">
        <v>167453869</v>
      </c>
      <c r="O2407" s="135">
        <v>454143</v>
      </c>
      <c r="P2407" s="182">
        <f>(C2407+4.2+coefficient!$B$19-0.5)/0.88*1.19</f>
        <v>27.140113636363637</v>
      </c>
      <c r="Q2407" s="137">
        <v>296</v>
      </c>
      <c r="R2407" s="137">
        <v>167453869</v>
      </c>
      <c r="S2407" s="137">
        <v>454144</v>
      </c>
      <c r="T2407" s="186">
        <f t="shared" si="166"/>
        <v>11.588977272727272</v>
      </c>
      <c r="U2407" s="187">
        <v>758</v>
      </c>
      <c r="V2407" s="187">
        <v>167453869</v>
      </c>
      <c r="W2407" s="187">
        <v>602774</v>
      </c>
      <c r="X2407" s="188">
        <f t="shared" si="167"/>
        <v>22.916249999999998</v>
      </c>
      <c r="Y2407" s="189">
        <v>759</v>
      </c>
      <c r="Z2407" s="189">
        <v>167453869</v>
      </c>
      <c r="AA2407" s="189">
        <v>602775</v>
      </c>
      <c r="AB2407" s="357">
        <v>0</v>
      </c>
      <c r="AC2407"/>
      <c r="AD2407"/>
      <c r="AE2407"/>
      <c r="AF2407"/>
      <c r="AG2407"/>
      <c r="AH2407"/>
      <c r="AI2407"/>
      <c r="AJ2407"/>
    </row>
    <row r="2408" spans="1:36" s="4" customFormat="1" x14ac:dyDescent="0.25">
      <c r="A2408" s="144" t="s">
        <v>3248</v>
      </c>
      <c r="B2408" s="183">
        <v>167453870</v>
      </c>
      <c r="C2408" s="184">
        <v>3.57</v>
      </c>
      <c r="D2408" s="127">
        <f>(C2408+4.2+coefficient!$B$20-0.5)/0.9*1.19</f>
        <v>21.512555555555551</v>
      </c>
      <c r="E2408" s="128">
        <f>(C2408+4.2+coefficient!$B$20-0.5)/0.95</f>
        <v>17.126315789473683</v>
      </c>
      <c r="F2408" s="178" t="s">
        <v>842</v>
      </c>
      <c r="G2408" s="179">
        <v>2407</v>
      </c>
      <c r="H2408" s="180">
        <f>(C2408+4.2+coefficient!$B$20)/0.85*1.19</f>
        <v>23.478000000000002</v>
      </c>
      <c r="I2408" s="132">
        <v>294</v>
      </c>
      <c r="J2408" s="132">
        <v>167453870</v>
      </c>
      <c r="K2408" s="132">
        <v>454145</v>
      </c>
      <c r="L2408" s="181">
        <f>(C2408+4.2+coefficient!$B$20)/0.88*1.19</f>
        <v>22.677613636363635</v>
      </c>
      <c r="M2408" s="135">
        <v>295</v>
      </c>
      <c r="N2408" s="135">
        <v>167453870</v>
      </c>
      <c r="O2408" s="135">
        <v>454146</v>
      </c>
      <c r="P2408" s="182">
        <f>(C2408+4.2+coefficient!$B$20-0.5)/0.88*1.19</f>
        <v>22.001477272727271</v>
      </c>
      <c r="Q2408" s="137">
        <v>296</v>
      </c>
      <c r="R2408" s="137">
        <v>167453870</v>
      </c>
      <c r="S2408" s="137">
        <v>454147</v>
      </c>
      <c r="T2408" s="186">
        <f t="shared" si="166"/>
        <v>10.50715909090909</v>
      </c>
      <c r="U2408" s="187">
        <v>758</v>
      </c>
      <c r="V2408" s="187">
        <v>167453870</v>
      </c>
      <c r="W2408" s="187">
        <v>602776</v>
      </c>
      <c r="X2408" s="188">
        <f t="shared" si="167"/>
        <v>17.777613636363633</v>
      </c>
      <c r="Y2408" s="189">
        <v>759</v>
      </c>
      <c r="Z2408" s="189">
        <v>167453870</v>
      </c>
      <c r="AA2408" s="189">
        <v>602777</v>
      </c>
      <c r="AB2408" s="357">
        <v>31</v>
      </c>
      <c r="AC2408"/>
      <c r="AD2408"/>
      <c r="AE2408"/>
      <c r="AF2408"/>
      <c r="AG2408"/>
      <c r="AH2408"/>
      <c r="AI2408"/>
      <c r="AJ2408"/>
    </row>
    <row r="2409" spans="1:36" s="4" customFormat="1" x14ac:dyDescent="0.25">
      <c r="A2409" s="125" t="s">
        <v>3249</v>
      </c>
      <c r="B2409" s="183">
        <v>167453871</v>
      </c>
      <c r="C2409" s="184">
        <v>4.3</v>
      </c>
      <c r="D2409" s="127">
        <f>(C2409+4.2+coefficient!$B$19-0.5)/0.9*1.19</f>
        <v>26.444444444444443</v>
      </c>
      <c r="E2409" s="128">
        <f>(C2409+4.2+coefficient!$B$19-0.5)/0.95</f>
        <v>21.05263157894737</v>
      </c>
      <c r="F2409" s="185" t="s">
        <v>841</v>
      </c>
      <c r="G2409" s="179">
        <v>2408</v>
      </c>
      <c r="H2409" s="180">
        <f>(C2409+4.2+coefficient!$B$19)/0.85*1.19</f>
        <v>28.7</v>
      </c>
      <c r="I2409" s="132">
        <v>294</v>
      </c>
      <c r="J2409" s="132">
        <v>167453871</v>
      </c>
      <c r="K2409" s="132">
        <v>454148</v>
      </c>
      <c r="L2409" s="181">
        <f>(C2409+4.2+coefficient!$B$19)/0.88*1.19</f>
        <v>27.72159090909091</v>
      </c>
      <c r="M2409" s="135">
        <v>295</v>
      </c>
      <c r="N2409" s="135">
        <v>167453871</v>
      </c>
      <c r="O2409" s="135">
        <v>454149</v>
      </c>
      <c r="P2409" s="182">
        <f>(C2409+4.2+coefficient!$B$19-0.5)/0.88*1.19</f>
        <v>27.045454545454543</v>
      </c>
      <c r="Q2409" s="137">
        <v>296</v>
      </c>
      <c r="R2409" s="137">
        <v>167453871</v>
      </c>
      <c r="S2409" s="137">
        <v>454150</v>
      </c>
      <c r="T2409" s="186">
        <f t="shared" si="166"/>
        <v>11.49431818181818</v>
      </c>
      <c r="U2409" s="187">
        <v>758</v>
      </c>
      <c r="V2409" s="187">
        <v>167453871</v>
      </c>
      <c r="W2409" s="187">
        <v>602778</v>
      </c>
      <c r="X2409" s="188">
        <f t="shared" si="167"/>
        <v>22.821590909090908</v>
      </c>
      <c r="Y2409" s="189">
        <v>759</v>
      </c>
      <c r="Z2409" s="189">
        <v>167453871</v>
      </c>
      <c r="AA2409" s="189">
        <v>602779</v>
      </c>
      <c r="AB2409" s="357">
        <v>31</v>
      </c>
      <c r="AC2409"/>
      <c r="AD2409"/>
      <c r="AE2409"/>
      <c r="AF2409"/>
      <c r="AG2409"/>
      <c r="AH2409"/>
      <c r="AI2409"/>
      <c r="AJ2409"/>
    </row>
    <row r="2410" spans="1:36" s="4" customFormat="1" x14ac:dyDescent="0.25">
      <c r="A2410" s="146" t="s">
        <v>3250</v>
      </c>
      <c r="B2410" s="190">
        <v>167453872</v>
      </c>
      <c r="C2410" s="191">
        <v>3.39</v>
      </c>
      <c r="D2410" s="192">
        <f>(C2410+4.2+coefficient!$B$20-0.5)/0.9*1.19</f>
        <v>21.274555555555555</v>
      </c>
      <c r="E2410" s="193">
        <f>(C2410+4.2+coefficient!$B$20-0.5)/0.95</f>
        <v>16.936842105263157</v>
      </c>
      <c r="F2410" s="178" t="s">
        <v>842</v>
      </c>
      <c r="G2410" s="179">
        <v>2409</v>
      </c>
      <c r="H2410" s="180">
        <f>(C2410+4.2+coefficient!$B$20)/0.85*1.19</f>
        <v>23.226000000000003</v>
      </c>
      <c r="I2410" s="132">
        <v>294</v>
      </c>
      <c r="J2410" s="132">
        <v>167453872</v>
      </c>
      <c r="K2410" s="132">
        <v>454151</v>
      </c>
      <c r="L2410" s="181">
        <f>(C2410+4.2+coefficient!$B$20)/0.88*1.19</f>
        <v>22.434204545454545</v>
      </c>
      <c r="M2410" s="135">
        <v>295</v>
      </c>
      <c r="N2410" s="135">
        <v>167453872</v>
      </c>
      <c r="O2410" s="135">
        <v>454152</v>
      </c>
      <c r="P2410" s="182">
        <f>(C2410+4.2+coefficient!$B$20-0.5)/0.88*1.19</f>
        <v>21.758068181818182</v>
      </c>
      <c r="Q2410" s="137">
        <v>296</v>
      </c>
      <c r="R2410" s="137">
        <v>167453872</v>
      </c>
      <c r="S2410" s="137">
        <v>454153</v>
      </c>
      <c r="T2410" s="186">
        <f t="shared" si="166"/>
        <v>10.26375</v>
      </c>
      <c r="U2410" s="187">
        <v>758</v>
      </c>
      <c r="V2410" s="187">
        <v>167453872</v>
      </c>
      <c r="W2410" s="187">
        <v>602780</v>
      </c>
      <c r="X2410" s="188">
        <f t="shared" si="167"/>
        <v>17.534204545454543</v>
      </c>
      <c r="Y2410" s="189">
        <v>759</v>
      </c>
      <c r="Z2410" s="189">
        <v>167453872</v>
      </c>
      <c r="AA2410" s="189">
        <v>602781</v>
      </c>
      <c r="AB2410" s="357">
        <v>56</v>
      </c>
      <c r="AC2410"/>
      <c r="AD2410"/>
      <c r="AE2410"/>
      <c r="AF2410"/>
      <c r="AG2410"/>
      <c r="AH2410"/>
      <c r="AI2410"/>
      <c r="AJ2410"/>
    </row>
    <row r="2411" spans="1:36" s="4" customFormat="1" x14ac:dyDescent="0.25">
      <c r="A2411" s="125" t="s">
        <v>3251</v>
      </c>
      <c r="B2411" s="183">
        <v>167453873</v>
      </c>
      <c r="C2411" s="184">
        <v>3.3</v>
      </c>
      <c r="D2411" s="127">
        <f>(C2411+4.2+coefficient!$B$20-0.5)/0.9*1.19</f>
        <v>21.155555555555555</v>
      </c>
      <c r="E2411" s="128">
        <f>(C2411+4.2+coefficient!$B$20-0.5)/0.95</f>
        <v>16.842105263157894</v>
      </c>
      <c r="F2411" s="185" t="s">
        <v>842</v>
      </c>
      <c r="G2411" s="179">
        <v>2410</v>
      </c>
      <c r="H2411" s="180">
        <f>(C2411+4.2+coefficient!$B$20)/0.85*1.19</f>
        <v>23.1</v>
      </c>
      <c r="I2411" s="132">
        <v>294</v>
      </c>
      <c r="J2411" s="132">
        <v>167453873</v>
      </c>
      <c r="K2411" s="132">
        <v>454154</v>
      </c>
      <c r="L2411" s="181">
        <f>(C2411+4.2+coefficient!$B$20)/0.88*1.19</f>
        <v>22.3125</v>
      </c>
      <c r="M2411" s="135">
        <v>295</v>
      </c>
      <c r="N2411" s="135">
        <v>167453873</v>
      </c>
      <c r="O2411" s="135">
        <v>454155</v>
      </c>
      <c r="P2411" s="182">
        <f>(C2411+4.2+coefficient!$B$20-0.5)/0.88*1.19</f>
        <v>21.636363636363637</v>
      </c>
      <c r="Q2411" s="137">
        <v>296</v>
      </c>
      <c r="R2411" s="137">
        <v>167453873</v>
      </c>
      <c r="S2411" s="137">
        <v>454156</v>
      </c>
      <c r="T2411" s="186">
        <f t="shared" si="166"/>
        <v>10.142045454545455</v>
      </c>
      <c r="U2411" s="187">
        <v>758</v>
      </c>
      <c r="V2411" s="187">
        <v>167453873</v>
      </c>
      <c r="W2411" s="187">
        <v>602782</v>
      </c>
      <c r="X2411" s="188">
        <f t="shared" si="167"/>
        <v>17.412500000000001</v>
      </c>
      <c r="Y2411" s="189">
        <v>759</v>
      </c>
      <c r="Z2411" s="189">
        <v>167453873</v>
      </c>
      <c r="AA2411" s="189">
        <v>602783</v>
      </c>
      <c r="AB2411" s="357">
        <v>56</v>
      </c>
      <c r="AC2411"/>
      <c r="AD2411"/>
      <c r="AE2411"/>
      <c r="AF2411"/>
      <c r="AG2411"/>
      <c r="AH2411"/>
      <c r="AI2411"/>
      <c r="AJ2411"/>
    </row>
    <row r="2412" spans="1:36" s="4" customFormat="1" x14ac:dyDescent="0.25">
      <c r="A2412" s="144" t="s">
        <v>3252</v>
      </c>
      <c r="B2412" s="183">
        <v>167453874</v>
      </c>
      <c r="C2412" s="184">
        <v>3.39</v>
      </c>
      <c r="D2412" s="127">
        <f>(C2412+4.2+coefficient!$B$20-0.5)/0.9*1.19</f>
        <v>21.274555555555555</v>
      </c>
      <c r="E2412" s="128">
        <f>(C2412+4.2+coefficient!$B$20-0.5)/0.95</f>
        <v>16.936842105263157</v>
      </c>
      <c r="F2412" s="178" t="s">
        <v>842</v>
      </c>
      <c r="G2412" s="179">
        <v>2411</v>
      </c>
      <c r="H2412" s="180">
        <f>(C2412+4.2+coefficient!$B$20)/0.85*1.19</f>
        <v>23.226000000000003</v>
      </c>
      <c r="I2412" s="132">
        <v>294</v>
      </c>
      <c r="J2412" s="132">
        <v>167453874</v>
      </c>
      <c r="K2412" s="132">
        <v>454157</v>
      </c>
      <c r="L2412" s="181">
        <f>(C2412+4.2+coefficient!$B$20)/0.88*1.19</f>
        <v>22.434204545454545</v>
      </c>
      <c r="M2412" s="135">
        <v>295</v>
      </c>
      <c r="N2412" s="135">
        <v>167453874</v>
      </c>
      <c r="O2412" s="135">
        <v>454158</v>
      </c>
      <c r="P2412" s="182">
        <f>(C2412+4.2+coefficient!$B$20-0.5)/0.88*1.19</f>
        <v>21.758068181818182</v>
      </c>
      <c r="Q2412" s="137">
        <v>296</v>
      </c>
      <c r="R2412" s="137">
        <v>167453874</v>
      </c>
      <c r="S2412" s="137">
        <v>454159</v>
      </c>
      <c r="T2412" s="186">
        <f t="shared" si="166"/>
        <v>10.26375</v>
      </c>
      <c r="U2412" s="187">
        <v>758</v>
      </c>
      <c r="V2412" s="187">
        <v>167453874</v>
      </c>
      <c r="W2412" s="187">
        <v>602784</v>
      </c>
      <c r="X2412" s="188">
        <f t="shared" si="167"/>
        <v>17.534204545454543</v>
      </c>
      <c r="Y2412" s="189">
        <v>759</v>
      </c>
      <c r="Z2412" s="189">
        <v>167453874</v>
      </c>
      <c r="AA2412" s="189">
        <v>602785</v>
      </c>
      <c r="AB2412" s="357">
        <v>56</v>
      </c>
      <c r="AC2412"/>
      <c r="AD2412"/>
      <c r="AE2412"/>
      <c r="AF2412"/>
      <c r="AG2412"/>
      <c r="AH2412"/>
      <c r="AI2412"/>
      <c r="AJ2412"/>
    </row>
    <row r="2413" spans="1:36" s="4" customFormat="1" x14ac:dyDescent="0.25">
      <c r="A2413" s="148" t="s">
        <v>3253</v>
      </c>
      <c r="B2413" s="190">
        <v>167453875</v>
      </c>
      <c r="C2413" s="191">
        <v>3.5</v>
      </c>
      <c r="D2413" s="192">
        <f>(C2413+4.2+coefficient!$B$20-0.5)/0.9*1.19</f>
        <v>21.419999999999998</v>
      </c>
      <c r="E2413" s="193">
        <f>(C2413+4.2+coefficient!$B$20-0.5)/0.95</f>
        <v>17.05263157894737</v>
      </c>
      <c r="F2413" s="185" t="s">
        <v>842</v>
      </c>
      <c r="G2413" s="179">
        <v>2412</v>
      </c>
      <c r="H2413" s="180">
        <f>(C2413+4.2+coefficient!$B$20)/0.85*1.19</f>
        <v>23.38</v>
      </c>
      <c r="I2413" s="132">
        <v>294</v>
      </c>
      <c r="J2413" s="132">
        <v>167453875</v>
      </c>
      <c r="K2413" s="132">
        <v>454160</v>
      </c>
      <c r="L2413" s="181">
        <f>(C2413+4.2+coefficient!$B$20)/0.88*1.19</f>
        <v>22.582954545454545</v>
      </c>
      <c r="M2413" s="135">
        <v>295</v>
      </c>
      <c r="N2413" s="135">
        <v>167453875</v>
      </c>
      <c r="O2413" s="135">
        <v>454161</v>
      </c>
      <c r="P2413" s="182">
        <f>(C2413+4.2+coefficient!$B$20-0.5)/0.88*1.19</f>
        <v>21.906818181818178</v>
      </c>
      <c r="Q2413" s="137">
        <v>296</v>
      </c>
      <c r="R2413" s="137">
        <v>167453875</v>
      </c>
      <c r="S2413" s="137">
        <v>454162</v>
      </c>
      <c r="T2413" s="186">
        <f t="shared" si="166"/>
        <v>10.4125</v>
      </c>
      <c r="U2413" s="187">
        <v>758</v>
      </c>
      <c r="V2413" s="187">
        <v>167453875</v>
      </c>
      <c r="W2413" s="187">
        <v>602786</v>
      </c>
      <c r="X2413" s="188">
        <f>L2413-2</f>
        <v>20.582954545454545</v>
      </c>
      <c r="Y2413" s="189">
        <v>759</v>
      </c>
      <c r="Z2413" s="189">
        <v>167453875</v>
      </c>
      <c r="AA2413" s="189">
        <v>602787</v>
      </c>
      <c r="AB2413" s="357">
        <v>56</v>
      </c>
      <c r="AC2413"/>
      <c r="AD2413"/>
      <c r="AE2413"/>
      <c r="AF2413"/>
      <c r="AG2413"/>
      <c r="AH2413"/>
      <c r="AI2413"/>
      <c r="AJ2413"/>
    </row>
    <row r="2414" spans="1:36" s="4" customFormat="1" x14ac:dyDescent="0.25">
      <c r="A2414" s="146" t="s">
        <v>3254</v>
      </c>
      <c r="B2414" s="190">
        <v>167453876</v>
      </c>
      <c r="C2414" s="191">
        <v>4.63</v>
      </c>
      <c r="D2414" s="192">
        <f>(C2414+4.2+coefficient!$B$19-0.5)/0.9*1.19</f>
        <v>26.880777777777773</v>
      </c>
      <c r="E2414" s="193">
        <f>(C2414+4.2+coefficient!$B$19-0.5)/0.95</f>
        <v>21.4</v>
      </c>
      <c r="F2414" s="178" t="s">
        <v>841</v>
      </c>
      <c r="G2414" s="179">
        <v>2413</v>
      </c>
      <c r="H2414" s="180">
        <f>(C2414+4.2+coefficient!$B$19)/0.85*1.19</f>
        <v>29.161999999999995</v>
      </c>
      <c r="I2414" s="132">
        <v>294</v>
      </c>
      <c r="J2414" s="132">
        <v>167453876</v>
      </c>
      <c r="K2414" s="132">
        <v>454163</v>
      </c>
      <c r="L2414" s="181">
        <f>(C2414+4.2+coefficient!$B$19)/0.88*1.19</f>
        <v>28.167840909090906</v>
      </c>
      <c r="M2414" s="135">
        <v>295</v>
      </c>
      <c r="N2414" s="135">
        <v>167453876</v>
      </c>
      <c r="O2414" s="135">
        <v>454164</v>
      </c>
      <c r="P2414" s="182">
        <f>(C2414+4.2+coefficient!$B$19-0.5)/0.88*1.19</f>
        <v>27.491704545454542</v>
      </c>
      <c r="Q2414" s="137">
        <v>296</v>
      </c>
      <c r="R2414" s="137">
        <v>167453876</v>
      </c>
      <c r="S2414" s="137">
        <v>454165</v>
      </c>
      <c r="T2414" s="186">
        <f t="shared" si="166"/>
        <v>11.940568181818181</v>
      </c>
      <c r="U2414" s="187">
        <v>758</v>
      </c>
      <c r="V2414" s="187">
        <v>167453876</v>
      </c>
      <c r="W2414" s="187">
        <v>602788</v>
      </c>
      <c r="X2414" s="188">
        <f>L2414-2</f>
        <v>26.167840909090906</v>
      </c>
      <c r="Y2414" s="189">
        <v>759</v>
      </c>
      <c r="Z2414" s="189">
        <v>167453876</v>
      </c>
      <c r="AA2414" s="189">
        <v>602789</v>
      </c>
      <c r="AB2414" s="357">
        <v>56</v>
      </c>
      <c r="AC2414"/>
      <c r="AD2414"/>
      <c r="AE2414"/>
      <c r="AF2414"/>
      <c r="AG2414"/>
      <c r="AH2414"/>
      <c r="AI2414"/>
      <c r="AJ2414"/>
    </row>
    <row r="2415" spans="1:36" s="4" customFormat="1" x14ac:dyDescent="0.25">
      <c r="A2415" s="125" t="s">
        <v>3255</v>
      </c>
      <c r="B2415" s="183">
        <v>167453877</v>
      </c>
      <c r="C2415" s="184">
        <v>3.5</v>
      </c>
      <c r="D2415" s="127">
        <f>(C2415+4.2+coefficient!$B$20-0.5)/0.9*1.19</f>
        <v>21.419999999999998</v>
      </c>
      <c r="E2415" s="128">
        <f>(C2415+4.2+coefficient!$B$20-0.5)/0.95</f>
        <v>17.05263157894737</v>
      </c>
      <c r="F2415" s="185" t="s">
        <v>842</v>
      </c>
      <c r="G2415" s="179">
        <v>2414</v>
      </c>
      <c r="H2415" s="180">
        <f>(C2415+4.2+coefficient!$B$20)/0.85*1.19</f>
        <v>23.38</v>
      </c>
      <c r="I2415" s="132">
        <v>294</v>
      </c>
      <c r="J2415" s="132">
        <v>167453877</v>
      </c>
      <c r="K2415" s="132">
        <v>454166</v>
      </c>
      <c r="L2415" s="181">
        <f>(C2415+4.2+coefficient!$B$20)/0.88*1.19</f>
        <v>22.582954545454545</v>
      </c>
      <c r="M2415" s="135">
        <v>295</v>
      </c>
      <c r="N2415" s="135">
        <v>167453877</v>
      </c>
      <c r="O2415" s="135">
        <v>454167</v>
      </c>
      <c r="P2415" s="182">
        <f>(C2415+4.2+coefficient!$B$20-0.5)/0.88*1.19</f>
        <v>21.906818181818178</v>
      </c>
      <c r="Q2415" s="137">
        <v>296</v>
      </c>
      <c r="R2415" s="137">
        <v>167453877</v>
      </c>
      <c r="S2415" s="137">
        <v>454168</v>
      </c>
      <c r="T2415" s="186">
        <f t="shared" si="166"/>
        <v>10.4125</v>
      </c>
      <c r="U2415" s="187">
        <v>758</v>
      </c>
      <c r="V2415" s="187">
        <v>167453877</v>
      </c>
      <c r="W2415" s="187">
        <v>602790</v>
      </c>
      <c r="X2415" s="188">
        <f t="shared" ref="X2415:X2426" si="168">L2415-4.9</f>
        <v>17.682954545454542</v>
      </c>
      <c r="Y2415" s="189">
        <v>759</v>
      </c>
      <c r="Z2415" s="189">
        <v>167453877</v>
      </c>
      <c r="AA2415" s="189">
        <v>602791</v>
      </c>
      <c r="AB2415" s="357">
        <v>56</v>
      </c>
      <c r="AC2415"/>
      <c r="AD2415"/>
      <c r="AE2415"/>
      <c r="AF2415"/>
      <c r="AG2415"/>
      <c r="AH2415"/>
      <c r="AI2415"/>
      <c r="AJ2415"/>
    </row>
    <row r="2416" spans="1:36" s="4" customFormat="1" x14ac:dyDescent="0.25">
      <c r="A2416" s="144" t="s">
        <v>3256</v>
      </c>
      <c r="B2416" s="183">
        <v>167453878</v>
      </c>
      <c r="C2416" s="184">
        <v>4.63</v>
      </c>
      <c r="D2416" s="127">
        <f>(C2416+4.2+coefficient!$B$19-0.5)/0.9*1.19</f>
        <v>26.880777777777773</v>
      </c>
      <c r="E2416" s="128">
        <f>(C2416+4.2+coefficient!$B$19-0.5)/0.95</f>
        <v>21.4</v>
      </c>
      <c r="F2416" s="178" t="s">
        <v>841</v>
      </c>
      <c r="G2416" s="179">
        <v>2415</v>
      </c>
      <c r="H2416" s="180">
        <f>(C2416+4.2+coefficient!$B$19)/0.85*1.19</f>
        <v>29.161999999999995</v>
      </c>
      <c r="I2416" s="132">
        <v>294</v>
      </c>
      <c r="J2416" s="132">
        <v>167453878</v>
      </c>
      <c r="K2416" s="132">
        <v>454169</v>
      </c>
      <c r="L2416" s="181">
        <f>(C2416+4.2+coefficient!$B$19)/0.88*1.19</f>
        <v>28.167840909090906</v>
      </c>
      <c r="M2416" s="135">
        <v>295</v>
      </c>
      <c r="N2416" s="135">
        <v>167453878</v>
      </c>
      <c r="O2416" s="135">
        <v>454170</v>
      </c>
      <c r="P2416" s="182">
        <f>(C2416+4.2+coefficient!$B$19-0.5)/0.88*1.19</f>
        <v>27.491704545454542</v>
      </c>
      <c r="Q2416" s="137">
        <v>296</v>
      </c>
      <c r="R2416" s="137">
        <v>167453878</v>
      </c>
      <c r="S2416" s="137">
        <v>454171</v>
      </c>
      <c r="T2416" s="186">
        <f t="shared" si="166"/>
        <v>11.940568181818181</v>
      </c>
      <c r="U2416" s="187">
        <v>758</v>
      </c>
      <c r="V2416" s="187">
        <v>167453878</v>
      </c>
      <c r="W2416" s="187">
        <v>602792</v>
      </c>
      <c r="X2416" s="188">
        <f t="shared" si="168"/>
        <v>23.267840909090907</v>
      </c>
      <c r="Y2416" s="189">
        <v>759</v>
      </c>
      <c r="Z2416" s="189">
        <v>167453878</v>
      </c>
      <c r="AA2416" s="189">
        <v>602793</v>
      </c>
      <c r="AB2416" s="357">
        <v>56</v>
      </c>
      <c r="AC2416"/>
      <c r="AD2416"/>
      <c r="AE2416"/>
      <c r="AF2416"/>
      <c r="AG2416"/>
      <c r="AH2416"/>
      <c r="AI2416"/>
      <c r="AJ2416"/>
    </row>
    <row r="2417" spans="1:36" s="4" customFormat="1" x14ac:dyDescent="0.25">
      <c r="A2417" s="125" t="s">
        <v>3257</v>
      </c>
      <c r="B2417" s="183">
        <v>167453879</v>
      </c>
      <c r="C2417" s="184">
        <v>3.41</v>
      </c>
      <c r="D2417" s="127">
        <f>(C2417+4.2+coefficient!$B$20-0.5)/0.9*1.19</f>
        <v>21.300999999999998</v>
      </c>
      <c r="E2417" s="128">
        <f>(C2417+4.2+coefficient!$B$20-0.5)/0.95</f>
        <v>16.957894736842107</v>
      </c>
      <c r="F2417" s="185" t="s">
        <v>842</v>
      </c>
      <c r="G2417" s="179">
        <v>2416</v>
      </c>
      <c r="H2417" s="180">
        <f>(C2417+4.2+coefficient!$B$20)/0.85*1.19</f>
        <v>23.253999999999998</v>
      </c>
      <c r="I2417" s="132">
        <v>294</v>
      </c>
      <c r="J2417" s="132">
        <v>167453879</v>
      </c>
      <c r="K2417" s="132">
        <v>454172</v>
      </c>
      <c r="L2417" s="181">
        <f>(C2417+4.2+coefficient!$B$20)/0.88*1.19</f>
        <v>22.46125</v>
      </c>
      <c r="M2417" s="135">
        <v>295</v>
      </c>
      <c r="N2417" s="135">
        <v>167453879</v>
      </c>
      <c r="O2417" s="135">
        <v>454173</v>
      </c>
      <c r="P2417" s="182">
        <f>(C2417+4.2+coefficient!$B$20-0.5)/0.88*1.19</f>
        <v>21.785113636363633</v>
      </c>
      <c r="Q2417" s="137">
        <v>296</v>
      </c>
      <c r="R2417" s="137">
        <v>167453879</v>
      </c>
      <c r="S2417" s="137">
        <v>454174</v>
      </c>
      <c r="T2417" s="186">
        <f t="shared" si="166"/>
        <v>10.290795454545455</v>
      </c>
      <c r="U2417" s="187">
        <v>758</v>
      </c>
      <c r="V2417" s="187">
        <v>167453879</v>
      </c>
      <c r="W2417" s="187">
        <v>602794</v>
      </c>
      <c r="X2417" s="188">
        <f t="shared" si="168"/>
        <v>17.561250000000001</v>
      </c>
      <c r="Y2417" s="189">
        <v>759</v>
      </c>
      <c r="Z2417" s="189">
        <v>167453879</v>
      </c>
      <c r="AA2417" s="189">
        <v>602795</v>
      </c>
      <c r="AB2417" s="357">
        <v>56</v>
      </c>
      <c r="AC2417"/>
      <c r="AD2417"/>
      <c r="AE2417"/>
      <c r="AF2417"/>
      <c r="AG2417"/>
      <c r="AH2417"/>
      <c r="AI2417"/>
      <c r="AJ2417"/>
    </row>
    <row r="2418" spans="1:36" s="4" customFormat="1" x14ac:dyDescent="0.25">
      <c r="A2418" s="144" t="s">
        <v>3258</v>
      </c>
      <c r="B2418" s="183">
        <v>167453880</v>
      </c>
      <c r="C2418" s="184">
        <v>4.1399999999999997</v>
      </c>
      <c r="D2418" s="127">
        <f>(C2418+4.2+coefficient!$B$19-0.5)/0.9*1.19</f>
        <v>26.232888888888887</v>
      </c>
      <c r="E2418" s="128">
        <f>(C2418+4.2+coefficient!$B$19-0.5)/0.95</f>
        <v>20.88421052631579</v>
      </c>
      <c r="F2418" s="178" t="s">
        <v>841</v>
      </c>
      <c r="G2418" s="179">
        <v>2417</v>
      </c>
      <c r="H2418" s="180">
        <f>(C2418+4.2+coefficient!$B$19)/0.85*1.19</f>
        <v>28.475999999999999</v>
      </c>
      <c r="I2418" s="132">
        <v>294</v>
      </c>
      <c r="J2418" s="132">
        <v>167453880</v>
      </c>
      <c r="K2418" s="132">
        <v>454175</v>
      </c>
      <c r="L2418" s="181">
        <f>(C2418+4.2+coefficient!$B$19)/0.88*1.19</f>
        <v>27.505227272727272</v>
      </c>
      <c r="M2418" s="135">
        <v>295</v>
      </c>
      <c r="N2418" s="135">
        <v>167453880</v>
      </c>
      <c r="O2418" s="135">
        <v>454176</v>
      </c>
      <c r="P2418" s="182">
        <f>(C2418+4.2+coefficient!$B$19-0.5)/0.88*1.19</f>
        <v>26.829090909090908</v>
      </c>
      <c r="Q2418" s="137">
        <v>296</v>
      </c>
      <c r="R2418" s="137">
        <v>167453880</v>
      </c>
      <c r="S2418" s="137">
        <v>454177</v>
      </c>
      <c r="T2418" s="186">
        <f t="shared" si="166"/>
        <v>11.277954545454545</v>
      </c>
      <c r="U2418" s="187">
        <v>758</v>
      </c>
      <c r="V2418" s="187">
        <v>167453880</v>
      </c>
      <c r="W2418" s="187">
        <v>602796</v>
      </c>
      <c r="X2418" s="188">
        <f t="shared" si="168"/>
        <v>22.605227272727269</v>
      </c>
      <c r="Y2418" s="189">
        <v>759</v>
      </c>
      <c r="Z2418" s="189">
        <v>167453880</v>
      </c>
      <c r="AA2418" s="189">
        <v>602797</v>
      </c>
      <c r="AB2418" s="357">
        <v>56</v>
      </c>
      <c r="AC2418"/>
      <c r="AD2418"/>
      <c r="AE2418"/>
      <c r="AF2418"/>
      <c r="AG2418"/>
      <c r="AH2418"/>
      <c r="AI2418"/>
      <c r="AJ2418"/>
    </row>
    <row r="2419" spans="1:36" s="4" customFormat="1" x14ac:dyDescent="0.25">
      <c r="A2419" s="125" t="s">
        <v>3259</v>
      </c>
      <c r="B2419" s="183">
        <v>167453881</v>
      </c>
      <c r="C2419" s="184">
        <v>3.16</v>
      </c>
      <c r="D2419" s="127">
        <f>(C2419+4.2+coefficient!$B$21-0.5)/0.9*1.19</f>
        <v>18.325999999999997</v>
      </c>
      <c r="E2419" s="128">
        <f>(C2419+4.2+coefficient!$B$21-0.5)/0.95</f>
        <v>14.589473684210526</v>
      </c>
      <c r="F2419" s="185" t="s">
        <v>516</v>
      </c>
      <c r="G2419" s="179">
        <v>2418</v>
      </c>
      <c r="H2419" s="180">
        <f>(C2419+4.2+coefficient!$B$21)/0.85*1.19</f>
        <v>20.103999999999999</v>
      </c>
      <c r="I2419" s="132">
        <v>294</v>
      </c>
      <c r="J2419" s="132">
        <v>167453881</v>
      </c>
      <c r="K2419" s="132">
        <v>454178</v>
      </c>
      <c r="L2419" s="181">
        <f>(C2419+4.2+coefficient!$B$21)/0.88*1.19</f>
        <v>19.418636363636359</v>
      </c>
      <c r="M2419" s="135">
        <v>295</v>
      </c>
      <c r="N2419" s="135">
        <v>167453881</v>
      </c>
      <c r="O2419" s="135">
        <v>454179</v>
      </c>
      <c r="P2419" s="182">
        <f>(C2419+4.2+coefficient!$B$21-0.5)/0.88*1.19</f>
        <v>18.7425</v>
      </c>
      <c r="Q2419" s="137">
        <v>296</v>
      </c>
      <c r="R2419" s="137">
        <v>167453881</v>
      </c>
      <c r="S2419" s="137">
        <v>454180</v>
      </c>
      <c r="T2419" s="186">
        <f t="shared" si="166"/>
        <v>9.9527272727272713</v>
      </c>
      <c r="U2419" s="187">
        <v>758</v>
      </c>
      <c r="V2419" s="187">
        <v>167453881</v>
      </c>
      <c r="W2419" s="187">
        <v>602798</v>
      </c>
      <c r="X2419" s="188">
        <f t="shared" si="168"/>
        <v>14.518636363636359</v>
      </c>
      <c r="Y2419" s="189">
        <v>759</v>
      </c>
      <c r="Z2419" s="189">
        <v>167453881</v>
      </c>
      <c r="AA2419" s="189">
        <v>602799</v>
      </c>
      <c r="AB2419" s="357">
        <v>48</v>
      </c>
      <c r="AC2419"/>
      <c r="AD2419"/>
      <c r="AE2419">
        <v>0</v>
      </c>
      <c r="AF2419">
        <v>0</v>
      </c>
      <c r="AG2419">
        <v>0</v>
      </c>
      <c r="AH2419"/>
      <c r="AI2419"/>
      <c r="AJ2419"/>
    </row>
    <row r="2420" spans="1:36" s="4" customFormat="1" x14ac:dyDescent="0.25">
      <c r="A2420" s="146" t="s">
        <v>3260</v>
      </c>
      <c r="B2420" s="190">
        <v>167453882</v>
      </c>
      <c r="C2420" s="191">
        <v>4.1100000000000003</v>
      </c>
      <c r="D2420" s="192">
        <f>(C2420+4.2+coefficient!$B$20-0.5)/0.9*1.19</f>
        <v>22.226555555555557</v>
      </c>
      <c r="E2420" s="193">
        <f>(C2420+4.2+coefficient!$B$20-0.5)/0.95</f>
        <v>17.694736842105268</v>
      </c>
      <c r="F2420" s="178" t="s">
        <v>842</v>
      </c>
      <c r="G2420" s="179">
        <v>2419</v>
      </c>
      <c r="H2420" s="180">
        <f>(C2420+4.2+coefficient!$B$20)/0.85*1.19</f>
        <v>24.234000000000002</v>
      </c>
      <c r="I2420" s="132">
        <v>294</v>
      </c>
      <c r="J2420" s="132">
        <v>167453882</v>
      </c>
      <c r="K2420" s="132">
        <v>454181</v>
      </c>
      <c r="L2420" s="181">
        <f>(C2420+4.2+coefficient!$B$20)/0.88*1.19</f>
        <v>23.407840909090911</v>
      </c>
      <c r="M2420" s="135">
        <v>295</v>
      </c>
      <c r="N2420" s="135">
        <v>167453882</v>
      </c>
      <c r="O2420" s="135">
        <v>454182</v>
      </c>
      <c r="P2420" s="182">
        <f>(C2420+4.2+coefficient!$B$20-0.5)/0.88*1.19</f>
        <v>22.731704545454548</v>
      </c>
      <c r="Q2420" s="137">
        <v>296</v>
      </c>
      <c r="R2420" s="137">
        <v>167453882</v>
      </c>
      <c r="S2420" s="137">
        <v>454183</v>
      </c>
      <c r="T2420" s="186">
        <f t="shared" si="166"/>
        <v>11.237386363636363</v>
      </c>
      <c r="U2420" s="187">
        <v>758</v>
      </c>
      <c r="V2420" s="187">
        <v>167453882</v>
      </c>
      <c r="W2420" s="187">
        <v>602800</v>
      </c>
      <c r="X2420" s="188">
        <f t="shared" si="168"/>
        <v>18.507840909090909</v>
      </c>
      <c r="Y2420" s="189">
        <v>759</v>
      </c>
      <c r="Z2420" s="189">
        <v>167453882</v>
      </c>
      <c r="AA2420" s="189">
        <v>602801</v>
      </c>
      <c r="AB2420" s="357">
        <v>0</v>
      </c>
      <c r="AC2420"/>
      <c r="AD2420"/>
      <c r="AE2420"/>
      <c r="AF2420"/>
      <c r="AG2420"/>
      <c r="AH2420"/>
      <c r="AI2420"/>
      <c r="AJ2420"/>
    </row>
    <row r="2421" spans="1:36" s="4" customFormat="1" x14ac:dyDescent="0.25">
      <c r="A2421" s="148" t="s">
        <v>3261</v>
      </c>
      <c r="B2421" s="190">
        <v>167453883</v>
      </c>
      <c r="C2421" s="191">
        <v>4.84</v>
      </c>
      <c r="D2421" s="192">
        <f>(C2421+4.2+coefficient!$B$19-0.5)/0.9*1.19</f>
        <v>27.158444444444442</v>
      </c>
      <c r="E2421" s="193">
        <f>(C2421+4.2+coefficient!$B$19-0.5)/0.95</f>
        <v>21.621052631578948</v>
      </c>
      <c r="F2421" s="185" t="s">
        <v>841</v>
      </c>
      <c r="G2421" s="179">
        <v>2420</v>
      </c>
      <c r="H2421" s="180">
        <f>(C2421+4.2+coefficient!$B$19)/0.85*1.19</f>
        <v>29.456</v>
      </c>
      <c r="I2421" s="132">
        <v>294</v>
      </c>
      <c r="J2421" s="132">
        <v>167453883</v>
      </c>
      <c r="K2421" s="132">
        <v>454184</v>
      </c>
      <c r="L2421" s="181">
        <f>(C2421+4.2+coefficient!$B$19)/0.88*1.19</f>
        <v>28.451818181818176</v>
      </c>
      <c r="M2421" s="135">
        <v>295</v>
      </c>
      <c r="N2421" s="135">
        <v>167453883</v>
      </c>
      <c r="O2421" s="135">
        <v>454185</v>
      </c>
      <c r="P2421" s="182">
        <f>(C2421+4.2+coefficient!$B$19-0.5)/0.88*1.19</f>
        <v>27.775681818181816</v>
      </c>
      <c r="Q2421" s="137">
        <v>296</v>
      </c>
      <c r="R2421" s="137">
        <v>167453883</v>
      </c>
      <c r="S2421" s="137">
        <v>454186</v>
      </c>
      <c r="T2421" s="186">
        <f t="shared" si="166"/>
        <v>12.224545454545453</v>
      </c>
      <c r="U2421" s="187">
        <v>758</v>
      </c>
      <c r="V2421" s="187">
        <v>167453883</v>
      </c>
      <c r="W2421" s="187">
        <v>602802</v>
      </c>
      <c r="X2421" s="188">
        <f t="shared" si="168"/>
        <v>23.551818181818177</v>
      </c>
      <c r="Y2421" s="189">
        <v>759</v>
      </c>
      <c r="Z2421" s="189">
        <v>167453883</v>
      </c>
      <c r="AA2421" s="189">
        <v>602803</v>
      </c>
      <c r="AB2421" s="357">
        <v>0</v>
      </c>
      <c r="AC2421"/>
      <c r="AD2421"/>
      <c r="AE2421"/>
      <c r="AF2421"/>
      <c r="AG2421"/>
      <c r="AH2421"/>
      <c r="AI2421"/>
      <c r="AJ2421"/>
    </row>
    <row r="2422" spans="1:36" s="4" customFormat="1" x14ac:dyDescent="0.25">
      <c r="A2422" s="144" t="s">
        <v>3262</v>
      </c>
      <c r="B2422" s="183">
        <v>167453884</v>
      </c>
      <c r="C2422" s="184">
        <v>4.04</v>
      </c>
      <c r="D2422" s="127">
        <f>(C2422+4.2+coefficient!$B$20-0.5)/0.9*1.19</f>
        <v>22.134</v>
      </c>
      <c r="E2422" s="128">
        <f>(C2422+4.2+coefficient!$B$20-0.5)/0.95</f>
        <v>17.621052631578952</v>
      </c>
      <c r="F2422" s="178" t="s">
        <v>842</v>
      </c>
      <c r="G2422" s="179">
        <v>2421</v>
      </c>
      <c r="H2422" s="180">
        <f>(C2422+4.2+coefficient!$B$20)/0.85*1.19</f>
        <v>24.136000000000003</v>
      </c>
      <c r="I2422" s="132">
        <v>294</v>
      </c>
      <c r="J2422" s="132">
        <v>167453884</v>
      </c>
      <c r="K2422" s="132">
        <v>454187</v>
      </c>
      <c r="L2422" s="181">
        <f>(C2422+4.2+coefficient!$B$20)/0.88*1.19</f>
        <v>23.313181818181821</v>
      </c>
      <c r="M2422" s="135">
        <v>295</v>
      </c>
      <c r="N2422" s="135">
        <v>167453884</v>
      </c>
      <c r="O2422" s="135">
        <v>454188</v>
      </c>
      <c r="P2422" s="182">
        <f>(C2422+4.2+coefficient!$B$20-0.5)/0.88*1.19</f>
        <v>22.637045454545454</v>
      </c>
      <c r="Q2422" s="137">
        <v>296</v>
      </c>
      <c r="R2422" s="137">
        <v>167453884</v>
      </c>
      <c r="S2422" s="137">
        <v>454189</v>
      </c>
      <c r="T2422" s="186">
        <f t="shared" si="166"/>
        <v>11.142727272727273</v>
      </c>
      <c r="U2422" s="187">
        <v>758</v>
      </c>
      <c r="V2422" s="187">
        <v>167453884</v>
      </c>
      <c r="W2422" s="187">
        <v>602804</v>
      </c>
      <c r="X2422" s="188">
        <f t="shared" si="168"/>
        <v>18.413181818181819</v>
      </c>
      <c r="Y2422" s="189">
        <v>759</v>
      </c>
      <c r="Z2422" s="189">
        <v>167453884</v>
      </c>
      <c r="AA2422" s="189">
        <v>602805</v>
      </c>
      <c r="AB2422" s="357">
        <v>31</v>
      </c>
      <c r="AC2422"/>
      <c r="AD2422"/>
      <c r="AE2422"/>
      <c r="AF2422"/>
      <c r="AG2422"/>
      <c r="AH2422"/>
      <c r="AI2422"/>
      <c r="AJ2422"/>
    </row>
    <row r="2423" spans="1:36" s="4" customFormat="1" x14ac:dyDescent="0.25">
      <c r="A2423" s="125" t="s">
        <v>3263</v>
      </c>
      <c r="B2423" s="183">
        <v>167453885</v>
      </c>
      <c r="C2423" s="184">
        <v>4.7699999999999996</v>
      </c>
      <c r="D2423" s="127">
        <f>(C2423+4.2+coefficient!$B$19-0.5)/0.9*1.19</f>
        <v>27.065888888888885</v>
      </c>
      <c r="E2423" s="128">
        <f>(C2423+4.2+coefficient!$B$19-0.5)/0.95</f>
        <v>21.547368421052632</v>
      </c>
      <c r="F2423" s="185" t="s">
        <v>841</v>
      </c>
      <c r="G2423" s="179">
        <v>2422</v>
      </c>
      <c r="H2423" s="180">
        <f>(C2423+4.2+coefficient!$B$19)/0.85*1.19</f>
        <v>29.357999999999997</v>
      </c>
      <c r="I2423" s="132">
        <v>294</v>
      </c>
      <c r="J2423" s="132">
        <v>167453885</v>
      </c>
      <c r="K2423" s="132">
        <v>454190</v>
      </c>
      <c r="L2423" s="181">
        <f>(C2423+4.2+coefficient!$B$19)/0.88*1.19</f>
        <v>28.357159090909089</v>
      </c>
      <c r="M2423" s="135">
        <v>295</v>
      </c>
      <c r="N2423" s="135">
        <v>167453885</v>
      </c>
      <c r="O2423" s="135">
        <v>454191</v>
      </c>
      <c r="P2423" s="182">
        <f>(C2423+4.2+coefficient!$B$19-0.5)/0.88*1.19</f>
        <v>27.681022727272726</v>
      </c>
      <c r="Q2423" s="137">
        <v>296</v>
      </c>
      <c r="R2423" s="137">
        <v>167453885</v>
      </c>
      <c r="S2423" s="137">
        <v>454192</v>
      </c>
      <c r="T2423" s="186">
        <f t="shared" si="166"/>
        <v>12.129886363636361</v>
      </c>
      <c r="U2423" s="187">
        <v>758</v>
      </c>
      <c r="V2423" s="187">
        <v>167453885</v>
      </c>
      <c r="W2423" s="187">
        <v>602806</v>
      </c>
      <c r="X2423" s="188">
        <f t="shared" si="168"/>
        <v>23.457159090909087</v>
      </c>
      <c r="Y2423" s="189">
        <v>759</v>
      </c>
      <c r="Z2423" s="189">
        <v>167453885</v>
      </c>
      <c r="AA2423" s="189">
        <v>602807</v>
      </c>
      <c r="AB2423" s="357">
        <v>31</v>
      </c>
      <c r="AC2423"/>
      <c r="AD2423"/>
      <c r="AE2423"/>
      <c r="AF2423"/>
      <c r="AG2423"/>
      <c r="AH2423"/>
      <c r="AI2423"/>
      <c r="AJ2423"/>
    </row>
    <row r="2424" spans="1:36" s="4" customFormat="1" x14ac:dyDescent="0.25">
      <c r="A2424" s="146" t="s">
        <v>3264</v>
      </c>
      <c r="B2424" s="190">
        <v>167453886</v>
      </c>
      <c r="C2424" s="191">
        <v>3.86</v>
      </c>
      <c r="D2424" s="192">
        <f>(C2424+4.2+coefficient!$B$20-0.5)/0.9*1.19</f>
        <v>21.896000000000001</v>
      </c>
      <c r="E2424" s="193">
        <f>(C2424+4.2+coefficient!$B$20-0.5)/0.95</f>
        <v>17.431578947368426</v>
      </c>
      <c r="F2424" s="178" t="s">
        <v>842</v>
      </c>
      <c r="G2424" s="179">
        <v>2423</v>
      </c>
      <c r="H2424" s="180">
        <f>(C2424+4.2+coefficient!$B$20)/0.85*1.19</f>
        <v>23.884000000000004</v>
      </c>
      <c r="I2424" s="132">
        <v>294</v>
      </c>
      <c r="J2424" s="132">
        <v>167453886</v>
      </c>
      <c r="K2424" s="132">
        <v>454193</v>
      </c>
      <c r="L2424" s="181">
        <f>(C2424+4.2+coefficient!$B$20)/0.88*1.19</f>
        <v>23.069772727272731</v>
      </c>
      <c r="M2424" s="135">
        <v>295</v>
      </c>
      <c r="N2424" s="135">
        <v>167453886</v>
      </c>
      <c r="O2424" s="135">
        <v>454194</v>
      </c>
      <c r="P2424" s="182">
        <f>(C2424+4.2+coefficient!$B$20-0.5)/0.88*1.19</f>
        <v>22.393636363636364</v>
      </c>
      <c r="Q2424" s="137">
        <v>296</v>
      </c>
      <c r="R2424" s="137">
        <v>167453886</v>
      </c>
      <c r="S2424" s="137">
        <v>454195</v>
      </c>
      <c r="T2424" s="186">
        <f t="shared" si="166"/>
        <v>10.899318181818183</v>
      </c>
      <c r="U2424" s="187">
        <v>758</v>
      </c>
      <c r="V2424" s="187">
        <v>167453886</v>
      </c>
      <c r="W2424" s="187">
        <v>602808</v>
      </c>
      <c r="X2424" s="188">
        <f t="shared" si="168"/>
        <v>18.169772727272729</v>
      </c>
      <c r="Y2424" s="189">
        <v>759</v>
      </c>
      <c r="Z2424" s="189">
        <v>167453886</v>
      </c>
      <c r="AA2424" s="189">
        <v>602809</v>
      </c>
      <c r="AB2424" s="357">
        <v>48</v>
      </c>
      <c r="AC2424"/>
      <c r="AD2424"/>
      <c r="AE2424"/>
      <c r="AF2424"/>
      <c r="AG2424"/>
      <c r="AH2424"/>
      <c r="AI2424"/>
      <c r="AJ2424"/>
    </row>
    <row r="2425" spans="1:36" s="4" customFormat="1" x14ac:dyDescent="0.25">
      <c r="A2425" s="125" t="s">
        <v>3265</v>
      </c>
      <c r="B2425" s="183">
        <v>167453887</v>
      </c>
      <c r="C2425" s="184">
        <v>3.77</v>
      </c>
      <c r="D2425" s="127">
        <f>(C2425+4.2+coefficient!$B$20-0.5)/0.9*1.19</f>
        <v>21.776999999999994</v>
      </c>
      <c r="E2425" s="128">
        <f>(C2425+4.2+coefficient!$B$20-0.5)/0.95</f>
        <v>17.336842105263159</v>
      </c>
      <c r="F2425" s="185" t="s">
        <v>842</v>
      </c>
      <c r="G2425" s="179">
        <v>2424</v>
      </c>
      <c r="H2425" s="180">
        <f>(C2425+4.2+coefficient!$B$20)/0.85*1.19</f>
        <v>23.757999999999999</v>
      </c>
      <c r="I2425" s="132">
        <v>294</v>
      </c>
      <c r="J2425" s="132">
        <v>167453887</v>
      </c>
      <c r="K2425" s="132">
        <v>454196</v>
      </c>
      <c r="L2425" s="181">
        <f>(C2425+4.2+coefficient!$B$20)/0.88*1.19</f>
        <v>22.948068181818179</v>
      </c>
      <c r="M2425" s="135">
        <v>295</v>
      </c>
      <c r="N2425" s="135">
        <v>167453887</v>
      </c>
      <c r="O2425" s="135">
        <v>454197</v>
      </c>
      <c r="P2425" s="182">
        <f>(C2425+4.2+coefficient!$B$20-0.5)/0.88*1.19</f>
        <v>22.271931818181816</v>
      </c>
      <c r="Q2425" s="137">
        <v>296</v>
      </c>
      <c r="R2425" s="137">
        <v>167453887</v>
      </c>
      <c r="S2425" s="137">
        <v>454198</v>
      </c>
      <c r="T2425" s="186">
        <f t="shared" si="166"/>
        <v>10.777613636363636</v>
      </c>
      <c r="U2425" s="187">
        <v>758</v>
      </c>
      <c r="V2425" s="187">
        <v>167453887</v>
      </c>
      <c r="W2425" s="187">
        <v>602810</v>
      </c>
      <c r="X2425" s="188">
        <f t="shared" si="168"/>
        <v>18.048068181818181</v>
      </c>
      <c r="Y2425" s="189">
        <v>759</v>
      </c>
      <c r="Z2425" s="189">
        <v>167453887</v>
      </c>
      <c r="AA2425" s="189">
        <v>602811</v>
      </c>
      <c r="AB2425" s="357">
        <v>48</v>
      </c>
      <c r="AC2425"/>
      <c r="AD2425"/>
      <c r="AE2425"/>
      <c r="AF2425"/>
      <c r="AG2425"/>
      <c r="AH2425"/>
      <c r="AI2425"/>
      <c r="AJ2425"/>
    </row>
    <row r="2426" spans="1:36" s="4" customFormat="1" x14ac:dyDescent="0.25">
      <c r="A2426" s="144" t="s">
        <v>3266</v>
      </c>
      <c r="B2426" s="183">
        <v>167453888</v>
      </c>
      <c r="C2426" s="184">
        <v>3.86</v>
      </c>
      <c r="D2426" s="127">
        <f>(C2426+4.2+coefficient!$B$20-0.5)/0.9*1.19</f>
        <v>21.896000000000001</v>
      </c>
      <c r="E2426" s="128">
        <f>(C2426+4.2+coefficient!$B$20-0.5)/0.95</f>
        <v>17.431578947368426</v>
      </c>
      <c r="F2426" s="178" t="s">
        <v>842</v>
      </c>
      <c r="G2426" s="179">
        <v>2425</v>
      </c>
      <c r="H2426" s="180">
        <f>(C2426+4.2+coefficient!$B$20)/0.85*1.19</f>
        <v>23.884000000000004</v>
      </c>
      <c r="I2426" s="132">
        <v>294</v>
      </c>
      <c r="J2426" s="132">
        <v>167453888</v>
      </c>
      <c r="K2426" s="132">
        <v>454199</v>
      </c>
      <c r="L2426" s="181">
        <f>(C2426+4.2+coefficient!$B$20)/0.88*1.19</f>
        <v>23.069772727272731</v>
      </c>
      <c r="M2426" s="135">
        <v>295</v>
      </c>
      <c r="N2426" s="135">
        <v>167453888</v>
      </c>
      <c r="O2426" s="135">
        <v>454200</v>
      </c>
      <c r="P2426" s="182">
        <f>(C2426+4.2+coefficient!$B$20-0.5)/0.88*1.19</f>
        <v>22.393636363636364</v>
      </c>
      <c r="Q2426" s="137">
        <v>296</v>
      </c>
      <c r="R2426" s="137">
        <v>167453888</v>
      </c>
      <c r="S2426" s="137">
        <v>454201</v>
      </c>
      <c r="T2426" s="186">
        <f t="shared" si="166"/>
        <v>10.899318181818183</v>
      </c>
      <c r="U2426" s="187">
        <v>758</v>
      </c>
      <c r="V2426" s="187">
        <v>167453888</v>
      </c>
      <c r="W2426" s="187">
        <v>602812</v>
      </c>
      <c r="X2426" s="188">
        <f t="shared" si="168"/>
        <v>18.169772727272729</v>
      </c>
      <c r="Y2426" s="189">
        <v>759</v>
      </c>
      <c r="Z2426" s="189">
        <v>167453888</v>
      </c>
      <c r="AA2426" s="189">
        <v>602813</v>
      </c>
      <c r="AB2426" s="357">
        <v>48</v>
      </c>
      <c r="AC2426"/>
      <c r="AD2426"/>
      <c r="AE2426"/>
      <c r="AF2426"/>
      <c r="AG2426"/>
      <c r="AH2426"/>
      <c r="AI2426"/>
      <c r="AJ2426"/>
    </row>
    <row r="2427" spans="1:36" s="4" customFormat="1" x14ac:dyDescent="0.25">
      <c r="A2427" s="148" t="s">
        <v>3267</v>
      </c>
      <c r="B2427" s="190">
        <v>167453889</v>
      </c>
      <c r="C2427" s="191">
        <v>3.97</v>
      </c>
      <c r="D2427" s="192">
        <f>(C2427+4.2+coefficient!$B$20-0.5)/0.9*1.19</f>
        <v>22.041444444444444</v>
      </c>
      <c r="E2427" s="193">
        <f>(C2427+4.2+coefficient!$B$20-0.5)/0.95</f>
        <v>17.547368421052635</v>
      </c>
      <c r="F2427" s="185" t="s">
        <v>842</v>
      </c>
      <c r="G2427" s="179">
        <v>2426</v>
      </c>
      <c r="H2427" s="180">
        <f>(C2427+4.2+coefficient!$B$20)/0.85*1.19</f>
        <v>24.038000000000004</v>
      </c>
      <c r="I2427" s="132">
        <v>294</v>
      </c>
      <c r="J2427" s="132">
        <v>167453889</v>
      </c>
      <c r="K2427" s="132">
        <v>454202</v>
      </c>
      <c r="L2427" s="181">
        <f>(C2427+4.2+coefficient!$B$20)/0.88*1.19</f>
        <v>23.218522727272727</v>
      </c>
      <c r="M2427" s="135">
        <v>295</v>
      </c>
      <c r="N2427" s="135">
        <v>167453889</v>
      </c>
      <c r="O2427" s="135">
        <v>454203</v>
      </c>
      <c r="P2427" s="182">
        <f>(C2427+4.2+coefficient!$B$20-0.5)/0.88*1.19</f>
        <v>22.542386363636364</v>
      </c>
      <c r="Q2427" s="137">
        <v>296</v>
      </c>
      <c r="R2427" s="137">
        <v>167453889</v>
      </c>
      <c r="S2427" s="137">
        <v>454204</v>
      </c>
      <c r="T2427" s="186">
        <f t="shared" si="166"/>
        <v>11.048068181818181</v>
      </c>
      <c r="U2427" s="187">
        <v>758</v>
      </c>
      <c r="V2427" s="187">
        <v>167453889</v>
      </c>
      <c r="W2427" s="187">
        <v>602814</v>
      </c>
      <c r="X2427" s="188">
        <f>L2427-2</f>
        <v>21.218522727272727</v>
      </c>
      <c r="Y2427" s="189">
        <v>759</v>
      </c>
      <c r="Z2427" s="189">
        <v>167453889</v>
      </c>
      <c r="AA2427" s="189">
        <v>602815</v>
      </c>
      <c r="AB2427" s="357">
        <v>48</v>
      </c>
      <c r="AC2427"/>
      <c r="AD2427"/>
      <c r="AE2427"/>
      <c r="AF2427"/>
      <c r="AG2427"/>
      <c r="AH2427"/>
      <c r="AI2427"/>
      <c r="AJ2427"/>
    </row>
    <row r="2428" spans="1:36" s="4" customFormat="1" x14ac:dyDescent="0.25">
      <c r="A2428" s="146" t="s">
        <v>3268</v>
      </c>
      <c r="B2428" s="190">
        <v>167453890</v>
      </c>
      <c r="C2428" s="191">
        <v>5.0999999999999996</v>
      </c>
      <c r="D2428" s="192">
        <f>(C2428+4.2+coefficient!$B$19-0.5)/0.9*1.19</f>
        <v>27.502222222222219</v>
      </c>
      <c r="E2428" s="193">
        <f>(C2428+4.2+coefficient!$B$19-0.5)/0.95</f>
        <v>21.894736842105264</v>
      </c>
      <c r="F2428" s="178" t="s">
        <v>841</v>
      </c>
      <c r="G2428" s="179">
        <v>2427</v>
      </c>
      <c r="H2428" s="180">
        <f>(C2428+4.2+coefficient!$B$19)/0.85*1.19</f>
        <v>29.819999999999997</v>
      </c>
      <c r="I2428" s="132">
        <v>294</v>
      </c>
      <c r="J2428" s="132">
        <v>167453890</v>
      </c>
      <c r="K2428" s="132">
        <v>454205</v>
      </c>
      <c r="L2428" s="181">
        <f>(C2428+4.2+coefficient!$B$19)/0.88*1.19</f>
        <v>28.803409090909092</v>
      </c>
      <c r="M2428" s="135">
        <v>295</v>
      </c>
      <c r="N2428" s="135">
        <v>167453890</v>
      </c>
      <c r="O2428" s="135">
        <v>454206</v>
      </c>
      <c r="P2428" s="182">
        <f>(C2428+4.2+coefficient!$B$19-0.5)/0.88*1.19</f>
        <v>28.127272727272725</v>
      </c>
      <c r="Q2428" s="137">
        <v>296</v>
      </c>
      <c r="R2428" s="137">
        <v>167453890</v>
      </c>
      <c r="S2428" s="137">
        <v>454207</v>
      </c>
      <c r="T2428" s="186">
        <f t="shared" si="166"/>
        <v>12.576136363636364</v>
      </c>
      <c r="U2428" s="187">
        <v>758</v>
      </c>
      <c r="V2428" s="187">
        <v>167453890</v>
      </c>
      <c r="W2428" s="187">
        <v>602816</v>
      </c>
      <c r="X2428" s="188">
        <f>L2428-2</f>
        <v>26.803409090909092</v>
      </c>
      <c r="Y2428" s="189">
        <v>759</v>
      </c>
      <c r="Z2428" s="189">
        <v>167453890</v>
      </c>
      <c r="AA2428" s="189">
        <v>602817</v>
      </c>
      <c r="AB2428" s="357">
        <v>48</v>
      </c>
      <c r="AC2428"/>
      <c r="AD2428"/>
      <c r="AE2428"/>
      <c r="AF2428"/>
      <c r="AG2428"/>
      <c r="AH2428"/>
      <c r="AI2428"/>
      <c r="AJ2428"/>
    </row>
    <row r="2429" spans="1:36" s="4" customFormat="1" x14ac:dyDescent="0.25">
      <c r="A2429" s="125" t="s">
        <v>3269</v>
      </c>
      <c r="B2429" s="183">
        <v>167453891</v>
      </c>
      <c r="C2429" s="184">
        <v>3.97</v>
      </c>
      <c r="D2429" s="127">
        <f>(C2429+4.2+coefficient!$B$20-0.5)/0.9*1.19</f>
        <v>22.041444444444444</v>
      </c>
      <c r="E2429" s="128">
        <f>(C2429+4.2+coefficient!$B$20-0.5)/0.95</f>
        <v>17.547368421052635</v>
      </c>
      <c r="F2429" s="185" t="s">
        <v>842</v>
      </c>
      <c r="G2429" s="179">
        <v>2428</v>
      </c>
      <c r="H2429" s="180">
        <f>(C2429+4.2+coefficient!$B$20)/0.85*1.19</f>
        <v>24.038000000000004</v>
      </c>
      <c r="I2429" s="132">
        <v>294</v>
      </c>
      <c r="J2429" s="132">
        <v>167453891</v>
      </c>
      <c r="K2429" s="132">
        <v>454208</v>
      </c>
      <c r="L2429" s="181">
        <f>(C2429+4.2+coefficient!$B$20)/0.88*1.19</f>
        <v>23.218522727272727</v>
      </c>
      <c r="M2429" s="135">
        <v>295</v>
      </c>
      <c r="N2429" s="135">
        <v>167453891</v>
      </c>
      <c r="O2429" s="135">
        <v>454209</v>
      </c>
      <c r="P2429" s="182">
        <f>(C2429+4.2+coefficient!$B$20-0.5)/0.88*1.19</f>
        <v>22.542386363636364</v>
      </c>
      <c r="Q2429" s="137">
        <v>296</v>
      </c>
      <c r="R2429" s="137">
        <v>167453891</v>
      </c>
      <c r="S2429" s="137">
        <v>454210</v>
      </c>
      <c r="T2429" s="186">
        <f t="shared" si="166"/>
        <v>11.048068181818181</v>
      </c>
      <c r="U2429" s="187">
        <v>758</v>
      </c>
      <c r="V2429" s="187">
        <v>167453891</v>
      </c>
      <c r="W2429" s="187">
        <v>602818</v>
      </c>
      <c r="X2429" s="188">
        <f t="shared" ref="X2429:X2440" si="169">L2429-4.9</f>
        <v>18.318522727272729</v>
      </c>
      <c r="Y2429" s="189">
        <v>759</v>
      </c>
      <c r="Z2429" s="189">
        <v>167453891</v>
      </c>
      <c r="AA2429" s="189">
        <v>602819</v>
      </c>
      <c r="AB2429" s="357">
        <v>48</v>
      </c>
      <c r="AC2429"/>
      <c r="AD2429"/>
      <c r="AE2429"/>
      <c r="AF2429"/>
      <c r="AG2429"/>
      <c r="AH2429"/>
      <c r="AI2429"/>
      <c r="AJ2429"/>
    </row>
    <row r="2430" spans="1:36" s="4" customFormat="1" x14ac:dyDescent="0.25">
      <c r="A2430" s="144" t="s">
        <v>3270</v>
      </c>
      <c r="B2430" s="183">
        <v>167453892</v>
      </c>
      <c r="C2430" s="184">
        <v>5.0999999999999996</v>
      </c>
      <c r="D2430" s="127">
        <f>(C2430+4.2+coefficient!$B$19-0.5)/0.9*1.19</f>
        <v>27.502222222222219</v>
      </c>
      <c r="E2430" s="128">
        <f>(C2430+4.2+coefficient!$B$19-0.5)/0.95</f>
        <v>21.894736842105264</v>
      </c>
      <c r="F2430" s="178" t="s">
        <v>841</v>
      </c>
      <c r="G2430" s="179">
        <v>2429</v>
      </c>
      <c r="H2430" s="180">
        <f>(C2430+4.2+coefficient!$B$19)/0.85*1.19</f>
        <v>29.819999999999997</v>
      </c>
      <c r="I2430" s="132">
        <v>294</v>
      </c>
      <c r="J2430" s="132">
        <v>167453892</v>
      </c>
      <c r="K2430" s="132">
        <v>454211</v>
      </c>
      <c r="L2430" s="181">
        <f>(C2430+4.2+coefficient!$B$19)/0.88*1.19</f>
        <v>28.803409090909092</v>
      </c>
      <c r="M2430" s="135">
        <v>295</v>
      </c>
      <c r="N2430" s="135">
        <v>167453892</v>
      </c>
      <c r="O2430" s="135">
        <v>454212</v>
      </c>
      <c r="P2430" s="182">
        <f>(C2430+4.2+coefficient!$B$19-0.5)/0.88*1.19</f>
        <v>28.127272727272725</v>
      </c>
      <c r="Q2430" s="137">
        <v>296</v>
      </c>
      <c r="R2430" s="137">
        <v>167453892</v>
      </c>
      <c r="S2430" s="137">
        <v>454213</v>
      </c>
      <c r="T2430" s="186">
        <f t="shared" si="166"/>
        <v>12.576136363636364</v>
      </c>
      <c r="U2430" s="187">
        <v>758</v>
      </c>
      <c r="V2430" s="187">
        <v>167453892</v>
      </c>
      <c r="W2430" s="187">
        <v>602820</v>
      </c>
      <c r="X2430" s="188">
        <f t="shared" si="169"/>
        <v>23.903409090909093</v>
      </c>
      <c r="Y2430" s="189">
        <v>759</v>
      </c>
      <c r="Z2430" s="189">
        <v>167453892</v>
      </c>
      <c r="AA2430" s="189">
        <v>602821</v>
      </c>
      <c r="AB2430" s="357">
        <v>48</v>
      </c>
      <c r="AC2430"/>
      <c r="AD2430"/>
      <c r="AE2430"/>
      <c r="AF2430"/>
      <c r="AG2430"/>
      <c r="AH2430"/>
      <c r="AI2430"/>
      <c r="AJ2430"/>
    </row>
    <row r="2431" spans="1:36" s="4" customFormat="1" x14ac:dyDescent="0.25">
      <c r="A2431" s="125" t="s">
        <v>3271</v>
      </c>
      <c r="B2431" s="183">
        <v>167453893</v>
      </c>
      <c r="C2431" s="184">
        <v>3.88</v>
      </c>
      <c r="D2431" s="127">
        <f>(C2431+4.2+coefficient!$B$20-0.5)/0.9*1.19</f>
        <v>21.922444444444441</v>
      </c>
      <c r="E2431" s="128">
        <f>(C2431+4.2+coefficient!$B$20-0.5)/0.95</f>
        <v>17.452631578947368</v>
      </c>
      <c r="F2431" s="185" t="s">
        <v>842</v>
      </c>
      <c r="G2431" s="179">
        <v>2430</v>
      </c>
      <c r="H2431" s="180">
        <f>(C2431+4.2+coefficient!$B$20)/0.85*1.19</f>
        <v>23.911999999999999</v>
      </c>
      <c r="I2431" s="132">
        <v>294</v>
      </c>
      <c r="J2431" s="132">
        <v>167453893</v>
      </c>
      <c r="K2431" s="132">
        <v>454214</v>
      </c>
      <c r="L2431" s="181">
        <f>(C2431+4.2+coefficient!$B$20)/0.88*1.19</f>
        <v>23.096818181818179</v>
      </c>
      <c r="M2431" s="135">
        <v>295</v>
      </c>
      <c r="N2431" s="135">
        <v>167453893</v>
      </c>
      <c r="O2431" s="135">
        <v>454215</v>
      </c>
      <c r="P2431" s="182">
        <f>(C2431+4.2+coefficient!$B$20-0.5)/0.88*1.19</f>
        <v>22.420681818181816</v>
      </c>
      <c r="Q2431" s="137">
        <v>296</v>
      </c>
      <c r="R2431" s="137">
        <v>167453893</v>
      </c>
      <c r="S2431" s="137">
        <v>454216</v>
      </c>
      <c r="T2431" s="186">
        <f t="shared" si="166"/>
        <v>10.926363636363636</v>
      </c>
      <c r="U2431" s="187">
        <v>758</v>
      </c>
      <c r="V2431" s="187">
        <v>167453893</v>
      </c>
      <c r="W2431" s="187">
        <v>602822</v>
      </c>
      <c r="X2431" s="188">
        <f t="shared" si="169"/>
        <v>18.19681818181818</v>
      </c>
      <c r="Y2431" s="189">
        <v>759</v>
      </c>
      <c r="Z2431" s="189">
        <v>167453893</v>
      </c>
      <c r="AA2431" s="189">
        <v>602823</v>
      </c>
      <c r="AB2431" s="357">
        <v>48</v>
      </c>
      <c r="AC2431"/>
      <c r="AD2431"/>
      <c r="AE2431"/>
      <c r="AF2431"/>
      <c r="AG2431"/>
      <c r="AH2431"/>
      <c r="AI2431"/>
      <c r="AJ2431"/>
    </row>
    <row r="2432" spans="1:36" s="4" customFormat="1" x14ac:dyDescent="0.25">
      <c r="A2432" s="144" t="s">
        <v>3272</v>
      </c>
      <c r="B2432" s="183">
        <v>167453894</v>
      </c>
      <c r="C2432" s="184">
        <v>4.6100000000000003</v>
      </c>
      <c r="D2432" s="127">
        <f>(C2432+4.2+coefficient!$B$19-0.5)/0.9*1.19</f>
        <v>26.854333333333336</v>
      </c>
      <c r="E2432" s="128">
        <f>(C2432+4.2+coefficient!$B$19-0.5)/0.95</f>
        <v>21.378947368421056</v>
      </c>
      <c r="F2432" s="178" t="s">
        <v>841</v>
      </c>
      <c r="G2432" s="179">
        <v>2431</v>
      </c>
      <c r="H2432" s="180">
        <f>(C2432+4.2+coefficient!$B$19)/0.85*1.19</f>
        <v>29.134</v>
      </c>
      <c r="I2432" s="132">
        <v>294</v>
      </c>
      <c r="J2432" s="132">
        <v>167453894</v>
      </c>
      <c r="K2432" s="132">
        <v>454217</v>
      </c>
      <c r="L2432" s="181">
        <f>(C2432+4.2+coefficient!$B$19)/0.88*1.19</f>
        <v>28.140795454545458</v>
      </c>
      <c r="M2432" s="135">
        <v>295</v>
      </c>
      <c r="N2432" s="135">
        <v>167453894</v>
      </c>
      <c r="O2432" s="135">
        <v>454218</v>
      </c>
      <c r="P2432" s="182">
        <f>(C2432+4.2+coefficient!$B$19-0.5)/0.88*1.19</f>
        <v>27.464659090909091</v>
      </c>
      <c r="Q2432" s="137">
        <v>296</v>
      </c>
      <c r="R2432" s="137">
        <v>167453894</v>
      </c>
      <c r="S2432" s="137">
        <v>454219</v>
      </c>
      <c r="T2432" s="186">
        <f t="shared" si="166"/>
        <v>11.913522727272728</v>
      </c>
      <c r="U2432" s="187">
        <v>758</v>
      </c>
      <c r="V2432" s="187">
        <v>167453894</v>
      </c>
      <c r="W2432" s="187">
        <v>602824</v>
      </c>
      <c r="X2432" s="188">
        <f t="shared" si="169"/>
        <v>23.240795454545456</v>
      </c>
      <c r="Y2432" s="189">
        <v>759</v>
      </c>
      <c r="Z2432" s="189">
        <v>167453894</v>
      </c>
      <c r="AA2432" s="189">
        <v>602825</v>
      </c>
      <c r="AB2432" s="357">
        <v>48</v>
      </c>
      <c r="AC2432"/>
      <c r="AD2432"/>
      <c r="AE2432">
        <v>1</v>
      </c>
      <c r="AF2432">
        <v>28.14</v>
      </c>
      <c r="AG2432">
        <v>0</v>
      </c>
      <c r="AH2432"/>
      <c r="AI2432"/>
      <c r="AJ2432"/>
    </row>
    <row r="2433" spans="1:36" s="4" customFormat="1" x14ac:dyDescent="0.25">
      <c r="A2433" s="125" t="s">
        <v>3273</v>
      </c>
      <c r="B2433" s="183">
        <v>167453895</v>
      </c>
      <c r="C2433" s="184">
        <v>2.87</v>
      </c>
      <c r="D2433" s="127">
        <f>(C2433+4.2+coefficient!$B$21-0.5)/0.9*1.19</f>
        <v>17.942555555555554</v>
      </c>
      <c r="E2433" s="128">
        <f>(C2433+4.2+coefficient!$B$21-0.5)/0.95</f>
        <v>14.284210526315791</v>
      </c>
      <c r="F2433" s="185" t="s">
        <v>516</v>
      </c>
      <c r="G2433" s="179">
        <v>2432</v>
      </c>
      <c r="H2433" s="180">
        <f>(C2433+4.2+coefficient!$B$21)/0.85*1.19</f>
        <v>19.698</v>
      </c>
      <c r="I2433" s="132">
        <v>294</v>
      </c>
      <c r="J2433" s="132">
        <v>167453895</v>
      </c>
      <c r="K2433" s="132">
        <v>454220</v>
      </c>
      <c r="L2433" s="181">
        <f>(C2433+4.2+coefficient!$B$21)/0.88*1.19</f>
        <v>19.02647727272727</v>
      </c>
      <c r="M2433" s="135">
        <v>295</v>
      </c>
      <c r="N2433" s="135">
        <v>167453895</v>
      </c>
      <c r="O2433" s="135">
        <v>454221</v>
      </c>
      <c r="P2433" s="182">
        <f>(C2433+4.2+coefficient!$B$21-0.5)/0.88*1.19</f>
        <v>18.350340909090907</v>
      </c>
      <c r="Q2433" s="137">
        <v>296</v>
      </c>
      <c r="R2433" s="137">
        <v>167453895</v>
      </c>
      <c r="S2433" s="137">
        <v>454222</v>
      </c>
      <c r="T2433" s="186">
        <f t="shared" si="166"/>
        <v>9.5605681818181818</v>
      </c>
      <c r="U2433" s="187">
        <v>758</v>
      </c>
      <c r="V2433" s="187">
        <v>167453895</v>
      </c>
      <c r="W2433" s="187">
        <v>602826</v>
      </c>
      <c r="X2433" s="188">
        <f t="shared" si="169"/>
        <v>14.12647727272727</v>
      </c>
      <c r="Y2433" s="189">
        <v>759</v>
      </c>
      <c r="Z2433" s="189">
        <v>167453895</v>
      </c>
      <c r="AA2433" s="189">
        <v>602827</v>
      </c>
      <c r="AB2433" s="357">
        <v>21</v>
      </c>
      <c r="AC2433"/>
      <c r="AD2433"/>
      <c r="AE2433"/>
      <c r="AF2433"/>
      <c r="AG2433"/>
      <c r="AH2433"/>
      <c r="AI2433"/>
      <c r="AJ2433"/>
    </row>
    <row r="2434" spans="1:36" s="4" customFormat="1" x14ac:dyDescent="0.25">
      <c r="A2434" s="146" t="s">
        <v>3274</v>
      </c>
      <c r="B2434" s="190">
        <v>167453896</v>
      </c>
      <c r="C2434" s="191">
        <v>3.82</v>
      </c>
      <c r="D2434" s="192">
        <f>(C2434+4.2+coefficient!$B$20-0.5)/0.9*1.19</f>
        <v>21.84311111111111</v>
      </c>
      <c r="E2434" s="193">
        <f>(C2434+4.2+coefficient!$B$20-0.5)/0.95</f>
        <v>17.389473684210525</v>
      </c>
      <c r="F2434" s="178" t="s">
        <v>842</v>
      </c>
      <c r="G2434" s="179">
        <v>2433</v>
      </c>
      <c r="H2434" s="180">
        <f>(C2434+4.2+coefficient!$B$20)/0.85*1.19</f>
        <v>23.827999999999999</v>
      </c>
      <c r="I2434" s="132">
        <v>294</v>
      </c>
      <c r="J2434" s="132">
        <v>167453896</v>
      </c>
      <c r="K2434" s="132">
        <v>454223</v>
      </c>
      <c r="L2434" s="181">
        <f>(C2434+4.2+coefficient!$B$20)/0.88*1.19</f>
        <v>23.015681818181815</v>
      </c>
      <c r="M2434" s="135">
        <v>295</v>
      </c>
      <c r="N2434" s="135">
        <v>167453896</v>
      </c>
      <c r="O2434" s="135">
        <v>454224</v>
      </c>
      <c r="P2434" s="182">
        <f>(C2434+4.2+coefficient!$B$20-0.5)/0.88*1.19</f>
        <v>22.339545454545455</v>
      </c>
      <c r="Q2434" s="137">
        <v>296</v>
      </c>
      <c r="R2434" s="137">
        <v>167453896</v>
      </c>
      <c r="S2434" s="137">
        <v>454225</v>
      </c>
      <c r="T2434" s="186">
        <f t="shared" ref="T2434:T2497" si="170">(C2434+4.2)/0.88*1.19</f>
        <v>10.845227272727271</v>
      </c>
      <c r="U2434" s="187">
        <v>758</v>
      </c>
      <c r="V2434" s="187">
        <v>167453896</v>
      </c>
      <c r="W2434" s="187">
        <v>602828</v>
      </c>
      <c r="X2434" s="188">
        <f t="shared" si="169"/>
        <v>18.115681818181812</v>
      </c>
      <c r="Y2434" s="189">
        <v>759</v>
      </c>
      <c r="Z2434" s="189">
        <v>167453896</v>
      </c>
      <c r="AA2434" s="189">
        <v>602829</v>
      </c>
      <c r="AB2434" s="357">
        <v>0</v>
      </c>
      <c r="AC2434"/>
      <c r="AD2434"/>
      <c r="AE2434"/>
      <c r="AF2434"/>
      <c r="AG2434"/>
      <c r="AH2434"/>
      <c r="AI2434"/>
      <c r="AJ2434"/>
    </row>
    <row r="2435" spans="1:36" s="4" customFormat="1" x14ac:dyDescent="0.25">
      <c r="A2435" s="148" t="s">
        <v>3275</v>
      </c>
      <c r="B2435" s="190">
        <v>167453897</v>
      </c>
      <c r="C2435" s="191">
        <v>4.55</v>
      </c>
      <c r="D2435" s="192">
        <f>(C2435+4.2+coefficient!$B$19-0.5)/0.9*1.19</f>
        <v>26.774999999999999</v>
      </c>
      <c r="E2435" s="193">
        <f>(C2435+4.2+coefficient!$B$19-0.5)/0.95</f>
        <v>21.315789473684212</v>
      </c>
      <c r="F2435" s="185" t="s">
        <v>841</v>
      </c>
      <c r="G2435" s="179">
        <v>2434</v>
      </c>
      <c r="H2435" s="180">
        <f>(C2435+4.2+coefficient!$B$19)/0.85*1.19</f>
        <v>29.05</v>
      </c>
      <c r="I2435" s="132">
        <v>294</v>
      </c>
      <c r="J2435" s="132">
        <v>167453897</v>
      </c>
      <c r="K2435" s="132">
        <v>454226</v>
      </c>
      <c r="L2435" s="181">
        <f>(C2435+4.2+coefficient!$B$19)/0.88*1.19</f>
        <v>28.059659090909086</v>
      </c>
      <c r="M2435" s="135">
        <v>295</v>
      </c>
      <c r="N2435" s="135">
        <v>167453897</v>
      </c>
      <c r="O2435" s="135">
        <v>454227</v>
      </c>
      <c r="P2435" s="182">
        <f>(C2435+4.2+coefficient!$B$19-0.5)/0.88*1.19</f>
        <v>27.383522727272727</v>
      </c>
      <c r="Q2435" s="137">
        <v>296</v>
      </c>
      <c r="R2435" s="137">
        <v>167453897</v>
      </c>
      <c r="S2435" s="137">
        <v>454228</v>
      </c>
      <c r="T2435" s="186">
        <f t="shared" si="170"/>
        <v>11.832386363636363</v>
      </c>
      <c r="U2435" s="187">
        <v>758</v>
      </c>
      <c r="V2435" s="187">
        <v>167453897</v>
      </c>
      <c r="W2435" s="187">
        <v>602830</v>
      </c>
      <c r="X2435" s="188">
        <f t="shared" si="169"/>
        <v>23.159659090909088</v>
      </c>
      <c r="Y2435" s="189">
        <v>759</v>
      </c>
      <c r="Z2435" s="189">
        <v>167453897</v>
      </c>
      <c r="AA2435" s="189">
        <v>602831</v>
      </c>
      <c r="AB2435" s="357">
        <v>0</v>
      </c>
      <c r="AC2435"/>
      <c r="AD2435"/>
      <c r="AE2435"/>
      <c r="AF2435"/>
      <c r="AG2435"/>
      <c r="AH2435"/>
      <c r="AI2435"/>
      <c r="AJ2435"/>
    </row>
    <row r="2436" spans="1:36" s="4" customFormat="1" x14ac:dyDescent="0.25">
      <c r="A2436" s="144" t="s">
        <v>3276</v>
      </c>
      <c r="B2436" s="183">
        <v>167453898</v>
      </c>
      <c r="C2436" s="184">
        <v>3.75</v>
      </c>
      <c r="D2436" s="127">
        <f>(C2436+4.2+coefficient!$B$20-0.5)/0.9*1.19</f>
        <v>21.75055555555555</v>
      </c>
      <c r="E2436" s="128">
        <f>(C2436+4.2+coefficient!$B$20-0.5)/0.95</f>
        <v>17.315789473684209</v>
      </c>
      <c r="F2436" s="178" t="s">
        <v>842</v>
      </c>
      <c r="G2436" s="179">
        <v>2435</v>
      </c>
      <c r="H2436" s="180">
        <f>(C2436+4.2+coefficient!$B$20)/0.85*1.19</f>
        <v>23.73</v>
      </c>
      <c r="I2436" s="132">
        <v>294</v>
      </c>
      <c r="J2436" s="132">
        <v>167453898</v>
      </c>
      <c r="K2436" s="132">
        <v>454229</v>
      </c>
      <c r="L2436" s="181">
        <f>(C2436+4.2+coefficient!$B$20)/0.88*1.19</f>
        <v>22.921022727272728</v>
      </c>
      <c r="M2436" s="135">
        <v>295</v>
      </c>
      <c r="N2436" s="135">
        <v>167453898</v>
      </c>
      <c r="O2436" s="135">
        <v>454230</v>
      </c>
      <c r="P2436" s="182">
        <f>(C2436+4.2+coefficient!$B$20-0.5)/0.88*1.19</f>
        <v>22.244886363636361</v>
      </c>
      <c r="Q2436" s="137">
        <v>296</v>
      </c>
      <c r="R2436" s="137">
        <v>167453898</v>
      </c>
      <c r="S2436" s="137">
        <v>454231</v>
      </c>
      <c r="T2436" s="186">
        <f t="shared" si="170"/>
        <v>10.750568181818183</v>
      </c>
      <c r="U2436" s="187">
        <v>758</v>
      </c>
      <c r="V2436" s="187">
        <v>167453898</v>
      </c>
      <c r="W2436" s="187">
        <v>602832</v>
      </c>
      <c r="X2436" s="188">
        <f t="shared" si="169"/>
        <v>18.021022727272729</v>
      </c>
      <c r="Y2436" s="189">
        <v>759</v>
      </c>
      <c r="Z2436" s="189">
        <v>167453898</v>
      </c>
      <c r="AA2436" s="189">
        <v>602833</v>
      </c>
      <c r="AB2436" s="357">
        <v>21</v>
      </c>
      <c r="AC2436"/>
      <c r="AD2436"/>
      <c r="AE2436"/>
      <c r="AF2436"/>
      <c r="AG2436"/>
      <c r="AH2436"/>
      <c r="AI2436"/>
      <c r="AJ2436"/>
    </row>
    <row r="2437" spans="1:36" s="4" customFormat="1" x14ac:dyDescent="0.25">
      <c r="A2437" s="125" t="s">
        <v>3277</v>
      </c>
      <c r="B2437" s="183">
        <v>167453899</v>
      </c>
      <c r="C2437" s="184">
        <v>4.4800000000000004</v>
      </c>
      <c r="D2437" s="127">
        <f>(C2437+4.2+coefficient!$B$19-0.5)/0.9*1.19</f>
        <v>26.682444444444442</v>
      </c>
      <c r="E2437" s="128">
        <f>(C2437+4.2+coefficient!$B$19-0.5)/0.95</f>
        <v>21.242105263157896</v>
      </c>
      <c r="F2437" s="185" t="s">
        <v>841</v>
      </c>
      <c r="G2437" s="179">
        <v>2436</v>
      </c>
      <c r="H2437" s="180">
        <f>(C2437+4.2+coefficient!$B$19)/0.85*1.19</f>
        <v>28.951999999999998</v>
      </c>
      <c r="I2437" s="132">
        <v>294</v>
      </c>
      <c r="J2437" s="132">
        <v>167453899</v>
      </c>
      <c r="K2437" s="132">
        <v>454232</v>
      </c>
      <c r="L2437" s="181">
        <f>(C2437+4.2+coefficient!$B$19)/0.88*1.19</f>
        <v>27.965</v>
      </c>
      <c r="M2437" s="135">
        <v>295</v>
      </c>
      <c r="N2437" s="135">
        <v>167453899</v>
      </c>
      <c r="O2437" s="135">
        <v>454233</v>
      </c>
      <c r="P2437" s="182">
        <f>(C2437+4.2+coefficient!$B$19-0.5)/0.88*1.19</f>
        <v>27.288863636363633</v>
      </c>
      <c r="Q2437" s="137">
        <v>296</v>
      </c>
      <c r="R2437" s="137">
        <v>167453899</v>
      </c>
      <c r="S2437" s="137">
        <v>454234</v>
      </c>
      <c r="T2437" s="186">
        <f t="shared" si="170"/>
        <v>11.737727272727271</v>
      </c>
      <c r="U2437" s="187">
        <v>758</v>
      </c>
      <c r="V2437" s="187">
        <v>167453899</v>
      </c>
      <c r="W2437" s="187">
        <v>602834</v>
      </c>
      <c r="X2437" s="188">
        <f t="shared" si="169"/>
        <v>23.064999999999998</v>
      </c>
      <c r="Y2437" s="189">
        <v>759</v>
      </c>
      <c r="Z2437" s="189">
        <v>167453899</v>
      </c>
      <c r="AA2437" s="189">
        <v>602835</v>
      </c>
      <c r="AB2437" s="357">
        <v>21</v>
      </c>
      <c r="AC2437"/>
      <c r="AD2437"/>
      <c r="AE2437"/>
      <c r="AF2437"/>
      <c r="AG2437"/>
      <c r="AH2437"/>
      <c r="AI2437"/>
      <c r="AJ2437"/>
    </row>
    <row r="2438" spans="1:36" s="4" customFormat="1" x14ac:dyDescent="0.25">
      <c r="A2438" s="146" t="s">
        <v>3278</v>
      </c>
      <c r="B2438" s="190">
        <v>167453900</v>
      </c>
      <c r="C2438" s="191">
        <v>3.57</v>
      </c>
      <c r="D2438" s="192">
        <f>(C2438+4.2+coefficient!$B$20-0.5)/0.9*1.19</f>
        <v>21.512555555555551</v>
      </c>
      <c r="E2438" s="193">
        <f>(C2438+4.2+coefficient!$B$20-0.5)/0.95</f>
        <v>17.126315789473683</v>
      </c>
      <c r="F2438" s="178" t="s">
        <v>842</v>
      </c>
      <c r="G2438" s="179">
        <v>2437</v>
      </c>
      <c r="H2438" s="180">
        <f>(C2438+4.2+coefficient!$B$20)/0.85*1.19</f>
        <v>23.478000000000002</v>
      </c>
      <c r="I2438" s="132">
        <v>294</v>
      </c>
      <c r="J2438" s="132">
        <v>167453900</v>
      </c>
      <c r="K2438" s="132">
        <v>454235</v>
      </c>
      <c r="L2438" s="181">
        <f>(C2438+4.2+coefficient!$B$20)/0.88*1.19</f>
        <v>22.677613636363635</v>
      </c>
      <c r="M2438" s="135">
        <v>295</v>
      </c>
      <c r="N2438" s="135">
        <v>167453900</v>
      </c>
      <c r="O2438" s="135">
        <v>454236</v>
      </c>
      <c r="P2438" s="182">
        <f>(C2438+4.2+coefficient!$B$20-0.5)/0.88*1.19</f>
        <v>22.001477272727271</v>
      </c>
      <c r="Q2438" s="137">
        <v>296</v>
      </c>
      <c r="R2438" s="137">
        <v>167453900</v>
      </c>
      <c r="S2438" s="137">
        <v>454237</v>
      </c>
      <c r="T2438" s="186">
        <f t="shared" si="170"/>
        <v>10.50715909090909</v>
      </c>
      <c r="U2438" s="187">
        <v>758</v>
      </c>
      <c r="V2438" s="187">
        <v>167453900</v>
      </c>
      <c r="W2438" s="187">
        <v>602836</v>
      </c>
      <c r="X2438" s="188">
        <f t="shared" si="169"/>
        <v>17.777613636363633</v>
      </c>
      <c r="Y2438" s="189">
        <v>759</v>
      </c>
      <c r="Z2438" s="189">
        <v>167453900</v>
      </c>
      <c r="AA2438" s="189">
        <v>602837</v>
      </c>
      <c r="AB2438" s="357">
        <v>21</v>
      </c>
      <c r="AC2438"/>
      <c r="AD2438"/>
      <c r="AE2438"/>
      <c r="AF2438"/>
      <c r="AG2438"/>
      <c r="AH2438"/>
      <c r="AI2438"/>
      <c r="AJ2438"/>
    </row>
    <row r="2439" spans="1:36" s="4" customFormat="1" x14ac:dyDescent="0.25">
      <c r="A2439" s="125" t="s">
        <v>3279</v>
      </c>
      <c r="B2439" s="183">
        <v>167453901</v>
      </c>
      <c r="C2439" s="184">
        <v>3.48</v>
      </c>
      <c r="D2439" s="127">
        <f>(C2439+4.2+coefficient!$B$20-0.5)/0.9*1.19</f>
        <v>21.393555555555555</v>
      </c>
      <c r="E2439" s="128">
        <f>(C2439+4.2+coefficient!$B$20-0.5)/0.95</f>
        <v>17.03157894736842</v>
      </c>
      <c r="F2439" s="185" t="s">
        <v>842</v>
      </c>
      <c r="G2439" s="179">
        <v>2438</v>
      </c>
      <c r="H2439" s="180">
        <f>(C2439+4.2+coefficient!$B$20)/0.85*1.19</f>
        <v>23.352</v>
      </c>
      <c r="I2439" s="132">
        <v>294</v>
      </c>
      <c r="J2439" s="132">
        <v>167453901</v>
      </c>
      <c r="K2439" s="132">
        <v>454238</v>
      </c>
      <c r="L2439" s="181">
        <f>(C2439+4.2+coefficient!$B$20)/0.88*1.19</f>
        <v>22.55590909090909</v>
      </c>
      <c r="M2439" s="135">
        <v>295</v>
      </c>
      <c r="N2439" s="135">
        <v>167453901</v>
      </c>
      <c r="O2439" s="135">
        <v>454239</v>
      </c>
      <c r="P2439" s="182">
        <f>(C2439+4.2+coefficient!$B$20-0.5)/0.88*1.19</f>
        <v>21.879772727272726</v>
      </c>
      <c r="Q2439" s="137">
        <v>296</v>
      </c>
      <c r="R2439" s="137">
        <v>167453901</v>
      </c>
      <c r="S2439" s="137">
        <v>454240</v>
      </c>
      <c r="T2439" s="186">
        <f t="shared" si="170"/>
        <v>10.385454545454545</v>
      </c>
      <c r="U2439" s="187">
        <v>758</v>
      </c>
      <c r="V2439" s="187">
        <v>167453901</v>
      </c>
      <c r="W2439" s="187">
        <v>602838</v>
      </c>
      <c r="X2439" s="188">
        <f t="shared" si="169"/>
        <v>17.655909090909091</v>
      </c>
      <c r="Y2439" s="189">
        <v>759</v>
      </c>
      <c r="Z2439" s="189">
        <v>167453901</v>
      </c>
      <c r="AA2439" s="189">
        <v>602839</v>
      </c>
      <c r="AB2439" s="357">
        <v>21</v>
      </c>
      <c r="AC2439"/>
      <c r="AD2439"/>
      <c r="AE2439"/>
      <c r="AF2439"/>
      <c r="AG2439"/>
      <c r="AH2439"/>
      <c r="AI2439"/>
      <c r="AJ2439"/>
    </row>
    <row r="2440" spans="1:36" s="4" customFormat="1" x14ac:dyDescent="0.25">
      <c r="A2440" s="144" t="s">
        <v>3280</v>
      </c>
      <c r="B2440" s="183">
        <v>167453902</v>
      </c>
      <c r="C2440" s="184">
        <v>3.57</v>
      </c>
      <c r="D2440" s="127">
        <f>(C2440+4.2+coefficient!$B$20-0.5)/0.9*1.19</f>
        <v>21.512555555555551</v>
      </c>
      <c r="E2440" s="128">
        <f>(C2440+4.2+coefficient!$B$20-0.5)/0.95</f>
        <v>17.126315789473683</v>
      </c>
      <c r="F2440" s="178" t="s">
        <v>842</v>
      </c>
      <c r="G2440" s="179">
        <v>2439</v>
      </c>
      <c r="H2440" s="180">
        <f>(C2440+4.2+coefficient!$B$20)/0.85*1.19</f>
        <v>23.478000000000002</v>
      </c>
      <c r="I2440" s="132">
        <v>294</v>
      </c>
      <c r="J2440" s="132">
        <v>167453902</v>
      </c>
      <c r="K2440" s="132">
        <v>454241</v>
      </c>
      <c r="L2440" s="181">
        <f>(C2440+4.2+coefficient!$B$20)/0.88*1.19</f>
        <v>22.677613636363635</v>
      </c>
      <c r="M2440" s="135">
        <v>295</v>
      </c>
      <c r="N2440" s="135">
        <v>167453902</v>
      </c>
      <c r="O2440" s="135">
        <v>454242</v>
      </c>
      <c r="P2440" s="182">
        <f>(C2440+4.2+coefficient!$B$20-0.5)/0.88*1.19</f>
        <v>22.001477272727271</v>
      </c>
      <c r="Q2440" s="137">
        <v>296</v>
      </c>
      <c r="R2440" s="137">
        <v>167453902</v>
      </c>
      <c r="S2440" s="137">
        <v>454243</v>
      </c>
      <c r="T2440" s="186">
        <f t="shared" si="170"/>
        <v>10.50715909090909</v>
      </c>
      <c r="U2440" s="187">
        <v>758</v>
      </c>
      <c r="V2440" s="187">
        <v>167453902</v>
      </c>
      <c r="W2440" s="187">
        <v>602840</v>
      </c>
      <c r="X2440" s="188">
        <f t="shared" si="169"/>
        <v>17.777613636363633</v>
      </c>
      <c r="Y2440" s="189">
        <v>759</v>
      </c>
      <c r="Z2440" s="189">
        <v>167453902</v>
      </c>
      <c r="AA2440" s="189">
        <v>602841</v>
      </c>
      <c r="AB2440" s="357">
        <v>21</v>
      </c>
      <c r="AC2440"/>
      <c r="AD2440"/>
      <c r="AE2440"/>
      <c r="AF2440"/>
      <c r="AG2440"/>
      <c r="AH2440"/>
      <c r="AI2440"/>
      <c r="AJ2440"/>
    </row>
    <row r="2441" spans="1:36" s="4" customFormat="1" x14ac:dyDescent="0.25">
      <c r="A2441" s="148" t="s">
        <v>3281</v>
      </c>
      <c r="B2441" s="190">
        <v>167453903</v>
      </c>
      <c r="C2441" s="191">
        <v>3.68</v>
      </c>
      <c r="D2441" s="192">
        <f>(C2441+4.2+coefficient!$B$20-0.5)/0.9*1.19</f>
        <v>21.658000000000001</v>
      </c>
      <c r="E2441" s="193">
        <f>(C2441+4.2+coefficient!$B$20-0.5)/0.95</f>
        <v>17.242105263157899</v>
      </c>
      <c r="F2441" s="185" t="s">
        <v>842</v>
      </c>
      <c r="G2441" s="179">
        <v>2440</v>
      </c>
      <c r="H2441" s="180">
        <f>(C2441+4.2+coefficient!$B$20)/0.85*1.19</f>
        <v>23.632000000000005</v>
      </c>
      <c r="I2441" s="132">
        <v>294</v>
      </c>
      <c r="J2441" s="132">
        <v>167453903</v>
      </c>
      <c r="K2441" s="132">
        <v>454244</v>
      </c>
      <c r="L2441" s="181">
        <f>(C2441+4.2+coefficient!$B$20)/0.88*1.19</f>
        <v>22.826363636363638</v>
      </c>
      <c r="M2441" s="135">
        <v>295</v>
      </c>
      <c r="N2441" s="135">
        <v>167453903</v>
      </c>
      <c r="O2441" s="135">
        <v>454245</v>
      </c>
      <c r="P2441" s="182">
        <f>(C2441+4.2+coefficient!$B$20-0.5)/0.88*1.19</f>
        <v>22.150227272727275</v>
      </c>
      <c r="Q2441" s="137">
        <v>296</v>
      </c>
      <c r="R2441" s="137">
        <v>167453903</v>
      </c>
      <c r="S2441" s="137">
        <v>454246</v>
      </c>
      <c r="T2441" s="186">
        <f t="shared" si="170"/>
        <v>10.655909090909091</v>
      </c>
      <c r="U2441" s="187">
        <v>758</v>
      </c>
      <c r="V2441" s="187">
        <v>167453903</v>
      </c>
      <c r="W2441" s="187">
        <v>602842</v>
      </c>
      <c r="X2441" s="188">
        <f>L2441-2</f>
        <v>20.826363636363638</v>
      </c>
      <c r="Y2441" s="189">
        <v>759</v>
      </c>
      <c r="Z2441" s="189">
        <v>167453903</v>
      </c>
      <c r="AA2441" s="189">
        <v>602843</v>
      </c>
      <c r="AB2441" s="357">
        <v>21</v>
      </c>
      <c r="AC2441">
        <v>1</v>
      </c>
      <c r="AD2441">
        <v>20.92</v>
      </c>
      <c r="AE2441"/>
      <c r="AF2441"/>
      <c r="AG2441"/>
      <c r="AH2441"/>
      <c r="AI2441"/>
      <c r="AJ2441"/>
    </row>
    <row r="2442" spans="1:36" s="4" customFormat="1" x14ac:dyDescent="0.25">
      <c r="A2442" s="146" t="s">
        <v>3282</v>
      </c>
      <c r="B2442" s="190">
        <v>167453904</v>
      </c>
      <c r="C2442" s="191">
        <v>4.8099999999999996</v>
      </c>
      <c r="D2442" s="192">
        <f>(C2442+4.2+coefficient!$B$19-0.5)/0.9*1.19</f>
        <v>27.118777777777776</v>
      </c>
      <c r="E2442" s="193">
        <f>(C2442+4.2+coefficient!$B$19-0.5)/0.95</f>
        <v>21.589473684210525</v>
      </c>
      <c r="F2442" s="178" t="s">
        <v>841</v>
      </c>
      <c r="G2442" s="179">
        <v>2441</v>
      </c>
      <c r="H2442" s="180">
        <f>(C2442+4.2+coefficient!$B$19)/0.85*1.19</f>
        <v>29.413999999999994</v>
      </c>
      <c r="I2442" s="132">
        <v>294</v>
      </c>
      <c r="J2442" s="132">
        <v>167453904</v>
      </c>
      <c r="K2442" s="132">
        <v>454247</v>
      </c>
      <c r="L2442" s="181">
        <f>(C2442+4.2+coefficient!$B$19)/0.88*1.19</f>
        <v>28.411249999999995</v>
      </c>
      <c r="M2442" s="135">
        <v>295</v>
      </c>
      <c r="N2442" s="135">
        <v>167453904</v>
      </c>
      <c r="O2442" s="135">
        <v>454248</v>
      </c>
      <c r="P2442" s="182">
        <f>(C2442+4.2+coefficient!$B$19-0.5)/0.88*1.19</f>
        <v>27.735113636363632</v>
      </c>
      <c r="Q2442" s="137">
        <v>296</v>
      </c>
      <c r="R2442" s="137">
        <v>167453904</v>
      </c>
      <c r="S2442" s="137">
        <v>454249</v>
      </c>
      <c r="T2442" s="186">
        <f t="shared" si="170"/>
        <v>12.183977272727272</v>
      </c>
      <c r="U2442" s="187">
        <v>758</v>
      </c>
      <c r="V2442" s="187">
        <v>167453904</v>
      </c>
      <c r="W2442" s="187">
        <v>602844</v>
      </c>
      <c r="X2442" s="188">
        <f>L2442-2</f>
        <v>26.411249999999995</v>
      </c>
      <c r="Y2442" s="189">
        <v>759</v>
      </c>
      <c r="Z2442" s="189">
        <v>167453904</v>
      </c>
      <c r="AA2442" s="189">
        <v>602845</v>
      </c>
      <c r="AB2442" s="357">
        <v>21</v>
      </c>
      <c r="AC2442"/>
      <c r="AD2442"/>
      <c r="AE2442"/>
      <c r="AF2442"/>
      <c r="AG2442"/>
      <c r="AH2442"/>
      <c r="AI2442"/>
      <c r="AJ2442"/>
    </row>
    <row r="2443" spans="1:36" s="4" customFormat="1" x14ac:dyDescent="0.25">
      <c r="A2443" s="125" t="s">
        <v>3283</v>
      </c>
      <c r="B2443" s="183">
        <v>167453905</v>
      </c>
      <c r="C2443" s="184">
        <v>3.68</v>
      </c>
      <c r="D2443" s="127">
        <f>(C2443+4.2+coefficient!$B$20-0.5)/0.9*1.19</f>
        <v>21.658000000000001</v>
      </c>
      <c r="E2443" s="128">
        <f>(C2443+4.2+coefficient!$B$20-0.5)/0.95</f>
        <v>17.242105263157899</v>
      </c>
      <c r="F2443" s="185" t="s">
        <v>842</v>
      </c>
      <c r="G2443" s="179">
        <v>2442</v>
      </c>
      <c r="H2443" s="180">
        <f>(C2443+4.2+coefficient!$B$20)/0.85*1.19</f>
        <v>23.632000000000005</v>
      </c>
      <c r="I2443" s="132">
        <v>294</v>
      </c>
      <c r="J2443" s="132">
        <v>167453905</v>
      </c>
      <c r="K2443" s="132">
        <v>454250</v>
      </c>
      <c r="L2443" s="181">
        <f>(C2443+4.2+coefficient!$B$20)/0.88*1.19</f>
        <v>22.826363636363638</v>
      </c>
      <c r="M2443" s="135">
        <v>295</v>
      </c>
      <c r="N2443" s="135">
        <v>167453905</v>
      </c>
      <c r="O2443" s="135">
        <v>454251</v>
      </c>
      <c r="P2443" s="182">
        <f>(C2443+4.2+coefficient!$B$20-0.5)/0.88*1.19</f>
        <v>22.150227272727275</v>
      </c>
      <c r="Q2443" s="137">
        <v>296</v>
      </c>
      <c r="R2443" s="137">
        <v>167453905</v>
      </c>
      <c r="S2443" s="137">
        <v>454252</v>
      </c>
      <c r="T2443" s="186">
        <f t="shared" si="170"/>
        <v>10.655909090909091</v>
      </c>
      <c r="U2443" s="187">
        <v>758</v>
      </c>
      <c r="V2443" s="187">
        <v>167453905</v>
      </c>
      <c r="W2443" s="187">
        <v>602846</v>
      </c>
      <c r="X2443" s="188">
        <f t="shared" ref="X2443:X2454" si="171">L2443-4.9</f>
        <v>17.926363636363639</v>
      </c>
      <c r="Y2443" s="189">
        <v>759</v>
      </c>
      <c r="Z2443" s="189">
        <v>167453905</v>
      </c>
      <c r="AA2443" s="189">
        <v>602847</v>
      </c>
      <c r="AB2443" s="357">
        <v>21</v>
      </c>
      <c r="AC2443"/>
      <c r="AD2443"/>
      <c r="AE2443"/>
      <c r="AF2443"/>
      <c r="AG2443"/>
      <c r="AH2443"/>
      <c r="AI2443"/>
      <c r="AJ2443"/>
    </row>
    <row r="2444" spans="1:36" s="4" customFormat="1" x14ac:dyDescent="0.25">
      <c r="A2444" s="144" t="s">
        <v>3284</v>
      </c>
      <c r="B2444" s="183">
        <v>167453906</v>
      </c>
      <c r="C2444" s="184">
        <v>4.8099999999999996</v>
      </c>
      <c r="D2444" s="127">
        <f>(C2444+4.2+coefficient!$B$19-0.5)/0.9*1.19</f>
        <v>27.118777777777776</v>
      </c>
      <c r="E2444" s="128">
        <f>(C2444+4.2+coefficient!$B$19-0.5)/0.95</f>
        <v>21.589473684210525</v>
      </c>
      <c r="F2444" s="178" t="s">
        <v>841</v>
      </c>
      <c r="G2444" s="179">
        <v>2443</v>
      </c>
      <c r="H2444" s="180">
        <f>(C2444+4.2+coefficient!$B$19)/0.85*1.19</f>
        <v>29.413999999999994</v>
      </c>
      <c r="I2444" s="132">
        <v>294</v>
      </c>
      <c r="J2444" s="132">
        <v>167453906</v>
      </c>
      <c r="K2444" s="132">
        <v>454253</v>
      </c>
      <c r="L2444" s="181">
        <f>(C2444+4.2+coefficient!$B$19)/0.88*1.19</f>
        <v>28.411249999999995</v>
      </c>
      <c r="M2444" s="135">
        <v>295</v>
      </c>
      <c r="N2444" s="135">
        <v>167453906</v>
      </c>
      <c r="O2444" s="135">
        <v>454254</v>
      </c>
      <c r="P2444" s="182">
        <f>(C2444+4.2+coefficient!$B$19-0.5)/0.88*1.19</f>
        <v>27.735113636363632</v>
      </c>
      <c r="Q2444" s="137">
        <v>296</v>
      </c>
      <c r="R2444" s="137">
        <v>167453906</v>
      </c>
      <c r="S2444" s="137">
        <v>454255</v>
      </c>
      <c r="T2444" s="186">
        <f t="shared" si="170"/>
        <v>12.183977272727272</v>
      </c>
      <c r="U2444" s="187">
        <v>758</v>
      </c>
      <c r="V2444" s="187">
        <v>167453906</v>
      </c>
      <c r="W2444" s="187">
        <v>602848</v>
      </c>
      <c r="X2444" s="188">
        <f t="shared" si="171"/>
        <v>23.511249999999997</v>
      </c>
      <c r="Y2444" s="189">
        <v>759</v>
      </c>
      <c r="Z2444" s="189">
        <v>167453906</v>
      </c>
      <c r="AA2444" s="189">
        <v>602849</v>
      </c>
      <c r="AB2444" s="357">
        <v>21</v>
      </c>
      <c r="AC2444"/>
      <c r="AD2444"/>
      <c r="AE2444"/>
      <c r="AF2444"/>
      <c r="AG2444"/>
      <c r="AH2444"/>
      <c r="AI2444"/>
      <c r="AJ2444"/>
    </row>
    <row r="2445" spans="1:36" s="4" customFormat="1" x14ac:dyDescent="0.25">
      <c r="A2445" s="125" t="s">
        <v>3285</v>
      </c>
      <c r="B2445" s="183">
        <v>167453907</v>
      </c>
      <c r="C2445" s="184">
        <v>3.59</v>
      </c>
      <c r="D2445" s="127">
        <f>(C2445+4.2+coefficient!$B$20-0.5)/0.9*1.19</f>
        <v>21.538999999999998</v>
      </c>
      <c r="E2445" s="128">
        <f>(C2445+4.2+coefficient!$B$20-0.5)/0.95</f>
        <v>17.147368421052633</v>
      </c>
      <c r="F2445" s="185" t="s">
        <v>842</v>
      </c>
      <c r="G2445" s="179">
        <v>2444</v>
      </c>
      <c r="H2445" s="180">
        <f>(C2445+4.2+coefficient!$B$20)/0.85*1.19</f>
        <v>23.506</v>
      </c>
      <c r="I2445" s="132">
        <v>294</v>
      </c>
      <c r="J2445" s="132">
        <v>167453907</v>
      </c>
      <c r="K2445" s="132">
        <v>454256</v>
      </c>
      <c r="L2445" s="181">
        <f>(C2445+4.2+coefficient!$B$20)/0.88*1.19</f>
        <v>22.70465909090909</v>
      </c>
      <c r="M2445" s="135">
        <v>295</v>
      </c>
      <c r="N2445" s="135">
        <v>167453907</v>
      </c>
      <c r="O2445" s="135">
        <v>454257</v>
      </c>
      <c r="P2445" s="182">
        <f>(C2445+4.2+coefficient!$B$20-0.5)/0.88*1.19</f>
        <v>22.028522727272726</v>
      </c>
      <c r="Q2445" s="137">
        <v>296</v>
      </c>
      <c r="R2445" s="137">
        <v>167453907</v>
      </c>
      <c r="S2445" s="137">
        <v>454258</v>
      </c>
      <c r="T2445" s="186">
        <f t="shared" si="170"/>
        <v>10.534204545454545</v>
      </c>
      <c r="U2445" s="187">
        <v>758</v>
      </c>
      <c r="V2445" s="187">
        <v>167453907</v>
      </c>
      <c r="W2445" s="187">
        <v>602850</v>
      </c>
      <c r="X2445" s="188">
        <f t="shared" si="171"/>
        <v>17.804659090909091</v>
      </c>
      <c r="Y2445" s="189">
        <v>759</v>
      </c>
      <c r="Z2445" s="189">
        <v>167453907</v>
      </c>
      <c r="AA2445" s="189">
        <v>602851</v>
      </c>
      <c r="AB2445" s="357">
        <v>21</v>
      </c>
      <c r="AC2445"/>
      <c r="AD2445"/>
      <c r="AE2445"/>
      <c r="AF2445"/>
      <c r="AG2445"/>
      <c r="AH2445"/>
      <c r="AI2445"/>
      <c r="AJ2445"/>
    </row>
    <row r="2446" spans="1:36" s="4" customFormat="1" x14ac:dyDescent="0.25">
      <c r="A2446" s="144" t="s">
        <v>3286</v>
      </c>
      <c r="B2446" s="183">
        <v>167453908</v>
      </c>
      <c r="C2446" s="184">
        <v>4.32</v>
      </c>
      <c r="D2446" s="127">
        <f>(C2446+4.2+coefficient!$B$19-0.5)/0.9*1.19</f>
        <v>26.470888888888886</v>
      </c>
      <c r="E2446" s="128">
        <f>(C2446+4.2+coefficient!$B$19-0.5)/0.95</f>
        <v>21.073684210526316</v>
      </c>
      <c r="F2446" s="178" t="s">
        <v>841</v>
      </c>
      <c r="G2446" s="179">
        <v>2445</v>
      </c>
      <c r="H2446" s="180">
        <f>(C2446+4.2+coefficient!$B$19)/0.85*1.19</f>
        <v>28.727999999999998</v>
      </c>
      <c r="I2446" s="132">
        <v>294</v>
      </c>
      <c r="J2446" s="132">
        <v>167453908</v>
      </c>
      <c r="K2446" s="132">
        <v>454259</v>
      </c>
      <c r="L2446" s="181">
        <f>(C2446+4.2+coefficient!$B$19)/0.88*1.19</f>
        <v>27.748636363636361</v>
      </c>
      <c r="M2446" s="135">
        <v>295</v>
      </c>
      <c r="N2446" s="135">
        <v>167453908</v>
      </c>
      <c r="O2446" s="135">
        <v>454260</v>
      </c>
      <c r="P2446" s="182">
        <f>(C2446+4.2+coefficient!$B$19-0.5)/0.88*1.19</f>
        <v>27.072499999999998</v>
      </c>
      <c r="Q2446" s="137">
        <v>296</v>
      </c>
      <c r="R2446" s="137">
        <v>167453908</v>
      </c>
      <c r="S2446" s="137">
        <v>454261</v>
      </c>
      <c r="T2446" s="186">
        <f t="shared" si="170"/>
        <v>11.521363636363636</v>
      </c>
      <c r="U2446" s="187">
        <v>758</v>
      </c>
      <c r="V2446" s="187">
        <v>167453908</v>
      </c>
      <c r="W2446" s="187">
        <v>602852</v>
      </c>
      <c r="X2446" s="188">
        <f t="shared" si="171"/>
        <v>22.848636363636359</v>
      </c>
      <c r="Y2446" s="189">
        <v>759</v>
      </c>
      <c r="Z2446" s="189">
        <v>167453908</v>
      </c>
      <c r="AA2446" s="189">
        <v>602853</v>
      </c>
      <c r="AB2446" s="357">
        <v>21</v>
      </c>
      <c r="AC2446"/>
      <c r="AD2446"/>
      <c r="AE2446"/>
      <c r="AF2446"/>
      <c r="AG2446"/>
      <c r="AH2446"/>
      <c r="AI2446"/>
      <c r="AJ2446"/>
    </row>
    <row r="2447" spans="1:36" s="4" customFormat="1" x14ac:dyDescent="0.25">
      <c r="A2447" s="125" t="s">
        <v>3287</v>
      </c>
      <c r="B2447" s="183">
        <v>167453909</v>
      </c>
      <c r="C2447" s="184">
        <v>3.34</v>
      </c>
      <c r="D2447" s="127">
        <f>(C2447+4.2+coefficient!$B$21-0.5)/0.9*1.19</f>
        <v>18.563999999999997</v>
      </c>
      <c r="E2447" s="128">
        <f>(C2447+4.2+coefficient!$B$21-0.5)/0.95</f>
        <v>14.778947368421052</v>
      </c>
      <c r="F2447" s="185" t="s">
        <v>516</v>
      </c>
      <c r="G2447" s="179">
        <v>2446</v>
      </c>
      <c r="H2447" s="180">
        <f>(C2447+4.2+coefficient!$B$21)/0.85*1.19</f>
        <v>20.355999999999998</v>
      </c>
      <c r="I2447" s="132">
        <v>294</v>
      </c>
      <c r="J2447" s="132">
        <v>167453909</v>
      </c>
      <c r="K2447" s="132">
        <v>454262</v>
      </c>
      <c r="L2447" s="181">
        <f>(C2447+4.2+coefficient!$B$21)/0.88*1.19</f>
        <v>19.662045454545453</v>
      </c>
      <c r="M2447" s="135">
        <v>295</v>
      </c>
      <c r="N2447" s="135">
        <v>167453909</v>
      </c>
      <c r="O2447" s="135">
        <v>454263</v>
      </c>
      <c r="P2447" s="182">
        <f>(C2447+4.2+coefficient!$B$21-0.5)/0.88*1.19</f>
        <v>18.98590909090909</v>
      </c>
      <c r="Q2447" s="137">
        <v>296</v>
      </c>
      <c r="R2447" s="137">
        <v>167453909</v>
      </c>
      <c r="S2447" s="137">
        <v>454264</v>
      </c>
      <c r="T2447" s="186">
        <f t="shared" si="170"/>
        <v>10.196136363636363</v>
      </c>
      <c r="U2447" s="187">
        <v>758</v>
      </c>
      <c r="V2447" s="187">
        <v>167453909</v>
      </c>
      <c r="W2447" s="187">
        <v>602854</v>
      </c>
      <c r="X2447" s="188">
        <f t="shared" si="171"/>
        <v>14.762045454545452</v>
      </c>
      <c r="Y2447" s="189">
        <v>759</v>
      </c>
      <c r="Z2447" s="189">
        <v>167453909</v>
      </c>
      <c r="AA2447" s="189">
        <v>602855</v>
      </c>
      <c r="AB2447" s="357">
        <v>21</v>
      </c>
      <c r="AC2447"/>
      <c r="AD2447"/>
      <c r="AE2447">
        <v>1</v>
      </c>
      <c r="AF2447">
        <v>16.96</v>
      </c>
      <c r="AG2447">
        <v>0</v>
      </c>
      <c r="AH2447"/>
      <c r="AI2447"/>
      <c r="AJ2447"/>
    </row>
    <row r="2448" spans="1:36" s="4" customFormat="1" x14ac:dyDescent="0.25">
      <c r="A2448" s="146" t="s">
        <v>3288</v>
      </c>
      <c r="B2448" s="190">
        <v>167453910</v>
      </c>
      <c r="C2448" s="191">
        <v>4.29</v>
      </c>
      <c r="D2448" s="192">
        <f>(C2448+4.2+coefficient!$B$20-0.5)/0.9*1.19</f>
        <v>22.464555555555556</v>
      </c>
      <c r="E2448" s="193">
        <f>(C2448+4.2+coefficient!$B$20-0.5)/0.95</f>
        <v>17.884210526315794</v>
      </c>
      <c r="F2448" s="178" t="s">
        <v>842</v>
      </c>
      <c r="G2448" s="179">
        <v>2447</v>
      </c>
      <c r="H2448" s="180">
        <f>(C2448+4.2+coefficient!$B$20)/0.85*1.19</f>
        <v>24.486000000000001</v>
      </c>
      <c r="I2448" s="132">
        <v>294</v>
      </c>
      <c r="J2448" s="132">
        <v>167453910</v>
      </c>
      <c r="K2448" s="132">
        <v>454265</v>
      </c>
      <c r="L2448" s="181">
        <f>(C2448+4.2+coefficient!$B$20)/0.88*1.19</f>
        <v>23.651250000000005</v>
      </c>
      <c r="M2448" s="135">
        <v>295</v>
      </c>
      <c r="N2448" s="135">
        <v>167453910</v>
      </c>
      <c r="O2448" s="135">
        <v>454266</v>
      </c>
      <c r="P2448" s="182">
        <f>(C2448+4.2+coefficient!$B$20-0.5)/0.88*1.19</f>
        <v>22.975113636363638</v>
      </c>
      <c r="Q2448" s="137">
        <v>296</v>
      </c>
      <c r="R2448" s="137">
        <v>167453910</v>
      </c>
      <c r="S2448" s="137">
        <v>454267</v>
      </c>
      <c r="T2448" s="186">
        <f t="shared" si="170"/>
        <v>11.480795454545454</v>
      </c>
      <c r="U2448" s="187">
        <v>758</v>
      </c>
      <c r="V2448" s="187">
        <v>167453910</v>
      </c>
      <c r="W2448" s="187">
        <v>602856</v>
      </c>
      <c r="X2448" s="188">
        <f t="shared" si="171"/>
        <v>18.751250000000006</v>
      </c>
      <c r="Y2448" s="189">
        <v>759</v>
      </c>
      <c r="Z2448" s="189">
        <v>167453910</v>
      </c>
      <c r="AA2448" s="189">
        <v>602857</v>
      </c>
      <c r="AB2448" s="357">
        <v>0</v>
      </c>
      <c r="AC2448"/>
      <c r="AD2448"/>
      <c r="AE2448"/>
      <c r="AF2448"/>
      <c r="AG2448"/>
      <c r="AH2448"/>
      <c r="AI2448"/>
      <c r="AJ2448"/>
    </row>
    <row r="2449" spans="1:36" s="4" customFormat="1" x14ac:dyDescent="0.25">
      <c r="A2449" s="148" t="s">
        <v>3289</v>
      </c>
      <c r="B2449" s="190">
        <v>167453911</v>
      </c>
      <c r="C2449" s="191">
        <v>5.0199999999999996</v>
      </c>
      <c r="D2449" s="192">
        <f>(C2449+4.2+coefficient!$B$19-0.5)/0.9*1.19</f>
        <v>27.396444444444445</v>
      </c>
      <c r="E2449" s="193">
        <f>(C2449+4.2+coefficient!$B$19-0.5)/0.95</f>
        <v>21.810526315789474</v>
      </c>
      <c r="F2449" s="185" t="s">
        <v>841</v>
      </c>
      <c r="G2449" s="179">
        <v>2448</v>
      </c>
      <c r="H2449" s="180">
        <f>(C2449+4.2+coefficient!$B$19)/0.85*1.19</f>
        <v>29.707999999999998</v>
      </c>
      <c r="I2449" s="132">
        <v>294</v>
      </c>
      <c r="J2449" s="132">
        <v>167453911</v>
      </c>
      <c r="K2449" s="132">
        <v>454268</v>
      </c>
      <c r="L2449" s="181">
        <f>(C2449+4.2+coefficient!$B$19)/0.88*1.19</f>
        <v>28.695227272727273</v>
      </c>
      <c r="M2449" s="135">
        <v>295</v>
      </c>
      <c r="N2449" s="135">
        <v>167453911</v>
      </c>
      <c r="O2449" s="135">
        <v>454269</v>
      </c>
      <c r="P2449" s="182">
        <f>(C2449+4.2+coefficient!$B$19-0.5)/0.88*1.19</f>
        <v>28.019090909090906</v>
      </c>
      <c r="Q2449" s="137">
        <v>296</v>
      </c>
      <c r="R2449" s="137">
        <v>167453911</v>
      </c>
      <c r="S2449" s="137">
        <v>454270</v>
      </c>
      <c r="T2449" s="186">
        <f t="shared" si="170"/>
        <v>12.467954545454544</v>
      </c>
      <c r="U2449" s="187">
        <v>758</v>
      </c>
      <c r="V2449" s="187">
        <v>167453911</v>
      </c>
      <c r="W2449" s="187">
        <v>602858</v>
      </c>
      <c r="X2449" s="188">
        <f t="shared" si="171"/>
        <v>23.795227272727274</v>
      </c>
      <c r="Y2449" s="189">
        <v>759</v>
      </c>
      <c r="Z2449" s="189">
        <v>167453911</v>
      </c>
      <c r="AA2449" s="189">
        <v>602859</v>
      </c>
      <c r="AB2449" s="357">
        <v>0</v>
      </c>
      <c r="AC2449"/>
      <c r="AD2449"/>
      <c r="AE2449"/>
      <c r="AF2449"/>
      <c r="AG2449"/>
      <c r="AH2449"/>
      <c r="AI2449"/>
      <c r="AJ2449"/>
    </row>
    <row r="2450" spans="1:36" s="4" customFormat="1" x14ac:dyDescent="0.25">
      <c r="A2450" s="144" t="s">
        <v>3290</v>
      </c>
      <c r="B2450" s="183">
        <v>167453912</v>
      </c>
      <c r="C2450" s="184">
        <v>4.22</v>
      </c>
      <c r="D2450" s="127">
        <f>(C2450+4.2+coefficient!$B$20-0.5)/0.9*1.19</f>
        <v>22.372</v>
      </c>
      <c r="E2450" s="128">
        <f>(C2450+4.2+coefficient!$B$20-0.5)/0.95</f>
        <v>17.810526315789478</v>
      </c>
      <c r="F2450" s="178" t="s">
        <v>842</v>
      </c>
      <c r="G2450" s="179">
        <v>2449</v>
      </c>
      <c r="H2450" s="180">
        <f>(C2450+4.2+coefficient!$B$20)/0.85*1.19</f>
        <v>24.388000000000002</v>
      </c>
      <c r="I2450" s="132">
        <v>294</v>
      </c>
      <c r="J2450" s="132">
        <v>167453912</v>
      </c>
      <c r="K2450" s="132">
        <v>454271</v>
      </c>
      <c r="L2450" s="181">
        <f>(C2450+4.2+coefficient!$B$20)/0.88*1.19</f>
        <v>23.556590909090911</v>
      </c>
      <c r="M2450" s="135">
        <v>295</v>
      </c>
      <c r="N2450" s="135">
        <v>167453912</v>
      </c>
      <c r="O2450" s="135">
        <v>454272</v>
      </c>
      <c r="P2450" s="182">
        <f>(C2450+4.2+coefficient!$B$20-0.5)/0.88*1.19</f>
        <v>22.880454545454548</v>
      </c>
      <c r="Q2450" s="137">
        <v>296</v>
      </c>
      <c r="R2450" s="137">
        <v>167453912</v>
      </c>
      <c r="S2450" s="137">
        <v>454273</v>
      </c>
      <c r="T2450" s="186">
        <f t="shared" si="170"/>
        <v>11.386136363636364</v>
      </c>
      <c r="U2450" s="187">
        <v>758</v>
      </c>
      <c r="V2450" s="187">
        <v>167453912</v>
      </c>
      <c r="W2450" s="187">
        <v>602860</v>
      </c>
      <c r="X2450" s="188">
        <f t="shared" si="171"/>
        <v>18.656590909090909</v>
      </c>
      <c r="Y2450" s="189">
        <v>759</v>
      </c>
      <c r="Z2450" s="189">
        <v>167453912</v>
      </c>
      <c r="AA2450" s="189">
        <v>602861</v>
      </c>
      <c r="AB2450" s="357">
        <v>21</v>
      </c>
      <c r="AC2450"/>
      <c r="AD2450"/>
      <c r="AE2450"/>
      <c r="AF2450"/>
      <c r="AG2450"/>
      <c r="AH2450"/>
      <c r="AI2450"/>
      <c r="AJ2450"/>
    </row>
    <row r="2451" spans="1:36" s="4" customFormat="1" x14ac:dyDescent="0.25">
      <c r="A2451" s="125" t="s">
        <v>3291</v>
      </c>
      <c r="B2451" s="183">
        <v>167453913</v>
      </c>
      <c r="C2451" s="184">
        <v>4.95</v>
      </c>
      <c r="D2451" s="127">
        <f>(C2451+4.2+coefficient!$B$19-0.5)/0.9*1.19</f>
        <v>27.303888888888885</v>
      </c>
      <c r="E2451" s="128">
        <f>(C2451+4.2+coefficient!$B$19-0.5)/0.95</f>
        <v>21.736842105263158</v>
      </c>
      <c r="F2451" s="185" t="s">
        <v>841</v>
      </c>
      <c r="G2451" s="179">
        <v>2450</v>
      </c>
      <c r="H2451" s="180">
        <f>(C2451+4.2+coefficient!$B$19)/0.85*1.19</f>
        <v>29.61</v>
      </c>
      <c r="I2451" s="132">
        <v>294</v>
      </c>
      <c r="J2451" s="132">
        <v>167453913</v>
      </c>
      <c r="K2451" s="132">
        <v>454274</v>
      </c>
      <c r="L2451" s="181">
        <f>(C2451+4.2+coefficient!$B$19)/0.88*1.19</f>
        <v>28.600568181818179</v>
      </c>
      <c r="M2451" s="135">
        <v>295</v>
      </c>
      <c r="N2451" s="135">
        <v>167453913</v>
      </c>
      <c r="O2451" s="135">
        <v>454275</v>
      </c>
      <c r="P2451" s="182">
        <f>(C2451+4.2+coefficient!$B$19-0.5)/0.88*1.19</f>
        <v>27.924431818181816</v>
      </c>
      <c r="Q2451" s="137">
        <v>296</v>
      </c>
      <c r="R2451" s="137">
        <v>167453913</v>
      </c>
      <c r="S2451" s="137">
        <v>454276</v>
      </c>
      <c r="T2451" s="186">
        <f t="shared" si="170"/>
        <v>12.373295454545454</v>
      </c>
      <c r="U2451" s="187">
        <v>758</v>
      </c>
      <c r="V2451" s="187">
        <v>167453913</v>
      </c>
      <c r="W2451" s="187">
        <v>602862</v>
      </c>
      <c r="X2451" s="188">
        <f t="shared" si="171"/>
        <v>23.700568181818177</v>
      </c>
      <c r="Y2451" s="189">
        <v>759</v>
      </c>
      <c r="Z2451" s="189">
        <v>167453913</v>
      </c>
      <c r="AA2451" s="189">
        <v>602863</v>
      </c>
      <c r="AB2451" s="357">
        <v>21</v>
      </c>
      <c r="AC2451"/>
      <c r="AD2451"/>
      <c r="AE2451"/>
      <c r="AF2451"/>
      <c r="AG2451"/>
      <c r="AH2451"/>
      <c r="AI2451"/>
      <c r="AJ2451"/>
    </row>
    <row r="2452" spans="1:36" s="4" customFormat="1" x14ac:dyDescent="0.25">
      <c r="A2452" s="146" t="s">
        <v>3292</v>
      </c>
      <c r="B2452" s="190">
        <v>167453914</v>
      </c>
      <c r="C2452" s="191">
        <v>4.04</v>
      </c>
      <c r="D2452" s="192">
        <f>(C2452+4.2+coefficient!$B$20-0.5)/0.9*1.19</f>
        <v>22.134</v>
      </c>
      <c r="E2452" s="193">
        <f>(C2452+4.2+coefficient!$B$20-0.5)/0.95</f>
        <v>17.621052631578952</v>
      </c>
      <c r="F2452" s="178" t="s">
        <v>842</v>
      </c>
      <c r="G2452" s="179">
        <v>2451</v>
      </c>
      <c r="H2452" s="180">
        <f>(C2452+4.2+coefficient!$B$20)/0.85*1.19</f>
        <v>24.136000000000003</v>
      </c>
      <c r="I2452" s="132">
        <v>294</v>
      </c>
      <c r="J2452" s="132">
        <v>167453914</v>
      </c>
      <c r="K2452" s="132">
        <v>454277</v>
      </c>
      <c r="L2452" s="181">
        <f>(C2452+4.2+coefficient!$B$20)/0.88*1.19</f>
        <v>23.313181818181821</v>
      </c>
      <c r="M2452" s="135">
        <v>295</v>
      </c>
      <c r="N2452" s="135">
        <v>167453914</v>
      </c>
      <c r="O2452" s="135">
        <v>454278</v>
      </c>
      <c r="P2452" s="182">
        <f>(C2452+4.2+coefficient!$B$20-0.5)/0.88*1.19</f>
        <v>22.637045454545454</v>
      </c>
      <c r="Q2452" s="137">
        <v>296</v>
      </c>
      <c r="R2452" s="137">
        <v>167453914</v>
      </c>
      <c r="S2452" s="137">
        <v>454279</v>
      </c>
      <c r="T2452" s="186">
        <f t="shared" si="170"/>
        <v>11.142727272727273</v>
      </c>
      <c r="U2452" s="187">
        <v>758</v>
      </c>
      <c r="V2452" s="187">
        <v>167453914</v>
      </c>
      <c r="W2452" s="187">
        <v>602864</v>
      </c>
      <c r="X2452" s="188">
        <f t="shared" si="171"/>
        <v>18.413181818181819</v>
      </c>
      <c r="Y2452" s="189">
        <v>759</v>
      </c>
      <c r="Z2452" s="189">
        <v>167453914</v>
      </c>
      <c r="AA2452" s="189">
        <v>602865</v>
      </c>
      <c r="AB2452" s="357">
        <v>21</v>
      </c>
      <c r="AC2452"/>
      <c r="AD2452"/>
      <c r="AE2452"/>
      <c r="AF2452"/>
      <c r="AG2452"/>
      <c r="AH2452"/>
      <c r="AI2452"/>
      <c r="AJ2452"/>
    </row>
    <row r="2453" spans="1:36" s="4" customFormat="1" x14ac:dyDescent="0.25">
      <c r="A2453" s="125" t="s">
        <v>3293</v>
      </c>
      <c r="B2453" s="183">
        <v>167453915</v>
      </c>
      <c r="C2453" s="184">
        <v>3.95</v>
      </c>
      <c r="D2453" s="127">
        <f>(C2453+4.2+coefficient!$B$20-0.5)/0.9*1.19</f>
        <v>22.014999999999993</v>
      </c>
      <c r="E2453" s="128">
        <f>(C2453+4.2+coefficient!$B$20-0.5)/0.95</f>
        <v>17.526315789473685</v>
      </c>
      <c r="F2453" s="185" t="s">
        <v>842</v>
      </c>
      <c r="G2453" s="179">
        <v>2452</v>
      </c>
      <c r="H2453" s="180">
        <f>(C2453+4.2+coefficient!$B$20)/0.85*1.19</f>
        <v>24.009999999999998</v>
      </c>
      <c r="I2453" s="132">
        <v>294</v>
      </c>
      <c r="J2453" s="132">
        <v>167453915</v>
      </c>
      <c r="K2453" s="132">
        <v>454280</v>
      </c>
      <c r="L2453" s="181">
        <f>(C2453+4.2+coefficient!$B$20)/0.88*1.19</f>
        <v>23.191477272727273</v>
      </c>
      <c r="M2453" s="135">
        <v>295</v>
      </c>
      <c r="N2453" s="135">
        <v>167453915</v>
      </c>
      <c r="O2453" s="135">
        <v>454281</v>
      </c>
      <c r="P2453" s="182">
        <f>(C2453+4.2+coefficient!$B$20-0.5)/0.88*1.19</f>
        <v>22.515340909090906</v>
      </c>
      <c r="Q2453" s="137">
        <v>296</v>
      </c>
      <c r="R2453" s="137">
        <v>167453915</v>
      </c>
      <c r="S2453" s="137">
        <v>454282</v>
      </c>
      <c r="T2453" s="186">
        <f t="shared" si="170"/>
        <v>11.021022727272728</v>
      </c>
      <c r="U2453" s="187">
        <v>758</v>
      </c>
      <c r="V2453" s="187">
        <v>167453915</v>
      </c>
      <c r="W2453" s="187">
        <v>602866</v>
      </c>
      <c r="X2453" s="188">
        <f t="shared" si="171"/>
        <v>18.291477272727271</v>
      </c>
      <c r="Y2453" s="189">
        <v>759</v>
      </c>
      <c r="Z2453" s="189">
        <v>167453915</v>
      </c>
      <c r="AA2453" s="189">
        <v>602867</v>
      </c>
      <c r="AB2453" s="357">
        <v>21</v>
      </c>
      <c r="AC2453"/>
      <c r="AD2453"/>
      <c r="AE2453"/>
      <c r="AF2453"/>
      <c r="AG2453"/>
      <c r="AH2453"/>
      <c r="AI2453"/>
      <c r="AJ2453"/>
    </row>
    <row r="2454" spans="1:36" s="4" customFormat="1" x14ac:dyDescent="0.25">
      <c r="A2454" s="144" t="s">
        <v>3294</v>
      </c>
      <c r="B2454" s="183">
        <v>167453916</v>
      </c>
      <c r="C2454" s="184">
        <v>4.04</v>
      </c>
      <c r="D2454" s="127">
        <f>(C2454+4.2+coefficient!$B$20-0.5)/0.9*1.19</f>
        <v>22.134</v>
      </c>
      <c r="E2454" s="128">
        <f>(C2454+4.2+coefficient!$B$20-0.5)/0.95</f>
        <v>17.621052631578952</v>
      </c>
      <c r="F2454" s="178" t="s">
        <v>842</v>
      </c>
      <c r="G2454" s="179">
        <v>2453</v>
      </c>
      <c r="H2454" s="180">
        <f>(C2454+4.2+coefficient!$B$20)/0.85*1.19</f>
        <v>24.136000000000003</v>
      </c>
      <c r="I2454" s="132">
        <v>294</v>
      </c>
      <c r="J2454" s="132">
        <v>167453916</v>
      </c>
      <c r="K2454" s="132">
        <v>454283</v>
      </c>
      <c r="L2454" s="181">
        <f>(C2454+4.2+coefficient!$B$20)/0.88*1.19</f>
        <v>23.313181818181821</v>
      </c>
      <c r="M2454" s="135">
        <v>295</v>
      </c>
      <c r="N2454" s="135">
        <v>167453916</v>
      </c>
      <c r="O2454" s="135">
        <v>454284</v>
      </c>
      <c r="P2454" s="182">
        <f>(C2454+4.2+coefficient!$B$20-0.5)/0.88*1.19</f>
        <v>22.637045454545454</v>
      </c>
      <c r="Q2454" s="137">
        <v>296</v>
      </c>
      <c r="R2454" s="137">
        <v>167453916</v>
      </c>
      <c r="S2454" s="137">
        <v>454285</v>
      </c>
      <c r="T2454" s="186">
        <f t="shared" si="170"/>
        <v>11.142727272727273</v>
      </c>
      <c r="U2454" s="187">
        <v>758</v>
      </c>
      <c r="V2454" s="187">
        <v>167453916</v>
      </c>
      <c r="W2454" s="187">
        <v>602868</v>
      </c>
      <c r="X2454" s="188">
        <f t="shared" si="171"/>
        <v>18.413181818181819</v>
      </c>
      <c r="Y2454" s="189">
        <v>759</v>
      </c>
      <c r="Z2454" s="189">
        <v>167453916</v>
      </c>
      <c r="AA2454" s="189">
        <v>602869</v>
      </c>
      <c r="AB2454" s="357">
        <v>21</v>
      </c>
      <c r="AC2454"/>
      <c r="AD2454"/>
      <c r="AE2454"/>
      <c r="AF2454"/>
      <c r="AG2454"/>
      <c r="AH2454"/>
      <c r="AI2454"/>
      <c r="AJ2454"/>
    </row>
    <row r="2455" spans="1:36" s="4" customFormat="1" x14ac:dyDescent="0.25">
      <c r="A2455" s="148" t="s">
        <v>3295</v>
      </c>
      <c r="B2455" s="190">
        <v>167453917</v>
      </c>
      <c r="C2455" s="191">
        <v>4.1500000000000004</v>
      </c>
      <c r="D2455" s="192">
        <f>(C2455+4.2+coefficient!$B$20-0.5)/0.9*1.19</f>
        <v>22.279444444444447</v>
      </c>
      <c r="E2455" s="193">
        <f>(C2455+4.2+coefficient!$B$20-0.5)/0.95</f>
        <v>17.736842105263161</v>
      </c>
      <c r="F2455" s="185" t="s">
        <v>842</v>
      </c>
      <c r="G2455" s="179">
        <v>2454</v>
      </c>
      <c r="H2455" s="180">
        <f>(C2455+4.2+coefficient!$B$20)/0.85*1.19</f>
        <v>24.290000000000003</v>
      </c>
      <c r="I2455" s="132">
        <v>294</v>
      </c>
      <c r="J2455" s="132">
        <v>167453917</v>
      </c>
      <c r="K2455" s="132">
        <v>454286</v>
      </c>
      <c r="L2455" s="181">
        <f>(C2455+4.2+coefficient!$B$20)/0.88*1.19</f>
        <v>23.461931818181821</v>
      </c>
      <c r="M2455" s="135">
        <v>295</v>
      </c>
      <c r="N2455" s="135">
        <v>167453917</v>
      </c>
      <c r="O2455" s="135">
        <v>454287</v>
      </c>
      <c r="P2455" s="182">
        <f>(C2455+4.2+coefficient!$B$20-0.5)/0.88*1.19</f>
        <v>22.785795454545454</v>
      </c>
      <c r="Q2455" s="137">
        <v>296</v>
      </c>
      <c r="R2455" s="137">
        <v>167453917</v>
      </c>
      <c r="S2455" s="137">
        <v>454288</v>
      </c>
      <c r="T2455" s="186">
        <f t="shared" si="170"/>
        <v>11.291477272727274</v>
      </c>
      <c r="U2455" s="187">
        <v>758</v>
      </c>
      <c r="V2455" s="187">
        <v>167453917</v>
      </c>
      <c r="W2455" s="187">
        <v>602870</v>
      </c>
      <c r="X2455" s="188">
        <f>L2455-2</f>
        <v>21.461931818181821</v>
      </c>
      <c r="Y2455" s="189">
        <v>759</v>
      </c>
      <c r="Z2455" s="189">
        <v>167453917</v>
      </c>
      <c r="AA2455" s="189">
        <v>602871</v>
      </c>
      <c r="AB2455" s="357">
        <v>21</v>
      </c>
      <c r="AC2455"/>
      <c r="AD2455"/>
      <c r="AE2455"/>
      <c r="AF2455"/>
      <c r="AG2455"/>
      <c r="AH2455"/>
      <c r="AI2455"/>
      <c r="AJ2455"/>
    </row>
    <row r="2456" spans="1:36" s="4" customFormat="1" x14ac:dyDescent="0.25">
      <c r="A2456" s="146" t="s">
        <v>3296</v>
      </c>
      <c r="B2456" s="190">
        <v>167453918</v>
      </c>
      <c r="C2456" s="191">
        <v>5.28</v>
      </c>
      <c r="D2456" s="192">
        <f>(C2456+4.2+coefficient!$B$19-0.5)/0.9*1.19</f>
        <v>27.740222222222219</v>
      </c>
      <c r="E2456" s="193">
        <f>(C2456+4.2+coefficient!$B$19-0.5)/0.95</f>
        <v>22.08421052631579</v>
      </c>
      <c r="F2456" s="178" t="s">
        <v>841</v>
      </c>
      <c r="G2456" s="179">
        <v>2455</v>
      </c>
      <c r="H2456" s="180">
        <f>(C2456+4.2+coefficient!$B$19)/0.85*1.19</f>
        <v>30.072000000000003</v>
      </c>
      <c r="I2456" s="132">
        <v>294</v>
      </c>
      <c r="J2456" s="132">
        <v>167453918</v>
      </c>
      <c r="K2456" s="132">
        <v>454289</v>
      </c>
      <c r="L2456" s="181">
        <f>(C2456+4.2+coefficient!$B$19)/0.88*1.19</f>
        <v>29.046818181818182</v>
      </c>
      <c r="M2456" s="135">
        <v>295</v>
      </c>
      <c r="N2456" s="135">
        <v>167453918</v>
      </c>
      <c r="O2456" s="135">
        <v>454290</v>
      </c>
      <c r="P2456" s="182">
        <f>(C2456+4.2+coefficient!$B$19-0.5)/0.88*1.19</f>
        <v>28.370681818181815</v>
      </c>
      <c r="Q2456" s="137">
        <v>296</v>
      </c>
      <c r="R2456" s="137">
        <v>167453918</v>
      </c>
      <c r="S2456" s="137">
        <v>454291</v>
      </c>
      <c r="T2456" s="186">
        <f t="shared" si="170"/>
        <v>12.819545454545455</v>
      </c>
      <c r="U2456" s="187">
        <v>758</v>
      </c>
      <c r="V2456" s="187">
        <v>167453918</v>
      </c>
      <c r="W2456" s="187">
        <v>602872</v>
      </c>
      <c r="X2456" s="188">
        <f>L2456-2</f>
        <v>27.046818181818182</v>
      </c>
      <c r="Y2456" s="189">
        <v>759</v>
      </c>
      <c r="Z2456" s="189">
        <v>167453918</v>
      </c>
      <c r="AA2456" s="189">
        <v>602873</v>
      </c>
      <c r="AB2456" s="357">
        <v>21</v>
      </c>
      <c r="AC2456"/>
      <c r="AD2456"/>
      <c r="AE2456"/>
      <c r="AF2456"/>
      <c r="AG2456"/>
      <c r="AH2456"/>
      <c r="AI2456"/>
      <c r="AJ2456"/>
    </row>
    <row r="2457" spans="1:36" s="4" customFormat="1" x14ac:dyDescent="0.25">
      <c r="A2457" s="125" t="s">
        <v>3297</v>
      </c>
      <c r="B2457" s="183">
        <v>167453919</v>
      </c>
      <c r="C2457" s="184">
        <v>4.1500000000000004</v>
      </c>
      <c r="D2457" s="127">
        <f>(C2457+4.2+coefficient!$B$20-0.5)/0.9*1.19</f>
        <v>22.279444444444447</v>
      </c>
      <c r="E2457" s="128">
        <f>(C2457+4.2+coefficient!$B$20-0.5)/0.95</f>
        <v>17.736842105263161</v>
      </c>
      <c r="F2457" s="185" t="s">
        <v>842</v>
      </c>
      <c r="G2457" s="179">
        <v>2456</v>
      </c>
      <c r="H2457" s="180">
        <f>(C2457+4.2+coefficient!$B$20)/0.85*1.19</f>
        <v>24.290000000000003</v>
      </c>
      <c r="I2457" s="132">
        <v>294</v>
      </c>
      <c r="J2457" s="132">
        <v>167453919</v>
      </c>
      <c r="K2457" s="132">
        <v>454292</v>
      </c>
      <c r="L2457" s="181">
        <f>(C2457+4.2+coefficient!$B$20)/0.88*1.19</f>
        <v>23.461931818181821</v>
      </c>
      <c r="M2457" s="135">
        <v>295</v>
      </c>
      <c r="N2457" s="135">
        <v>167453919</v>
      </c>
      <c r="O2457" s="135">
        <v>454293</v>
      </c>
      <c r="P2457" s="182">
        <f>(C2457+4.2+coefficient!$B$20-0.5)/0.88*1.19</f>
        <v>22.785795454545454</v>
      </c>
      <c r="Q2457" s="137">
        <v>296</v>
      </c>
      <c r="R2457" s="137">
        <v>167453919</v>
      </c>
      <c r="S2457" s="137">
        <v>454294</v>
      </c>
      <c r="T2457" s="186">
        <f t="shared" si="170"/>
        <v>11.291477272727274</v>
      </c>
      <c r="U2457" s="187">
        <v>758</v>
      </c>
      <c r="V2457" s="187">
        <v>167453919</v>
      </c>
      <c r="W2457" s="187">
        <v>602874</v>
      </c>
      <c r="X2457" s="188">
        <f t="shared" ref="X2457:X2473" si="172">L2457-4.9</f>
        <v>18.561931818181819</v>
      </c>
      <c r="Y2457" s="189">
        <v>759</v>
      </c>
      <c r="Z2457" s="189">
        <v>167453919</v>
      </c>
      <c r="AA2457" s="189">
        <v>602875</v>
      </c>
      <c r="AB2457" s="357">
        <v>21</v>
      </c>
      <c r="AC2457"/>
      <c r="AD2457"/>
      <c r="AE2457"/>
      <c r="AF2457"/>
      <c r="AG2457"/>
      <c r="AH2457"/>
      <c r="AI2457"/>
      <c r="AJ2457"/>
    </row>
    <row r="2458" spans="1:36" s="4" customFormat="1" x14ac:dyDescent="0.25">
      <c r="A2458" s="144" t="s">
        <v>3298</v>
      </c>
      <c r="B2458" s="183">
        <v>167453920</v>
      </c>
      <c r="C2458" s="184">
        <v>5.28</v>
      </c>
      <c r="D2458" s="127">
        <f>(C2458+4.2+coefficient!$B$19-0.5)/0.9*1.19</f>
        <v>27.740222222222219</v>
      </c>
      <c r="E2458" s="128">
        <f>(C2458+4.2+coefficient!$B$19-0.5)/0.95</f>
        <v>22.08421052631579</v>
      </c>
      <c r="F2458" s="178" t="s">
        <v>841</v>
      </c>
      <c r="G2458" s="179">
        <v>2457</v>
      </c>
      <c r="H2458" s="180">
        <f>(C2458+4.2+coefficient!$B$19)/0.85*1.19</f>
        <v>30.072000000000003</v>
      </c>
      <c r="I2458" s="132">
        <v>294</v>
      </c>
      <c r="J2458" s="132">
        <v>167453920</v>
      </c>
      <c r="K2458" s="132">
        <v>454295</v>
      </c>
      <c r="L2458" s="181">
        <f>(C2458+4.2+coefficient!$B$19)/0.88*1.19</f>
        <v>29.046818181818182</v>
      </c>
      <c r="M2458" s="135">
        <v>295</v>
      </c>
      <c r="N2458" s="135">
        <v>167453920</v>
      </c>
      <c r="O2458" s="135">
        <v>454296</v>
      </c>
      <c r="P2458" s="182">
        <f>(C2458+4.2+coefficient!$B$19-0.5)/0.88*1.19</f>
        <v>28.370681818181815</v>
      </c>
      <c r="Q2458" s="137">
        <v>296</v>
      </c>
      <c r="R2458" s="137">
        <v>167453920</v>
      </c>
      <c r="S2458" s="137">
        <v>454297</v>
      </c>
      <c r="T2458" s="186">
        <f t="shared" si="170"/>
        <v>12.819545454545455</v>
      </c>
      <c r="U2458" s="187">
        <v>758</v>
      </c>
      <c r="V2458" s="187">
        <v>167453920</v>
      </c>
      <c r="W2458" s="187">
        <v>602876</v>
      </c>
      <c r="X2458" s="188">
        <f t="shared" si="172"/>
        <v>24.146818181818183</v>
      </c>
      <c r="Y2458" s="189">
        <v>759</v>
      </c>
      <c r="Z2458" s="189">
        <v>167453920</v>
      </c>
      <c r="AA2458" s="189">
        <v>602877</v>
      </c>
      <c r="AB2458" s="357">
        <v>21</v>
      </c>
      <c r="AC2458"/>
      <c r="AD2458"/>
      <c r="AE2458"/>
      <c r="AF2458"/>
      <c r="AG2458"/>
      <c r="AH2458"/>
      <c r="AI2458"/>
      <c r="AJ2458"/>
    </row>
    <row r="2459" spans="1:36" s="4" customFormat="1" x14ac:dyDescent="0.25">
      <c r="A2459" s="125" t="s">
        <v>3299</v>
      </c>
      <c r="B2459" s="183">
        <v>167453921</v>
      </c>
      <c r="C2459" s="184">
        <v>4.0599999999999996</v>
      </c>
      <c r="D2459" s="127">
        <f>(C2459+4.2+coefficient!$B$20-0.5)/0.9*1.19</f>
        <v>22.16044444444444</v>
      </c>
      <c r="E2459" s="128">
        <f>(C2459+4.2+coefficient!$B$20-0.5)/0.95</f>
        <v>17.642105263157895</v>
      </c>
      <c r="F2459" s="185" t="s">
        <v>842</v>
      </c>
      <c r="G2459" s="179">
        <v>2458</v>
      </c>
      <c r="H2459" s="180">
        <f>(C2459+4.2+coefficient!$B$20)/0.85*1.19</f>
        <v>24.163999999999998</v>
      </c>
      <c r="I2459" s="132">
        <v>294</v>
      </c>
      <c r="J2459" s="132">
        <v>167453921</v>
      </c>
      <c r="K2459" s="132">
        <v>454298</v>
      </c>
      <c r="L2459" s="181">
        <f>(C2459+4.2+coefficient!$B$20)/0.88*1.19</f>
        <v>23.340227272727269</v>
      </c>
      <c r="M2459" s="135">
        <v>295</v>
      </c>
      <c r="N2459" s="135">
        <v>167453921</v>
      </c>
      <c r="O2459" s="135">
        <v>454299</v>
      </c>
      <c r="P2459" s="182">
        <f>(C2459+4.2+coefficient!$B$20-0.5)/0.88*1.19</f>
        <v>22.664090909090906</v>
      </c>
      <c r="Q2459" s="137">
        <v>296</v>
      </c>
      <c r="R2459" s="137">
        <v>167453921</v>
      </c>
      <c r="S2459" s="137">
        <v>454300</v>
      </c>
      <c r="T2459" s="186">
        <f t="shared" si="170"/>
        <v>11.169772727272727</v>
      </c>
      <c r="U2459" s="187">
        <v>758</v>
      </c>
      <c r="V2459" s="187">
        <v>167453921</v>
      </c>
      <c r="W2459" s="187">
        <v>602878</v>
      </c>
      <c r="X2459" s="188">
        <f t="shared" si="172"/>
        <v>18.44022727272727</v>
      </c>
      <c r="Y2459" s="189">
        <v>759</v>
      </c>
      <c r="Z2459" s="189">
        <v>167453921</v>
      </c>
      <c r="AA2459" s="189">
        <v>602879</v>
      </c>
      <c r="AB2459" s="357">
        <v>21</v>
      </c>
      <c r="AC2459"/>
      <c r="AD2459"/>
      <c r="AE2459"/>
      <c r="AF2459"/>
      <c r="AG2459"/>
      <c r="AH2459"/>
      <c r="AI2459"/>
      <c r="AJ2459"/>
    </row>
    <row r="2460" spans="1:36" s="4" customFormat="1" x14ac:dyDescent="0.25">
      <c r="A2460" s="144" t="s">
        <v>3300</v>
      </c>
      <c r="B2460" s="183">
        <v>167453922</v>
      </c>
      <c r="C2460" s="184">
        <v>4.79</v>
      </c>
      <c r="D2460" s="127">
        <f>(C2460+4.2+coefficient!$B$19-0.5)/0.9*1.19</f>
        <v>27.092333333333336</v>
      </c>
      <c r="E2460" s="128">
        <f>(C2460+4.2+coefficient!$B$19-0.5)/0.95</f>
        <v>21.568421052631582</v>
      </c>
      <c r="F2460" s="178" t="s">
        <v>841</v>
      </c>
      <c r="G2460" s="179">
        <v>2459</v>
      </c>
      <c r="H2460" s="180">
        <f>(C2460+4.2+coefficient!$B$19)/0.85*1.19</f>
        <v>29.386000000000003</v>
      </c>
      <c r="I2460" s="132">
        <v>294</v>
      </c>
      <c r="J2460" s="132">
        <v>167453922</v>
      </c>
      <c r="K2460" s="132">
        <v>454301</v>
      </c>
      <c r="L2460" s="181">
        <f>(C2460+4.2+coefficient!$B$19)/0.88*1.19</f>
        <v>28.384204545454548</v>
      </c>
      <c r="M2460" s="135">
        <v>295</v>
      </c>
      <c r="N2460" s="135">
        <v>167453922</v>
      </c>
      <c r="O2460" s="135">
        <v>454302</v>
      </c>
      <c r="P2460" s="182">
        <f>(C2460+4.2+coefficient!$B$19-0.5)/0.88*1.19</f>
        <v>27.708068181818181</v>
      </c>
      <c r="Q2460" s="137">
        <v>296</v>
      </c>
      <c r="R2460" s="137">
        <v>167453922</v>
      </c>
      <c r="S2460" s="137">
        <v>454303</v>
      </c>
      <c r="T2460" s="186">
        <f t="shared" si="170"/>
        <v>12.156931818181819</v>
      </c>
      <c r="U2460" s="187">
        <v>758</v>
      </c>
      <c r="V2460" s="187">
        <v>167453922</v>
      </c>
      <c r="W2460" s="187">
        <v>602880</v>
      </c>
      <c r="X2460" s="188">
        <f t="shared" si="172"/>
        <v>23.484204545454546</v>
      </c>
      <c r="Y2460" s="189">
        <v>759</v>
      </c>
      <c r="Z2460" s="189">
        <v>167453922</v>
      </c>
      <c r="AA2460" s="189">
        <v>602881</v>
      </c>
      <c r="AB2460" s="357">
        <v>21</v>
      </c>
      <c r="AC2460"/>
      <c r="AD2460"/>
      <c r="AE2460"/>
      <c r="AF2460"/>
      <c r="AG2460"/>
      <c r="AH2460"/>
      <c r="AI2460"/>
      <c r="AJ2460"/>
    </row>
    <row r="2461" spans="1:36" s="4" customFormat="1" x14ac:dyDescent="0.25">
      <c r="A2461" s="125" t="s">
        <v>3301</v>
      </c>
      <c r="B2461" s="183">
        <v>167453923</v>
      </c>
      <c r="C2461" s="184">
        <v>3.61</v>
      </c>
      <c r="D2461" s="127">
        <f>(C2461+4.2+coefficient!$B$21-0.5)/0.9*1.19</f>
        <v>18.920999999999999</v>
      </c>
      <c r="E2461" s="128">
        <f>(C2461+4.2+coefficient!$B$21-0.5)/0.95</f>
        <v>15.063157894736843</v>
      </c>
      <c r="F2461" s="185" t="s">
        <v>516</v>
      </c>
      <c r="G2461" s="179">
        <v>2460</v>
      </c>
      <c r="H2461" s="180">
        <f>(C2461+4.2+coefficient!$B$21)/0.85*1.19</f>
        <v>20.734000000000002</v>
      </c>
      <c r="I2461" s="132">
        <v>294</v>
      </c>
      <c r="J2461" s="132">
        <v>167453923</v>
      </c>
      <c r="K2461" s="132">
        <v>454304</v>
      </c>
      <c r="L2461" s="181">
        <f>(C2461+4.2+coefficient!$B$21)/0.88*1.19</f>
        <v>20.027159090909088</v>
      </c>
      <c r="M2461" s="135">
        <v>295</v>
      </c>
      <c r="N2461" s="135">
        <v>167453923</v>
      </c>
      <c r="O2461" s="135">
        <v>454305</v>
      </c>
      <c r="P2461" s="182">
        <f>(C2461+4.2+coefficient!$B$21-0.5)/0.88*1.19</f>
        <v>19.351022727272728</v>
      </c>
      <c r="Q2461" s="137">
        <v>296</v>
      </c>
      <c r="R2461" s="137">
        <v>167453923</v>
      </c>
      <c r="S2461" s="137">
        <v>454306</v>
      </c>
      <c r="T2461" s="186">
        <f t="shared" si="170"/>
        <v>10.561249999999999</v>
      </c>
      <c r="U2461" s="187">
        <v>758</v>
      </c>
      <c r="V2461" s="187">
        <v>167453923</v>
      </c>
      <c r="W2461" s="187">
        <v>602882</v>
      </c>
      <c r="X2461" s="188">
        <f t="shared" si="172"/>
        <v>15.127159090909087</v>
      </c>
      <c r="Y2461" s="189">
        <v>759</v>
      </c>
      <c r="Z2461" s="189">
        <v>167453923</v>
      </c>
      <c r="AA2461" s="189">
        <v>602883</v>
      </c>
      <c r="AB2461" s="357">
        <v>67</v>
      </c>
      <c r="AC2461"/>
      <c r="AD2461"/>
      <c r="AE2461"/>
      <c r="AF2461"/>
      <c r="AG2461"/>
      <c r="AH2461"/>
      <c r="AI2461"/>
      <c r="AJ2461"/>
    </row>
    <row r="2462" spans="1:36" s="4" customFormat="1" x14ac:dyDescent="0.25">
      <c r="A2462" s="144" t="s">
        <v>3302</v>
      </c>
      <c r="B2462" s="183">
        <v>167453924</v>
      </c>
      <c r="C2462" s="184">
        <v>3.12</v>
      </c>
      <c r="D2462" s="127">
        <f>(C2462+4.2+coefficient!$B$21-0.5)/0.9*1.19</f>
        <v>18.27311111111111</v>
      </c>
      <c r="E2462" s="128">
        <f>(C2462+4.2+coefficient!$B$21-0.5)/0.95</f>
        <v>14.547368421052633</v>
      </c>
      <c r="F2462" s="178" t="s">
        <v>516</v>
      </c>
      <c r="G2462" s="179">
        <v>2461</v>
      </c>
      <c r="H2462" s="180">
        <f>(C2462+4.2+coefficient!$B$21)/0.85*1.19</f>
        <v>20.047999999999998</v>
      </c>
      <c r="I2462" s="132">
        <v>294</v>
      </c>
      <c r="J2462" s="132">
        <v>167453924</v>
      </c>
      <c r="K2462" s="132">
        <v>454307</v>
      </c>
      <c r="L2462" s="181">
        <f>(C2462+4.2+coefficient!$B$21)/0.88*1.19</f>
        <v>19.364545454545453</v>
      </c>
      <c r="M2462" s="135">
        <v>295</v>
      </c>
      <c r="N2462" s="135">
        <v>167453924</v>
      </c>
      <c r="O2462" s="135">
        <v>454308</v>
      </c>
      <c r="P2462" s="182">
        <f>(C2462+4.2+coefficient!$B$21-0.5)/0.88*1.19</f>
        <v>18.68840909090909</v>
      </c>
      <c r="Q2462" s="137">
        <v>296</v>
      </c>
      <c r="R2462" s="137">
        <v>167453924</v>
      </c>
      <c r="S2462" s="137">
        <v>454309</v>
      </c>
      <c r="T2462" s="186">
        <f t="shared" si="170"/>
        <v>9.8986363636363635</v>
      </c>
      <c r="U2462" s="187">
        <v>758</v>
      </c>
      <c r="V2462" s="187">
        <v>167453924</v>
      </c>
      <c r="W2462" s="187">
        <v>602884</v>
      </c>
      <c r="X2462" s="188">
        <f t="shared" si="172"/>
        <v>14.464545454545453</v>
      </c>
      <c r="Y2462" s="189">
        <v>759</v>
      </c>
      <c r="Z2462" s="189">
        <v>167453924</v>
      </c>
      <c r="AA2462" s="189">
        <v>602885</v>
      </c>
      <c r="AB2462" s="357">
        <v>24</v>
      </c>
      <c r="AC2462"/>
      <c r="AD2462"/>
      <c r="AE2462"/>
      <c r="AF2462"/>
      <c r="AG2462"/>
      <c r="AH2462"/>
      <c r="AI2462"/>
      <c r="AJ2462"/>
    </row>
    <row r="2463" spans="1:36" s="4" customFormat="1" x14ac:dyDescent="0.25">
      <c r="A2463" s="125" t="s">
        <v>3303</v>
      </c>
      <c r="B2463" s="183">
        <v>167453925</v>
      </c>
      <c r="C2463" s="184">
        <v>5.55</v>
      </c>
      <c r="D2463" s="127">
        <f>(C2463+4.2+coefficient!$B$21-0.5)/0.9*1.19</f>
        <v>21.486111111111107</v>
      </c>
      <c r="E2463" s="128">
        <f>(C2463+4.2+coefficient!$B$21-0.5)/0.95</f>
        <v>17.105263157894736</v>
      </c>
      <c r="F2463" s="185" t="s">
        <v>516</v>
      </c>
      <c r="G2463" s="179">
        <v>2462</v>
      </c>
      <c r="H2463" s="180">
        <f>(C2463+4.2+coefficient!$B$21)/0.85*1.19</f>
        <v>23.45</v>
      </c>
      <c r="I2463" s="132">
        <v>294</v>
      </c>
      <c r="J2463" s="132">
        <v>167453925</v>
      </c>
      <c r="K2463" s="132">
        <v>454310</v>
      </c>
      <c r="L2463" s="181">
        <f>(C2463+4.2+coefficient!$B$21)/0.88*1.19</f>
        <v>22.650568181818183</v>
      </c>
      <c r="M2463" s="135">
        <v>295</v>
      </c>
      <c r="N2463" s="135">
        <v>167453925</v>
      </c>
      <c r="O2463" s="135">
        <v>454311</v>
      </c>
      <c r="P2463" s="182">
        <f>(C2463+4.2+coefficient!$B$21-0.5)/0.88*1.19</f>
        <v>21.974431818181817</v>
      </c>
      <c r="Q2463" s="137">
        <v>296</v>
      </c>
      <c r="R2463" s="137">
        <v>167453925</v>
      </c>
      <c r="S2463" s="137">
        <v>454312</v>
      </c>
      <c r="T2463" s="186">
        <f t="shared" si="170"/>
        <v>13.184659090909092</v>
      </c>
      <c r="U2463" s="187">
        <v>758</v>
      </c>
      <c r="V2463" s="187">
        <v>167453925</v>
      </c>
      <c r="W2463" s="187">
        <v>602886</v>
      </c>
      <c r="X2463" s="188">
        <f t="shared" si="172"/>
        <v>17.750568181818181</v>
      </c>
      <c r="Y2463" s="189">
        <v>759</v>
      </c>
      <c r="Z2463" s="189">
        <v>167453925</v>
      </c>
      <c r="AA2463" s="189">
        <v>602887</v>
      </c>
      <c r="AB2463" s="357">
        <v>66</v>
      </c>
      <c r="AC2463"/>
      <c r="AD2463"/>
      <c r="AE2463"/>
      <c r="AF2463"/>
      <c r="AG2463"/>
      <c r="AH2463"/>
      <c r="AI2463"/>
      <c r="AJ2463"/>
    </row>
    <row r="2464" spans="1:36" s="4" customFormat="1" x14ac:dyDescent="0.25">
      <c r="A2464" s="144" t="s">
        <v>3304</v>
      </c>
      <c r="B2464" s="183">
        <v>167453926</v>
      </c>
      <c r="C2464" s="184">
        <v>4.55</v>
      </c>
      <c r="D2464" s="127">
        <f>(C2464+4.2+coefficient!$B$21-0.5)/0.9*1.19</f>
        <v>20.163888888888888</v>
      </c>
      <c r="E2464" s="128">
        <f>(C2464+4.2+coefficient!$B$21-0.5)/0.95</f>
        <v>16.05263157894737</v>
      </c>
      <c r="F2464" s="178" t="s">
        <v>516</v>
      </c>
      <c r="G2464" s="179">
        <v>2463</v>
      </c>
      <c r="H2464" s="180">
        <f>(C2464+4.2+coefficient!$B$21)/0.85*1.19</f>
        <v>22.05</v>
      </c>
      <c r="I2464" s="132">
        <v>294</v>
      </c>
      <c r="J2464" s="132">
        <v>167453926</v>
      </c>
      <c r="K2464" s="132">
        <v>454313</v>
      </c>
      <c r="L2464" s="181">
        <f>(C2464+4.2+coefficient!$B$21)/0.88*1.19</f>
        <v>21.298295454545453</v>
      </c>
      <c r="M2464" s="135">
        <v>295</v>
      </c>
      <c r="N2464" s="135">
        <v>167453926</v>
      </c>
      <c r="O2464" s="135">
        <v>454314</v>
      </c>
      <c r="P2464" s="182">
        <f>(C2464+4.2+coefficient!$B$21-0.5)/0.88*1.19</f>
        <v>20.62215909090909</v>
      </c>
      <c r="Q2464" s="137">
        <v>296</v>
      </c>
      <c r="R2464" s="137">
        <v>167453926</v>
      </c>
      <c r="S2464" s="137">
        <v>454315</v>
      </c>
      <c r="T2464" s="186">
        <f t="shared" si="170"/>
        <v>11.832386363636363</v>
      </c>
      <c r="U2464" s="187">
        <v>758</v>
      </c>
      <c r="V2464" s="187">
        <v>167453926</v>
      </c>
      <c r="W2464" s="187">
        <v>602888</v>
      </c>
      <c r="X2464" s="188">
        <f t="shared" si="172"/>
        <v>16.398295454545455</v>
      </c>
      <c r="Y2464" s="189">
        <v>759</v>
      </c>
      <c r="Z2464" s="189">
        <v>167453926</v>
      </c>
      <c r="AA2464" s="189">
        <v>602889</v>
      </c>
      <c r="AB2464" s="357">
        <v>34</v>
      </c>
      <c r="AC2464"/>
      <c r="AD2464"/>
      <c r="AE2464"/>
      <c r="AF2464"/>
      <c r="AG2464"/>
      <c r="AH2464"/>
      <c r="AI2464"/>
      <c r="AJ2464"/>
    </row>
    <row r="2465" spans="1:36" s="4" customFormat="1" x14ac:dyDescent="0.25">
      <c r="A2465" s="125" t="s">
        <v>3305</v>
      </c>
      <c r="B2465" s="183">
        <v>167453927</v>
      </c>
      <c r="C2465" s="184">
        <v>5.28</v>
      </c>
      <c r="D2465" s="127">
        <f>(C2465+4.2+coefficient!$B$21-0.5)/0.9*1.19</f>
        <v>21.129111111111111</v>
      </c>
      <c r="E2465" s="128">
        <f>(C2465+4.2+coefficient!$B$21-0.5)/0.95</f>
        <v>16.821052631578947</v>
      </c>
      <c r="F2465" s="185" t="s">
        <v>516</v>
      </c>
      <c r="G2465" s="179">
        <v>2464</v>
      </c>
      <c r="H2465" s="180">
        <f>(C2465+4.2+coefficient!$B$21)/0.85*1.19</f>
        <v>23.072000000000003</v>
      </c>
      <c r="I2465" s="132">
        <v>294</v>
      </c>
      <c r="J2465" s="132">
        <v>167453927</v>
      </c>
      <c r="K2465" s="132">
        <v>454316</v>
      </c>
      <c r="L2465" s="181">
        <f>(C2465+4.2+coefficient!$B$21)/0.88*1.19</f>
        <v>22.285454545454545</v>
      </c>
      <c r="M2465" s="135">
        <v>295</v>
      </c>
      <c r="N2465" s="135">
        <v>167453927</v>
      </c>
      <c r="O2465" s="135">
        <v>454317</v>
      </c>
      <c r="P2465" s="182">
        <f>(C2465+4.2+coefficient!$B$21-0.5)/0.88*1.19</f>
        <v>21.609318181818182</v>
      </c>
      <c r="Q2465" s="137">
        <v>296</v>
      </c>
      <c r="R2465" s="137">
        <v>167453927</v>
      </c>
      <c r="S2465" s="137">
        <v>454318</v>
      </c>
      <c r="T2465" s="186">
        <f t="shared" si="170"/>
        <v>12.819545454545455</v>
      </c>
      <c r="U2465" s="187">
        <v>758</v>
      </c>
      <c r="V2465" s="187">
        <v>167453927</v>
      </c>
      <c r="W2465" s="187">
        <v>602890</v>
      </c>
      <c r="X2465" s="188">
        <f t="shared" si="172"/>
        <v>17.385454545454543</v>
      </c>
      <c r="Y2465" s="189">
        <v>759</v>
      </c>
      <c r="Z2465" s="189">
        <v>167453927</v>
      </c>
      <c r="AA2465" s="189">
        <v>602891</v>
      </c>
      <c r="AB2465" s="357">
        <v>9</v>
      </c>
      <c r="AC2465"/>
      <c r="AD2465"/>
      <c r="AE2465"/>
      <c r="AF2465"/>
      <c r="AG2465"/>
      <c r="AH2465"/>
      <c r="AI2465"/>
      <c r="AJ2465"/>
    </row>
    <row r="2466" spans="1:36" s="4" customFormat="1" x14ac:dyDescent="0.25">
      <c r="A2466" s="144" t="s">
        <v>3306</v>
      </c>
      <c r="B2466" s="183">
        <v>167453928</v>
      </c>
      <c r="C2466" s="184">
        <v>3.61</v>
      </c>
      <c r="D2466" s="127">
        <f>(C2466+4.2+coefficient!$B$21-0.5)/0.9*1.19</f>
        <v>18.920999999999999</v>
      </c>
      <c r="E2466" s="128">
        <f>(C2466+4.2+coefficient!$B$21-0.5)/0.95</f>
        <v>15.063157894736843</v>
      </c>
      <c r="F2466" s="178" t="s">
        <v>516</v>
      </c>
      <c r="G2466" s="179">
        <v>2465</v>
      </c>
      <c r="H2466" s="180">
        <f>(C2466+4.2+coefficient!$B$21)/0.85*1.19</f>
        <v>20.734000000000002</v>
      </c>
      <c r="I2466" s="132">
        <v>294</v>
      </c>
      <c r="J2466" s="132">
        <v>167453928</v>
      </c>
      <c r="K2466" s="132">
        <v>454319</v>
      </c>
      <c r="L2466" s="181">
        <f>(C2466+4.2+coefficient!$B$21)/0.88*1.19</f>
        <v>20.027159090909088</v>
      </c>
      <c r="M2466" s="135">
        <v>295</v>
      </c>
      <c r="N2466" s="135">
        <v>167453928</v>
      </c>
      <c r="O2466" s="135">
        <v>454320</v>
      </c>
      <c r="P2466" s="182">
        <f>(C2466+4.2+coefficient!$B$21-0.5)/0.88*1.19</f>
        <v>19.351022727272728</v>
      </c>
      <c r="Q2466" s="137">
        <v>296</v>
      </c>
      <c r="R2466" s="137">
        <v>167453928</v>
      </c>
      <c r="S2466" s="137">
        <v>454321</v>
      </c>
      <c r="T2466" s="186">
        <f t="shared" si="170"/>
        <v>10.561249999999999</v>
      </c>
      <c r="U2466" s="187">
        <v>758</v>
      </c>
      <c r="V2466" s="187">
        <v>167453928</v>
      </c>
      <c r="W2466" s="187">
        <v>602892</v>
      </c>
      <c r="X2466" s="188">
        <f t="shared" si="172"/>
        <v>15.127159090909087</v>
      </c>
      <c r="Y2466" s="189">
        <v>759</v>
      </c>
      <c r="Z2466" s="189">
        <v>167453928</v>
      </c>
      <c r="AA2466" s="189">
        <v>602893</v>
      </c>
      <c r="AB2466" s="357">
        <v>67</v>
      </c>
      <c r="AC2466"/>
      <c r="AD2466"/>
      <c r="AE2466"/>
      <c r="AF2466"/>
      <c r="AG2466"/>
      <c r="AH2466"/>
      <c r="AI2466"/>
      <c r="AJ2466"/>
    </row>
    <row r="2467" spans="1:36" s="4" customFormat="1" x14ac:dyDescent="0.25">
      <c r="A2467" s="125" t="s">
        <v>3307</v>
      </c>
      <c r="B2467" s="183">
        <v>167453929</v>
      </c>
      <c r="C2467" s="184">
        <v>3.61</v>
      </c>
      <c r="D2467" s="127">
        <f>(C2467+4.2+coefficient!$B$21-0.5)/0.9*1.19</f>
        <v>18.920999999999999</v>
      </c>
      <c r="E2467" s="128">
        <f>(C2467+4.2+coefficient!$B$21-0.5)/0.95</f>
        <v>15.063157894736843</v>
      </c>
      <c r="F2467" s="185" t="s">
        <v>516</v>
      </c>
      <c r="G2467" s="179">
        <v>2466</v>
      </c>
      <c r="H2467" s="180">
        <f>(C2467+4.2+coefficient!$B$21)/0.85*1.19</f>
        <v>20.734000000000002</v>
      </c>
      <c r="I2467" s="132">
        <v>294</v>
      </c>
      <c r="J2467" s="132">
        <v>167453929</v>
      </c>
      <c r="K2467" s="132">
        <v>454322</v>
      </c>
      <c r="L2467" s="181">
        <f>(C2467+4.2+coefficient!$B$21)/0.88*1.19</f>
        <v>20.027159090909088</v>
      </c>
      <c r="M2467" s="135">
        <v>295</v>
      </c>
      <c r="N2467" s="135">
        <v>167453929</v>
      </c>
      <c r="O2467" s="135">
        <v>454323</v>
      </c>
      <c r="P2467" s="182">
        <f>(C2467+4.2+coefficient!$B$21-0.5)/0.88*1.19</f>
        <v>19.351022727272728</v>
      </c>
      <c r="Q2467" s="137">
        <v>296</v>
      </c>
      <c r="R2467" s="137">
        <v>167453929</v>
      </c>
      <c r="S2467" s="137">
        <v>454324</v>
      </c>
      <c r="T2467" s="186">
        <f t="shared" si="170"/>
        <v>10.561249999999999</v>
      </c>
      <c r="U2467" s="187">
        <v>758</v>
      </c>
      <c r="V2467" s="187">
        <v>167453929</v>
      </c>
      <c r="W2467" s="187">
        <v>602894</v>
      </c>
      <c r="X2467" s="188">
        <f t="shared" si="172"/>
        <v>15.127159090909087</v>
      </c>
      <c r="Y2467" s="189">
        <v>759</v>
      </c>
      <c r="Z2467" s="189">
        <v>167453929</v>
      </c>
      <c r="AA2467" s="189">
        <v>602895</v>
      </c>
      <c r="AB2467" s="357">
        <v>43</v>
      </c>
      <c r="AC2467"/>
      <c r="AD2467"/>
      <c r="AE2467"/>
      <c r="AF2467"/>
      <c r="AG2467"/>
      <c r="AH2467"/>
      <c r="AI2467"/>
      <c r="AJ2467"/>
    </row>
    <row r="2468" spans="1:36" s="4" customFormat="1" x14ac:dyDescent="0.25">
      <c r="A2468" s="144" t="s">
        <v>3308</v>
      </c>
      <c r="B2468" s="183">
        <v>167453930</v>
      </c>
      <c r="C2468" s="184">
        <v>2.25</v>
      </c>
      <c r="D2468" s="127">
        <f>(C2468+4.2+coefficient!$B$21-0.5)/0.9*1.19</f>
        <v>17.122777777777774</v>
      </c>
      <c r="E2468" s="128">
        <f>(C2468+4.2+coefficient!$B$21-0.5)/0.95</f>
        <v>13.631578947368421</v>
      </c>
      <c r="F2468" s="178" t="s">
        <v>516</v>
      </c>
      <c r="G2468" s="179">
        <v>2467</v>
      </c>
      <c r="H2468" s="180">
        <f>(C2468+4.2+coefficient!$B$21)/0.85*1.19</f>
        <v>18.829999999999998</v>
      </c>
      <c r="I2468" s="132">
        <v>294</v>
      </c>
      <c r="J2468" s="132">
        <v>167453930</v>
      </c>
      <c r="K2468" s="132">
        <v>454325</v>
      </c>
      <c r="L2468" s="181">
        <f>(C2468+4.2+coefficient!$B$21)/0.88*1.19</f>
        <v>18.188068181818181</v>
      </c>
      <c r="M2468" s="135">
        <v>295</v>
      </c>
      <c r="N2468" s="135">
        <v>167453930</v>
      </c>
      <c r="O2468" s="135">
        <v>454326</v>
      </c>
      <c r="P2468" s="182">
        <f>(C2468+4.2+coefficient!$B$21-0.5)/0.88*1.19</f>
        <v>17.511931818181818</v>
      </c>
      <c r="Q2468" s="137">
        <v>296</v>
      </c>
      <c r="R2468" s="137">
        <v>167453930</v>
      </c>
      <c r="S2468" s="137">
        <v>454327</v>
      </c>
      <c r="T2468" s="186">
        <f t="shared" si="170"/>
        <v>8.7221590909090914</v>
      </c>
      <c r="U2468" s="187">
        <v>758</v>
      </c>
      <c r="V2468" s="187">
        <v>167453930</v>
      </c>
      <c r="W2468" s="187">
        <v>602896</v>
      </c>
      <c r="X2468" s="188">
        <f t="shared" si="172"/>
        <v>13.288068181818181</v>
      </c>
      <c r="Y2468" s="189">
        <v>759</v>
      </c>
      <c r="Z2468" s="189">
        <v>167453930</v>
      </c>
      <c r="AA2468" s="189">
        <v>602897</v>
      </c>
      <c r="AB2468" s="357">
        <v>23</v>
      </c>
      <c r="AC2468"/>
      <c r="AD2468"/>
      <c r="AE2468"/>
      <c r="AF2468"/>
      <c r="AG2468"/>
      <c r="AH2468"/>
      <c r="AI2468"/>
      <c r="AJ2468"/>
    </row>
    <row r="2469" spans="1:36" s="4" customFormat="1" x14ac:dyDescent="0.25">
      <c r="A2469" s="125" t="s">
        <v>3309</v>
      </c>
      <c r="B2469" s="183">
        <v>167453931</v>
      </c>
      <c r="C2469" s="184">
        <v>3.47</v>
      </c>
      <c r="D2469" s="127">
        <f>(C2469+4.2+coefficient!$B$20-0.5)/0.9*1.19</f>
        <v>21.380333333333336</v>
      </c>
      <c r="E2469" s="128">
        <f>(C2469+4.2+coefficient!$B$20-0.5)/0.95</f>
        <v>17.02105263157895</v>
      </c>
      <c r="F2469" s="185" t="s">
        <v>842</v>
      </c>
      <c r="G2469" s="179">
        <v>2468</v>
      </c>
      <c r="H2469" s="180">
        <f>(C2469+4.2+coefficient!$B$20)/0.85*1.19</f>
        <v>23.338000000000001</v>
      </c>
      <c r="I2469" s="132">
        <v>294</v>
      </c>
      <c r="J2469" s="132">
        <v>167453931</v>
      </c>
      <c r="K2469" s="132">
        <v>454328</v>
      </c>
      <c r="L2469" s="181">
        <f>(C2469+4.2+coefficient!$B$20)/0.88*1.19</f>
        <v>22.542386363636364</v>
      </c>
      <c r="M2469" s="135">
        <v>295</v>
      </c>
      <c r="N2469" s="135">
        <v>167453931</v>
      </c>
      <c r="O2469" s="135">
        <v>454329</v>
      </c>
      <c r="P2469" s="182">
        <f>(C2469+4.2+coefficient!$B$20-0.5)/0.88*1.19</f>
        <v>21.866250000000004</v>
      </c>
      <c r="Q2469" s="137">
        <v>296</v>
      </c>
      <c r="R2469" s="137">
        <v>167453931</v>
      </c>
      <c r="S2469" s="137">
        <v>454330</v>
      </c>
      <c r="T2469" s="186">
        <f t="shared" si="170"/>
        <v>10.371931818181817</v>
      </c>
      <c r="U2469" s="187">
        <v>758</v>
      </c>
      <c r="V2469" s="187">
        <v>167453931</v>
      </c>
      <c r="W2469" s="187">
        <v>602898</v>
      </c>
      <c r="X2469" s="188">
        <f t="shared" si="172"/>
        <v>17.642386363636362</v>
      </c>
      <c r="Y2469" s="189">
        <v>759</v>
      </c>
      <c r="Z2469" s="189">
        <v>167453931</v>
      </c>
      <c r="AA2469" s="189">
        <v>602899</v>
      </c>
      <c r="AB2469" s="357">
        <v>23</v>
      </c>
      <c r="AC2469"/>
      <c r="AD2469"/>
      <c r="AE2469"/>
      <c r="AF2469"/>
      <c r="AG2469"/>
      <c r="AH2469"/>
      <c r="AI2469"/>
      <c r="AJ2469"/>
    </row>
    <row r="2470" spans="1:36" s="4" customFormat="1" x14ac:dyDescent="0.25">
      <c r="A2470" s="144" t="s">
        <v>3310</v>
      </c>
      <c r="B2470" s="183">
        <v>167453932</v>
      </c>
      <c r="C2470" s="184">
        <v>3.39</v>
      </c>
      <c r="D2470" s="127">
        <f>(C2470+4.2+coefficient!$B$20-0.5)/0.9*1.19</f>
        <v>21.274555555555555</v>
      </c>
      <c r="E2470" s="128">
        <f>(C2470+4.2+coefficient!$B$20-0.5)/0.95</f>
        <v>16.936842105263157</v>
      </c>
      <c r="F2470" s="178" t="s">
        <v>842</v>
      </c>
      <c r="G2470" s="179">
        <v>2469</v>
      </c>
      <c r="H2470" s="180">
        <f>(C2470+4.2+coefficient!$B$20)/0.85*1.19</f>
        <v>23.226000000000003</v>
      </c>
      <c r="I2470" s="132">
        <v>294</v>
      </c>
      <c r="J2470" s="132">
        <v>167453932</v>
      </c>
      <c r="K2470" s="132">
        <v>454331</v>
      </c>
      <c r="L2470" s="181">
        <f>(C2470+4.2+coefficient!$B$20)/0.88*1.19</f>
        <v>22.434204545454545</v>
      </c>
      <c r="M2470" s="135">
        <v>295</v>
      </c>
      <c r="N2470" s="135">
        <v>167453932</v>
      </c>
      <c r="O2470" s="135">
        <v>454332</v>
      </c>
      <c r="P2470" s="182">
        <f>(C2470+4.2+coefficient!$B$20-0.5)/0.88*1.19</f>
        <v>21.758068181818182</v>
      </c>
      <c r="Q2470" s="137">
        <v>296</v>
      </c>
      <c r="R2470" s="137">
        <v>167453932</v>
      </c>
      <c r="S2470" s="137">
        <v>454333</v>
      </c>
      <c r="T2470" s="186">
        <f t="shared" si="170"/>
        <v>10.26375</v>
      </c>
      <c r="U2470" s="187">
        <v>758</v>
      </c>
      <c r="V2470" s="187">
        <v>167453932</v>
      </c>
      <c r="W2470" s="187">
        <v>602900</v>
      </c>
      <c r="X2470" s="188">
        <f t="shared" si="172"/>
        <v>17.534204545454543</v>
      </c>
      <c r="Y2470" s="189">
        <v>759</v>
      </c>
      <c r="Z2470" s="189">
        <v>167453932</v>
      </c>
      <c r="AA2470" s="189">
        <v>602901</v>
      </c>
      <c r="AB2470" s="357">
        <v>23</v>
      </c>
      <c r="AC2470"/>
      <c r="AD2470"/>
      <c r="AE2470"/>
      <c r="AF2470"/>
      <c r="AG2470"/>
      <c r="AH2470"/>
      <c r="AI2470"/>
      <c r="AJ2470"/>
    </row>
    <row r="2471" spans="1:36" s="4" customFormat="1" x14ac:dyDescent="0.25">
      <c r="A2471" s="125" t="s">
        <v>3311</v>
      </c>
      <c r="B2471" s="183">
        <v>167453933</v>
      </c>
      <c r="C2471" s="184">
        <v>3.4</v>
      </c>
      <c r="D2471" s="127">
        <f>(C2471+4.2+coefficient!$B$20-0.5)/0.9*1.19</f>
        <v>21.287777777777777</v>
      </c>
      <c r="E2471" s="128">
        <f>(C2471+4.2+coefficient!$B$20-0.5)/0.95</f>
        <v>16.947368421052634</v>
      </c>
      <c r="F2471" s="185" t="s">
        <v>842</v>
      </c>
      <c r="G2471" s="179">
        <v>2470</v>
      </c>
      <c r="H2471" s="180">
        <f>(C2471+4.2+coefficient!$B$20)/0.85*1.19</f>
        <v>23.240000000000002</v>
      </c>
      <c r="I2471" s="132">
        <v>294</v>
      </c>
      <c r="J2471" s="132">
        <v>167453933</v>
      </c>
      <c r="K2471" s="132">
        <v>454334</v>
      </c>
      <c r="L2471" s="181">
        <f>(C2471+4.2+coefficient!$B$20)/0.88*1.19</f>
        <v>22.447727272727274</v>
      </c>
      <c r="M2471" s="135">
        <v>295</v>
      </c>
      <c r="N2471" s="135">
        <v>167453933</v>
      </c>
      <c r="O2471" s="135">
        <v>454335</v>
      </c>
      <c r="P2471" s="182">
        <f>(C2471+4.2+coefficient!$B$20-0.5)/0.88*1.19</f>
        <v>21.771590909090911</v>
      </c>
      <c r="Q2471" s="137">
        <v>296</v>
      </c>
      <c r="R2471" s="137">
        <v>167453933</v>
      </c>
      <c r="S2471" s="137">
        <v>454336</v>
      </c>
      <c r="T2471" s="186">
        <f t="shared" si="170"/>
        <v>10.277272727272727</v>
      </c>
      <c r="U2471" s="187">
        <v>758</v>
      </c>
      <c r="V2471" s="187">
        <v>167453933</v>
      </c>
      <c r="W2471" s="187">
        <v>602902</v>
      </c>
      <c r="X2471" s="188">
        <f t="shared" si="172"/>
        <v>17.547727272727272</v>
      </c>
      <c r="Y2471" s="189">
        <v>759</v>
      </c>
      <c r="Z2471" s="189">
        <v>167453933</v>
      </c>
      <c r="AA2471" s="189">
        <v>602903</v>
      </c>
      <c r="AB2471" s="357">
        <v>23</v>
      </c>
      <c r="AC2471"/>
      <c r="AD2471"/>
      <c r="AE2471"/>
      <c r="AF2471"/>
      <c r="AG2471"/>
      <c r="AH2471"/>
      <c r="AI2471"/>
      <c r="AJ2471"/>
    </row>
    <row r="2472" spans="1:36" s="4" customFormat="1" x14ac:dyDescent="0.25">
      <c r="A2472" s="144" t="s">
        <v>3312</v>
      </c>
      <c r="B2472" s="183">
        <v>167453934</v>
      </c>
      <c r="C2472" s="184">
        <v>2.31</v>
      </c>
      <c r="D2472" s="127">
        <f>(C2472+4.2+coefficient!$B$21-0.5)/0.9*1.19</f>
        <v>17.202111111111112</v>
      </c>
      <c r="E2472" s="128">
        <f>(C2472+4.2+coefficient!$B$21-0.5)/0.95</f>
        <v>13.694736842105264</v>
      </c>
      <c r="F2472" s="178" t="s">
        <v>516</v>
      </c>
      <c r="G2472" s="179">
        <v>2471</v>
      </c>
      <c r="H2472" s="180">
        <f>(C2472+4.2+coefficient!$B$21)/0.85*1.19</f>
        <v>18.913999999999998</v>
      </c>
      <c r="I2472" s="132">
        <v>294</v>
      </c>
      <c r="J2472" s="132">
        <v>167453934</v>
      </c>
      <c r="K2472" s="132">
        <v>454337</v>
      </c>
      <c r="L2472" s="181">
        <f>(C2472+4.2+coefficient!$B$21)/0.88*1.19</f>
        <v>18.269204545454542</v>
      </c>
      <c r="M2472" s="135">
        <v>295</v>
      </c>
      <c r="N2472" s="135">
        <v>167453934</v>
      </c>
      <c r="O2472" s="135">
        <v>454338</v>
      </c>
      <c r="P2472" s="182">
        <f>(C2472+4.2+coefficient!$B$21-0.5)/0.88*1.19</f>
        <v>17.593068181818179</v>
      </c>
      <c r="Q2472" s="137">
        <v>296</v>
      </c>
      <c r="R2472" s="137">
        <v>167453934</v>
      </c>
      <c r="S2472" s="137">
        <v>454339</v>
      </c>
      <c r="T2472" s="186">
        <f t="shared" si="170"/>
        <v>8.803295454545454</v>
      </c>
      <c r="U2472" s="187">
        <v>758</v>
      </c>
      <c r="V2472" s="187">
        <v>167453934</v>
      </c>
      <c r="W2472" s="187">
        <v>602904</v>
      </c>
      <c r="X2472" s="188">
        <f t="shared" si="172"/>
        <v>13.369204545454542</v>
      </c>
      <c r="Y2472" s="189">
        <v>759</v>
      </c>
      <c r="Z2472" s="189">
        <v>167453934</v>
      </c>
      <c r="AA2472" s="189">
        <v>602905</v>
      </c>
      <c r="AB2472" s="357">
        <v>27</v>
      </c>
      <c r="AC2472"/>
      <c r="AD2472"/>
      <c r="AE2472"/>
      <c r="AF2472"/>
      <c r="AG2472"/>
      <c r="AH2472"/>
      <c r="AI2472"/>
      <c r="AJ2472"/>
    </row>
    <row r="2473" spans="1:36" s="4" customFormat="1" x14ac:dyDescent="0.25">
      <c r="A2473" s="125" t="s">
        <v>3313</v>
      </c>
      <c r="B2473" s="183">
        <v>167453935</v>
      </c>
      <c r="C2473" s="184">
        <v>3.24</v>
      </c>
      <c r="D2473" s="127">
        <f>(C2473+4.2+coefficient!$B$20-0.5)/0.9*1.19</f>
        <v>21.076222222222224</v>
      </c>
      <c r="E2473" s="128">
        <f>(C2473+4.2+coefficient!$B$20-0.5)/0.95</f>
        <v>16.778947368421054</v>
      </c>
      <c r="F2473" s="185" t="s">
        <v>842</v>
      </c>
      <c r="G2473" s="179">
        <v>2472</v>
      </c>
      <c r="H2473" s="180">
        <f>(C2473+4.2+coefficient!$B$20)/0.85*1.19</f>
        <v>23.016000000000002</v>
      </c>
      <c r="I2473" s="132">
        <v>294</v>
      </c>
      <c r="J2473" s="132">
        <v>167453935</v>
      </c>
      <c r="K2473" s="132">
        <v>454340</v>
      </c>
      <c r="L2473" s="181">
        <f>(C2473+4.2+coefficient!$B$20)/0.88*1.19</f>
        <v>22.231363636363636</v>
      </c>
      <c r="M2473" s="135">
        <v>295</v>
      </c>
      <c r="N2473" s="135">
        <v>167453935</v>
      </c>
      <c r="O2473" s="135">
        <v>454341</v>
      </c>
      <c r="P2473" s="182">
        <f>(C2473+4.2+coefficient!$B$20-0.5)/0.88*1.19</f>
        <v>21.555227272727272</v>
      </c>
      <c r="Q2473" s="137">
        <v>296</v>
      </c>
      <c r="R2473" s="137">
        <v>167453935</v>
      </c>
      <c r="S2473" s="137">
        <v>454342</v>
      </c>
      <c r="T2473" s="186">
        <f t="shared" si="170"/>
        <v>10.060909090909091</v>
      </c>
      <c r="U2473" s="187">
        <v>758</v>
      </c>
      <c r="V2473" s="187">
        <v>167453935</v>
      </c>
      <c r="W2473" s="187">
        <v>602906</v>
      </c>
      <c r="X2473" s="188">
        <f t="shared" si="172"/>
        <v>17.331363636363633</v>
      </c>
      <c r="Y2473" s="189">
        <v>759</v>
      </c>
      <c r="Z2473" s="189">
        <v>167453935</v>
      </c>
      <c r="AA2473" s="189">
        <v>602907</v>
      </c>
      <c r="AB2473" s="357">
        <v>27</v>
      </c>
      <c r="AC2473"/>
      <c r="AD2473"/>
      <c r="AE2473"/>
      <c r="AF2473"/>
      <c r="AG2473"/>
      <c r="AH2473"/>
      <c r="AI2473"/>
      <c r="AJ2473"/>
    </row>
    <row r="2474" spans="1:36" s="4" customFormat="1" x14ac:dyDescent="0.25">
      <c r="A2474" s="144" t="s">
        <v>3314</v>
      </c>
      <c r="B2474" s="183">
        <v>167453936</v>
      </c>
      <c r="C2474" s="184">
        <v>3.16</v>
      </c>
      <c r="D2474" s="127">
        <f>(C2474+4.2+coefficient!$B$20-0.5)/0.9*1.19</f>
        <v>20.970444444444439</v>
      </c>
      <c r="E2474" s="128">
        <f>(C2474+4.2+coefficient!$B$20-0.5)/0.95</f>
        <v>16.694736842105264</v>
      </c>
      <c r="F2474" s="178" t="s">
        <v>842</v>
      </c>
      <c r="G2474" s="179">
        <v>2473</v>
      </c>
      <c r="H2474" s="180">
        <f>(C2474+4.2+coefficient!$B$20)/0.85*1.19</f>
        <v>22.903999999999996</v>
      </c>
      <c r="I2474" s="132">
        <v>294</v>
      </c>
      <c r="J2474" s="132">
        <v>167453936</v>
      </c>
      <c r="K2474" s="132">
        <v>454343</v>
      </c>
      <c r="L2474" s="181">
        <f>(C2474+4.2+coefficient!$B$20)/0.88*1.19</f>
        <v>22.123181818181816</v>
      </c>
      <c r="M2474" s="135">
        <v>295</v>
      </c>
      <c r="N2474" s="135">
        <v>167453936</v>
      </c>
      <c r="O2474" s="135">
        <v>454344</v>
      </c>
      <c r="P2474" s="182">
        <f>(C2474+4.2+coefficient!$B$20-0.5)/0.88*1.19</f>
        <v>21.447045454545453</v>
      </c>
      <c r="Q2474" s="137">
        <v>296</v>
      </c>
      <c r="R2474" s="137">
        <v>167453936</v>
      </c>
      <c r="S2474" s="137">
        <v>454345</v>
      </c>
      <c r="T2474" s="186">
        <f t="shared" si="170"/>
        <v>9.9527272727272713</v>
      </c>
      <c r="U2474" s="187">
        <v>758</v>
      </c>
      <c r="V2474" s="187">
        <v>167453936</v>
      </c>
      <c r="W2474" s="187">
        <v>602908</v>
      </c>
      <c r="X2474" s="188">
        <f>L2474-1</f>
        <v>21.123181818181816</v>
      </c>
      <c r="Y2474" s="189">
        <v>759</v>
      </c>
      <c r="Z2474" s="189">
        <v>167453936</v>
      </c>
      <c r="AA2474" s="189">
        <v>602909</v>
      </c>
      <c r="AB2474" s="357">
        <v>10</v>
      </c>
      <c r="AC2474"/>
      <c r="AD2474"/>
      <c r="AE2474"/>
      <c r="AF2474"/>
      <c r="AG2474"/>
      <c r="AH2474"/>
      <c r="AI2474"/>
      <c r="AJ2474"/>
    </row>
    <row r="2475" spans="1:36" s="4" customFormat="1" x14ac:dyDescent="0.25">
      <c r="A2475" s="125" t="s">
        <v>3315</v>
      </c>
      <c r="B2475" s="183">
        <v>167453937</v>
      </c>
      <c r="C2475" s="184">
        <v>2.98</v>
      </c>
      <c r="D2475" s="127">
        <f>(C2475+4.2+coefficient!$B$21-0.5)/0.9*1.19</f>
        <v>18.087999999999997</v>
      </c>
      <c r="E2475" s="128">
        <f>(C2475+4.2+coefficient!$B$21-0.5)/0.95</f>
        <v>14.4</v>
      </c>
      <c r="F2475" s="185" t="s">
        <v>516</v>
      </c>
      <c r="G2475" s="179">
        <v>2474</v>
      </c>
      <c r="H2475" s="180">
        <f>(C2475+4.2+coefficient!$B$21)/0.85*1.19</f>
        <v>19.852</v>
      </c>
      <c r="I2475" s="132">
        <v>294</v>
      </c>
      <c r="J2475" s="132">
        <v>167453937</v>
      </c>
      <c r="K2475" s="132">
        <v>454346</v>
      </c>
      <c r="L2475" s="181">
        <f>(C2475+4.2+coefficient!$B$21)/0.88*1.19</f>
        <v>19.175227272727273</v>
      </c>
      <c r="M2475" s="135">
        <v>295</v>
      </c>
      <c r="N2475" s="135">
        <v>167453937</v>
      </c>
      <c r="O2475" s="135">
        <v>454347</v>
      </c>
      <c r="P2475" s="182">
        <f>(C2475+4.2+coefficient!$B$21-0.5)/0.88*1.19</f>
        <v>18.499090909090906</v>
      </c>
      <c r="Q2475" s="137">
        <v>296</v>
      </c>
      <c r="R2475" s="137">
        <v>167453937</v>
      </c>
      <c r="S2475" s="137">
        <v>454348</v>
      </c>
      <c r="T2475" s="186">
        <f t="shared" si="170"/>
        <v>9.7093181818181797</v>
      </c>
      <c r="U2475" s="187">
        <v>758</v>
      </c>
      <c r="V2475" s="187">
        <v>167453937</v>
      </c>
      <c r="W2475" s="187">
        <v>602910</v>
      </c>
      <c r="X2475" s="188">
        <f>L2475-4.9</f>
        <v>14.275227272727273</v>
      </c>
      <c r="Y2475" s="189">
        <v>759</v>
      </c>
      <c r="Z2475" s="189">
        <v>167453937</v>
      </c>
      <c r="AA2475" s="189">
        <v>602911</v>
      </c>
      <c r="AB2475" s="357">
        <v>21</v>
      </c>
      <c r="AC2475"/>
      <c r="AD2475"/>
      <c r="AE2475"/>
      <c r="AF2475"/>
      <c r="AG2475"/>
      <c r="AH2475"/>
      <c r="AI2475"/>
      <c r="AJ2475"/>
    </row>
    <row r="2476" spans="1:36" s="4" customFormat="1" x14ac:dyDescent="0.25">
      <c r="A2476" s="144" t="s">
        <v>3316</v>
      </c>
      <c r="B2476" s="183">
        <v>167453938</v>
      </c>
      <c r="C2476" s="184">
        <v>3.91</v>
      </c>
      <c r="D2476" s="127">
        <f>(C2476+4.2+coefficient!$B$20-0.5)/0.9*1.19</f>
        <v>21.96211111111111</v>
      </c>
      <c r="E2476" s="128">
        <f>(C2476+4.2+coefficient!$B$20-0.5)/0.95</f>
        <v>17.484210526315788</v>
      </c>
      <c r="F2476" s="178" t="s">
        <v>842</v>
      </c>
      <c r="G2476" s="179">
        <v>2475</v>
      </c>
      <c r="H2476" s="180">
        <f>(C2476+4.2+coefficient!$B$20)/0.85*1.19</f>
        <v>23.953999999999997</v>
      </c>
      <c r="I2476" s="132">
        <v>294</v>
      </c>
      <c r="J2476" s="132">
        <v>167453938</v>
      </c>
      <c r="K2476" s="132">
        <v>454349</v>
      </c>
      <c r="L2476" s="181">
        <f>(C2476+4.2+coefficient!$B$20)/0.88*1.19</f>
        <v>23.137386363636359</v>
      </c>
      <c r="M2476" s="135">
        <v>295</v>
      </c>
      <c r="N2476" s="135">
        <v>167453938</v>
      </c>
      <c r="O2476" s="135">
        <v>454350</v>
      </c>
      <c r="P2476" s="182">
        <f>(C2476+4.2+coefficient!$B$20-0.5)/0.88*1.19</f>
        <v>22.46125</v>
      </c>
      <c r="Q2476" s="137">
        <v>296</v>
      </c>
      <c r="R2476" s="137">
        <v>167453938</v>
      </c>
      <c r="S2476" s="137">
        <v>454351</v>
      </c>
      <c r="T2476" s="186">
        <f t="shared" si="170"/>
        <v>10.966931818181816</v>
      </c>
      <c r="U2476" s="187">
        <v>758</v>
      </c>
      <c r="V2476" s="187">
        <v>167453938</v>
      </c>
      <c r="W2476" s="187">
        <v>602912</v>
      </c>
      <c r="X2476" s="188">
        <f>L2476-4.9</f>
        <v>18.237386363636361</v>
      </c>
      <c r="Y2476" s="189">
        <v>759</v>
      </c>
      <c r="Z2476" s="189">
        <v>167453938</v>
      </c>
      <c r="AA2476" s="189">
        <v>602913</v>
      </c>
      <c r="AB2476" s="357">
        <v>21</v>
      </c>
      <c r="AC2476"/>
      <c r="AD2476"/>
      <c r="AE2476"/>
      <c r="AF2476"/>
      <c r="AG2476"/>
      <c r="AH2476"/>
      <c r="AI2476"/>
      <c r="AJ2476"/>
    </row>
    <row r="2477" spans="1:36" s="4" customFormat="1" x14ac:dyDescent="0.25">
      <c r="A2477" s="125" t="s">
        <v>3317</v>
      </c>
      <c r="B2477" s="183">
        <v>167453939</v>
      </c>
      <c r="C2477" s="184">
        <v>3.83</v>
      </c>
      <c r="D2477" s="127">
        <f>(C2477+4.2+coefficient!$B$20-0.5)/0.9*1.19</f>
        <v>21.856333333333332</v>
      </c>
      <c r="E2477" s="128">
        <f>(C2477+4.2+coefficient!$B$20-0.5)/0.95</f>
        <v>17.400000000000002</v>
      </c>
      <c r="F2477" s="185" t="s">
        <v>842</v>
      </c>
      <c r="G2477" s="179">
        <v>2476</v>
      </c>
      <c r="H2477" s="180">
        <f>(C2477+4.2+coefficient!$B$20)/0.85*1.19</f>
        <v>23.842000000000002</v>
      </c>
      <c r="I2477" s="132">
        <v>294</v>
      </c>
      <c r="J2477" s="132">
        <v>167453939</v>
      </c>
      <c r="K2477" s="132">
        <v>454352</v>
      </c>
      <c r="L2477" s="181">
        <f>(C2477+4.2+coefficient!$B$20)/0.88*1.19</f>
        <v>23.029204545454547</v>
      </c>
      <c r="M2477" s="135">
        <v>295</v>
      </c>
      <c r="N2477" s="135">
        <v>167453939</v>
      </c>
      <c r="O2477" s="135">
        <v>454353</v>
      </c>
      <c r="P2477" s="182">
        <f>(C2477+4.2+coefficient!$B$20-0.5)/0.88*1.19</f>
        <v>22.35306818181818</v>
      </c>
      <c r="Q2477" s="137">
        <v>296</v>
      </c>
      <c r="R2477" s="137">
        <v>167453939</v>
      </c>
      <c r="S2477" s="137">
        <v>454354</v>
      </c>
      <c r="T2477" s="186">
        <f t="shared" si="170"/>
        <v>10.858750000000002</v>
      </c>
      <c r="U2477" s="187">
        <v>758</v>
      </c>
      <c r="V2477" s="187">
        <v>167453939</v>
      </c>
      <c r="W2477" s="187">
        <v>602914</v>
      </c>
      <c r="X2477" s="188">
        <f>L2477-1</f>
        <v>22.029204545454547</v>
      </c>
      <c r="Y2477" s="189">
        <v>759</v>
      </c>
      <c r="Z2477" s="189">
        <v>167453939</v>
      </c>
      <c r="AA2477" s="189">
        <v>602915</v>
      </c>
      <c r="AB2477" s="357">
        <v>10</v>
      </c>
      <c r="AC2477"/>
      <c r="AD2477"/>
      <c r="AE2477"/>
      <c r="AF2477"/>
      <c r="AG2477"/>
      <c r="AH2477"/>
      <c r="AI2477"/>
      <c r="AJ2477"/>
    </row>
    <row r="2478" spans="1:36" s="4" customFormat="1" x14ac:dyDescent="0.25">
      <c r="A2478" s="144" t="s">
        <v>3318</v>
      </c>
      <c r="B2478" s="183">
        <v>167453940</v>
      </c>
      <c r="C2478" s="184">
        <v>2.15</v>
      </c>
      <c r="D2478" s="127">
        <f>(C2478+4.2+coefficient!$B$21-0.5)/0.9*1.19</f>
        <v>16.990555555555552</v>
      </c>
      <c r="E2478" s="128">
        <f>(C2478+4.2+coefficient!$B$21-0.5)/0.95</f>
        <v>13.526315789473685</v>
      </c>
      <c r="F2478" s="178" t="s">
        <v>516</v>
      </c>
      <c r="G2478" s="179">
        <v>2477</v>
      </c>
      <c r="H2478" s="180">
        <f>(C2478+4.2+coefficient!$B$21)/0.85*1.19</f>
        <v>18.689999999999998</v>
      </c>
      <c r="I2478" s="132">
        <v>294</v>
      </c>
      <c r="J2478" s="132">
        <v>167453940</v>
      </c>
      <c r="K2478" s="132">
        <v>454355</v>
      </c>
      <c r="L2478" s="181">
        <f>(C2478+4.2+coefficient!$B$21)/0.88*1.19</f>
        <v>18.052840909090907</v>
      </c>
      <c r="M2478" s="135">
        <v>295</v>
      </c>
      <c r="N2478" s="135">
        <v>167453940</v>
      </c>
      <c r="O2478" s="135">
        <v>454356</v>
      </c>
      <c r="P2478" s="182">
        <f>(C2478+4.2+coefficient!$B$21-0.5)/0.88*1.19</f>
        <v>17.376704545454544</v>
      </c>
      <c r="Q2478" s="137">
        <v>296</v>
      </c>
      <c r="R2478" s="137">
        <v>167453940</v>
      </c>
      <c r="S2478" s="137">
        <v>454357</v>
      </c>
      <c r="T2478" s="186">
        <f t="shared" si="170"/>
        <v>8.5869318181818173</v>
      </c>
      <c r="U2478" s="187">
        <v>758</v>
      </c>
      <c r="V2478" s="187">
        <v>167453940</v>
      </c>
      <c r="W2478" s="187">
        <v>602916</v>
      </c>
      <c r="X2478" s="188">
        <f>L2478-4.9</f>
        <v>13.152840909090907</v>
      </c>
      <c r="Y2478" s="189">
        <v>759</v>
      </c>
      <c r="Z2478" s="189">
        <v>167453940</v>
      </c>
      <c r="AA2478" s="189">
        <v>602917</v>
      </c>
      <c r="AB2478" s="357">
        <v>57</v>
      </c>
      <c r="AC2478"/>
      <c r="AD2478"/>
      <c r="AE2478">
        <v>3</v>
      </c>
      <c r="AF2478">
        <v>18.05</v>
      </c>
      <c r="AG2478">
        <v>0</v>
      </c>
      <c r="AH2478"/>
      <c r="AI2478"/>
      <c r="AJ2478"/>
    </row>
    <row r="2479" spans="1:36" s="4" customFormat="1" x14ac:dyDescent="0.25">
      <c r="A2479" s="125" t="s">
        <v>3319</v>
      </c>
      <c r="B2479" s="183">
        <v>167453941</v>
      </c>
      <c r="C2479" s="184">
        <v>2.87</v>
      </c>
      <c r="D2479" s="127">
        <f>(C2479+4.2+coefficient!$B$20-0.5)/0.9*1.19</f>
        <v>20.587</v>
      </c>
      <c r="E2479" s="128">
        <f>(C2479+4.2+coefficient!$B$20-0.5)/0.95</f>
        <v>16.389473684210529</v>
      </c>
      <c r="F2479" s="185" t="s">
        <v>842</v>
      </c>
      <c r="G2479" s="179">
        <v>2478</v>
      </c>
      <c r="H2479" s="180">
        <f>(C2479+4.2+coefficient!$B$20)/0.85*1.19</f>
        <v>22.498000000000001</v>
      </c>
      <c r="I2479" s="132">
        <v>294</v>
      </c>
      <c r="J2479" s="132">
        <v>167453941</v>
      </c>
      <c r="K2479" s="132">
        <v>454358</v>
      </c>
      <c r="L2479" s="181">
        <f>(C2479+4.2+coefficient!$B$20)/0.88*1.19</f>
        <v>21.731022727272727</v>
      </c>
      <c r="M2479" s="135">
        <v>295</v>
      </c>
      <c r="N2479" s="135">
        <v>167453941</v>
      </c>
      <c r="O2479" s="135">
        <v>454359</v>
      </c>
      <c r="P2479" s="182">
        <f>(C2479+4.2+coefficient!$B$20-0.5)/0.88*1.19</f>
        <v>21.054886363636363</v>
      </c>
      <c r="Q2479" s="137">
        <v>296</v>
      </c>
      <c r="R2479" s="137">
        <v>167453941</v>
      </c>
      <c r="S2479" s="137">
        <v>454360</v>
      </c>
      <c r="T2479" s="186">
        <f t="shared" si="170"/>
        <v>9.5605681818181818</v>
      </c>
      <c r="U2479" s="187">
        <v>758</v>
      </c>
      <c r="V2479" s="187">
        <v>167453941</v>
      </c>
      <c r="W2479" s="187">
        <v>602918</v>
      </c>
      <c r="X2479" s="188">
        <f>L2479-4.9</f>
        <v>16.831022727272725</v>
      </c>
      <c r="Y2479" s="189">
        <v>759</v>
      </c>
      <c r="Z2479" s="189">
        <v>167453941</v>
      </c>
      <c r="AA2479" s="189">
        <v>602919</v>
      </c>
      <c r="AB2479" s="357">
        <v>57</v>
      </c>
      <c r="AC2479"/>
      <c r="AD2479"/>
      <c r="AE2479"/>
      <c r="AF2479"/>
      <c r="AG2479"/>
      <c r="AH2479"/>
      <c r="AI2479"/>
      <c r="AJ2479"/>
    </row>
    <row r="2480" spans="1:36" s="4" customFormat="1" x14ac:dyDescent="0.25">
      <c r="A2480" s="144" t="s">
        <v>3320</v>
      </c>
      <c r="B2480" s="183">
        <v>167453942</v>
      </c>
      <c r="C2480" s="184">
        <v>3.6</v>
      </c>
      <c r="D2480" s="127">
        <f>(C2480+4.2+coefficient!$B$19-0.5)/0.9*1.19</f>
        <v>25.518888888888892</v>
      </c>
      <c r="E2480" s="128">
        <f>(C2480+4.2+coefficient!$B$19-0.5)/0.95</f>
        <v>20.315789473684212</v>
      </c>
      <c r="F2480" s="178" t="s">
        <v>841</v>
      </c>
      <c r="G2480" s="179">
        <v>2479</v>
      </c>
      <c r="H2480" s="180">
        <f>(C2480+4.2+coefficient!$B$19)/0.85*1.19</f>
        <v>27.720000000000002</v>
      </c>
      <c r="I2480" s="132">
        <v>294</v>
      </c>
      <c r="J2480" s="132">
        <v>167453942</v>
      </c>
      <c r="K2480" s="132">
        <v>454361</v>
      </c>
      <c r="L2480" s="181">
        <f>(C2480+4.2+coefficient!$B$19)/0.88*1.19</f>
        <v>26.774999999999999</v>
      </c>
      <c r="M2480" s="135">
        <v>295</v>
      </c>
      <c r="N2480" s="135">
        <v>167453942</v>
      </c>
      <c r="O2480" s="135">
        <v>454362</v>
      </c>
      <c r="P2480" s="182">
        <f>(C2480+4.2+coefficient!$B$19-0.5)/0.88*1.19</f>
        <v>26.098863636363639</v>
      </c>
      <c r="Q2480" s="137">
        <v>296</v>
      </c>
      <c r="R2480" s="137">
        <v>167453942</v>
      </c>
      <c r="S2480" s="137">
        <v>454363</v>
      </c>
      <c r="T2480" s="186">
        <f t="shared" si="170"/>
        <v>10.547727272727274</v>
      </c>
      <c r="U2480" s="187">
        <v>758</v>
      </c>
      <c r="V2480" s="187">
        <v>167453942</v>
      </c>
      <c r="W2480" s="187">
        <v>602920</v>
      </c>
      <c r="X2480" s="188">
        <f>L2480-4.9</f>
        <v>21.875</v>
      </c>
      <c r="Y2480" s="189">
        <v>759</v>
      </c>
      <c r="Z2480" s="189">
        <v>167453942</v>
      </c>
      <c r="AA2480" s="189">
        <v>602921</v>
      </c>
      <c r="AB2480" s="357">
        <v>57</v>
      </c>
      <c r="AC2480"/>
      <c r="AD2480"/>
      <c r="AE2480"/>
      <c r="AF2480"/>
      <c r="AG2480"/>
      <c r="AH2480"/>
      <c r="AI2480"/>
      <c r="AJ2480"/>
    </row>
    <row r="2481" spans="1:36" s="4" customFormat="1" x14ac:dyDescent="0.25">
      <c r="A2481" s="125" t="s">
        <v>3321</v>
      </c>
      <c r="B2481" s="183">
        <v>167453943</v>
      </c>
      <c r="C2481" s="184">
        <v>2.88</v>
      </c>
      <c r="D2481" s="127">
        <f>(C2481+4.2+coefficient!$B$21-0.5)/0.9*1.19</f>
        <v>17.955777777777776</v>
      </c>
      <c r="E2481" s="128">
        <f>(C2481+4.2+coefficient!$B$21-0.5)/0.95</f>
        <v>14.294736842105264</v>
      </c>
      <c r="F2481" s="185" t="s">
        <v>516</v>
      </c>
      <c r="G2481" s="179">
        <v>2480</v>
      </c>
      <c r="H2481" s="180">
        <f>(C2481+4.2+coefficient!$B$21)/0.85*1.19</f>
        <v>19.712</v>
      </c>
      <c r="I2481" s="132">
        <v>294</v>
      </c>
      <c r="J2481" s="132">
        <v>167453943</v>
      </c>
      <c r="K2481" s="132">
        <v>454364</v>
      </c>
      <c r="L2481" s="181">
        <f>(C2481+4.2+coefficient!$B$21)/0.88*1.19</f>
        <v>19.04</v>
      </c>
      <c r="M2481" s="135">
        <v>295</v>
      </c>
      <c r="N2481" s="135">
        <v>167453943</v>
      </c>
      <c r="O2481" s="135">
        <v>454365</v>
      </c>
      <c r="P2481" s="182">
        <f>(C2481+4.2+coefficient!$B$21-0.5)/0.88*1.19</f>
        <v>18.363863636363636</v>
      </c>
      <c r="Q2481" s="137">
        <v>296</v>
      </c>
      <c r="R2481" s="137">
        <v>167453943</v>
      </c>
      <c r="S2481" s="137">
        <v>454366</v>
      </c>
      <c r="T2481" s="186">
        <f t="shared" si="170"/>
        <v>9.5740909090909074</v>
      </c>
      <c r="U2481" s="187">
        <v>758</v>
      </c>
      <c r="V2481" s="187">
        <v>167453943</v>
      </c>
      <c r="W2481" s="187">
        <v>602922</v>
      </c>
      <c r="X2481" s="188">
        <f>L2481-2</f>
        <v>17.04</v>
      </c>
      <c r="Y2481" s="189">
        <v>759</v>
      </c>
      <c r="Z2481" s="189">
        <v>167453943</v>
      </c>
      <c r="AA2481" s="189">
        <v>602923</v>
      </c>
      <c r="AB2481" s="357">
        <v>17</v>
      </c>
      <c r="AC2481"/>
      <c r="AD2481"/>
      <c r="AE2481">
        <v>1</v>
      </c>
      <c r="AF2481">
        <v>16.34</v>
      </c>
      <c r="AG2481">
        <v>0</v>
      </c>
      <c r="AH2481"/>
      <c r="AI2481"/>
      <c r="AJ2481"/>
    </row>
    <row r="2482" spans="1:36" s="4" customFormat="1" x14ac:dyDescent="0.25">
      <c r="A2482" s="144" t="s">
        <v>3322</v>
      </c>
      <c r="B2482" s="183">
        <v>167453944</v>
      </c>
      <c r="C2482" s="184">
        <v>3.6</v>
      </c>
      <c r="D2482" s="127">
        <f>(C2482+4.2+coefficient!$B$20-0.5)/0.9*1.19</f>
        <v>21.55222222222222</v>
      </c>
      <c r="E2482" s="128">
        <f>(C2482+4.2+coefficient!$B$20-0.5)/0.95</f>
        <v>17.157894736842106</v>
      </c>
      <c r="F2482" s="178" t="s">
        <v>842</v>
      </c>
      <c r="G2482" s="179">
        <v>2481</v>
      </c>
      <c r="H2482" s="180">
        <f>(C2482+4.2+coefficient!$B$20)/0.85*1.19</f>
        <v>23.52</v>
      </c>
      <c r="I2482" s="132">
        <v>294</v>
      </c>
      <c r="J2482" s="132">
        <v>167453944</v>
      </c>
      <c r="K2482" s="132">
        <v>454367</v>
      </c>
      <c r="L2482" s="181">
        <f>(C2482+4.2+coefficient!$B$20)/0.88*1.19</f>
        <v>22.718181818181815</v>
      </c>
      <c r="M2482" s="135">
        <v>295</v>
      </c>
      <c r="N2482" s="135">
        <v>167453944</v>
      </c>
      <c r="O2482" s="135">
        <v>454368</v>
      </c>
      <c r="P2482" s="182">
        <f>(C2482+4.2+coefficient!$B$20-0.5)/0.88*1.19</f>
        <v>22.042045454545455</v>
      </c>
      <c r="Q2482" s="137">
        <v>296</v>
      </c>
      <c r="R2482" s="137">
        <v>167453944</v>
      </c>
      <c r="S2482" s="137">
        <v>454369</v>
      </c>
      <c r="T2482" s="186">
        <f t="shared" si="170"/>
        <v>10.547727272727274</v>
      </c>
      <c r="U2482" s="187">
        <v>758</v>
      </c>
      <c r="V2482" s="187">
        <v>167453944</v>
      </c>
      <c r="W2482" s="187">
        <v>602924</v>
      </c>
      <c r="X2482" s="188">
        <f>L2482-2</f>
        <v>20.718181818181815</v>
      </c>
      <c r="Y2482" s="189">
        <v>759</v>
      </c>
      <c r="Z2482" s="189">
        <v>167453944</v>
      </c>
      <c r="AA2482" s="189">
        <v>602925</v>
      </c>
      <c r="AB2482" s="357">
        <v>17</v>
      </c>
      <c r="AC2482"/>
      <c r="AD2482"/>
      <c r="AE2482">
        <v>1</v>
      </c>
      <c r="AF2482">
        <v>22.72</v>
      </c>
      <c r="AG2482">
        <v>0</v>
      </c>
      <c r="AH2482"/>
      <c r="AI2482"/>
      <c r="AJ2482"/>
    </row>
    <row r="2483" spans="1:36" s="4" customFormat="1" x14ac:dyDescent="0.25">
      <c r="A2483" s="125" t="s">
        <v>3323</v>
      </c>
      <c r="B2483" s="183">
        <v>167453945</v>
      </c>
      <c r="C2483" s="184">
        <v>4.33</v>
      </c>
      <c r="D2483" s="127">
        <f>(C2483+4.2+coefficient!$B$19-0.5)/0.9*1.19</f>
        <v>26.484111111111112</v>
      </c>
      <c r="E2483" s="128">
        <f>(C2483+4.2+coefficient!$B$19-0.5)/0.95</f>
        <v>21.084210526315793</v>
      </c>
      <c r="F2483" s="185" t="s">
        <v>841</v>
      </c>
      <c r="G2483" s="179">
        <v>2482</v>
      </c>
      <c r="H2483" s="180">
        <f>(C2483+4.2+coefficient!$B$19)/0.85*1.19</f>
        <v>28.742000000000001</v>
      </c>
      <c r="I2483" s="132">
        <v>294</v>
      </c>
      <c r="J2483" s="132">
        <v>167453945</v>
      </c>
      <c r="K2483" s="132">
        <v>454370</v>
      </c>
      <c r="L2483" s="181">
        <f>(C2483+4.2+coefficient!$B$19)/0.88*1.19</f>
        <v>27.762159090909094</v>
      </c>
      <c r="M2483" s="135">
        <v>295</v>
      </c>
      <c r="N2483" s="135">
        <v>167453945</v>
      </c>
      <c r="O2483" s="135">
        <v>454371</v>
      </c>
      <c r="P2483" s="182">
        <f>(C2483+4.2+coefficient!$B$19-0.5)/0.88*1.19</f>
        <v>27.086022727272727</v>
      </c>
      <c r="Q2483" s="137">
        <v>296</v>
      </c>
      <c r="R2483" s="137">
        <v>167453945</v>
      </c>
      <c r="S2483" s="137">
        <v>454372</v>
      </c>
      <c r="T2483" s="186">
        <f t="shared" si="170"/>
        <v>11.534886363636366</v>
      </c>
      <c r="U2483" s="187">
        <v>758</v>
      </c>
      <c r="V2483" s="187">
        <v>167453945</v>
      </c>
      <c r="W2483" s="187">
        <v>602926</v>
      </c>
      <c r="X2483" s="188">
        <f>L2483-2</f>
        <v>25.762159090909094</v>
      </c>
      <c r="Y2483" s="189">
        <v>759</v>
      </c>
      <c r="Z2483" s="189">
        <v>167453945</v>
      </c>
      <c r="AA2483" s="189">
        <v>602927</v>
      </c>
      <c r="AB2483" s="357">
        <v>17</v>
      </c>
      <c r="AC2483"/>
      <c r="AD2483"/>
      <c r="AE2483"/>
      <c r="AF2483"/>
      <c r="AG2483"/>
      <c r="AH2483"/>
      <c r="AI2483"/>
      <c r="AJ2483"/>
    </row>
    <row r="2484" spans="1:36" s="4" customFormat="1" x14ac:dyDescent="0.25">
      <c r="A2484" s="144" t="s">
        <v>3324</v>
      </c>
      <c r="B2484" s="183">
        <v>167453946</v>
      </c>
      <c r="C2484" s="184">
        <v>2.91</v>
      </c>
      <c r="D2484" s="127">
        <f>(C2484+4.2+coefficient!$B$21-0.5)/0.9*1.19</f>
        <v>17.995444444444445</v>
      </c>
      <c r="E2484" s="128">
        <f>(C2484+4.2+coefficient!$B$21-0.5)/0.95</f>
        <v>14.326315789473684</v>
      </c>
      <c r="F2484" s="178" t="s">
        <v>516</v>
      </c>
      <c r="G2484" s="179">
        <v>2483</v>
      </c>
      <c r="H2484" s="180">
        <f>(C2484+4.2+coefficient!$B$21)/0.85*1.19</f>
        <v>19.754000000000001</v>
      </c>
      <c r="I2484" s="132">
        <v>294</v>
      </c>
      <c r="J2484" s="132">
        <v>167453946</v>
      </c>
      <c r="K2484" s="132">
        <v>454373</v>
      </c>
      <c r="L2484" s="181">
        <f>(C2484+4.2+coefficient!$B$21)/0.88*1.19</f>
        <v>19.080568181818183</v>
      </c>
      <c r="M2484" s="135">
        <v>295</v>
      </c>
      <c r="N2484" s="135">
        <v>167453946</v>
      </c>
      <c r="O2484" s="135">
        <v>454374</v>
      </c>
      <c r="P2484" s="182">
        <f>(C2484+4.2+coefficient!$B$21-0.5)/0.88*1.19</f>
        <v>18.404431818181816</v>
      </c>
      <c r="Q2484" s="137">
        <v>296</v>
      </c>
      <c r="R2484" s="137">
        <v>167453946</v>
      </c>
      <c r="S2484" s="137">
        <v>454375</v>
      </c>
      <c r="T2484" s="186">
        <f t="shared" si="170"/>
        <v>9.6146590909090914</v>
      </c>
      <c r="U2484" s="187">
        <v>758</v>
      </c>
      <c r="V2484" s="187">
        <v>167453946</v>
      </c>
      <c r="W2484" s="187">
        <v>602928</v>
      </c>
      <c r="X2484" s="188">
        <f>L2484-4.9</f>
        <v>14.180568181818183</v>
      </c>
      <c r="Y2484" s="189">
        <v>759</v>
      </c>
      <c r="Z2484" s="189">
        <v>167453946</v>
      </c>
      <c r="AA2484" s="189">
        <v>602929</v>
      </c>
      <c r="AB2484" s="357">
        <v>25</v>
      </c>
      <c r="AC2484"/>
      <c r="AD2484"/>
      <c r="AE2484"/>
      <c r="AF2484"/>
      <c r="AG2484"/>
      <c r="AH2484"/>
      <c r="AI2484"/>
      <c r="AJ2484"/>
    </row>
    <row r="2485" spans="1:36" s="4" customFormat="1" x14ac:dyDescent="0.25">
      <c r="A2485" s="148" t="s">
        <v>3325</v>
      </c>
      <c r="B2485" s="190">
        <v>167453947</v>
      </c>
      <c r="C2485" s="191">
        <v>3.72</v>
      </c>
      <c r="D2485" s="192">
        <f>(C2485+4.2+coefficient!$B$20-0.5)/0.9*1.19</f>
        <v>21.710888888888892</v>
      </c>
      <c r="E2485" s="193">
        <f>(C2485+4.2+coefficient!$B$20-0.5)/0.95</f>
        <v>17.284210526315793</v>
      </c>
      <c r="F2485" s="185" t="s">
        <v>842</v>
      </c>
      <c r="G2485" s="179">
        <v>2484</v>
      </c>
      <c r="H2485" s="180">
        <f>(C2485+4.2+coefficient!$B$20)/0.85*1.19</f>
        <v>23.688000000000002</v>
      </c>
      <c r="I2485" s="132">
        <v>294</v>
      </c>
      <c r="J2485" s="132">
        <v>167453947</v>
      </c>
      <c r="K2485" s="132">
        <v>454376</v>
      </c>
      <c r="L2485" s="181">
        <f>(C2485+4.2+coefficient!$B$20)/0.88*1.19</f>
        <v>22.880454545454548</v>
      </c>
      <c r="M2485" s="135">
        <v>295</v>
      </c>
      <c r="N2485" s="135">
        <v>167453947</v>
      </c>
      <c r="O2485" s="135">
        <v>454377</v>
      </c>
      <c r="P2485" s="182">
        <f>(C2485+4.2+coefficient!$B$20-0.5)/0.88*1.19</f>
        <v>22.204318181818181</v>
      </c>
      <c r="Q2485" s="137">
        <v>296</v>
      </c>
      <c r="R2485" s="137">
        <v>167453947</v>
      </c>
      <c r="S2485" s="137">
        <v>454378</v>
      </c>
      <c r="T2485" s="186">
        <f t="shared" si="170"/>
        <v>10.709999999999999</v>
      </c>
      <c r="U2485" s="187">
        <v>758</v>
      </c>
      <c r="V2485" s="187">
        <v>167453947</v>
      </c>
      <c r="W2485" s="187">
        <v>602930</v>
      </c>
      <c r="X2485" s="188">
        <f>L2485-2</f>
        <v>20.880454545454548</v>
      </c>
      <c r="Y2485" s="189">
        <v>759</v>
      </c>
      <c r="Z2485" s="189">
        <v>167453947</v>
      </c>
      <c r="AA2485" s="189">
        <v>602931</v>
      </c>
      <c r="AB2485" s="357">
        <v>25</v>
      </c>
      <c r="AC2485"/>
      <c r="AD2485"/>
      <c r="AE2485"/>
      <c r="AF2485"/>
      <c r="AG2485"/>
      <c r="AH2485"/>
      <c r="AI2485"/>
      <c r="AJ2485"/>
    </row>
    <row r="2486" spans="1:36" s="4" customFormat="1" x14ac:dyDescent="0.25">
      <c r="A2486" s="144" t="s">
        <v>3326</v>
      </c>
      <c r="B2486" s="183">
        <v>167453948</v>
      </c>
      <c r="C2486" s="184">
        <v>3.72</v>
      </c>
      <c r="D2486" s="127">
        <f>(C2486+4.2+coefficient!$B$20-0.5)/0.9*1.19</f>
        <v>21.710888888888892</v>
      </c>
      <c r="E2486" s="128">
        <f>(C2486+4.2+coefficient!$B$20-0.5)/0.95</f>
        <v>17.284210526315793</v>
      </c>
      <c r="F2486" s="178" t="s">
        <v>842</v>
      </c>
      <c r="G2486" s="179">
        <v>2485</v>
      </c>
      <c r="H2486" s="180">
        <f>(C2486+4.2+coefficient!$B$20)/0.85*1.19</f>
        <v>23.688000000000002</v>
      </c>
      <c r="I2486" s="132">
        <v>294</v>
      </c>
      <c r="J2486" s="132">
        <v>167453948</v>
      </c>
      <c r="K2486" s="132">
        <v>454379</v>
      </c>
      <c r="L2486" s="181">
        <f>(C2486+4.2+coefficient!$B$20)/0.88*1.19</f>
        <v>22.880454545454548</v>
      </c>
      <c r="M2486" s="135">
        <v>295</v>
      </c>
      <c r="N2486" s="135">
        <v>167453948</v>
      </c>
      <c r="O2486" s="135">
        <v>454380</v>
      </c>
      <c r="P2486" s="182">
        <f>(C2486+4.2+coefficient!$B$20-0.5)/0.88*1.19</f>
        <v>22.204318181818181</v>
      </c>
      <c r="Q2486" s="137">
        <v>296</v>
      </c>
      <c r="R2486" s="137">
        <v>167453948</v>
      </c>
      <c r="S2486" s="137">
        <v>454381</v>
      </c>
      <c r="T2486" s="186">
        <f t="shared" si="170"/>
        <v>10.709999999999999</v>
      </c>
      <c r="U2486" s="187">
        <v>758</v>
      </c>
      <c r="V2486" s="187">
        <v>167453948</v>
      </c>
      <c r="W2486" s="187">
        <v>602932</v>
      </c>
      <c r="X2486" s="188">
        <f>L2486-4.9</f>
        <v>17.980454545454549</v>
      </c>
      <c r="Y2486" s="189">
        <v>759</v>
      </c>
      <c r="Z2486" s="189">
        <v>167453948</v>
      </c>
      <c r="AA2486" s="189">
        <v>602933</v>
      </c>
      <c r="AB2486" s="357">
        <v>25</v>
      </c>
      <c r="AC2486"/>
      <c r="AD2486"/>
      <c r="AE2486"/>
      <c r="AF2486"/>
      <c r="AG2486"/>
      <c r="AH2486"/>
      <c r="AI2486"/>
      <c r="AJ2486"/>
    </row>
    <row r="2487" spans="1:36" s="4" customFormat="1" x14ac:dyDescent="0.25">
      <c r="A2487" s="148" t="s">
        <v>3327</v>
      </c>
      <c r="B2487" s="190">
        <v>167453949</v>
      </c>
      <c r="C2487" s="191">
        <v>3.71</v>
      </c>
      <c r="D2487" s="192">
        <f>(C2487+4.2+coefficient!$B$20-0.5)/0.9*1.19</f>
        <v>21.697666666666667</v>
      </c>
      <c r="E2487" s="193">
        <f>(C2487+4.2+coefficient!$B$20-0.5)/0.95</f>
        <v>17.273684210526316</v>
      </c>
      <c r="F2487" s="185" t="s">
        <v>842</v>
      </c>
      <c r="G2487" s="179">
        <v>2486</v>
      </c>
      <c r="H2487" s="180">
        <f>(C2487+4.2+coefficient!$B$20)/0.85*1.19</f>
        <v>23.673999999999999</v>
      </c>
      <c r="I2487" s="132">
        <v>294</v>
      </c>
      <c r="J2487" s="132">
        <v>167453949</v>
      </c>
      <c r="K2487" s="132">
        <v>454382</v>
      </c>
      <c r="L2487" s="181">
        <f>(C2487+4.2+coefficient!$B$20)/0.88*1.19</f>
        <v>22.866931818181815</v>
      </c>
      <c r="M2487" s="135">
        <v>295</v>
      </c>
      <c r="N2487" s="135">
        <v>167453949</v>
      </c>
      <c r="O2487" s="135">
        <v>454383</v>
      </c>
      <c r="P2487" s="182">
        <f>(C2487+4.2+coefficient!$B$20-0.5)/0.88*1.19</f>
        <v>22.190795454545455</v>
      </c>
      <c r="Q2487" s="137">
        <v>296</v>
      </c>
      <c r="R2487" s="137">
        <v>167453949</v>
      </c>
      <c r="S2487" s="137">
        <v>454384</v>
      </c>
      <c r="T2487" s="186">
        <f t="shared" si="170"/>
        <v>10.696477272727272</v>
      </c>
      <c r="U2487" s="187">
        <v>758</v>
      </c>
      <c r="V2487" s="187">
        <v>167453949</v>
      </c>
      <c r="W2487" s="187">
        <v>602934</v>
      </c>
      <c r="X2487" s="188">
        <f>L2487-4.9</f>
        <v>17.966931818181813</v>
      </c>
      <c r="Y2487" s="189">
        <v>759</v>
      </c>
      <c r="Z2487" s="189">
        <v>167453949</v>
      </c>
      <c r="AA2487" s="189">
        <v>602935</v>
      </c>
      <c r="AB2487" s="357">
        <v>0</v>
      </c>
      <c r="AC2487"/>
      <c r="AD2487"/>
      <c r="AE2487"/>
      <c r="AF2487"/>
      <c r="AG2487"/>
      <c r="AH2487"/>
      <c r="AI2487"/>
      <c r="AJ2487"/>
    </row>
    <row r="2488" spans="1:36" s="4" customFormat="1" x14ac:dyDescent="0.25">
      <c r="A2488" s="144" t="s">
        <v>3328</v>
      </c>
      <c r="B2488" s="183">
        <v>167453950</v>
      </c>
      <c r="C2488" s="184">
        <v>2.99</v>
      </c>
      <c r="D2488" s="127">
        <f>(C2488+4.2+coefficient!$B$21-0.5)/0.9*1.19</f>
        <v>18.101222222222223</v>
      </c>
      <c r="E2488" s="128">
        <f>(C2488+4.2+coefficient!$B$21-0.5)/0.95</f>
        <v>14.410526315789475</v>
      </c>
      <c r="F2488" s="178" t="s">
        <v>516</v>
      </c>
      <c r="G2488" s="179">
        <v>2487</v>
      </c>
      <c r="H2488" s="180">
        <f>(C2488+4.2+coefficient!$B$21)/0.85*1.19</f>
        <v>19.866</v>
      </c>
      <c r="I2488" s="132">
        <v>294</v>
      </c>
      <c r="J2488" s="132">
        <v>167453950</v>
      </c>
      <c r="K2488" s="132">
        <v>454385</v>
      </c>
      <c r="L2488" s="181">
        <f>(C2488+4.2+coefficient!$B$21)/0.88*1.19</f>
        <v>19.188749999999999</v>
      </c>
      <c r="M2488" s="135">
        <v>295</v>
      </c>
      <c r="N2488" s="135">
        <v>167453950</v>
      </c>
      <c r="O2488" s="135">
        <v>454386</v>
      </c>
      <c r="P2488" s="182">
        <f>(C2488+4.2+coefficient!$B$21-0.5)/0.88*1.19</f>
        <v>18.512613636363639</v>
      </c>
      <c r="Q2488" s="137">
        <v>296</v>
      </c>
      <c r="R2488" s="137">
        <v>167453950</v>
      </c>
      <c r="S2488" s="137">
        <v>454387</v>
      </c>
      <c r="T2488" s="186">
        <f t="shared" si="170"/>
        <v>9.7228409090909089</v>
      </c>
      <c r="U2488" s="187">
        <v>758</v>
      </c>
      <c r="V2488" s="187">
        <v>167453950</v>
      </c>
      <c r="W2488" s="187">
        <v>602936</v>
      </c>
      <c r="X2488" s="188">
        <f>L2488-4.9</f>
        <v>14.288749999999999</v>
      </c>
      <c r="Y2488" s="189">
        <v>759</v>
      </c>
      <c r="Z2488" s="189">
        <v>167453950</v>
      </c>
      <c r="AA2488" s="189">
        <v>602937</v>
      </c>
      <c r="AB2488" s="357">
        <v>44</v>
      </c>
      <c r="AC2488"/>
      <c r="AD2488"/>
      <c r="AE2488"/>
      <c r="AF2488"/>
      <c r="AG2488"/>
      <c r="AH2488"/>
      <c r="AI2488"/>
      <c r="AJ2488"/>
    </row>
    <row r="2489" spans="1:36" s="4" customFormat="1" x14ac:dyDescent="0.25">
      <c r="A2489" s="148" t="s">
        <v>3329</v>
      </c>
      <c r="B2489" s="190">
        <v>167453951</v>
      </c>
      <c r="C2489" s="191">
        <v>3.8</v>
      </c>
      <c r="D2489" s="192">
        <f>(C2489+4.2+coefficient!$B$20-0.5)/0.9*1.19</f>
        <v>21.816666666666663</v>
      </c>
      <c r="E2489" s="193">
        <f>(C2489+4.2+coefficient!$B$20-0.5)/0.95</f>
        <v>17.368421052631579</v>
      </c>
      <c r="F2489" s="185" t="s">
        <v>842</v>
      </c>
      <c r="G2489" s="179">
        <v>2488</v>
      </c>
      <c r="H2489" s="180">
        <f>(C2489+4.2+coefficient!$B$20)/0.85*1.19</f>
        <v>23.799999999999997</v>
      </c>
      <c r="I2489" s="132">
        <v>294</v>
      </c>
      <c r="J2489" s="132">
        <v>167453951</v>
      </c>
      <c r="K2489" s="132">
        <v>454388</v>
      </c>
      <c r="L2489" s="181">
        <f>(C2489+4.2+coefficient!$B$20)/0.88*1.19</f>
        <v>22.98863636363636</v>
      </c>
      <c r="M2489" s="135">
        <v>295</v>
      </c>
      <c r="N2489" s="135">
        <v>167453951</v>
      </c>
      <c r="O2489" s="135">
        <v>454389</v>
      </c>
      <c r="P2489" s="182">
        <f>(C2489+4.2+coefficient!$B$20-0.5)/0.88*1.19</f>
        <v>22.3125</v>
      </c>
      <c r="Q2489" s="137">
        <v>296</v>
      </c>
      <c r="R2489" s="137">
        <v>167453951</v>
      </c>
      <c r="S2489" s="137">
        <v>454390</v>
      </c>
      <c r="T2489" s="186">
        <f t="shared" si="170"/>
        <v>10.818181818181818</v>
      </c>
      <c r="U2489" s="187">
        <v>758</v>
      </c>
      <c r="V2489" s="187">
        <v>167453951</v>
      </c>
      <c r="W2489" s="187">
        <v>602938</v>
      </c>
      <c r="X2489" s="188">
        <f>L2489-2</f>
        <v>20.98863636363636</v>
      </c>
      <c r="Y2489" s="189">
        <v>759</v>
      </c>
      <c r="Z2489" s="189">
        <v>167453951</v>
      </c>
      <c r="AA2489" s="189">
        <v>602939</v>
      </c>
      <c r="AB2489" s="357">
        <v>44</v>
      </c>
      <c r="AC2489"/>
      <c r="AD2489"/>
      <c r="AE2489"/>
      <c r="AF2489"/>
      <c r="AG2489"/>
      <c r="AH2489"/>
      <c r="AI2489"/>
      <c r="AJ2489"/>
    </row>
    <row r="2490" spans="1:36" s="4" customFormat="1" x14ac:dyDescent="0.25">
      <c r="A2490" s="144" t="s">
        <v>3330</v>
      </c>
      <c r="B2490" s="183">
        <v>167453952</v>
      </c>
      <c r="C2490" s="184">
        <v>3.8</v>
      </c>
      <c r="D2490" s="127">
        <f>(C2490+4.2+coefficient!$B$20-0.5)/0.9*1.19</f>
        <v>21.816666666666663</v>
      </c>
      <c r="E2490" s="128">
        <f>(C2490+4.2+coefficient!$B$20-0.5)/0.95</f>
        <v>17.368421052631579</v>
      </c>
      <c r="F2490" s="178" t="s">
        <v>842</v>
      </c>
      <c r="G2490" s="179">
        <v>2489</v>
      </c>
      <c r="H2490" s="180">
        <f>(C2490+4.2+coefficient!$B$20)/0.85*1.19</f>
        <v>23.799999999999997</v>
      </c>
      <c r="I2490" s="132">
        <v>294</v>
      </c>
      <c r="J2490" s="132">
        <v>167453952</v>
      </c>
      <c r="K2490" s="132">
        <v>454391</v>
      </c>
      <c r="L2490" s="181">
        <f>(C2490+4.2+coefficient!$B$20)/0.88*1.19</f>
        <v>22.98863636363636</v>
      </c>
      <c r="M2490" s="135">
        <v>295</v>
      </c>
      <c r="N2490" s="135">
        <v>167453952</v>
      </c>
      <c r="O2490" s="135">
        <v>454392</v>
      </c>
      <c r="P2490" s="182">
        <f>(C2490+4.2+coefficient!$B$20-0.5)/0.88*1.19</f>
        <v>22.3125</v>
      </c>
      <c r="Q2490" s="137">
        <v>296</v>
      </c>
      <c r="R2490" s="137">
        <v>167453952</v>
      </c>
      <c r="S2490" s="137">
        <v>454393</v>
      </c>
      <c r="T2490" s="186">
        <f t="shared" si="170"/>
        <v>10.818181818181818</v>
      </c>
      <c r="U2490" s="187">
        <v>758</v>
      </c>
      <c r="V2490" s="187">
        <v>167453952</v>
      </c>
      <c r="W2490" s="187">
        <v>602940</v>
      </c>
      <c r="X2490" s="188">
        <f>L2490-4.9</f>
        <v>18.088636363636361</v>
      </c>
      <c r="Y2490" s="189">
        <v>759</v>
      </c>
      <c r="Z2490" s="189">
        <v>167453952</v>
      </c>
      <c r="AA2490" s="189">
        <v>602941</v>
      </c>
      <c r="AB2490" s="357">
        <v>44</v>
      </c>
      <c r="AC2490"/>
      <c r="AD2490"/>
      <c r="AE2490"/>
      <c r="AF2490"/>
      <c r="AG2490"/>
      <c r="AH2490"/>
      <c r="AI2490"/>
      <c r="AJ2490"/>
    </row>
    <row r="2491" spans="1:36" s="4" customFormat="1" x14ac:dyDescent="0.25">
      <c r="A2491" s="148" t="s">
        <v>3331</v>
      </c>
      <c r="B2491" s="190">
        <v>167453953</v>
      </c>
      <c r="C2491" s="191">
        <v>3.79</v>
      </c>
      <c r="D2491" s="192">
        <f>(C2491+4.2+coefficient!$B$20-0.5)/0.9*1.19</f>
        <v>21.803444444444445</v>
      </c>
      <c r="E2491" s="193">
        <f>(C2491+4.2+coefficient!$B$20-0.5)/0.95</f>
        <v>17.357894736842109</v>
      </c>
      <c r="F2491" s="185" t="s">
        <v>842</v>
      </c>
      <c r="G2491" s="179">
        <v>2490</v>
      </c>
      <c r="H2491" s="180">
        <f>(C2491+4.2+coefficient!$B$20)/0.85*1.19</f>
        <v>23.786000000000005</v>
      </c>
      <c r="I2491" s="132">
        <v>294</v>
      </c>
      <c r="J2491" s="132">
        <v>167453953</v>
      </c>
      <c r="K2491" s="132">
        <v>454394</v>
      </c>
      <c r="L2491" s="181">
        <f>(C2491+4.2+coefficient!$B$20)/0.88*1.19</f>
        <v>22.975113636363638</v>
      </c>
      <c r="M2491" s="135">
        <v>295</v>
      </c>
      <c r="N2491" s="135">
        <v>167453953</v>
      </c>
      <c r="O2491" s="135">
        <v>454395</v>
      </c>
      <c r="P2491" s="182">
        <f>(C2491+4.2+coefficient!$B$20-0.5)/0.88*1.19</f>
        <v>22.298977272727274</v>
      </c>
      <c r="Q2491" s="137">
        <v>296</v>
      </c>
      <c r="R2491" s="137">
        <v>167453953</v>
      </c>
      <c r="S2491" s="137">
        <v>454396</v>
      </c>
      <c r="T2491" s="186">
        <f t="shared" si="170"/>
        <v>10.804659090909091</v>
      </c>
      <c r="U2491" s="187">
        <v>758</v>
      </c>
      <c r="V2491" s="187">
        <v>167453953</v>
      </c>
      <c r="W2491" s="187">
        <v>602942</v>
      </c>
      <c r="X2491" s="188">
        <f>L2491-4.9</f>
        <v>18.075113636363639</v>
      </c>
      <c r="Y2491" s="189">
        <v>759</v>
      </c>
      <c r="Z2491" s="189">
        <v>167453953</v>
      </c>
      <c r="AA2491" s="189">
        <v>602943</v>
      </c>
      <c r="AB2491" s="357">
        <v>0</v>
      </c>
      <c r="AC2491"/>
      <c r="AD2491"/>
      <c r="AE2491"/>
      <c r="AF2491"/>
      <c r="AG2491"/>
      <c r="AH2491"/>
      <c r="AI2491"/>
      <c r="AJ2491"/>
    </row>
    <row r="2492" spans="1:36" s="4" customFormat="1" x14ac:dyDescent="0.25">
      <c r="A2492" s="144" t="s">
        <v>3332</v>
      </c>
      <c r="B2492" s="183">
        <v>167453954</v>
      </c>
      <c r="C2492" s="184">
        <v>8.49</v>
      </c>
      <c r="D2492" s="127">
        <f>(C2492+4.2+coefficient!$B$21-0.5)/0.9*1.19</f>
        <v>25.373444444444445</v>
      </c>
      <c r="E2492" s="128">
        <f>(C2492+4.2+coefficient!$B$21-0.5)/0.95</f>
        <v>20.200000000000003</v>
      </c>
      <c r="F2492" s="178" t="s">
        <v>516</v>
      </c>
      <c r="G2492" s="179">
        <v>2491</v>
      </c>
      <c r="H2492" s="180">
        <f>(C2492+4.2+coefficient!$B$21)/0.85*1.19</f>
        <v>27.566000000000003</v>
      </c>
      <c r="I2492" s="132">
        <v>294</v>
      </c>
      <c r="J2492" s="132">
        <v>167453954</v>
      </c>
      <c r="K2492" s="132">
        <v>454397</v>
      </c>
      <c r="L2492" s="181">
        <f>(C2492+4.2+coefficient!$B$21)/0.88*1.19</f>
        <v>26.626249999999999</v>
      </c>
      <c r="M2492" s="135">
        <v>295</v>
      </c>
      <c r="N2492" s="135">
        <v>167453954</v>
      </c>
      <c r="O2492" s="135">
        <v>454398</v>
      </c>
      <c r="P2492" s="182">
        <f>(C2492+4.2+coefficient!$B$21-0.5)/0.88*1.19</f>
        <v>25.950113636363636</v>
      </c>
      <c r="Q2492" s="137">
        <v>296</v>
      </c>
      <c r="R2492" s="137">
        <v>167453954</v>
      </c>
      <c r="S2492" s="137">
        <v>454399</v>
      </c>
      <c r="T2492" s="186">
        <f t="shared" si="170"/>
        <v>17.160340909090909</v>
      </c>
      <c r="U2492" s="187">
        <v>758</v>
      </c>
      <c r="V2492" s="187">
        <v>167453954</v>
      </c>
      <c r="W2492" s="187">
        <v>602944</v>
      </c>
      <c r="X2492" s="188">
        <f>L2492-4.9</f>
        <v>21.72625</v>
      </c>
      <c r="Y2492" s="189">
        <v>759</v>
      </c>
      <c r="Z2492" s="189">
        <v>167453954</v>
      </c>
      <c r="AA2492" s="189">
        <v>602945</v>
      </c>
      <c r="AB2492" s="357">
        <v>27</v>
      </c>
      <c r="AC2492"/>
      <c r="AD2492"/>
      <c r="AE2492"/>
      <c r="AF2492"/>
      <c r="AG2492"/>
      <c r="AH2492"/>
      <c r="AI2492"/>
      <c r="AJ2492"/>
    </row>
    <row r="2493" spans="1:36" s="4" customFormat="1" x14ac:dyDescent="0.25">
      <c r="A2493" s="148" t="s">
        <v>3333</v>
      </c>
      <c r="B2493" s="190">
        <v>167453955</v>
      </c>
      <c r="C2493" s="191">
        <v>9.3000000000000007</v>
      </c>
      <c r="D2493" s="192">
        <f>(C2493+4.2+coefficient!$B$20-0.5)/0.9*1.19</f>
        <v>29.088888888888885</v>
      </c>
      <c r="E2493" s="193">
        <f>(C2493+4.2+coefficient!$B$20-0.5)/0.95</f>
        <v>23.157894736842106</v>
      </c>
      <c r="F2493" s="185" t="s">
        <v>842</v>
      </c>
      <c r="G2493" s="179">
        <v>2492</v>
      </c>
      <c r="H2493" s="180">
        <f>(C2493+4.2+coefficient!$B$20)/0.85*1.19</f>
        <v>31.5</v>
      </c>
      <c r="I2493" s="132">
        <v>294</v>
      </c>
      <c r="J2493" s="132">
        <v>167453955</v>
      </c>
      <c r="K2493" s="132">
        <v>454400</v>
      </c>
      <c r="L2493" s="181">
        <f>(C2493+4.2+coefficient!$B$20)/0.88*1.19</f>
        <v>30.42613636363636</v>
      </c>
      <c r="M2493" s="135">
        <v>295</v>
      </c>
      <c r="N2493" s="135">
        <v>167453955</v>
      </c>
      <c r="O2493" s="135">
        <v>454401</v>
      </c>
      <c r="P2493" s="182">
        <f>(C2493+4.2+coefficient!$B$20-0.5)/0.88*1.19</f>
        <v>29.75</v>
      </c>
      <c r="Q2493" s="137">
        <v>296</v>
      </c>
      <c r="R2493" s="137">
        <v>167453955</v>
      </c>
      <c r="S2493" s="137">
        <v>454402</v>
      </c>
      <c r="T2493" s="186">
        <f t="shared" si="170"/>
        <v>18.255681818181817</v>
      </c>
      <c r="U2493" s="187">
        <v>758</v>
      </c>
      <c r="V2493" s="187">
        <v>167453955</v>
      </c>
      <c r="W2493" s="187">
        <v>602946</v>
      </c>
      <c r="X2493" s="188">
        <f>L2493-2</f>
        <v>28.42613636363636</v>
      </c>
      <c r="Y2493" s="189">
        <v>759</v>
      </c>
      <c r="Z2493" s="189">
        <v>167453955</v>
      </c>
      <c r="AA2493" s="189">
        <v>602947</v>
      </c>
      <c r="AB2493" s="357">
        <v>27</v>
      </c>
      <c r="AC2493"/>
      <c r="AD2493"/>
      <c r="AE2493"/>
      <c r="AF2493"/>
      <c r="AG2493"/>
      <c r="AH2493"/>
      <c r="AI2493"/>
      <c r="AJ2493"/>
    </row>
    <row r="2494" spans="1:36" s="4" customFormat="1" x14ac:dyDescent="0.25">
      <c r="A2494" s="144" t="s">
        <v>3334</v>
      </c>
      <c r="B2494" s="183">
        <v>167453956</v>
      </c>
      <c r="C2494" s="184">
        <v>9.3000000000000007</v>
      </c>
      <c r="D2494" s="127">
        <f>(C2494+4.2+coefficient!$B$20-0.5)/0.9*1.19</f>
        <v>29.088888888888885</v>
      </c>
      <c r="E2494" s="128">
        <f>(C2494+4.2+coefficient!$B$20-0.5)/0.95</f>
        <v>23.157894736842106</v>
      </c>
      <c r="F2494" s="178" t="s">
        <v>842</v>
      </c>
      <c r="G2494" s="179">
        <v>2493</v>
      </c>
      <c r="H2494" s="180">
        <f>(C2494+4.2+coefficient!$B$20)/0.85*1.19</f>
        <v>31.5</v>
      </c>
      <c r="I2494" s="132">
        <v>294</v>
      </c>
      <c r="J2494" s="132">
        <v>167453956</v>
      </c>
      <c r="K2494" s="132">
        <v>454403</v>
      </c>
      <c r="L2494" s="181">
        <f>(C2494+4.2+coefficient!$B$20)/0.88*1.19</f>
        <v>30.42613636363636</v>
      </c>
      <c r="M2494" s="135">
        <v>295</v>
      </c>
      <c r="N2494" s="135">
        <v>167453956</v>
      </c>
      <c r="O2494" s="135">
        <v>454404</v>
      </c>
      <c r="P2494" s="182">
        <f>(C2494+4.2+coefficient!$B$20-0.5)/0.88*1.19</f>
        <v>29.75</v>
      </c>
      <c r="Q2494" s="137">
        <v>296</v>
      </c>
      <c r="R2494" s="137">
        <v>167453956</v>
      </c>
      <c r="S2494" s="137">
        <v>454405</v>
      </c>
      <c r="T2494" s="186">
        <f t="shared" si="170"/>
        <v>18.255681818181817</v>
      </c>
      <c r="U2494" s="187">
        <v>758</v>
      </c>
      <c r="V2494" s="187">
        <v>167453956</v>
      </c>
      <c r="W2494" s="187">
        <v>602948</v>
      </c>
      <c r="X2494" s="188">
        <f>L2494-4.9</f>
        <v>25.526136363636361</v>
      </c>
      <c r="Y2494" s="189">
        <v>759</v>
      </c>
      <c r="Z2494" s="189">
        <v>167453956</v>
      </c>
      <c r="AA2494" s="189">
        <v>602949</v>
      </c>
      <c r="AB2494" s="357">
        <v>27</v>
      </c>
      <c r="AC2494"/>
      <c r="AD2494"/>
      <c r="AE2494"/>
      <c r="AF2494"/>
      <c r="AG2494"/>
      <c r="AH2494"/>
      <c r="AI2494"/>
      <c r="AJ2494"/>
    </row>
    <row r="2495" spans="1:36" s="4" customFormat="1" x14ac:dyDescent="0.25">
      <c r="A2495" s="148" t="s">
        <v>3335</v>
      </c>
      <c r="B2495" s="190">
        <v>167453957</v>
      </c>
      <c r="C2495" s="191">
        <v>9.2899999999999991</v>
      </c>
      <c r="D2495" s="192">
        <f>(C2495+4.2+coefficient!$B$20-0.5)/0.9*1.19</f>
        <v>29.07566666666666</v>
      </c>
      <c r="E2495" s="193">
        <f>(C2495+4.2+coefficient!$B$20-0.5)/0.95</f>
        <v>23.147368421052629</v>
      </c>
      <c r="F2495" s="185" t="s">
        <v>842</v>
      </c>
      <c r="G2495" s="179">
        <v>2494</v>
      </c>
      <c r="H2495" s="180">
        <f>(C2495+4.2+coefficient!$B$20)/0.85*1.19</f>
        <v>31.485999999999997</v>
      </c>
      <c r="I2495" s="132">
        <v>294</v>
      </c>
      <c r="J2495" s="132">
        <v>167453957</v>
      </c>
      <c r="K2495" s="132">
        <v>454406</v>
      </c>
      <c r="L2495" s="181">
        <f>(C2495+4.2+coefficient!$B$20)/0.88*1.19</f>
        <v>30.412613636363634</v>
      </c>
      <c r="M2495" s="135">
        <v>295</v>
      </c>
      <c r="N2495" s="135">
        <v>167453957</v>
      </c>
      <c r="O2495" s="135">
        <v>454407</v>
      </c>
      <c r="P2495" s="182">
        <f>(C2495+4.2+coefficient!$B$20-0.5)/0.88*1.19</f>
        <v>29.736477272727271</v>
      </c>
      <c r="Q2495" s="137">
        <v>296</v>
      </c>
      <c r="R2495" s="137">
        <v>167453957</v>
      </c>
      <c r="S2495" s="137">
        <v>454408</v>
      </c>
      <c r="T2495" s="186">
        <f t="shared" si="170"/>
        <v>18.242159090909087</v>
      </c>
      <c r="U2495" s="187">
        <v>758</v>
      </c>
      <c r="V2495" s="187">
        <v>167453957</v>
      </c>
      <c r="W2495" s="187">
        <v>602950</v>
      </c>
      <c r="X2495" s="188">
        <f>L2495-4.9</f>
        <v>25.512613636363632</v>
      </c>
      <c r="Y2495" s="189">
        <v>759</v>
      </c>
      <c r="Z2495" s="189">
        <v>167453957</v>
      </c>
      <c r="AA2495" s="189">
        <v>602951</v>
      </c>
      <c r="AB2495" s="357">
        <v>0</v>
      </c>
      <c r="AC2495"/>
      <c r="AD2495"/>
      <c r="AE2495"/>
      <c r="AF2495"/>
      <c r="AG2495"/>
      <c r="AH2495"/>
      <c r="AI2495"/>
      <c r="AJ2495"/>
    </row>
    <row r="2496" spans="1:36" s="4" customFormat="1" x14ac:dyDescent="0.25">
      <c r="A2496" s="144" t="s">
        <v>3336</v>
      </c>
      <c r="B2496" s="183">
        <v>167453958</v>
      </c>
      <c r="C2496" s="184">
        <v>4.34</v>
      </c>
      <c r="D2496" s="127">
        <f>(C2496+4.2+coefficient!$B$21-0.5)/0.9*1.19</f>
        <v>19.886222222222219</v>
      </c>
      <c r="E2496" s="128">
        <f>(C2496+4.2+coefficient!$B$21-0.5)/0.95</f>
        <v>15.831578947368421</v>
      </c>
      <c r="F2496" s="178" t="s">
        <v>516</v>
      </c>
      <c r="G2496" s="179">
        <v>2495</v>
      </c>
      <c r="H2496" s="180">
        <f>(C2496+4.2+coefficient!$B$21)/0.85*1.19</f>
        <v>21.755999999999997</v>
      </c>
      <c r="I2496" s="132">
        <v>294</v>
      </c>
      <c r="J2496" s="132">
        <v>167453958</v>
      </c>
      <c r="K2496" s="132">
        <v>454409</v>
      </c>
      <c r="L2496" s="181">
        <f>(C2496+4.2+coefficient!$B$21)/0.88*1.19</f>
        <v>21.014318181818179</v>
      </c>
      <c r="M2496" s="135">
        <v>295</v>
      </c>
      <c r="N2496" s="135">
        <v>167453958</v>
      </c>
      <c r="O2496" s="135">
        <v>454410</v>
      </c>
      <c r="P2496" s="182">
        <f>(C2496+4.2+coefficient!$B$21-0.5)/0.88*1.19</f>
        <v>20.338181818181816</v>
      </c>
      <c r="Q2496" s="137">
        <v>296</v>
      </c>
      <c r="R2496" s="137">
        <v>167453958</v>
      </c>
      <c r="S2496" s="137">
        <v>454411</v>
      </c>
      <c r="T2496" s="186">
        <f t="shared" si="170"/>
        <v>11.54840909090909</v>
      </c>
      <c r="U2496" s="187">
        <v>758</v>
      </c>
      <c r="V2496" s="187">
        <v>167453958</v>
      </c>
      <c r="W2496" s="187">
        <v>602952</v>
      </c>
      <c r="X2496" s="188">
        <f>L2496-4.9</f>
        <v>16.114318181818177</v>
      </c>
      <c r="Y2496" s="189">
        <v>759</v>
      </c>
      <c r="Z2496" s="189">
        <v>167453958</v>
      </c>
      <c r="AA2496" s="189">
        <v>602953</v>
      </c>
      <c r="AB2496" s="357">
        <v>44</v>
      </c>
      <c r="AC2496"/>
      <c r="AD2496"/>
      <c r="AE2496"/>
      <c r="AF2496"/>
      <c r="AG2496"/>
      <c r="AH2496"/>
      <c r="AI2496"/>
      <c r="AJ2496"/>
    </row>
    <row r="2497" spans="1:36" s="4" customFormat="1" x14ac:dyDescent="0.25">
      <c r="A2497" s="148" t="s">
        <v>3337</v>
      </c>
      <c r="B2497" s="190">
        <v>167453959</v>
      </c>
      <c r="C2497" s="191">
        <v>5.15</v>
      </c>
      <c r="D2497" s="192">
        <f>(C2497+4.2+coefficient!$B$20-0.5)/0.9*1.19</f>
        <v>23.60166666666667</v>
      </c>
      <c r="E2497" s="193">
        <f>(C2497+4.2+coefficient!$B$20-0.5)/0.95</f>
        <v>18.789473684210527</v>
      </c>
      <c r="F2497" s="185" t="s">
        <v>842</v>
      </c>
      <c r="G2497" s="179">
        <v>2496</v>
      </c>
      <c r="H2497" s="180">
        <f>(C2497+4.2+coefficient!$B$20)/0.85*1.19</f>
        <v>25.69</v>
      </c>
      <c r="I2497" s="132">
        <v>294</v>
      </c>
      <c r="J2497" s="132">
        <v>167453959</v>
      </c>
      <c r="K2497" s="132">
        <v>454412</v>
      </c>
      <c r="L2497" s="181">
        <f>(C2497+4.2+coefficient!$B$20)/0.88*1.19</f>
        <v>24.814204545454547</v>
      </c>
      <c r="M2497" s="135">
        <v>295</v>
      </c>
      <c r="N2497" s="135">
        <v>167453959</v>
      </c>
      <c r="O2497" s="135">
        <v>454413</v>
      </c>
      <c r="P2497" s="182">
        <f>(C2497+4.2+coefficient!$B$20-0.5)/0.88*1.19</f>
        <v>24.138068181818181</v>
      </c>
      <c r="Q2497" s="137">
        <v>296</v>
      </c>
      <c r="R2497" s="137">
        <v>167453959</v>
      </c>
      <c r="S2497" s="137">
        <v>454414</v>
      </c>
      <c r="T2497" s="186">
        <f t="shared" si="170"/>
        <v>12.643750000000001</v>
      </c>
      <c r="U2497" s="187">
        <v>758</v>
      </c>
      <c r="V2497" s="187">
        <v>167453959</v>
      </c>
      <c r="W2497" s="187">
        <v>602954</v>
      </c>
      <c r="X2497" s="188">
        <f>L2497-2</f>
        <v>22.814204545454547</v>
      </c>
      <c r="Y2497" s="189">
        <v>759</v>
      </c>
      <c r="Z2497" s="189">
        <v>167453959</v>
      </c>
      <c r="AA2497" s="189">
        <v>602955</v>
      </c>
      <c r="AB2497" s="357">
        <v>44</v>
      </c>
      <c r="AC2497"/>
      <c r="AD2497"/>
      <c r="AE2497"/>
      <c r="AF2497"/>
      <c r="AG2497"/>
      <c r="AH2497"/>
      <c r="AI2497"/>
      <c r="AJ2497"/>
    </row>
    <row r="2498" spans="1:36" s="4" customFormat="1" x14ac:dyDescent="0.25">
      <c r="A2498" s="144" t="s">
        <v>3338</v>
      </c>
      <c r="B2498" s="183">
        <v>167453960</v>
      </c>
      <c r="C2498" s="184">
        <v>5.15</v>
      </c>
      <c r="D2498" s="127">
        <f>(C2498+4.2+coefficient!$B$20-0.5)/0.9*1.19</f>
        <v>23.60166666666667</v>
      </c>
      <c r="E2498" s="128">
        <f>(C2498+4.2+coefficient!$B$20-0.5)/0.95</f>
        <v>18.789473684210527</v>
      </c>
      <c r="F2498" s="178" t="s">
        <v>842</v>
      </c>
      <c r="G2498" s="179">
        <v>2497</v>
      </c>
      <c r="H2498" s="180">
        <f>(C2498+4.2+coefficient!$B$20)/0.85*1.19</f>
        <v>25.69</v>
      </c>
      <c r="I2498" s="132">
        <v>294</v>
      </c>
      <c r="J2498" s="132">
        <v>167453960</v>
      </c>
      <c r="K2498" s="132">
        <v>454415</v>
      </c>
      <c r="L2498" s="181">
        <f>(C2498+4.2+coefficient!$B$20)/0.88*1.19</f>
        <v>24.814204545454547</v>
      </c>
      <c r="M2498" s="135">
        <v>295</v>
      </c>
      <c r="N2498" s="135">
        <v>167453960</v>
      </c>
      <c r="O2498" s="135">
        <v>454416</v>
      </c>
      <c r="P2498" s="182">
        <f>(C2498+4.2+coefficient!$B$20-0.5)/0.88*1.19</f>
        <v>24.138068181818181</v>
      </c>
      <c r="Q2498" s="137">
        <v>296</v>
      </c>
      <c r="R2498" s="137">
        <v>167453960</v>
      </c>
      <c r="S2498" s="137">
        <v>454417</v>
      </c>
      <c r="T2498" s="186">
        <f t="shared" ref="T2498:T2561" si="173">(C2498+4.2)/0.88*1.19</f>
        <v>12.643750000000001</v>
      </c>
      <c r="U2498" s="187">
        <v>758</v>
      </c>
      <c r="V2498" s="187">
        <v>167453960</v>
      </c>
      <c r="W2498" s="187">
        <v>602956</v>
      </c>
      <c r="X2498" s="188">
        <f>L2498-4.9</f>
        <v>19.914204545454545</v>
      </c>
      <c r="Y2498" s="189">
        <v>759</v>
      </c>
      <c r="Z2498" s="189">
        <v>167453960</v>
      </c>
      <c r="AA2498" s="189">
        <v>602957</v>
      </c>
      <c r="AB2498" s="357">
        <v>44</v>
      </c>
      <c r="AC2498"/>
      <c r="AD2498"/>
      <c r="AE2498"/>
      <c r="AF2498"/>
      <c r="AG2498"/>
      <c r="AH2498"/>
      <c r="AI2498"/>
      <c r="AJ2498"/>
    </row>
    <row r="2499" spans="1:36" s="4" customFormat="1" x14ac:dyDescent="0.25">
      <c r="A2499" s="148" t="s">
        <v>3339</v>
      </c>
      <c r="B2499" s="190">
        <v>167453961</v>
      </c>
      <c r="C2499" s="191">
        <v>5.14</v>
      </c>
      <c r="D2499" s="192">
        <f>(C2499+4.2+coefficient!$B$20-0.5)/0.9*1.19</f>
        <v>23.588444444444445</v>
      </c>
      <c r="E2499" s="193">
        <f>(C2499+4.2+coefficient!$B$20-0.5)/0.95</f>
        <v>18.778947368421054</v>
      </c>
      <c r="F2499" s="185" t="s">
        <v>842</v>
      </c>
      <c r="G2499" s="179">
        <v>2498</v>
      </c>
      <c r="H2499" s="180">
        <f>(C2499+4.2+coefficient!$B$20)/0.85*1.19</f>
        <v>25.676000000000002</v>
      </c>
      <c r="I2499" s="132">
        <v>294</v>
      </c>
      <c r="J2499" s="132">
        <v>167453961</v>
      </c>
      <c r="K2499" s="132">
        <v>454418</v>
      </c>
      <c r="L2499" s="181">
        <f>(C2499+4.2+coefficient!$B$20)/0.88*1.19</f>
        <v>24.800681818181815</v>
      </c>
      <c r="M2499" s="135">
        <v>295</v>
      </c>
      <c r="N2499" s="135">
        <v>167453961</v>
      </c>
      <c r="O2499" s="135">
        <v>454419</v>
      </c>
      <c r="P2499" s="182">
        <f>(C2499+4.2+coefficient!$B$20-0.5)/0.88*1.19</f>
        <v>24.124545454545455</v>
      </c>
      <c r="Q2499" s="137">
        <v>296</v>
      </c>
      <c r="R2499" s="137">
        <v>167453961</v>
      </c>
      <c r="S2499" s="137">
        <v>454420</v>
      </c>
      <c r="T2499" s="186">
        <f t="shared" si="173"/>
        <v>12.630227272727272</v>
      </c>
      <c r="U2499" s="187">
        <v>758</v>
      </c>
      <c r="V2499" s="187">
        <v>167453961</v>
      </c>
      <c r="W2499" s="187">
        <v>602958</v>
      </c>
      <c r="X2499" s="188">
        <f>L2499-4.9</f>
        <v>19.900681818181816</v>
      </c>
      <c r="Y2499" s="189">
        <v>759</v>
      </c>
      <c r="Z2499" s="189">
        <v>167453961</v>
      </c>
      <c r="AA2499" s="189">
        <v>602959</v>
      </c>
      <c r="AB2499" s="357">
        <v>0</v>
      </c>
      <c r="AC2499"/>
      <c r="AD2499"/>
      <c r="AE2499"/>
      <c r="AF2499"/>
      <c r="AG2499"/>
      <c r="AH2499"/>
      <c r="AI2499"/>
      <c r="AJ2499"/>
    </row>
    <row r="2500" spans="1:36" s="4" customFormat="1" x14ac:dyDescent="0.25">
      <c r="A2500" s="144" t="s">
        <v>3340</v>
      </c>
      <c r="B2500" s="183">
        <v>167453962</v>
      </c>
      <c r="C2500" s="184">
        <v>2.17</v>
      </c>
      <c r="D2500" s="127">
        <f>(C2500+4.2+coefficient!$B$21-0.5)/0.9*1.19</f>
        <v>17.016999999999999</v>
      </c>
      <c r="E2500" s="128">
        <f>(C2500+4.2+coefficient!$B$21-0.5)/0.95</f>
        <v>13.547368421052633</v>
      </c>
      <c r="F2500" s="178" t="s">
        <v>516</v>
      </c>
      <c r="G2500" s="179">
        <v>2499</v>
      </c>
      <c r="H2500" s="180">
        <f>(C2500+4.2+coefficient!$B$21)/0.85*1.19</f>
        <v>18.718</v>
      </c>
      <c r="I2500" s="132">
        <v>294</v>
      </c>
      <c r="J2500" s="132">
        <v>167453962</v>
      </c>
      <c r="K2500" s="132">
        <v>454421</v>
      </c>
      <c r="L2500" s="181">
        <f>(C2500+4.2+coefficient!$B$21)/0.88*1.19</f>
        <v>18.079886363636366</v>
      </c>
      <c r="M2500" s="135">
        <v>295</v>
      </c>
      <c r="N2500" s="135">
        <v>167453962</v>
      </c>
      <c r="O2500" s="135">
        <v>454422</v>
      </c>
      <c r="P2500" s="182">
        <f>(C2500+4.2+coefficient!$B$21-0.5)/0.88*1.19</f>
        <v>17.403750000000002</v>
      </c>
      <c r="Q2500" s="137">
        <v>296</v>
      </c>
      <c r="R2500" s="137">
        <v>167453962</v>
      </c>
      <c r="S2500" s="137">
        <v>454423</v>
      </c>
      <c r="T2500" s="186">
        <f t="shared" si="173"/>
        <v>8.6139772727272721</v>
      </c>
      <c r="U2500" s="187">
        <v>758</v>
      </c>
      <c r="V2500" s="187">
        <v>167453962</v>
      </c>
      <c r="W2500" s="187">
        <v>602960</v>
      </c>
      <c r="X2500" s="188">
        <f>L2500-4.9</f>
        <v>13.179886363636365</v>
      </c>
      <c r="Y2500" s="189">
        <v>759</v>
      </c>
      <c r="Z2500" s="189">
        <v>167453962</v>
      </c>
      <c r="AA2500" s="189">
        <v>602961</v>
      </c>
      <c r="AB2500" s="357">
        <v>23</v>
      </c>
      <c r="AC2500"/>
      <c r="AD2500"/>
      <c r="AE2500"/>
      <c r="AF2500"/>
      <c r="AG2500"/>
      <c r="AH2500"/>
      <c r="AI2500"/>
      <c r="AJ2500"/>
    </row>
    <row r="2501" spans="1:36" s="4" customFormat="1" x14ac:dyDescent="0.25">
      <c r="A2501" s="125" t="s">
        <v>3341</v>
      </c>
      <c r="B2501" s="183">
        <v>167453963</v>
      </c>
      <c r="C2501" s="184">
        <v>3.1</v>
      </c>
      <c r="D2501" s="127">
        <f>(C2501+4.2+coefficient!$B$20-0.5)/0.9*1.19</f>
        <v>20.891111111111112</v>
      </c>
      <c r="E2501" s="128">
        <f>(C2501+4.2+coefficient!$B$20-0.5)/0.95</f>
        <v>16.631578947368421</v>
      </c>
      <c r="F2501" s="185" t="s">
        <v>842</v>
      </c>
      <c r="G2501" s="179">
        <v>2500</v>
      </c>
      <c r="H2501" s="180">
        <f>(C2501+4.2+coefficient!$B$20)/0.85*1.19</f>
        <v>22.820000000000004</v>
      </c>
      <c r="I2501" s="132">
        <v>294</v>
      </c>
      <c r="J2501" s="132">
        <v>167453963</v>
      </c>
      <c r="K2501" s="132">
        <v>454424</v>
      </c>
      <c r="L2501" s="181">
        <f>(C2501+4.2+coefficient!$B$20)/0.88*1.19</f>
        <v>22.042045454545455</v>
      </c>
      <c r="M2501" s="135">
        <v>295</v>
      </c>
      <c r="N2501" s="135">
        <v>167453963</v>
      </c>
      <c r="O2501" s="135">
        <v>454425</v>
      </c>
      <c r="P2501" s="182">
        <f>(C2501+4.2+coefficient!$B$20-0.5)/0.88*1.19</f>
        <v>21.365909090909092</v>
      </c>
      <c r="Q2501" s="137">
        <v>296</v>
      </c>
      <c r="R2501" s="137">
        <v>167453963</v>
      </c>
      <c r="S2501" s="137">
        <v>454426</v>
      </c>
      <c r="T2501" s="186">
        <f t="shared" si="173"/>
        <v>9.8715909090909104</v>
      </c>
      <c r="U2501" s="187">
        <v>758</v>
      </c>
      <c r="V2501" s="187">
        <v>167453963</v>
      </c>
      <c r="W2501" s="187">
        <v>602962</v>
      </c>
      <c r="X2501" s="188">
        <f>L2501-4.9</f>
        <v>17.142045454545453</v>
      </c>
      <c r="Y2501" s="189">
        <v>759</v>
      </c>
      <c r="Z2501" s="189">
        <v>167453963</v>
      </c>
      <c r="AA2501" s="189">
        <v>602963</v>
      </c>
      <c r="AB2501" s="357">
        <v>23</v>
      </c>
      <c r="AC2501"/>
      <c r="AD2501"/>
      <c r="AE2501"/>
      <c r="AF2501"/>
      <c r="AG2501"/>
      <c r="AH2501"/>
      <c r="AI2501"/>
      <c r="AJ2501"/>
    </row>
    <row r="2502" spans="1:36" s="4" customFormat="1" x14ac:dyDescent="0.25">
      <c r="A2502" s="144" t="s">
        <v>3342</v>
      </c>
      <c r="B2502" s="183">
        <v>167453964</v>
      </c>
      <c r="C2502" s="184">
        <v>3.97</v>
      </c>
      <c r="D2502" s="127">
        <f>(C2502+4.2+coefficient!$B$19-0.5)/0.9*1.19</f>
        <v>26.008111111111113</v>
      </c>
      <c r="E2502" s="128">
        <f>(C2502+4.2+coefficient!$B$19-0.5)/0.95</f>
        <v>20.705263157894741</v>
      </c>
      <c r="F2502" s="178" t="s">
        <v>841</v>
      </c>
      <c r="G2502" s="179">
        <v>2501</v>
      </c>
      <c r="H2502" s="180">
        <f>(C2502+4.2+coefficient!$B$19)/0.85*1.19</f>
        <v>28.238</v>
      </c>
      <c r="I2502" s="132">
        <v>294</v>
      </c>
      <c r="J2502" s="132">
        <v>167453964</v>
      </c>
      <c r="K2502" s="132">
        <v>454427</v>
      </c>
      <c r="L2502" s="181">
        <f>(C2502+4.2+coefficient!$B$19)/0.88*1.19</f>
        <v>27.275340909090911</v>
      </c>
      <c r="M2502" s="135">
        <v>295</v>
      </c>
      <c r="N2502" s="135">
        <v>167453964</v>
      </c>
      <c r="O2502" s="135">
        <v>454428</v>
      </c>
      <c r="P2502" s="182">
        <f>(C2502+4.2+coefficient!$B$19-0.5)/0.88*1.19</f>
        <v>26.599204545454548</v>
      </c>
      <c r="Q2502" s="137">
        <v>296</v>
      </c>
      <c r="R2502" s="137">
        <v>167453964</v>
      </c>
      <c r="S2502" s="137">
        <v>454429</v>
      </c>
      <c r="T2502" s="186">
        <f t="shared" si="173"/>
        <v>11.048068181818181</v>
      </c>
      <c r="U2502" s="187">
        <v>758</v>
      </c>
      <c r="V2502" s="187">
        <v>167453964</v>
      </c>
      <c r="W2502" s="187">
        <v>602964</v>
      </c>
      <c r="X2502" s="188">
        <f>L2502-4.9</f>
        <v>22.375340909090909</v>
      </c>
      <c r="Y2502" s="189">
        <v>759</v>
      </c>
      <c r="Z2502" s="189">
        <v>167453964</v>
      </c>
      <c r="AA2502" s="189">
        <v>602965</v>
      </c>
      <c r="AB2502" s="357">
        <v>23</v>
      </c>
      <c r="AC2502"/>
      <c r="AD2502"/>
      <c r="AE2502"/>
      <c r="AF2502"/>
      <c r="AG2502"/>
      <c r="AH2502"/>
      <c r="AI2502"/>
      <c r="AJ2502"/>
    </row>
    <row r="2503" spans="1:36" s="4" customFormat="1" x14ac:dyDescent="0.25">
      <c r="A2503" s="125" t="s">
        <v>3343</v>
      </c>
      <c r="B2503" s="183">
        <v>167453965</v>
      </c>
      <c r="C2503" s="184">
        <v>2.12</v>
      </c>
      <c r="D2503" s="127">
        <f>(C2503+4.2+coefficient!$B$21-0.5)/0.9*1.19</f>
        <v>16.950888888888887</v>
      </c>
      <c r="E2503" s="128">
        <f>(C2503+4.2+coefficient!$B$21-0.5)/0.95</f>
        <v>13.494736842105263</v>
      </c>
      <c r="F2503" s="185" t="s">
        <v>516</v>
      </c>
      <c r="G2503" s="179">
        <v>2502</v>
      </c>
      <c r="H2503" s="180">
        <f>(C2503+4.2+coefficient!$B$21)/0.85*1.19</f>
        <v>18.648</v>
      </c>
      <c r="I2503" s="132">
        <v>294</v>
      </c>
      <c r="J2503" s="132">
        <v>167453965</v>
      </c>
      <c r="K2503" s="132">
        <v>454430</v>
      </c>
      <c r="L2503" s="181">
        <f>(C2503+4.2+coefficient!$B$21)/0.88*1.19</f>
        <v>18.012272727272727</v>
      </c>
      <c r="M2503" s="135">
        <v>295</v>
      </c>
      <c r="N2503" s="135">
        <v>167453965</v>
      </c>
      <c r="O2503" s="135">
        <v>454431</v>
      </c>
      <c r="P2503" s="182">
        <f>(C2503+4.2+coefficient!$B$21-0.5)/0.88*1.19</f>
        <v>17.336136363636363</v>
      </c>
      <c r="Q2503" s="137">
        <v>296</v>
      </c>
      <c r="R2503" s="137">
        <v>167453965</v>
      </c>
      <c r="S2503" s="137">
        <v>454432</v>
      </c>
      <c r="T2503" s="186">
        <f t="shared" si="173"/>
        <v>8.5463636363636368</v>
      </c>
      <c r="U2503" s="187">
        <v>758</v>
      </c>
      <c r="V2503" s="187">
        <v>167453965</v>
      </c>
      <c r="W2503" s="187">
        <v>602966</v>
      </c>
      <c r="X2503" s="188">
        <f>L2503-2</f>
        <v>16.012272727272727</v>
      </c>
      <c r="Y2503" s="189">
        <v>759</v>
      </c>
      <c r="Z2503" s="189">
        <v>167453965</v>
      </c>
      <c r="AA2503" s="189">
        <v>602967</v>
      </c>
      <c r="AB2503" s="357">
        <v>7</v>
      </c>
      <c r="AC2503"/>
      <c r="AD2503"/>
      <c r="AE2503"/>
      <c r="AF2503"/>
      <c r="AG2503"/>
      <c r="AH2503"/>
      <c r="AI2503"/>
      <c r="AJ2503"/>
    </row>
    <row r="2504" spans="1:36" s="4" customFormat="1" x14ac:dyDescent="0.25">
      <c r="A2504" s="144" t="s">
        <v>3344</v>
      </c>
      <c r="B2504" s="183">
        <v>167453966</v>
      </c>
      <c r="C2504" s="184">
        <v>2.12</v>
      </c>
      <c r="D2504" s="127">
        <f>(C2504+4.2+coefficient!$B$21-0.5)/0.9*1.19</f>
        <v>16.950888888888887</v>
      </c>
      <c r="E2504" s="128">
        <f>(C2504+4.2+coefficient!$B$21-0.5)/0.95</f>
        <v>13.494736842105263</v>
      </c>
      <c r="F2504" s="178" t="s">
        <v>516</v>
      </c>
      <c r="G2504" s="179">
        <v>2503</v>
      </c>
      <c r="H2504" s="180">
        <f>(C2504+4.2+coefficient!$B$21)/0.85*1.19</f>
        <v>18.648</v>
      </c>
      <c r="I2504" s="132">
        <v>294</v>
      </c>
      <c r="J2504" s="132">
        <v>167453966</v>
      </c>
      <c r="K2504" s="132">
        <v>454433</v>
      </c>
      <c r="L2504" s="181">
        <f>(C2504+4.2+coefficient!$B$21)/0.88*1.19</f>
        <v>18.012272727272727</v>
      </c>
      <c r="M2504" s="135">
        <v>295</v>
      </c>
      <c r="N2504" s="135">
        <v>167453966</v>
      </c>
      <c r="O2504" s="135">
        <v>454434</v>
      </c>
      <c r="P2504" s="182">
        <f>(C2504+4.2+coefficient!$B$21-0.5)/0.88*1.19</f>
        <v>17.336136363636363</v>
      </c>
      <c r="Q2504" s="137">
        <v>296</v>
      </c>
      <c r="R2504" s="137">
        <v>167453966</v>
      </c>
      <c r="S2504" s="137">
        <v>454435</v>
      </c>
      <c r="T2504" s="186">
        <f t="shared" si="173"/>
        <v>8.5463636363636368</v>
      </c>
      <c r="U2504" s="187">
        <v>758</v>
      </c>
      <c r="V2504" s="187">
        <v>167453966</v>
      </c>
      <c r="W2504" s="187">
        <v>602968</v>
      </c>
      <c r="X2504" s="188">
        <f>L2504-2</f>
        <v>16.012272727272727</v>
      </c>
      <c r="Y2504" s="189">
        <v>759</v>
      </c>
      <c r="Z2504" s="189">
        <v>167453966</v>
      </c>
      <c r="AA2504" s="189">
        <v>602969</v>
      </c>
      <c r="AB2504" s="357">
        <v>17</v>
      </c>
      <c r="AC2504"/>
      <c r="AD2504"/>
      <c r="AE2504"/>
      <c r="AF2504"/>
      <c r="AG2504"/>
      <c r="AH2504"/>
      <c r="AI2504"/>
      <c r="AJ2504"/>
    </row>
    <row r="2505" spans="1:36" s="4" customFormat="1" x14ac:dyDescent="0.25">
      <c r="A2505" s="125" t="s">
        <v>3345</v>
      </c>
      <c r="B2505" s="183">
        <v>167453967</v>
      </c>
      <c r="C2505" s="184">
        <v>2.46</v>
      </c>
      <c r="D2505" s="127">
        <f>(C2505+4.2+coefficient!$B$21-0.5)/0.9*1.19</f>
        <v>17.400444444444442</v>
      </c>
      <c r="E2505" s="128">
        <f>(C2505+4.2+coefficient!$B$21-0.5)/0.95</f>
        <v>13.852631578947369</v>
      </c>
      <c r="F2505" s="185" t="s">
        <v>516</v>
      </c>
      <c r="G2505" s="179">
        <v>2504</v>
      </c>
      <c r="H2505" s="180">
        <f>(C2505+4.2+coefficient!$B$21)/0.85*1.19</f>
        <v>19.123999999999999</v>
      </c>
      <c r="I2505" s="132">
        <v>294</v>
      </c>
      <c r="J2505" s="132">
        <v>167453967</v>
      </c>
      <c r="K2505" s="132">
        <v>454436</v>
      </c>
      <c r="L2505" s="181">
        <f>(C2505+4.2+coefficient!$B$21)/0.88*1.19</f>
        <v>18.472045454545455</v>
      </c>
      <c r="M2505" s="135">
        <v>295</v>
      </c>
      <c r="N2505" s="135">
        <v>167453967</v>
      </c>
      <c r="O2505" s="135">
        <v>454437</v>
      </c>
      <c r="P2505" s="182">
        <f>(C2505+4.2+coefficient!$B$21-0.5)/0.88*1.19</f>
        <v>17.795909090909092</v>
      </c>
      <c r="Q2505" s="137">
        <v>296</v>
      </c>
      <c r="R2505" s="137">
        <v>167453967</v>
      </c>
      <c r="S2505" s="137">
        <v>454438</v>
      </c>
      <c r="T2505" s="186">
        <f t="shared" si="173"/>
        <v>9.0061363636363634</v>
      </c>
      <c r="U2505" s="187">
        <v>758</v>
      </c>
      <c r="V2505" s="187">
        <v>167453967</v>
      </c>
      <c r="W2505" s="187">
        <v>602970</v>
      </c>
      <c r="X2505" s="188">
        <f t="shared" ref="X2505:X2511" si="174">L2505-4.9</f>
        <v>13.572045454545455</v>
      </c>
      <c r="Y2505" s="189">
        <v>759</v>
      </c>
      <c r="Z2505" s="189">
        <v>167453967</v>
      </c>
      <c r="AA2505" s="189">
        <v>602971</v>
      </c>
      <c r="AB2505" s="357">
        <v>39</v>
      </c>
      <c r="AC2505"/>
      <c r="AD2505"/>
      <c r="AE2505"/>
      <c r="AF2505"/>
      <c r="AG2505"/>
      <c r="AH2505"/>
      <c r="AI2505"/>
      <c r="AJ2505"/>
    </row>
    <row r="2506" spans="1:36" s="4" customFormat="1" x14ac:dyDescent="0.25">
      <c r="A2506" s="144" t="s">
        <v>3346</v>
      </c>
      <c r="B2506" s="183">
        <v>167453968</v>
      </c>
      <c r="C2506" s="184">
        <v>3.17</v>
      </c>
      <c r="D2506" s="127">
        <f>(C2506+4.2+coefficient!$B$20-0.5)/0.9*1.19</f>
        <v>20.983666666666664</v>
      </c>
      <c r="E2506" s="128">
        <f>(C2506+4.2+coefficient!$B$20-0.5)/0.95</f>
        <v>16.705263157894738</v>
      </c>
      <c r="F2506" s="178" t="s">
        <v>842</v>
      </c>
      <c r="G2506" s="179">
        <v>2505</v>
      </c>
      <c r="H2506" s="180">
        <f>(C2506+4.2+coefficient!$B$20)/0.85*1.19</f>
        <v>22.918000000000003</v>
      </c>
      <c r="I2506" s="132">
        <v>294</v>
      </c>
      <c r="J2506" s="132">
        <v>167453968</v>
      </c>
      <c r="K2506" s="132">
        <v>454439</v>
      </c>
      <c r="L2506" s="181">
        <f>(C2506+4.2+coefficient!$B$20)/0.88*1.19</f>
        <v>22.136704545454545</v>
      </c>
      <c r="M2506" s="135">
        <v>295</v>
      </c>
      <c r="N2506" s="135">
        <v>167453968</v>
      </c>
      <c r="O2506" s="135">
        <v>454440</v>
      </c>
      <c r="P2506" s="182">
        <f>(C2506+4.2+coefficient!$B$20-0.5)/0.88*1.19</f>
        <v>21.460568181818182</v>
      </c>
      <c r="Q2506" s="137">
        <v>296</v>
      </c>
      <c r="R2506" s="137">
        <v>167453968</v>
      </c>
      <c r="S2506" s="137">
        <v>454441</v>
      </c>
      <c r="T2506" s="186">
        <f t="shared" si="173"/>
        <v>9.9662499999999987</v>
      </c>
      <c r="U2506" s="187">
        <v>758</v>
      </c>
      <c r="V2506" s="187">
        <v>167453968</v>
      </c>
      <c r="W2506" s="187">
        <v>602972</v>
      </c>
      <c r="X2506" s="188">
        <f t="shared" si="174"/>
        <v>17.236704545454543</v>
      </c>
      <c r="Y2506" s="189">
        <v>759</v>
      </c>
      <c r="Z2506" s="189">
        <v>167453968</v>
      </c>
      <c r="AA2506" s="189">
        <v>602973</v>
      </c>
      <c r="AB2506" s="357">
        <v>39</v>
      </c>
      <c r="AC2506"/>
      <c r="AD2506"/>
      <c r="AE2506"/>
      <c r="AF2506"/>
      <c r="AG2506"/>
      <c r="AH2506"/>
      <c r="AI2506"/>
      <c r="AJ2506"/>
    </row>
    <row r="2507" spans="1:36" s="4" customFormat="1" x14ac:dyDescent="0.25">
      <c r="A2507" s="125" t="s">
        <v>3347</v>
      </c>
      <c r="B2507" s="183">
        <v>167453969</v>
      </c>
      <c r="C2507" s="184">
        <v>3.13</v>
      </c>
      <c r="D2507" s="127">
        <f>(C2507+4.2+coefficient!$B$20-0.5)/0.9*1.19</f>
        <v>20.930777777777774</v>
      </c>
      <c r="E2507" s="128">
        <f>(C2507+4.2+coefficient!$B$20-0.5)/0.95</f>
        <v>16.663157894736841</v>
      </c>
      <c r="F2507" s="185" t="s">
        <v>842</v>
      </c>
      <c r="G2507" s="179">
        <v>2506</v>
      </c>
      <c r="H2507" s="180">
        <f>(C2507+4.2+coefficient!$B$20)/0.85*1.19</f>
        <v>22.861999999999998</v>
      </c>
      <c r="I2507" s="132">
        <v>294</v>
      </c>
      <c r="J2507" s="132">
        <v>167453969</v>
      </c>
      <c r="K2507" s="132">
        <v>454442</v>
      </c>
      <c r="L2507" s="181">
        <f>(C2507+4.2+coefficient!$B$20)/0.88*1.19</f>
        <v>22.082613636363632</v>
      </c>
      <c r="M2507" s="135">
        <v>295</v>
      </c>
      <c r="N2507" s="135">
        <v>167453969</v>
      </c>
      <c r="O2507" s="135">
        <v>454443</v>
      </c>
      <c r="P2507" s="182">
        <f>(C2507+4.2+coefficient!$B$20-0.5)/0.88*1.19</f>
        <v>21.406477272727273</v>
      </c>
      <c r="Q2507" s="137">
        <v>296</v>
      </c>
      <c r="R2507" s="137">
        <v>167453969</v>
      </c>
      <c r="S2507" s="137">
        <v>454444</v>
      </c>
      <c r="T2507" s="186">
        <f t="shared" si="173"/>
        <v>9.9121590909090909</v>
      </c>
      <c r="U2507" s="187">
        <v>758</v>
      </c>
      <c r="V2507" s="187">
        <v>167453969</v>
      </c>
      <c r="W2507" s="187">
        <v>602974</v>
      </c>
      <c r="X2507" s="188">
        <f t="shared" si="174"/>
        <v>17.182613636363634</v>
      </c>
      <c r="Y2507" s="189">
        <v>759</v>
      </c>
      <c r="Z2507" s="189">
        <v>167453969</v>
      </c>
      <c r="AA2507" s="189">
        <v>602975</v>
      </c>
      <c r="AB2507" s="357">
        <v>39</v>
      </c>
      <c r="AC2507"/>
      <c r="AD2507"/>
      <c r="AE2507">
        <v>1</v>
      </c>
      <c r="AF2507">
        <v>19.38</v>
      </c>
      <c r="AG2507">
        <v>0</v>
      </c>
      <c r="AH2507"/>
      <c r="AI2507"/>
      <c r="AJ2507"/>
    </row>
    <row r="2508" spans="1:36" s="4" customFormat="1" x14ac:dyDescent="0.25">
      <c r="A2508" s="144" t="s">
        <v>3348</v>
      </c>
      <c r="B2508" s="183">
        <v>167453970</v>
      </c>
      <c r="C2508" s="184">
        <v>2.69</v>
      </c>
      <c r="D2508" s="127">
        <f>(C2508+4.2+coefficient!$B$21-0.5)/0.9*1.19</f>
        <v>17.704555555555554</v>
      </c>
      <c r="E2508" s="128">
        <f>(C2508+4.2+coefficient!$B$21-0.5)/0.95</f>
        <v>14.094736842105265</v>
      </c>
      <c r="F2508" s="178" t="s">
        <v>516</v>
      </c>
      <c r="G2508" s="179">
        <v>2507</v>
      </c>
      <c r="H2508" s="180">
        <f>(C2508+4.2+coefficient!$B$21)/0.85*1.19</f>
        <v>19.446000000000002</v>
      </c>
      <c r="I2508" s="132">
        <v>294</v>
      </c>
      <c r="J2508" s="132">
        <v>167453970</v>
      </c>
      <c r="K2508" s="132">
        <v>454445</v>
      </c>
      <c r="L2508" s="181">
        <f>(C2508+4.2+coefficient!$B$21)/0.88*1.19</f>
        <v>18.783068181818184</v>
      </c>
      <c r="M2508" s="135">
        <v>295</v>
      </c>
      <c r="N2508" s="135">
        <v>167453970</v>
      </c>
      <c r="O2508" s="135">
        <v>454446</v>
      </c>
      <c r="P2508" s="182">
        <f>(C2508+4.2+coefficient!$B$21-0.5)/0.88*1.19</f>
        <v>18.106931818181817</v>
      </c>
      <c r="Q2508" s="137">
        <v>296</v>
      </c>
      <c r="R2508" s="137">
        <v>167453970</v>
      </c>
      <c r="S2508" s="137">
        <v>454447</v>
      </c>
      <c r="T2508" s="186">
        <f t="shared" si="173"/>
        <v>9.3171590909090902</v>
      </c>
      <c r="U2508" s="187">
        <v>758</v>
      </c>
      <c r="V2508" s="187">
        <v>167453970</v>
      </c>
      <c r="W2508" s="187">
        <v>602976</v>
      </c>
      <c r="X2508" s="188">
        <f t="shared" si="174"/>
        <v>13.883068181818183</v>
      </c>
      <c r="Y2508" s="189">
        <v>759</v>
      </c>
      <c r="Z2508" s="189">
        <v>167453970</v>
      </c>
      <c r="AA2508" s="189">
        <v>602977</v>
      </c>
      <c r="AB2508" s="357">
        <v>39</v>
      </c>
      <c r="AC2508"/>
      <c r="AD2508"/>
      <c r="AE2508"/>
      <c r="AF2508"/>
      <c r="AG2508"/>
      <c r="AH2508"/>
      <c r="AI2508"/>
      <c r="AJ2508"/>
    </row>
    <row r="2509" spans="1:36" s="4" customFormat="1" x14ac:dyDescent="0.25">
      <c r="A2509" s="125" t="s">
        <v>3349</v>
      </c>
      <c r="B2509" s="183">
        <v>167453971</v>
      </c>
      <c r="C2509" s="184">
        <v>3.12</v>
      </c>
      <c r="D2509" s="127">
        <f>(C2509+4.2+coefficient!$B$21-0.5)/0.9*1.19</f>
        <v>18.27311111111111</v>
      </c>
      <c r="E2509" s="128">
        <f>(C2509+4.2+coefficient!$B$21-0.5)/0.95</f>
        <v>14.547368421052633</v>
      </c>
      <c r="F2509" s="185" t="s">
        <v>516</v>
      </c>
      <c r="G2509" s="179">
        <v>2508</v>
      </c>
      <c r="H2509" s="180">
        <f>(C2509+4.2+coefficient!$B$21)/0.85*1.19</f>
        <v>20.047999999999998</v>
      </c>
      <c r="I2509" s="132">
        <v>294</v>
      </c>
      <c r="J2509" s="132">
        <v>167453971</v>
      </c>
      <c r="K2509" s="132">
        <v>454448</v>
      </c>
      <c r="L2509" s="181">
        <f>(C2509+4.2+coefficient!$B$21)/0.88*1.19</f>
        <v>19.364545454545453</v>
      </c>
      <c r="M2509" s="135">
        <v>295</v>
      </c>
      <c r="N2509" s="135">
        <v>167453971</v>
      </c>
      <c r="O2509" s="135">
        <v>454449</v>
      </c>
      <c r="P2509" s="182">
        <f>(C2509+4.2+coefficient!$B$21-0.5)/0.88*1.19</f>
        <v>18.68840909090909</v>
      </c>
      <c r="Q2509" s="137">
        <v>296</v>
      </c>
      <c r="R2509" s="137">
        <v>167453971</v>
      </c>
      <c r="S2509" s="137">
        <v>454450</v>
      </c>
      <c r="T2509" s="186">
        <f t="shared" si="173"/>
        <v>9.8986363636363635</v>
      </c>
      <c r="U2509" s="187">
        <v>758</v>
      </c>
      <c r="V2509" s="187">
        <v>167453971</v>
      </c>
      <c r="W2509" s="187">
        <v>602978</v>
      </c>
      <c r="X2509" s="188">
        <f t="shared" si="174"/>
        <v>14.464545454545453</v>
      </c>
      <c r="Y2509" s="189">
        <v>759</v>
      </c>
      <c r="Z2509" s="189">
        <v>167453971</v>
      </c>
      <c r="AA2509" s="189">
        <v>602979</v>
      </c>
      <c r="AB2509" s="357">
        <v>39</v>
      </c>
      <c r="AC2509"/>
      <c r="AD2509"/>
      <c r="AE2509"/>
      <c r="AF2509"/>
      <c r="AG2509"/>
      <c r="AH2509"/>
      <c r="AI2509"/>
      <c r="AJ2509"/>
    </row>
    <row r="2510" spans="1:36" s="4" customFormat="1" x14ac:dyDescent="0.25">
      <c r="A2510" s="144" t="s">
        <v>3350</v>
      </c>
      <c r="B2510" s="183">
        <v>167453972</v>
      </c>
      <c r="C2510" s="184">
        <v>3.83</v>
      </c>
      <c r="D2510" s="127">
        <f>(C2510+4.2+coefficient!$B$20-0.5)/0.9*1.19</f>
        <v>21.856333333333332</v>
      </c>
      <c r="E2510" s="128">
        <f>(C2510+4.2+coefficient!$B$20-0.5)/0.95</f>
        <v>17.400000000000002</v>
      </c>
      <c r="F2510" s="178" t="s">
        <v>842</v>
      </c>
      <c r="G2510" s="179">
        <v>2509</v>
      </c>
      <c r="H2510" s="180">
        <f>(C2510+4.2+coefficient!$B$20)/0.85*1.19</f>
        <v>23.842000000000002</v>
      </c>
      <c r="I2510" s="132">
        <v>294</v>
      </c>
      <c r="J2510" s="132">
        <v>167453972</v>
      </c>
      <c r="K2510" s="132">
        <v>454451</v>
      </c>
      <c r="L2510" s="181">
        <f>(C2510+4.2+coefficient!$B$20)/0.88*1.19</f>
        <v>23.029204545454547</v>
      </c>
      <c r="M2510" s="135">
        <v>295</v>
      </c>
      <c r="N2510" s="135">
        <v>167453972</v>
      </c>
      <c r="O2510" s="135">
        <v>454452</v>
      </c>
      <c r="P2510" s="182">
        <f>(C2510+4.2+coefficient!$B$20-0.5)/0.88*1.19</f>
        <v>22.35306818181818</v>
      </c>
      <c r="Q2510" s="137">
        <v>296</v>
      </c>
      <c r="R2510" s="137">
        <v>167453972</v>
      </c>
      <c r="S2510" s="137">
        <v>454453</v>
      </c>
      <c r="T2510" s="186">
        <f t="shared" si="173"/>
        <v>10.858750000000002</v>
      </c>
      <c r="U2510" s="187">
        <v>758</v>
      </c>
      <c r="V2510" s="187">
        <v>167453972</v>
      </c>
      <c r="W2510" s="187">
        <v>602980</v>
      </c>
      <c r="X2510" s="188">
        <f t="shared" si="174"/>
        <v>18.129204545454549</v>
      </c>
      <c r="Y2510" s="189">
        <v>759</v>
      </c>
      <c r="Z2510" s="189">
        <v>167453972</v>
      </c>
      <c r="AA2510" s="189">
        <v>602981</v>
      </c>
      <c r="AB2510" s="357">
        <v>39</v>
      </c>
      <c r="AC2510"/>
      <c r="AD2510"/>
      <c r="AE2510"/>
      <c r="AF2510"/>
      <c r="AG2510"/>
      <c r="AH2510"/>
      <c r="AI2510"/>
      <c r="AJ2510"/>
    </row>
    <row r="2511" spans="1:36" s="4" customFormat="1" x14ac:dyDescent="0.25">
      <c r="A2511" s="125" t="s">
        <v>3351</v>
      </c>
      <c r="B2511" s="183">
        <v>167453973</v>
      </c>
      <c r="C2511" s="184">
        <v>3.79</v>
      </c>
      <c r="D2511" s="127">
        <f>(C2511+4.2+coefficient!$B$20-0.5)/0.9*1.19</f>
        <v>21.803444444444445</v>
      </c>
      <c r="E2511" s="128">
        <f>(C2511+4.2+coefficient!$B$20-0.5)/0.95</f>
        <v>17.357894736842109</v>
      </c>
      <c r="F2511" s="185" t="s">
        <v>842</v>
      </c>
      <c r="G2511" s="179">
        <v>2510</v>
      </c>
      <c r="H2511" s="180">
        <f>(C2511+4.2+coefficient!$B$20)/0.85*1.19</f>
        <v>23.786000000000005</v>
      </c>
      <c r="I2511" s="132">
        <v>294</v>
      </c>
      <c r="J2511" s="132">
        <v>167453973</v>
      </c>
      <c r="K2511" s="132">
        <v>454454</v>
      </c>
      <c r="L2511" s="181">
        <f>(C2511+4.2+coefficient!$B$20)/0.88*1.19</f>
        <v>22.975113636363638</v>
      </c>
      <c r="M2511" s="135">
        <v>295</v>
      </c>
      <c r="N2511" s="135">
        <v>167453973</v>
      </c>
      <c r="O2511" s="135">
        <v>454455</v>
      </c>
      <c r="P2511" s="182">
        <f>(C2511+4.2+coefficient!$B$20-0.5)/0.88*1.19</f>
        <v>22.298977272727274</v>
      </c>
      <c r="Q2511" s="137">
        <v>296</v>
      </c>
      <c r="R2511" s="137">
        <v>167453973</v>
      </c>
      <c r="S2511" s="137">
        <v>454456</v>
      </c>
      <c r="T2511" s="186">
        <f t="shared" si="173"/>
        <v>10.804659090909091</v>
      </c>
      <c r="U2511" s="187">
        <v>758</v>
      </c>
      <c r="V2511" s="187">
        <v>167453973</v>
      </c>
      <c r="W2511" s="187">
        <v>602982</v>
      </c>
      <c r="X2511" s="188">
        <f t="shared" si="174"/>
        <v>18.075113636363639</v>
      </c>
      <c r="Y2511" s="189">
        <v>759</v>
      </c>
      <c r="Z2511" s="189">
        <v>167453973</v>
      </c>
      <c r="AA2511" s="189">
        <v>602983</v>
      </c>
      <c r="AB2511" s="357">
        <v>39</v>
      </c>
      <c r="AC2511"/>
      <c r="AD2511"/>
      <c r="AE2511"/>
      <c r="AF2511"/>
      <c r="AG2511"/>
      <c r="AH2511"/>
      <c r="AI2511"/>
      <c r="AJ2511"/>
    </row>
    <row r="2512" spans="1:36" s="4" customFormat="1" x14ac:dyDescent="0.25">
      <c r="A2512" s="144" t="s">
        <v>3352</v>
      </c>
      <c r="B2512" s="183">
        <v>167453974</v>
      </c>
      <c r="C2512" s="184">
        <v>2.64</v>
      </c>
      <c r="D2512" s="127">
        <f>(C2512+4.2+coefficient!$B$21-0.5)/0.9*1.19</f>
        <v>17.638444444444442</v>
      </c>
      <c r="E2512" s="128">
        <f>(C2512+4.2+coefficient!$B$21-0.5)/0.95</f>
        <v>14.042105263157895</v>
      </c>
      <c r="F2512" s="178" t="s">
        <v>516</v>
      </c>
      <c r="G2512" s="179">
        <v>2511</v>
      </c>
      <c r="H2512" s="180">
        <f>(C2512+4.2+coefficient!$B$21)/0.85*1.19</f>
        <v>19.375999999999998</v>
      </c>
      <c r="I2512" s="132">
        <v>294</v>
      </c>
      <c r="J2512" s="132">
        <v>167453974</v>
      </c>
      <c r="K2512" s="132">
        <v>454457</v>
      </c>
      <c r="L2512" s="181">
        <f>(C2512+4.2+coefficient!$B$21)/0.88*1.19</f>
        <v>18.715454545454545</v>
      </c>
      <c r="M2512" s="135">
        <v>295</v>
      </c>
      <c r="N2512" s="135">
        <v>167453974</v>
      </c>
      <c r="O2512" s="135">
        <v>454458</v>
      </c>
      <c r="P2512" s="182">
        <f>(C2512+4.2+coefficient!$B$21-0.5)/0.88*1.19</f>
        <v>18.039318181818182</v>
      </c>
      <c r="Q2512" s="137">
        <v>296</v>
      </c>
      <c r="R2512" s="137">
        <v>167453974</v>
      </c>
      <c r="S2512" s="137">
        <v>454459</v>
      </c>
      <c r="T2512" s="186">
        <f t="shared" si="173"/>
        <v>9.2495454545454532</v>
      </c>
      <c r="U2512" s="187">
        <v>758</v>
      </c>
      <c r="V2512" s="187">
        <v>167453974</v>
      </c>
      <c r="W2512" s="187">
        <v>602984</v>
      </c>
      <c r="X2512" s="188">
        <f t="shared" ref="X2512:X2520" si="175">L2512-2</f>
        <v>16.715454545454545</v>
      </c>
      <c r="Y2512" s="189">
        <v>759</v>
      </c>
      <c r="Z2512" s="189">
        <v>167453974</v>
      </c>
      <c r="AA2512" s="189">
        <v>602985</v>
      </c>
      <c r="AB2512" s="357">
        <v>13</v>
      </c>
      <c r="AC2512"/>
      <c r="AD2512"/>
      <c r="AE2512">
        <v>1</v>
      </c>
      <c r="AF2512">
        <v>14.66</v>
      </c>
      <c r="AG2512">
        <v>0</v>
      </c>
      <c r="AH2512"/>
      <c r="AI2512"/>
      <c r="AJ2512"/>
    </row>
    <row r="2513" spans="1:36" s="4" customFormat="1" x14ac:dyDescent="0.25">
      <c r="A2513" s="125" t="s">
        <v>3353</v>
      </c>
      <c r="B2513" s="183">
        <v>167453975</v>
      </c>
      <c r="C2513" s="184">
        <v>2.69</v>
      </c>
      <c r="D2513" s="127">
        <f>(C2513+4.2+coefficient!$B$21-0.5)/0.9*1.19</f>
        <v>17.704555555555554</v>
      </c>
      <c r="E2513" s="128">
        <f>(C2513+4.2+coefficient!$B$21-0.5)/0.95</f>
        <v>14.094736842105265</v>
      </c>
      <c r="F2513" s="185" t="s">
        <v>516</v>
      </c>
      <c r="G2513" s="179">
        <v>2512</v>
      </c>
      <c r="H2513" s="180">
        <f>(C2513+4.2+coefficient!$B$21)/0.85*1.19</f>
        <v>19.446000000000002</v>
      </c>
      <c r="I2513" s="132">
        <v>294</v>
      </c>
      <c r="J2513" s="132">
        <v>167453975</v>
      </c>
      <c r="K2513" s="132">
        <v>454460</v>
      </c>
      <c r="L2513" s="181">
        <f>(C2513+4.2+coefficient!$B$21)/0.88*1.19</f>
        <v>18.783068181818184</v>
      </c>
      <c r="M2513" s="135">
        <v>295</v>
      </c>
      <c r="N2513" s="135">
        <v>167453975</v>
      </c>
      <c r="O2513" s="135">
        <v>454461</v>
      </c>
      <c r="P2513" s="182">
        <f>(C2513+4.2+coefficient!$B$21-0.5)/0.88*1.19</f>
        <v>18.106931818181817</v>
      </c>
      <c r="Q2513" s="137">
        <v>296</v>
      </c>
      <c r="R2513" s="137">
        <v>167453975</v>
      </c>
      <c r="S2513" s="137">
        <v>454462</v>
      </c>
      <c r="T2513" s="186">
        <f t="shared" si="173"/>
        <v>9.3171590909090902</v>
      </c>
      <c r="U2513" s="187">
        <v>758</v>
      </c>
      <c r="V2513" s="187">
        <v>167453975</v>
      </c>
      <c r="W2513" s="187">
        <v>602986</v>
      </c>
      <c r="X2513" s="188">
        <f t="shared" si="175"/>
        <v>16.783068181818184</v>
      </c>
      <c r="Y2513" s="189">
        <v>759</v>
      </c>
      <c r="Z2513" s="189">
        <v>167453975</v>
      </c>
      <c r="AA2513" s="189">
        <v>602987</v>
      </c>
      <c r="AB2513" s="357">
        <v>3</v>
      </c>
      <c r="AC2513"/>
      <c r="AD2513"/>
      <c r="AE2513"/>
      <c r="AF2513"/>
      <c r="AG2513"/>
      <c r="AH2513"/>
      <c r="AI2513"/>
      <c r="AJ2513"/>
    </row>
    <row r="2514" spans="1:36" s="4" customFormat="1" x14ac:dyDescent="0.25">
      <c r="A2514" s="144" t="s">
        <v>3354</v>
      </c>
      <c r="B2514" s="183">
        <v>167453976</v>
      </c>
      <c r="C2514" s="184">
        <v>3.4</v>
      </c>
      <c r="D2514" s="127">
        <f>(C2514+4.2+coefficient!$B$20-0.5)/0.9*1.19</f>
        <v>21.287777777777777</v>
      </c>
      <c r="E2514" s="128">
        <f>(C2514+4.2+coefficient!$B$20-0.5)/0.95</f>
        <v>16.947368421052634</v>
      </c>
      <c r="F2514" s="178" t="s">
        <v>842</v>
      </c>
      <c r="G2514" s="179">
        <v>2513</v>
      </c>
      <c r="H2514" s="180">
        <f>(C2514+4.2+coefficient!$B$20)/0.85*1.19</f>
        <v>23.240000000000002</v>
      </c>
      <c r="I2514" s="132">
        <v>294</v>
      </c>
      <c r="J2514" s="132">
        <v>167453976</v>
      </c>
      <c r="K2514" s="132">
        <v>454463</v>
      </c>
      <c r="L2514" s="181">
        <f>(C2514+4.2+coefficient!$B$20)/0.88*1.19</f>
        <v>22.447727272727274</v>
      </c>
      <c r="M2514" s="135">
        <v>295</v>
      </c>
      <c r="N2514" s="135">
        <v>167453976</v>
      </c>
      <c r="O2514" s="135">
        <v>454464</v>
      </c>
      <c r="P2514" s="182">
        <f>(C2514+4.2+coefficient!$B$20-0.5)/0.88*1.19</f>
        <v>21.771590909090911</v>
      </c>
      <c r="Q2514" s="137">
        <v>296</v>
      </c>
      <c r="R2514" s="137">
        <v>167453976</v>
      </c>
      <c r="S2514" s="137">
        <v>454465</v>
      </c>
      <c r="T2514" s="186">
        <f t="shared" si="173"/>
        <v>10.277272727272727</v>
      </c>
      <c r="U2514" s="187">
        <v>758</v>
      </c>
      <c r="V2514" s="187">
        <v>167453976</v>
      </c>
      <c r="W2514" s="187">
        <v>602988</v>
      </c>
      <c r="X2514" s="188">
        <f t="shared" si="175"/>
        <v>20.447727272727274</v>
      </c>
      <c r="Y2514" s="189">
        <v>759</v>
      </c>
      <c r="Z2514" s="189">
        <v>167453976</v>
      </c>
      <c r="AA2514" s="189">
        <v>602989</v>
      </c>
      <c r="AB2514" s="357">
        <v>3</v>
      </c>
      <c r="AC2514"/>
      <c r="AD2514"/>
      <c r="AE2514"/>
      <c r="AF2514"/>
      <c r="AG2514"/>
      <c r="AH2514"/>
      <c r="AI2514"/>
      <c r="AJ2514"/>
    </row>
    <row r="2515" spans="1:36" s="4" customFormat="1" x14ac:dyDescent="0.25">
      <c r="A2515" s="125" t="s">
        <v>3355</v>
      </c>
      <c r="B2515" s="183">
        <v>167453977</v>
      </c>
      <c r="C2515" s="184">
        <v>6.97</v>
      </c>
      <c r="D2515" s="127">
        <f>(C2515+4.2+coefficient!$B$19-0.5)/0.9*1.19</f>
        <v>29.974777777777778</v>
      </c>
      <c r="E2515" s="128">
        <f>(C2515+4.2+coefficient!$B$19-0.5)/0.95</f>
        <v>23.863157894736844</v>
      </c>
      <c r="F2515" s="185" t="s">
        <v>841</v>
      </c>
      <c r="G2515" s="179">
        <v>2514</v>
      </c>
      <c r="H2515" s="180">
        <f>(C2515+4.2+coefficient!$B$19)/0.85*1.19</f>
        <v>32.438000000000002</v>
      </c>
      <c r="I2515" s="132">
        <v>294</v>
      </c>
      <c r="J2515" s="132">
        <v>167453977</v>
      </c>
      <c r="K2515" s="132">
        <v>454466</v>
      </c>
      <c r="L2515" s="181">
        <f>(C2515+4.2+coefficient!$B$19)/0.88*1.19</f>
        <v>31.332159090909091</v>
      </c>
      <c r="M2515" s="135">
        <v>295</v>
      </c>
      <c r="N2515" s="135">
        <v>167453977</v>
      </c>
      <c r="O2515" s="135">
        <v>454467</v>
      </c>
      <c r="P2515" s="182">
        <f>(C2515+4.2+coefficient!$B$19-0.5)/0.88*1.19</f>
        <v>30.656022727272727</v>
      </c>
      <c r="Q2515" s="137">
        <v>296</v>
      </c>
      <c r="R2515" s="137">
        <v>167453977</v>
      </c>
      <c r="S2515" s="137">
        <v>454468</v>
      </c>
      <c r="T2515" s="186">
        <f t="shared" si="173"/>
        <v>15.104886363636362</v>
      </c>
      <c r="U2515" s="187">
        <v>758</v>
      </c>
      <c r="V2515" s="187">
        <v>167453977</v>
      </c>
      <c r="W2515" s="187">
        <v>602990</v>
      </c>
      <c r="X2515" s="188">
        <f t="shared" si="175"/>
        <v>29.332159090909091</v>
      </c>
      <c r="Y2515" s="189">
        <v>759</v>
      </c>
      <c r="Z2515" s="189">
        <v>167453977</v>
      </c>
      <c r="AA2515" s="189">
        <v>602991</v>
      </c>
      <c r="AB2515" s="357">
        <v>3</v>
      </c>
      <c r="AC2515"/>
      <c r="AD2515"/>
      <c r="AE2515"/>
      <c r="AF2515"/>
      <c r="AG2515"/>
      <c r="AH2515"/>
      <c r="AI2515"/>
      <c r="AJ2515"/>
    </row>
    <row r="2516" spans="1:36" s="4" customFormat="1" x14ac:dyDescent="0.25">
      <c r="A2516" s="146" t="s">
        <v>3356</v>
      </c>
      <c r="B2516" s="190">
        <v>167453978</v>
      </c>
      <c r="C2516" s="191">
        <v>4.3600000000000003</v>
      </c>
      <c r="D2516" s="192">
        <f>(C2516+4.2+coefficient!$B$20-0.5)/0.9*1.19</f>
        <v>22.557111111111116</v>
      </c>
      <c r="E2516" s="193">
        <f>(C2516+4.2+coefficient!$B$20-0.5)/0.95</f>
        <v>17.957894736842107</v>
      </c>
      <c r="F2516" s="178" t="s">
        <v>842</v>
      </c>
      <c r="G2516" s="179">
        <v>2515</v>
      </c>
      <c r="H2516" s="180">
        <f>(C2516+4.2+coefficient!$B$20)/0.85*1.19</f>
        <v>24.584000000000003</v>
      </c>
      <c r="I2516" s="132">
        <v>294</v>
      </c>
      <c r="J2516" s="132">
        <v>167453978</v>
      </c>
      <c r="K2516" s="132">
        <v>454469</v>
      </c>
      <c r="L2516" s="181">
        <f>(C2516+4.2+coefficient!$B$20)/0.88*1.19</f>
        <v>23.745909090909091</v>
      </c>
      <c r="M2516" s="135">
        <v>295</v>
      </c>
      <c r="N2516" s="135">
        <v>167453978</v>
      </c>
      <c r="O2516" s="135">
        <v>454470</v>
      </c>
      <c r="P2516" s="182">
        <f>(C2516+4.2+coefficient!$B$20-0.5)/0.88*1.19</f>
        <v>23.069772727272731</v>
      </c>
      <c r="Q2516" s="137">
        <v>296</v>
      </c>
      <c r="R2516" s="137">
        <v>167453978</v>
      </c>
      <c r="S2516" s="137">
        <v>454471</v>
      </c>
      <c r="T2516" s="186">
        <f t="shared" si="173"/>
        <v>11.575454545454546</v>
      </c>
      <c r="U2516" s="187">
        <v>758</v>
      </c>
      <c r="V2516" s="187">
        <v>167453978</v>
      </c>
      <c r="W2516" s="187">
        <v>602992</v>
      </c>
      <c r="X2516" s="188">
        <f t="shared" si="175"/>
        <v>21.745909090909091</v>
      </c>
      <c r="Y2516" s="189">
        <v>759</v>
      </c>
      <c r="Z2516" s="189">
        <v>167453978</v>
      </c>
      <c r="AA2516" s="189">
        <v>602993</v>
      </c>
      <c r="AB2516" s="357">
        <v>3</v>
      </c>
      <c r="AC2516"/>
      <c r="AD2516"/>
      <c r="AE2516"/>
      <c r="AF2516"/>
      <c r="AG2516"/>
      <c r="AH2516"/>
      <c r="AI2516"/>
      <c r="AJ2516"/>
    </row>
    <row r="2517" spans="1:36" s="4" customFormat="1" x14ac:dyDescent="0.25">
      <c r="A2517" s="148" t="s">
        <v>3357</v>
      </c>
      <c r="B2517" s="190">
        <v>167453979</v>
      </c>
      <c r="C2517" s="191">
        <v>5.56</v>
      </c>
      <c r="D2517" s="192">
        <f>(C2517+4.2+coefficient!$B$19-0.5)/0.9*1.19</f>
        <v>28.11044444444444</v>
      </c>
      <c r="E2517" s="193">
        <f>(C2517+4.2+coefficient!$B$19-0.5)/0.95</f>
        <v>22.378947368421052</v>
      </c>
      <c r="F2517" s="185" t="s">
        <v>841</v>
      </c>
      <c r="G2517" s="179">
        <v>2516</v>
      </c>
      <c r="H2517" s="180">
        <f>(C2517+4.2+coefficient!$B$19)/0.85*1.19</f>
        <v>30.463999999999995</v>
      </c>
      <c r="I2517" s="132">
        <v>294</v>
      </c>
      <c r="J2517" s="132">
        <v>167453979</v>
      </c>
      <c r="K2517" s="132">
        <v>454472</v>
      </c>
      <c r="L2517" s="181">
        <f>(C2517+4.2+coefficient!$B$19)/0.88*1.19</f>
        <v>29.425454545454542</v>
      </c>
      <c r="M2517" s="135">
        <v>295</v>
      </c>
      <c r="N2517" s="135">
        <v>167453979</v>
      </c>
      <c r="O2517" s="135">
        <v>454473</v>
      </c>
      <c r="P2517" s="182">
        <f>(C2517+4.2+coefficient!$B$19-0.5)/0.88*1.19</f>
        <v>28.749318181818179</v>
      </c>
      <c r="Q2517" s="137">
        <v>296</v>
      </c>
      <c r="R2517" s="137">
        <v>167453979</v>
      </c>
      <c r="S2517" s="137">
        <v>454474</v>
      </c>
      <c r="T2517" s="186">
        <f t="shared" si="173"/>
        <v>13.198181818181816</v>
      </c>
      <c r="U2517" s="187">
        <v>758</v>
      </c>
      <c r="V2517" s="187">
        <v>167453979</v>
      </c>
      <c r="W2517" s="187">
        <v>602994</v>
      </c>
      <c r="X2517" s="188">
        <f t="shared" si="175"/>
        <v>27.425454545454542</v>
      </c>
      <c r="Y2517" s="189">
        <v>759</v>
      </c>
      <c r="Z2517" s="189">
        <v>167453979</v>
      </c>
      <c r="AA2517" s="189">
        <v>602995</v>
      </c>
      <c r="AB2517" s="357">
        <v>3</v>
      </c>
      <c r="AC2517"/>
      <c r="AD2517"/>
      <c r="AE2517"/>
      <c r="AF2517"/>
      <c r="AG2517"/>
      <c r="AH2517"/>
      <c r="AI2517"/>
      <c r="AJ2517"/>
    </row>
    <row r="2518" spans="1:36" s="4" customFormat="1" x14ac:dyDescent="0.25">
      <c r="A2518" s="146" t="s">
        <v>3358</v>
      </c>
      <c r="B2518" s="190">
        <v>167453980</v>
      </c>
      <c r="C2518" s="191">
        <v>6.31</v>
      </c>
      <c r="D2518" s="192">
        <f>(C2518+4.2+coefficient!$B$19-0.5)/0.9*1.19</f>
        <v>29.102111111111107</v>
      </c>
      <c r="E2518" s="193">
        <f>(C2518+4.2+coefficient!$B$19-0.5)/0.95</f>
        <v>23.168421052631579</v>
      </c>
      <c r="F2518" s="178" t="s">
        <v>841</v>
      </c>
      <c r="G2518" s="179">
        <v>2517</v>
      </c>
      <c r="H2518" s="180">
        <f>(C2518+4.2+coefficient!$B$19)/0.85*1.19</f>
        <v>31.513999999999996</v>
      </c>
      <c r="I2518" s="132">
        <v>294</v>
      </c>
      <c r="J2518" s="132">
        <v>167453980</v>
      </c>
      <c r="K2518" s="132">
        <v>454475</v>
      </c>
      <c r="L2518" s="181">
        <f>(C2518+4.2+coefficient!$B$19)/0.88*1.19</f>
        <v>30.439659090909089</v>
      </c>
      <c r="M2518" s="135">
        <v>295</v>
      </c>
      <c r="N2518" s="135">
        <v>167453980</v>
      </c>
      <c r="O2518" s="135">
        <v>454476</v>
      </c>
      <c r="P2518" s="182">
        <f>(C2518+4.2+coefficient!$B$19-0.5)/0.88*1.19</f>
        <v>29.763522727272722</v>
      </c>
      <c r="Q2518" s="137">
        <v>296</v>
      </c>
      <c r="R2518" s="137">
        <v>167453980</v>
      </c>
      <c r="S2518" s="137">
        <v>454477</v>
      </c>
      <c r="T2518" s="186">
        <f t="shared" si="173"/>
        <v>14.212386363636362</v>
      </c>
      <c r="U2518" s="187">
        <v>758</v>
      </c>
      <c r="V2518" s="187">
        <v>167453980</v>
      </c>
      <c r="W2518" s="187">
        <v>602996</v>
      </c>
      <c r="X2518" s="188">
        <f t="shared" si="175"/>
        <v>28.439659090909089</v>
      </c>
      <c r="Y2518" s="189">
        <v>759</v>
      </c>
      <c r="Z2518" s="189">
        <v>167453980</v>
      </c>
      <c r="AA2518" s="189">
        <v>602997</v>
      </c>
      <c r="AB2518" s="357">
        <v>3</v>
      </c>
      <c r="AC2518"/>
      <c r="AD2518"/>
      <c r="AE2518"/>
      <c r="AF2518"/>
      <c r="AG2518"/>
      <c r="AH2518"/>
      <c r="AI2518"/>
      <c r="AJ2518"/>
    </row>
    <row r="2519" spans="1:36" s="4" customFormat="1" x14ac:dyDescent="0.25">
      <c r="A2519" s="148" t="s">
        <v>3359</v>
      </c>
      <c r="B2519" s="190">
        <v>167453981</v>
      </c>
      <c r="C2519" s="191">
        <v>5.48</v>
      </c>
      <c r="D2519" s="192">
        <f>(C2519+4.2+coefficient!$B$19-0.5)/0.9*1.19</f>
        <v>28.004666666666662</v>
      </c>
      <c r="E2519" s="193">
        <f>(C2519+4.2+coefficient!$B$19-0.5)/0.95</f>
        <v>22.294736842105262</v>
      </c>
      <c r="F2519" s="185" t="s">
        <v>841</v>
      </c>
      <c r="G2519" s="179">
        <v>2518</v>
      </c>
      <c r="H2519" s="180">
        <f>(C2519+4.2+coefficient!$B$19)/0.85*1.19</f>
        <v>30.352</v>
      </c>
      <c r="I2519" s="132">
        <v>294</v>
      </c>
      <c r="J2519" s="132">
        <v>167453981</v>
      </c>
      <c r="K2519" s="132">
        <v>454478</v>
      </c>
      <c r="L2519" s="181">
        <f>(C2519+4.2+coefficient!$B$19)/0.88*1.19</f>
        <v>29.317272727272726</v>
      </c>
      <c r="M2519" s="135">
        <v>295</v>
      </c>
      <c r="N2519" s="135">
        <v>167453981</v>
      </c>
      <c r="O2519" s="135">
        <v>454479</v>
      </c>
      <c r="P2519" s="182">
        <f>(C2519+4.2+coefficient!$B$19-0.5)/0.88*1.19</f>
        <v>28.64113636363636</v>
      </c>
      <c r="Q2519" s="137">
        <v>296</v>
      </c>
      <c r="R2519" s="137">
        <v>167453981</v>
      </c>
      <c r="S2519" s="137">
        <v>454480</v>
      </c>
      <c r="T2519" s="186">
        <f t="shared" si="173"/>
        <v>13.09</v>
      </c>
      <c r="U2519" s="187">
        <v>758</v>
      </c>
      <c r="V2519" s="187">
        <v>167453981</v>
      </c>
      <c r="W2519" s="187">
        <v>602998</v>
      </c>
      <c r="X2519" s="188">
        <f t="shared" si="175"/>
        <v>27.317272727272726</v>
      </c>
      <c r="Y2519" s="189">
        <v>759</v>
      </c>
      <c r="Z2519" s="189">
        <v>167453981</v>
      </c>
      <c r="AA2519" s="189">
        <v>602999</v>
      </c>
      <c r="AB2519" s="357">
        <v>3</v>
      </c>
      <c r="AC2519"/>
      <c r="AD2519"/>
      <c r="AE2519"/>
      <c r="AF2519"/>
      <c r="AG2519"/>
      <c r="AH2519"/>
      <c r="AI2519"/>
      <c r="AJ2519"/>
    </row>
    <row r="2520" spans="1:36" s="4" customFormat="1" x14ac:dyDescent="0.25">
      <c r="A2520" s="146" t="s">
        <v>3360</v>
      </c>
      <c r="B2520" s="190">
        <v>167453982</v>
      </c>
      <c r="C2520" s="191">
        <v>6.46</v>
      </c>
      <c r="D2520" s="192">
        <f>(C2520+4.2+coefficient!$B$19-0.5)/0.9*1.19</f>
        <v>29.300444444444441</v>
      </c>
      <c r="E2520" s="193">
        <f>(C2520+4.2+coefficient!$B$19-0.5)/0.95</f>
        <v>23.326315789473686</v>
      </c>
      <c r="F2520" s="178" t="s">
        <v>841</v>
      </c>
      <c r="G2520" s="179">
        <v>2519</v>
      </c>
      <c r="H2520" s="180">
        <f>(C2520+4.2+coefficient!$B$19)/0.85*1.19</f>
        <v>31.724</v>
      </c>
      <c r="I2520" s="132">
        <v>294</v>
      </c>
      <c r="J2520" s="132">
        <v>167453982</v>
      </c>
      <c r="K2520" s="132">
        <v>454481</v>
      </c>
      <c r="L2520" s="181">
        <f>(C2520+4.2+coefficient!$B$19)/0.88*1.19</f>
        <v>30.642499999999998</v>
      </c>
      <c r="M2520" s="135">
        <v>295</v>
      </c>
      <c r="N2520" s="135">
        <v>167453982</v>
      </c>
      <c r="O2520" s="135">
        <v>454482</v>
      </c>
      <c r="P2520" s="182">
        <f>(C2520+4.2+coefficient!$B$19-0.5)/0.88*1.19</f>
        <v>29.966363636363639</v>
      </c>
      <c r="Q2520" s="137">
        <v>296</v>
      </c>
      <c r="R2520" s="137">
        <v>167453982</v>
      </c>
      <c r="S2520" s="137">
        <v>454483</v>
      </c>
      <c r="T2520" s="186">
        <f t="shared" si="173"/>
        <v>14.415227272727272</v>
      </c>
      <c r="U2520" s="187">
        <v>758</v>
      </c>
      <c r="V2520" s="187">
        <v>167453982</v>
      </c>
      <c r="W2520" s="187">
        <v>603000</v>
      </c>
      <c r="X2520" s="188">
        <f t="shared" si="175"/>
        <v>28.642499999999998</v>
      </c>
      <c r="Y2520" s="189">
        <v>759</v>
      </c>
      <c r="Z2520" s="189">
        <v>167453982</v>
      </c>
      <c r="AA2520" s="189">
        <v>603001</v>
      </c>
      <c r="AB2520" s="357">
        <v>3</v>
      </c>
      <c r="AC2520"/>
      <c r="AD2520"/>
      <c r="AE2520"/>
      <c r="AF2520"/>
      <c r="AG2520"/>
      <c r="AH2520"/>
      <c r="AI2520"/>
      <c r="AJ2520"/>
    </row>
    <row r="2521" spans="1:36" s="4" customFormat="1" x14ac:dyDescent="0.25">
      <c r="A2521" s="148" t="s">
        <v>3361</v>
      </c>
      <c r="B2521" s="190">
        <v>167453983</v>
      </c>
      <c r="C2521" s="191">
        <v>6.28</v>
      </c>
      <c r="D2521" s="192">
        <f>(C2521+4.2+coefficient!$B$19-0.5)/0.9*1.19</f>
        <v>29.062444444444441</v>
      </c>
      <c r="E2521" s="193">
        <f>(C2521+4.2+coefficient!$B$19-0.5)/0.95</f>
        <v>23.13684210526316</v>
      </c>
      <c r="F2521" s="185" t="s">
        <v>841</v>
      </c>
      <c r="G2521" s="179">
        <v>2520</v>
      </c>
      <c r="H2521" s="180">
        <f>(C2521+4.2+coefficient!$B$19)/0.85*1.19</f>
        <v>31.472000000000001</v>
      </c>
      <c r="I2521" s="132">
        <v>294</v>
      </c>
      <c r="J2521" s="132">
        <v>167453983</v>
      </c>
      <c r="K2521" s="132">
        <v>454484</v>
      </c>
      <c r="L2521" s="181">
        <f>(C2521+4.2+coefficient!$B$19)/0.88*1.19</f>
        <v>30.399090909090908</v>
      </c>
      <c r="M2521" s="135">
        <v>295</v>
      </c>
      <c r="N2521" s="135">
        <v>167453983</v>
      </c>
      <c r="O2521" s="135">
        <v>454485</v>
      </c>
      <c r="P2521" s="182">
        <f>(C2521+4.2+coefficient!$B$19-0.5)/0.88*1.19</f>
        <v>29.722954545454542</v>
      </c>
      <c r="Q2521" s="137">
        <v>296</v>
      </c>
      <c r="R2521" s="137">
        <v>167453983</v>
      </c>
      <c r="S2521" s="137">
        <v>454486</v>
      </c>
      <c r="T2521" s="186">
        <f t="shared" si="173"/>
        <v>14.171818181818182</v>
      </c>
      <c r="U2521" s="187">
        <v>758</v>
      </c>
      <c r="V2521" s="187">
        <v>167453983</v>
      </c>
      <c r="W2521" s="187">
        <v>603002</v>
      </c>
      <c r="X2521" s="188">
        <f t="shared" ref="X2521:X2536" si="176">L2521-4.9</f>
        <v>25.49909090909091</v>
      </c>
      <c r="Y2521" s="189">
        <v>759</v>
      </c>
      <c r="Z2521" s="189">
        <v>167453983</v>
      </c>
      <c r="AA2521" s="189">
        <v>603003</v>
      </c>
      <c r="AB2521" s="357">
        <v>0</v>
      </c>
      <c r="AC2521"/>
      <c r="AD2521"/>
      <c r="AE2521"/>
      <c r="AF2521"/>
      <c r="AG2521"/>
      <c r="AH2521"/>
      <c r="AI2521"/>
      <c r="AJ2521"/>
    </row>
    <row r="2522" spans="1:36" s="4" customFormat="1" x14ac:dyDescent="0.25">
      <c r="A2522" s="146" t="s">
        <v>3362</v>
      </c>
      <c r="B2522" s="190">
        <v>167453984</v>
      </c>
      <c r="C2522" s="191">
        <v>4.3600000000000003</v>
      </c>
      <c r="D2522" s="192">
        <f>(C2522+4.2+coefficient!$B$20-0.5)/0.9*1.19</f>
        <v>22.557111111111116</v>
      </c>
      <c r="E2522" s="193">
        <f>(C2522+4.2+coefficient!$B$20-0.5)/0.95</f>
        <v>17.957894736842107</v>
      </c>
      <c r="F2522" s="178" t="s">
        <v>842</v>
      </c>
      <c r="G2522" s="179">
        <v>2521</v>
      </c>
      <c r="H2522" s="180">
        <f>(C2522+4.2+coefficient!$B$20)/0.85*1.19</f>
        <v>24.584000000000003</v>
      </c>
      <c r="I2522" s="132">
        <v>294</v>
      </c>
      <c r="J2522" s="132">
        <v>167453984</v>
      </c>
      <c r="K2522" s="132">
        <v>454487</v>
      </c>
      <c r="L2522" s="181">
        <f>(C2522+4.2+coefficient!$B$20)/0.88*1.19</f>
        <v>23.745909090909091</v>
      </c>
      <c r="M2522" s="135">
        <v>295</v>
      </c>
      <c r="N2522" s="135">
        <v>167453984</v>
      </c>
      <c r="O2522" s="135">
        <v>454488</v>
      </c>
      <c r="P2522" s="182">
        <f>(C2522+4.2+coefficient!$B$20-0.5)/0.88*1.19</f>
        <v>23.069772727272731</v>
      </c>
      <c r="Q2522" s="137">
        <v>296</v>
      </c>
      <c r="R2522" s="137">
        <v>167453984</v>
      </c>
      <c r="S2522" s="137">
        <v>454489</v>
      </c>
      <c r="T2522" s="186">
        <f t="shared" si="173"/>
        <v>11.575454545454546</v>
      </c>
      <c r="U2522" s="187">
        <v>758</v>
      </c>
      <c r="V2522" s="187">
        <v>167453984</v>
      </c>
      <c r="W2522" s="187">
        <v>603004</v>
      </c>
      <c r="X2522" s="188">
        <f t="shared" si="176"/>
        <v>18.845909090909089</v>
      </c>
      <c r="Y2522" s="189">
        <v>759</v>
      </c>
      <c r="Z2522" s="189">
        <v>167453984</v>
      </c>
      <c r="AA2522" s="189">
        <v>603005</v>
      </c>
      <c r="AB2522" s="357">
        <v>3</v>
      </c>
      <c r="AC2522"/>
      <c r="AD2522"/>
      <c r="AE2522"/>
      <c r="AF2522"/>
      <c r="AG2522"/>
      <c r="AH2522"/>
      <c r="AI2522"/>
      <c r="AJ2522"/>
    </row>
    <row r="2523" spans="1:36" s="4" customFormat="1" x14ac:dyDescent="0.25">
      <c r="A2523" s="148" t="s">
        <v>3363</v>
      </c>
      <c r="B2523" s="190">
        <v>167453985</v>
      </c>
      <c r="C2523" s="191">
        <v>5.56</v>
      </c>
      <c r="D2523" s="192">
        <f>(C2523+4.2+coefficient!$B$19-0.5)/0.9*1.19</f>
        <v>28.11044444444444</v>
      </c>
      <c r="E2523" s="193">
        <f>(C2523+4.2+coefficient!$B$19-0.5)/0.95</f>
        <v>22.378947368421052</v>
      </c>
      <c r="F2523" s="185" t="s">
        <v>841</v>
      </c>
      <c r="G2523" s="179">
        <v>2522</v>
      </c>
      <c r="H2523" s="180">
        <f>(C2523+4.2+coefficient!$B$19)/0.85*1.19</f>
        <v>30.463999999999995</v>
      </c>
      <c r="I2523" s="132">
        <v>294</v>
      </c>
      <c r="J2523" s="132">
        <v>167453985</v>
      </c>
      <c r="K2523" s="132">
        <v>454490</v>
      </c>
      <c r="L2523" s="181">
        <f>(C2523+4.2+coefficient!$B$19)/0.88*1.19</f>
        <v>29.425454545454542</v>
      </c>
      <c r="M2523" s="135">
        <v>295</v>
      </c>
      <c r="N2523" s="135">
        <v>167453985</v>
      </c>
      <c r="O2523" s="135">
        <v>454491</v>
      </c>
      <c r="P2523" s="182">
        <f>(C2523+4.2+coefficient!$B$19-0.5)/0.88*1.19</f>
        <v>28.749318181818179</v>
      </c>
      <c r="Q2523" s="137">
        <v>296</v>
      </c>
      <c r="R2523" s="137">
        <v>167453985</v>
      </c>
      <c r="S2523" s="137">
        <v>454492</v>
      </c>
      <c r="T2523" s="186">
        <f t="shared" si="173"/>
        <v>13.198181818181816</v>
      </c>
      <c r="U2523" s="187">
        <v>758</v>
      </c>
      <c r="V2523" s="187">
        <v>167453985</v>
      </c>
      <c r="W2523" s="187">
        <v>603006</v>
      </c>
      <c r="X2523" s="188">
        <f t="shared" si="176"/>
        <v>24.525454545454544</v>
      </c>
      <c r="Y2523" s="189">
        <v>759</v>
      </c>
      <c r="Z2523" s="189">
        <v>167453985</v>
      </c>
      <c r="AA2523" s="189">
        <v>603007</v>
      </c>
      <c r="AB2523" s="357">
        <v>3</v>
      </c>
      <c r="AC2523"/>
      <c r="AD2523"/>
      <c r="AE2523"/>
      <c r="AF2523"/>
      <c r="AG2523"/>
      <c r="AH2523"/>
      <c r="AI2523"/>
      <c r="AJ2523"/>
    </row>
    <row r="2524" spans="1:36" s="4" customFormat="1" x14ac:dyDescent="0.25">
      <c r="A2524" s="146" t="s">
        <v>3364</v>
      </c>
      <c r="B2524" s="190">
        <v>167453986</v>
      </c>
      <c r="C2524" s="191">
        <v>6.31</v>
      </c>
      <c r="D2524" s="192">
        <f>(C2524+4.2+coefficient!$B$19-0.5)/0.9*1.19</f>
        <v>29.102111111111107</v>
      </c>
      <c r="E2524" s="193">
        <f>(C2524+4.2+coefficient!$B$19-0.5)/0.95</f>
        <v>23.168421052631579</v>
      </c>
      <c r="F2524" s="178" t="s">
        <v>841</v>
      </c>
      <c r="G2524" s="179">
        <v>2523</v>
      </c>
      <c r="H2524" s="180">
        <f>(C2524+4.2+coefficient!$B$19)/0.85*1.19</f>
        <v>31.513999999999996</v>
      </c>
      <c r="I2524" s="132">
        <v>294</v>
      </c>
      <c r="J2524" s="132">
        <v>167453986</v>
      </c>
      <c r="K2524" s="132">
        <v>454493</v>
      </c>
      <c r="L2524" s="181">
        <f>(C2524+4.2+coefficient!$B$19)/0.88*1.19</f>
        <v>30.439659090909089</v>
      </c>
      <c r="M2524" s="135">
        <v>295</v>
      </c>
      <c r="N2524" s="135">
        <v>167453986</v>
      </c>
      <c r="O2524" s="135">
        <v>454494</v>
      </c>
      <c r="P2524" s="182">
        <f>(C2524+4.2+coefficient!$B$19-0.5)/0.88*1.19</f>
        <v>29.763522727272722</v>
      </c>
      <c r="Q2524" s="137">
        <v>296</v>
      </c>
      <c r="R2524" s="137">
        <v>167453986</v>
      </c>
      <c r="S2524" s="137">
        <v>454495</v>
      </c>
      <c r="T2524" s="186">
        <f t="shared" si="173"/>
        <v>14.212386363636362</v>
      </c>
      <c r="U2524" s="187">
        <v>758</v>
      </c>
      <c r="V2524" s="187">
        <v>167453986</v>
      </c>
      <c r="W2524" s="187">
        <v>603008</v>
      </c>
      <c r="X2524" s="188">
        <f t="shared" si="176"/>
        <v>25.53965909090909</v>
      </c>
      <c r="Y2524" s="189">
        <v>759</v>
      </c>
      <c r="Z2524" s="189">
        <v>167453986</v>
      </c>
      <c r="AA2524" s="189">
        <v>603009</v>
      </c>
      <c r="AB2524" s="357">
        <v>3</v>
      </c>
      <c r="AC2524"/>
      <c r="AD2524"/>
      <c r="AE2524"/>
      <c r="AF2524"/>
      <c r="AG2524"/>
      <c r="AH2524"/>
      <c r="AI2524"/>
      <c r="AJ2524"/>
    </row>
    <row r="2525" spans="1:36" s="4" customFormat="1" x14ac:dyDescent="0.25">
      <c r="A2525" s="148" t="s">
        <v>3365</v>
      </c>
      <c r="B2525" s="190">
        <v>167453987</v>
      </c>
      <c r="C2525" s="191">
        <v>5.48</v>
      </c>
      <c r="D2525" s="192">
        <f>(C2525+4.2+coefficient!$B$19-0.5)/0.9*1.19</f>
        <v>28.004666666666662</v>
      </c>
      <c r="E2525" s="193">
        <f>(C2525+4.2+coefficient!$B$19-0.5)/0.95</f>
        <v>22.294736842105262</v>
      </c>
      <c r="F2525" s="185" t="s">
        <v>841</v>
      </c>
      <c r="G2525" s="179">
        <v>2524</v>
      </c>
      <c r="H2525" s="180">
        <f>(C2525+4.2+coefficient!$B$19)/0.85*1.19</f>
        <v>30.352</v>
      </c>
      <c r="I2525" s="132">
        <v>294</v>
      </c>
      <c r="J2525" s="132">
        <v>167453987</v>
      </c>
      <c r="K2525" s="132">
        <v>454496</v>
      </c>
      <c r="L2525" s="181">
        <f>(C2525+4.2+coefficient!$B$19)/0.88*1.19</f>
        <v>29.317272727272726</v>
      </c>
      <c r="M2525" s="135">
        <v>295</v>
      </c>
      <c r="N2525" s="135">
        <v>167453987</v>
      </c>
      <c r="O2525" s="135">
        <v>454497</v>
      </c>
      <c r="P2525" s="182">
        <f>(C2525+4.2+coefficient!$B$19-0.5)/0.88*1.19</f>
        <v>28.64113636363636</v>
      </c>
      <c r="Q2525" s="137">
        <v>296</v>
      </c>
      <c r="R2525" s="137">
        <v>167453987</v>
      </c>
      <c r="S2525" s="137">
        <v>454498</v>
      </c>
      <c r="T2525" s="186">
        <f t="shared" si="173"/>
        <v>13.09</v>
      </c>
      <c r="U2525" s="187">
        <v>758</v>
      </c>
      <c r="V2525" s="187">
        <v>167453987</v>
      </c>
      <c r="W2525" s="187">
        <v>603010</v>
      </c>
      <c r="X2525" s="188">
        <f t="shared" si="176"/>
        <v>24.417272727272724</v>
      </c>
      <c r="Y2525" s="189">
        <v>759</v>
      </c>
      <c r="Z2525" s="189">
        <v>167453987</v>
      </c>
      <c r="AA2525" s="189">
        <v>603011</v>
      </c>
      <c r="AB2525" s="357">
        <v>3</v>
      </c>
      <c r="AC2525"/>
      <c r="AD2525"/>
      <c r="AE2525"/>
      <c r="AF2525"/>
      <c r="AG2525"/>
      <c r="AH2525"/>
      <c r="AI2525"/>
      <c r="AJ2525"/>
    </row>
    <row r="2526" spans="1:36" s="4" customFormat="1" x14ac:dyDescent="0.25">
      <c r="A2526" s="146" t="s">
        <v>3366</v>
      </c>
      <c r="B2526" s="190">
        <v>167453988</v>
      </c>
      <c r="C2526" s="191">
        <v>6.46</v>
      </c>
      <c r="D2526" s="192">
        <f>(C2526+4.2+coefficient!$B$19-0.5)/0.9*1.19</f>
        <v>29.300444444444441</v>
      </c>
      <c r="E2526" s="193">
        <f>(C2526+4.2+coefficient!$B$19-0.5)/0.95</f>
        <v>23.326315789473686</v>
      </c>
      <c r="F2526" s="178" t="s">
        <v>841</v>
      </c>
      <c r="G2526" s="179">
        <v>2525</v>
      </c>
      <c r="H2526" s="180">
        <f>(C2526+4.2+coefficient!$B$19)/0.85*1.19</f>
        <v>31.724</v>
      </c>
      <c r="I2526" s="132">
        <v>294</v>
      </c>
      <c r="J2526" s="132">
        <v>167453988</v>
      </c>
      <c r="K2526" s="132">
        <v>454499</v>
      </c>
      <c r="L2526" s="181">
        <f>(C2526+4.2+coefficient!$B$19)/0.88*1.19</f>
        <v>30.642499999999998</v>
      </c>
      <c r="M2526" s="135">
        <v>295</v>
      </c>
      <c r="N2526" s="135">
        <v>167453988</v>
      </c>
      <c r="O2526" s="135">
        <v>454500</v>
      </c>
      <c r="P2526" s="182">
        <f>(C2526+4.2+coefficient!$B$19-0.5)/0.88*1.19</f>
        <v>29.966363636363639</v>
      </c>
      <c r="Q2526" s="137">
        <v>296</v>
      </c>
      <c r="R2526" s="137">
        <v>167453988</v>
      </c>
      <c r="S2526" s="137">
        <v>454501</v>
      </c>
      <c r="T2526" s="186">
        <f t="shared" si="173"/>
        <v>14.415227272727272</v>
      </c>
      <c r="U2526" s="187">
        <v>758</v>
      </c>
      <c r="V2526" s="187">
        <v>167453988</v>
      </c>
      <c r="W2526" s="187">
        <v>603012</v>
      </c>
      <c r="X2526" s="188">
        <f t="shared" si="176"/>
        <v>25.7425</v>
      </c>
      <c r="Y2526" s="189">
        <v>759</v>
      </c>
      <c r="Z2526" s="189">
        <v>167453988</v>
      </c>
      <c r="AA2526" s="189">
        <v>603013</v>
      </c>
      <c r="AB2526" s="357">
        <v>3</v>
      </c>
      <c r="AC2526"/>
      <c r="AD2526"/>
      <c r="AE2526"/>
      <c r="AF2526"/>
      <c r="AG2526"/>
      <c r="AH2526"/>
      <c r="AI2526"/>
      <c r="AJ2526"/>
    </row>
    <row r="2527" spans="1:36" s="4" customFormat="1" x14ac:dyDescent="0.25">
      <c r="A2527" s="148" t="s">
        <v>3367</v>
      </c>
      <c r="B2527" s="190">
        <v>167453989</v>
      </c>
      <c r="C2527" s="191">
        <v>6.28</v>
      </c>
      <c r="D2527" s="192">
        <f>(C2527+4.2+coefficient!$B$19-0.5)/0.9*1.19</f>
        <v>29.062444444444441</v>
      </c>
      <c r="E2527" s="193">
        <f>(C2527+4.2+coefficient!$B$19-0.5)/0.95</f>
        <v>23.13684210526316</v>
      </c>
      <c r="F2527" s="185" t="s">
        <v>841</v>
      </c>
      <c r="G2527" s="179">
        <v>2526</v>
      </c>
      <c r="H2527" s="180">
        <f>(C2527+4.2+coefficient!$B$19)/0.85*1.19</f>
        <v>31.472000000000001</v>
      </c>
      <c r="I2527" s="132">
        <v>294</v>
      </c>
      <c r="J2527" s="132">
        <v>167453989</v>
      </c>
      <c r="K2527" s="132">
        <v>454502</v>
      </c>
      <c r="L2527" s="181">
        <f>(C2527+4.2+coefficient!$B$19)/0.88*1.19</f>
        <v>30.399090909090908</v>
      </c>
      <c r="M2527" s="135">
        <v>295</v>
      </c>
      <c r="N2527" s="135">
        <v>167453989</v>
      </c>
      <c r="O2527" s="135">
        <v>454503</v>
      </c>
      <c r="P2527" s="182">
        <f>(C2527+4.2+coefficient!$B$19-0.5)/0.88*1.19</f>
        <v>29.722954545454542</v>
      </c>
      <c r="Q2527" s="137">
        <v>296</v>
      </c>
      <c r="R2527" s="137">
        <v>167453989</v>
      </c>
      <c r="S2527" s="137">
        <v>454504</v>
      </c>
      <c r="T2527" s="186">
        <f t="shared" si="173"/>
        <v>14.171818181818182</v>
      </c>
      <c r="U2527" s="187">
        <v>758</v>
      </c>
      <c r="V2527" s="187">
        <v>167453989</v>
      </c>
      <c r="W2527" s="187">
        <v>603014</v>
      </c>
      <c r="X2527" s="188">
        <f t="shared" si="176"/>
        <v>25.49909090909091</v>
      </c>
      <c r="Y2527" s="189">
        <v>759</v>
      </c>
      <c r="Z2527" s="189">
        <v>167453989</v>
      </c>
      <c r="AA2527" s="189">
        <v>603015</v>
      </c>
      <c r="AB2527" s="357">
        <v>0</v>
      </c>
      <c r="AC2527"/>
      <c r="AD2527"/>
      <c r="AE2527"/>
      <c r="AF2527"/>
      <c r="AG2527"/>
      <c r="AH2527"/>
      <c r="AI2527"/>
      <c r="AJ2527"/>
    </row>
    <row r="2528" spans="1:36" s="4" customFormat="1" x14ac:dyDescent="0.25">
      <c r="A2528" s="146" t="s">
        <v>3368</v>
      </c>
      <c r="B2528" s="190">
        <v>167453990</v>
      </c>
      <c r="C2528" s="191">
        <v>3.71</v>
      </c>
      <c r="D2528" s="192">
        <f>(C2528+4.2+coefficient!$B$20-0.5)/0.9*1.19</f>
        <v>21.697666666666667</v>
      </c>
      <c r="E2528" s="193">
        <f>(C2528+4.2+coefficient!$B$20-0.5)/0.95</f>
        <v>17.273684210526316</v>
      </c>
      <c r="F2528" s="178" t="s">
        <v>842</v>
      </c>
      <c r="G2528" s="179">
        <v>2527</v>
      </c>
      <c r="H2528" s="180">
        <f>(C2528+4.2+coefficient!$B$20)/0.85*1.19</f>
        <v>23.673999999999999</v>
      </c>
      <c r="I2528" s="132">
        <v>294</v>
      </c>
      <c r="J2528" s="132">
        <v>167453990</v>
      </c>
      <c r="K2528" s="132">
        <v>454505</v>
      </c>
      <c r="L2528" s="181">
        <f>(C2528+4.2+coefficient!$B$20)/0.88*1.19</f>
        <v>22.866931818181815</v>
      </c>
      <c r="M2528" s="135">
        <v>295</v>
      </c>
      <c r="N2528" s="135">
        <v>167453990</v>
      </c>
      <c r="O2528" s="135">
        <v>454506</v>
      </c>
      <c r="P2528" s="182">
        <f>(C2528+4.2+coefficient!$B$20-0.5)/0.88*1.19</f>
        <v>22.190795454545455</v>
      </c>
      <c r="Q2528" s="137">
        <v>296</v>
      </c>
      <c r="R2528" s="137">
        <v>167453990</v>
      </c>
      <c r="S2528" s="137">
        <v>454507</v>
      </c>
      <c r="T2528" s="186">
        <f t="shared" si="173"/>
        <v>10.696477272727272</v>
      </c>
      <c r="U2528" s="187">
        <v>758</v>
      </c>
      <c r="V2528" s="187">
        <v>167453990</v>
      </c>
      <c r="W2528" s="187">
        <v>603016</v>
      </c>
      <c r="X2528" s="188">
        <f t="shared" si="176"/>
        <v>17.966931818181813</v>
      </c>
      <c r="Y2528" s="189">
        <v>759</v>
      </c>
      <c r="Z2528" s="189">
        <v>167453990</v>
      </c>
      <c r="AA2528" s="189">
        <v>603017</v>
      </c>
      <c r="AB2528" s="357">
        <v>0</v>
      </c>
      <c r="AC2528"/>
      <c r="AD2528"/>
      <c r="AE2528">
        <v>1</v>
      </c>
      <c r="AF2528">
        <v>20.16</v>
      </c>
      <c r="AG2528">
        <v>0</v>
      </c>
      <c r="AH2528"/>
      <c r="AI2528"/>
      <c r="AJ2528"/>
    </row>
    <row r="2529" spans="1:36" s="4" customFormat="1" x14ac:dyDescent="0.25">
      <c r="A2529" s="148" t="s">
        <v>3369</v>
      </c>
      <c r="B2529" s="190">
        <v>167453991</v>
      </c>
      <c r="C2529" s="191">
        <v>4.91</v>
      </c>
      <c r="D2529" s="192">
        <f>(C2529+4.2+coefficient!$B$19-0.5)/0.9*1.19</f>
        <v>27.250999999999998</v>
      </c>
      <c r="E2529" s="193">
        <f>(C2529+4.2+coefficient!$B$19-0.5)/0.95</f>
        <v>21.694736842105264</v>
      </c>
      <c r="F2529" s="185" t="s">
        <v>841</v>
      </c>
      <c r="G2529" s="179">
        <v>2528</v>
      </c>
      <c r="H2529" s="180">
        <f>(C2529+4.2+coefficient!$B$19)/0.85*1.19</f>
        <v>29.553999999999998</v>
      </c>
      <c r="I2529" s="132">
        <v>294</v>
      </c>
      <c r="J2529" s="132">
        <v>167453991</v>
      </c>
      <c r="K2529" s="132">
        <v>454508</v>
      </c>
      <c r="L2529" s="181">
        <f>(C2529+4.2+coefficient!$B$19)/0.88*1.19</f>
        <v>28.54647727272727</v>
      </c>
      <c r="M2529" s="135">
        <v>295</v>
      </c>
      <c r="N2529" s="135">
        <v>167453991</v>
      </c>
      <c r="O2529" s="135">
        <v>454509</v>
      </c>
      <c r="P2529" s="182">
        <f>(C2529+4.2+coefficient!$B$19-0.5)/0.88*1.19</f>
        <v>27.870340909090906</v>
      </c>
      <c r="Q2529" s="137">
        <v>296</v>
      </c>
      <c r="R2529" s="137">
        <v>167453991</v>
      </c>
      <c r="S2529" s="137">
        <v>454510</v>
      </c>
      <c r="T2529" s="186">
        <f t="shared" si="173"/>
        <v>12.319204545454545</v>
      </c>
      <c r="U2529" s="187">
        <v>758</v>
      </c>
      <c r="V2529" s="187">
        <v>167453991</v>
      </c>
      <c r="W2529" s="187">
        <v>603018</v>
      </c>
      <c r="X2529" s="188">
        <f t="shared" si="176"/>
        <v>23.646477272727267</v>
      </c>
      <c r="Y2529" s="189">
        <v>759</v>
      </c>
      <c r="Z2529" s="189">
        <v>167453991</v>
      </c>
      <c r="AA2529" s="189">
        <v>603019</v>
      </c>
      <c r="AB2529" s="357">
        <v>0</v>
      </c>
      <c r="AC2529"/>
      <c r="AD2529"/>
      <c r="AE2529"/>
      <c r="AF2529"/>
      <c r="AG2529"/>
      <c r="AH2529"/>
      <c r="AI2529"/>
      <c r="AJ2529"/>
    </row>
    <row r="2530" spans="1:36" s="4" customFormat="1" x14ac:dyDescent="0.25">
      <c r="A2530" s="146" t="s">
        <v>3370</v>
      </c>
      <c r="B2530" s="190">
        <v>167453992</v>
      </c>
      <c r="C2530" s="191">
        <v>5.66</v>
      </c>
      <c r="D2530" s="192">
        <f>(C2530+4.2+coefficient!$B$19-0.5)/0.9*1.19</f>
        <v>28.242666666666661</v>
      </c>
      <c r="E2530" s="193">
        <f>(C2530+4.2+coefficient!$B$19-0.5)/0.95</f>
        <v>22.484210526315788</v>
      </c>
      <c r="F2530" s="178" t="s">
        <v>841</v>
      </c>
      <c r="G2530" s="179">
        <v>2529</v>
      </c>
      <c r="H2530" s="180">
        <f>(C2530+4.2+coefficient!$B$19)/0.85*1.19</f>
        <v>30.603999999999999</v>
      </c>
      <c r="I2530" s="132">
        <v>294</v>
      </c>
      <c r="J2530" s="132">
        <v>167453992</v>
      </c>
      <c r="K2530" s="132">
        <v>454511</v>
      </c>
      <c r="L2530" s="181">
        <f>(C2530+4.2+coefficient!$B$19)/0.88*1.19</f>
        <v>29.560681818181816</v>
      </c>
      <c r="M2530" s="135">
        <v>295</v>
      </c>
      <c r="N2530" s="135">
        <v>167453992</v>
      </c>
      <c r="O2530" s="135">
        <v>454512</v>
      </c>
      <c r="P2530" s="182">
        <f>(C2530+4.2+coefficient!$B$19-0.5)/0.88*1.19</f>
        <v>28.884545454545453</v>
      </c>
      <c r="Q2530" s="137">
        <v>296</v>
      </c>
      <c r="R2530" s="137">
        <v>167453992</v>
      </c>
      <c r="S2530" s="137">
        <v>454513</v>
      </c>
      <c r="T2530" s="186">
        <f t="shared" si="173"/>
        <v>13.33340909090909</v>
      </c>
      <c r="U2530" s="187">
        <v>758</v>
      </c>
      <c r="V2530" s="187">
        <v>167453992</v>
      </c>
      <c r="W2530" s="187">
        <v>603020</v>
      </c>
      <c r="X2530" s="188">
        <f t="shared" si="176"/>
        <v>24.660681818181814</v>
      </c>
      <c r="Y2530" s="189">
        <v>759</v>
      </c>
      <c r="Z2530" s="189">
        <v>167453992</v>
      </c>
      <c r="AA2530" s="189">
        <v>603021</v>
      </c>
      <c r="AB2530" s="357">
        <v>0</v>
      </c>
      <c r="AC2530"/>
      <c r="AD2530"/>
      <c r="AE2530"/>
      <c r="AF2530"/>
      <c r="AG2530"/>
      <c r="AH2530"/>
      <c r="AI2530"/>
      <c r="AJ2530"/>
    </row>
    <row r="2531" spans="1:36" s="4" customFormat="1" x14ac:dyDescent="0.25">
      <c r="A2531" s="148" t="s">
        <v>3371</v>
      </c>
      <c r="B2531" s="190">
        <v>167453993</v>
      </c>
      <c r="C2531" s="191">
        <v>4.83</v>
      </c>
      <c r="D2531" s="192">
        <f>(C2531+4.2+coefficient!$B$19-0.5)/0.9*1.19</f>
        <v>27.145222222222223</v>
      </c>
      <c r="E2531" s="193">
        <f>(C2531+4.2+coefficient!$B$19-0.5)/0.95</f>
        <v>21.610526315789475</v>
      </c>
      <c r="F2531" s="185" t="s">
        <v>841</v>
      </c>
      <c r="G2531" s="179">
        <v>2530</v>
      </c>
      <c r="H2531" s="180">
        <f>(C2531+4.2+coefficient!$B$19)/0.85*1.19</f>
        <v>29.442</v>
      </c>
      <c r="I2531" s="132">
        <v>294</v>
      </c>
      <c r="J2531" s="132">
        <v>167453993</v>
      </c>
      <c r="K2531" s="132">
        <v>454514</v>
      </c>
      <c r="L2531" s="181">
        <f>(C2531+4.2+coefficient!$B$19)/0.88*1.19</f>
        <v>28.438295454545454</v>
      </c>
      <c r="M2531" s="135">
        <v>295</v>
      </c>
      <c r="N2531" s="135">
        <v>167453993</v>
      </c>
      <c r="O2531" s="135">
        <v>454515</v>
      </c>
      <c r="P2531" s="182">
        <f>(C2531+4.2+coefficient!$B$19-0.5)/0.88*1.19</f>
        <v>27.762159090909094</v>
      </c>
      <c r="Q2531" s="137">
        <v>296</v>
      </c>
      <c r="R2531" s="137">
        <v>167453993</v>
      </c>
      <c r="S2531" s="137">
        <v>454516</v>
      </c>
      <c r="T2531" s="186">
        <f t="shared" si="173"/>
        <v>12.211022727272729</v>
      </c>
      <c r="U2531" s="187">
        <v>758</v>
      </c>
      <c r="V2531" s="187">
        <v>167453993</v>
      </c>
      <c r="W2531" s="187">
        <v>603022</v>
      </c>
      <c r="X2531" s="188">
        <f t="shared" si="176"/>
        <v>23.538295454545455</v>
      </c>
      <c r="Y2531" s="189">
        <v>759</v>
      </c>
      <c r="Z2531" s="189">
        <v>167453993</v>
      </c>
      <c r="AA2531" s="189">
        <v>603023</v>
      </c>
      <c r="AB2531" s="357">
        <v>0</v>
      </c>
      <c r="AC2531"/>
      <c r="AD2531"/>
      <c r="AE2531"/>
      <c r="AF2531"/>
      <c r="AG2531"/>
      <c r="AH2531"/>
      <c r="AI2531"/>
      <c r="AJ2531"/>
    </row>
    <row r="2532" spans="1:36" s="4" customFormat="1" x14ac:dyDescent="0.25">
      <c r="A2532" s="146" t="s">
        <v>3372</v>
      </c>
      <c r="B2532" s="190">
        <v>167453994</v>
      </c>
      <c r="C2532" s="191">
        <v>5.64</v>
      </c>
      <c r="D2532" s="192">
        <f>(C2532+4.2+coefficient!$B$19-0.5)/0.9*1.19</f>
        <v>28.216222222222221</v>
      </c>
      <c r="E2532" s="193">
        <f>(C2532+4.2+coefficient!$B$19-0.5)/0.95</f>
        <v>22.463157894736842</v>
      </c>
      <c r="F2532" s="178" t="s">
        <v>841</v>
      </c>
      <c r="G2532" s="179">
        <v>2531</v>
      </c>
      <c r="H2532" s="180">
        <f>(C2532+4.2+coefficient!$B$19)/0.85*1.19</f>
        <v>30.576000000000001</v>
      </c>
      <c r="I2532" s="132">
        <v>294</v>
      </c>
      <c r="J2532" s="132">
        <v>167453994</v>
      </c>
      <c r="K2532" s="132">
        <v>454517</v>
      </c>
      <c r="L2532" s="181">
        <f>(C2532+4.2+coefficient!$B$19)/0.88*1.19</f>
        <v>29.533636363636361</v>
      </c>
      <c r="M2532" s="135">
        <v>295</v>
      </c>
      <c r="N2532" s="135">
        <v>167453994</v>
      </c>
      <c r="O2532" s="135">
        <v>454518</v>
      </c>
      <c r="P2532" s="182">
        <f>(C2532+4.2+coefficient!$B$19-0.5)/0.88*1.19</f>
        <v>28.857499999999998</v>
      </c>
      <c r="Q2532" s="137">
        <v>296</v>
      </c>
      <c r="R2532" s="137">
        <v>167453994</v>
      </c>
      <c r="S2532" s="137">
        <v>454519</v>
      </c>
      <c r="T2532" s="186">
        <f t="shared" si="173"/>
        <v>13.306363636363635</v>
      </c>
      <c r="U2532" s="187">
        <v>758</v>
      </c>
      <c r="V2532" s="187">
        <v>167453994</v>
      </c>
      <c r="W2532" s="187">
        <v>603024</v>
      </c>
      <c r="X2532" s="188">
        <f t="shared" si="176"/>
        <v>24.633636363636363</v>
      </c>
      <c r="Y2532" s="189">
        <v>759</v>
      </c>
      <c r="Z2532" s="189">
        <v>167453994</v>
      </c>
      <c r="AA2532" s="189">
        <v>603025</v>
      </c>
      <c r="AB2532" s="357">
        <v>0</v>
      </c>
      <c r="AC2532"/>
      <c r="AD2532"/>
      <c r="AE2532"/>
      <c r="AF2532"/>
      <c r="AG2532"/>
      <c r="AH2532"/>
      <c r="AI2532"/>
      <c r="AJ2532"/>
    </row>
    <row r="2533" spans="1:36" s="4" customFormat="1" x14ac:dyDescent="0.25">
      <c r="A2533" s="148" t="s">
        <v>3373</v>
      </c>
      <c r="B2533" s="190">
        <v>167453995</v>
      </c>
      <c r="C2533" s="191">
        <v>5.63</v>
      </c>
      <c r="D2533" s="192">
        <f>(C2533+4.2+coefficient!$B$19-0.5)/0.9*1.19</f>
        <v>28.202999999999999</v>
      </c>
      <c r="E2533" s="193">
        <f>(C2533+4.2+coefficient!$B$19-0.5)/0.95</f>
        <v>22.452631578947368</v>
      </c>
      <c r="F2533" s="185" t="s">
        <v>841</v>
      </c>
      <c r="G2533" s="179">
        <v>2532</v>
      </c>
      <c r="H2533" s="180">
        <f>(C2533+4.2+coefficient!$B$19)/0.85*1.19</f>
        <v>30.561999999999994</v>
      </c>
      <c r="I2533" s="132">
        <v>294</v>
      </c>
      <c r="J2533" s="132">
        <v>167453995</v>
      </c>
      <c r="K2533" s="132">
        <v>454520</v>
      </c>
      <c r="L2533" s="181">
        <f>(C2533+4.2+coefficient!$B$19)/0.88*1.19</f>
        <v>29.520113636363632</v>
      </c>
      <c r="M2533" s="135">
        <v>295</v>
      </c>
      <c r="N2533" s="135">
        <v>167453995</v>
      </c>
      <c r="O2533" s="135">
        <v>454521</v>
      </c>
      <c r="P2533" s="182">
        <f>(C2533+4.2+coefficient!$B$19-0.5)/0.88*1.19</f>
        <v>28.843977272727273</v>
      </c>
      <c r="Q2533" s="137">
        <v>296</v>
      </c>
      <c r="R2533" s="137">
        <v>167453995</v>
      </c>
      <c r="S2533" s="137">
        <v>454522</v>
      </c>
      <c r="T2533" s="186">
        <f t="shared" si="173"/>
        <v>13.292840909090907</v>
      </c>
      <c r="U2533" s="187">
        <v>758</v>
      </c>
      <c r="V2533" s="187">
        <v>167453995</v>
      </c>
      <c r="W2533" s="187">
        <v>603026</v>
      </c>
      <c r="X2533" s="188">
        <f t="shared" si="176"/>
        <v>24.620113636363634</v>
      </c>
      <c r="Y2533" s="189">
        <v>759</v>
      </c>
      <c r="Z2533" s="189">
        <v>167453995</v>
      </c>
      <c r="AA2533" s="189">
        <v>603027</v>
      </c>
      <c r="AB2533" s="357">
        <v>0</v>
      </c>
      <c r="AC2533"/>
      <c r="AD2533"/>
      <c r="AE2533"/>
      <c r="AF2533"/>
      <c r="AG2533"/>
      <c r="AH2533"/>
      <c r="AI2533"/>
      <c r="AJ2533"/>
    </row>
    <row r="2534" spans="1:36" s="4" customFormat="1" x14ac:dyDescent="0.25">
      <c r="A2534" s="146" t="s">
        <v>3374</v>
      </c>
      <c r="B2534" s="190">
        <v>167453996</v>
      </c>
      <c r="C2534" s="191">
        <v>3.69</v>
      </c>
      <c r="D2534" s="192">
        <f>(C2534+4.2+coefficient!$B$20-0.5)/0.9*1.19</f>
        <v>21.671222222222223</v>
      </c>
      <c r="E2534" s="193">
        <f>(C2534+4.2+coefficient!$B$20-0.5)/0.95</f>
        <v>17.252631578947369</v>
      </c>
      <c r="F2534" s="178" t="s">
        <v>842</v>
      </c>
      <c r="G2534" s="179">
        <v>2533</v>
      </c>
      <c r="H2534" s="180">
        <f>(C2534+4.2+coefficient!$B$20)/0.85*1.19</f>
        <v>23.646000000000001</v>
      </c>
      <c r="I2534" s="132">
        <v>294</v>
      </c>
      <c r="J2534" s="132">
        <v>167453996</v>
      </c>
      <c r="K2534" s="132">
        <v>454523</v>
      </c>
      <c r="L2534" s="181">
        <f>(C2534+4.2+coefficient!$B$20)/0.88*1.19</f>
        <v>22.839886363636364</v>
      </c>
      <c r="M2534" s="135">
        <v>295</v>
      </c>
      <c r="N2534" s="135">
        <v>167453996</v>
      </c>
      <c r="O2534" s="135">
        <v>454524</v>
      </c>
      <c r="P2534" s="182">
        <f>(C2534+4.2+coefficient!$B$20-0.5)/0.88*1.19</f>
        <v>22.16375</v>
      </c>
      <c r="Q2534" s="137">
        <v>296</v>
      </c>
      <c r="R2534" s="137">
        <v>167453996</v>
      </c>
      <c r="S2534" s="137">
        <v>454525</v>
      </c>
      <c r="T2534" s="186">
        <f t="shared" si="173"/>
        <v>10.669431818181819</v>
      </c>
      <c r="U2534" s="187">
        <v>758</v>
      </c>
      <c r="V2534" s="187">
        <v>167453996</v>
      </c>
      <c r="W2534" s="187">
        <v>603028</v>
      </c>
      <c r="X2534" s="188">
        <f t="shared" si="176"/>
        <v>17.939886363636361</v>
      </c>
      <c r="Y2534" s="189">
        <v>759</v>
      </c>
      <c r="Z2534" s="189">
        <v>167453996</v>
      </c>
      <c r="AA2534" s="189">
        <v>603029</v>
      </c>
      <c r="AB2534" s="357">
        <v>0</v>
      </c>
      <c r="AC2534"/>
      <c r="AD2534"/>
      <c r="AE2534"/>
      <c r="AF2534"/>
      <c r="AG2534"/>
      <c r="AH2534"/>
      <c r="AI2534"/>
      <c r="AJ2534"/>
    </row>
    <row r="2535" spans="1:36" s="4" customFormat="1" x14ac:dyDescent="0.25">
      <c r="A2535" s="148" t="s">
        <v>3375</v>
      </c>
      <c r="B2535" s="190">
        <v>167453997</v>
      </c>
      <c r="C2535" s="191">
        <v>7.26</v>
      </c>
      <c r="D2535" s="192">
        <f>(C2535+4.2+coefficient!$B$19-0.5)/0.9*1.19</f>
        <v>30.358222222222224</v>
      </c>
      <c r="E2535" s="193">
        <f>(C2535+4.2+coefficient!$B$19-0.5)/0.95</f>
        <v>24.168421052631579</v>
      </c>
      <c r="F2535" s="185" t="s">
        <v>841</v>
      </c>
      <c r="G2535" s="179">
        <v>2534</v>
      </c>
      <c r="H2535" s="180">
        <f>(C2535+4.2+coefficient!$B$19)/0.85*1.19</f>
        <v>32.844000000000001</v>
      </c>
      <c r="I2535" s="132">
        <v>294</v>
      </c>
      <c r="J2535" s="132">
        <v>167453997</v>
      </c>
      <c r="K2535" s="132">
        <v>454526</v>
      </c>
      <c r="L2535" s="181">
        <f>(C2535+4.2+coefficient!$B$19)/0.88*1.19</f>
        <v>31.72431818181818</v>
      </c>
      <c r="M2535" s="135">
        <v>295</v>
      </c>
      <c r="N2535" s="135">
        <v>167453997</v>
      </c>
      <c r="O2535" s="135">
        <v>454527</v>
      </c>
      <c r="P2535" s="182">
        <f>(C2535+4.2+coefficient!$B$19-0.5)/0.88*1.19</f>
        <v>31.048181818181821</v>
      </c>
      <c r="Q2535" s="137">
        <v>296</v>
      </c>
      <c r="R2535" s="137">
        <v>167453997</v>
      </c>
      <c r="S2535" s="137">
        <v>454528</v>
      </c>
      <c r="T2535" s="186">
        <f t="shared" si="173"/>
        <v>15.497045454545455</v>
      </c>
      <c r="U2535" s="187">
        <v>758</v>
      </c>
      <c r="V2535" s="187">
        <v>167453997</v>
      </c>
      <c r="W2535" s="187">
        <v>603030</v>
      </c>
      <c r="X2535" s="188">
        <f t="shared" si="176"/>
        <v>26.824318181818178</v>
      </c>
      <c r="Y2535" s="189">
        <v>759</v>
      </c>
      <c r="Z2535" s="189">
        <v>167453997</v>
      </c>
      <c r="AA2535" s="189">
        <v>603031</v>
      </c>
      <c r="AB2535" s="357">
        <v>0</v>
      </c>
      <c r="AC2535"/>
      <c r="AD2535"/>
      <c r="AE2535"/>
      <c r="AF2535"/>
      <c r="AG2535"/>
      <c r="AH2535"/>
      <c r="AI2535"/>
      <c r="AJ2535"/>
    </row>
    <row r="2536" spans="1:36" s="4" customFormat="1" x14ac:dyDescent="0.25">
      <c r="A2536" s="146" t="s">
        <v>3376</v>
      </c>
      <c r="B2536" s="190">
        <v>167453998</v>
      </c>
      <c r="C2536" s="191">
        <v>7.26</v>
      </c>
      <c r="D2536" s="192">
        <f>(C2536+4.2+coefficient!$B$19-0.5)/0.9*1.19</f>
        <v>30.358222222222224</v>
      </c>
      <c r="E2536" s="193">
        <f>(C2536+4.2+coefficient!$B$19-0.5)/0.95</f>
        <v>24.168421052631579</v>
      </c>
      <c r="F2536" s="178" t="s">
        <v>841</v>
      </c>
      <c r="G2536" s="179">
        <v>2535</v>
      </c>
      <c r="H2536" s="180">
        <f>(C2536+4.2+coefficient!$B$19)/0.85*1.19</f>
        <v>32.844000000000001</v>
      </c>
      <c r="I2536" s="132">
        <v>294</v>
      </c>
      <c r="J2536" s="132">
        <v>167453998</v>
      </c>
      <c r="K2536" s="132">
        <v>454529</v>
      </c>
      <c r="L2536" s="181">
        <f>(C2536+4.2+coefficient!$B$19)/0.88*1.19</f>
        <v>31.72431818181818</v>
      </c>
      <c r="M2536" s="135">
        <v>295</v>
      </c>
      <c r="N2536" s="135">
        <v>167453998</v>
      </c>
      <c r="O2536" s="135">
        <v>454530</v>
      </c>
      <c r="P2536" s="182">
        <f>(C2536+4.2+coefficient!$B$19-0.5)/0.88*1.19</f>
        <v>31.048181818181821</v>
      </c>
      <c r="Q2536" s="137">
        <v>296</v>
      </c>
      <c r="R2536" s="137">
        <v>167453998</v>
      </c>
      <c r="S2536" s="137">
        <v>454531</v>
      </c>
      <c r="T2536" s="186">
        <f t="shared" si="173"/>
        <v>15.497045454545455</v>
      </c>
      <c r="U2536" s="187">
        <v>758</v>
      </c>
      <c r="V2536" s="187">
        <v>167453998</v>
      </c>
      <c r="W2536" s="187">
        <v>603032</v>
      </c>
      <c r="X2536" s="188">
        <f t="shared" si="176"/>
        <v>26.824318181818178</v>
      </c>
      <c r="Y2536" s="189">
        <v>759</v>
      </c>
      <c r="Z2536" s="189">
        <v>167453998</v>
      </c>
      <c r="AA2536" s="189">
        <v>603033</v>
      </c>
      <c r="AB2536" s="357">
        <v>0</v>
      </c>
      <c r="AC2536"/>
      <c r="AD2536"/>
      <c r="AE2536"/>
      <c r="AF2536"/>
      <c r="AG2536"/>
      <c r="AH2536"/>
      <c r="AI2536"/>
      <c r="AJ2536"/>
    </row>
    <row r="2537" spans="1:36" s="4" customFormat="1" x14ac:dyDescent="0.25">
      <c r="A2537" s="125" t="s">
        <v>3377</v>
      </c>
      <c r="B2537" s="183">
        <v>167453999</v>
      </c>
      <c r="C2537" s="184">
        <v>4.1100000000000003</v>
      </c>
      <c r="D2537" s="127">
        <f>(C2537+4.2+coefficient!$B$20-0.5)/0.9*1.19</f>
        <v>22.226555555555557</v>
      </c>
      <c r="E2537" s="128">
        <f>(C2537+4.2+coefficient!$B$20-0.5)/0.95</f>
        <v>17.694736842105268</v>
      </c>
      <c r="F2537" s="185" t="s">
        <v>842</v>
      </c>
      <c r="G2537" s="179">
        <v>2536</v>
      </c>
      <c r="H2537" s="180">
        <f>(C2537+4.2+coefficient!$B$20)/0.85*1.19</f>
        <v>24.234000000000002</v>
      </c>
      <c r="I2537" s="132">
        <v>294</v>
      </c>
      <c r="J2537" s="132">
        <v>167453999</v>
      </c>
      <c r="K2537" s="132">
        <v>454532</v>
      </c>
      <c r="L2537" s="181">
        <f>(C2537+4.2+coefficient!$B$20)/0.88*1.19</f>
        <v>23.407840909090911</v>
      </c>
      <c r="M2537" s="135">
        <v>295</v>
      </c>
      <c r="N2537" s="135">
        <v>167453999</v>
      </c>
      <c r="O2537" s="135">
        <v>454533</v>
      </c>
      <c r="P2537" s="182">
        <f>(C2537+4.2+coefficient!$B$20-0.5)/0.88*1.19</f>
        <v>22.731704545454548</v>
      </c>
      <c r="Q2537" s="137">
        <v>296</v>
      </c>
      <c r="R2537" s="137">
        <v>167453999</v>
      </c>
      <c r="S2537" s="137">
        <v>454534</v>
      </c>
      <c r="T2537" s="186">
        <f t="shared" si="173"/>
        <v>11.237386363636363</v>
      </c>
      <c r="U2537" s="187">
        <v>758</v>
      </c>
      <c r="V2537" s="187">
        <v>167453999</v>
      </c>
      <c r="W2537" s="187">
        <v>603034</v>
      </c>
      <c r="X2537" s="188">
        <f>L2537-2</f>
        <v>21.407840909090911</v>
      </c>
      <c r="Y2537" s="189">
        <v>759</v>
      </c>
      <c r="Z2537" s="189">
        <v>167453999</v>
      </c>
      <c r="AA2537" s="189">
        <v>603035</v>
      </c>
      <c r="AB2537" s="357">
        <v>3</v>
      </c>
      <c r="AC2537"/>
      <c r="AD2537"/>
      <c r="AE2537"/>
      <c r="AF2537"/>
      <c r="AG2537"/>
      <c r="AH2537"/>
      <c r="AI2537"/>
      <c r="AJ2537"/>
    </row>
    <row r="2538" spans="1:36" s="4" customFormat="1" x14ac:dyDescent="0.25">
      <c r="A2538" s="144" t="s">
        <v>3378</v>
      </c>
      <c r="B2538" s="183">
        <v>167454000</v>
      </c>
      <c r="C2538" s="184">
        <v>5.31</v>
      </c>
      <c r="D2538" s="127">
        <f>(C2538+4.2+coefficient!$B$19-0.5)/0.9*1.19</f>
        <v>27.779888888888884</v>
      </c>
      <c r="E2538" s="128">
        <f>(C2538+4.2+coefficient!$B$19-0.5)/0.95</f>
        <v>22.11578947368421</v>
      </c>
      <c r="F2538" s="178" t="s">
        <v>841</v>
      </c>
      <c r="G2538" s="179">
        <v>2537</v>
      </c>
      <c r="H2538" s="180">
        <f>(C2538+4.2+coefficient!$B$19)/0.85*1.19</f>
        <v>30.113999999999997</v>
      </c>
      <c r="I2538" s="132">
        <v>294</v>
      </c>
      <c r="J2538" s="132">
        <v>167454000</v>
      </c>
      <c r="K2538" s="132">
        <v>454535</v>
      </c>
      <c r="L2538" s="181">
        <f>(C2538+4.2+coefficient!$B$19)/0.88*1.19</f>
        <v>29.087386363636359</v>
      </c>
      <c r="M2538" s="135">
        <v>295</v>
      </c>
      <c r="N2538" s="135">
        <v>167454000</v>
      </c>
      <c r="O2538" s="135">
        <v>454536</v>
      </c>
      <c r="P2538" s="182">
        <f>(C2538+4.2+coefficient!$B$19-0.5)/0.88*1.19</f>
        <v>28.411249999999995</v>
      </c>
      <c r="Q2538" s="137">
        <v>296</v>
      </c>
      <c r="R2538" s="137">
        <v>167454000</v>
      </c>
      <c r="S2538" s="137">
        <v>454537</v>
      </c>
      <c r="T2538" s="186">
        <f t="shared" si="173"/>
        <v>12.860113636363636</v>
      </c>
      <c r="U2538" s="187">
        <v>758</v>
      </c>
      <c r="V2538" s="187">
        <v>167454000</v>
      </c>
      <c r="W2538" s="187">
        <v>603036</v>
      </c>
      <c r="X2538" s="188">
        <f>L2538-2</f>
        <v>27.087386363636359</v>
      </c>
      <c r="Y2538" s="189">
        <v>759</v>
      </c>
      <c r="Z2538" s="189">
        <v>167454000</v>
      </c>
      <c r="AA2538" s="189">
        <v>603037</v>
      </c>
      <c r="AB2538" s="357">
        <v>3</v>
      </c>
      <c r="AC2538"/>
      <c r="AD2538"/>
      <c r="AE2538"/>
      <c r="AF2538"/>
      <c r="AG2538"/>
      <c r="AH2538"/>
      <c r="AI2538"/>
      <c r="AJ2538"/>
    </row>
    <row r="2539" spans="1:36" s="4" customFormat="1" x14ac:dyDescent="0.25">
      <c r="A2539" s="125" t="s">
        <v>3379</v>
      </c>
      <c r="B2539" s="183">
        <v>167454001</v>
      </c>
      <c r="C2539" s="184">
        <v>6.06</v>
      </c>
      <c r="D2539" s="127">
        <f>(C2539+4.2+coefficient!$B$19-0.5)/0.9*1.19</f>
        <v>28.771555555555548</v>
      </c>
      <c r="E2539" s="128">
        <f>(C2539+4.2+coefficient!$B$19-0.5)/0.95</f>
        <v>22.905263157894737</v>
      </c>
      <c r="F2539" s="185" t="s">
        <v>841</v>
      </c>
      <c r="G2539" s="179">
        <v>2538</v>
      </c>
      <c r="H2539" s="180">
        <f>(C2539+4.2+coefficient!$B$19)/0.85*1.19</f>
        <v>31.163999999999998</v>
      </c>
      <c r="I2539" s="132">
        <v>294</v>
      </c>
      <c r="J2539" s="132">
        <v>167454001</v>
      </c>
      <c r="K2539" s="132">
        <v>454538</v>
      </c>
      <c r="L2539" s="181">
        <f>(C2539+4.2+coefficient!$B$19)/0.88*1.19</f>
        <v>30.101590909090906</v>
      </c>
      <c r="M2539" s="135">
        <v>295</v>
      </c>
      <c r="N2539" s="135">
        <v>167454001</v>
      </c>
      <c r="O2539" s="135">
        <v>454539</v>
      </c>
      <c r="P2539" s="182">
        <f>(C2539+4.2+coefficient!$B$19-0.5)/0.88*1.19</f>
        <v>29.425454545454542</v>
      </c>
      <c r="Q2539" s="137">
        <v>296</v>
      </c>
      <c r="R2539" s="137">
        <v>167454001</v>
      </c>
      <c r="S2539" s="137">
        <v>454540</v>
      </c>
      <c r="T2539" s="186">
        <f t="shared" si="173"/>
        <v>13.874318181818181</v>
      </c>
      <c r="U2539" s="187">
        <v>758</v>
      </c>
      <c r="V2539" s="187">
        <v>167454001</v>
      </c>
      <c r="W2539" s="187">
        <v>603038</v>
      </c>
      <c r="X2539" s="188">
        <f>L2539-2</f>
        <v>28.101590909090906</v>
      </c>
      <c r="Y2539" s="189">
        <v>759</v>
      </c>
      <c r="Z2539" s="189">
        <v>167454001</v>
      </c>
      <c r="AA2539" s="189">
        <v>603039</v>
      </c>
      <c r="AB2539" s="357">
        <v>3</v>
      </c>
      <c r="AC2539"/>
      <c r="AD2539"/>
      <c r="AE2539"/>
      <c r="AF2539"/>
      <c r="AG2539"/>
      <c r="AH2539"/>
      <c r="AI2539"/>
      <c r="AJ2539"/>
    </row>
    <row r="2540" spans="1:36" s="4" customFormat="1" x14ac:dyDescent="0.25">
      <c r="A2540" s="144" t="s">
        <v>3380</v>
      </c>
      <c r="B2540" s="183">
        <v>167454002</v>
      </c>
      <c r="C2540" s="184">
        <v>5.23</v>
      </c>
      <c r="D2540" s="127">
        <f>(C2540+4.2+coefficient!$B$19-0.5)/0.9*1.19</f>
        <v>27.67411111111111</v>
      </c>
      <c r="E2540" s="128">
        <f>(C2540+4.2+coefficient!$B$19-0.5)/0.95</f>
        <v>22.031578947368423</v>
      </c>
      <c r="F2540" s="178" t="s">
        <v>841</v>
      </c>
      <c r="G2540" s="179">
        <v>2539</v>
      </c>
      <c r="H2540" s="180">
        <f>(C2540+4.2+coefficient!$B$19)/0.85*1.19</f>
        <v>30.001999999999999</v>
      </c>
      <c r="I2540" s="132">
        <v>294</v>
      </c>
      <c r="J2540" s="132">
        <v>167454002</v>
      </c>
      <c r="K2540" s="132">
        <v>454541</v>
      </c>
      <c r="L2540" s="181">
        <f>(C2540+4.2+coefficient!$B$19)/0.88*1.19</f>
        <v>28.979204545454543</v>
      </c>
      <c r="M2540" s="135">
        <v>295</v>
      </c>
      <c r="N2540" s="135">
        <v>167454002</v>
      </c>
      <c r="O2540" s="135">
        <v>454542</v>
      </c>
      <c r="P2540" s="182">
        <f>(C2540+4.2+coefficient!$B$19-0.5)/0.88*1.19</f>
        <v>28.303068181818183</v>
      </c>
      <c r="Q2540" s="137">
        <v>296</v>
      </c>
      <c r="R2540" s="137">
        <v>167454002</v>
      </c>
      <c r="S2540" s="137">
        <v>454543</v>
      </c>
      <c r="T2540" s="186">
        <f t="shared" si="173"/>
        <v>12.751931818181816</v>
      </c>
      <c r="U2540" s="187">
        <v>758</v>
      </c>
      <c r="V2540" s="187">
        <v>167454002</v>
      </c>
      <c r="W2540" s="187">
        <v>603040</v>
      </c>
      <c r="X2540" s="188">
        <f>L2540-2</f>
        <v>26.979204545454543</v>
      </c>
      <c r="Y2540" s="189">
        <v>759</v>
      </c>
      <c r="Z2540" s="189">
        <v>167454002</v>
      </c>
      <c r="AA2540" s="189">
        <v>603041</v>
      </c>
      <c r="AB2540" s="357">
        <v>3</v>
      </c>
      <c r="AC2540"/>
      <c r="AD2540"/>
      <c r="AE2540"/>
      <c r="AF2540"/>
      <c r="AG2540"/>
      <c r="AH2540"/>
      <c r="AI2540"/>
      <c r="AJ2540"/>
    </row>
    <row r="2541" spans="1:36" s="4" customFormat="1" x14ac:dyDescent="0.25">
      <c r="A2541" s="125" t="s">
        <v>3381</v>
      </c>
      <c r="B2541" s="183">
        <v>167454003</v>
      </c>
      <c r="C2541" s="184">
        <v>6.21</v>
      </c>
      <c r="D2541" s="127">
        <f>(C2541+4.2+coefficient!$B$19-0.5)/0.9*1.19</f>
        <v>28.969888888888889</v>
      </c>
      <c r="E2541" s="128">
        <f>(C2541+4.2+coefficient!$B$19-0.5)/0.95</f>
        <v>23.063157894736843</v>
      </c>
      <c r="F2541" s="185" t="s">
        <v>841</v>
      </c>
      <c r="G2541" s="179">
        <v>2540</v>
      </c>
      <c r="H2541" s="180">
        <f>(C2541+4.2+coefficient!$B$19)/0.85*1.19</f>
        <v>31.374000000000002</v>
      </c>
      <c r="I2541" s="132">
        <v>294</v>
      </c>
      <c r="J2541" s="132">
        <v>167454003</v>
      </c>
      <c r="K2541" s="132">
        <v>454544</v>
      </c>
      <c r="L2541" s="181">
        <f>(C2541+4.2+coefficient!$B$19)/0.88*1.19</f>
        <v>30.304431818181815</v>
      </c>
      <c r="M2541" s="135">
        <v>295</v>
      </c>
      <c r="N2541" s="135">
        <v>167454003</v>
      </c>
      <c r="O2541" s="135">
        <v>454545</v>
      </c>
      <c r="P2541" s="182">
        <f>(C2541+4.2+coefficient!$B$19-0.5)/0.88*1.19</f>
        <v>29.628295454545455</v>
      </c>
      <c r="Q2541" s="137">
        <v>296</v>
      </c>
      <c r="R2541" s="137">
        <v>167454003</v>
      </c>
      <c r="S2541" s="137">
        <v>454546</v>
      </c>
      <c r="T2541" s="186">
        <f t="shared" si="173"/>
        <v>14.07715909090909</v>
      </c>
      <c r="U2541" s="187">
        <v>758</v>
      </c>
      <c r="V2541" s="187">
        <v>167454003</v>
      </c>
      <c r="W2541" s="187">
        <v>603042</v>
      </c>
      <c r="X2541" s="188">
        <f>L2541-2</f>
        <v>28.304431818181815</v>
      </c>
      <c r="Y2541" s="189">
        <v>759</v>
      </c>
      <c r="Z2541" s="189">
        <v>167454003</v>
      </c>
      <c r="AA2541" s="189">
        <v>603043</v>
      </c>
      <c r="AB2541" s="357">
        <v>3</v>
      </c>
      <c r="AC2541"/>
      <c r="AD2541"/>
      <c r="AE2541">
        <v>1</v>
      </c>
      <c r="AF2541">
        <v>24.9</v>
      </c>
      <c r="AG2541">
        <v>0</v>
      </c>
      <c r="AH2541"/>
      <c r="AI2541"/>
      <c r="AJ2541"/>
    </row>
    <row r="2542" spans="1:36" s="4" customFormat="1" x14ac:dyDescent="0.25">
      <c r="A2542" s="146" t="s">
        <v>3382</v>
      </c>
      <c r="B2542" s="190">
        <v>167454004</v>
      </c>
      <c r="C2542" s="191">
        <v>6.03</v>
      </c>
      <c r="D2542" s="192">
        <f>(C2542+4.2+coefficient!$B$19-0.5)/0.9*1.19</f>
        <v>28.731888888888889</v>
      </c>
      <c r="E2542" s="193">
        <f>(C2542+4.2+coefficient!$B$19-0.5)/0.95</f>
        <v>22.873684210526317</v>
      </c>
      <c r="F2542" s="178" t="s">
        <v>841</v>
      </c>
      <c r="G2542" s="179">
        <v>2541</v>
      </c>
      <c r="H2542" s="180">
        <f>(C2542+4.2+coefficient!$B$19)/0.85*1.19</f>
        <v>31.121999999999996</v>
      </c>
      <c r="I2542" s="132">
        <v>294</v>
      </c>
      <c r="J2542" s="132">
        <v>167454004</v>
      </c>
      <c r="K2542" s="132">
        <v>454547</v>
      </c>
      <c r="L2542" s="181">
        <f>(C2542+4.2+coefficient!$B$19)/0.88*1.19</f>
        <v>30.061022727272725</v>
      </c>
      <c r="M2542" s="135">
        <v>295</v>
      </c>
      <c r="N2542" s="135">
        <v>167454004</v>
      </c>
      <c r="O2542" s="135">
        <v>454548</v>
      </c>
      <c r="P2542" s="182">
        <f>(C2542+4.2+coefficient!$B$19-0.5)/0.88*1.19</f>
        <v>29.384886363636365</v>
      </c>
      <c r="Q2542" s="137">
        <v>296</v>
      </c>
      <c r="R2542" s="137">
        <v>167454004</v>
      </c>
      <c r="S2542" s="137">
        <v>454549</v>
      </c>
      <c r="T2542" s="186">
        <f t="shared" si="173"/>
        <v>13.83375</v>
      </c>
      <c r="U2542" s="187">
        <v>758</v>
      </c>
      <c r="V2542" s="187">
        <v>167454004</v>
      </c>
      <c r="W2542" s="187">
        <v>603044</v>
      </c>
      <c r="X2542" s="188">
        <f>L2542-4.9</f>
        <v>25.161022727272723</v>
      </c>
      <c r="Y2542" s="189">
        <v>759</v>
      </c>
      <c r="Z2542" s="189">
        <v>167454004</v>
      </c>
      <c r="AA2542" s="189">
        <v>603045</v>
      </c>
      <c r="AB2542" s="357">
        <v>0</v>
      </c>
      <c r="AC2542"/>
      <c r="AD2542"/>
      <c r="AE2542"/>
      <c r="AF2542"/>
      <c r="AG2542"/>
      <c r="AH2542"/>
      <c r="AI2542"/>
      <c r="AJ2542"/>
    </row>
    <row r="2543" spans="1:36" s="4" customFormat="1" x14ac:dyDescent="0.25">
      <c r="A2543" s="125" t="s">
        <v>3383</v>
      </c>
      <c r="B2543" s="183">
        <v>167454005</v>
      </c>
      <c r="C2543" s="184">
        <v>3.56</v>
      </c>
      <c r="D2543" s="127">
        <f>(C2543+4.2+coefficient!$B$20-0.5)/0.9*1.19</f>
        <v>21.499333333333329</v>
      </c>
      <c r="E2543" s="128">
        <f>(C2543+4.2+coefficient!$B$20-0.5)/0.95</f>
        <v>17.11578947368421</v>
      </c>
      <c r="F2543" s="185" t="s">
        <v>842</v>
      </c>
      <c r="G2543" s="179">
        <v>2542</v>
      </c>
      <c r="H2543" s="180">
        <f>(C2543+4.2+coefficient!$B$20)/0.85*1.19</f>
        <v>23.463999999999995</v>
      </c>
      <c r="I2543" s="132">
        <v>294</v>
      </c>
      <c r="J2543" s="132">
        <v>167454005</v>
      </c>
      <c r="K2543" s="132">
        <v>454550</v>
      </c>
      <c r="L2543" s="181">
        <f>(C2543+4.2+coefficient!$B$20)/0.88*1.19</f>
        <v>22.664090909090906</v>
      </c>
      <c r="M2543" s="135">
        <v>295</v>
      </c>
      <c r="N2543" s="135">
        <v>167454005</v>
      </c>
      <c r="O2543" s="135">
        <v>454551</v>
      </c>
      <c r="P2543" s="182">
        <f>(C2543+4.2+coefficient!$B$20-0.5)/0.88*1.19</f>
        <v>21.987954545454542</v>
      </c>
      <c r="Q2543" s="137">
        <v>296</v>
      </c>
      <c r="R2543" s="137">
        <v>167454005</v>
      </c>
      <c r="S2543" s="137">
        <v>454552</v>
      </c>
      <c r="T2543" s="186">
        <f t="shared" si="173"/>
        <v>10.493636363636364</v>
      </c>
      <c r="U2543" s="187">
        <v>758</v>
      </c>
      <c r="V2543" s="187">
        <v>167454005</v>
      </c>
      <c r="W2543" s="187">
        <v>603046</v>
      </c>
      <c r="X2543" s="188">
        <f t="shared" ref="X2543:X2549" si="177">L2543-2</f>
        <v>20.664090909090906</v>
      </c>
      <c r="Y2543" s="189">
        <v>759</v>
      </c>
      <c r="Z2543" s="189">
        <v>167454005</v>
      </c>
      <c r="AA2543" s="189">
        <v>603047</v>
      </c>
      <c r="AB2543" s="357">
        <v>3</v>
      </c>
      <c r="AC2543"/>
      <c r="AD2543"/>
      <c r="AE2543"/>
      <c r="AF2543"/>
      <c r="AG2543"/>
      <c r="AH2543"/>
      <c r="AI2543"/>
      <c r="AJ2543"/>
    </row>
    <row r="2544" spans="1:36" s="4" customFormat="1" x14ac:dyDescent="0.25">
      <c r="A2544" s="144" t="s">
        <v>3384</v>
      </c>
      <c r="B2544" s="183">
        <v>167454006</v>
      </c>
      <c r="C2544" s="184">
        <v>7.13</v>
      </c>
      <c r="D2544" s="127">
        <f>(C2544+4.2+coefficient!$B$19-0.5)/0.9*1.19</f>
        <v>30.186333333333327</v>
      </c>
      <c r="E2544" s="128">
        <f>(C2544+4.2+coefficient!$B$19-0.5)/0.95</f>
        <v>24.03157894736842</v>
      </c>
      <c r="F2544" s="178" t="s">
        <v>841</v>
      </c>
      <c r="G2544" s="179">
        <v>2543</v>
      </c>
      <c r="H2544" s="180">
        <f>(C2544+4.2+coefficient!$B$19)/0.85*1.19</f>
        <v>32.661999999999999</v>
      </c>
      <c r="I2544" s="132">
        <v>294</v>
      </c>
      <c r="J2544" s="132">
        <v>167454006</v>
      </c>
      <c r="K2544" s="132">
        <v>454553</v>
      </c>
      <c r="L2544" s="181">
        <f>(C2544+4.2+coefficient!$B$19)/0.88*1.19</f>
        <v>31.548522727272722</v>
      </c>
      <c r="M2544" s="135">
        <v>295</v>
      </c>
      <c r="N2544" s="135">
        <v>167454006</v>
      </c>
      <c r="O2544" s="135">
        <v>454554</v>
      </c>
      <c r="P2544" s="182">
        <f>(C2544+4.2+coefficient!$B$19-0.5)/0.88*1.19</f>
        <v>30.872386363636359</v>
      </c>
      <c r="Q2544" s="137">
        <v>296</v>
      </c>
      <c r="R2544" s="137">
        <v>167454006</v>
      </c>
      <c r="S2544" s="137">
        <v>454555</v>
      </c>
      <c r="T2544" s="186">
        <f t="shared" si="173"/>
        <v>15.321249999999999</v>
      </c>
      <c r="U2544" s="187">
        <v>758</v>
      </c>
      <c r="V2544" s="187">
        <v>167454006</v>
      </c>
      <c r="W2544" s="187">
        <v>603048</v>
      </c>
      <c r="X2544" s="188">
        <f t="shared" si="177"/>
        <v>29.548522727272722</v>
      </c>
      <c r="Y2544" s="189">
        <v>759</v>
      </c>
      <c r="Z2544" s="189">
        <v>167454006</v>
      </c>
      <c r="AA2544" s="189">
        <v>603049</v>
      </c>
      <c r="AB2544" s="357">
        <v>3</v>
      </c>
      <c r="AC2544"/>
      <c r="AD2544"/>
      <c r="AE2544"/>
      <c r="AF2544"/>
      <c r="AG2544"/>
      <c r="AH2544"/>
      <c r="AI2544"/>
      <c r="AJ2544"/>
    </row>
    <row r="2545" spans="1:36" s="4" customFormat="1" x14ac:dyDescent="0.25">
      <c r="A2545" s="125" t="s">
        <v>3385</v>
      </c>
      <c r="B2545" s="183">
        <v>167454007</v>
      </c>
      <c r="C2545" s="184">
        <v>4.2</v>
      </c>
      <c r="D2545" s="127">
        <f>(C2545+4.2+coefficient!$B$20-0.5)/0.9*1.19</f>
        <v>22.345555555555553</v>
      </c>
      <c r="E2545" s="128">
        <f>(C2545+4.2+coefficient!$B$20-0.5)/0.95</f>
        <v>17.789473684210524</v>
      </c>
      <c r="F2545" s="185" t="s">
        <v>842</v>
      </c>
      <c r="G2545" s="179">
        <v>2544</v>
      </c>
      <c r="H2545" s="180">
        <f>(C2545+4.2+coefficient!$B$20)/0.85*1.19</f>
        <v>24.359999999999996</v>
      </c>
      <c r="I2545" s="132">
        <v>294</v>
      </c>
      <c r="J2545" s="132">
        <v>167454007</v>
      </c>
      <c r="K2545" s="132">
        <v>454556</v>
      </c>
      <c r="L2545" s="181">
        <f>(C2545+4.2+coefficient!$B$20)/0.88*1.19</f>
        <v>23.529545454545449</v>
      </c>
      <c r="M2545" s="135">
        <v>295</v>
      </c>
      <c r="N2545" s="135">
        <v>167454007</v>
      </c>
      <c r="O2545" s="135">
        <v>454557</v>
      </c>
      <c r="P2545" s="182">
        <f>(C2545+4.2+coefficient!$B$20-0.5)/0.88*1.19</f>
        <v>22.853409090909089</v>
      </c>
      <c r="Q2545" s="137">
        <v>296</v>
      </c>
      <c r="R2545" s="137">
        <v>167454007</v>
      </c>
      <c r="S2545" s="137">
        <v>454558</v>
      </c>
      <c r="T2545" s="186">
        <f t="shared" si="173"/>
        <v>11.359090909090908</v>
      </c>
      <c r="U2545" s="187">
        <v>758</v>
      </c>
      <c r="V2545" s="187">
        <v>167454007</v>
      </c>
      <c r="W2545" s="187">
        <v>603050</v>
      </c>
      <c r="X2545" s="188">
        <f t="shared" si="177"/>
        <v>21.529545454545449</v>
      </c>
      <c r="Y2545" s="189">
        <v>759</v>
      </c>
      <c r="Z2545" s="189">
        <v>167454007</v>
      </c>
      <c r="AA2545" s="189">
        <v>603051</v>
      </c>
      <c r="AB2545" s="357">
        <v>3</v>
      </c>
      <c r="AC2545"/>
      <c r="AD2545"/>
      <c r="AE2545"/>
      <c r="AF2545"/>
      <c r="AG2545"/>
      <c r="AH2545"/>
      <c r="AI2545"/>
      <c r="AJ2545"/>
    </row>
    <row r="2546" spans="1:36" s="4" customFormat="1" x14ac:dyDescent="0.25">
      <c r="A2546" s="144" t="s">
        <v>3386</v>
      </c>
      <c r="B2546" s="183">
        <v>167454008</v>
      </c>
      <c r="C2546" s="184">
        <v>7.77</v>
      </c>
      <c r="D2546" s="127">
        <f>(C2546+4.2+coefficient!$B$19-0.5)/0.9*1.19</f>
        <v>31.03255555555555</v>
      </c>
      <c r="E2546" s="128">
        <f>(C2546+4.2+coefficient!$B$19-0.5)/0.95</f>
        <v>24.705263157894738</v>
      </c>
      <c r="F2546" s="178" t="s">
        <v>841</v>
      </c>
      <c r="G2546" s="179">
        <v>2545</v>
      </c>
      <c r="H2546" s="180">
        <f>(C2546+4.2+coefficient!$B$19)/0.85*1.19</f>
        <v>33.558</v>
      </c>
      <c r="I2546" s="132">
        <v>294</v>
      </c>
      <c r="J2546" s="132">
        <v>167454008</v>
      </c>
      <c r="K2546" s="132">
        <v>454559</v>
      </c>
      <c r="L2546" s="181">
        <f>(C2546+4.2+coefficient!$B$19)/0.88*1.19</f>
        <v>32.413977272727273</v>
      </c>
      <c r="M2546" s="135">
        <v>295</v>
      </c>
      <c r="N2546" s="135">
        <v>167454008</v>
      </c>
      <c r="O2546" s="135">
        <v>454560</v>
      </c>
      <c r="P2546" s="182">
        <f>(C2546+4.2+coefficient!$B$19-0.5)/0.88*1.19</f>
        <v>31.737840909090906</v>
      </c>
      <c r="Q2546" s="137">
        <v>296</v>
      </c>
      <c r="R2546" s="137">
        <v>167454008</v>
      </c>
      <c r="S2546" s="137">
        <v>454561</v>
      </c>
      <c r="T2546" s="186">
        <f t="shared" si="173"/>
        <v>16.186704545454543</v>
      </c>
      <c r="U2546" s="187">
        <v>758</v>
      </c>
      <c r="V2546" s="187">
        <v>167454008</v>
      </c>
      <c r="W2546" s="187">
        <v>603052</v>
      </c>
      <c r="X2546" s="188">
        <f t="shared" si="177"/>
        <v>30.413977272727273</v>
      </c>
      <c r="Y2546" s="189">
        <v>759</v>
      </c>
      <c r="Z2546" s="189">
        <v>167454008</v>
      </c>
      <c r="AA2546" s="189">
        <v>603053</v>
      </c>
      <c r="AB2546" s="357">
        <v>3</v>
      </c>
      <c r="AC2546"/>
      <c r="AD2546"/>
      <c r="AE2546"/>
      <c r="AF2546"/>
      <c r="AG2546"/>
      <c r="AH2546"/>
      <c r="AI2546"/>
      <c r="AJ2546"/>
    </row>
    <row r="2547" spans="1:36" s="4" customFormat="1" x14ac:dyDescent="0.25">
      <c r="A2547" s="125" t="s">
        <v>3387</v>
      </c>
      <c r="B2547" s="183">
        <v>167454009</v>
      </c>
      <c r="C2547" s="184">
        <v>3.81</v>
      </c>
      <c r="D2547" s="127">
        <f>(C2547+4.2+coefficient!$B$20-0.5)/0.9*1.19</f>
        <v>21.829888888888885</v>
      </c>
      <c r="E2547" s="128">
        <f>(C2547+4.2+coefficient!$B$20-0.5)/0.95</f>
        <v>17.378947368421052</v>
      </c>
      <c r="F2547" s="185" t="s">
        <v>842</v>
      </c>
      <c r="G2547" s="179">
        <v>2546</v>
      </c>
      <c r="H2547" s="180">
        <f>(C2547+4.2+coefficient!$B$20)/0.85*1.19</f>
        <v>23.814</v>
      </c>
      <c r="I2547" s="132">
        <v>294</v>
      </c>
      <c r="J2547" s="132">
        <v>167454009</v>
      </c>
      <c r="K2547" s="132">
        <v>454562</v>
      </c>
      <c r="L2547" s="181">
        <f>(C2547+4.2+coefficient!$B$20)/0.88*1.19</f>
        <v>23.002159090909089</v>
      </c>
      <c r="M2547" s="135">
        <v>295</v>
      </c>
      <c r="N2547" s="135">
        <v>167454009</v>
      </c>
      <c r="O2547" s="135">
        <v>454563</v>
      </c>
      <c r="P2547" s="182">
        <f>(C2547+4.2+coefficient!$B$20-0.5)/0.88*1.19</f>
        <v>22.326022727272722</v>
      </c>
      <c r="Q2547" s="137">
        <v>296</v>
      </c>
      <c r="R2547" s="137">
        <v>167454009</v>
      </c>
      <c r="S2547" s="137">
        <v>454564</v>
      </c>
      <c r="T2547" s="186">
        <f t="shared" si="173"/>
        <v>10.831704545454544</v>
      </c>
      <c r="U2547" s="187">
        <v>758</v>
      </c>
      <c r="V2547" s="187">
        <v>167454009</v>
      </c>
      <c r="W2547" s="187">
        <v>603054</v>
      </c>
      <c r="X2547" s="188">
        <f t="shared" si="177"/>
        <v>21.002159090909089</v>
      </c>
      <c r="Y2547" s="189">
        <v>759</v>
      </c>
      <c r="Z2547" s="189">
        <v>167454009</v>
      </c>
      <c r="AA2547" s="189">
        <v>603055</v>
      </c>
      <c r="AB2547" s="357">
        <v>3</v>
      </c>
      <c r="AC2547"/>
      <c r="AD2547"/>
      <c r="AE2547"/>
      <c r="AF2547"/>
      <c r="AG2547"/>
      <c r="AH2547"/>
      <c r="AI2547"/>
      <c r="AJ2547"/>
    </row>
    <row r="2548" spans="1:36" s="4" customFormat="1" x14ac:dyDescent="0.25">
      <c r="A2548" s="144" t="s">
        <v>3388</v>
      </c>
      <c r="B2548" s="183">
        <v>167454010</v>
      </c>
      <c r="C2548" s="184">
        <v>5.76</v>
      </c>
      <c r="D2548" s="127">
        <f>(C2548+4.2+coefficient!$B$19-0.5)/0.9*1.19</f>
        <v>28.37488888888889</v>
      </c>
      <c r="E2548" s="128">
        <f>(C2548+4.2+coefficient!$B$19-0.5)/0.95</f>
        <v>22.589473684210528</v>
      </c>
      <c r="F2548" s="178" t="s">
        <v>841</v>
      </c>
      <c r="G2548" s="179">
        <v>2547</v>
      </c>
      <c r="H2548" s="180">
        <f>(C2548+4.2+coefficient!$B$19)/0.85*1.19</f>
        <v>30.744</v>
      </c>
      <c r="I2548" s="132">
        <v>294</v>
      </c>
      <c r="J2548" s="132">
        <v>167454010</v>
      </c>
      <c r="K2548" s="132">
        <v>454565</v>
      </c>
      <c r="L2548" s="181">
        <f>(C2548+4.2+coefficient!$B$19)/0.88*1.19</f>
        <v>29.695909090909094</v>
      </c>
      <c r="M2548" s="135">
        <v>295</v>
      </c>
      <c r="N2548" s="135">
        <v>167454010</v>
      </c>
      <c r="O2548" s="135">
        <v>454566</v>
      </c>
      <c r="P2548" s="182">
        <f>(C2548+4.2+coefficient!$B$19-0.5)/0.88*1.19</f>
        <v>29.019772727272727</v>
      </c>
      <c r="Q2548" s="137">
        <v>296</v>
      </c>
      <c r="R2548" s="137">
        <v>167454010</v>
      </c>
      <c r="S2548" s="137">
        <v>454567</v>
      </c>
      <c r="T2548" s="186">
        <f t="shared" si="173"/>
        <v>13.468636363636364</v>
      </c>
      <c r="U2548" s="187">
        <v>758</v>
      </c>
      <c r="V2548" s="187">
        <v>167454010</v>
      </c>
      <c r="W2548" s="187">
        <v>603056</v>
      </c>
      <c r="X2548" s="188">
        <f t="shared" si="177"/>
        <v>27.695909090909094</v>
      </c>
      <c r="Y2548" s="189">
        <v>759</v>
      </c>
      <c r="Z2548" s="189">
        <v>167454010</v>
      </c>
      <c r="AA2548" s="189">
        <v>603057</v>
      </c>
      <c r="AB2548" s="357">
        <v>3</v>
      </c>
      <c r="AC2548"/>
      <c r="AD2548"/>
      <c r="AE2548"/>
      <c r="AF2548"/>
      <c r="AG2548"/>
      <c r="AH2548"/>
      <c r="AI2548"/>
      <c r="AJ2548"/>
    </row>
    <row r="2549" spans="1:36" s="4" customFormat="1" x14ac:dyDescent="0.25">
      <c r="A2549" s="125" t="s">
        <v>3389</v>
      </c>
      <c r="B2549" s="183">
        <v>167454011</v>
      </c>
      <c r="C2549" s="184">
        <v>7.38</v>
      </c>
      <c r="D2549" s="127">
        <f>(C2549+4.2+coefficient!$B$19-0.5)/0.9*1.19</f>
        <v>30.516888888888886</v>
      </c>
      <c r="E2549" s="128">
        <f>(C2549+4.2+coefficient!$B$19-0.5)/0.95</f>
        <v>24.294736842105262</v>
      </c>
      <c r="F2549" s="185" t="s">
        <v>841</v>
      </c>
      <c r="G2549" s="179">
        <v>2548</v>
      </c>
      <c r="H2549" s="180">
        <f>(C2549+4.2+coefficient!$B$19)/0.85*1.19</f>
        <v>33.011999999999993</v>
      </c>
      <c r="I2549" s="132">
        <v>294</v>
      </c>
      <c r="J2549" s="132">
        <v>167454011</v>
      </c>
      <c r="K2549" s="132">
        <v>454568</v>
      </c>
      <c r="L2549" s="181">
        <f>(C2549+4.2+coefficient!$B$19)/0.88*1.19</f>
        <v>31.886590909090906</v>
      </c>
      <c r="M2549" s="135">
        <v>295</v>
      </c>
      <c r="N2549" s="135">
        <v>167454011</v>
      </c>
      <c r="O2549" s="135">
        <v>454569</v>
      </c>
      <c r="P2549" s="182">
        <f>(C2549+4.2+coefficient!$B$19-0.5)/0.88*1.19</f>
        <v>31.210454545454542</v>
      </c>
      <c r="Q2549" s="137">
        <v>296</v>
      </c>
      <c r="R2549" s="137">
        <v>167454011</v>
      </c>
      <c r="S2549" s="137">
        <v>454570</v>
      </c>
      <c r="T2549" s="186">
        <f t="shared" si="173"/>
        <v>15.659318181818181</v>
      </c>
      <c r="U2549" s="187">
        <v>758</v>
      </c>
      <c r="V2549" s="187">
        <v>167454011</v>
      </c>
      <c r="W2549" s="187">
        <v>603058</v>
      </c>
      <c r="X2549" s="188">
        <f t="shared" si="177"/>
        <v>29.886590909090906</v>
      </c>
      <c r="Y2549" s="189">
        <v>759</v>
      </c>
      <c r="Z2549" s="189">
        <v>167454011</v>
      </c>
      <c r="AA2549" s="189">
        <v>603059</v>
      </c>
      <c r="AB2549" s="357">
        <v>3</v>
      </c>
      <c r="AC2549"/>
      <c r="AD2549"/>
      <c r="AE2549"/>
      <c r="AF2549"/>
      <c r="AG2549"/>
      <c r="AH2549"/>
      <c r="AI2549"/>
      <c r="AJ2549"/>
    </row>
    <row r="2550" spans="1:36" s="4" customFormat="1" x14ac:dyDescent="0.25">
      <c r="A2550" s="146" t="s">
        <v>3390</v>
      </c>
      <c r="B2550" s="190">
        <v>167454012</v>
      </c>
      <c r="C2550" s="191">
        <v>5.73</v>
      </c>
      <c r="D2550" s="192">
        <f>(C2550+4.2+coefficient!$B$19-0.5)/0.9*1.19</f>
        <v>28.335222222222221</v>
      </c>
      <c r="E2550" s="193">
        <f>(C2550+4.2+coefficient!$B$19-0.5)/0.95</f>
        <v>22.557894736842105</v>
      </c>
      <c r="F2550" s="178" t="s">
        <v>841</v>
      </c>
      <c r="G2550" s="179">
        <v>2549</v>
      </c>
      <c r="H2550" s="180">
        <f>(C2550+4.2+coefficient!$B$19)/0.85*1.19</f>
        <v>30.701999999999998</v>
      </c>
      <c r="I2550" s="132">
        <v>294</v>
      </c>
      <c r="J2550" s="132">
        <v>167454012</v>
      </c>
      <c r="K2550" s="132">
        <v>454571</v>
      </c>
      <c r="L2550" s="181">
        <f>(C2550+4.2+coefficient!$B$19)/0.88*1.19</f>
        <v>29.65534090909091</v>
      </c>
      <c r="M2550" s="135">
        <v>295</v>
      </c>
      <c r="N2550" s="135">
        <v>167454012</v>
      </c>
      <c r="O2550" s="135">
        <v>454572</v>
      </c>
      <c r="P2550" s="182">
        <f>(C2550+4.2+coefficient!$B$19-0.5)/0.88*1.19</f>
        <v>28.979204545454543</v>
      </c>
      <c r="Q2550" s="137">
        <v>296</v>
      </c>
      <c r="R2550" s="137">
        <v>167454012</v>
      </c>
      <c r="S2550" s="137">
        <v>454573</v>
      </c>
      <c r="T2550" s="186">
        <f t="shared" si="173"/>
        <v>13.42806818181818</v>
      </c>
      <c r="U2550" s="187">
        <v>758</v>
      </c>
      <c r="V2550" s="187">
        <v>167454012</v>
      </c>
      <c r="W2550" s="187">
        <v>603060</v>
      </c>
      <c r="X2550" s="188">
        <f>L2550-4.9</f>
        <v>24.755340909090911</v>
      </c>
      <c r="Y2550" s="189">
        <v>759</v>
      </c>
      <c r="Z2550" s="189">
        <v>167454012</v>
      </c>
      <c r="AA2550" s="189">
        <v>603061</v>
      </c>
      <c r="AB2550" s="357">
        <v>0</v>
      </c>
      <c r="AC2550"/>
      <c r="AD2550"/>
      <c r="AE2550"/>
      <c r="AF2550"/>
      <c r="AG2550"/>
      <c r="AH2550"/>
      <c r="AI2550"/>
      <c r="AJ2550"/>
    </row>
    <row r="2551" spans="1:36" s="4" customFormat="1" x14ac:dyDescent="0.25">
      <c r="A2551" s="125" t="s">
        <v>3391</v>
      </c>
      <c r="B2551" s="183">
        <v>167454013</v>
      </c>
      <c r="C2551" s="184">
        <v>3.99</v>
      </c>
      <c r="D2551" s="127">
        <f>(C2551+4.2+coefficient!$B$20-0.5)/0.9*1.19</f>
        <v>22.067888888888888</v>
      </c>
      <c r="E2551" s="128">
        <f>(C2551+4.2+coefficient!$B$20-0.5)/0.95</f>
        <v>17.568421052631582</v>
      </c>
      <c r="F2551" s="185" t="s">
        <v>842</v>
      </c>
      <c r="G2551" s="179">
        <v>2550</v>
      </c>
      <c r="H2551" s="180">
        <f>(C2551+4.2+coefficient!$B$20)/0.85*1.19</f>
        <v>24.066000000000003</v>
      </c>
      <c r="I2551" s="132">
        <v>294</v>
      </c>
      <c r="J2551" s="132">
        <v>167454013</v>
      </c>
      <c r="K2551" s="132">
        <v>454574</v>
      </c>
      <c r="L2551" s="181">
        <f>(C2551+4.2+coefficient!$B$20)/0.88*1.19</f>
        <v>23.245568181818182</v>
      </c>
      <c r="M2551" s="135">
        <v>295</v>
      </c>
      <c r="N2551" s="135">
        <v>167454013</v>
      </c>
      <c r="O2551" s="135">
        <v>454575</v>
      </c>
      <c r="P2551" s="182">
        <f>(C2551+4.2+coefficient!$B$20-0.5)/0.88*1.19</f>
        <v>22.569431818181819</v>
      </c>
      <c r="Q2551" s="137">
        <v>296</v>
      </c>
      <c r="R2551" s="137">
        <v>167454013</v>
      </c>
      <c r="S2551" s="137">
        <v>454576</v>
      </c>
      <c r="T2551" s="186">
        <f t="shared" si="173"/>
        <v>11.075113636363637</v>
      </c>
      <c r="U2551" s="187">
        <v>758</v>
      </c>
      <c r="V2551" s="187">
        <v>167454013</v>
      </c>
      <c r="W2551" s="187">
        <v>603062</v>
      </c>
      <c r="X2551" s="188">
        <f>L2551-2</f>
        <v>21.245568181818182</v>
      </c>
      <c r="Y2551" s="189">
        <v>759</v>
      </c>
      <c r="Z2551" s="189">
        <v>167454013</v>
      </c>
      <c r="AA2551" s="189">
        <v>603063</v>
      </c>
      <c r="AB2551" s="357">
        <v>3</v>
      </c>
      <c r="AC2551"/>
      <c r="AD2551"/>
      <c r="AE2551">
        <v>2</v>
      </c>
      <c r="AF2551">
        <v>20.54</v>
      </c>
      <c r="AG2551">
        <v>0</v>
      </c>
      <c r="AH2551"/>
      <c r="AI2551"/>
      <c r="AJ2551"/>
    </row>
    <row r="2552" spans="1:36" s="4" customFormat="1" x14ac:dyDescent="0.25">
      <c r="A2552" s="144" t="s">
        <v>3392</v>
      </c>
      <c r="B2552" s="183">
        <v>167454014</v>
      </c>
      <c r="C2552" s="184">
        <v>7.56</v>
      </c>
      <c r="D2552" s="127">
        <f>(C2552+4.2+coefficient!$B$19-0.5)/0.9*1.19</f>
        <v>30.754888888888885</v>
      </c>
      <c r="E2552" s="128">
        <f>(C2552+4.2+coefficient!$B$19-0.5)/0.95</f>
        <v>24.484210526315788</v>
      </c>
      <c r="F2552" s="178" t="s">
        <v>841</v>
      </c>
      <c r="G2552" s="179">
        <v>2551</v>
      </c>
      <c r="H2552" s="180">
        <f>(C2552+4.2+coefficient!$B$19)/0.85*1.19</f>
        <v>33.263999999999996</v>
      </c>
      <c r="I2552" s="132">
        <v>294</v>
      </c>
      <c r="J2552" s="132">
        <v>167454014</v>
      </c>
      <c r="K2552" s="132">
        <v>454577</v>
      </c>
      <c r="L2552" s="181">
        <f>(C2552+4.2+coefficient!$B$19)/0.88*1.19</f>
        <v>32.129999999999995</v>
      </c>
      <c r="M2552" s="135">
        <v>295</v>
      </c>
      <c r="N2552" s="135">
        <v>167454014</v>
      </c>
      <c r="O2552" s="135">
        <v>454578</v>
      </c>
      <c r="P2552" s="182">
        <f>(C2552+4.2+coefficient!$B$19-0.5)/0.88*1.19</f>
        <v>31.453863636363632</v>
      </c>
      <c r="Q2552" s="137">
        <v>296</v>
      </c>
      <c r="R2552" s="137">
        <v>167454014</v>
      </c>
      <c r="S2552" s="137">
        <v>454579</v>
      </c>
      <c r="T2552" s="186">
        <f t="shared" si="173"/>
        <v>15.902727272727272</v>
      </c>
      <c r="U2552" s="187">
        <v>758</v>
      </c>
      <c r="V2552" s="187">
        <v>167454014</v>
      </c>
      <c r="W2552" s="187">
        <v>603064</v>
      </c>
      <c r="X2552" s="188">
        <f>L2552-2</f>
        <v>30.129999999999995</v>
      </c>
      <c r="Y2552" s="189">
        <v>759</v>
      </c>
      <c r="Z2552" s="189">
        <v>167454014</v>
      </c>
      <c r="AA2552" s="189">
        <v>603065</v>
      </c>
      <c r="AB2552" s="357">
        <v>3</v>
      </c>
      <c r="AC2552"/>
      <c r="AD2552"/>
      <c r="AE2552">
        <v>4</v>
      </c>
      <c r="AF2552">
        <v>29.43</v>
      </c>
      <c r="AG2552">
        <v>0</v>
      </c>
      <c r="AH2552"/>
      <c r="AI2552"/>
      <c r="AJ2552"/>
    </row>
    <row r="2553" spans="1:36" s="4" customFormat="1" x14ac:dyDescent="0.25">
      <c r="A2553" s="125" t="s">
        <v>3393</v>
      </c>
      <c r="B2553" s="183">
        <v>167454015</v>
      </c>
      <c r="C2553" s="184">
        <v>7.56</v>
      </c>
      <c r="D2553" s="127">
        <f>(C2553+4.2+coefficient!$B$19-0.5)/0.9*1.19</f>
        <v>30.754888888888885</v>
      </c>
      <c r="E2553" s="128">
        <f>(C2553+4.2+coefficient!$B$19-0.5)/0.95</f>
        <v>24.484210526315788</v>
      </c>
      <c r="F2553" s="185" t="s">
        <v>841</v>
      </c>
      <c r="G2553" s="179">
        <v>2552</v>
      </c>
      <c r="H2553" s="180">
        <f>(C2553+4.2+coefficient!$B$19)/0.85*1.19</f>
        <v>33.263999999999996</v>
      </c>
      <c r="I2553" s="132">
        <v>294</v>
      </c>
      <c r="J2553" s="132">
        <v>167454015</v>
      </c>
      <c r="K2553" s="132">
        <v>454580</v>
      </c>
      <c r="L2553" s="181">
        <f>(C2553+4.2+coefficient!$B$19)/0.88*1.19</f>
        <v>32.129999999999995</v>
      </c>
      <c r="M2553" s="135">
        <v>295</v>
      </c>
      <c r="N2553" s="135">
        <v>167454015</v>
      </c>
      <c r="O2553" s="135">
        <v>454581</v>
      </c>
      <c r="P2553" s="182">
        <f>(C2553+4.2+coefficient!$B$19-0.5)/0.88*1.19</f>
        <v>31.453863636363632</v>
      </c>
      <c r="Q2553" s="137">
        <v>296</v>
      </c>
      <c r="R2553" s="137">
        <v>167454015</v>
      </c>
      <c r="S2553" s="137">
        <v>454582</v>
      </c>
      <c r="T2553" s="186">
        <f t="shared" si="173"/>
        <v>15.902727272727272</v>
      </c>
      <c r="U2553" s="187">
        <v>758</v>
      </c>
      <c r="V2553" s="187">
        <v>167454015</v>
      </c>
      <c r="W2553" s="187">
        <v>603066</v>
      </c>
      <c r="X2553" s="188">
        <f>L2553-2</f>
        <v>30.129999999999995</v>
      </c>
      <c r="Y2553" s="189">
        <v>759</v>
      </c>
      <c r="Z2553" s="189">
        <v>167454015</v>
      </c>
      <c r="AA2553" s="189">
        <v>603067</v>
      </c>
      <c r="AB2553" s="357">
        <v>3</v>
      </c>
      <c r="AC2553"/>
      <c r="AD2553"/>
      <c r="AE2553"/>
      <c r="AF2553"/>
      <c r="AG2553"/>
      <c r="AH2553"/>
      <c r="AI2553"/>
      <c r="AJ2553"/>
    </row>
    <row r="2554" spans="1:36" s="4" customFormat="1" x14ac:dyDescent="0.25">
      <c r="A2554" s="144" t="s">
        <v>3394</v>
      </c>
      <c r="B2554" s="183">
        <v>167454016</v>
      </c>
      <c r="C2554" s="184">
        <v>3.18</v>
      </c>
      <c r="D2554" s="127">
        <f>(C2554+4.2+coefficient!$B$21-0.5)/0.9*1.19</f>
        <v>18.352444444444444</v>
      </c>
      <c r="E2554" s="128">
        <f>(C2554+4.2+coefficient!$B$21-0.5)/0.95</f>
        <v>14.610526315789475</v>
      </c>
      <c r="F2554" s="178" t="s">
        <v>516</v>
      </c>
      <c r="G2554" s="179">
        <v>2553</v>
      </c>
      <c r="H2554" s="180">
        <f>(C2554+4.2+coefficient!$B$21)/0.85*1.19</f>
        <v>20.131999999999998</v>
      </c>
      <c r="I2554" s="132">
        <v>294</v>
      </c>
      <c r="J2554" s="132">
        <v>167454016</v>
      </c>
      <c r="K2554" s="132">
        <v>454583</v>
      </c>
      <c r="L2554" s="181">
        <f>(C2554+4.2+coefficient!$B$21)/0.88*1.19</f>
        <v>19.445681818181818</v>
      </c>
      <c r="M2554" s="135">
        <v>295</v>
      </c>
      <c r="N2554" s="135">
        <v>167454016</v>
      </c>
      <c r="O2554" s="135">
        <v>454584</v>
      </c>
      <c r="P2554" s="182">
        <f>(C2554+4.2+coefficient!$B$21-0.5)/0.88*1.19</f>
        <v>18.769545454545455</v>
      </c>
      <c r="Q2554" s="137">
        <v>296</v>
      </c>
      <c r="R2554" s="137">
        <v>167454016</v>
      </c>
      <c r="S2554" s="137">
        <v>454585</v>
      </c>
      <c r="T2554" s="186">
        <f t="shared" si="173"/>
        <v>9.9797727272727279</v>
      </c>
      <c r="U2554" s="187">
        <v>758</v>
      </c>
      <c r="V2554" s="187">
        <v>167454016</v>
      </c>
      <c r="W2554" s="187">
        <v>603068</v>
      </c>
      <c r="X2554" s="188">
        <f t="shared" ref="X2554:X2561" si="178">L2554-1</f>
        <v>18.445681818181818</v>
      </c>
      <c r="Y2554" s="189">
        <v>759</v>
      </c>
      <c r="Z2554" s="189">
        <v>167454016</v>
      </c>
      <c r="AA2554" s="189">
        <v>603069</v>
      </c>
      <c r="AB2554" s="357">
        <v>6</v>
      </c>
      <c r="AC2554"/>
      <c r="AD2554"/>
      <c r="AE2554"/>
      <c r="AF2554"/>
      <c r="AG2554"/>
      <c r="AH2554"/>
      <c r="AI2554"/>
      <c r="AJ2554"/>
    </row>
    <row r="2555" spans="1:36" s="4" customFormat="1" x14ac:dyDescent="0.25">
      <c r="A2555" s="125" t="s">
        <v>3395</v>
      </c>
      <c r="B2555" s="183">
        <v>167454017</v>
      </c>
      <c r="C2555" s="184">
        <v>3.89</v>
      </c>
      <c r="D2555" s="127">
        <f>(C2555+4.2+coefficient!$B$20-0.5)/0.9*1.19</f>
        <v>21.935666666666666</v>
      </c>
      <c r="E2555" s="128">
        <f>(C2555+4.2+coefficient!$B$20-0.5)/0.95</f>
        <v>17.463157894736842</v>
      </c>
      <c r="F2555" s="185" t="s">
        <v>842</v>
      </c>
      <c r="G2555" s="179">
        <v>2554</v>
      </c>
      <c r="H2555" s="180">
        <f>(C2555+4.2+coefficient!$B$20)/0.85*1.19</f>
        <v>23.925999999999998</v>
      </c>
      <c r="I2555" s="132">
        <v>294</v>
      </c>
      <c r="J2555" s="132">
        <v>167454017</v>
      </c>
      <c r="K2555" s="132">
        <v>454586</v>
      </c>
      <c r="L2555" s="181">
        <f>(C2555+4.2+coefficient!$B$20)/0.88*1.19</f>
        <v>23.110340909090908</v>
      </c>
      <c r="M2555" s="135">
        <v>295</v>
      </c>
      <c r="N2555" s="135">
        <v>167454017</v>
      </c>
      <c r="O2555" s="135">
        <v>454587</v>
      </c>
      <c r="P2555" s="182">
        <f>(C2555+4.2+coefficient!$B$20-0.5)/0.88*1.19</f>
        <v>22.434204545454545</v>
      </c>
      <c r="Q2555" s="137">
        <v>296</v>
      </c>
      <c r="R2555" s="137">
        <v>167454017</v>
      </c>
      <c r="S2555" s="137">
        <v>454588</v>
      </c>
      <c r="T2555" s="186">
        <f t="shared" si="173"/>
        <v>10.939886363636363</v>
      </c>
      <c r="U2555" s="187">
        <v>758</v>
      </c>
      <c r="V2555" s="187">
        <v>167454017</v>
      </c>
      <c r="W2555" s="187">
        <v>603070</v>
      </c>
      <c r="X2555" s="188">
        <f t="shared" si="178"/>
        <v>22.110340909090908</v>
      </c>
      <c r="Y2555" s="189">
        <v>759</v>
      </c>
      <c r="Z2555" s="189">
        <v>167454017</v>
      </c>
      <c r="AA2555" s="189">
        <v>603071</v>
      </c>
      <c r="AB2555" s="357">
        <v>6</v>
      </c>
      <c r="AC2555"/>
      <c r="AD2555"/>
      <c r="AE2555"/>
      <c r="AF2555"/>
      <c r="AG2555"/>
      <c r="AH2555"/>
      <c r="AI2555"/>
      <c r="AJ2555"/>
    </row>
    <row r="2556" spans="1:36" s="4" customFormat="1" x14ac:dyDescent="0.25">
      <c r="A2556" s="144" t="s">
        <v>3396</v>
      </c>
      <c r="B2556" s="183">
        <v>167454018</v>
      </c>
      <c r="C2556" s="184">
        <v>7.46</v>
      </c>
      <c r="D2556" s="127">
        <f>(C2556+4.2+coefficient!$B$19-0.5)/0.9*1.19</f>
        <v>30.622666666666667</v>
      </c>
      <c r="E2556" s="128">
        <f>(C2556+4.2+coefficient!$B$19-0.5)/0.95</f>
        <v>24.378947368421056</v>
      </c>
      <c r="F2556" s="178" t="s">
        <v>841</v>
      </c>
      <c r="G2556" s="179">
        <v>2555</v>
      </c>
      <c r="H2556" s="180">
        <f>(C2556+4.2+coefficient!$B$19)/0.85*1.19</f>
        <v>33.124000000000002</v>
      </c>
      <c r="I2556" s="132">
        <v>294</v>
      </c>
      <c r="J2556" s="132">
        <v>167454018</v>
      </c>
      <c r="K2556" s="132">
        <v>454589</v>
      </c>
      <c r="L2556" s="181">
        <f>(C2556+4.2+coefficient!$B$19)/0.88*1.19</f>
        <v>31.994772727272725</v>
      </c>
      <c r="M2556" s="135">
        <v>295</v>
      </c>
      <c r="N2556" s="135">
        <v>167454018</v>
      </c>
      <c r="O2556" s="135">
        <v>454590</v>
      </c>
      <c r="P2556" s="182">
        <f>(C2556+4.2+coefficient!$B$19-0.5)/0.88*1.19</f>
        <v>31.318636363636362</v>
      </c>
      <c r="Q2556" s="137">
        <v>296</v>
      </c>
      <c r="R2556" s="137">
        <v>167454018</v>
      </c>
      <c r="S2556" s="137">
        <v>454591</v>
      </c>
      <c r="T2556" s="186">
        <f t="shared" si="173"/>
        <v>15.7675</v>
      </c>
      <c r="U2556" s="187">
        <v>758</v>
      </c>
      <c r="V2556" s="187">
        <v>167454018</v>
      </c>
      <c r="W2556" s="187">
        <v>603072</v>
      </c>
      <c r="X2556" s="188">
        <f t="shared" si="178"/>
        <v>30.994772727272725</v>
      </c>
      <c r="Y2556" s="189">
        <v>759</v>
      </c>
      <c r="Z2556" s="189">
        <v>167454018</v>
      </c>
      <c r="AA2556" s="189">
        <v>603073</v>
      </c>
      <c r="AB2556" s="357">
        <v>6</v>
      </c>
      <c r="AC2556"/>
      <c r="AD2556"/>
      <c r="AE2556"/>
      <c r="AF2556"/>
      <c r="AG2556"/>
      <c r="AH2556"/>
      <c r="AI2556"/>
      <c r="AJ2556"/>
    </row>
    <row r="2557" spans="1:36" s="4" customFormat="1" x14ac:dyDescent="0.25">
      <c r="A2557" s="148" t="s">
        <v>3397</v>
      </c>
      <c r="B2557" s="190">
        <v>167454019</v>
      </c>
      <c r="C2557" s="191">
        <v>4.8499999999999996</v>
      </c>
      <c r="D2557" s="192">
        <f>(C2557+4.2+coefficient!$B$20-0.5)/0.9*1.19</f>
        <v>23.204999999999998</v>
      </c>
      <c r="E2557" s="193">
        <f>(C2557+4.2+coefficient!$B$20-0.5)/0.95</f>
        <v>18.473684210526319</v>
      </c>
      <c r="F2557" s="185" t="s">
        <v>842</v>
      </c>
      <c r="G2557" s="179">
        <v>2556</v>
      </c>
      <c r="H2557" s="180">
        <f>(C2557+4.2+coefficient!$B$20)/0.85*1.19</f>
        <v>25.270000000000003</v>
      </c>
      <c r="I2557" s="132">
        <v>294</v>
      </c>
      <c r="J2557" s="132">
        <v>167454019</v>
      </c>
      <c r="K2557" s="132">
        <v>454592</v>
      </c>
      <c r="L2557" s="181">
        <f>(C2557+4.2+coefficient!$B$20)/0.88*1.19</f>
        <v>24.408522727272725</v>
      </c>
      <c r="M2557" s="135">
        <v>295</v>
      </c>
      <c r="N2557" s="135">
        <v>167454019</v>
      </c>
      <c r="O2557" s="135">
        <v>454593</v>
      </c>
      <c r="P2557" s="182">
        <f>(C2557+4.2+coefficient!$B$20-0.5)/0.88*1.19</f>
        <v>23.732386363636365</v>
      </c>
      <c r="Q2557" s="137">
        <v>296</v>
      </c>
      <c r="R2557" s="137">
        <v>167454019</v>
      </c>
      <c r="S2557" s="137">
        <v>454594</v>
      </c>
      <c r="T2557" s="186">
        <f t="shared" si="173"/>
        <v>12.238068181818182</v>
      </c>
      <c r="U2557" s="187">
        <v>758</v>
      </c>
      <c r="V2557" s="187">
        <v>167454019</v>
      </c>
      <c r="W2557" s="187">
        <v>603074</v>
      </c>
      <c r="X2557" s="188">
        <f t="shared" si="178"/>
        <v>23.408522727272725</v>
      </c>
      <c r="Y2557" s="189">
        <v>759</v>
      </c>
      <c r="Z2557" s="189">
        <v>167454019</v>
      </c>
      <c r="AA2557" s="189">
        <v>603075</v>
      </c>
      <c r="AB2557" s="357">
        <v>6</v>
      </c>
      <c r="AC2557"/>
      <c r="AD2557"/>
      <c r="AE2557"/>
      <c r="AF2557"/>
      <c r="AG2557"/>
      <c r="AH2557"/>
      <c r="AI2557"/>
      <c r="AJ2557"/>
    </row>
    <row r="2558" spans="1:36" s="4" customFormat="1" x14ac:dyDescent="0.25">
      <c r="A2558" s="146" t="s">
        <v>3398</v>
      </c>
      <c r="B2558" s="190">
        <v>167454020</v>
      </c>
      <c r="C2558" s="191">
        <v>6.05</v>
      </c>
      <c r="D2558" s="192">
        <f>(C2558+4.2+coefficient!$B$19-0.5)/0.9*1.19</f>
        <v>28.758333333333329</v>
      </c>
      <c r="E2558" s="193">
        <f>(C2558+4.2+coefficient!$B$19-0.5)/0.95</f>
        <v>22.894736842105264</v>
      </c>
      <c r="F2558" s="178" t="s">
        <v>841</v>
      </c>
      <c r="G2558" s="179">
        <v>2557</v>
      </c>
      <c r="H2558" s="180">
        <f>(C2558+4.2+coefficient!$B$19)/0.85*1.19</f>
        <v>31.15</v>
      </c>
      <c r="I2558" s="132">
        <v>294</v>
      </c>
      <c r="J2558" s="132">
        <v>167454020</v>
      </c>
      <c r="K2558" s="132">
        <v>454595</v>
      </c>
      <c r="L2558" s="181">
        <f>(C2558+4.2+coefficient!$B$19)/0.88*1.19</f>
        <v>30.08806818181818</v>
      </c>
      <c r="M2558" s="135">
        <v>295</v>
      </c>
      <c r="N2558" s="135">
        <v>167454020</v>
      </c>
      <c r="O2558" s="135">
        <v>454596</v>
      </c>
      <c r="P2558" s="182">
        <f>(C2558+4.2+coefficient!$B$19-0.5)/0.88*1.19</f>
        <v>29.411931818181817</v>
      </c>
      <c r="Q2558" s="137">
        <v>296</v>
      </c>
      <c r="R2558" s="137">
        <v>167454020</v>
      </c>
      <c r="S2558" s="137">
        <v>454597</v>
      </c>
      <c r="T2558" s="186">
        <f t="shared" si="173"/>
        <v>13.860795454545455</v>
      </c>
      <c r="U2558" s="187">
        <v>758</v>
      </c>
      <c r="V2558" s="187">
        <v>167454020</v>
      </c>
      <c r="W2558" s="187">
        <v>603076</v>
      </c>
      <c r="X2558" s="188">
        <f t="shared" si="178"/>
        <v>29.08806818181818</v>
      </c>
      <c r="Y2558" s="189">
        <v>759</v>
      </c>
      <c r="Z2558" s="189">
        <v>167454020</v>
      </c>
      <c r="AA2558" s="189">
        <v>603077</v>
      </c>
      <c r="AB2558" s="357">
        <v>6</v>
      </c>
      <c r="AC2558"/>
      <c r="AD2558"/>
      <c r="AE2558"/>
      <c r="AF2558"/>
      <c r="AG2558"/>
      <c r="AH2558"/>
      <c r="AI2558"/>
      <c r="AJ2558"/>
    </row>
    <row r="2559" spans="1:36" s="4" customFormat="1" x14ac:dyDescent="0.25">
      <c r="A2559" s="148" t="s">
        <v>3399</v>
      </c>
      <c r="B2559" s="190">
        <v>167454021</v>
      </c>
      <c r="C2559" s="191">
        <v>6.8</v>
      </c>
      <c r="D2559" s="192">
        <f>(C2559+4.2+coefficient!$B$19-0.5)/0.9*1.19</f>
        <v>29.75</v>
      </c>
      <c r="E2559" s="193">
        <f>(C2559+4.2+coefficient!$B$19-0.5)/0.95</f>
        <v>23.684210526315791</v>
      </c>
      <c r="F2559" s="185" t="s">
        <v>841</v>
      </c>
      <c r="G2559" s="179">
        <v>2558</v>
      </c>
      <c r="H2559" s="180">
        <f>(C2559+4.2+coefficient!$B$19)/0.85*1.19</f>
        <v>32.199999999999996</v>
      </c>
      <c r="I2559" s="132">
        <v>294</v>
      </c>
      <c r="J2559" s="132">
        <v>167454021</v>
      </c>
      <c r="K2559" s="132">
        <v>454598</v>
      </c>
      <c r="L2559" s="181">
        <f>(C2559+4.2+coefficient!$B$19)/0.88*1.19</f>
        <v>31.102272727272727</v>
      </c>
      <c r="M2559" s="135">
        <v>295</v>
      </c>
      <c r="N2559" s="135">
        <v>167454021</v>
      </c>
      <c r="O2559" s="135">
        <v>454599</v>
      </c>
      <c r="P2559" s="182">
        <f>(C2559+4.2+coefficient!$B$19-0.5)/0.88*1.19</f>
        <v>30.42613636363636</v>
      </c>
      <c r="Q2559" s="137">
        <v>296</v>
      </c>
      <c r="R2559" s="137">
        <v>167454021</v>
      </c>
      <c r="S2559" s="137">
        <v>454600</v>
      </c>
      <c r="T2559" s="186">
        <f t="shared" si="173"/>
        <v>14.875</v>
      </c>
      <c r="U2559" s="187">
        <v>758</v>
      </c>
      <c r="V2559" s="187">
        <v>167454021</v>
      </c>
      <c r="W2559" s="187">
        <v>603078</v>
      </c>
      <c r="X2559" s="188">
        <f t="shared" si="178"/>
        <v>30.102272727272727</v>
      </c>
      <c r="Y2559" s="189">
        <v>759</v>
      </c>
      <c r="Z2559" s="189">
        <v>167454021</v>
      </c>
      <c r="AA2559" s="189">
        <v>603079</v>
      </c>
      <c r="AB2559" s="357">
        <v>6</v>
      </c>
      <c r="AC2559"/>
      <c r="AD2559"/>
      <c r="AE2559"/>
      <c r="AF2559"/>
      <c r="AG2559"/>
      <c r="AH2559"/>
      <c r="AI2559"/>
      <c r="AJ2559"/>
    </row>
    <row r="2560" spans="1:36" s="4" customFormat="1" x14ac:dyDescent="0.25">
      <c r="A2560" s="146" t="s">
        <v>3400</v>
      </c>
      <c r="B2560" s="190">
        <v>167454022</v>
      </c>
      <c r="C2560" s="191">
        <v>5.97</v>
      </c>
      <c r="D2560" s="192">
        <f>(C2560+4.2+coefficient!$B$19-0.5)/0.9*1.19</f>
        <v>28.652555555555555</v>
      </c>
      <c r="E2560" s="193">
        <f>(C2560+4.2+coefficient!$B$19-0.5)/0.95</f>
        <v>22.810526315789478</v>
      </c>
      <c r="F2560" s="178" t="s">
        <v>841</v>
      </c>
      <c r="G2560" s="179">
        <v>2559</v>
      </c>
      <c r="H2560" s="180">
        <f>(C2560+4.2+coefficient!$B$19)/0.85*1.19</f>
        <v>31.038000000000004</v>
      </c>
      <c r="I2560" s="132">
        <v>294</v>
      </c>
      <c r="J2560" s="132">
        <v>167454022</v>
      </c>
      <c r="K2560" s="132">
        <v>454601</v>
      </c>
      <c r="L2560" s="181">
        <f>(C2560+4.2+coefficient!$B$19)/0.88*1.19</f>
        <v>29.979886363636364</v>
      </c>
      <c r="M2560" s="135">
        <v>295</v>
      </c>
      <c r="N2560" s="135">
        <v>167454022</v>
      </c>
      <c r="O2560" s="135">
        <v>454602</v>
      </c>
      <c r="P2560" s="182">
        <f>(C2560+4.2+coefficient!$B$19-0.5)/0.88*1.19</f>
        <v>29.303750000000004</v>
      </c>
      <c r="Q2560" s="137">
        <v>296</v>
      </c>
      <c r="R2560" s="137">
        <v>167454022</v>
      </c>
      <c r="S2560" s="137">
        <v>454603</v>
      </c>
      <c r="T2560" s="186">
        <f t="shared" si="173"/>
        <v>13.752613636363636</v>
      </c>
      <c r="U2560" s="187">
        <v>758</v>
      </c>
      <c r="V2560" s="187">
        <v>167454022</v>
      </c>
      <c r="W2560" s="187">
        <v>603080</v>
      </c>
      <c r="X2560" s="188">
        <f t="shared" si="178"/>
        <v>28.979886363636364</v>
      </c>
      <c r="Y2560" s="189">
        <v>759</v>
      </c>
      <c r="Z2560" s="189">
        <v>167454022</v>
      </c>
      <c r="AA2560" s="189">
        <v>603081</v>
      </c>
      <c r="AB2560" s="357">
        <v>6</v>
      </c>
      <c r="AC2560"/>
      <c r="AD2560"/>
      <c r="AE2560"/>
      <c r="AF2560"/>
      <c r="AG2560"/>
      <c r="AH2560"/>
      <c r="AI2560"/>
      <c r="AJ2560"/>
    </row>
    <row r="2561" spans="1:36" s="4" customFormat="1" x14ac:dyDescent="0.25">
      <c r="A2561" s="148" t="s">
        <v>3401</v>
      </c>
      <c r="B2561" s="190">
        <v>167454023</v>
      </c>
      <c r="C2561" s="191">
        <v>6.95</v>
      </c>
      <c r="D2561" s="192">
        <f>(C2561+4.2+coefficient!$B$19-0.5)/0.9*1.19</f>
        <v>29.948333333333331</v>
      </c>
      <c r="E2561" s="193">
        <f>(C2561+4.2+coefficient!$B$19-0.5)/0.95</f>
        <v>23.842105263157894</v>
      </c>
      <c r="F2561" s="185" t="s">
        <v>841</v>
      </c>
      <c r="G2561" s="179">
        <v>2560</v>
      </c>
      <c r="H2561" s="180">
        <f>(C2561+4.2+coefficient!$B$19)/0.85*1.19</f>
        <v>32.409999999999997</v>
      </c>
      <c r="I2561" s="132">
        <v>294</v>
      </c>
      <c r="J2561" s="132">
        <v>167454023</v>
      </c>
      <c r="K2561" s="132">
        <v>454604</v>
      </c>
      <c r="L2561" s="181">
        <f>(C2561+4.2+coefficient!$B$19)/0.88*1.19</f>
        <v>31.305113636363632</v>
      </c>
      <c r="M2561" s="135">
        <v>295</v>
      </c>
      <c r="N2561" s="135">
        <v>167454023</v>
      </c>
      <c r="O2561" s="135">
        <v>454605</v>
      </c>
      <c r="P2561" s="182">
        <f>(C2561+4.2+coefficient!$B$19-0.5)/0.88*1.19</f>
        <v>30.628977272727273</v>
      </c>
      <c r="Q2561" s="137">
        <v>296</v>
      </c>
      <c r="R2561" s="137">
        <v>167454023</v>
      </c>
      <c r="S2561" s="137">
        <v>454606</v>
      </c>
      <c r="T2561" s="186">
        <f t="shared" si="173"/>
        <v>15.077840909090908</v>
      </c>
      <c r="U2561" s="187">
        <v>758</v>
      </c>
      <c r="V2561" s="187">
        <v>167454023</v>
      </c>
      <c r="W2561" s="187">
        <v>603082</v>
      </c>
      <c r="X2561" s="188">
        <f t="shared" si="178"/>
        <v>30.305113636363632</v>
      </c>
      <c r="Y2561" s="189">
        <v>759</v>
      </c>
      <c r="Z2561" s="189">
        <v>167454023</v>
      </c>
      <c r="AA2561" s="189">
        <v>603083</v>
      </c>
      <c r="AB2561" s="357">
        <v>6</v>
      </c>
      <c r="AC2561"/>
      <c r="AD2561"/>
      <c r="AE2561"/>
      <c r="AF2561"/>
      <c r="AG2561"/>
      <c r="AH2561"/>
      <c r="AI2561"/>
      <c r="AJ2561"/>
    </row>
    <row r="2562" spans="1:36" s="4" customFormat="1" x14ac:dyDescent="0.25">
      <c r="A2562" s="146" t="s">
        <v>3402</v>
      </c>
      <c r="B2562" s="190">
        <v>167454024</v>
      </c>
      <c r="C2562" s="191">
        <v>6.77</v>
      </c>
      <c r="D2562" s="192">
        <f>(C2562+4.2+coefficient!$B$19-0.5)/0.9*1.19</f>
        <v>29.710333333333331</v>
      </c>
      <c r="E2562" s="193">
        <f>(C2562+4.2+coefficient!$B$19-0.5)/0.95</f>
        <v>23.652631578947368</v>
      </c>
      <c r="F2562" s="178" t="s">
        <v>841</v>
      </c>
      <c r="G2562" s="179">
        <v>2561</v>
      </c>
      <c r="H2562" s="180">
        <f>(C2562+4.2+coefficient!$B$19)/0.85*1.19</f>
        <v>32.158000000000001</v>
      </c>
      <c r="I2562" s="132">
        <v>294</v>
      </c>
      <c r="J2562" s="132">
        <v>167454024</v>
      </c>
      <c r="K2562" s="132">
        <v>454607</v>
      </c>
      <c r="L2562" s="181">
        <f>(C2562+4.2+coefficient!$B$19)/0.88*1.19</f>
        <v>31.061704545454543</v>
      </c>
      <c r="M2562" s="135">
        <v>295</v>
      </c>
      <c r="N2562" s="135">
        <v>167454024</v>
      </c>
      <c r="O2562" s="135">
        <v>454608</v>
      </c>
      <c r="P2562" s="182">
        <f>(C2562+4.2+coefficient!$B$19-0.5)/0.88*1.19</f>
        <v>30.385568181818176</v>
      </c>
      <c r="Q2562" s="137">
        <v>296</v>
      </c>
      <c r="R2562" s="137">
        <v>167454024</v>
      </c>
      <c r="S2562" s="137">
        <v>454609</v>
      </c>
      <c r="T2562" s="186">
        <f t="shared" ref="T2562:T2625" si="179">(C2562+4.2)/0.88*1.19</f>
        <v>14.834431818181816</v>
      </c>
      <c r="U2562" s="187">
        <v>758</v>
      </c>
      <c r="V2562" s="187">
        <v>167454024</v>
      </c>
      <c r="W2562" s="187">
        <v>603084</v>
      </c>
      <c r="X2562" s="188">
        <f t="shared" ref="X2562:X2577" si="180">L2562-4.9</f>
        <v>26.16170454545454</v>
      </c>
      <c r="Y2562" s="189">
        <v>759</v>
      </c>
      <c r="Z2562" s="189">
        <v>167454024</v>
      </c>
      <c r="AA2562" s="189">
        <v>603085</v>
      </c>
      <c r="AB2562" s="357">
        <v>0</v>
      </c>
      <c r="AC2562"/>
      <c r="AD2562"/>
      <c r="AE2562"/>
      <c r="AF2562"/>
      <c r="AG2562"/>
      <c r="AH2562"/>
      <c r="AI2562"/>
      <c r="AJ2562"/>
    </row>
    <row r="2563" spans="1:36" s="4" customFormat="1" x14ac:dyDescent="0.25">
      <c r="A2563" s="148" t="s">
        <v>3403</v>
      </c>
      <c r="B2563" s="190">
        <v>167454025</v>
      </c>
      <c r="C2563" s="191">
        <v>4.8499999999999996</v>
      </c>
      <c r="D2563" s="192">
        <f>(C2563+4.2+coefficient!$B$20-0.5)/0.9*1.19</f>
        <v>23.204999999999998</v>
      </c>
      <c r="E2563" s="193">
        <f>(C2563+4.2+coefficient!$B$20-0.5)/0.95</f>
        <v>18.473684210526319</v>
      </c>
      <c r="F2563" s="185" t="s">
        <v>842</v>
      </c>
      <c r="G2563" s="179">
        <v>2562</v>
      </c>
      <c r="H2563" s="180">
        <f>(C2563+4.2+coefficient!$B$20)/0.85*1.19</f>
        <v>25.270000000000003</v>
      </c>
      <c r="I2563" s="132">
        <v>294</v>
      </c>
      <c r="J2563" s="132">
        <v>167454025</v>
      </c>
      <c r="K2563" s="132">
        <v>454610</v>
      </c>
      <c r="L2563" s="181">
        <f>(C2563+4.2+coefficient!$B$20)/0.88*1.19</f>
        <v>24.408522727272725</v>
      </c>
      <c r="M2563" s="135">
        <v>295</v>
      </c>
      <c r="N2563" s="135">
        <v>167454025</v>
      </c>
      <c r="O2563" s="135">
        <v>454611</v>
      </c>
      <c r="P2563" s="182">
        <f>(C2563+4.2+coefficient!$B$20-0.5)/0.88*1.19</f>
        <v>23.732386363636365</v>
      </c>
      <c r="Q2563" s="137">
        <v>296</v>
      </c>
      <c r="R2563" s="137">
        <v>167454025</v>
      </c>
      <c r="S2563" s="137">
        <v>454612</v>
      </c>
      <c r="T2563" s="186">
        <f t="shared" si="179"/>
        <v>12.238068181818182</v>
      </c>
      <c r="U2563" s="187">
        <v>758</v>
      </c>
      <c r="V2563" s="187">
        <v>167454025</v>
      </c>
      <c r="W2563" s="187">
        <v>603086</v>
      </c>
      <c r="X2563" s="188">
        <f t="shared" si="180"/>
        <v>19.508522727272727</v>
      </c>
      <c r="Y2563" s="189">
        <v>759</v>
      </c>
      <c r="Z2563" s="189">
        <v>167454025</v>
      </c>
      <c r="AA2563" s="189">
        <v>603087</v>
      </c>
      <c r="AB2563" s="357">
        <v>6</v>
      </c>
      <c r="AC2563"/>
      <c r="AD2563"/>
      <c r="AE2563"/>
      <c r="AF2563"/>
      <c r="AG2563"/>
      <c r="AH2563"/>
      <c r="AI2563"/>
      <c r="AJ2563"/>
    </row>
    <row r="2564" spans="1:36" s="4" customFormat="1" x14ac:dyDescent="0.25">
      <c r="A2564" s="146" t="s">
        <v>3404</v>
      </c>
      <c r="B2564" s="190">
        <v>167454026</v>
      </c>
      <c r="C2564" s="191">
        <v>6.05</v>
      </c>
      <c r="D2564" s="192">
        <f>(C2564+4.2+coefficient!$B$19-0.5)/0.9*1.19</f>
        <v>28.758333333333329</v>
      </c>
      <c r="E2564" s="193">
        <f>(C2564+4.2+coefficient!$B$19-0.5)/0.95</f>
        <v>22.894736842105264</v>
      </c>
      <c r="F2564" s="178" t="s">
        <v>841</v>
      </c>
      <c r="G2564" s="179">
        <v>2563</v>
      </c>
      <c r="H2564" s="180">
        <f>(C2564+4.2+coefficient!$B$19)/0.85*1.19</f>
        <v>31.15</v>
      </c>
      <c r="I2564" s="132">
        <v>294</v>
      </c>
      <c r="J2564" s="132">
        <v>167454026</v>
      </c>
      <c r="K2564" s="132">
        <v>454613</v>
      </c>
      <c r="L2564" s="181">
        <f>(C2564+4.2+coefficient!$B$19)/0.88*1.19</f>
        <v>30.08806818181818</v>
      </c>
      <c r="M2564" s="135">
        <v>295</v>
      </c>
      <c r="N2564" s="135">
        <v>167454026</v>
      </c>
      <c r="O2564" s="135">
        <v>454614</v>
      </c>
      <c r="P2564" s="182">
        <f>(C2564+4.2+coefficient!$B$19-0.5)/0.88*1.19</f>
        <v>29.411931818181817</v>
      </c>
      <c r="Q2564" s="137">
        <v>296</v>
      </c>
      <c r="R2564" s="137">
        <v>167454026</v>
      </c>
      <c r="S2564" s="137">
        <v>454615</v>
      </c>
      <c r="T2564" s="186">
        <f t="shared" si="179"/>
        <v>13.860795454545455</v>
      </c>
      <c r="U2564" s="187">
        <v>758</v>
      </c>
      <c r="V2564" s="187">
        <v>167454026</v>
      </c>
      <c r="W2564" s="187">
        <v>603088</v>
      </c>
      <c r="X2564" s="188">
        <f t="shared" si="180"/>
        <v>25.188068181818181</v>
      </c>
      <c r="Y2564" s="189">
        <v>759</v>
      </c>
      <c r="Z2564" s="189">
        <v>167454026</v>
      </c>
      <c r="AA2564" s="189">
        <v>603089</v>
      </c>
      <c r="AB2564" s="357">
        <v>6</v>
      </c>
      <c r="AC2564"/>
      <c r="AD2564"/>
      <c r="AE2564"/>
      <c r="AF2564"/>
      <c r="AG2564"/>
      <c r="AH2564"/>
      <c r="AI2564"/>
      <c r="AJ2564"/>
    </row>
    <row r="2565" spans="1:36" s="4" customFormat="1" x14ac:dyDescent="0.25">
      <c r="A2565" s="148" t="s">
        <v>3405</v>
      </c>
      <c r="B2565" s="190">
        <v>167454027</v>
      </c>
      <c r="C2565" s="191">
        <v>6.8</v>
      </c>
      <c r="D2565" s="192">
        <f>(C2565+4.2+coefficient!$B$19-0.5)/0.9*1.19</f>
        <v>29.75</v>
      </c>
      <c r="E2565" s="193">
        <f>(C2565+4.2+coefficient!$B$19-0.5)/0.95</f>
        <v>23.684210526315791</v>
      </c>
      <c r="F2565" s="185" t="s">
        <v>841</v>
      </c>
      <c r="G2565" s="179">
        <v>2564</v>
      </c>
      <c r="H2565" s="180">
        <f>(C2565+4.2+coefficient!$B$19)/0.85*1.19</f>
        <v>32.199999999999996</v>
      </c>
      <c r="I2565" s="132">
        <v>294</v>
      </c>
      <c r="J2565" s="132">
        <v>167454027</v>
      </c>
      <c r="K2565" s="132">
        <v>454616</v>
      </c>
      <c r="L2565" s="181">
        <f>(C2565+4.2+coefficient!$B$19)/0.88*1.19</f>
        <v>31.102272727272727</v>
      </c>
      <c r="M2565" s="135">
        <v>295</v>
      </c>
      <c r="N2565" s="135">
        <v>167454027</v>
      </c>
      <c r="O2565" s="135">
        <v>454617</v>
      </c>
      <c r="P2565" s="182">
        <f>(C2565+4.2+coefficient!$B$19-0.5)/0.88*1.19</f>
        <v>30.42613636363636</v>
      </c>
      <c r="Q2565" s="137">
        <v>296</v>
      </c>
      <c r="R2565" s="137">
        <v>167454027</v>
      </c>
      <c r="S2565" s="137">
        <v>454618</v>
      </c>
      <c r="T2565" s="186">
        <f t="shared" si="179"/>
        <v>14.875</v>
      </c>
      <c r="U2565" s="187">
        <v>758</v>
      </c>
      <c r="V2565" s="187">
        <v>167454027</v>
      </c>
      <c r="W2565" s="187">
        <v>603090</v>
      </c>
      <c r="X2565" s="188">
        <f t="shared" si="180"/>
        <v>26.202272727272728</v>
      </c>
      <c r="Y2565" s="189">
        <v>759</v>
      </c>
      <c r="Z2565" s="189">
        <v>167454027</v>
      </c>
      <c r="AA2565" s="189">
        <v>603091</v>
      </c>
      <c r="AB2565" s="357">
        <v>6</v>
      </c>
      <c r="AC2565"/>
      <c r="AD2565"/>
      <c r="AE2565"/>
      <c r="AF2565"/>
      <c r="AG2565"/>
      <c r="AH2565"/>
      <c r="AI2565"/>
      <c r="AJ2565"/>
    </row>
    <row r="2566" spans="1:36" s="4" customFormat="1" x14ac:dyDescent="0.25">
      <c r="A2566" s="146" t="s">
        <v>3406</v>
      </c>
      <c r="B2566" s="190">
        <v>167454028</v>
      </c>
      <c r="C2566" s="191">
        <v>5.97</v>
      </c>
      <c r="D2566" s="192">
        <f>(C2566+4.2+coefficient!$B$19-0.5)/0.9*1.19</f>
        <v>28.652555555555555</v>
      </c>
      <c r="E2566" s="193">
        <f>(C2566+4.2+coefficient!$B$19-0.5)/0.95</f>
        <v>22.810526315789478</v>
      </c>
      <c r="F2566" s="178" t="s">
        <v>841</v>
      </c>
      <c r="G2566" s="179">
        <v>2565</v>
      </c>
      <c r="H2566" s="180">
        <f>(C2566+4.2+coefficient!$B$19)/0.85*1.19</f>
        <v>31.038000000000004</v>
      </c>
      <c r="I2566" s="132">
        <v>294</v>
      </c>
      <c r="J2566" s="132">
        <v>167454028</v>
      </c>
      <c r="K2566" s="132">
        <v>454619</v>
      </c>
      <c r="L2566" s="181">
        <f>(C2566+4.2+coefficient!$B$19)/0.88*1.19</f>
        <v>29.979886363636364</v>
      </c>
      <c r="M2566" s="135">
        <v>295</v>
      </c>
      <c r="N2566" s="135">
        <v>167454028</v>
      </c>
      <c r="O2566" s="135">
        <v>454620</v>
      </c>
      <c r="P2566" s="182">
        <f>(C2566+4.2+coefficient!$B$19-0.5)/0.88*1.19</f>
        <v>29.303750000000004</v>
      </c>
      <c r="Q2566" s="137">
        <v>296</v>
      </c>
      <c r="R2566" s="137">
        <v>167454028</v>
      </c>
      <c r="S2566" s="137">
        <v>454621</v>
      </c>
      <c r="T2566" s="186">
        <f t="shared" si="179"/>
        <v>13.752613636363636</v>
      </c>
      <c r="U2566" s="187">
        <v>758</v>
      </c>
      <c r="V2566" s="187">
        <v>167454028</v>
      </c>
      <c r="W2566" s="187">
        <v>603092</v>
      </c>
      <c r="X2566" s="188">
        <f t="shared" si="180"/>
        <v>25.079886363636362</v>
      </c>
      <c r="Y2566" s="189">
        <v>759</v>
      </c>
      <c r="Z2566" s="189">
        <v>167454028</v>
      </c>
      <c r="AA2566" s="189">
        <v>603093</v>
      </c>
      <c r="AB2566" s="357">
        <v>6</v>
      </c>
      <c r="AC2566"/>
      <c r="AD2566"/>
      <c r="AE2566"/>
      <c r="AF2566"/>
      <c r="AG2566"/>
      <c r="AH2566"/>
      <c r="AI2566"/>
      <c r="AJ2566"/>
    </row>
    <row r="2567" spans="1:36" s="4" customFormat="1" x14ac:dyDescent="0.25">
      <c r="A2567" s="148" t="s">
        <v>3407</v>
      </c>
      <c r="B2567" s="190">
        <v>167454029</v>
      </c>
      <c r="C2567" s="191">
        <v>6.95</v>
      </c>
      <c r="D2567" s="192">
        <f>(C2567+4.2+coefficient!$B$19-0.5)/0.9*1.19</f>
        <v>29.948333333333331</v>
      </c>
      <c r="E2567" s="193">
        <f>(C2567+4.2+coefficient!$B$19-0.5)/0.95</f>
        <v>23.842105263157894</v>
      </c>
      <c r="F2567" s="185" t="s">
        <v>841</v>
      </c>
      <c r="G2567" s="179">
        <v>2566</v>
      </c>
      <c r="H2567" s="180">
        <f>(C2567+4.2+coefficient!$B$19)/0.85*1.19</f>
        <v>32.409999999999997</v>
      </c>
      <c r="I2567" s="132">
        <v>294</v>
      </c>
      <c r="J2567" s="132">
        <v>167454029</v>
      </c>
      <c r="K2567" s="132">
        <v>454622</v>
      </c>
      <c r="L2567" s="181">
        <f>(C2567+4.2+coefficient!$B$19)/0.88*1.19</f>
        <v>31.305113636363632</v>
      </c>
      <c r="M2567" s="135">
        <v>295</v>
      </c>
      <c r="N2567" s="135">
        <v>167454029</v>
      </c>
      <c r="O2567" s="135">
        <v>454623</v>
      </c>
      <c r="P2567" s="182">
        <f>(C2567+4.2+coefficient!$B$19-0.5)/0.88*1.19</f>
        <v>30.628977272727273</v>
      </c>
      <c r="Q2567" s="137">
        <v>296</v>
      </c>
      <c r="R2567" s="137">
        <v>167454029</v>
      </c>
      <c r="S2567" s="137">
        <v>454624</v>
      </c>
      <c r="T2567" s="186">
        <f t="shared" si="179"/>
        <v>15.077840909090908</v>
      </c>
      <c r="U2567" s="187">
        <v>758</v>
      </c>
      <c r="V2567" s="187">
        <v>167454029</v>
      </c>
      <c r="W2567" s="187">
        <v>603094</v>
      </c>
      <c r="X2567" s="188">
        <f t="shared" si="180"/>
        <v>26.40511363636363</v>
      </c>
      <c r="Y2567" s="189">
        <v>759</v>
      </c>
      <c r="Z2567" s="189">
        <v>167454029</v>
      </c>
      <c r="AA2567" s="189">
        <v>603095</v>
      </c>
      <c r="AB2567" s="357">
        <v>6</v>
      </c>
      <c r="AC2567"/>
      <c r="AD2567"/>
      <c r="AE2567"/>
      <c r="AF2567"/>
      <c r="AG2567"/>
      <c r="AH2567"/>
      <c r="AI2567"/>
      <c r="AJ2567"/>
    </row>
    <row r="2568" spans="1:36" s="4" customFormat="1" x14ac:dyDescent="0.25">
      <c r="A2568" s="146" t="s">
        <v>3408</v>
      </c>
      <c r="B2568" s="190">
        <v>167454030</v>
      </c>
      <c r="C2568" s="191">
        <v>6.77</v>
      </c>
      <c r="D2568" s="192">
        <f>(C2568+4.2+coefficient!$B$19-0.5)/0.9*1.19</f>
        <v>29.710333333333331</v>
      </c>
      <c r="E2568" s="193">
        <f>(C2568+4.2+coefficient!$B$19-0.5)/0.95</f>
        <v>23.652631578947368</v>
      </c>
      <c r="F2568" s="178" t="s">
        <v>841</v>
      </c>
      <c r="G2568" s="179">
        <v>2567</v>
      </c>
      <c r="H2568" s="180">
        <f>(C2568+4.2+coefficient!$B$19)/0.85*1.19</f>
        <v>32.158000000000001</v>
      </c>
      <c r="I2568" s="132">
        <v>294</v>
      </c>
      <c r="J2568" s="132">
        <v>167454030</v>
      </c>
      <c r="K2568" s="132">
        <v>454625</v>
      </c>
      <c r="L2568" s="181">
        <f>(C2568+4.2+coefficient!$B$19)/0.88*1.19</f>
        <v>31.061704545454543</v>
      </c>
      <c r="M2568" s="135">
        <v>295</v>
      </c>
      <c r="N2568" s="135">
        <v>167454030</v>
      </c>
      <c r="O2568" s="135">
        <v>454626</v>
      </c>
      <c r="P2568" s="182">
        <f>(C2568+4.2+coefficient!$B$19-0.5)/0.88*1.19</f>
        <v>30.385568181818176</v>
      </c>
      <c r="Q2568" s="137">
        <v>296</v>
      </c>
      <c r="R2568" s="137">
        <v>167454030</v>
      </c>
      <c r="S2568" s="137">
        <v>454627</v>
      </c>
      <c r="T2568" s="186">
        <f t="shared" si="179"/>
        <v>14.834431818181816</v>
      </c>
      <c r="U2568" s="187">
        <v>758</v>
      </c>
      <c r="V2568" s="187">
        <v>167454030</v>
      </c>
      <c r="W2568" s="187">
        <v>603096</v>
      </c>
      <c r="X2568" s="188">
        <f t="shared" si="180"/>
        <v>26.16170454545454</v>
      </c>
      <c r="Y2568" s="189">
        <v>759</v>
      </c>
      <c r="Z2568" s="189">
        <v>167454030</v>
      </c>
      <c r="AA2568" s="189">
        <v>603097</v>
      </c>
      <c r="AB2568" s="357">
        <v>0</v>
      </c>
      <c r="AC2568"/>
      <c r="AD2568"/>
      <c r="AE2568"/>
      <c r="AF2568"/>
      <c r="AG2568"/>
      <c r="AH2568"/>
      <c r="AI2568"/>
      <c r="AJ2568"/>
    </row>
    <row r="2569" spans="1:36" s="4" customFormat="1" x14ac:dyDescent="0.25">
      <c r="A2569" s="148" t="s">
        <v>3409</v>
      </c>
      <c r="B2569" s="190">
        <v>167454031</v>
      </c>
      <c r="C2569" s="191">
        <v>4.2</v>
      </c>
      <c r="D2569" s="192">
        <f>(C2569+4.2+coefficient!$B$20-0.5)/0.9*1.19</f>
        <v>22.345555555555553</v>
      </c>
      <c r="E2569" s="193">
        <f>(C2569+4.2+coefficient!$B$20-0.5)/0.95</f>
        <v>17.789473684210524</v>
      </c>
      <c r="F2569" s="185" t="s">
        <v>842</v>
      </c>
      <c r="G2569" s="179">
        <v>2568</v>
      </c>
      <c r="H2569" s="180">
        <f>(C2569+4.2+coefficient!$B$20)/0.85*1.19</f>
        <v>24.359999999999996</v>
      </c>
      <c r="I2569" s="132">
        <v>294</v>
      </c>
      <c r="J2569" s="132">
        <v>167454031</v>
      </c>
      <c r="K2569" s="132">
        <v>454628</v>
      </c>
      <c r="L2569" s="181">
        <f>(C2569+4.2+coefficient!$B$20)/0.88*1.19</f>
        <v>23.529545454545449</v>
      </c>
      <c r="M2569" s="135">
        <v>295</v>
      </c>
      <c r="N2569" s="135">
        <v>167454031</v>
      </c>
      <c r="O2569" s="135">
        <v>454629</v>
      </c>
      <c r="P2569" s="182">
        <f>(C2569+4.2+coefficient!$B$20-0.5)/0.88*1.19</f>
        <v>22.853409090909089</v>
      </c>
      <c r="Q2569" s="137">
        <v>296</v>
      </c>
      <c r="R2569" s="137">
        <v>167454031</v>
      </c>
      <c r="S2569" s="137">
        <v>454630</v>
      </c>
      <c r="T2569" s="186">
        <f t="shared" si="179"/>
        <v>11.359090909090908</v>
      </c>
      <c r="U2569" s="187">
        <v>758</v>
      </c>
      <c r="V2569" s="187">
        <v>167454031</v>
      </c>
      <c r="W2569" s="187">
        <v>603098</v>
      </c>
      <c r="X2569" s="188">
        <f t="shared" si="180"/>
        <v>18.62954545454545</v>
      </c>
      <c r="Y2569" s="189">
        <v>759</v>
      </c>
      <c r="Z2569" s="189">
        <v>167454031</v>
      </c>
      <c r="AA2569" s="189">
        <v>603099</v>
      </c>
      <c r="AB2569" s="357">
        <v>0</v>
      </c>
      <c r="AC2569"/>
      <c r="AD2569"/>
      <c r="AE2569"/>
      <c r="AF2569"/>
      <c r="AG2569"/>
      <c r="AH2569"/>
      <c r="AI2569"/>
      <c r="AJ2569"/>
    </row>
    <row r="2570" spans="1:36" s="4" customFormat="1" x14ac:dyDescent="0.25">
      <c r="A2570" s="146" t="s">
        <v>3410</v>
      </c>
      <c r="B2570" s="190">
        <v>167454032</v>
      </c>
      <c r="C2570" s="191">
        <v>5.4</v>
      </c>
      <c r="D2570" s="192">
        <f>(C2570+4.2+coefficient!$B$19-0.5)/0.9*1.19</f>
        <v>27.898888888888891</v>
      </c>
      <c r="E2570" s="193">
        <f>(C2570+4.2+coefficient!$B$19-0.5)/0.95</f>
        <v>22.210526315789476</v>
      </c>
      <c r="F2570" s="178" t="s">
        <v>841</v>
      </c>
      <c r="G2570" s="179">
        <v>2569</v>
      </c>
      <c r="H2570" s="180">
        <f>(C2570+4.2+coefficient!$B$19)/0.85*1.19</f>
        <v>30.240000000000002</v>
      </c>
      <c r="I2570" s="132">
        <v>294</v>
      </c>
      <c r="J2570" s="132">
        <v>167454032</v>
      </c>
      <c r="K2570" s="132">
        <v>454631</v>
      </c>
      <c r="L2570" s="181">
        <f>(C2570+4.2+coefficient!$B$19)/0.88*1.19</f>
        <v>29.209090909090911</v>
      </c>
      <c r="M2570" s="135">
        <v>295</v>
      </c>
      <c r="N2570" s="135">
        <v>167454032</v>
      </c>
      <c r="O2570" s="135">
        <v>454632</v>
      </c>
      <c r="P2570" s="182">
        <f>(C2570+4.2+coefficient!$B$19-0.5)/0.88*1.19</f>
        <v>28.532954545454547</v>
      </c>
      <c r="Q2570" s="137">
        <v>296</v>
      </c>
      <c r="R2570" s="137">
        <v>167454032</v>
      </c>
      <c r="S2570" s="137">
        <v>454633</v>
      </c>
      <c r="T2570" s="186">
        <f t="shared" si="179"/>
        <v>12.981818181818182</v>
      </c>
      <c r="U2570" s="187">
        <v>758</v>
      </c>
      <c r="V2570" s="187">
        <v>167454032</v>
      </c>
      <c r="W2570" s="187">
        <v>603100</v>
      </c>
      <c r="X2570" s="188">
        <f t="shared" si="180"/>
        <v>24.309090909090912</v>
      </c>
      <c r="Y2570" s="189">
        <v>759</v>
      </c>
      <c r="Z2570" s="189">
        <v>167454032</v>
      </c>
      <c r="AA2570" s="189">
        <v>603101</v>
      </c>
      <c r="AB2570" s="357">
        <v>0</v>
      </c>
      <c r="AC2570"/>
      <c r="AD2570"/>
      <c r="AE2570"/>
      <c r="AF2570"/>
      <c r="AG2570"/>
      <c r="AH2570"/>
      <c r="AI2570"/>
      <c r="AJ2570"/>
    </row>
    <row r="2571" spans="1:36" s="4" customFormat="1" x14ac:dyDescent="0.25">
      <c r="A2571" s="148" t="s">
        <v>3411</v>
      </c>
      <c r="B2571" s="190">
        <v>167454033</v>
      </c>
      <c r="C2571" s="191">
        <v>6.15</v>
      </c>
      <c r="D2571" s="192">
        <f>(C2571+4.2+coefficient!$B$19-0.5)/0.9*1.19</f>
        <v>28.890555555555554</v>
      </c>
      <c r="E2571" s="193">
        <f>(C2571+4.2+coefficient!$B$19-0.5)/0.95</f>
        <v>23.000000000000004</v>
      </c>
      <c r="F2571" s="185" t="s">
        <v>841</v>
      </c>
      <c r="G2571" s="179">
        <v>2570</v>
      </c>
      <c r="H2571" s="180">
        <f>(C2571+4.2+coefficient!$B$19)/0.85*1.19</f>
        <v>31.290000000000003</v>
      </c>
      <c r="I2571" s="132">
        <v>294</v>
      </c>
      <c r="J2571" s="132">
        <v>167454033</v>
      </c>
      <c r="K2571" s="132">
        <v>454634</v>
      </c>
      <c r="L2571" s="181">
        <f>(C2571+4.2+coefficient!$B$19)/0.88*1.19</f>
        <v>30.223295454545454</v>
      </c>
      <c r="M2571" s="135">
        <v>295</v>
      </c>
      <c r="N2571" s="135">
        <v>167454033</v>
      </c>
      <c r="O2571" s="135">
        <v>454635</v>
      </c>
      <c r="P2571" s="182">
        <f>(C2571+4.2+coefficient!$B$19-0.5)/0.88*1.19</f>
        <v>29.547159090909091</v>
      </c>
      <c r="Q2571" s="137">
        <v>296</v>
      </c>
      <c r="R2571" s="137">
        <v>167454033</v>
      </c>
      <c r="S2571" s="137">
        <v>454636</v>
      </c>
      <c r="T2571" s="186">
        <f t="shared" si="179"/>
        <v>13.996022727272729</v>
      </c>
      <c r="U2571" s="187">
        <v>758</v>
      </c>
      <c r="V2571" s="187">
        <v>167454033</v>
      </c>
      <c r="W2571" s="187">
        <v>603102</v>
      </c>
      <c r="X2571" s="188">
        <f t="shared" si="180"/>
        <v>25.323295454545452</v>
      </c>
      <c r="Y2571" s="189">
        <v>759</v>
      </c>
      <c r="Z2571" s="189">
        <v>167454033</v>
      </c>
      <c r="AA2571" s="189">
        <v>603103</v>
      </c>
      <c r="AB2571" s="357">
        <v>0</v>
      </c>
      <c r="AC2571"/>
      <c r="AD2571"/>
      <c r="AE2571"/>
      <c r="AF2571"/>
      <c r="AG2571"/>
      <c r="AH2571"/>
      <c r="AI2571"/>
      <c r="AJ2571"/>
    </row>
    <row r="2572" spans="1:36" s="4" customFormat="1" x14ac:dyDescent="0.25">
      <c r="A2572" s="146" t="s">
        <v>3412</v>
      </c>
      <c r="B2572" s="190">
        <v>167454034</v>
      </c>
      <c r="C2572" s="191">
        <v>5.32</v>
      </c>
      <c r="D2572" s="192">
        <f>(C2572+4.2+coefficient!$B$19-0.5)/0.9*1.19</f>
        <v>27.793111111111109</v>
      </c>
      <c r="E2572" s="193">
        <f>(C2572+4.2+coefficient!$B$19-0.5)/0.95</f>
        <v>22.126315789473686</v>
      </c>
      <c r="F2572" s="178" t="s">
        <v>841</v>
      </c>
      <c r="G2572" s="179">
        <v>2571</v>
      </c>
      <c r="H2572" s="180">
        <f>(C2572+4.2+coefficient!$B$19)/0.85*1.19</f>
        <v>30.127999999999997</v>
      </c>
      <c r="I2572" s="132">
        <v>294</v>
      </c>
      <c r="J2572" s="132">
        <v>167454034</v>
      </c>
      <c r="K2572" s="132">
        <v>454637</v>
      </c>
      <c r="L2572" s="181">
        <f>(C2572+4.2+coefficient!$B$19)/0.88*1.19</f>
        <v>29.100909090909088</v>
      </c>
      <c r="M2572" s="135">
        <v>295</v>
      </c>
      <c r="N2572" s="135">
        <v>167454034</v>
      </c>
      <c r="O2572" s="135">
        <v>454638</v>
      </c>
      <c r="P2572" s="182">
        <f>(C2572+4.2+coefficient!$B$19-0.5)/0.88*1.19</f>
        <v>28.424772727272725</v>
      </c>
      <c r="Q2572" s="137">
        <v>296</v>
      </c>
      <c r="R2572" s="137">
        <v>167454034</v>
      </c>
      <c r="S2572" s="137">
        <v>454639</v>
      </c>
      <c r="T2572" s="186">
        <f t="shared" si="179"/>
        <v>12.873636363636363</v>
      </c>
      <c r="U2572" s="187">
        <v>758</v>
      </c>
      <c r="V2572" s="187">
        <v>167454034</v>
      </c>
      <c r="W2572" s="187">
        <v>603104</v>
      </c>
      <c r="X2572" s="188">
        <f t="shared" si="180"/>
        <v>24.200909090909086</v>
      </c>
      <c r="Y2572" s="189">
        <v>759</v>
      </c>
      <c r="Z2572" s="189">
        <v>167454034</v>
      </c>
      <c r="AA2572" s="189">
        <v>603105</v>
      </c>
      <c r="AB2572" s="357">
        <v>0</v>
      </c>
      <c r="AC2572"/>
      <c r="AD2572"/>
      <c r="AE2572"/>
      <c r="AF2572"/>
      <c r="AG2572"/>
      <c r="AH2572"/>
      <c r="AI2572"/>
      <c r="AJ2572"/>
    </row>
    <row r="2573" spans="1:36" s="4" customFormat="1" x14ac:dyDescent="0.25">
      <c r="A2573" s="148" t="s">
        <v>3413</v>
      </c>
      <c r="B2573" s="190">
        <v>167454035</v>
      </c>
      <c r="C2573" s="191">
        <v>6.13</v>
      </c>
      <c r="D2573" s="192">
        <f>(C2573+4.2+coefficient!$B$19-0.5)/0.9*1.19</f>
        <v>28.864111111111107</v>
      </c>
      <c r="E2573" s="193">
        <f>(C2573+4.2+coefficient!$B$19-0.5)/0.95</f>
        <v>22.978947368421053</v>
      </c>
      <c r="F2573" s="185" t="s">
        <v>841</v>
      </c>
      <c r="G2573" s="179">
        <v>2572</v>
      </c>
      <c r="H2573" s="180">
        <f>(C2573+4.2+coefficient!$B$19)/0.85*1.19</f>
        <v>31.261999999999997</v>
      </c>
      <c r="I2573" s="132">
        <v>294</v>
      </c>
      <c r="J2573" s="132">
        <v>167454035</v>
      </c>
      <c r="K2573" s="132">
        <v>454640</v>
      </c>
      <c r="L2573" s="181">
        <f>(C2573+4.2+coefficient!$B$19)/0.88*1.19</f>
        <v>30.196249999999996</v>
      </c>
      <c r="M2573" s="135">
        <v>295</v>
      </c>
      <c r="N2573" s="135">
        <v>167454035</v>
      </c>
      <c r="O2573" s="135">
        <v>454641</v>
      </c>
      <c r="P2573" s="182">
        <f>(C2573+4.2+coefficient!$B$19-0.5)/0.88*1.19</f>
        <v>29.520113636363632</v>
      </c>
      <c r="Q2573" s="137">
        <v>296</v>
      </c>
      <c r="R2573" s="137">
        <v>167454035</v>
      </c>
      <c r="S2573" s="137">
        <v>454642</v>
      </c>
      <c r="T2573" s="186">
        <f t="shared" si="179"/>
        <v>13.968977272727273</v>
      </c>
      <c r="U2573" s="187">
        <v>758</v>
      </c>
      <c r="V2573" s="187">
        <v>167454035</v>
      </c>
      <c r="W2573" s="187">
        <v>603106</v>
      </c>
      <c r="X2573" s="188">
        <f t="shared" si="180"/>
        <v>25.296249999999993</v>
      </c>
      <c r="Y2573" s="189">
        <v>759</v>
      </c>
      <c r="Z2573" s="189">
        <v>167454035</v>
      </c>
      <c r="AA2573" s="189">
        <v>603107</v>
      </c>
      <c r="AB2573" s="357">
        <v>0</v>
      </c>
      <c r="AC2573"/>
      <c r="AD2573"/>
      <c r="AE2573"/>
      <c r="AF2573"/>
      <c r="AG2573"/>
      <c r="AH2573"/>
      <c r="AI2573"/>
      <c r="AJ2573"/>
    </row>
    <row r="2574" spans="1:36" s="4" customFormat="1" x14ac:dyDescent="0.25">
      <c r="A2574" s="146" t="s">
        <v>3414</v>
      </c>
      <c r="B2574" s="190">
        <v>167454036</v>
      </c>
      <c r="C2574" s="191">
        <v>6.12</v>
      </c>
      <c r="D2574" s="192">
        <f>(C2574+4.2+coefficient!$B$19-0.5)/0.9*1.19</f>
        <v>28.850888888888885</v>
      </c>
      <c r="E2574" s="193">
        <f>(C2574+4.2+coefficient!$B$19-0.5)/0.95</f>
        <v>22.96842105263158</v>
      </c>
      <c r="F2574" s="178" t="s">
        <v>841</v>
      </c>
      <c r="G2574" s="179">
        <v>2573</v>
      </c>
      <c r="H2574" s="180">
        <f>(C2574+4.2+coefficient!$B$19)/0.85*1.19</f>
        <v>31.248000000000001</v>
      </c>
      <c r="I2574" s="132">
        <v>294</v>
      </c>
      <c r="J2574" s="132">
        <v>167454036</v>
      </c>
      <c r="K2574" s="132">
        <v>454643</v>
      </c>
      <c r="L2574" s="181">
        <f>(C2574+4.2+coefficient!$B$19)/0.88*1.19</f>
        <v>30.18272727272727</v>
      </c>
      <c r="M2574" s="135">
        <v>295</v>
      </c>
      <c r="N2574" s="135">
        <v>167454036</v>
      </c>
      <c r="O2574" s="135">
        <v>454644</v>
      </c>
      <c r="P2574" s="182">
        <f>(C2574+4.2+coefficient!$B$19-0.5)/0.88*1.19</f>
        <v>29.50659090909091</v>
      </c>
      <c r="Q2574" s="137">
        <v>296</v>
      </c>
      <c r="R2574" s="137">
        <v>167454036</v>
      </c>
      <c r="S2574" s="137">
        <v>454645</v>
      </c>
      <c r="T2574" s="186">
        <f t="shared" si="179"/>
        <v>13.955454545454547</v>
      </c>
      <c r="U2574" s="187">
        <v>758</v>
      </c>
      <c r="V2574" s="187">
        <v>167454036</v>
      </c>
      <c r="W2574" s="187">
        <v>603108</v>
      </c>
      <c r="X2574" s="188">
        <f t="shared" si="180"/>
        <v>25.282727272727271</v>
      </c>
      <c r="Y2574" s="189">
        <v>759</v>
      </c>
      <c r="Z2574" s="189">
        <v>167454036</v>
      </c>
      <c r="AA2574" s="189">
        <v>603109</v>
      </c>
      <c r="AB2574" s="357">
        <v>0</v>
      </c>
      <c r="AC2574"/>
      <c r="AD2574"/>
      <c r="AE2574"/>
      <c r="AF2574"/>
      <c r="AG2574"/>
      <c r="AH2574"/>
      <c r="AI2574"/>
      <c r="AJ2574"/>
    </row>
    <row r="2575" spans="1:36" s="4" customFormat="1" x14ac:dyDescent="0.25">
      <c r="A2575" s="148" t="s">
        <v>3415</v>
      </c>
      <c r="B2575" s="190">
        <v>167454037</v>
      </c>
      <c r="C2575" s="191">
        <v>4.18</v>
      </c>
      <c r="D2575" s="192">
        <f>(C2575+4.2+coefficient!$B$20-0.5)/0.9*1.19</f>
        <v>22.319111111111106</v>
      </c>
      <c r="E2575" s="193">
        <f>(C2575+4.2+coefficient!$B$20-0.5)/0.95</f>
        <v>17.768421052631577</v>
      </c>
      <c r="F2575" s="185" t="s">
        <v>842</v>
      </c>
      <c r="G2575" s="179">
        <v>2574</v>
      </c>
      <c r="H2575" s="180">
        <f>(C2575+4.2+coefficient!$B$20)/0.85*1.19</f>
        <v>24.331999999999997</v>
      </c>
      <c r="I2575" s="132">
        <v>294</v>
      </c>
      <c r="J2575" s="132">
        <v>167454037</v>
      </c>
      <c r="K2575" s="132">
        <v>454646</v>
      </c>
      <c r="L2575" s="181">
        <f>(C2575+4.2+coefficient!$B$20)/0.88*1.19</f>
        <v>23.502499999999998</v>
      </c>
      <c r="M2575" s="135">
        <v>295</v>
      </c>
      <c r="N2575" s="135">
        <v>167454037</v>
      </c>
      <c r="O2575" s="135">
        <v>454647</v>
      </c>
      <c r="P2575" s="182">
        <f>(C2575+4.2+coefficient!$B$20-0.5)/0.88*1.19</f>
        <v>22.826363636363634</v>
      </c>
      <c r="Q2575" s="137">
        <v>296</v>
      </c>
      <c r="R2575" s="137">
        <v>167454037</v>
      </c>
      <c r="S2575" s="137">
        <v>454648</v>
      </c>
      <c r="T2575" s="186">
        <f t="shared" si="179"/>
        <v>11.332045454545453</v>
      </c>
      <c r="U2575" s="187">
        <v>758</v>
      </c>
      <c r="V2575" s="187">
        <v>167454037</v>
      </c>
      <c r="W2575" s="187">
        <v>603110</v>
      </c>
      <c r="X2575" s="188">
        <f t="shared" si="180"/>
        <v>18.602499999999999</v>
      </c>
      <c r="Y2575" s="189">
        <v>759</v>
      </c>
      <c r="Z2575" s="189">
        <v>167454037</v>
      </c>
      <c r="AA2575" s="189">
        <v>603111</v>
      </c>
      <c r="AB2575" s="357">
        <v>0</v>
      </c>
      <c r="AC2575"/>
      <c r="AD2575"/>
      <c r="AE2575"/>
      <c r="AF2575"/>
      <c r="AG2575"/>
      <c r="AH2575"/>
      <c r="AI2575"/>
      <c r="AJ2575"/>
    </row>
    <row r="2576" spans="1:36" s="4" customFormat="1" x14ac:dyDescent="0.25">
      <c r="A2576" s="146" t="s">
        <v>3416</v>
      </c>
      <c r="B2576" s="190">
        <v>167454038</v>
      </c>
      <c r="C2576" s="191">
        <v>7.75</v>
      </c>
      <c r="D2576" s="192">
        <f>(C2576+4.2+coefficient!$B$19-0.5)/0.9*1.19</f>
        <v>31.006111111111107</v>
      </c>
      <c r="E2576" s="193">
        <f>(C2576+4.2+coefficient!$B$19-0.5)/0.95</f>
        <v>24.684210526315791</v>
      </c>
      <c r="F2576" s="178" t="s">
        <v>841</v>
      </c>
      <c r="G2576" s="179">
        <v>2575</v>
      </c>
      <c r="H2576" s="180">
        <f>(C2576+4.2+coefficient!$B$19)/0.85*1.19</f>
        <v>33.53</v>
      </c>
      <c r="I2576" s="132">
        <v>294</v>
      </c>
      <c r="J2576" s="132">
        <v>167454038</v>
      </c>
      <c r="K2576" s="132">
        <v>454649</v>
      </c>
      <c r="L2576" s="181">
        <f>(C2576+4.2+coefficient!$B$19)/0.88*1.19</f>
        <v>32.386931818181814</v>
      </c>
      <c r="M2576" s="135">
        <v>295</v>
      </c>
      <c r="N2576" s="135">
        <v>167454038</v>
      </c>
      <c r="O2576" s="135">
        <v>454650</v>
      </c>
      <c r="P2576" s="182">
        <f>(C2576+4.2+coefficient!$B$19-0.5)/0.88*1.19</f>
        <v>31.710795454545455</v>
      </c>
      <c r="Q2576" s="137">
        <v>296</v>
      </c>
      <c r="R2576" s="137">
        <v>167454038</v>
      </c>
      <c r="S2576" s="137">
        <v>454651</v>
      </c>
      <c r="T2576" s="186">
        <f t="shared" si="179"/>
        <v>16.159659090909088</v>
      </c>
      <c r="U2576" s="187">
        <v>758</v>
      </c>
      <c r="V2576" s="187">
        <v>167454038</v>
      </c>
      <c r="W2576" s="187">
        <v>603112</v>
      </c>
      <c r="X2576" s="188">
        <f t="shared" si="180"/>
        <v>27.486931818181816</v>
      </c>
      <c r="Y2576" s="189">
        <v>759</v>
      </c>
      <c r="Z2576" s="189">
        <v>167454038</v>
      </c>
      <c r="AA2576" s="189">
        <v>603113</v>
      </c>
      <c r="AB2576" s="357">
        <v>0</v>
      </c>
      <c r="AC2576"/>
      <c r="AD2576"/>
      <c r="AE2576"/>
      <c r="AF2576"/>
      <c r="AG2576"/>
      <c r="AH2576"/>
      <c r="AI2576"/>
      <c r="AJ2576"/>
    </row>
    <row r="2577" spans="1:36" s="4" customFormat="1" x14ac:dyDescent="0.25">
      <c r="A2577" s="148" t="s">
        <v>3417</v>
      </c>
      <c r="B2577" s="190">
        <v>167454039</v>
      </c>
      <c r="C2577" s="191">
        <v>7.75</v>
      </c>
      <c r="D2577" s="192">
        <f>(C2577+4.2+coefficient!$B$19-0.5)/0.9*1.19</f>
        <v>31.006111111111107</v>
      </c>
      <c r="E2577" s="193">
        <f>(C2577+4.2+coefficient!$B$19-0.5)/0.95</f>
        <v>24.684210526315791</v>
      </c>
      <c r="F2577" s="185" t="s">
        <v>841</v>
      </c>
      <c r="G2577" s="179">
        <v>2576</v>
      </c>
      <c r="H2577" s="180">
        <f>(C2577+4.2+coefficient!$B$19)/0.85*1.19</f>
        <v>33.53</v>
      </c>
      <c r="I2577" s="132">
        <v>294</v>
      </c>
      <c r="J2577" s="132">
        <v>167454039</v>
      </c>
      <c r="K2577" s="132">
        <v>454652</v>
      </c>
      <c r="L2577" s="181">
        <f>(C2577+4.2+coefficient!$B$19)/0.88*1.19</f>
        <v>32.386931818181814</v>
      </c>
      <c r="M2577" s="135">
        <v>295</v>
      </c>
      <c r="N2577" s="135">
        <v>167454039</v>
      </c>
      <c r="O2577" s="135">
        <v>454653</v>
      </c>
      <c r="P2577" s="182">
        <f>(C2577+4.2+coefficient!$B$19-0.5)/0.88*1.19</f>
        <v>31.710795454545455</v>
      </c>
      <c r="Q2577" s="137">
        <v>296</v>
      </c>
      <c r="R2577" s="137">
        <v>167454039</v>
      </c>
      <c r="S2577" s="137">
        <v>454654</v>
      </c>
      <c r="T2577" s="186">
        <f t="shared" si="179"/>
        <v>16.159659090909088</v>
      </c>
      <c r="U2577" s="187">
        <v>758</v>
      </c>
      <c r="V2577" s="187">
        <v>167454039</v>
      </c>
      <c r="W2577" s="187">
        <v>603114</v>
      </c>
      <c r="X2577" s="188">
        <f t="shared" si="180"/>
        <v>27.486931818181816</v>
      </c>
      <c r="Y2577" s="189">
        <v>759</v>
      </c>
      <c r="Z2577" s="189">
        <v>167454039</v>
      </c>
      <c r="AA2577" s="189">
        <v>603115</v>
      </c>
      <c r="AB2577" s="357">
        <v>0</v>
      </c>
      <c r="AC2577"/>
      <c r="AD2577"/>
      <c r="AE2577"/>
      <c r="AF2577"/>
      <c r="AG2577"/>
      <c r="AH2577"/>
      <c r="AI2577"/>
      <c r="AJ2577"/>
    </row>
    <row r="2578" spans="1:36" s="4" customFormat="1" x14ac:dyDescent="0.25">
      <c r="A2578" s="144" t="s">
        <v>3418</v>
      </c>
      <c r="B2578" s="183">
        <v>167454040</v>
      </c>
      <c r="C2578" s="184">
        <v>4.5999999999999996</v>
      </c>
      <c r="D2578" s="127">
        <f>(C2578+4.2+coefficient!$B$20-0.5)/0.9*1.19</f>
        <v>22.874444444444443</v>
      </c>
      <c r="E2578" s="128">
        <f>(C2578+4.2+coefficient!$B$20-0.5)/0.95</f>
        <v>18.210526315789476</v>
      </c>
      <c r="F2578" s="178" t="s">
        <v>842</v>
      </c>
      <c r="G2578" s="179">
        <v>2577</v>
      </c>
      <c r="H2578" s="180">
        <f>(C2578+4.2+coefficient!$B$20)/0.85*1.19</f>
        <v>24.919999999999998</v>
      </c>
      <c r="I2578" s="132">
        <v>294</v>
      </c>
      <c r="J2578" s="132">
        <v>167454040</v>
      </c>
      <c r="K2578" s="132">
        <v>454655</v>
      </c>
      <c r="L2578" s="181">
        <f>(C2578+4.2+coefficient!$B$20)/0.88*1.19</f>
        <v>24.070454545454545</v>
      </c>
      <c r="M2578" s="135">
        <v>295</v>
      </c>
      <c r="N2578" s="135">
        <v>167454040</v>
      </c>
      <c r="O2578" s="135">
        <v>454656</v>
      </c>
      <c r="P2578" s="182">
        <f>(C2578+4.2+coefficient!$B$20-0.5)/0.88*1.19</f>
        <v>23.394318181818182</v>
      </c>
      <c r="Q2578" s="137">
        <v>296</v>
      </c>
      <c r="R2578" s="137">
        <v>167454040</v>
      </c>
      <c r="S2578" s="137">
        <v>454657</v>
      </c>
      <c r="T2578" s="186">
        <f t="shared" si="179"/>
        <v>11.899999999999999</v>
      </c>
      <c r="U2578" s="187">
        <v>758</v>
      </c>
      <c r="V2578" s="187">
        <v>167454040</v>
      </c>
      <c r="W2578" s="187">
        <v>603116</v>
      </c>
      <c r="X2578" s="188">
        <f>L2578-1</f>
        <v>23.070454545454545</v>
      </c>
      <c r="Y2578" s="189">
        <v>759</v>
      </c>
      <c r="Z2578" s="189">
        <v>167454040</v>
      </c>
      <c r="AA2578" s="189">
        <v>603117</v>
      </c>
      <c r="AB2578" s="357">
        <v>6</v>
      </c>
      <c r="AC2578"/>
      <c r="AD2578"/>
      <c r="AE2578"/>
      <c r="AF2578"/>
      <c r="AG2578"/>
      <c r="AH2578"/>
      <c r="AI2578"/>
      <c r="AJ2578"/>
    </row>
    <row r="2579" spans="1:36" s="4" customFormat="1" x14ac:dyDescent="0.25">
      <c r="A2579" s="125" t="s">
        <v>3419</v>
      </c>
      <c r="B2579" s="183">
        <v>167454041</v>
      </c>
      <c r="C2579" s="184">
        <v>5.8</v>
      </c>
      <c r="D2579" s="127">
        <f>(C2579+4.2+coefficient!$B$19-0.5)/0.9*1.19</f>
        <v>28.427777777777777</v>
      </c>
      <c r="E2579" s="128">
        <f>(C2579+4.2+coefficient!$B$19-0.5)/0.95</f>
        <v>22.631578947368421</v>
      </c>
      <c r="F2579" s="185" t="s">
        <v>841</v>
      </c>
      <c r="G2579" s="179">
        <v>2578</v>
      </c>
      <c r="H2579" s="180">
        <f>(C2579+4.2+coefficient!$B$19)/0.85*1.19</f>
        <v>30.8</v>
      </c>
      <c r="I2579" s="132">
        <v>294</v>
      </c>
      <c r="J2579" s="132">
        <v>167454041</v>
      </c>
      <c r="K2579" s="132">
        <v>454658</v>
      </c>
      <c r="L2579" s="181">
        <f>(C2579+4.2+coefficient!$B$19)/0.88*1.19</f>
        <v>29.75</v>
      </c>
      <c r="M2579" s="135">
        <v>295</v>
      </c>
      <c r="N2579" s="135">
        <v>167454041</v>
      </c>
      <c r="O2579" s="135">
        <v>454659</v>
      </c>
      <c r="P2579" s="182">
        <f>(C2579+4.2+coefficient!$B$19-0.5)/0.88*1.19</f>
        <v>29.073863636363637</v>
      </c>
      <c r="Q2579" s="137">
        <v>296</v>
      </c>
      <c r="R2579" s="137">
        <v>167454041</v>
      </c>
      <c r="S2579" s="137">
        <v>454660</v>
      </c>
      <c r="T2579" s="186">
        <f t="shared" si="179"/>
        <v>13.522727272727272</v>
      </c>
      <c r="U2579" s="187">
        <v>758</v>
      </c>
      <c r="V2579" s="187">
        <v>167454041</v>
      </c>
      <c r="W2579" s="187">
        <v>603118</v>
      </c>
      <c r="X2579" s="188">
        <f>L2579-1</f>
        <v>28.75</v>
      </c>
      <c r="Y2579" s="189">
        <v>759</v>
      </c>
      <c r="Z2579" s="189">
        <v>167454041</v>
      </c>
      <c r="AA2579" s="189">
        <v>603119</v>
      </c>
      <c r="AB2579" s="357">
        <v>6</v>
      </c>
      <c r="AC2579"/>
      <c r="AD2579"/>
      <c r="AE2579"/>
      <c r="AF2579"/>
      <c r="AG2579"/>
      <c r="AH2579"/>
      <c r="AI2579"/>
      <c r="AJ2579"/>
    </row>
    <row r="2580" spans="1:36" s="4" customFormat="1" x14ac:dyDescent="0.25">
      <c r="A2580" s="144" t="s">
        <v>3420</v>
      </c>
      <c r="B2580" s="183">
        <v>167454042</v>
      </c>
      <c r="C2580" s="184">
        <v>6.55</v>
      </c>
      <c r="D2580" s="127">
        <f>(C2580+4.2+coefficient!$B$19-0.5)/0.9*1.19</f>
        <v>29.419444444444441</v>
      </c>
      <c r="E2580" s="128">
        <f>(C2580+4.2+coefficient!$B$19-0.5)/0.95</f>
        <v>23.421052631578949</v>
      </c>
      <c r="F2580" s="178" t="s">
        <v>841</v>
      </c>
      <c r="G2580" s="179">
        <v>2579</v>
      </c>
      <c r="H2580" s="180">
        <f>(C2580+4.2+coefficient!$B$19)/0.85*1.19</f>
        <v>31.849999999999998</v>
      </c>
      <c r="I2580" s="132">
        <v>294</v>
      </c>
      <c r="J2580" s="132">
        <v>167454042</v>
      </c>
      <c r="K2580" s="132">
        <v>454661</v>
      </c>
      <c r="L2580" s="181">
        <f>(C2580+4.2+coefficient!$B$19)/0.88*1.19</f>
        <v>30.764204545454543</v>
      </c>
      <c r="M2580" s="135">
        <v>295</v>
      </c>
      <c r="N2580" s="135">
        <v>167454042</v>
      </c>
      <c r="O2580" s="135">
        <v>454662</v>
      </c>
      <c r="P2580" s="182">
        <f>(C2580+4.2+coefficient!$B$19-0.5)/0.88*1.19</f>
        <v>30.08806818181818</v>
      </c>
      <c r="Q2580" s="137">
        <v>296</v>
      </c>
      <c r="R2580" s="137">
        <v>167454042</v>
      </c>
      <c r="S2580" s="137">
        <v>454663</v>
      </c>
      <c r="T2580" s="186">
        <f t="shared" si="179"/>
        <v>14.536931818181818</v>
      </c>
      <c r="U2580" s="187">
        <v>758</v>
      </c>
      <c r="V2580" s="187">
        <v>167454042</v>
      </c>
      <c r="W2580" s="187">
        <v>603120</v>
      </c>
      <c r="X2580" s="188">
        <f>L2580-1</f>
        <v>29.764204545454543</v>
      </c>
      <c r="Y2580" s="189">
        <v>759</v>
      </c>
      <c r="Z2580" s="189">
        <v>167454042</v>
      </c>
      <c r="AA2580" s="189">
        <v>603121</v>
      </c>
      <c r="AB2580" s="357">
        <v>6</v>
      </c>
      <c r="AC2580"/>
      <c r="AD2580"/>
      <c r="AE2580"/>
      <c r="AF2580"/>
      <c r="AG2580"/>
      <c r="AH2580"/>
      <c r="AI2580"/>
      <c r="AJ2580"/>
    </row>
    <row r="2581" spans="1:36" s="4" customFormat="1" x14ac:dyDescent="0.25">
      <c r="A2581" s="125" t="s">
        <v>3421</v>
      </c>
      <c r="B2581" s="183">
        <v>167454043</v>
      </c>
      <c r="C2581" s="184">
        <v>5.72</v>
      </c>
      <c r="D2581" s="127">
        <f>(C2581+4.2+coefficient!$B$19-0.5)/0.9*1.19</f>
        <v>28.321999999999999</v>
      </c>
      <c r="E2581" s="128">
        <f>(C2581+4.2+coefficient!$B$19-0.5)/0.95</f>
        <v>22.547368421052635</v>
      </c>
      <c r="F2581" s="185" t="s">
        <v>841</v>
      </c>
      <c r="G2581" s="179">
        <v>2580</v>
      </c>
      <c r="H2581" s="180">
        <f>(C2581+4.2+coefficient!$B$19)/0.85*1.19</f>
        <v>30.688000000000002</v>
      </c>
      <c r="I2581" s="132">
        <v>294</v>
      </c>
      <c r="J2581" s="132">
        <v>167454043</v>
      </c>
      <c r="K2581" s="132">
        <v>454664</v>
      </c>
      <c r="L2581" s="181">
        <f>(C2581+4.2+coefficient!$B$19)/0.88*1.19</f>
        <v>29.641818181818181</v>
      </c>
      <c r="M2581" s="135">
        <v>295</v>
      </c>
      <c r="N2581" s="135">
        <v>167454043</v>
      </c>
      <c r="O2581" s="135">
        <v>454665</v>
      </c>
      <c r="P2581" s="182">
        <f>(C2581+4.2+coefficient!$B$19-0.5)/0.88*1.19</f>
        <v>28.965681818181821</v>
      </c>
      <c r="Q2581" s="137">
        <v>296</v>
      </c>
      <c r="R2581" s="137">
        <v>167454043</v>
      </c>
      <c r="S2581" s="137">
        <v>454666</v>
      </c>
      <c r="T2581" s="186">
        <f t="shared" si="179"/>
        <v>13.414545454545454</v>
      </c>
      <c r="U2581" s="187">
        <v>758</v>
      </c>
      <c r="V2581" s="187">
        <v>167454043</v>
      </c>
      <c r="W2581" s="187">
        <v>603122</v>
      </c>
      <c r="X2581" s="188">
        <f>L2581-1</f>
        <v>28.641818181818181</v>
      </c>
      <c r="Y2581" s="189">
        <v>759</v>
      </c>
      <c r="Z2581" s="189">
        <v>167454043</v>
      </c>
      <c r="AA2581" s="189">
        <v>603123</v>
      </c>
      <c r="AB2581" s="357">
        <v>6</v>
      </c>
      <c r="AC2581"/>
      <c r="AD2581"/>
      <c r="AE2581"/>
      <c r="AF2581"/>
      <c r="AG2581"/>
      <c r="AH2581"/>
      <c r="AI2581"/>
      <c r="AJ2581"/>
    </row>
    <row r="2582" spans="1:36" s="4" customFormat="1" x14ac:dyDescent="0.25">
      <c r="A2582" s="144" t="s">
        <v>3422</v>
      </c>
      <c r="B2582" s="183">
        <v>167454044</v>
      </c>
      <c r="C2582" s="184">
        <v>6.7</v>
      </c>
      <c r="D2582" s="127">
        <f>(C2582+4.2+coefficient!$B$19-0.5)/0.9*1.19</f>
        <v>29.617777777777771</v>
      </c>
      <c r="E2582" s="128">
        <f>(C2582+4.2+coefficient!$B$19-0.5)/0.95</f>
        <v>23.578947368421051</v>
      </c>
      <c r="F2582" s="178" t="s">
        <v>841</v>
      </c>
      <c r="G2582" s="179">
        <v>2581</v>
      </c>
      <c r="H2582" s="180">
        <f>(C2582+4.2+coefficient!$B$19)/0.85*1.19</f>
        <v>32.06</v>
      </c>
      <c r="I2582" s="132">
        <v>294</v>
      </c>
      <c r="J2582" s="132">
        <v>167454044</v>
      </c>
      <c r="K2582" s="132">
        <v>454667</v>
      </c>
      <c r="L2582" s="181">
        <f>(C2582+4.2+coefficient!$B$19)/0.88*1.19</f>
        <v>30.967045454545449</v>
      </c>
      <c r="M2582" s="135">
        <v>295</v>
      </c>
      <c r="N2582" s="135">
        <v>167454044</v>
      </c>
      <c r="O2582" s="135">
        <v>454668</v>
      </c>
      <c r="P2582" s="182">
        <f>(C2582+4.2+coefficient!$B$19-0.5)/0.88*1.19</f>
        <v>30.290909090909089</v>
      </c>
      <c r="Q2582" s="137">
        <v>296</v>
      </c>
      <c r="R2582" s="137">
        <v>167454044</v>
      </c>
      <c r="S2582" s="137">
        <v>454669</v>
      </c>
      <c r="T2582" s="186">
        <f t="shared" si="179"/>
        <v>14.739772727272728</v>
      </c>
      <c r="U2582" s="187">
        <v>758</v>
      </c>
      <c r="V2582" s="187">
        <v>167454044</v>
      </c>
      <c r="W2582" s="187">
        <v>603124</v>
      </c>
      <c r="X2582" s="188">
        <f>L2582-1</f>
        <v>29.967045454545449</v>
      </c>
      <c r="Y2582" s="189">
        <v>759</v>
      </c>
      <c r="Z2582" s="189">
        <v>167454044</v>
      </c>
      <c r="AA2582" s="189">
        <v>603125</v>
      </c>
      <c r="AB2582" s="357">
        <v>6</v>
      </c>
      <c r="AC2582"/>
      <c r="AD2582"/>
      <c r="AE2582"/>
      <c r="AF2582"/>
      <c r="AG2582"/>
      <c r="AH2582"/>
      <c r="AI2582"/>
      <c r="AJ2582"/>
    </row>
    <row r="2583" spans="1:36" s="4" customFormat="1" x14ac:dyDescent="0.25">
      <c r="A2583" s="148" t="s">
        <v>3423</v>
      </c>
      <c r="B2583" s="190">
        <v>167454045</v>
      </c>
      <c r="C2583" s="191">
        <v>6.52</v>
      </c>
      <c r="D2583" s="192">
        <f>(C2583+4.2+coefficient!$B$19-0.5)/0.9*1.19</f>
        <v>29.379777777777772</v>
      </c>
      <c r="E2583" s="193">
        <f>(C2583+4.2+coefficient!$B$19-0.5)/0.95</f>
        <v>23.389473684210525</v>
      </c>
      <c r="F2583" s="185" t="s">
        <v>841</v>
      </c>
      <c r="G2583" s="179">
        <v>2582</v>
      </c>
      <c r="H2583" s="180">
        <f>(C2583+4.2+coefficient!$B$19)/0.85*1.19</f>
        <v>31.808</v>
      </c>
      <c r="I2583" s="132">
        <v>294</v>
      </c>
      <c r="J2583" s="132">
        <v>167454045</v>
      </c>
      <c r="K2583" s="132">
        <v>454670</v>
      </c>
      <c r="L2583" s="181">
        <f>(C2583+4.2+coefficient!$B$19)/0.88*1.19</f>
        <v>30.723636363636359</v>
      </c>
      <c r="M2583" s="135">
        <v>295</v>
      </c>
      <c r="N2583" s="135">
        <v>167454045</v>
      </c>
      <c r="O2583" s="135">
        <v>454671</v>
      </c>
      <c r="P2583" s="182">
        <f>(C2583+4.2+coefficient!$B$19-0.5)/0.88*1.19</f>
        <v>30.047499999999999</v>
      </c>
      <c r="Q2583" s="137">
        <v>296</v>
      </c>
      <c r="R2583" s="137">
        <v>167454045</v>
      </c>
      <c r="S2583" s="137">
        <v>454672</v>
      </c>
      <c r="T2583" s="186">
        <f t="shared" si="179"/>
        <v>14.496363636363633</v>
      </c>
      <c r="U2583" s="187">
        <v>758</v>
      </c>
      <c r="V2583" s="187">
        <v>167454045</v>
      </c>
      <c r="W2583" s="187">
        <v>603126</v>
      </c>
      <c r="X2583" s="188">
        <f>L2583-4.9</f>
        <v>25.823636363636361</v>
      </c>
      <c r="Y2583" s="189">
        <v>759</v>
      </c>
      <c r="Z2583" s="189">
        <v>167454045</v>
      </c>
      <c r="AA2583" s="189">
        <v>603127</v>
      </c>
      <c r="AB2583" s="357">
        <v>0</v>
      </c>
      <c r="AC2583"/>
      <c r="AD2583"/>
      <c r="AE2583"/>
      <c r="AF2583"/>
      <c r="AG2583"/>
      <c r="AH2583"/>
      <c r="AI2583"/>
      <c r="AJ2583"/>
    </row>
    <row r="2584" spans="1:36" s="4" customFormat="1" x14ac:dyDescent="0.25">
      <c r="A2584" s="144" t="s">
        <v>3424</v>
      </c>
      <c r="B2584" s="183">
        <v>167454046</v>
      </c>
      <c r="C2584" s="184">
        <v>4.05</v>
      </c>
      <c r="D2584" s="127">
        <f>(C2584+4.2+coefficient!$B$20-0.5)/0.9*1.19</f>
        <v>22.147222222222222</v>
      </c>
      <c r="E2584" s="128">
        <f>(C2584+4.2+coefficient!$B$20-0.5)/0.95</f>
        <v>17.631578947368421</v>
      </c>
      <c r="F2584" s="178" t="s">
        <v>842</v>
      </c>
      <c r="G2584" s="179">
        <v>2583</v>
      </c>
      <c r="H2584" s="180">
        <f>(C2584+4.2+coefficient!$B$20)/0.85*1.19</f>
        <v>24.15</v>
      </c>
      <c r="I2584" s="132">
        <v>294</v>
      </c>
      <c r="J2584" s="132">
        <v>167454046</v>
      </c>
      <c r="K2584" s="132">
        <v>454673</v>
      </c>
      <c r="L2584" s="181">
        <f>(C2584+4.2+coefficient!$B$20)/0.88*1.19</f>
        <v>23.326704545454543</v>
      </c>
      <c r="M2584" s="135">
        <v>295</v>
      </c>
      <c r="N2584" s="135">
        <v>167454046</v>
      </c>
      <c r="O2584" s="135">
        <v>454674</v>
      </c>
      <c r="P2584" s="182">
        <f>(C2584+4.2+coefficient!$B$20-0.5)/0.88*1.19</f>
        <v>22.650568181818183</v>
      </c>
      <c r="Q2584" s="137">
        <v>296</v>
      </c>
      <c r="R2584" s="137">
        <v>167454046</v>
      </c>
      <c r="S2584" s="137">
        <v>454675</v>
      </c>
      <c r="T2584" s="186">
        <f t="shared" si="179"/>
        <v>11.15625</v>
      </c>
      <c r="U2584" s="187">
        <v>758</v>
      </c>
      <c r="V2584" s="187">
        <v>167454046</v>
      </c>
      <c r="W2584" s="187">
        <v>603128</v>
      </c>
      <c r="X2584" s="188">
        <f t="shared" ref="X2584:X2590" si="181">L2584-1</f>
        <v>22.326704545454543</v>
      </c>
      <c r="Y2584" s="189">
        <v>759</v>
      </c>
      <c r="Z2584" s="189">
        <v>167454046</v>
      </c>
      <c r="AA2584" s="189">
        <v>603129</v>
      </c>
      <c r="AB2584" s="357">
        <v>6</v>
      </c>
      <c r="AC2584"/>
      <c r="AD2584"/>
      <c r="AE2584"/>
      <c r="AF2584"/>
      <c r="AG2584"/>
      <c r="AH2584"/>
      <c r="AI2584"/>
      <c r="AJ2584"/>
    </row>
    <row r="2585" spans="1:36" s="4" customFormat="1" x14ac:dyDescent="0.25">
      <c r="A2585" s="125" t="s">
        <v>3425</v>
      </c>
      <c r="B2585" s="183">
        <v>167454047</v>
      </c>
      <c r="C2585" s="184">
        <v>7.62</v>
      </c>
      <c r="D2585" s="127">
        <f>(C2585+4.2+coefficient!$B$19-0.5)/0.9*1.19</f>
        <v>30.83422222222222</v>
      </c>
      <c r="E2585" s="128">
        <f>(C2585+4.2+coefficient!$B$19-0.5)/0.95</f>
        <v>24.547368421052632</v>
      </c>
      <c r="F2585" s="185" t="s">
        <v>841</v>
      </c>
      <c r="G2585" s="179">
        <v>2584</v>
      </c>
      <c r="H2585" s="180">
        <f>(C2585+4.2+coefficient!$B$19)/0.85*1.19</f>
        <v>33.347999999999999</v>
      </c>
      <c r="I2585" s="132">
        <v>294</v>
      </c>
      <c r="J2585" s="132">
        <v>167454047</v>
      </c>
      <c r="K2585" s="132">
        <v>454676</v>
      </c>
      <c r="L2585" s="181">
        <f>(C2585+4.2+coefficient!$B$19)/0.88*1.19</f>
        <v>32.211136363636363</v>
      </c>
      <c r="M2585" s="135">
        <v>295</v>
      </c>
      <c r="N2585" s="135">
        <v>167454047</v>
      </c>
      <c r="O2585" s="135">
        <v>454677</v>
      </c>
      <c r="P2585" s="182">
        <f>(C2585+4.2+coefficient!$B$19-0.5)/0.88*1.19</f>
        <v>31.535</v>
      </c>
      <c r="Q2585" s="137">
        <v>296</v>
      </c>
      <c r="R2585" s="137">
        <v>167454047</v>
      </c>
      <c r="S2585" s="137">
        <v>454678</v>
      </c>
      <c r="T2585" s="186">
        <f t="shared" si="179"/>
        <v>15.983863636363635</v>
      </c>
      <c r="U2585" s="187">
        <v>758</v>
      </c>
      <c r="V2585" s="187">
        <v>167454047</v>
      </c>
      <c r="W2585" s="187">
        <v>603130</v>
      </c>
      <c r="X2585" s="188">
        <f t="shared" si="181"/>
        <v>31.211136363636363</v>
      </c>
      <c r="Y2585" s="189">
        <v>759</v>
      </c>
      <c r="Z2585" s="189">
        <v>167454047</v>
      </c>
      <c r="AA2585" s="189">
        <v>603131</v>
      </c>
      <c r="AB2585" s="357">
        <v>6</v>
      </c>
      <c r="AC2585"/>
      <c r="AD2585"/>
      <c r="AE2585"/>
      <c r="AF2585"/>
      <c r="AG2585"/>
      <c r="AH2585"/>
      <c r="AI2585"/>
      <c r="AJ2585"/>
    </row>
    <row r="2586" spans="1:36" s="4" customFormat="1" x14ac:dyDescent="0.25">
      <c r="A2586" s="144" t="s">
        <v>3426</v>
      </c>
      <c r="B2586" s="183">
        <v>167454048</v>
      </c>
      <c r="C2586" s="184">
        <v>4.6900000000000004</v>
      </c>
      <c r="D2586" s="127">
        <f>(C2586+4.2+coefficient!$B$20-0.5)/0.9*1.19</f>
        <v>22.993444444444446</v>
      </c>
      <c r="E2586" s="128">
        <f>(C2586+4.2+coefficient!$B$20-0.5)/0.95</f>
        <v>18.305263157894739</v>
      </c>
      <c r="F2586" s="178" t="s">
        <v>842</v>
      </c>
      <c r="G2586" s="179">
        <v>2585</v>
      </c>
      <c r="H2586" s="180">
        <f>(C2586+4.2+coefficient!$B$20)/0.85*1.19</f>
        <v>25.045999999999999</v>
      </c>
      <c r="I2586" s="132">
        <v>294</v>
      </c>
      <c r="J2586" s="132">
        <v>167454048</v>
      </c>
      <c r="K2586" s="132">
        <v>454679</v>
      </c>
      <c r="L2586" s="181">
        <f>(C2586+4.2+coefficient!$B$20)/0.88*1.19</f>
        <v>24.192159090909094</v>
      </c>
      <c r="M2586" s="135">
        <v>295</v>
      </c>
      <c r="N2586" s="135">
        <v>167454048</v>
      </c>
      <c r="O2586" s="135">
        <v>454680</v>
      </c>
      <c r="P2586" s="182">
        <f>(C2586+4.2+coefficient!$B$20-0.5)/0.88*1.19</f>
        <v>23.516022727272727</v>
      </c>
      <c r="Q2586" s="137">
        <v>296</v>
      </c>
      <c r="R2586" s="137">
        <v>167454048</v>
      </c>
      <c r="S2586" s="137">
        <v>454681</v>
      </c>
      <c r="T2586" s="186">
        <f t="shared" si="179"/>
        <v>12.021704545454547</v>
      </c>
      <c r="U2586" s="187">
        <v>758</v>
      </c>
      <c r="V2586" s="187">
        <v>167454048</v>
      </c>
      <c r="W2586" s="187">
        <v>603132</v>
      </c>
      <c r="X2586" s="188">
        <f t="shared" si="181"/>
        <v>23.192159090909094</v>
      </c>
      <c r="Y2586" s="189">
        <v>759</v>
      </c>
      <c r="Z2586" s="189">
        <v>167454048</v>
      </c>
      <c r="AA2586" s="189">
        <v>603133</v>
      </c>
      <c r="AB2586" s="357">
        <v>6</v>
      </c>
      <c r="AC2586"/>
      <c r="AD2586"/>
      <c r="AE2586"/>
      <c r="AF2586"/>
      <c r="AG2586"/>
      <c r="AH2586"/>
      <c r="AI2586"/>
      <c r="AJ2586"/>
    </row>
    <row r="2587" spans="1:36" s="4" customFormat="1" x14ac:dyDescent="0.25">
      <c r="A2587" s="125" t="s">
        <v>3427</v>
      </c>
      <c r="B2587" s="183">
        <v>167454049</v>
      </c>
      <c r="C2587" s="184">
        <v>8.26</v>
      </c>
      <c r="D2587" s="127">
        <f>(C2587+4.2+coefficient!$B$19-0.5)/0.9*1.19</f>
        <v>31.680444444444444</v>
      </c>
      <c r="E2587" s="128">
        <f>(C2587+4.2+coefficient!$B$19-0.5)/0.95</f>
        <v>25.221052631578949</v>
      </c>
      <c r="F2587" s="185" t="s">
        <v>841</v>
      </c>
      <c r="G2587" s="179">
        <v>2586</v>
      </c>
      <c r="H2587" s="180">
        <f>(C2587+4.2+coefficient!$B$19)/0.85*1.19</f>
        <v>34.244</v>
      </c>
      <c r="I2587" s="132">
        <v>294</v>
      </c>
      <c r="J2587" s="132">
        <v>167454049</v>
      </c>
      <c r="K2587" s="132">
        <v>454682</v>
      </c>
      <c r="L2587" s="181">
        <f>(C2587+4.2+coefficient!$B$19)/0.88*1.19</f>
        <v>33.07659090909091</v>
      </c>
      <c r="M2587" s="135">
        <v>295</v>
      </c>
      <c r="N2587" s="135">
        <v>167454049</v>
      </c>
      <c r="O2587" s="135">
        <v>454683</v>
      </c>
      <c r="P2587" s="182">
        <f>(C2587+4.2+coefficient!$B$19-0.5)/0.88*1.19</f>
        <v>32.400454545454544</v>
      </c>
      <c r="Q2587" s="137">
        <v>296</v>
      </c>
      <c r="R2587" s="137">
        <v>167454049</v>
      </c>
      <c r="S2587" s="137">
        <v>454684</v>
      </c>
      <c r="T2587" s="186">
        <f t="shared" si="179"/>
        <v>16.849318181818184</v>
      </c>
      <c r="U2587" s="187">
        <v>758</v>
      </c>
      <c r="V2587" s="187">
        <v>167454049</v>
      </c>
      <c r="W2587" s="187">
        <v>603134</v>
      </c>
      <c r="X2587" s="188">
        <f t="shared" si="181"/>
        <v>32.07659090909091</v>
      </c>
      <c r="Y2587" s="189">
        <v>759</v>
      </c>
      <c r="Z2587" s="189">
        <v>167454049</v>
      </c>
      <c r="AA2587" s="189">
        <v>603135</v>
      </c>
      <c r="AB2587" s="357">
        <v>6</v>
      </c>
      <c r="AC2587"/>
      <c r="AD2587"/>
      <c r="AE2587"/>
      <c r="AF2587"/>
      <c r="AG2587"/>
      <c r="AH2587"/>
      <c r="AI2587"/>
      <c r="AJ2587"/>
    </row>
    <row r="2588" spans="1:36" s="4" customFormat="1" x14ac:dyDescent="0.25">
      <c r="A2588" s="144" t="s">
        <v>3428</v>
      </c>
      <c r="B2588" s="183">
        <v>167454050</v>
      </c>
      <c r="C2588" s="184">
        <v>4.3</v>
      </c>
      <c r="D2588" s="127">
        <f>(C2588+4.2+coefficient!$B$20-0.5)/0.9*1.19</f>
        <v>22.477777777777778</v>
      </c>
      <c r="E2588" s="128">
        <f>(C2588+4.2+coefficient!$B$20-0.5)/0.95</f>
        <v>17.894736842105264</v>
      </c>
      <c r="F2588" s="178" t="s">
        <v>842</v>
      </c>
      <c r="G2588" s="179">
        <v>2587</v>
      </c>
      <c r="H2588" s="180">
        <f>(C2588+4.2+coefficient!$B$20)/0.85*1.19</f>
        <v>24.5</v>
      </c>
      <c r="I2588" s="132">
        <v>294</v>
      </c>
      <c r="J2588" s="132">
        <v>167454050</v>
      </c>
      <c r="K2588" s="132">
        <v>454685</v>
      </c>
      <c r="L2588" s="181">
        <f>(C2588+4.2+coefficient!$B$20)/0.88*1.19</f>
        <v>23.664772727272727</v>
      </c>
      <c r="M2588" s="135">
        <v>295</v>
      </c>
      <c r="N2588" s="135">
        <v>167454050</v>
      </c>
      <c r="O2588" s="135">
        <v>454686</v>
      </c>
      <c r="P2588" s="182">
        <f>(C2588+4.2+coefficient!$B$20-0.5)/0.88*1.19</f>
        <v>22.98863636363636</v>
      </c>
      <c r="Q2588" s="137">
        <v>296</v>
      </c>
      <c r="R2588" s="137">
        <v>167454050</v>
      </c>
      <c r="S2588" s="137">
        <v>454687</v>
      </c>
      <c r="T2588" s="186">
        <f t="shared" si="179"/>
        <v>11.49431818181818</v>
      </c>
      <c r="U2588" s="187">
        <v>758</v>
      </c>
      <c r="V2588" s="187">
        <v>167454050</v>
      </c>
      <c r="W2588" s="187">
        <v>603136</v>
      </c>
      <c r="X2588" s="188">
        <f t="shared" si="181"/>
        <v>22.664772727272727</v>
      </c>
      <c r="Y2588" s="189">
        <v>759</v>
      </c>
      <c r="Z2588" s="189">
        <v>167454050</v>
      </c>
      <c r="AA2588" s="189">
        <v>603137</v>
      </c>
      <c r="AB2588" s="357">
        <v>6</v>
      </c>
      <c r="AC2588"/>
      <c r="AD2588"/>
      <c r="AE2588"/>
      <c r="AF2588"/>
      <c r="AG2588"/>
      <c r="AH2588"/>
      <c r="AI2588"/>
      <c r="AJ2588"/>
    </row>
    <row r="2589" spans="1:36" s="4" customFormat="1" x14ac:dyDescent="0.25">
      <c r="A2589" s="125" t="s">
        <v>3429</v>
      </c>
      <c r="B2589" s="183">
        <v>167454051</v>
      </c>
      <c r="C2589" s="184">
        <v>6.25</v>
      </c>
      <c r="D2589" s="127">
        <f>(C2589+4.2+coefficient!$B$19-0.5)/0.9*1.19</f>
        <v>29.022777777777772</v>
      </c>
      <c r="E2589" s="128">
        <f>(C2589+4.2+coefficient!$B$19-0.5)/0.95</f>
        <v>23.105263157894736</v>
      </c>
      <c r="F2589" s="185" t="s">
        <v>841</v>
      </c>
      <c r="G2589" s="179">
        <v>2588</v>
      </c>
      <c r="H2589" s="180">
        <f>(C2589+4.2+coefficient!$B$19)/0.85*1.19</f>
        <v>31.429999999999996</v>
      </c>
      <c r="I2589" s="132">
        <v>294</v>
      </c>
      <c r="J2589" s="132">
        <v>167454051</v>
      </c>
      <c r="K2589" s="132">
        <v>454688</v>
      </c>
      <c r="L2589" s="181">
        <f>(C2589+4.2+coefficient!$B$19)/0.88*1.19</f>
        <v>30.358522727272728</v>
      </c>
      <c r="M2589" s="135">
        <v>295</v>
      </c>
      <c r="N2589" s="135">
        <v>167454051</v>
      </c>
      <c r="O2589" s="135">
        <v>454689</v>
      </c>
      <c r="P2589" s="182">
        <f>(C2589+4.2+coefficient!$B$19-0.5)/0.88*1.19</f>
        <v>29.682386363636361</v>
      </c>
      <c r="Q2589" s="137">
        <v>296</v>
      </c>
      <c r="R2589" s="137">
        <v>167454051</v>
      </c>
      <c r="S2589" s="137">
        <v>454690</v>
      </c>
      <c r="T2589" s="186">
        <f t="shared" si="179"/>
        <v>14.13125</v>
      </c>
      <c r="U2589" s="187">
        <v>758</v>
      </c>
      <c r="V2589" s="187">
        <v>167454051</v>
      </c>
      <c r="W2589" s="187">
        <v>603138</v>
      </c>
      <c r="X2589" s="188">
        <f t="shared" si="181"/>
        <v>29.358522727272728</v>
      </c>
      <c r="Y2589" s="189">
        <v>759</v>
      </c>
      <c r="Z2589" s="189">
        <v>167454051</v>
      </c>
      <c r="AA2589" s="189">
        <v>603139</v>
      </c>
      <c r="AB2589" s="357">
        <v>6</v>
      </c>
      <c r="AC2589"/>
      <c r="AD2589"/>
      <c r="AE2589"/>
      <c r="AF2589"/>
      <c r="AG2589"/>
      <c r="AH2589"/>
      <c r="AI2589"/>
      <c r="AJ2589"/>
    </row>
    <row r="2590" spans="1:36" s="4" customFormat="1" x14ac:dyDescent="0.25">
      <c r="A2590" s="144" t="s">
        <v>3430</v>
      </c>
      <c r="B2590" s="183">
        <v>167454052</v>
      </c>
      <c r="C2590" s="184">
        <v>7.87</v>
      </c>
      <c r="D2590" s="127">
        <f>(C2590+4.2+coefficient!$B$19-0.5)/0.9*1.19</f>
        <v>31.164777777777779</v>
      </c>
      <c r="E2590" s="128">
        <f>(C2590+4.2+coefficient!$B$19-0.5)/0.95</f>
        <v>24.810526315789474</v>
      </c>
      <c r="F2590" s="178" t="s">
        <v>841</v>
      </c>
      <c r="G2590" s="179">
        <v>2589</v>
      </c>
      <c r="H2590" s="180">
        <f>(C2590+4.2+coefficient!$B$19)/0.85*1.19</f>
        <v>33.698</v>
      </c>
      <c r="I2590" s="132">
        <v>294</v>
      </c>
      <c r="J2590" s="132">
        <v>167454052</v>
      </c>
      <c r="K2590" s="132">
        <v>454691</v>
      </c>
      <c r="L2590" s="181">
        <f>(C2590+4.2+coefficient!$B$19)/0.88*1.19</f>
        <v>32.549204545454543</v>
      </c>
      <c r="M2590" s="135">
        <v>295</v>
      </c>
      <c r="N2590" s="135">
        <v>167454052</v>
      </c>
      <c r="O2590" s="135">
        <v>454692</v>
      </c>
      <c r="P2590" s="182">
        <f>(C2590+4.2+coefficient!$B$19-0.5)/0.88*1.19</f>
        <v>31.87306818181818</v>
      </c>
      <c r="Q2590" s="137">
        <v>296</v>
      </c>
      <c r="R2590" s="137">
        <v>167454052</v>
      </c>
      <c r="S2590" s="137">
        <v>454693</v>
      </c>
      <c r="T2590" s="186">
        <f t="shared" si="179"/>
        <v>16.321931818181817</v>
      </c>
      <c r="U2590" s="187">
        <v>758</v>
      </c>
      <c r="V2590" s="187">
        <v>167454052</v>
      </c>
      <c r="W2590" s="187">
        <v>603140</v>
      </c>
      <c r="X2590" s="188">
        <f t="shared" si="181"/>
        <v>31.549204545454543</v>
      </c>
      <c r="Y2590" s="189">
        <v>759</v>
      </c>
      <c r="Z2590" s="189">
        <v>167454052</v>
      </c>
      <c r="AA2590" s="189">
        <v>603141</v>
      </c>
      <c r="AB2590" s="357">
        <v>6</v>
      </c>
      <c r="AC2590"/>
      <c r="AD2590"/>
      <c r="AE2590"/>
      <c r="AF2590"/>
      <c r="AG2590"/>
      <c r="AH2590"/>
      <c r="AI2590"/>
      <c r="AJ2590"/>
    </row>
    <row r="2591" spans="1:36" s="4" customFormat="1" x14ac:dyDescent="0.25">
      <c r="A2591" s="148" t="s">
        <v>3431</v>
      </c>
      <c r="B2591" s="190">
        <v>167454053</v>
      </c>
      <c r="C2591" s="191">
        <v>6.22</v>
      </c>
      <c r="D2591" s="192">
        <f>(C2591+4.2+coefficient!$B$19-0.5)/0.9*1.19</f>
        <v>28.983111111111114</v>
      </c>
      <c r="E2591" s="193">
        <f>(C2591+4.2+coefficient!$B$19-0.5)/0.95</f>
        <v>23.07368421052632</v>
      </c>
      <c r="F2591" s="185" t="s">
        <v>841</v>
      </c>
      <c r="G2591" s="179">
        <v>2590</v>
      </c>
      <c r="H2591" s="180">
        <f>(C2591+4.2+coefficient!$B$19)/0.85*1.19</f>
        <v>31.388000000000002</v>
      </c>
      <c r="I2591" s="132">
        <v>294</v>
      </c>
      <c r="J2591" s="132">
        <v>167454053</v>
      </c>
      <c r="K2591" s="132">
        <v>454694</v>
      </c>
      <c r="L2591" s="181">
        <f>(C2591+4.2+coefficient!$B$19)/0.88*1.19</f>
        <v>30.317954545454548</v>
      </c>
      <c r="M2591" s="135">
        <v>295</v>
      </c>
      <c r="N2591" s="135">
        <v>167454053</v>
      </c>
      <c r="O2591" s="135">
        <v>454695</v>
      </c>
      <c r="P2591" s="182">
        <f>(C2591+4.2+coefficient!$B$19-0.5)/0.88*1.19</f>
        <v>29.641818181818181</v>
      </c>
      <c r="Q2591" s="137">
        <v>296</v>
      </c>
      <c r="R2591" s="137">
        <v>167454053</v>
      </c>
      <c r="S2591" s="137">
        <v>454696</v>
      </c>
      <c r="T2591" s="186">
        <f t="shared" si="179"/>
        <v>14.090681818181816</v>
      </c>
      <c r="U2591" s="187">
        <v>758</v>
      </c>
      <c r="V2591" s="187">
        <v>167454053</v>
      </c>
      <c r="W2591" s="187">
        <v>603142</v>
      </c>
      <c r="X2591" s="188">
        <f>L2591-4.9</f>
        <v>25.417954545454549</v>
      </c>
      <c r="Y2591" s="189">
        <v>759</v>
      </c>
      <c r="Z2591" s="189">
        <v>167454053</v>
      </c>
      <c r="AA2591" s="189">
        <v>603143</v>
      </c>
      <c r="AB2591" s="357">
        <v>0</v>
      </c>
      <c r="AC2591"/>
      <c r="AD2591"/>
      <c r="AE2591"/>
      <c r="AF2591"/>
      <c r="AG2591"/>
      <c r="AH2591"/>
      <c r="AI2591"/>
      <c r="AJ2591"/>
    </row>
    <row r="2592" spans="1:36" s="4" customFormat="1" x14ac:dyDescent="0.25">
      <c r="A2592" s="144" t="s">
        <v>3432</v>
      </c>
      <c r="B2592" s="183">
        <v>167454054</v>
      </c>
      <c r="C2592" s="184">
        <v>4.4800000000000004</v>
      </c>
      <c r="D2592" s="127">
        <f>(C2592+4.2+coefficient!$B$20-0.5)/0.9*1.19</f>
        <v>22.715777777777777</v>
      </c>
      <c r="E2592" s="128">
        <f>(C2592+4.2+coefficient!$B$20-0.5)/0.95</f>
        <v>18.08421052631579</v>
      </c>
      <c r="F2592" s="178" t="s">
        <v>842</v>
      </c>
      <c r="G2592" s="179">
        <v>2591</v>
      </c>
      <c r="H2592" s="180">
        <f>(C2592+4.2+coefficient!$B$20)/0.85*1.19</f>
        <v>24.751999999999999</v>
      </c>
      <c r="I2592" s="132">
        <v>294</v>
      </c>
      <c r="J2592" s="132">
        <v>167454054</v>
      </c>
      <c r="K2592" s="132">
        <v>454697</v>
      </c>
      <c r="L2592" s="181">
        <f>(C2592+4.2+coefficient!$B$20)/0.88*1.19</f>
        <v>23.908181818181816</v>
      </c>
      <c r="M2592" s="135">
        <v>295</v>
      </c>
      <c r="N2592" s="135">
        <v>167454054</v>
      </c>
      <c r="O2592" s="135">
        <v>454698</v>
      </c>
      <c r="P2592" s="182">
        <f>(C2592+4.2+coefficient!$B$20-0.5)/0.88*1.19</f>
        <v>23.232045454545453</v>
      </c>
      <c r="Q2592" s="137">
        <v>296</v>
      </c>
      <c r="R2592" s="137">
        <v>167454054</v>
      </c>
      <c r="S2592" s="137">
        <v>454699</v>
      </c>
      <c r="T2592" s="186">
        <f t="shared" si="179"/>
        <v>11.737727272727271</v>
      </c>
      <c r="U2592" s="187">
        <v>758</v>
      </c>
      <c r="V2592" s="187">
        <v>167454054</v>
      </c>
      <c r="W2592" s="187">
        <v>603144</v>
      </c>
      <c r="X2592" s="188">
        <f>L2592-1</f>
        <v>22.908181818181816</v>
      </c>
      <c r="Y2592" s="189">
        <v>759</v>
      </c>
      <c r="Z2592" s="189">
        <v>167454054</v>
      </c>
      <c r="AA2592" s="189">
        <v>603145</v>
      </c>
      <c r="AB2592" s="357">
        <v>6</v>
      </c>
      <c r="AC2592"/>
      <c r="AD2592"/>
      <c r="AE2592"/>
      <c r="AF2592"/>
      <c r="AG2592"/>
      <c r="AH2592"/>
      <c r="AI2592"/>
      <c r="AJ2592"/>
    </row>
    <row r="2593" spans="1:36" s="4" customFormat="1" x14ac:dyDescent="0.25">
      <c r="A2593" s="125" t="s">
        <v>3433</v>
      </c>
      <c r="B2593" s="183">
        <v>167454055</v>
      </c>
      <c r="C2593" s="184">
        <v>8.0500000000000007</v>
      </c>
      <c r="D2593" s="127">
        <f>(C2593+4.2+coefficient!$B$19-0.5)/0.9*1.19</f>
        <v>31.402777777777779</v>
      </c>
      <c r="E2593" s="128">
        <f>(C2593+4.2+coefficient!$B$19-0.5)/0.95</f>
        <v>25</v>
      </c>
      <c r="F2593" s="185" t="s">
        <v>841</v>
      </c>
      <c r="G2593" s="179">
        <v>2592</v>
      </c>
      <c r="H2593" s="180">
        <f>(C2593+4.2+coefficient!$B$19)/0.85*1.19</f>
        <v>33.950000000000003</v>
      </c>
      <c r="I2593" s="132">
        <v>294</v>
      </c>
      <c r="J2593" s="132">
        <v>167454055</v>
      </c>
      <c r="K2593" s="132">
        <v>454700</v>
      </c>
      <c r="L2593" s="181">
        <f>(C2593+4.2+coefficient!$B$19)/0.88*1.19</f>
        <v>32.79261363636364</v>
      </c>
      <c r="M2593" s="135">
        <v>295</v>
      </c>
      <c r="N2593" s="135">
        <v>167454055</v>
      </c>
      <c r="O2593" s="135">
        <v>454701</v>
      </c>
      <c r="P2593" s="182">
        <f>(C2593+4.2+coefficient!$B$19-0.5)/0.88*1.19</f>
        <v>32.116477272727273</v>
      </c>
      <c r="Q2593" s="137">
        <v>296</v>
      </c>
      <c r="R2593" s="137">
        <v>167454055</v>
      </c>
      <c r="S2593" s="137">
        <v>454702</v>
      </c>
      <c r="T2593" s="186">
        <f t="shared" si="179"/>
        <v>16.565340909090907</v>
      </c>
      <c r="U2593" s="187">
        <v>758</v>
      </c>
      <c r="V2593" s="187">
        <v>167454055</v>
      </c>
      <c r="W2593" s="187">
        <v>603146</v>
      </c>
      <c r="X2593" s="188">
        <f>L2593-1</f>
        <v>31.79261363636364</v>
      </c>
      <c r="Y2593" s="189">
        <v>759</v>
      </c>
      <c r="Z2593" s="189">
        <v>167454055</v>
      </c>
      <c r="AA2593" s="189">
        <v>603147</v>
      </c>
      <c r="AB2593" s="357">
        <v>6</v>
      </c>
      <c r="AC2593"/>
      <c r="AD2593"/>
      <c r="AE2593"/>
      <c r="AF2593"/>
      <c r="AG2593"/>
      <c r="AH2593"/>
      <c r="AI2593"/>
      <c r="AJ2593"/>
    </row>
    <row r="2594" spans="1:36" s="4" customFormat="1" x14ac:dyDescent="0.25">
      <c r="A2594" s="144" t="s">
        <v>3434</v>
      </c>
      <c r="B2594" s="183">
        <v>167454056</v>
      </c>
      <c r="C2594" s="184">
        <v>8.0500000000000007</v>
      </c>
      <c r="D2594" s="127">
        <f>(C2594+4.2+coefficient!$B$19-0.5)/0.9*1.19</f>
        <v>31.402777777777779</v>
      </c>
      <c r="E2594" s="128">
        <f>(C2594+4.2+coefficient!$B$19-0.5)/0.95</f>
        <v>25</v>
      </c>
      <c r="F2594" s="178" t="s">
        <v>841</v>
      </c>
      <c r="G2594" s="179">
        <v>2593</v>
      </c>
      <c r="H2594" s="180">
        <f>(C2594+4.2+coefficient!$B$19)/0.85*1.19</f>
        <v>33.950000000000003</v>
      </c>
      <c r="I2594" s="132">
        <v>294</v>
      </c>
      <c r="J2594" s="132">
        <v>167454056</v>
      </c>
      <c r="K2594" s="132">
        <v>454703</v>
      </c>
      <c r="L2594" s="181">
        <f>(C2594+4.2+coefficient!$B$19)/0.88*1.19</f>
        <v>32.79261363636364</v>
      </c>
      <c r="M2594" s="135">
        <v>295</v>
      </c>
      <c r="N2594" s="135">
        <v>167454056</v>
      </c>
      <c r="O2594" s="135">
        <v>454704</v>
      </c>
      <c r="P2594" s="182">
        <f>(C2594+4.2+coefficient!$B$19-0.5)/0.88*1.19</f>
        <v>32.116477272727273</v>
      </c>
      <c r="Q2594" s="137">
        <v>296</v>
      </c>
      <c r="R2594" s="137">
        <v>167454056</v>
      </c>
      <c r="S2594" s="137">
        <v>454705</v>
      </c>
      <c r="T2594" s="186">
        <f t="shared" si="179"/>
        <v>16.565340909090907</v>
      </c>
      <c r="U2594" s="187">
        <v>758</v>
      </c>
      <c r="V2594" s="187">
        <v>167454056</v>
      </c>
      <c r="W2594" s="187">
        <v>603148</v>
      </c>
      <c r="X2594" s="188">
        <f>L2594-1</f>
        <v>31.79261363636364</v>
      </c>
      <c r="Y2594" s="189">
        <v>759</v>
      </c>
      <c r="Z2594" s="189">
        <v>167454056</v>
      </c>
      <c r="AA2594" s="189">
        <v>603149</v>
      </c>
      <c r="AB2594" s="357">
        <v>6</v>
      </c>
      <c r="AC2594"/>
      <c r="AD2594"/>
      <c r="AE2594"/>
      <c r="AF2594"/>
      <c r="AG2594"/>
      <c r="AH2594"/>
      <c r="AI2594"/>
      <c r="AJ2594"/>
    </row>
    <row r="2595" spans="1:36" s="4" customFormat="1" x14ac:dyDescent="0.25">
      <c r="A2595" s="125" t="s">
        <v>3435</v>
      </c>
      <c r="B2595" s="183">
        <v>167454057</v>
      </c>
      <c r="C2595" s="184">
        <v>2.74</v>
      </c>
      <c r="D2595" s="127">
        <f>(C2595+4.2+coefficient!$B$21-0.5)/0.9*1.19</f>
        <v>17.770666666666667</v>
      </c>
      <c r="E2595" s="128">
        <f>(C2595+4.2+coefficient!$B$21-0.5)/0.95</f>
        <v>14.147368421052633</v>
      </c>
      <c r="F2595" s="185" t="s">
        <v>516</v>
      </c>
      <c r="G2595" s="179">
        <v>2594</v>
      </c>
      <c r="H2595" s="180">
        <f>(C2595+4.2+coefficient!$B$21)/0.85*1.19</f>
        <v>19.516000000000002</v>
      </c>
      <c r="I2595" s="132">
        <v>294</v>
      </c>
      <c r="J2595" s="132">
        <v>167454057</v>
      </c>
      <c r="K2595" s="132">
        <v>454706</v>
      </c>
      <c r="L2595" s="181">
        <f>(C2595+4.2+coefficient!$B$21)/0.88*1.19</f>
        <v>18.850681818181819</v>
      </c>
      <c r="M2595" s="135">
        <v>295</v>
      </c>
      <c r="N2595" s="135">
        <v>167454057</v>
      </c>
      <c r="O2595" s="135">
        <v>454707</v>
      </c>
      <c r="P2595" s="182">
        <f>(C2595+4.2+coefficient!$B$21-0.5)/0.88*1.19</f>
        <v>18.174545454545456</v>
      </c>
      <c r="Q2595" s="137">
        <v>296</v>
      </c>
      <c r="R2595" s="137">
        <v>167454057</v>
      </c>
      <c r="S2595" s="137">
        <v>454708</v>
      </c>
      <c r="T2595" s="186">
        <f t="shared" si="179"/>
        <v>9.3847727272727273</v>
      </c>
      <c r="U2595" s="187">
        <v>758</v>
      </c>
      <c r="V2595" s="187">
        <v>167454057</v>
      </c>
      <c r="W2595" s="187">
        <v>603150</v>
      </c>
      <c r="X2595" s="188">
        <f t="shared" ref="X2595:X2602" si="182">L2595-2</f>
        <v>16.850681818181819</v>
      </c>
      <c r="Y2595" s="189">
        <v>759</v>
      </c>
      <c r="Z2595" s="189">
        <v>167454057</v>
      </c>
      <c r="AA2595" s="189">
        <v>603151</v>
      </c>
      <c r="AB2595" s="357">
        <v>3</v>
      </c>
      <c r="AC2595"/>
      <c r="AD2595"/>
      <c r="AE2595"/>
      <c r="AF2595"/>
      <c r="AG2595"/>
      <c r="AH2595"/>
      <c r="AI2595"/>
      <c r="AJ2595"/>
    </row>
    <row r="2596" spans="1:36" s="4" customFormat="1" x14ac:dyDescent="0.25">
      <c r="A2596" s="144" t="s">
        <v>3436</v>
      </c>
      <c r="B2596" s="183">
        <v>167454058</v>
      </c>
      <c r="C2596" s="184">
        <v>3.45</v>
      </c>
      <c r="D2596" s="127">
        <f>(C2596+4.2+coefficient!$B$20-0.5)/0.9*1.19</f>
        <v>21.353888888888886</v>
      </c>
      <c r="E2596" s="128">
        <f>(C2596+4.2+coefficient!$B$20-0.5)/0.95</f>
        <v>17</v>
      </c>
      <c r="F2596" s="178" t="s">
        <v>842</v>
      </c>
      <c r="G2596" s="179">
        <v>2595</v>
      </c>
      <c r="H2596" s="180">
        <f>(C2596+4.2+coefficient!$B$20)/0.85*1.19</f>
        <v>23.309999999999995</v>
      </c>
      <c r="I2596" s="132">
        <v>294</v>
      </c>
      <c r="J2596" s="132">
        <v>167454058</v>
      </c>
      <c r="K2596" s="132">
        <v>454709</v>
      </c>
      <c r="L2596" s="181">
        <f>(C2596+4.2+coefficient!$B$20)/0.88*1.19</f>
        <v>22.515340909090906</v>
      </c>
      <c r="M2596" s="135">
        <v>295</v>
      </c>
      <c r="N2596" s="135">
        <v>167454058</v>
      </c>
      <c r="O2596" s="135">
        <v>454710</v>
      </c>
      <c r="P2596" s="182">
        <f>(C2596+4.2+coefficient!$B$20-0.5)/0.88*1.19</f>
        <v>21.839204545454542</v>
      </c>
      <c r="Q2596" s="137">
        <v>296</v>
      </c>
      <c r="R2596" s="137">
        <v>167454058</v>
      </c>
      <c r="S2596" s="137">
        <v>454711</v>
      </c>
      <c r="T2596" s="186">
        <f t="shared" si="179"/>
        <v>10.344886363636363</v>
      </c>
      <c r="U2596" s="187">
        <v>758</v>
      </c>
      <c r="V2596" s="187">
        <v>167454058</v>
      </c>
      <c r="W2596" s="187">
        <v>603152</v>
      </c>
      <c r="X2596" s="188">
        <f t="shared" si="182"/>
        <v>20.515340909090906</v>
      </c>
      <c r="Y2596" s="189">
        <v>759</v>
      </c>
      <c r="Z2596" s="189">
        <v>167454058</v>
      </c>
      <c r="AA2596" s="189">
        <v>603153</v>
      </c>
      <c r="AB2596" s="357">
        <v>3</v>
      </c>
      <c r="AC2596"/>
      <c r="AD2596"/>
      <c r="AE2596"/>
      <c r="AF2596"/>
      <c r="AG2596"/>
      <c r="AH2596"/>
      <c r="AI2596"/>
      <c r="AJ2596"/>
    </row>
    <row r="2597" spans="1:36" s="4" customFormat="1" x14ac:dyDescent="0.25">
      <c r="A2597" s="125" t="s">
        <v>3437</v>
      </c>
      <c r="B2597" s="183">
        <v>167454059</v>
      </c>
      <c r="C2597" s="184">
        <v>7.02</v>
      </c>
      <c r="D2597" s="127">
        <f>(C2597+4.2+coefficient!$B$19-0.5)/0.9*1.19</f>
        <v>30.040888888888887</v>
      </c>
      <c r="E2597" s="128">
        <f>(C2597+4.2+coefficient!$B$19-0.5)/0.95</f>
        <v>23.91578947368421</v>
      </c>
      <c r="F2597" s="185" t="s">
        <v>841</v>
      </c>
      <c r="G2597" s="179">
        <v>2596</v>
      </c>
      <c r="H2597" s="180">
        <f>(C2597+4.2+coefficient!$B$19)/0.85*1.19</f>
        <v>32.507999999999996</v>
      </c>
      <c r="I2597" s="132">
        <v>294</v>
      </c>
      <c r="J2597" s="132">
        <v>167454059</v>
      </c>
      <c r="K2597" s="132">
        <v>454712</v>
      </c>
      <c r="L2597" s="181">
        <f>(C2597+4.2+coefficient!$B$19)/0.88*1.19</f>
        <v>31.399772727272726</v>
      </c>
      <c r="M2597" s="135">
        <v>295</v>
      </c>
      <c r="N2597" s="135">
        <v>167454059</v>
      </c>
      <c r="O2597" s="135">
        <v>454713</v>
      </c>
      <c r="P2597" s="182">
        <f>(C2597+4.2+coefficient!$B$19-0.5)/0.88*1.19</f>
        <v>30.723636363636359</v>
      </c>
      <c r="Q2597" s="137">
        <v>296</v>
      </c>
      <c r="R2597" s="137">
        <v>167454059</v>
      </c>
      <c r="S2597" s="137">
        <v>454714</v>
      </c>
      <c r="T2597" s="186">
        <f t="shared" si="179"/>
        <v>15.172499999999998</v>
      </c>
      <c r="U2597" s="187">
        <v>758</v>
      </c>
      <c r="V2597" s="187">
        <v>167454059</v>
      </c>
      <c r="W2597" s="187">
        <v>603154</v>
      </c>
      <c r="X2597" s="188">
        <f t="shared" si="182"/>
        <v>29.399772727272726</v>
      </c>
      <c r="Y2597" s="189">
        <v>759</v>
      </c>
      <c r="Z2597" s="189">
        <v>167454059</v>
      </c>
      <c r="AA2597" s="189">
        <v>603155</v>
      </c>
      <c r="AB2597" s="357">
        <v>3</v>
      </c>
      <c r="AC2597"/>
      <c r="AD2597"/>
      <c r="AE2597"/>
      <c r="AF2597"/>
      <c r="AG2597"/>
      <c r="AH2597"/>
      <c r="AI2597"/>
      <c r="AJ2597"/>
    </row>
    <row r="2598" spans="1:36" s="4" customFormat="1" x14ac:dyDescent="0.25">
      <c r="A2598" s="146" t="s">
        <v>3438</v>
      </c>
      <c r="B2598" s="190">
        <v>167454060</v>
      </c>
      <c r="C2598" s="191">
        <v>4.41</v>
      </c>
      <c r="D2598" s="192">
        <f>(C2598+4.2+coefficient!$B$20-0.5)/0.9*1.19</f>
        <v>22.623222222222218</v>
      </c>
      <c r="E2598" s="193">
        <f>(C2598+4.2+coefficient!$B$20-0.5)/0.95</f>
        <v>18.010526315789473</v>
      </c>
      <c r="F2598" s="178" t="s">
        <v>842</v>
      </c>
      <c r="G2598" s="179">
        <v>2597</v>
      </c>
      <c r="H2598" s="180">
        <f>(C2598+4.2+coefficient!$B$20)/0.85*1.19</f>
        <v>24.654</v>
      </c>
      <c r="I2598" s="132">
        <v>294</v>
      </c>
      <c r="J2598" s="132">
        <v>167454060</v>
      </c>
      <c r="K2598" s="132">
        <v>454715</v>
      </c>
      <c r="L2598" s="181">
        <f>(C2598+4.2+coefficient!$B$20)/0.88*1.19</f>
        <v>23.813522727272726</v>
      </c>
      <c r="M2598" s="135">
        <v>295</v>
      </c>
      <c r="N2598" s="135">
        <v>167454060</v>
      </c>
      <c r="O2598" s="135">
        <v>454716</v>
      </c>
      <c r="P2598" s="182">
        <f>(C2598+4.2+coefficient!$B$20-0.5)/0.88*1.19</f>
        <v>23.137386363636359</v>
      </c>
      <c r="Q2598" s="137">
        <v>296</v>
      </c>
      <c r="R2598" s="137">
        <v>167454060</v>
      </c>
      <c r="S2598" s="137">
        <v>454717</v>
      </c>
      <c r="T2598" s="186">
        <f t="shared" si="179"/>
        <v>11.64306818181818</v>
      </c>
      <c r="U2598" s="187">
        <v>758</v>
      </c>
      <c r="V2598" s="187">
        <v>167454060</v>
      </c>
      <c r="W2598" s="187">
        <v>603156</v>
      </c>
      <c r="X2598" s="188">
        <f t="shared" si="182"/>
        <v>21.813522727272726</v>
      </c>
      <c r="Y2598" s="189">
        <v>759</v>
      </c>
      <c r="Z2598" s="189">
        <v>167454060</v>
      </c>
      <c r="AA2598" s="189">
        <v>603157</v>
      </c>
      <c r="AB2598" s="357">
        <v>3</v>
      </c>
      <c r="AC2598"/>
      <c r="AD2598"/>
      <c r="AE2598"/>
      <c r="AF2598"/>
      <c r="AG2598"/>
      <c r="AH2598"/>
      <c r="AI2598"/>
      <c r="AJ2598"/>
    </row>
    <row r="2599" spans="1:36" s="4" customFormat="1" x14ac:dyDescent="0.25">
      <c r="A2599" s="148" t="s">
        <v>3439</v>
      </c>
      <c r="B2599" s="190">
        <v>167454061</v>
      </c>
      <c r="C2599" s="191">
        <v>5.61</v>
      </c>
      <c r="D2599" s="192">
        <f>(C2599+4.2+coefficient!$B$19-0.5)/0.9*1.19</f>
        <v>28.176555555555559</v>
      </c>
      <c r="E2599" s="193">
        <f>(C2599+4.2+coefficient!$B$19-0.5)/0.95</f>
        <v>22.431578947368426</v>
      </c>
      <c r="F2599" s="185" t="s">
        <v>841</v>
      </c>
      <c r="G2599" s="179">
        <v>2598</v>
      </c>
      <c r="H2599" s="180">
        <f>(C2599+4.2+coefficient!$B$19)/0.85*1.19</f>
        <v>30.534000000000006</v>
      </c>
      <c r="I2599" s="132">
        <v>294</v>
      </c>
      <c r="J2599" s="132">
        <v>167454061</v>
      </c>
      <c r="K2599" s="132">
        <v>454718</v>
      </c>
      <c r="L2599" s="181">
        <f>(C2599+4.2+coefficient!$B$19)/0.88*1.19</f>
        <v>29.493068181818181</v>
      </c>
      <c r="M2599" s="135">
        <v>295</v>
      </c>
      <c r="N2599" s="135">
        <v>167454061</v>
      </c>
      <c r="O2599" s="135">
        <v>454719</v>
      </c>
      <c r="P2599" s="182">
        <f>(C2599+4.2+coefficient!$B$19-0.5)/0.88*1.19</f>
        <v>28.816931818181821</v>
      </c>
      <c r="Q2599" s="137">
        <v>296</v>
      </c>
      <c r="R2599" s="137">
        <v>167454061</v>
      </c>
      <c r="S2599" s="137">
        <v>454720</v>
      </c>
      <c r="T2599" s="186">
        <f t="shared" si="179"/>
        <v>13.265795454545454</v>
      </c>
      <c r="U2599" s="187">
        <v>758</v>
      </c>
      <c r="V2599" s="187">
        <v>167454061</v>
      </c>
      <c r="W2599" s="187">
        <v>603158</v>
      </c>
      <c r="X2599" s="188">
        <f t="shared" si="182"/>
        <v>27.493068181818181</v>
      </c>
      <c r="Y2599" s="189">
        <v>759</v>
      </c>
      <c r="Z2599" s="189">
        <v>167454061</v>
      </c>
      <c r="AA2599" s="189">
        <v>603159</v>
      </c>
      <c r="AB2599" s="357">
        <v>3</v>
      </c>
      <c r="AC2599"/>
      <c r="AD2599"/>
      <c r="AE2599"/>
      <c r="AF2599"/>
      <c r="AG2599"/>
      <c r="AH2599"/>
      <c r="AI2599"/>
      <c r="AJ2599"/>
    </row>
    <row r="2600" spans="1:36" s="4" customFormat="1" x14ac:dyDescent="0.25">
      <c r="A2600" s="146" t="s">
        <v>3440</v>
      </c>
      <c r="B2600" s="190">
        <v>167454062</v>
      </c>
      <c r="C2600" s="191">
        <v>6.36</v>
      </c>
      <c r="D2600" s="192">
        <f>(C2600+4.2+coefficient!$B$19-0.5)/0.9*1.19</f>
        <v>29.168222222222223</v>
      </c>
      <c r="E2600" s="193">
        <f>(C2600+4.2+coefficient!$B$19-0.5)/0.95</f>
        <v>23.221052631578949</v>
      </c>
      <c r="F2600" s="178" t="s">
        <v>841</v>
      </c>
      <c r="G2600" s="179">
        <v>2599</v>
      </c>
      <c r="H2600" s="180">
        <f>(C2600+4.2+coefficient!$B$19)/0.85*1.19</f>
        <v>31.584</v>
      </c>
      <c r="I2600" s="132">
        <v>294</v>
      </c>
      <c r="J2600" s="132">
        <v>167454062</v>
      </c>
      <c r="K2600" s="132">
        <v>454721</v>
      </c>
      <c r="L2600" s="181">
        <f>(C2600+4.2+coefficient!$B$19)/0.88*1.19</f>
        <v>30.507272727272731</v>
      </c>
      <c r="M2600" s="135">
        <v>295</v>
      </c>
      <c r="N2600" s="135">
        <v>167454062</v>
      </c>
      <c r="O2600" s="135">
        <v>454722</v>
      </c>
      <c r="P2600" s="182">
        <f>(C2600+4.2+coefficient!$B$19-0.5)/0.88*1.19</f>
        <v>29.831136363636364</v>
      </c>
      <c r="Q2600" s="137">
        <v>296</v>
      </c>
      <c r="R2600" s="137">
        <v>167454062</v>
      </c>
      <c r="S2600" s="137">
        <v>454723</v>
      </c>
      <c r="T2600" s="186">
        <f t="shared" si="179"/>
        <v>14.28</v>
      </c>
      <c r="U2600" s="187">
        <v>758</v>
      </c>
      <c r="V2600" s="187">
        <v>167454062</v>
      </c>
      <c r="W2600" s="187">
        <v>603160</v>
      </c>
      <c r="X2600" s="188">
        <f t="shared" si="182"/>
        <v>28.507272727272731</v>
      </c>
      <c r="Y2600" s="189">
        <v>759</v>
      </c>
      <c r="Z2600" s="189">
        <v>167454062</v>
      </c>
      <c r="AA2600" s="189">
        <v>603161</v>
      </c>
      <c r="AB2600" s="357">
        <v>3</v>
      </c>
      <c r="AC2600"/>
      <c r="AD2600"/>
      <c r="AE2600"/>
      <c r="AF2600"/>
      <c r="AG2600"/>
      <c r="AH2600"/>
      <c r="AI2600"/>
      <c r="AJ2600"/>
    </row>
    <row r="2601" spans="1:36" s="4" customFormat="1" x14ac:dyDescent="0.25">
      <c r="A2601" s="148" t="s">
        <v>3441</v>
      </c>
      <c r="B2601" s="190">
        <v>167454063</v>
      </c>
      <c r="C2601" s="191">
        <v>5.53</v>
      </c>
      <c r="D2601" s="192">
        <f>(C2601+4.2+coefficient!$B$19-0.5)/0.9*1.19</f>
        <v>28.070777777777778</v>
      </c>
      <c r="E2601" s="193">
        <f>(C2601+4.2+coefficient!$B$19-0.5)/0.95</f>
        <v>22.347368421052632</v>
      </c>
      <c r="F2601" s="185" t="s">
        <v>841</v>
      </c>
      <c r="G2601" s="179">
        <v>2600</v>
      </c>
      <c r="H2601" s="180">
        <f>(C2601+4.2+coefficient!$B$19)/0.85*1.19</f>
        <v>30.422000000000001</v>
      </c>
      <c r="I2601" s="132">
        <v>294</v>
      </c>
      <c r="J2601" s="132">
        <v>167454063</v>
      </c>
      <c r="K2601" s="132">
        <v>454724</v>
      </c>
      <c r="L2601" s="181">
        <f>(C2601+4.2+coefficient!$B$19)/0.88*1.19</f>
        <v>29.384886363636365</v>
      </c>
      <c r="M2601" s="135">
        <v>295</v>
      </c>
      <c r="N2601" s="135">
        <v>167454063</v>
      </c>
      <c r="O2601" s="135">
        <v>454725</v>
      </c>
      <c r="P2601" s="182">
        <f>(C2601+4.2+coefficient!$B$19-0.5)/0.88*1.19</f>
        <v>28.708749999999998</v>
      </c>
      <c r="Q2601" s="137">
        <v>296</v>
      </c>
      <c r="R2601" s="137">
        <v>167454063</v>
      </c>
      <c r="S2601" s="137">
        <v>454726</v>
      </c>
      <c r="T2601" s="186">
        <f t="shared" si="179"/>
        <v>13.157613636363635</v>
      </c>
      <c r="U2601" s="187">
        <v>758</v>
      </c>
      <c r="V2601" s="187">
        <v>167454063</v>
      </c>
      <c r="W2601" s="187">
        <v>603162</v>
      </c>
      <c r="X2601" s="188">
        <f t="shared" si="182"/>
        <v>27.384886363636365</v>
      </c>
      <c r="Y2601" s="189">
        <v>759</v>
      </c>
      <c r="Z2601" s="189">
        <v>167454063</v>
      </c>
      <c r="AA2601" s="189">
        <v>603163</v>
      </c>
      <c r="AB2601" s="357">
        <v>3</v>
      </c>
      <c r="AC2601"/>
      <c r="AD2601"/>
      <c r="AE2601"/>
      <c r="AF2601"/>
      <c r="AG2601"/>
      <c r="AH2601"/>
      <c r="AI2601"/>
      <c r="AJ2601"/>
    </row>
    <row r="2602" spans="1:36" s="4" customFormat="1" x14ac:dyDescent="0.25">
      <c r="A2602" s="146" t="s">
        <v>3442</v>
      </c>
      <c r="B2602" s="190">
        <v>167454064</v>
      </c>
      <c r="C2602" s="191">
        <v>6.51</v>
      </c>
      <c r="D2602" s="192">
        <f>(C2602+4.2+coefficient!$B$19-0.5)/0.9*1.19</f>
        <v>29.366555555555554</v>
      </c>
      <c r="E2602" s="193">
        <f>(C2602+4.2+coefficient!$B$19-0.5)/0.95</f>
        <v>23.378947368421056</v>
      </c>
      <c r="F2602" s="178" t="s">
        <v>841</v>
      </c>
      <c r="G2602" s="179">
        <v>2601</v>
      </c>
      <c r="H2602" s="180">
        <f>(C2602+4.2+coefficient!$B$19)/0.85*1.19</f>
        <v>31.794</v>
      </c>
      <c r="I2602" s="132">
        <v>294</v>
      </c>
      <c r="J2602" s="132">
        <v>167454064</v>
      </c>
      <c r="K2602" s="132">
        <v>454727</v>
      </c>
      <c r="L2602" s="181">
        <f>(C2602+4.2+coefficient!$B$19)/0.88*1.19</f>
        <v>30.710113636363637</v>
      </c>
      <c r="M2602" s="135">
        <v>295</v>
      </c>
      <c r="N2602" s="135">
        <v>167454064</v>
      </c>
      <c r="O2602" s="135">
        <v>454728</v>
      </c>
      <c r="P2602" s="182">
        <f>(C2602+4.2+coefficient!$B$19-0.5)/0.88*1.19</f>
        <v>30.03397727272727</v>
      </c>
      <c r="Q2602" s="137">
        <v>296</v>
      </c>
      <c r="R2602" s="137">
        <v>167454064</v>
      </c>
      <c r="S2602" s="137">
        <v>454729</v>
      </c>
      <c r="T2602" s="186">
        <f t="shared" si="179"/>
        <v>14.48284090909091</v>
      </c>
      <c r="U2602" s="187">
        <v>758</v>
      </c>
      <c r="V2602" s="187">
        <v>167454064</v>
      </c>
      <c r="W2602" s="187">
        <v>603164</v>
      </c>
      <c r="X2602" s="188">
        <f t="shared" si="182"/>
        <v>28.710113636363637</v>
      </c>
      <c r="Y2602" s="189">
        <v>759</v>
      </c>
      <c r="Z2602" s="189">
        <v>167454064</v>
      </c>
      <c r="AA2602" s="189">
        <v>603165</v>
      </c>
      <c r="AB2602" s="357">
        <v>3</v>
      </c>
      <c r="AC2602"/>
      <c r="AD2602"/>
      <c r="AE2602"/>
      <c r="AF2602"/>
      <c r="AG2602"/>
      <c r="AH2602"/>
      <c r="AI2602"/>
      <c r="AJ2602"/>
    </row>
    <row r="2603" spans="1:36" s="4" customFormat="1" x14ac:dyDescent="0.25">
      <c r="A2603" s="148" t="s">
        <v>3443</v>
      </c>
      <c r="B2603" s="190">
        <v>167454065</v>
      </c>
      <c r="C2603" s="191">
        <v>6.33</v>
      </c>
      <c r="D2603" s="192">
        <f>(C2603+4.2+coefficient!$B$19-0.5)/0.9*1.19</f>
        <v>29.128555555555554</v>
      </c>
      <c r="E2603" s="193">
        <f>(C2603+4.2+coefficient!$B$19-0.5)/0.95</f>
        <v>23.18947368421053</v>
      </c>
      <c r="F2603" s="185" t="s">
        <v>841</v>
      </c>
      <c r="G2603" s="179">
        <v>2602</v>
      </c>
      <c r="H2603" s="180">
        <f>(C2603+4.2+coefficient!$B$19)/0.85*1.19</f>
        <v>31.542000000000002</v>
      </c>
      <c r="I2603" s="132">
        <v>294</v>
      </c>
      <c r="J2603" s="132">
        <v>167454065</v>
      </c>
      <c r="K2603" s="132">
        <v>454730</v>
      </c>
      <c r="L2603" s="181">
        <f>(C2603+4.2+coefficient!$B$19)/0.88*1.19</f>
        <v>30.466704545454547</v>
      </c>
      <c r="M2603" s="135">
        <v>295</v>
      </c>
      <c r="N2603" s="135">
        <v>167454065</v>
      </c>
      <c r="O2603" s="135">
        <v>454731</v>
      </c>
      <c r="P2603" s="182">
        <f>(C2603+4.2+coefficient!$B$19-0.5)/0.88*1.19</f>
        <v>29.79056818181818</v>
      </c>
      <c r="Q2603" s="137">
        <v>296</v>
      </c>
      <c r="R2603" s="137">
        <v>167454065</v>
      </c>
      <c r="S2603" s="137">
        <v>454732</v>
      </c>
      <c r="T2603" s="186">
        <f t="shared" si="179"/>
        <v>14.239431818181819</v>
      </c>
      <c r="U2603" s="187">
        <v>758</v>
      </c>
      <c r="V2603" s="187">
        <v>167454065</v>
      </c>
      <c r="W2603" s="187">
        <v>603166</v>
      </c>
      <c r="X2603" s="188">
        <f t="shared" ref="X2603:X2618" si="183">L2603-4.9</f>
        <v>25.566704545454549</v>
      </c>
      <c r="Y2603" s="189">
        <v>759</v>
      </c>
      <c r="Z2603" s="189">
        <v>167454065</v>
      </c>
      <c r="AA2603" s="189">
        <v>603167</v>
      </c>
      <c r="AB2603" s="357">
        <v>0</v>
      </c>
      <c r="AC2603"/>
      <c r="AD2603"/>
      <c r="AE2603"/>
      <c r="AF2603"/>
      <c r="AG2603"/>
      <c r="AH2603"/>
      <c r="AI2603"/>
      <c r="AJ2603"/>
    </row>
    <row r="2604" spans="1:36" s="4" customFormat="1" x14ac:dyDescent="0.25">
      <c r="A2604" s="146" t="s">
        <v>3444</v>
      </c>
      <c r="B2604" s="190">
        <v>167454066</v>
      </c>
      <c r="C2604" s="191">
        <v>4.41</v>
      </c>
      <c r="D2604" s="192">
        <f>(C2604+4.2+coefficient!$B$20-0.5)/0.9*1.19</f>
        <v>22.623222222222218</v>
      </c>
      <c r="E2604" s="193">
        <f>(C2604+4.2+coefficient!$B$20-0.5)/0.95</f>
        <v>18.010526315789473</v>
      </c>
      <c r="F2604" s="178" t="s">
        <v>842</v>
      </c>
      <c r="G2604" s="179">
        <v>2603</v>
      </c>
      <c r="H2604" s="180">
        <f>(C2604+4.2+coefficient!$B$20)/0.85*1.19</f>
        <v>24.654</v>
      </c>
      <c r="I2604" s="132">
        <v>294</v>
      </c>
      <c r="J2604" s="132">
        <v>167454066</v>
      </c>
      <c r="K2604" s="132">
        <v>454733</v>
      </c>
      <c r="L2604" s="181">
        <f>(C2604+4.2+coefficient!$B$20)/0.88*1.19</f>
        <v>23.813522727272726</v>
      </c>
      <c r="M2604" s="135">
        <v>295</v>
      </c>
      <c r="N2604" s="135">
        <v>167454066</v>
      </c>
      <c r="O2604" s="135">
        <v>454734</v>
      </c>
      <c r="P2604" s="182">
        <f>(C2604+4.2+coefficient!$B$20-0.5)/0.88*1.19</f>
        <v>23.137386363636359</v>
      </c>
      <c r="Q2604" s="137">
        <v>296</v>
      </c>
      <c r="R2604" s="137">
        <v>167454066</v>
      </c>
      <c r="S2604" s="137">
        <v>454735</v>
      </c>
      <c r="T2604" s="186">
        <f t="shared" si="179"/>
        <v>11.64306818181818</v>
      </c>
      <c r="U2604" s="187">
        <v>758</v>
      </c>
      <c r="V2604" s="187">
        <v>167454066</v>
      </c>
      <c r="W2604" s="187">
        <v>603168</v>
      </c>
      <c r="X2604" s="188">
        <f t="shared" si="183"/>
        <v>18.913522727272728</v>
      </c>
      <c r="Y2604" s="189">
        <v>759</v>
      </c>
      <c r="Z2604" s="189">
        <v>167454066</v>
      </c>
      <c r="AA2604" s="189">
        <v>603169</v>
      </c>
      <c r="AB2604" s="357">
        <v>3</v>
      </c>
      <c r="AC2604"/>
      <c r="AD2604"/>
      <c r="AE2604"/>
      <c r="AF2604"/>
      <c r="AG2604"/>
      <c r="AH2604"/>
      <c r="AI2604"/>
      <c r="AJ2604"/>
    </row>
    <row r="2605" spans="1:36" s="4" customFormat="1" x14ac:dyDescent="0.25">
      <c r="A2605" s="148" t="s">
        <v>3445</v>
      </c>
      <c r="B2605" s="190">
        <v>167454067</v>
      </c>
      <c r="C2605" s="191">
        <v>5.61</v>
      </c>
      <c r="D2605" s="192">
        <f>(C2605+4.2+coefficient!$B$19-0.5)/0.9*1.19</f>
        <v>28.176555555555559</v>
      </c>
      <c r="E2605" s="193">
        <f>(C2605+4.2+coefficient!$B$19-0.5)/0.95</f>
        <v>22.431578947368426</v>
      </c>
      <c r="F2605" s="185" t="s">
        <v>841</v>
      </c>
      <c r="G2605" s="179">
        <v>2604</v>
      </c>
      <c r="H2605" s="180">
        <f>(C2605+4.2+coefficient!$B$19)/0.85*1.19</f>
        <v>30.534000000000006</v>
      </c>
      <c r="I2605" s="132">
        <v>294</v>
      </c>
      <c r="J2605" s="132">
        <v>167454067</v>
      </c>
      <c r="K2605" s="132">
        <v>454736</v>
      </c>
      <c r="L2605" s="181">
        <f>(C2605+4.2+coefficient!$B$19)/0.88*1.19</f>
        <v>29.493068181818181</v>
      </c>
      <c r="M2605" s="135">
        <v>295</v>
      </c>
      <c r="N2605" s="135">
        <v>167454067</v>
      </c>
      <c r="O2605" s="135">
        <v>454737</v>
      </c>
      <c r="P2605" s="182">
        <f>(C2605+4.2+coefficient!$B$19-0.5)/0.88*1.19</f>
        <v>28.816931818181821</v>
      </c>
      <c r="Q2605" s="137">
        <v>296</v>
      </c>
      <c r="R2605" s="137">
        <v>167454067</v>
      </c>
      <c r="S2605" s="137">
        <v>454738</v>
      </c>
      <c r="T2605" s="186">
        <f t="shared" si="179"/>
        <v>13.265795454545454</v>
      </c>
      <c r="U2605" s="187">
        <v>758</v>
      </c>
      <c r="V2605" s="187">
        <v>167454067</v>
      </c>
      <c r="W2605" s="187">
        <v>603170</v>
      </c>
      <c r="X2605" s="188">
        <f t="shared" si="183"/>
        <v>24.593068181818182</v>
      </c>
      <c r="Y2605" s="189">
        <v>759</v>
      </c>
      <c r="Z2605" s="189">
        <v>167454067</v>
      </c>
      <c r="AA2605" s="189">
        <v>603171</v>
      </c>
      <c r="AB2605" s="357">
        <v>3</v>
      </c>
      <c r="AC2605"/>
      <c r="AD2605"/>
      <c r="AE2605"/>
      <c r="AF2605"/>
      <c r="AG2605"/>
      <c r="AH2605"/>
      <c r="AI2605"/>
      <c r="AJ2605"/>
    </row>
    <row r="2606" spans="1:36" s="4" customFormat="1" x14ac:dyDescent="0.25">
      <c r="A2606" s="146" t="s">
        <v>3446</v>
      </c>
      <c r="B2606" s="190">
        <v>167454068</v>
      </c>
      <c r="C2606" s="191">
        <v>6.36</v>
      </c>
      <c r="D2606" s="192">
        <f>(C2606+4.2+coefficient!$B$19-0.5)/0.9*1.19</f>
        <v>29.168222222222223</v>
      </c>
      <c r="E2606" s="193">
        <f>(C2606+4.2+coefficient!$B$19-0.5)/0.95</f>
        <v>23.221052631578949</v>
      </c>
      <c r="F2606" s="178" t="s">
        <v>841</v>
      </c>
      <c r="G2606" s="179">
        <v>2605</v>
      </c>
      <c r="H2606" s="180">
        <f>(C2606+4.2+coefficient!$B$19)/0.85*1.19</f>
        <v>31.584</v>
      </c>
      <c r="I2606" s="132">
        <v>294</v>
      </c>
      <c r="J2606" s="132">
        <v>167454068</v>
      </c>
      <c r="K2606" s="132">
        <v>454739</v>
      </c>
      <c r="L2606" s="181">
        <f>(C2606+4.2+coefficient!$B$19)/0.88*1.19</f>
        <v>30.507272727272731</v>
      </c>
      <c r="M2606" s="135">
        <v>295</v>
      </c>
      <c r="N2606" s="135">
        <v>167454068</v>
      </c>
      <c r="O2606" s="135">
        <v>454740</v>
      </c>
      <c r="P2606" s="182">
        <f>(C2606+4.2+coefficient!$B$19-0.5)/0.88*1.19</f>
        <v>29.831136363636364</v>
      </c>
      <c r="Q2606" s="137">
        <v>296</v>
      </c>
      <c r="R2606" s="137">
        <v>167454068</v>
      </c>
      <c r="S2606" s="137">
        <v>454741</v>
      </c>
      <c r="T2606" s="186">
        <f t="shared" si="179"/>
        <v>14.28</v>
      </c>
      <c r="U2606" s="187">
        <v>758</v>
      </c>
      <c r="V2606" s="187">
        <v>167454068</v>
      </c>
      <c r="W2606" s="187">
        <v>603172</v>
      </c>
      <c r="X2606" s="188">
        <f t="shared" si="183"/>
        <v>25.607272727272729</v>
      </c>
      <c r="Y2606" s="189">
        <v>759</v>
      </c>
      <c r="Z2606" s="189">
        <v>167454068</v>
      </c>
      <c r="AA2606" s="189">
        <v>603173</v>
      </c>
      <c r="AB2606" s="357">
        <v>3</v>
      </c>
      <c r="AC2606"/>
      <c r="AD2606"/>
      <c r="AE2606"/>
      <c r="AF2606"/>
      <c r="AG2606"/>
      <c r="AH2606"/>
      <c r="AI2606"/>
      <c r="AJ2606"/>
    </row>
    <row r="2607" spans="1:36" s="4" customFormat="1" x14ac:dyDescent="0.25">
      <c r="A2607" s="148" t="s">
        <v>3447</v>
      </c>
      <c r="B2607" s="190">
        <v>167454069</v>
      </c>
      <c r="C2607" s="191">
        <v>5.53</v>
      </c>
      <c r="D2607" s="192">
        <f>(C2607+4.2+coefficient!$B$19-0.5)/0.9*1.19</f>
        <v>28.070777777777778</v>
      </c>
      <c r="E2607" s="193">
        <f>(C2607+4.2+coefficient!$B$19-0.5)/0.95</f>
        <v>22.347368421052632</v>
      </c>
      <c r="F2607" s="185" t="s">
        <v>841</v>
      </c>
      <c r="G2607" s="179">
        <v>2606</v>
      </c>
      <c r="H2607" s="180">
        <f>(C2607+4.2+coefficient!$B$19)/0.85*1.19</f>
        <v>30.422000000000001</v>
      </c>
      <c r="I2607" s="132">
        <v>294</v>
      </c>
      <c r="J2607" s="132">
        <v>167454069</v>
      </c>
      <c r="K2607" s="132">
        <v>454742</v>
      </c>
      <c r="L2607" s="181">
        <f>(C2607+4.2+coefficient!$B$19)/0.88*1.19</f>
        <v>29.384886363636365</v>
      </c>
      <c r="M2607" s="135">
        <v>295</v>
      </c>
      <c r="N2607" s="135">
        <v>167454069</v>
      </c>
      <c r="O2607" s="135">
        <v>454743</v>
      </c>
      <c r="P2607" s="182">
        <f>(C2607+4.2+coefficient!$B$19-0.5)/0.88*1.19</f>
        <v>28.708749999999998</v>
      </c>
      <c r="Q2607" s="137">
        <v>296</v>
      </c>
      <c r="R2607" s="137">
        <v>167454069</v>
      </c>
      <c r="S2607" s="137">
        <v>454744</v>
      </c>
      <c r="T2607" s="186">
        <f t="shared" si="179"/>
        <v>13.157613636363635</v>
      </c>
      <c r="U2607" s="187">
        <v>758</v>
      </c>
      <c r="V2607" s="187">
        <v>167454069</v>
      </c>
      <c r="W2607" s="187">
        <v>603174</v>
      </c>
      <c r="X2607" s="188">
        <f t="shared" si="183"/>
        <v>24.484886363636363</v>
      </c>
      <c r="Y2607" s="189">
        <v>759</v>
      </c>
      <c r="Z2607" s="189">
        <v>167454069</v>
      </c>
      <c r="AA2607" s="189">
        <v>603175</v>
      </c>
      <c r="AB2607" s="357">
        <v>3</v>
      </c>
      <c r="AC2607"/>
      <c r="AD2607"/>
      <c r="AE2607"/>
      <c r="AF2607"/>
      <c r="AG2607"/>
      <c r="AH2607"/>
      <c r="AI2607"/>
      <c r="AJ2607"/>
    </row>
    <row r="2608" spans="1:36" s="4" customFormat="1" x14ac:dyDescent="0.25">
      <c r="A2608" s="146" t="s">
        <v>3448</v>
      </c>
      <c r="B2608" s="190">
        <v>167454070</v>
      </c>
      <c r="C2608" s="191">
        <v>6.51</v>
      </c>
      <c r="D2608" s="192">
        <f>(C2608+4.2+coefficient!$B$19-0.5)/0.9*1.19</f>
        <v>29.366555555555554</v>
      </c>
      <c r="E2608" s="193">
        <f>(C2608+4.2+coefficient!$B$19-0.5)/0.95</f>
        <v>23.378947368421056</v>
      </c>
      <c r="F2608" s="178" t="s">
        <v>841</v>
      </c>
      <c r="G2608" s="179">
        <v>2607</v>
      </c>
      <c r="H2608" s="180">
        <f>(C2608+4.2+coefficient!$B$19)/0.85*1.19</f>
        <v>31.794</v>
      </c>
      <c r="I2608" s="132">
        <v>294</v>
      </c>
      <c r="J2608" s="132">
        <v>167454070</v>
      </c>
      <c r="K2608" s="132">
        <v>454745</v>
      </c>
      <c r="L2608" s="181">
        <f>(C2608+4.2+coefficient!$B$19)/0.88*1.19</f>
        <v>30.710113636363637</v>
      </c>
      <c r="M2608" s="135">
        <v>295</v>
      </c>
      <c r="N2608" s="135">
        <v>167454070</v>
      </c>
      <c r="O2608" s="135">
        <v>454746</v>
      </c>
      <c r="P2608" s="182">
        <f>(C2608+4.2+coefficient!$B$19-0.5)/0.88*1.19</f>
        <v>30.03397727272727</v>
      </c>
      <c r="Q2608" s="137">
        <v>296</v>
      </c>
      <c r="R2608" s="137">
        <v>167454070</v>
      </c>
      <c r="S2608" s="137">
        <v>454747</v>
      </c>
      <c r="T2608" s="186">
        <f t="shared" si="179"/>
        <v>14.48284090909091</v>
      </c>
      <c r="U2608" s="187">
        <v>758</v>
      </c>
      <c r="V2608" s="187">
        <v>167454070</v>
      </c>
      <c r="W2608" s="187">
        <v>603176</v>
      </c>
      <c r="X2608" s="188">
        <f t="shared" si="183"/>
        <v>25.810113636363639</v>
      </c>
      <c r="Y2608" s="189">
        <v>759</v>
      </c>
      <c r="Z2608" s="189">
        <v>167454070</v>
      </c>
      <c r="AA2608" s="189">
        <v>603177</v>
      </c>
      <c r="AB2608" s="357">
        <v>3</v>
      </c>
      <c r="AC2608"/>
      <c r="AD2608"/>
      <c r="AE2608"/>
      <c r="AF2608"/>
      <c r="AG2608"/>
      <c r="AH2608"/>
      <c r="AI2608"/>
      <c r="AJ2608"/>
    </row>
    <row r="2609" spans="1:36" s="4" customFormat="1" x14ac:dyDescent="0.25">
      <c r="A2609" s="148" t="s">
        <v>3449</v>
      </c>
      <c r="B2609" s="190">
        <v>167454071</v>
      </c>
      <c r="C2609" s="191">
        <v>6.33</v>
      </c>
      <c r="D2609" s="192">
        <f>(C2609+4.2+coefficient!$B$19-0.5)/0.9*1.19</f>
        <v>29.128555555555554</v>
      </c>
      <c r="E2609" s="193">
        <f>(C2609+4.2+coefficient!$B$19-0.5)/0.95</f>
        <v>23.18947368421053</v>
      </c>
      <c r="F2609" s="185" t="s">
        <v>841</v>
      </c>
      <c r="G2609" s="179">
        <v>2608</v>
      </c>
      <c r="H2609" s="180">
        <f>(C2609+4.2+coefficient!$B$19)/0.85*1.19</f>
        <v>31.542000000000002</v>
      </c>
      <c r="I2609" s="132">
        <v>294</v>
      </c>
      <c r="J2609" s="132">
        <v>167454071</v>
      </c>
      <c r="K2609" s="132">
        <v>454748</v>
      </c>
      <c r="L2609" s="181">
        <f>(C2609+4.2+coefficient!$B$19)/0.88*1.19</f>
        <v>30.466704545454547</v>
      </c>
      <c r="M2609" s="135">
        <v>295</v>
      </c>
      <c r="N2609" s="135">
        <v>167454071</v>
      </c>
      <c r="O2609" s="135">
        <v>454749</v>
      </c>
      <c r="P2609" s="182">
        <f>(C2609+4.2+coefficient!$B$19-0.5)/0.88*1.19</f>
        <v>29.79056818181818</v>
      </c>
      <c r="Q2609" s="137">
        <v>296</v>
      </c>
      <c r="R2609" s="137">
        <v>167454071</v>
      </c>
      <c r="S2609" s="137">
        <v>454750</v>
      </c>
      <c r="T2609" s="186">
        <f t="shared" si="179"/>
        <v>14.239431818181819</v>
      </c>
      <c r="U2609" s="187">
        <v>758</v>
      </c>
      <c r="V2609" s="187">
        <v>167454071</v>
      </c>
      <c r="W2609" s="187">
        <v>603178</v>
      </c>
      <c r="X2609" s="188">
        <f t="shared" si="183"/>
        <v>25.566704545454549</v>
      </c>
      <c r="Y2609" s="189">
        <v>759</v>
      </c>
      <c r="Z2609" s="189">
        <v>167454071</v>
      </c>
      <c r="AA2609" s="189">
        <v>603179</v>
      </c>
      <c r="AB2609" s="357">
        <v>0</v>
      </c>
      <c r="AC2609"/>
      <c r="AD2609"/>
      <c r="AE2609"/>
      <c r="AF2609"/>
      <c r="AG2609"/>
      <c r="AH2609"/>
      <c r="AI2609"/>
      <c r="AJ2609"/>
    </row>
    <row r="2610" spans="1:36" s="4" customFormat="1" x14ac:dyDescent="0.25">
      <c r="A2610" s="146" t="s">
        <v>3450</v>
      </c>
      <c r="B2610" s="190">
        <v>167454072</v>
      </c>
      <c r="C2610" s="191">
        <v>3.76</v>
      </c>
      <c r="D2610" s="192">
        <f>(C2610+4.2+coefficient!$B$20-0.5)/0.9*1.19</f>
        <v>21.763777777777776</v>
      </c>
      <c r="E2610" s="193">
        <f>(C2610+4.2+coefficient!$B$20-0.5)/0.95</f>
        <v>17.326315789473686</v>
      </c>
      <c r="F2610" s="178" t="s">
        <v>842</v>
      </c>
      <c r="G2610" s="179">
        <v>2609</v>
      </c>
      <c r="H2610" s="180">
        <f>(C2610+4.2+coefficient!$B$20)/0.85*1.19</f>
        <v>23.744</v>
      </c>
      <c r="I2610" s="132">
        <v>294</v>
      </c>
      <c r="J2610" s="132">
        <v>167454072</v>
      </c>
      <c r="K2610" s="132">
        <v>454751</v>
      </c>
      <c r="L2610" s="181">
        <f>(C2610+4.2+coefficient!$B$20)/0.88*1.19</f>
        <v>22.934545454545454</v>
      </c>
      <c r="M2610" s="135">
        <v>295</v>
      </c>
      <c r="N2610" s="135">
        <v>167454072</v>
      </c>
      <c r="O2610" s="135">
        <v>454752</v>
      </c>
      <c r="P2610" s="182">
        <f>(C2610+4.2+coefficient!$B$20-0.5)/0.88*1.19</f>
        <v>22.258409090909094</v>
      </c>
      <c r="Q2610" s="137">
        <v>296</v>
      </c>
      <c r="R2610" s="137">
        <v>167454072</v>
      </c>
      <c r="S2610" s="137">
        <v>454753</v>
      </c>
      <c r="T2610" s="186">
        <f t="shared" si="179"/>
        <v>10.764090909090909</v>
      </c>
      <c r="U2610" s="187">
        <v>758</v>
      </c>
      <c r="V2610" s="187">
        <v>167454072</v>
      </c>
      <c r="W2610" s="187">
        <v>603180</v>
      </c>
      <c r="X2610" s="188">
        <f t="shared" si="183"/>
        <v>18.034545454545452</v>
      </c>
      <c r="Y2610" s="189">
        <v>759</v>
      </c>
      <c r="Z2610" s="189">
        <v>167454072</v>
      </c>
      <c r="AA2610" s="189">
        <v>603181</v>
      </c>
      <c r="AB2610" s="357">
        <v>0</v>
      </c>
      <c r="AC2610"/>
      <c r="AD2610"/>
      <c r="AE2610"/>
      <c r="AF2610"/>
      <c r="AG2610"/>
      <c r="AH2610"/>
      <c r="AI2610"/>
      <c r="AJ2610"/>
    </row>
    <row r="2611" spans="1:36" s="4" customFormat="1" x14ac:dyDescent="0.25">
      <c r="A2611" s="148" t="s">
        <v>3451</v>
      </c>
      <c r="B2611" s="190">
        <v>167454073</v>
      </c>
      <c r="C2611" s="191">
        <v>4.96</v>
      </c>
      <c r="D2611" s="192">
        <f>(C2611+4.2+coefficient!$B$19-0.5)/0.9*1.19</f>
        <v>27.31711111111111</v>
      </c>
      <c r="E2611" s="193">
        <f>(C2611+4.2+coefficient!$B$19-0.5)/0.95</f>
        <v>21.747368421052634</v>
      </c>
      <c r="F2611" s="185" t="s">
        <v>841</v>
      </c>
      <c r="G2611" s="179">
        <v>2610</v>
      </c>
      <c r="H2611" s="180">
        <f>(C2611+4.2+coefficient!$B$19)/0.85*1.19</f>
        <v>29.623999999999999</v>
      </c>
      <c r="I2611" s="132">
        <v>294</v>
      </c>
      <c r="J2611" s="132">
        <v>167454073</v>
      </c>
      <c r="K2611" s="132">
        <v>454754</v>
      </c>
      <c r="L2611" s="181">
        <f>(C2611+4.2+coefficient!$B$19)/0.88*1.19</f>
        <v>28.614090909090908</v>
      </c>
      <c r="M2611" s="135">
        <v>295</v>
      </c>
      <c r="N2611" s="135">
        <v>167454073</v>
      </c>
      <c r="O2611" s="135">
        <v>454755</v>
      </c>
      <c r="P2611" s="182">
        <f>(C2611+4.2+coefficient!$B$19-0.5)/0.88*1.19</f>
        <v>27.937954545454545</v>
      </c>
      <c r="Q2611" s="137">
        <v>296</v>
      </c>
      <c r="R2611" s="137">
        <v>167454073</v>
      </c>
      <c r="S2611" s="137">
        <v>454756</v>
      </c>
      <c r="T2611" s="186">
        <f t="shared" si="179"/>
        <v>12.386818181818182</v>
      </c>
      <c r="U2611" s="187">
        <v>758</v>
      </c>
      <c r="V2611" s="187">
        <v>167454073</v>
      </c>
      <c r="W2611" s="187">
        <v>603182</v>
      </c>
      <c r="X2611" s="188">
        <f t="shared" si="183"/>
        <v>23.714090909090906</v>
      </c>
      <c r="Y2611" s="189">
        <v>759</v>
      </c>
      <c r="Z2611" s="189">
        <v>167454073</v>
      </c>
      <c r="AA2611" s="189">
        <v>603183</v>
      </c>
      <c r="AB2611" s="357">
        <v>0</v>
      </c>
      <c r="AC2611"/>
      <c r="AD2611"/>
      <c r="AE2611"/>
      <c r="AF2611"/>
      <c r="AG2611"/>
      <c r="AH2611"/>
      <c r="AI2611"/>
      <c r="AJ2611"/>
    </row>
    <row r="2612" spans="1:36" s="4" customFormat="1" x14ac:dyDescent="0.25">
      <c r="A2612" s="146" t="s">
        <v>3452</v>
      </c>
      <c r="B2612" s="190">
        <v>167454074</v>
      </c>
      <c r="C2612" s="191">
        <v>5.71</v>
      </c>
      <c r="D2612" s="192">
        <f>(C2612+4.2+coefficient!$B$19-0.5)/0.9*1.19</f>
        <v>28.308777777777774</v>
      </c>
      <c r="E2612" s="193">
        <f>(C2612+4.2+coefficient!$B$19-0.5)/0.95</f>
        <v>22.536842105263158</v>
      </c>
      <c r="F2612" s="178" t="s">
        <v>841</v>
      </c>
      <c r="G2612" s="179">
        <v>2611</v>
      </c>
      <c r="H2612" s="180">
        <f>(C2612+4.2+coefficient!$B$19)/0.85*1.19</f>
        <v>30.673999999999999</v>
      </c>
      <c r="I2612" s="132">
        <v>294</v>
      </c>
      <c r="J2612" s="132">
        <v>167454074</v>
      </c>
      <c r="K2612" s="132">
        <v>454757</v>
      </c>
      <c r="L2612" s="181">
        <f>(C2612+4.2+coefficient!$B$19)/0.88*1.19</f>
        <v>29.628295454545455</v>
      </c>
      <c r="M2612" s="135">
        <v>295</v>
      </c>
      <c r="N2612" s="135">
        <v>167454074</v>
      </c>
      <c r="O2612" s="135">
        <v>454758</v>
      </c>
      <c r="P2612" s="182">
        <f>(C2612+4.2+coefficient!$B$19-0.5)/0.88*1.19</f>
        <v>28.952159090909088</v>
      </c>
      <c r="Q2612" s="137">
        <v>296</v>
      </c>
      <c r="R2612" s="137">
        <v>167454074</v>
      </c>
      <c r="S2612" s="137">
        <v>454759</v>
      </c>
      <c r="T2612" s="186">
        <f t="shared" si="179"/>
        <v>13.401022727272727</v>
      </c>
      <c r="U2612" s="187">
        <v>758</v>
      </c>
      <c r="V2612" s="187">
        <v>167454074</v>
      </c>
      <c r="W2612" s="187">
        <v>603184</v>
      </c>
      <c r="X2612" s="188">
        <f t="shared" si="183"/>
        <v>24.728295454545453</v>
      </c>
      <c r="Y2612" s="189">
        <v>759</v>
      </c>
      <c r="Z2612" s="189">
        <v>167454074</v>
      </c>
      <c r="AA2612" s="189">
        <v>603185</v>
      </c>
      <c r="AB2612" s="357">
        <v>0</v>
      </c>
      <c r="AC2612"/>
      <c r="AD2612"/>
      <c r="AE2612"/>
      <c r="AF2612"/>
      <c r="AG2612"/>
      <c r="AH2612"/>
      <c r="AI2612"/>
      <c r="AJ2612"/>
    </row>
    <row r="2613" spans="1:36" s="4" customFormat="1" x14ac:dyDescent="0.25">
      <c r="A2613" s="148" t="s">
        <v>3453</v>
      </c>
      <c r="B2613" s="190">
        <v>167454075</v>
      </c>
      <c r="C2613" s="191">
        <v>4.88</v>
      </c>
      <c r="D2613" s="192">
        <f>(C2613+4.2+coefficient!$B$19-0.5)/0.9*1.19</f>
        <v>27.211333333333329</v>
      </c>
      <c r="E2613" s="193">
        <f>(C2613+4.2+coefficient!$B$19-0.5)/0.95</f>
        <v>21.663157894736841</v>
      </c>
      <c r="F2613" s="185" t="s">
        <v>841</v>
      </c>
      <c r="G2613" s="179">
        <v>2612</v>
      </c>
      <c r="H2613" s="180">
        <f>(C2613+4.2+coefficient!$B$19)/0.85*1.19</f>
        <v>29.511999999999997</v>
      </c>
      <c r="I2613" s="132">
        <v>294</v>
      </c>
      <c r="J2613" s="132">
        <v>167454075</v>
      </c>
      <c r="K2613" s="132">
        <v>454760</v>
      </c>
      <c r="L2613" s="181">
        <f>(C2613+4.2+coefficient!$B$19)/0.88*1.19</f>
        <v>28.505909090909089</v>
      </c>
      <c r="M2613" s="135">
        <v>295</v>
      </c>
      <c r="N2613" s="135">
        <v>167454075</v>
      </c>
      <c r="O2613" s="135">
        <v>454761</v>
      </c>
      <c r="P2613" s="182">
        <f>(C2613+4.2+coefficient!$B$19-0.5)/0.88*1.19</f>
        <v>27.829772727272722</v>
      </c>
      <c r="Q2613" s="137">
        <v>296</v>
      </c>
      <c r="R2613" s="137">
        <v>167454075</v>
      </c>
      <c r="S2613" s="137">
        <v>454762</v>
      </c>
      <c r="T2613" s="186">
        <f t="shared" si="179"/>
        <v>12.278636363636362</v>
      </c>
      <c r="U2613" s="187">
        <v>758</v>
      </c>
      <c r="V2613" s="187">
        <v>167454075</v>
      </c>
      <c r="W2613" s="187">
        <v>603186</v>
      </c>
      <c r="X2613" s="188">
        <f t="shared" si="183"/>
        <v>23.605909090909087</v>
      </c>
      <c r="Y2613" s="189">
        <v>759</v>
      </c>
      <c r="Z2613" s="189">
        <v>167454075</v>
      </c>
      <c r="AA2613" s="189">
        <v>603187</v>
      </c>
      <c r="AB2613" s="357">
        <v>0</v>
      </c>
      <c r="AC2613"/>
      <c r="AD2613"/>
      <c r="AE2613"/>
      <c r="AF2613"/>
      <c r="AG2613"/>
      <c r="AH2613"/>
      <c r="AI2613"/>
      <c r="AJ2613"/>
    </row>
    <row r="2614" spans="1:36" s="4" customFormat="1" x14ac:dyDescent="0.25">
      <c r="A2614" s="146" t="s">
        <v>3454</v>
      </c>
      <c r="B2614" s="190">
        <v>167454076</v>
      </c>
      <c r="C2614" s="191">
        <v>5.69</v>
      </c>
      <c r="D2614" s="192">
        <f>(C2614+4.2+coefficient!$B$19-0.5)/0.9*1.19</f>
        <v>28.28233333333333</v>
      </c>
      <c r="E2614" s="193">
        <f>(C2614+4.2+coefficient!$B$19-0.5)/0.95</f>
        <v>22.515789473684212</v>
      </c>
      <c r="F2614" s="178" t="s">
        <v>841</v>
      </c>
      <c r="G2614" s="179">
        <v>2613</v>
      </c>
      <c r="H2614" s="180">
        <f>(C2614+4.2+coefficient!$B$19)/0.85*1.19</f>
        <v>30.646000000000001</v>
      </c>
      <c r="I2614" s="132">
        <v>294</v>
      </c>
      <c r="J2614" s="132">
        <v>167454076</v>
      </c>
      <c r="K2614" s="132">
        <v>454763</v>
      </c>
      <c r="L2614" s="181">
        <f>(C2614+4.2+coefficient!$B$19)/0.88*1.19</f>
        <v>29.60125</v>
      </c>
      <c r="M2614" s="135">
        <v>295</v>
      </c>
      <c r="N2614" s="135">
        <v>167454076</v>
      </c>
      <c r="O2614" s="135">
        <v>454764</v>
      </c>
      <c r="P2614" s="182">
        <f>(C2614+4.2+coefficient!$B$19-0.5)/0.88*1.19</f>
        <v>28.925113636363637</v>
      </c>
      <c r="Q2614" s="137">
        <v>296</v>
      </c>
      <c r="R2614" s="137">
        <v>167454076</v>
      </c>
      <c r="S2614" s="137">
        <v>454765</v>
      </c>
      <c r="T2614" s="186">
        <f t="shared" si="179"/>
        <v>13.373977272727274</v>
      </c>
      <c r="U2614" s="187">
        <v>758</v>
      </c>
      <c r="V2614" s="187">
        <v>167454076</v>
      </c>
      <c r="W2614" s="187">
        <v>603188</v>
      </c>
      <c r="X2614" s="188">
        <f t="shared" si="183"/>
        <v>24.701250000000002</v>
      </c>
      <c r="Y2614" s="189">
        <v>759</v>
      </c>
      <c r="Z2614" s="189">
        <v>167454076</v>
      </c>
      <c r="AA2614" s="189">
        <v>603189</v>
      </c>
      <c r="AB2614" s="357">
        <v>0</v>
      </c>
      <c r="AC2614"/>
      <c r="AD2614"/>
      <c r="AE2614"/>
      <c r="AF2614"/>
      <c r="AG2614"/>
      <c r="AH2614"/>
      <c r="AI2614"/>
      <c r="AJ2614"/>
    </row>
    <row r="2615" spans="1:36" s="4" customFormat="1" x14ac:dyDescent="0.25">
      <c r="A2615" s="148" t="s">
        <v>3455</v>
      </c>
      <c r="B2615" s="190">
        <v>167454077</v>
      </c>
      <c r="C2615" s="191">
        <v>5.68</v>
      </c>
      <c r="D2615" s="192">
        <f>(C2615+4.2+coefficient!$B$19-0.5)/0.9*1.19</f>
        <v>28.269111111111108</v>
      </c>
      <c r="E2615" s="193">
        <f>(C2615+4.2+coefficient!$B$19-0.5)/0.95</f>
        <v>22.505263157894738</v>
      </c>
      <c r="F2615" s="185" t="s">
        <v>841</v>
      </c>
      <c r="G2615" s="179">
        <v>2614</v>
      </c>
      <c r="H2615" s="180">
        <f>(C2615+4.2+coefficient!$B$19)/0.85*1.19</f>
        <v>30.632000000000001</v>
      </c>
      <c r="I2615" s="132">
        <v>294</v>
      </c>
      <c r="J2615" s="132">
        <v>167454077</v>
      </c>
      <c r="K2615" s="132">
        <v>454766</v>
      </c>
      <c r="L2615" s="181">
        <f>(C2615+4.2+coefficient!$B$19)/0.88*1.19</f>
        <v>29.587727272727271</v>
      </c>
      <c r="M2615" s="135">
        <v>295</v>
      </c>
      <c r="N2615" s="135">
        <v>167454077</v>
      </c>
      <c r="O2615" s="135">
        <v>454767</v>
      </c>
      <c r="P2615" s="182">
        <f>(C2615+4.2+coefficient!$B$19-0.5)/0.88*1.19</f>
        <v>28.911590909090904</v>
      </c>
      <c r="Q2615" s="137">
        <v>296</v>
      </c>
      <c r="R2615" s="137">
        <v>167454077</v>
      </c>
      <c r="S2615" s="137">
        <v>454768</v>
      </c>
      <c r="T2615" s="186">
        <f t="shared" si="179"/>
        <v>13.360454545454544</v>
      </c>
      <c r="U2615" s="187">
        <v>758</v>
      </c>
      <c r="V2615" s="187">
        <v>167454077</v>
      </c>
      <c r="W2615" s="187">
        <v>603190</v>
      </c>
      <c r="X2615" s="188">
        <f t="shared" si="183"/>
        <v>24.687727272727273</v>
      </c>
      <c r="Y2615" s="189">
        <v>759</v>
      </c>
      <c r="Z2615" s="189">
        <v>167454077</v>
      </c>
      <c r="AA2615" s="189">
        <v>603191</v>
      </c>
      <c r="AB2615" s="357">
        <v>0</v>
      </c>
      <c r="AC2615"/>
      <c r="AD2615"/>
      <c r="AE2615"/>
      <c r="AF2615"/>
      <c r="AG2615"/>
      <c r="AH2615"/>
      <c r="AI2615"/>
      <c r="AJ2615"/>
    </row>
    <row r="2616" spans="1:36" s="4" customFormat="1" x14ac:dyDescent="0.25">
      <c r="A2616" s="146" t="s">
        <v>3456</v>
      </c>
      <c r="B2616" s="190">
        <v>167454078</v>
      </c>
      <c r="C2616" s="191">
        <v>3.74</v>
      </c>
      <c r="D2616" s="192">
        <f>(C2616+4.2+coefficient!$B$20-0.5)/0.9*1.19</f>
        <v>21.737333333333336</v>
      </c>
      <c r="E2616" s="193">
        <f>(C2616+4.2+coefficient!$B$20-0.5)/0.95</f>
        <v>17.305263157894739</v>
      </c>
      <c r="F2616" s="178" t="s">
        <v>842</v>
      </c>
      <c r="G2616" s="179">
        <v>2615</v>
      </c>
      <c r="H2616" s="180">
        <f>(C2616+4.2+coefficient!$B$20)/0.85*1.19</f>
        <v>23.715999999999998</v>
      </c>
      <c r="I2616" s="132">
        <v>294</v>
      </c>
      <c r="J2616" s="132">
        <v>167454078</v>
      </c>
      <c r="K2616" s="132">
        <v>454769</v>
      </c>
      <c r="L2616" s="181">
        <f>(C2616+4.2+coefficient!$B$20)/0.88*1.19</f>
        <v>22.907499999999999</v>
      </c>
      <c r="M2616" s="135">
        <v>295</v>
      </c>
      <c r="N2616" s="135">
        <v>167454078</v>
      </c>
      <c r="O2616" s="135">
        <v>454770</v>
      </c>
      <c r="P2616" s="182">
        <f>(C2616+4.2+coefficient!$B$20-0.5)/0.88*1.19</f>
        <v>22.231363636363636</v>
      </c>
      <c r="Q2616" s="137">
        <v>296</v>
      </c>
      <c r="R2616" s="137">
        <v>167454078</v>
      </c>
      <c r="S2616" s="137">
        <v>454771</v>
      </c>
      <c r="T2616" s="186">
        <f t="shared" si="179"/>
        <v>10.737045454545456</v>
      </c>
      <c r="U2616" s="187">
        <v>758</v>
      </c>
      <c r="V2616" s="187">
        <v>167454078</v>
      </c>
      <c r="W2616" s="187">
        <v>603192</v>
      </c>
      <c r="X2616" s="188">
        <f t="shared" si="183"/>
        <v>18.0075</v>
      </c>
      <c r="Y2616" s="189">
        <v>759</v>
      </c>
      <c r="Z2616" s="189">
        <v>167454078</v>
      </c>
      <c r="AA2616" s="189">
        <v>603193</v>
      </c>
      <c r="AB2616" s="357">
        <v>0</v>
      </c>
      <c r="AC2616"/>
      <c r="AD2616"/>
      <c r="AE2616"/>
      <c r="AF2616"/>
      <c r="AG2616"/>
      <c r="AH2616"/>
      <c r="AI2616"/>
      <c r="AJ2616"/>
    </row>
    <row r="2617" spans="1:36" s="4" customFormat="1" x14ac:dyDescent="0.25">
      <c r="A2617" s="148" t="s">
        <v>3457</v>
      </c>
      <c r="B2617" s="190">
        <v>167454079</v>
      </c>
      <c r="C2617" s="191">
        <v>7.31</v>
      </c>
      <c r="D2617" s="192">
        <f>(C2617+4.2+coefficient!$B$19-0.5)/0.9*1.19</f>
        <v>30.424333333333326</v>
      </c>
      <c r="E2617" s="193">
        <f>(C2617+4.2+coefficient!$B$19-0.5)/0.95</f>
        <v>24.221052631578946</v>
      </c>
      <c r="F2617" s="185" t="s">
        <v>841</v>
      </c>
      <c r="G2617" s="179">
        <v>2616</v>
      </c>
      <c r="H2617" s="180">
        <f>(C2617+4.2+coefficient!$B$19)/0.85*1.19</f>
        <v>32.913999999999994</v>
      </c>
      <c r="I2617" s="132">
        <v>294</v>
      </c>
      <c r="J2617" s="132">
        <v>167454079</v>
      </c>
      <c r="K2617" s="132">
        <v>454772</v>
      </c>
      <c r="L2617" s="181">
        <f>(C2617+4.2+coefficient!$B$19)/0.88*1.19</f>
        <v>31.791931818181816</v>
      </c>
      <c r="M2617" s="135">
        <v>295</v>
      </c>
      <c r="N2617" s="135">
        <v>167454079</v>
      </c>
      <c r="O2617" s="135">
        <v>454773</v>
      </c>
      <c r="P2617" s="182">
        <f>(C2617+4.2+coefficient!$B$19-0.5)/0.88*1.19</f>
        <v>31.115795454545449</v>
      </c>
      <c r="Q2617" s="137">
        <v>296</v>
      </c>
      <c r="R2617" s="137">
        <v>167454079</v>
      </c>
      <c r="S2617" s="137">
        <v>454774</v>
      </c>
      <c r="T2617" s="186">
        <f t="shared" si="179"/>
        <v>15.564659090909091</v>
      </c>
      <c r="U2617" s="187">
        <v>758</v>
      </c>
      <c r="V2617" s="187">
        <v>167454079</v>
      </c>
      <c r="W2617" s="187">
        <v>603194</v>
      </c>
      <c r="X2617" s="188">
        <f t="shared" si="183"/>
        <v>26.891931818181817</v>
      </c>
      <c r="Y2617" s="189">
        <v>759</v>
      </c>
      <c r="Z2617" s="189">
        <v>167454079</v>
      </c>
      <c r="AA2617" s="189">
        <v>603195</v>
      </c>
      <c r="AB2617" s="357">
        <v>0</v>
      </c>
      <c r="AC2617"/>
      <c r="AD2617"/>
      <c r="AE2617"/>
      <c r="AF2617"/>
      <c r="AG2617"/>
      <c r="AH2617"/>
      <c r="AI2617"/>
      <c r="AJ2617"/>
    </row>
    <row r="2618" spans="1:36" s="4" customFormat="1" x14ac:dyDescent="0.25">
      <c r="A2618" s="146" t="s">
        <v>3458</v>
      </c>
      <c r="B2618" s="190">
        <v>167454080</v>
      </c>
      <c r="C2618" s="191">
        <v>7.31</v>
      </c>
      <c r="D2618" s="192">
        <f>(C2618+4.2+coefficient!$B$19-0.5)/0.9*1.19</f>
        <v>30.424333333333326</v>
      </c>
      <c r="E2618" s="193">
        <f>(C2618+4.2+coefficient!$B$19-0.5)/0.95</f>
        <v>24.221052631578946</v>
      </c>
      <c r="F2618" s="178" t="s">
        <v>841</v>
      </c>
      <c r="G2618" s="179">
        <v>2617</v>
      </c>
      <c r="H2618" s="180">
        <f>(C2618+4.2+coefficient!$B$19)/0.85*1.19</f>
        <v>32.913999999999994</v>
      </c>
      <c r="I2618" s="132">
        <v>294</v>
      </c>
      <c r="J2618" s="132">
        <v>167454080</v>
      </c>
      <c r="K2618" s="132">
        <v>454775</v>
      </c>
      <c r="L2618" s="181">
        <f>(C2618+4.2+coefficient!$B$19)/0.88*1.19</f>
        <v>31.791931818181816</v>
      </c>
      <c r="M2618" s="135">
        <v>295</v>
      </c>
      <c r="N2618" s="135">
        <v>167454080</v>
      </c>
      <c r="O2618" s="135">
        <v>454776</v>
      </c>
      <c r="P2618" s="182">
        <f>(C2618+4.2+coefficient!$B$19-0.5)/0.88*1.19</f>
        <v>31.115795454545449</v>
      </c>
      <c r="Q2618" s="137">
        <v>296</v>
      </c>
      <c r="R2618" s="137">
        <v>167454080</v>
      </c>
      <c r="S2618" s="137">
        <v>454777</v>
      </c>
      <c r="T2618" s="186">
        <f t="shared" si="179"/>
        <v>15.564659090909091</v>
      </c>
      <c r="U2618" s="187">
        <v>758</v>
      </c>
      <c r="V2618" s="187">
        <v>167454080</v>
      </c>
      <c r="W2618" s="187">
        <v>603196</v>
      </c>
      <c r="X2618" s="188">
        <f t="shared" si="183"/>
        <v>26.891931818181817</v>
      </c>
      <c r="Y2618" s="189">
        <v>759</v>
      </c>
      <c r="Z2618" s="189">
        <v>167454080</v>
      </c>
      <c r="AA2618" s="189">
        <v>603197</v>
      </c>
      <c r="AB2618" s="357">
        <v>0</v>
      </c>
      <c r="AC2618"/>
      <c r="AD2618"/>
      <c r="AE2618"/>
      <c r="AF2618"/>
      <c r="AG2618"/>
      <c r="AH2618"/>
      <c r="AI2618"/>
      <c r="AJ2618"/>
    </row>
    <row r="2619" spans="1:36" s="4" customFormat="1" x14ac:dyDescent="0.25">
      <c r="A2619" s="125" t="s">
        <v>3459</v>
      </c>
      <c r="B2619" s="183">
        <v>167454081</v>
      </c>
      <c r="C2619" s="184">
        <v>4.16</v>
      </c>
      <c r="D2619" s="127">
        <f>(C2619+4.2+coefficient!$B$20-0.5)/0.9*1.19</f>
        <v>22.292666666666662</v>
      </c>
      <c r="E2619" s="128">
        <f>(C2619+4.2+coefficient!$B$20-0.5)/0.95</f>
        <v>17.747368421052631</v>
      </c>
      <c r="F2619" s="185" t="s">
        <v>842</v>
      </c>
      <c r="G2619" s="179">
        <v>2618</v>
      </c>
      <c r="H2619" s="180">
        <f>(C2619+4.2+coefficient!$B$20)/0.85*1.19</f>
        <v>24.303999999999998</v>
      </c>
      <c r="I2619" s="132">
        <v>294</v>
      </c>
      <c r="J2619" s="132">
        <v>167454081</v>
      </c>
      <c r="K2619" s="132">
        <v>454778</v>
      </c>
      <c r="L2619" s="181">
        <f>(C2619+4.2+coefficient!$B$20)/0.88*1.19</f>
        <v>23.475454545454543</v>
      </c>
      <c r="M2619" s="135">
        <v>295</v>
      </c>
      <c r="N2619" s="135">
        <v>167454081</v>
      </c>
      <c r="O2619" s="135">
        <v>454779</v>
      </c>
      <c r="P2619" s="182">
        <f>(C2619+4.2+coefficient!$B$20-0.5)/0.88*1.19</f>
        <v>22.799318181818183</v>
      </c>
      <c r="Q2619" s="137">
        <v>296</v>
      </c>
      <c r="R2619" s="137">
        <v>167454081</v>
      </c>
      <c r="S2619" s="137">
        <v>454780</v>
      </c>
      <c r="T2619" s="186">
        <f t="shared" si="179"/>
        <v>11.305</v>
      </c>
      <c r="U2619" s="187">
        <v>758</v>
      </c>
      <c r="V2619" s="187">
        <v>167454081</v>
      </c>
      <c r="W2619" s="187">
        <v>603198</v>
      </c>
      <c r="X2619" s="188">
        <f>L2619-2</f>
        <v>21.475454545454543</v>
      </c>
      <c r="Y2619" s="189">
        <v>759</v>
      </c>
      <c r="Z2619" s="189">
        <v>167454081</v>
      </c>
      <c r="AA2619" s="189">
        <v>603199</v>
      </c>
      <c r="AB2619" s="357">
        <v>3</v>
      </c>
      <c r="AC2619"/>
      <c r="AD2619"/>
      <c r="AE2619"/>
      <c r="AF2619"/>
      <c r="AG2619"/>
      <c r="AH2619"/>
      <c r="AI2619"/>
      <c r="AJ2619"/>
    </row>
    <row r="2620" spans="1:36" s="4" customFormat="1" x14ac:dyDescent="0.25">
      <c r="A2620" s="144" t="s">
        <v>3460</v>
      </c>
      <c r="B2620" s="183">
        <v>167454082</v>
      </c>
      <c r="C2620" s="184">
        <v>5.36</v>
      </c>
      <c r="D2620" s="127">
        <f>(C2620+4.2+coefficient!$B$19-0.5)/0.9*1.19</f>
        <v>27.846</v>
      </c>
      <c r="E2620" s="128">
        <f>(C2620+4.2+coefficient!$B$19-0.5)/0.95</f>
        <v>22.168421052631583</v>
      </c>
      <c r="F2620" s="178" t="s">
        <v>841</v>
      </c>
      <c r="G2620" s="179">
        <v>2619</v>
      </c>
      <c r="H2620" s="180">
        <f>(C2620+4.2+coefficient!$B$19)/0.85*1.19</f>
        <v>30.184000000000001</v>
      </c>
      <c r="I2620" s="132">
        <v>294</v>
      </c>
      <c r="J2620" s="132">
        <v>167454082</v>
      </c>
      <c r="K2620" s="132">
        <v>454781</v>
      </c>
      <c r="L2620" s="181">
        <f>(C2620+4.2+coefficient!$B$19)/0.88*1.19</f>
        <v>29.155000000000005</v>
      </c>
      <c r="M2620" s="135">
        <v>295</v>
      </c>
      <c r="N2620" s="135">
        <v>167454082</v>
      </c>
      <c r="O2620" s="135">
        <v>454782</v>
      </c>
      <c r="P2620" s="182">
        <f>(C2620+4.2+coefficient!$B$19-0.5)/0.88*1.19</f>
        <v>28.478863636363638</v>
      </c>
      <c r="Q2620" s="137">
        <v>296</v>
      </c>
      <c r="R2620" s="137">
        <v>167454082</v>
      </c>
      <c r="S2620" s="137">
        <v>454783</v>
      </c>
      <c r="T2620" s="186">
        <f t="shared" si="179"/>
        <v>12.927727272727271</v>
      </c>
      <c r="U2620" s="187">
        <v>758</v>
      </c>
      <c r="V2620" s="187">
        <v>167454082</v>
      </c>
      <c r="W2620" s="187">
        <v>603200</v>
      </c>
      <c r="X2620" s="188">
        <f>L2620-2</f>
        <v>27.155000000000005</v>
      </c>
      <c r="Y2620" s="189">
        <v>759</v>
      </c>
      <c r="Z2620" s="189">
        <v>167454082</v>
      </c>
      <c r="AA2620" s="189">
        <v>603201</v>
      </c>
      <c r="AB2620" s="357">
        <v>3</v>
      </c>
      <c r="AC2620"/>
      <c r="AD2620"/>
      <c r="AE2620"/>
      <c r="AF2620"/>
      <c r="AG2620"/>
      <c r="AH2620"/>
      <c r="AI2620"/>
      <c r="AJ2620"/>
    </row>
    <row r="2621" spans="1:36" s="4" customFormat="1" x14ac:dyDescent="0.25">
      <c r="A2621" s="125" t="s">
        <v>3461</v>
      </c>
      <c r="B2621" s="183">
        <v>167454083</v>
      </c>
      <c r="C2621" s="184">
        <v>6.11</v>
      </c>
      <c r="D2621" s="127">
        <f>(C2621+4.2+coefficient!$B$19-0.5)/0.9*1.19</f>
        <v>28.837666666666667</v>
      </c>
      <c r="E2621" s="128">
        <f>(C2621+4.2+coefficient!$B$19-0.5)/0.95</f>
        <v>22.95789473684211</v>
      </c>
      <c r="F2621" s="185" t="s">
        <v>841</v>
      </c>
      <c r="G2621" s="179">
        <v>2620</v>
      </c>
      <c r="H2621" s="180">
        <f>(C2621+4.2+coefficient!$B$19)/0.85*1.19</f>
        <v>31.234000000000002</v>
      </c>
      <c r="I2621" s="132">
        <v>294</v>
      </c>
      <c r="J2621" s="132">
        <v>167454083</v>
      </c>
      <c r="K2621" s="132">
        <v>454784</v>
      </c>
      <c r="L2621" s="181">
        <f>(C2621+4.2+coefficient!$B$19)/0.88*1.19</f>
        <v>30.169204545454548</v>
      </c>
      <c r="M2621" s="135">
        <v>295</v>
      </c>
      <c r="N2621" s="135">
        <v>167454083</v>
      </c>
      <c r="O2621" s="135">
        <v>454785</v>
      </c>
      <c r="P2621" s="182">
        <f>(C2621+4.2+coefficient!$B$19-0.5)/0.88*1.19</f>
        <v>29.493068181818181</v>
      </c>
      <c r="Q2621" s="137">
        <v>296</v>
      </c>
      <c r="R2621" s="137">
        <v>167454083</v>
      </c>
      <c r="S2621" s="137">
        <v>454786</v>
      </c>
      <c r="T2621" s="186">
        <f t="shared" si="179"/>
        <v>13.941931818181818</v>
      </c>
      <c r="U2621" s="187">
        <v>758</v>
      </c>
      <c r="V2621" s="187">
        <v>167454083</v>
      </c>
      <c r="W2621" s="187">
        <v>603202</v>
      </c>
      <c r="X2621" s="188">
        <f>L2621-2</f>
        <v>28.169204545454548</v>
      </c>
      <c r="Y2621" s="189">
        <v>759</v>
      </c>
      <c r="Z2621" s="189">
        <v>167454083</v>
      </c>
      <c r="AA2621" s="189">
        <v>603203</v>
      </c>
      <c r="AB2621" s="357">
        <v>3</v>
      </c>
      <c r="AC2621"/>
      <c r="AD2621"/>
      <c r="AE2621"/>
      <c r="AF2621"/>
      <c r="AG2621"/>
      <c r="AH2621"/>
      <c r="AI2621"/>
      <c r="AJ2621"/>
    </row>
    <row r="2622" spans="1:36" s="4" customFormat="1" x14ac:dyDescent="0.25">
      <c r="A2622" s="144" t="s">
        <v>3462</v>
      </c>
      <c r="B2622" s="183">
        <v>167454084</v>
      </c>
      <c r="C2622" s="184">
        <v>5.28</v>
      </c>
      <c r="D2622" s="127">
        <f>(C2622+4.2+coefficient!$B$19-0.5)/0.9*1.19</f>
        <v>27.740222222222219</v>
      </c>
      <c r="E2622" s="128">
        <f>(C2622+4.2+coefficient!$B$19-0.5)/0.95</f>
        <v>22.08421052631579</v>
      </c>
      <c r="F2622" s="178" t="s">
        <v>841</v>
      </c>
      <c r="G2622" s="179">
        <v>2621</v>
      </c>
      <c r="H2622" s="180">
        <f>(C2622+4.2+coefficient!$B$19)/0.85*1.19</f>
        <v>30.072000000000003</v>
      </c>
      <c r="I2622" s="132">
        <v>294</v>
      </c>
      <c r="J2622" s="132">
        <v>167454084</v>
      </c>
      <c r="K2622" s="132">
        <v>454787</v>
      </c>
      <c r="L2622" s="181">
        <f>(C2622+4.2+coefficient!$B$19)/0.88*1.19</f>
        <v>29.046818181818182</v>
      </c>
      <c r="M2622" s="135">
        <v>295</v>
      </c>
      <c r="N2622" s="135">
        <v>167454084</v>
      </c>
      <c r="O2622" s="135">
        <v>454788</v>
      </c>
      <c r="P2622" s="182">
        <f>(C2622+4.2+coefficient!$B$19-0.5)/0.88*1.19</f>
        <v>28.370681818181815</v>
      </c>
      <c r="Q2622" s="137">
        <v>296</v>
      </c>
      <c r="R2622" s="137">
        <v>167454084</v>
      </c>
      <c r="S2622" s="137">
        <v>454789</v>
      </c>
      <c r="T2622" s="186">
        <f t="shared" si="179"/>
        <v>12.819545454545455</v>
      </c>
      <c r="U2622" s="187">
        <v>758</v>
      </c>
      <c r="V2622" s="187">
        <v>167454084</v>
      </c>
      <c r="W2622" s="187">
        <v>603204</v>
      </c>
      <c r="X2622" s="188">
        <f>L2622-2</f>
        <v>27.046818181818182</v>
      </c>
      <c r="Y2622" s="189">
        <v>759</v>
      </c>
      <c r="Z2622" s="189">
        <v>167454084</v>
      </c>
      <c r="AA2622" s="189">
        <v>603205</v>
      </c>
      <c r="AB2622" s="357">
        <v>3</v>
      </c>
      <c r="AC2622"/>
      <c r="AD2622"/>
      <c r="AE2622"/>
      <c r="AF2622"/>
      <c r="AG2622"/>
      <c r="AH2622"/>
      <c r="AI2622"/>
      <c r="AJ2622"/>
    </row>
    <row r="2623" spans="1:36" s="4" customFormat="1" x14ac:dyDescent="0.25">
      <c r="A2623" s="125" t="s">
        <v>3463</v>
      </c>
      <c r="B2623" s="183">
        <v>167454085</v>
      </c>
      <c r="C2623" s="184">
        <v>6.26</v>
      </c>
      <c r="D2623" s="127">
        <f>(C2623+4.2+coefficient!$B$19-0.5)/0.9*1.19</f>
        <v>29.035999999999998</v>
      </c>
      <c r="E2623" s="128">
        <f>(C2623+4.2+coefficient!$B$19-0.5)/0.95</f>
        <v>23.115789473684213</v>
      </c>
      <c r="F2623" s="185" t="s">
        <v>841</v>
      </c>
      <c r="G2623" s="179">
        <v>2622</v>
      </c>
      <c r="H2623" s="180">
        <f>(C2623+4.2+coefficient!$B$19)/0.85*1.19</f>
        <v>31.444000000000003</v>
      </c>
      <c r="I2623" s="132">
        <v>294</v>
      </c>
      <c r="J2623" s="132">
        <v>167454085</v>
      </c>
      <c r="K2623" s="132">
        <v>454790</v>
      </c>
      <c r="L2623" s="181">
        <f>(C2623+4.2+coefficient!$B$19)/0.88*1.19</f>
        <v>30.372045454545454</v>
      </c>
      <c r="M2623" s="135">
        <v>295</v>
      </c>
      <c r="N2623" s="135">
        <v>167454085</v>
      </c>
      <c r="O2623" s="135">
        <v>454791</v>
      </c>
      <c r="P2623" s="182">
        <f>(C2623+4.2+coefficient!$B$19-0.5)/0.88*1.19</f>
        <v>29.695909090909094</v>
      </c>
      <c r="Q2623" s="137">
        <v>296</v>
      </c>
      <c r="R2623" s="137">
        <v>167454085</v>
      </c>
      <c r="S2623" s="137">
        <v>454792</v>
      </c>
      <c r="T2623" s="186">
        <f t="shared" si="179"/>
        <v>14.144772727272727</v>
      </c>
      <c r="U2623" s="187">
        <v>758</v>
      </c>
      <c r="V2623" s="187">
        <v>167454085</v>
      </c>
      <c r="W2623" s="187">
        <v>603206</v>
      </c>
      <c r="X2623" s="188">
        <f>L2623-2</f>
        <v>28.372045454545454</v>
      </c>
      <c r="Y2623" s="189">
        <v>759</v>
      </c>
      <c r="Z2623" s="189">
        <v>167454085</v>
      </c>
      <c r="AA2623" s="189">
        <v>603207</v>
      </c>
      <c r="AB2623" s="357">
        <v>3</v>
      </c>
      <c r="AC2623"/>
      <c r="AD2623"/>
      <c r="AE2623"/>
      <c r="AF2623"/>
      <c r="AG2623"/>
      <c r="AH2623"/>
      <c r="AI2623"/>
      <c r="AJ2623"/>
    </row>
    <row r="2624" spans="1:36" s="4" customFormat="1" x14ac:dyDescent="0.25">
      <c r="A2624" s="146" t="s">
        <v>3464</v>
      </c>
      <c r="B2624" s="190">
        <v>167454086</v>
      </c>
      <c r="C2624" s="191">
        <v>6.08</v>
      </c>
      <c r="D2624" s="192">
        <f>(C2624+4.2+coefficient!$B$19-0.5)/0.9*1.19</f>
        <v>28.797999999999998</v>
      </c>
      <c r="E2624" s="193">
        <f>(C2624+4.2+coefficient!$B$19-0.5)/0.95</f>
        <v>22.926315789473687</v>
      </c>
      <c r="F2624" s="178" t="s">
        <v>841</v>
      </c>
      <c r="G2624" s="179">
        <v>2623</v>
      </c>
      <c r="H2624" s="180">
        <f>(C2624+4.2+coefficient!$B$19)/0.85*1.19</f>
        <v>31.192</v>
      </c>
      <c r="I2624" s="132">
        <v>294</v>
      </c>
      <c r="J2624" s="132">
        <v>167454086</v>
      </c>
      <c r="K2624" s="132">
        <v>454793</v>
      </c>
      <c r="L2624" s="181">
        <f>(C2624+4.2+coefficient!$B$19)/0.88*1.19</f>
        <v>30.128636363636364</v>
      </c>
      <c r="M2624" s="135">
        <v>295</v>
      </c>
      <c r="N2624" s="135">
        <v>167454086</v>
      </c>
      <c r="O2624" s="135">
        <v>454794</v>
      </c>
      <c r="P2624" s="182">
        <f>(C2624+4.2+coefficient!$B$19-0.5)/0.88*1.19</f>
        <v>29.452499999999997</v>
      </c>
      <c r="Q2624" s="137">
        <v>296</v>
      </c>
      <c r="R2624" s="137">
        <v>167454086</v>
      </c>
      <c r="S2624" s="137">
        <v>454795</v>
      </c>
      <c r="T2624" s="186">
        <f t="shared" si="179"/>
        <v>13.901363636363637</v>
      </c>
      <c r="U2624" s="187">
        <v>758</v>
      </c>
      <c r="V2624" s="187">
        <v>167454086</v>
      </c>
      <c r="W2624" s="187">
        <v>603208</v>
      </c>
      <c r="X2624" s="188">
        <f>L2624-4.9</f>
        <v>25.228636363636362</v>
      </c>
      <c r="Y2624" s="189">
        <v>759</v>
      </c>
      <c r="Z2624" s="189">
        <v>167454086</v>
      </c>
      <c r="AA2624" s="189">
        <v>603209</v>
      </c>
      <c r="AB2624" s="357">
        <v>0</v>
      </c>
      <c r="AC2624"/>
      <c r="AD2624"/>
      <c r="AE2624"/>
      <c r="AF2624"/>
      <c r="AG2624"/>
      <c r="AH2624"/>
      <c r="AI2624"/>
      <c r="AJ2624"/>
    </row>
    <row r="2625" spans="1:36" s="4" customFormat="1" x14ac:dyDescent="0.25">
      <c r="A2625" s="125" t="s">
        <v>3465</v>
      </c>
      <c r="B2625" s="183">
        <v>167454087</v>
      </c>
      <c r="C2625" s="184">
        <v>3.61</v>
      </c>
      <c r="D2625" s="127">
        <f>(C2625+4.2+coefficient!$B$20-0.5)/0.9*1.19</f>
        <v>21.565444444444445</v>
      </c>
      <c r="E2625" s="128">
        <f>(C2625+4.2+coefficient!$B$20-0.5)/0.95</f>
        <v>17.168421052631583</v>
      </c>
      <c r="F2625" s="185" t="s">
        <v>842</v>
      </c>
      <c r="G2625" s="179">
        <v>2624</v>
      </c>
      <c r="H2625" s="180">
        <f>(C2625+4.2+coefficient!$B$20)/0.85*1.19</f>
        <v>23.534000000000002</v>
      </c>
      <c r="I2625" s="132">
        <v>294</v>
      </c>
      <c r="J2625" s="132">
        <v>167454087</v>
      </c>
      <c r="K2625" s="132">
        <v>454796</v>
      </c>
      <c r="L2625" s="181">
        <f>(C2625+4.2+coefficient!$B$20)/0.88*1.19</f>
        <v>22.731704545454548</v>
      </c>
      <c r="M2625" s="135">
        <v>295</v>
      </c>
      <c r="N2625" s="135">
        <v>167454087</v>
      </c>
      <c r="O2625" s="135">
        <v>454797</v>
      </c>
      <c r="P2625" s="182">
        <f>(C2625+4.2+coefficient!$B$20-0.5)/0.88*1.19</f>
        <v>22.055568181818181</v>
      </c>
      <c r="Q2625" s="137">
        <v>296</v>
      </c>
      <c r="R2625" s="137">
        <v>167454087</v>
      </c>
      <c r="S2625" s="137">
        <v>454798</v>
      </c>
      <c r="T2625" s="186">
        <f t="shared" si="179"/>
        <v>10.561249999999999</v>
      </c>
      <c r="U2625" s="187">
        <v>758</v>
      </c>
      <c r="V2625" s="187">
        <v>167454087</v>
      </c>
      <c r="W2625" s="187">
        <v>603210</v>
      </c>
      <c r="X2625" s="188">
        <f t="shared" ref="X2625:X2631" si="184">L2625-2</f>
        <v>20.731704545454548</v>
      </c>
      <c r="Y2625" s="189">
        <v>759</v>
      </c>
      <c r="Z2625" s="189">
        <v>167454087</v>
      </c>
      <c r="AA2625" s="189">
        <v>603211</v>
      </c>
      <c r="AB2625" s="357">
        <v>3</v>
      </c>
      <c r="AC2625"/>
      <c r="AD2625"/>
      <c r="AE2625"/>
      <c r="AF2625"/>
      <c r="AG2625"/>
      <c r="AH2625"/>
      <c r="AI2625"/>
      <c r="AJ2625"/>
    </row>
    <row r="2626" spans="1:36" s="4" customFormat="1" x14ac:dyDescent="0.25">
      <c r="A2626" s="144" t="s">
        <v>3466</v>
      </c>
      <c r="B2626" s="183">
        <v>167454088</v>
      </c>
      <c r="C2626" s="184">
        <v>7.18</v>
      </c>
      <c r="D2626" s="127">
        <f>(C2626+4.2+coefficient!$B$19-0.5)/0.9*1.19</f>
        <v>30.252444444444443</v>
      </c>
      <c r="E2626" s="128">
        <f>(C2626+4.2+coefficient!$B$19-0.5)/0.95</f>
        <v>24.08421052631579</v>
      </c>
      <c r="F2626" s="178" t="s">
        <v>841</v>
      </c>
      <c r="G2626" s="179">
        <v>2625</v>
      </c>
      <c r="H2626" s="180">
        <f>(C2626+4.2+coefficient!$B$19)/0.85*1.19</f>
        <v>32.731999999999999</v>
      </c>
      <c r="I2626" s="132">
        <v>294</v>
      </c>
      <c r="J2626" s="132">
        <v>167454088</v>
      </c>
      <c r="K2626" s="132">
        <v>454799</v>
      </c>
      <c r="L2626" s="181">
        <f>(C2626+4.2+coefficient!$B$19)/0.88*1.19</f>
        <v>31.616136363636361</v>
      </c>
      <c r="M2626" s="135">
        <v>295</v>
      </c>
      <c r="N2626" s="135">
        <v>167454088</v>
      </c>
      <c r="O2626" s="135">
        <v>454800</v>
      </c>
      <c r="P2626" s="182">
        <f>(C2626+4.2+coefficient!$B$19-0.5)/0.88*1.19</f>
        <v>30.939999999999998</v>
      </c>
      <c r="Q2626" s="137">
        <v>296</v>
      </c>
      <c r="R2626" s="137">
        <v>167454088</v>
      </c>
      <c r="S2626" s="137">
        <v>454801</v>
      </c>
      <c r="T2626" s="186">
        <f t="shared" ref="T2626:T2689" si="185">(C2626+4.2)/0.88*1.19</f>
        <v>15.388863636363633</v>
      </c>
      <c r="U2626" s="187">
        <v>758</v>
      </c>
      <c r="V2626" s="187">
        <v>167454088</v>
      </c>
      <c r="W2626" s="187">
        <v>603212</v>
      </c>
      <c r="X2626" s="188">
        <f t="shared" si="184"/>
        <v>29.616136363636361</v>
      </c>
      <c r="Y2626" s="189">
        <v>759</v>
      </c>
      <c r="Z2626" s="189">
        <v>167454088</v>
      </c>
      <c r="AA2626" s="189">
        <v>603213</v>
      </c>
      <c r="AB2626" s="357">
        <v>3</v>
      </c>
      <c r="AC2626"/>
      <c r="AD2626"/>
      <c r="AE2626"/>
      <c r="AF2626"/>
      <c r="AG2626"/>
      <c r="AH2626"/>
      <c r="AI2626"/>
      <c r="AJ2626"/>
    </row>
    <row r="2627" spans="1:36" s="4" customFormat="1" x14ac:dyDescent="0.25">
      <c r="A2627" s="125" t="s">
        <v>3467</v>
      </c>
      <c r="B2627" s="183">
        <v>167454089</v>
      </c>
      <c r="C2627" s="184">
        <v>4.25</v>
      </c>
      <c r="D2627" s="127">
        <f>(C2627+4.2+coefficient!$B$20-0.5)/0.9*1.19</f>
        <v>22.411666666666665</v>
      </c>
      <c r="E2627" s="128">
        <f>(C2627+4.2+coefficient!$B$20-0.5)/0.95</f>
        <v>17.842105263157894</v>
      </c>
      <c r="F2627" s="185" t="s">
        <v>842</v>
      </c>
      <c r="G2627" s="179">
        <v>2626</v>
      </c>
      <c r="H2627" s="180">
        <f>(C2627+4.2+coefficient!$B$20)/0.85*1.19</f>
        <v>24.429999999999996</v>
      </c>
      <c r="I2627" s="132">
        <v>294</v>
      </c>
      <c r="J2627" s="132">
        <v>167454089</v>
      </c>
      <c r="K2627" s="132">
        <v>454802</v>
      </c>
      <c r="L2627" s="181">
        <f>(C2627+4.2+coefficient!$B$20)/0.88*1.19</f>
        <v>23.597159090909088</v>
      </c>
      <c r="M2627" s="135">
        <v>295</v>
      </c>
      <c r="N2627" s="135">
        <v>167454089</v>
      </c>
      <c r="O2627" s="135">
        <v>454803</v>
      </c>
      <c r="P2627" s="182">
        <f>(C2627+4.2+coefficient!$B$20-0.5)/0.88*1.19</f>
        <v>22.921022727272728</v>
      </c>
      <c r="Q2627" s="137">
        <v>296</v>
      </c>
      <c r="R2627" s="137">
        <v>167454089</v>
      </c>
      <c r="S2627" s="137">
        <v>454804</v>
      </c>
      <c r="T2627" s="186">
        <f t="shared" si="185"/>
        <v>11.426704545454545</v>
      </c>
      <c r="U2627" s="187">
        <v>758</v>
      </c>
      <c r="V2627" s="187">
        <v>167454089</v>
      </c>
      <c r="W2627" s="187">
        <v>603214</v>
      </c>
      <c r="X2627" s="188">
        <f t="shared" si="184"/>
        <v>21.597159090909088</v>
      </c>
      <c r="Y2627" s="189">
        <v>759</v>
      </c>
      <c r="Z2627" s="189">
        <v>167454089</v>
      </c>
      <c r="AA2627" s="189">
        <v>603215</v>
      </c>
      <c r="AB2627" s="357">
        <v>3</v>
      </c>
      <c r="AC2627"/>
      <c r="AD2627"/>
      <c r="AE2627"/>
      <c r="AF2627"/>
      <c r="AG2627"/>
      <c r="AH2627"/>
      <c r="AI2627"/>
      <c r="AJ2627"/>
    </row>
    <row r="2628" spans="1:36" s="4" customFormat="1" x14ac:dyDescent="0.25">
      <c r="A2628" s="144" t="s">
        <v>3468</v>
      </c>
      <c r="B2628" s="183">
        <v>167454090</v>
      </c>
      <c r="C2628" s="184">
        <v>7.82</v>
      </c>
      <c r="D2628" s="127">
        <f>(C2628+4.2+coefficient!$B$19-0.5)/0.9*1.19</f>
        <v>31.098666666666666</v>
      </c>
      <c r="E2628" s="128">
        <f>(C2628+4.2+coefficient!$B$19-0.5)/0.95</f>
        <v>24.757894736842108</v>
      </c>
      <c r="F2628" s="178" t="s">
        <v>841</v>
      </c>
      <c r="G2628" s="179">
        <v>2627</v>
      </c>
      <c r="H2628" s="180">
        <f>(C2628+4.2+coefficient!$B$19)/0.85*1.19</f>
        <v>33.628</v>
      </c>
      <c r="I2628" s="132">
        <v>294</v>
      </c>
      <c r="J2628" s="132">
        <v>167454090</v>
      </c>
      <c r="K2628" s="132">
        <v>454805</v>
      </c>
      <c r="L2628" s="181">
        <f>(C2628+4.2+coefficient!$B$19)/0.88*1.19</f>
        <v>32.481590909090905</v>
      </c>
      <c r="M2628" s="135">
        <v>295</v>
      </c>
      <c r="N2628" s="135">
        <v>167454090</v>
      </c>
      <c r="O2628" s="135">
        <v>454806</v>
      </c>
      <c r="P2628" s="182">
        <f>(C2628+4.2+coefficient!$B$19-0.5)/0.88*1.19</f>
        <v>31.805454545454545</v>
      </c>
      <c r="Q2628" s="137">
        <v>296</v>
      </c>
      <c r="R2628" s="137">
        <v>167454090</v>
      </c>
      <c r="S2628" s="137">
        <v>454807</v>
      </c>
      <c r="T2628" s="186">
        <f t="shared" si="185"/>
        <v>16.254318181818181</v>
      </c>
      <c r="U2628" s="187">
        <v>758</v>
      </c>
      <c r="V2628" s="187">
        <v>167454090</v>
      </c>
      <c r="W2628" s="187">
        <v>603216</v>
      </c>
      <c r="X2628" s="188">
        <f t="shared" si="184"/>
        <v>30.481590909090905</v>
      </c>
      <c r="Y2628" s="189">
        <v>759</v>
      </c>
      <c r="Z2628" s="189">
        <v>167454090</v>
      </c>
      <c r="AA2628" s="189">
        <v>603217</v>
      </c>
      <c r="AB2628" s="357">
        <v>3</v>
      </c>
      <c r="AC2628"/>
      <c r="AD2628"/>
      <c r="AE2628"/>
      <c r="AF2628"/>
      <c r="AG2628"/>
      <c r="AH2628"/>
      <c r="AI2628"/>
      <c r="AJ2628"/>
    </row>
    <row r="2629" spans="1:36" s="4" customFormat="1" x14ac:dyDescent="0.25">
      <c r="A2629" s="125" t="s">
        <v>3469</v>
      </c>
      <c r="B2629" s="183">
        <v>167454091</v>
      </c>
      <c r="C2629" s="184">
        <v>3.86</v>
      </c>
      <c r="D2629" s="127">
        <f>(C2629+4.2+coefficient!$B$20-0.5)/0.9*1.19</f>
        <v>21.896000000000001</v>
      </c>
      <c r="E2629" s="128">
        <f>(C2629+4.2+coefficient!$B$20-0.5)/0.95</f>
        <v>17.431578947368426</v>
      </c>
      <c r="F2629" s="185" t="s">
        <v>842</v>
      </c>
      <c r="G2629" s="179">
        <v>2628</v>
      </c>
      <c r="H2629" s="180">
        <f>(C2629+4.2+coefficient!$B$20)/0.85*1.19</f>
        <v>23.884000000000004</v>
      </c>
      <c r="I2629" s="132">
        <v>294</v>
      </c>
      <c r="J2629" s="132">
        <v>167454091</v>
      </c>
      <c r="K2629" s="132">
        <v>454808</v>
      </c>
      <c r="L2629" s="181">
        <f>(C2629+4.2+coefficient!$B$20)/0.88*1.19</f>
        <v>23.069772727272731</v>
      </c>
      <c r="M2629" s="135">
        <v>295</v>
      </c>
      <c r="N2629" s="135">
        <v>167454091</v>
      </c>
      <c r="O2629" s="135">
        <v>454809</v>
      </c>
      <c r="P2629" s="182">
        <f>(C2629+4.2+coefficient!$B$20-0.5)/0.88*1.19</f>
        <v>22.393636363636364</v>
      </c>
      <c r="Q2629" s="137">
        <v>296</v>
      </c>
      <c r="R2629" s="137">
        <v>167454091</v>
      </c>
      <c r="S2629" s="137">
        <v>454810</v>
      </c>
      <c r="T2629" s="186">
        <f t="shared" si="185"/>
        <v>10.899318181818183</v>
      </c>
      <c r="U2629" s="187">
        <v>758</v>
      </c>
      <c r="V2629" s="187">
        <v>167454091</v>
      </c>
      <c r="W2629" s="187">
        <v>603218</v>
      </c>
      <c r="X2629" s="188">
        <f t="shared" si="184"/>
        <v>21.069772727272731</v>
      </c>
      <c r="Y2629" s="189">
        <v>759</v>
      </c>
      <c r="Z2629" s="189">
        <v>167454091</v>
      </c>
      <c r="AA2629" s="189">
        <v>603219</v>
      </c>
      <c r="AB2629" s="357">
        <v>3</v>
      </c>
      <c r="AC2629"/>
      <c r="AD2629"/>
      <c r="AE2629"/>
      <c r="AF2629"/>
      <c r="AG2629"/>
      <c r="AH2629"/>
      <c r="AI2629"/>
      <c r="AJ2629"/>
    </row>
    <row r="2630" spans="1:36" s="4" customFormat="1" x14ac:dyDescent="0.25">
      <c r="A2630" s="144" t="s">
        <v>3470</v>
      </c>
      <c r="B2630" s="183">
        <v>167454092</v>
      </c>
      <c r="C2630" s="184">
        <v>5.81</v>
      </c>
      <c r="D2630" s="127">
        <f>(C2630+4.2+coefficient!$B$19-0.5)/0.9*1.19</f>
        <v>28.440999999999995</v>
      </c>
      <c r="E2630" s="128">
        <f>(C2630+4.2+coefficient!$B$19-0.5)/0.95</f>
        <v>22.642105263157895</v>
      </c>
      <c r="F2630" s="178" t="s">
        <v>841</v>
      </c>
      <c r="G2630" s="179">
        <v>2629</v>
      </c>
      <c r="H2630" s="180">
        <f>(C2630+4.2+coefficient!$B$19)/0.85*1.19</f>
        <v>30.813999999999997</v>
      </c>
      <c r="I2630" s="132">
        <v>294</v>
      </c>
      <c r="J2630" s="132">
        <v>167454092</v>
      </c>
      <c r="K2630" s="132">
        <v>454811</v>
      </c>
      <c r="L2630" s="181">
        <f>(C2630+4.2+coefficient!$B$19)/0.88*1.19</f>
        <v>29.763522727272722</v>
      </c>
      <c r="M2630" s="135">
        <v>295</v>
      </c>
      <c r="N2630" s="135">
        <v>167454092</v>
      </c>
      <c r="O2630" s="135">
        <v>454812</v>
      </c>
      <c r="P2630" s="182">
        <f>(C2630+4.2+coefficient!$B$19-0.5)/0.88*1.19</f>
        <v>29.087386363636359</v>
      </c>
      <c r="Q2630" s="137">
        <v>296</v>
      </c>
      <c r="R2630" s="137">
        <v>167454092</v>
      </c>
      <c r="S2630" s="137">
        <v>454813</v>
      </c>
      <c r="T2630" s="186">
        <f t="shared" si="185"/>
        <v>13.536249999999999</v>
      </c>
      <c r="U2630" s="187">
        <v>758</v>
      </c>
      <c r="V2630" s="187">
        <v>167454092</v>
      </c>
      <c r="W2630" s="187">
        <v>603220</v>
      </c>
      <c r="X2630" s="188">
        <f t="shared" si="184"/>
        <v>27.763522727272722</v>
      </c>
      <c r="Y2630" s="189">
        <v>759</v>
      </c>
      <c r="Z2630" s="189">
        <v>167454092</v>
      </c>
      <c r="AA2630" s="189">
        <v>603221</v>
      </c>
      <c r="AB2630" s="357">
        <v>3</v>
      </c>
      <c r="AC2630"/>
      <c r="AD2630"/>
      <c r="AE2630"/>
      <c r="AF2630"/>
      <c r="AG2630"/>
      <c r="AH2630"/>
      <c r="AI2630"/>
      <c r="AJ2630"/>
    </row>
    <row r="2631" spans="1:36" s="4" customFormat="1" x14ac:dyDescent="0.25">
      <c r="A2631" s="125" t="s">
        <v>3471</v>
      </c>
      <c r="B2631" s="183">
        <v>167454093</v>
      </c>
      <c r="C2631" s="184">
        <v>7.43</v>
      </c>
      <c r="D2631" s="127">
        <f>(C2631+4.2+coefficient!$B$19-0.5)/0.9*1.19</f>
        <v>30.582999999999998</v>
      </c>
      <c r="E2631" s="128">
        <f>(C2631+4.2+coefficient!$B$19-0.5)/0.95</f>
        <v>24.347368421052632</v>
      </c>
      <c r="F2631" s="185" t="s">
        <v>841</v>
      </c>
      <c r="G2631" s="179">
        <v>2630</v>
      </c>
      <c r="H2631" s="180">
        <f>(C2631+4.2+coefficient!$B$19)/0.85*1.19</f>
        <v>33.082000000000001</v>
      </c>
      <c r="I2631" s="132">
        <v>294</v>
      </c>
      <c r="J2631" s="132">
        <v>167454093</v>
      </c>
      <c r="K2631" s="132">
        <v>454814</v>
      </c>
      <c r="L2631" s="181">
        <f>(C2631+4.2+coefficient!$B$19)/0.88*1.19</f>
        <v>31.954204545454544</v>
      </c>
      <c r="M2631" s="135">
        <v>295</v>
      </c>
      <c r="N2631" s="135">
        <v>167454093</v>
      </c>
      <c r="O2631" s="135">
        <v>454815</v>
      </c>
      <c r="P2631" s="182">
        <f>(C2631+4.2+coefficient!$B$19-0.5)/0.88*1.19</f>
        <v>31.278068181818178</v>
      </c>
      <c r="Q2631" s="137">
        <v>296</v>
      </c>
      <c r="R2631" s="137">
        <v>167454093</v>
      </c>
      <c r="S2631" s="137">
        <v>454816</v>
      </c>
      <c r="T2631" s="186">
        <f t="shared" si="185"/>
        <v>15.726931818181816</v>
      </c>
      <c r="U2631" s="187">
        <v>758</v>
      </c>
      <c r="V2631" s="187">
        <v>167454093</v>
      </c>
      <c r="W2631" s="187">
        <v>603222</v>
      </c>
      <c r="X2631" s="188">
        <f t="shared" si="184"/>
        <v>29.954204545454544</v>
      </c>
      <c r="Y2631" s="189">
        <v>759</v>
      </c>
      <c r="Z2631" s="189">
        <v>167454093</v>
      </c>
      <c r="AA2631" s="189">
        <v>603223</v>
      </c>
      <c r="AB2631" s="357">
        <v>3</v>
      </c>
      <c r="AC2631"/>
      <c r="AD2631"/>
      <c r="AE2631"/>
      <c r="AF2631"/>
      <c r="AG2631"/>
      <c r="AH2631"/>
      <c r="AI2631"/>
      <c r="AJ2631"/>
    </row>
    <row r="2632" spans="1:36" s="4" customFormat="1" x14ac:dyDescent="0.25">
      <c r="A2632" s="146" t="s">
        <v>3472</v>
      </c>
      <c r="B2632" s="190">
        <v>167454094</v>
      </c>
      <c r="C2632" s="191">
        <v>5.78</v>
      </c>
      <c r="D2632" s="192">
        <f>(C2632+4.2+coefficient!$B$19-0.5)/0.9*1.19</f>
        <v>28.401333333333334</v>
      </c>
      <c r="E2632" s="193">
        <f>(C2632+4.2+coefficient!$B$19-0.5)/0.95</f>
        <v>22.610526315789475</v>
      </c>
      <c r="F2632" s="178" t="s">
        <v>841</v>
      </c>
      <c r="G2632" s="179">
        <v>2631</v>
      </c>
      <c r="H2632" s="180">
        <f>(C2632+4.2+coefficient!$B$19)/0.85*1.19</f>
        <v>30.771999999999998</v>
      </c>
      <c r="I2632" s="132">
        <v>294</v>
      </c>
      <c r="J2632" s="132">
        <v>167454094</v>
      </c>
      <c r="K2632" s="132">
        <v>454817</v>
      </c>
      <c r="L2632" s="181">
        <f>(C2632+4.2+coefficient!$B$19)/0.88*1.19</f>
        <v>29.722954545454542</v>
      </c>
      <c r="M2632" s="135">
        <v>295</v>
      </c>
      <c r="N2632" s="135">
        <v>167454094</v>
      </c>
      <c r="O2632" s="135">
        <v>454818</v>
      </c>
      <c r="P2632" s="182">
        <f>(C2632+4.2+coefficient!$B$19-0.5)/0.88*1.19</f>
        <v>29.046818181818182</v>
      </c>
      <c r="Q2632" s="137">
        <v>296</v>
      </c>
      <c r="R2632" s="137">
        <v>167454094</v>
      </c>
      <c r="S2632" s="137">
        <v>454819</v>
      </c>
      <c r="T2632" s="186">
        <f t="shared" si="185"/>
        <v>13.495681818181819</v>
      </c>
      <c r="U2632" s="187">
        <v>758</v>
      </c>
      <c r="V2632" s="187">
        <v>167454094</v>
      </c>
      <c r="W2632" s="187">
        <v>603224</v>
      </c>
      <c r="X2632" s="188">
        <f>L2632-4.9</f>
        <v>24.822954545454543</v>
      </c>
      <c r="Y2632" s="189">
        <v>759</v>
      </c>
      <c r="Z2632" s="189">
        <v>167454094</v>
      </c>
      <c r="AA2632" s="189">
        <v>603225</v>
      </c>
      <c r="AB2632" s="357">
        <v>0</v>
      </c>
      <c r="AC2632"/>
      <c r="AD2632"/>
      <c r="AE2632"/>
      <c r="AF2632"/>
      <c r="AG2632"/>
      <c r="AH2632"/>
      <c r="AI2632"/>
      <c r="AJ2632"/>
    </row>
    <row r="2633" spans="1:36" s="4" customFormat="1" x14ac:dyDescent="0.25">
      <c r="A2633" s="125" t="s">
        <v>3473</v>
      </c>
      <c r="B2633" s="183">
        <v>167454095</v>
      </c>
      <c r="C2633" s="184">
        <v>4.04</v>
      </c>
      <c r="D2633" s="127">
        <f>(C2633+4.2+coefficient!$B$20-0.5)/0.9*1.19</f>
        <v>22.134</v>
      </c>
      <c r="E2633" s="128">
        <f>(C2633+4.2+coefficient!$B$20-0.5)/0.95</f>
        <v>17.621052631578952</v>
      </c>
      <c r="F2633" s="185" t="s">
        <v>842</v>
      </c>
      <c r="G2633" s="179">
        <v>2632</v>
      </c>
      <c r="H2633" s="180">
        <f>(C2633+4.2+coefficient!$B$20)/0.85*1.19</f>
        <v>24.136000000000003</v>
      </c>
      <c r="I2633" s="132">
        <v>294</v>
      </c>
      <c r="J2633" s="132">
        <v>167454095</v>
      </c>
      <c r="K2633" s="132">
        <v>454820</v>
      </c>
      <c r="L2633" s="181">
        <f>(C2633+4.2+coefficient!$B$20)/0.88*1.19</f>
        <v>23.313181818181821</v>
      </c>
      <c r="M2633" s="135">
        <v>295</v>
      </c>
      <c r="N2633" s="135">
        <v>167454095</v>
      </c>
      <c r="O2633" s="135">
        <v>454821</v>
      </c>
      <c r="P2633" s="182">
        <f>(C2633+4.2+coefficient!$B$20-0.5)/0.88*1.19</f>
        <v>22.637045454545454</v>
      </c>
      <c r="Q2633" s="137">
        <v>296</v>
      </c>
      <c r="R2633" s="137">
        <v>167454095</v>
      </c>
      <c r="S2633" s="137">
        <v>454822</v>
      </c>
      <c r="T2633" s="186">
        <f t="shared" si="185"/>
        <v>11.142727272727273</v>
      </c>
      <c r="U2633" s="187">
        <v>758</v>
      </c>
      <c r="V2633" s="187">
        <v>167454095</v>
      </c>
      <c r="W2633" s="187">
        <v>603226</v>
      </c>
      <c r="X2633" s="188">
        <f>L2633-2</f>
        <v>21.313181818181821</v>
      </c>
      <c r="Y2633" s="189">
        <v>759</v>
      </c>
      <c r="Z2633" s="189">
        <v>167454095</v>
      </c>
      <c r="AA2633" s="189">
        <v>603227</v>
      </c>
      <c r="AB2633" s="357">
        <v>3</v>
      </c>
      <c r="AC2633"/>
      <c r="AD2633"/>
      <c r="AE2633">
        <v>1</v>
      </c>
      <c r="AF2633">
        <v>21.96</v>
      </c>
      <c r="AG2633">
        <v>0</v>
      </c>
      <c r="AH2633"/>
      <c r="AI2633"/>
      <c r="AJ2633"/>
    </row>
    <row r="2634" spans="1:36" s="4" customFormat="1" x14ac:dyDescent="0.25">
      <c r="A2634" s="144" t="s">
        <v>3474</v>
      </c>
      <c r="B2634" s="183">
        <v>167454096</v>
      </c>
      <c r="C2634" s="184">
        <v>7.61</v>
      </c>
      <c r="D2634" s="127">
        <f>(C2634+4.2+coefficient!$B$19-0.5)/0.9*1.19</f>
        <v>30.821000000000002</v>
      </c>
      <c r="E2634" s="128">
        <f>(C2634+4.2+coefficient!$B$19-0.5)/0.95</f>
        <v>24.536842105263162</v>
      </c>
      <c r="F2634" s="178" t="s">
        <v>841</v>
      </c>
      <c r="G2634" s="179">
        <v>2633</v>
      </c>
      <c r="H2634" s="180">
        <f>(C2634+4.2+coefficient!$B$19)/0.85*1.19</f>
        <v>33.334000000000003</v>
      </c>
      <c r="I2634" s="132">
        <v>294</v>
      </c>
      <c r="J2634" s="132">
        <v>167454096</v>
      </c>
      <c r="K2634" s="132">
        <v>454823</v>
      </c>
      <c r="L2634" s="181">
        <f>(C2634+4.2+coefficient!$B$19)/0.88*1.19</f>
        <v>32.197613636363634</v>
      </c>
      <c r="M2634" s="135">
        <v>295</v>
      </c>
      <c r="N2634" s="135">
        <v>167454096</v>
      </c>
      <c r="O2634" s="135">
        <v>454824</v>
      </c>
      <c r="P2634" s="182">
        <f>(C2634+4.2+coefficient!$B$19-0.5)/0.88*1.19</f>
        <v>31.521477272727275</v>
      </c>
      <c r="Q2634" s="137">
        <v>296</v>
      </c>
      <c r="R2634" s="137">
        <v>167454096</v>
      </c>
      <c r="S2634" s="137">
        <v>454825</v>
      </c>
      <c r="T2634" s="186">
        <f t="shared" si="185"/>
        <v>15.970340909090909</v>
      </c>
      <c r="U2634" s="187">
        <v>758</v>
      </c>
      <c r="V2634" s="187">
        <v>167454096</v>
      </c>
      <c r="W2634" s="187">
        <v>603228</v>
      </c>
      <c r="X2634" s="188">
        <f>L2634-2</f>
        <v>30.197613636363634</v>
      </c>
      <c r="Y2634" s="189">
        <v>759</v>
      </c>
      <c r="Z2634" s="189">
        <v>167454096</v>
      </c>
      <c r="AA2634" s="189">
        <v>603229</v>
      </c>
      <c r="AB2634" s="357">
        <v>3</v>
      </c>
      <c r="AC2634"/>
      <c r="AD2634"/>
      <c r="AE2634"/>
      <c r="AF2634"/>
      <c r="AG2634"/>
      <c r="AH2634"/>
      <c r="AI2634"/>
      <c r="AJ2634"/>
    </row>
    <row r="2635" spans="1:36" s="4" customFormat="1" x14ac:dyDescent="0.25">
      <c r="A2635" s="125" t="s">
        <v>3475</v>
      </c>
      <c r="B2635" s="183">
        <v>167454097</v>
      </c>
      <c r="C2635" s="184">
        <v>7.61</v>
      </c>
      <c r="D2635" s="127">
        <f>(C2635+4.2+coefficient!$B$19-0.5)/0.9*1.19</f>
        <v>30.821000000000002</v>
      </c>
      <c r="E2635" s="128">
        <f>(C2635+4.2+coefficient!$B$19-0.5)/0.95</f>
        <v>24.536842105263162</v>
      </c>
      <c r="F2635" s="185" t="s">
        <v>841</v>
      </c>
      <c r="G2635" s="179">
        <v>2634</v>
      </c>
      <c r="H2635" s="180">
        <f>(C2635+4.2+coefficient!$B$19)/0.85*1.19</f>
        <v>33.334000000000003</v>
      </c>
      <c r="I2635" s="132">
        <v>294</v>
      </c>
      <c r="J2635" s="132">
        <v>167454097</v>
      </c>
      <c r="K2635" s="132">
        <v>454826</v>
      </c>
      <c r="L2635" s="181">
        <f>(C2635+4.2+coefficient!$B$19)/0.88*1.19</f>
        <v>32.197613636363634</v>
      </c>
      <c r="M2635" s="135">
        <v>295</v>
      </c>
      <c r="N2635" s="135">
        <v>167454097</v>
      </c>
      <c r="O2635" s="135">
        <v>454827</v>
      </c>
      <c r="P2635" s="182">
        <f>(C2635+4.2+coefficient!$B$19-0.5)/0.88*1.19</f>
        <v>31.521477272727275</v>
      </c>
      <c r="Q2635" s="137">
        <v>296</v>
      </c>
      <c r="R2635" s="137">
        <v>167454097</v>
      </c>
      <c r="S2635" s="137">
        <v>454828</v>
      </c>
      <c r="T2635" s="186">
        <f t="shared" si="185"/>
        <v>15.970340909090909</v>
      </c>
      <c r="U2635" s="187">
        <v>758</v>
      </c>
      <c r="V2635" s="187">
        <v>167454097</v>
      </c>
      <c r="W2635" s="187">
        <v>603230</v>
      </c>
      <c r="X2635" s="188">
        <f>L2635-2</f>
        <v>30.197613636363634</v>
      </c>
      <c r="Y2635" s="189">
        <v>759</v>
      </c>
      <c r="Z2635" s="189">
        <v>167454097</v>
      </c>
      <c r="AA2635" s="189">
        <v>603231</v>
      </c>
      <c r="AB2635" s="357">
        <v>3</v>
      </c>
      <c r="AC2635"/>
      <c r="AD2635"/>
      <c r="AE2635"/>
      <c r="AF2635"/>
      <c r="AG2635"/>
      <c r="AH2635"/>
      <c r="AI2635"/>
      <c r="AJ2635"/>
    </row>
    <row r="2636" spans="1:36" s="4" customFormat="1" x14ac:dyDescent="0.25">
      <c r="A2636" s="144" t="s">
        <v>3476</v>
      </c>
      <c r="B2636" s="183">
        <v>167454098</v>
      </c>
      <c r="C2636" s="184">
        <v>3.23</v>
      </c>
      <c r="D2636" s="127">
        <f>(C2636+4.2+coefficient!$B$21-0.5)/0.9*1.19</f>
        <v>18.418555555555553</v>
      </c>
      <c r="E2636" s="128">
        <f>(C2636+4.2+coefficient!$B$21-0.5)/0.95</f>
        <v>14.663157894736843</v>
      </c>
      <c r="F2636" s="178" t="s">
        <v>516</v>
      </c>
      <c r="G2636" s="179">
        <v>2635</v>
      </c>
      <c r="H2636" s="180">
        <f>(C2636+4.2+coefficient!$B$21)/0.85*1.19</f>
        <v>20.201999999999998</v>
      </c>
      <c r="I2636" s="132">
        <v>294</v>
      </c>
      <c r="J2636" s="132">
        <v>167454098</v>
      </c>
      <c r="K2636" s="132">
        <v>454829</v>
      </c>
      <c r="L2636" s="181">
        <f>(C2636+4.2+coefficient!$B$21)/0.88*1.19</f>
        <v>19.513295454545453</v>
      </c>
      <c r="M2636" s="135">
        <v>295</v>
      </c>
      <c r="N2636" s="135">
        <v>167454098</v>
      </c>
      <c r="O2636" s="135">
        <v>454830</v>
      </c>
      <c r="P2636" s="182">
        <f>(C2636+4.2+coefficient!$B$21-0.5)/0.88*1.19</f>
        <v>18.83715909090909</v>
      </c>
      <c r="Q2636" s="137">
        <v>296</v>
      </c>
      <c r="R2636" s="137">
        <v>167454098</v>
      </c>
      <c r="S2636" s="137">
        <v>454831</v>
      </c>
      <c r="T2636" s="186">
        <f t="shared" si="185"/>
        <v>10.047386363636363</v>
      </c>
      <c r="U2636" s="187">
        <v>758</v>
      </c>
      <c r="V2636" s="187">
        <v>167454098</v>
      </c>
      <c r="W2636" s="187">
        <v>603232</v>
      </c>
      <c r="X2636" s="188">
        <f t="shared" ref="X2636:X2643" si="186">L2636-1</f>
        <v>18.513295454545453</v>
      </c>
      <c r="Y2636" s="189">
        <v>759</v>
      </c>
      <c r="Z2636" s="189">
        <v>167454098</v>
      </c>
      <c r="AA2636" s="189">
        <v>603233</v>
      </c>
      <c r="AB2636" s="357">
        <v>6</v>
      </c>
      <c r="AC2636"/>
      <c r="AD2636"/>
      <c r="AE2636"/>
      <c r="AF2636"/>
      <c r="AG2636"/>
      <c r="AH2636"/>
      <c r="AI2636"/>
      <c r="AJ2636"/>
    </row>
    <row r="2637" spans="1:36" s="4" customFormat="1" x14ac:dyDescent="0.25">
      <c r="A2637" s="125" t="s">
        <v>3477</v>
      </c>
      <c r="B2637" s="183">
        <v>167454099</v>
      </c>
      <c r="C2637" s="184">
        <v>3.94</v>
      </c>
      <c r="D2637" s="127">
        <f>(C2637+4.2+coefficient!$B$20-0.5)/0.9*1.19</f>
        <v>22.001777777777779</v>
      </c>
      <c r="E2637" s="128">
        <f>(C2637+4.2+coefficient!$B$20-0.5)/0.95</f>
        <v>17.515789473684212</v>
      </c>
      <c r="F2637" s="185" t="s">
        <v>842</v>
      </c>
      <c r="G2637" s="179">
        <v>2636</v>
      </c>
      <c r="H2637" s="180">
        <f>(C2637+4.2+coefficient!$B$20)/0.85*1.19</f>
        <v>23.996000000000002</v>
      </c>
      <c r="I2637" s="132">
        <v>294</v>
      </c>
      <c r="J2637" s="132">
        <v>167454099</v>
      </c>
      <c r="K2637" s="132">
        <v>454832</v>
      </c>
      <c r="L2637" s="181">
        <f>(C2637+4.2+coefficient!$B$20)/0.88*1.19</f>
        <v>23.177954545454543</v>
      </c>
      <c r="M2637" s="135">
        <v>295</v>
      </c>
      <c r="N2637" s="135">
        <v>167454099</v>
      </c>
      <c r="O2637" s="135">
        <v>454833</v>
      </c>
      <c r="P2637" s="182">
        <f>(C2637+4.2+coefficient!$B$20-0.5)/0.88*1.19</f>
        <v>22.501818181818184</v>
      </c>
      <c r="Q2637" s="137">
        <v>296</v>
      </c>
      <c r="R2637" s="137">
        <v>167454099</v>
      </c>
      <c r="S2637" s="137">
        <v>454834</v>
      </c>
      <c r="T2637" s="186">
        <f t="shared" si="185"/>
        <v>11.0075</v>
      </c>
      <c r="U2637" s="187">
        <v>758</v>
      </c>
      <c r="V2637" s="187">
        <v>167454099</v>
      </c>
      <c r="W2637" s="187">
        <v>603234</v>
      </c>
      <c r="X2637" s="188">
        <f t="shared" si="186"/>
        <v>22.177954545454543</v>
      </c>
      <c r="Y2637" s="189">
        <v>759</v>
      </c>
      <c r="Z2637" s="189">
        <v>167454099</v>
      </c>
      <c r="AA2637" s="189">
        <v>603235</v>
      </c>
      <c r="AB2637" s="357">
        <v>6</v>
      </c>
      <c r="AC2637"/>
      <c r="AD2637"/>
      <c r="AE2637"/>
      <c r="AF2637"/>
      <c r="AG2637"/>
      <c r="AH2637"/>
      <c r="AI2637"/>
      <c r="AJ2637"/>
    </row>
    <row r="2638" spans="1:36" s="4" customFormat="1" x14ac:dyDescent="0.25">
      <c r="A2638" s="144" t="s">
        <v>3478</v>
      </c>
      <c r="B2638" s="183">
        <v>167454100</v>
      </c>
      <c r="C2638" s="184">
        <v>7.51</v>
      </c>
      <c r="D2638" s="127">
        <f>(C2638+4.2+coefficient!$B$19-0.5)/0.9*1.19</f>
        <v>30.688777777777776</v>
      </c>
      <c r="E2638" s="128">
        <f>(C2638+4.2+coefficient!$B$19-0.5)/0.95</f>
        <v>24.431578947368422</v>
      </c>
      <c r="F2638" s="178" t="s">
        <v>841</v>
      </c>
      <c r="G2638" s="179">
        <v>2637</v>
      </c>
      <c r="H2638" s="180">
        <f>(C2638+4.2+coefficient!$B$19)/0.85*1.19</f>
        <v>33.193999999999996</v>
      </c>
      <c r="I2638" s="132">
        <v>294</v>
      </c>
      <c r="J2638" s="132">
        <v>167454100</v>
      </c>
      <c r="K2638" s="132">
        <v>454835</v>
      </c>
      <c r="L2638" s="181">
        <f>(C2638+4.2+coefficient!$B$19)/0.88*1.19</f>
        <v>32.062386363636364</v>
      </c>
      <c r="M2638" s="135">
        <v>295</v>
      </c>
      <c r="N2638" s="135">
        <v>167454100</v>
      </c>
      <c r="O2638" s="135">
        <v>454836</v>
      </c>
      <c r="P2638" s="182">
        <f>(C2638+4.2+coefficient!$B$19-0.5)/0.88*1.19</f>
        <v>31.386249999999997</v>
      </c>
      <c r="Q2638" s="137">
        <v>296</v>
      </c>
      <c r="R2638" s="137">
        <v>167454100</v>
      </c>
      <c r="S2638" s="137">
        <v>454837</v>
      </c>
      <c r="T2638" s="186">
        <f t="shared" si="185"/>
        <v>15.835113636363637</v>
      </c>
      <c r="U2638" s="187">
        <v>758</v>
      </c>
      <c r="V2638" s="187">
        <v>167454100</v>
      </c>
      <c r="W2638" s="187">
        <v>603236</v>
      </c>
      <c r="X2638" s="188">
        <f t="shared" si="186"/>
        <v>31.062386363636364</v>
      </c>
      <c r="Y2638" s="189">
        <v>759</v>
      </c>
      <c r="Z2638" s="189">
        <v>167454100</v>
      </c>
      <c r="AA2638" s="189">
        <v>603237</v>
      </c>
      <c r="AB2638" s="357">
        <v>6</v>
      </c>
      <c r="AC2638"/>
      <c r="AD2638"/>
      <c r="AE2638"/>
      <c r="AF2638"/>
      <c r="AG2638"/>
      <c r="AH2638"/>
      <c r="AI2638"/>
      <c r="AJ2638"/>
    </row>
    <row r="2639" spans="1:36" s="4" customFormat="1" x14ac:dyDescent="0.25">
      <c r="A2639" s="148" t="s">
        <v>3479</v>
      </c>
      <c r="B2639" s="190">
        <v>167454101</v>
      </c>
      <c r="C2639" s="191">
        <v>4.9000000000000004</v>
      </c>
      <c r="D2639" s="192">
        <f>(C2639+4.2+coefficient!$B$20-0.5)/0.9*1.19</f>
        <v>23.271111111111111</v>
      </c>
      <c r="E2639" s="193">
        <f>(C2639+4.2+coefficient!$B$20-0.5)/0.95</f>
        <v>18.526315789473685</v>
      </c>
      <c r="F2639" s="185" t="s">
        <v>842</v>
      </c>
      <c r="G2639" s="179">
        <v>2638</v>
      </c>
      <c r="H2639" s="180">
        <f>(C2639+4.2+coefficient!$B$20)/0.85*1.19</f>
        <v>25.340000000000003</v>
      </c>
      <c r="I2639" s="132">
        <v>294</v>
      </c>
      <c r="J2639" s="132">
        <v>167454101</v>
      </c>
      <c r="K2639" s="132">
        <v>454838</v>
      </c>
      <c r="L2639" s="181">
        <f>(C2639+4.2+coefficient!$B$20)/0.88*1.19</f>
        <v>24.476136363636364</v>
      </c>
      <c r="M2639" s="135">
        <v>295</v>
      </c>
      <c r="N2639" s="135">
        <v>167454101</v>
      </c>
      <c r="O2639" s="135">
        <v>454839</v>
      </c>
      <c r="P2639" s="182">
        <f>(C2639+4.2+coefficient!$B$20-0.5)/0.88*1.19</f>
        <v>23.799999999999997</v>
      </c>
      <c r="Q2639" s="137">
        <v>296</v>
      </c>
      <c r="R2639" s="137">
        <v>167454101</v>
      </c>
      <c r="S2639" s="137">
        <v>454840</v>
      </c>
      <c r="T2639" s="186">
        <f t="shared" si="185"/>
        <v>12.305681818181819</v>
      </c>
      <c r="U2639" s="187">
        <v>758</v>
      </c>
      <c r="V2639" s="187">
        <v>167454101</v>
      </c>
      <c r="W2639" s="187">
        <v>603238</v>
      </c>
      <c r="X2639" s="188">
        <f t="shared" si="186"/>
        <v>23.476136363636364</v>
      </c>
      <c r="Y2639" s="189">
        <v>759</v>
      </c>
      <c r="Z2639" s="189">
        <v>167454101</v>
      </c>
      <c r="AA2639" s="189">
        <v>603239</v>
      </c>
      <c r="AB2639" s="357">
        <v>6</v>
      </c>
      <c r="AC2639"/>
      <c r="AD2639"/>
      <c r="AE2639"/>
      <c r="AF2639"/>
      <c r="AG2639"/>
      <c r="AH2639"/>
      <c r="AI2639"/>
      <c r="AJ2639"/>
    </row>
    <row r="2640" spans="1:36" s="4" customFormat="1" x14ac:dyDescent="0.25">
      <c r="A2640" s="146" t="s">
        <v>3480</v>
      </c>
      <c r="B2640" s="190">
        <v>167454102</v>
      </c>
      <c r="C2640" s="191">
        <v>6.1</v>
      </c>
      <c r="D2640" s="192">
        <f>(C2640+4.2+coefficient!$B$19-0.5)/0.9*1.19</f>
        <v>28.824444444444442</v>
      </c>
      <c r="E2640" s="193">
        <f>(C2640+4.2+coefficient!$B$19-0.5)/0.95</f>
        <v>22.947368421052634</v>
      </c>
      <c r="F2640" s="178" t="s">
        <v>841</v>
      </c>
      <c r="G2640" s="179">
        <v>2639</v>
      </c>
      <c r="H2640" s="180">
        <f>(C2640+4.2+coefficient!$B$19)/0.85*1.19</f>
        <v>31.220000000000002</v>
      </c>
      <c r="I2640" s="132">
        <v>294</v>
      </c>
      <c r="J2640" s="132">
        <v>167454102</v>
      </c>
      <c r="K2640" s="132">
        <v>454841</v>
      </c>
      <c r="L2640" s="181">
        <f>(C2640+4.2+coefficient!$B$19)/0.88*1.19</f>
        <v>30.155681818181815</v>
      </c>
      <c r="M2640" s="135">
        <v>295</v>
      </c>
      <c r="N2640" s="135">
        <v>167454102</v>
      </c>
      <c r="O2640" s="135">
        <v>454842</v>
      </c>
      <c r="P2640" s="182">
        <f>(C2640+4.2+coefficient!$B$19-0.5)/0.88*1.19</f>
        <v>29.479545454545455</v>
      </c>
      <c r="Q2640" s="137">
        <v>296</v>
      </c>
      <c r="R2640" s="137">
        <v>167454102</v>
      </c>
      <c r="S2640" s="137">
        <v>454843</v>
      </c>
      <c r="T2640" s="186">
        <f t="shared" si="185"/>
        <v>13.92840909090909</v>
      </c>
      <c r="U2640" s="187">
        <v>758</v>
      </c>
      <c r="V2640" s="187">
        <v>167454102</v>
      </c>
      <c r="W2640" s="187">
        <v>603240</v>
      </c>
      <c r="X2640" s="188">
        <f t="shared" si="186"/>
        <v>29.155681818181815</v>
      </c>
      <c r="Y2640" s="189">
        <v>759</v>
      </c>
      <c r="Z2640" s="189">
        <v>167454102</v>
      </c>
      <c r="AA2640" s="189">
        <v>603241</v>
      </c>
      <c r="AB2640" s="357">
        <v>6</v>
      </c>
      <c r="AC2640"/>
      <c r="AD2640"/>
      <c r="AE2640"/>
      <c r="AF2640"/>
      <c r="AG2640"/>
      <c r="AH2640"/>
      <c r="AI2640"/>
      <c r="AJ2640"/>
    </row>
    <row r="2641" spans="1:36" s="4" customFormat="1" x14ac:dyDescent="0.25">
      <c r="A2641" s="148" t="s">
        <v>3481</v>
      </c>
      <c r="B2641" s="190">
        <v>167454103</v>
      </c>
      <c r="C2641" s="191">
        <v>6.85</v>
      </c>
      <c r="D2641" s="192">
        <f>(C2641+4.2+coefficient!$B$19-0.5)/0.9*1.19</f>
        <v>29.816111111111113</v>
      </c>
      <c r="E2641" s="193">
        <f>(C2641+4.2+coefficient!$B$19-0.5)/0.95</f>
        <v>23.736842105263161</v>
      </c>
      <c r="F2641" s="185" t="s">
        <v>841</v>
      </c>
      <c r="G2641" s="179">
        <v>2640</v>
      </c>
      <c r="H2641" s="180">
        <f>(C2641+4.2+coefficient!$B$19)/0.85*1.19</f>
        <v>32.270000000000003</v>
      </c>
      <c r="I2641" s="132">
        <v>294</v>
      </c>
      <c r="J2641" s="132">
        <v>167454103</v>
      </c>
      <c r="K2641" s="132">
        <v>454844</v>
      </c>
      <c r="L2641" s="181">
        <f>(C2641+4.2+coefficient!$B$19)/0.88*1.19</f>
        <v>31.169886363636365</v>
      </c>
      <c r="M2641" s="135">
        <v>295</v>
      </c>
      <c r="N2641" s="135">
        <v>167454103</v>
      </c>
      <c r="O2641" s="135">
        <v>454845</v>
      </c>
      <c r="P2641" s="182">
        <f>(C2641+4.2+coefficient!$B$19-0.5)/0.88*1.19</f>
        <v>30.493749999999999</v>
      </c>
      <c r="Q2641" s="137">
        <v>296</v>
      </c>
      <c r="R2641" s="137">
        <v>167454103</v>
      </c>
      <c r="S2641" s="137">
        <v>454846</v>
      </c>
      <c r="T2641" s="186">
        <f t="shared" si="185"/>
        <v>14.942613636363637</v>
      </c>
      <c r="U2641" s="187">
        <v>758</v>
      </c>
      <c r="V2641" s="187">
        <v>167454103</v>
      </c>
      <c r="W2641" s="187">
        <v>603242</v>
      </c>
      <c r="X2641" s="188">
        <f t="shared" si="186"/>
        <v>30.169886363636365</v>
      </c>
      <c r="Y2641" s="189">
        <v>759</v>
      </c>
      <c r="Z2641" s="189">
        <v>167454103</v>
      </c>
      <c r="AA2641" s="189">
        <v>603243</v>
      </c>
      <c r="AB2641" s="357">
        <v>6</v>
      </c>
      <c r="AC2641"/>
      <c r="AD2641"/>
      <c r="AE2641"/>
      <c r="AF2641"/>
      <c r="AG2641"/>
      <c r="AH2641"/>
      <c r="AI2641"/>
      <c r="AJ2641"/>
    </row>
    <row r="2642" spans="1:36" s="4" customFormat="1" x14ac:dyDescent="0.25">
      <c r="A2642" s="146" t="s">
        <v>3482</v>
      </c>
      <c r="B2642" s="190">
        <v>167454104</v>
      </c>
      <c r="C2642" s="191">
        <v>6.02</v>
      </c>
      <c r="D2642" s="192">
        <f>(C2642+4.2+coefficient!$B$19-0.5)/0.9*1.19</f>
        <v>28.718666666666664</v>
      </c>
      <c r="E2642" s="193">
        <f>(C2642+4.2+coefficient!$B$19-0.5)/0.95</f>
        <v>22.86315789473684</v>
      </c>
      <c r="F2642" s="178" t="s">
        <v>841</v>
      </c>
      <c r="G2642" s="179">
        <v>2641</v>
      </c>
      <c r="H2642" s="180">
        <f>(C2642+4.2+coefficient!$B$19)/0.85*1.19</f>
        <v>31.107999999999997</v>
      </c>
      <c r="I2642" s="132">
        <v>294</v>
      </c>
      <c r="J2642" s="132">
        <v>167454104</v>
      </c>
      <c r="K2642" s="132">
        <v>454847</v>
      </c>
      <c r="L2642" s="181">
        <f>(C2642+4.2+coefficient!$B$19)/0.88*1.19</f>
        <v>30.047499999999999</v>
      </c>
      <c r="M2642" s="135">
        <v>295</v>
      </c>
      <c r="N2642" s="135">
        <v>167454104</v>
      </c>
      <c r="O2642" s="135">
        <v>454848</v>
      </c>
      <c r="P2642" s="182">
        <f>(C2642+4.2+coefficient!$B$19-0.5)/0.88*1.19</f>
        <v>29.371363636363633</v>
      </c>
      <c r="Q2642" s="137">
        <v>296</v>
      </c>
      <c r="R2642" s="137">
        <v>167454104</v>
      </c>
      <c r="S2642" s="137">
        <v>454849</v>
      </c>
      <c r="T2642" s="186">
        <f t="shared" si="185"/>
        <v>13.820227272727269</v>
      </c>
      <c r="U2642" s="187">
        <v>758</v>
      </c>
      <c r="V2642" s="187">
        <v>167454104</v>
      </c>
      <c r="W2642" s="187">
        <v>603244</v>
      </c>
      <c r="X2642" s="188">
        <f t="shared" si="186"/>
        <v>29.047499999999999</v>
      </c>
      <c r="Y2642" s="189">
        <v>759</v>
      </c>
      <c r="Z2642" s="189">
        <v>167454104</v>
      </c>
      <c r="AA2642" s="189">
        <v>603245</v>
      </c>
      <c r="AB2642" s="357">
        <v>6</v>
      </c>
      <c r="AC2642"/>
      <c r="AD2642"/>
      <c r="AE2642"/>
      <c r="AF2642"/>
      <c r="AG2642"/>
      <c r="AH2642"/>
      <c r="AI2642"/>
      <c r="AJ2642"/>
    </row>
    <row r="2643" spans="1:36" s="4" customFormat="1" x14ac:dyDescent="0.25">
      <c r="A2643" s="148" t="s">
        <v>3483</v>
      </c>
      <c r="B2643" s="190">
        <v>167454105</v>
      </c>
      <c r="C2643" s="191">
        <v>7</v>
      </c>
      <c r="D2643" s="192">
        <f>(C2643+4.2+coefficient!$B$19-0.5)/0.9*1.19</f>
        <v>30.014444444444443</v>
      </c>
      <c r="E2643" s="193">
        <f>(C2643+4.2+coefficient!$B$19-0.5)/0.95</f>
        <v>23.894736842105264</v>
      </c>
      <c r="F2643" s="185" t="s">
        <v>841</v>
      </c>
      <c r="G2643" s="179">
        <v>2642</v>
      </c>
      <c r="H2643" s="180">
        <f>(C2643+4.2+coefficient!$B$19)/0.85*1.19</f>
        <v>32.479999999999997</v>
      </c>
      <c r="I2643" s="132">
        <v>294</v>
      </c>
      <c r="J2643" s="132">
        <v>167454105</v>
      </c>
      <c r="K2643" s="132">
        <v>454850</v>
      </c>
      <c r="L2643" s="181">
        <f>(C2643+4.2+coefficient!$B$19)/0.88*1.19</f>
        <v>31.372727272727271</v>
      </c>
      <c r="M2643" s="135">
        <v>295</v>
      </c>
      <c r="N2643" s="135">
        <v>167454105</v>
      </c>
      <c r="O2643" s="135">
        <v>454851</v>
      </c>
      <c r="P2643" s="182">
        <f>(C2643+4.2+coefficient!$B$19-0.5)/0.88*1.19</f>
        <v>30.696590909090904</v>
      </c>
      <c r="Q2643" s="137">
        <v>296</v>
      </c>
      <c r="R2643" s="137">
        <v>167454105</v>
      </c>
      <c r="S2643" s="137">
        <v>454852</v>
      </c>
      <c r="T2643" s="186">
        <f t="shared" si="185"/>
        <v>15.145454545454545</v>
      </c>
      <c r="U2643" s="187">
        <v>758</v>
      </c>
      <c r="V2643" s="187">
        <v>167454105</v>
      </c>
      <c r="W2643" s="187">
        <v>603246</v>
      </c>
      <c r="X2643" s="188">
        <f t="shared" si="186"/>
        <v>30.372727272727271</v>
      </c>
      <c r="Y2643" s="189">
        <v>759</v>
      </c>
      <c r="Z2643" s="189">
        <v>167454105</v>
      </c>
      <c r="AA2643" s="189">
        <v>603247</v>
      </c>
      <c r="AB2643" s="357">
        <v>6</v>
      </c>
      <c r="AC2643"/>
      <c r="AD2643"/>
      <c r="AE2643"/>
      <c r="AF2643"/>
      <c r="AG2643"/>
      <c r="AH2643"/>
      <c r="AI2643"/>
      <c r="AJ2643"/>
    </row>
    <row r="2644" spans="1:36" s="4" customFormat="1" x14ac:dyDescent="0.25">
      <c r="A2644" s="146" t="s">
        <v>3484</v>
      </c>
      <c r="B2644" s="190">
        <v>167454106</v>
      </c>
      <c r="C2644" s="191">
        <v>6.82</v>
      </c>
      <c r="D2644" s="192">
        <f>(C2644+4.2+coefficient!$B$19-0.5)/0.9*1.19</f>
        <v>29.776444444444444</v>
      </c>
      <c r="E2644" s="193">
        <f>(C2644+4.2+coefficient!$B$19-0.5)/0.95</f>
        <v>23.705263157894738</v>
      </c>
      <c r="F2644" s="178" t="s">
        <v>841</v>
      </c>
      <c r="G2644" s="179">
        <v>2643</v>
      </c>
      <c r="H2644" s="180">
        <f>(C2644+4.2+coefficient!$B$19)/0.85*1.19</f>
        <v>32.228000000000002</v>
      </c>
      <c r="I2644" s="132">
        <v>294</v>
      </c>
      <c r="J2644" s="132">
        <v>167454106</v>
      </c>
      <c r="K2644" s="132">
        <v>454853</v>
      </c>
      <c r="L2644" s="181">
        <f>(C2644+4.2+coefficient!$B$19)/0.88*1.19</f>
        <v>31.129318181818181</v>
      </c>
      <c r="M2644" s="135">
        <v>295</v>
      </c>
      <c r="N2644" s="135">
        <v>167454106</v>
      </c>
      <c r="O2644" s="135">
        <v>454854</v>
      </c>
      <c r="P2644" s="182">
        <f>(C2644+4.2+coefficient!$B$19-0.5)/0.88*1.19</f>
        <v>30.453181818181815</v>
      </c>
      <c r="Q2644" s="137">
        <v>296</v>
      </c>
      <c r="R2644" s="137">
        <v>167454106</v>
      </c>
      <c r="S2644" s="137">
        <v>454855</v>
      </c>
      <c r="T2644" s="186">
        <f t="shared" si="185"/>
        <v>14.902045454545453</v>
      </c>
      <c r="U2644" s="187">
        <v>758</v>
      </c>
      <c r="V2644" s="187">
        <v>167454106</v>
      </c>
      <c r="W2644" s="187">
        <v>603248</v>
      </c>
      <c r="X2644" s="188">
        <f t="shared" ref="X2644:X2659" si="187">L2644-4.9</f>
        <v>26.229318181818179</v>
      </c>
      <c r="Y2644" s="189">
        <v>759</v>
      </c>
      <c r="Z2644" s="189">
        <v>167454106</v>
      </c>
      <c r="AA2644" s="189">
        <v>603249</v>
      </c>
      <c r="AB2644" s="357">
        <v>0</v>
      </c>
      <c r="AC2644"/>
      <c r="AD2644"/>
      <c r="AE2644"/>
      <c r="AF2644"/>
      <c r="AG2644"/>
      <c r="AH2644"/>
      <c r="AI2644"/>
      <c r="AJ2644"/>
    </row>
    <row r="2645" spans="1:36" s="4" customFormat="1" x14ac:dyDescent="0.25">
      <c r="A2645" s="148" t="s">
        <v>3485</v>
      </c>
      <c r="B2645" s="190">
        <v>167454107</v>
      </c>
      <c r="C2645" s="191">
        <v>4.9000000000000004</v>
      </c>
      <c r="D2645" s="192">
        <f>(C2645+4.2+coefficient!$B$20-0.5)/0.9*1.19</f>
        <v>23.271111111111111</v>
      </c>
      <c r="E2645" s="193">
        <f>(C2645+4.2+coefficient!$B$20-0.5)/0.95</f>
        <v>18.526315789473685</v>
      </c>
      <c r="F2645" s="185" t="s">
        <v>842</v>
      </c>
      <c r="G2645" s="179">
        <v>2644</v>
      </c>
      <c r="H2645" s="180">
        <f>(C2645+4.2+coefficient!$B$20)/0.85*1.19</f>
        <v>25.340000000000003</v>
      </c>
      <c r="I2645" s="132">
        <v>294</v>
      </c>
      <c r="J2645" s="132">
        <v>167454107</v>
      </c>
      <c r="K2645" s="132">
        <v>454856</v>
      </c>
      <c r="L2645" s="181">
        <f>(C2645+4.2+coefficient!$B$20)/0.88*1.19</f>
        <v>24.476136363636364</v>
      </c>
      <c r="M2645" s="135">
        <v>295</v>
      </c>
      <c r="N2645" s="135">
        <v>167454107</v>
      </c>
      <c r="O2645" s="135">
        <v>454857</v>
      </c>
      <c r="P2645" s="182">
        <f>(C2645+4.2+coefficient!$B$20-0.5)/0.88*1.19</f>
        <v>23.799999999999997</v>
      </c>
      <c r="Q2645" s="137">
        <v>296</v>
      </c>
      <c r="R2645" s="137">
        <v>167454107</v>
      </c>
      <c r="S2645" s="137">
        <v>454858</v>
      </c>
      <c r="T2645" s="186">
        <f t="shared" si="185"/>
        <v>12.305681818181819</v>
      </c>
      <c r="U2645" s="187">
        <v>758</v>
      </c>
      <c r="V2645" s="187">
        <v>167454107</v>
      </c>
      <c r="W2645" s="187">
        <v>603250</v>
      </c>
      <c r="X2645" s="188">
        <f t="shared" si="187"/>
        <v>19.576136363636365</v>
      </c>
      <c r="Y2645" s="189">
        <v>759</v>
      </c>
      <c r="Z2645" s="189">
        <v>167454107</v>
      </c>
      <c r="AA2645" s="189">
        <v>603251</v>
      </c>
      <c r="AB2645" s="357">
        <v>6</v>
      </c>
      <c r="AC2645"/>
      <c r="AD2645"/>
      <c r="AE2645"/>
      <c r="AF2645"/>
      <c r="AG2645"/>
      <c r="AH2645"/>
      <c r="AI2645"/>
      <c r="AJ2645"/>
    </row>
    <row r="2646" spans="1:36" s="4" customFormat="1" x14ac:dyDescent="0.25">
      <c r="A2646" s="146" t="s">
        <v>3486</v>
      </c>
      <c r="B2646" s="190">
        <v>167454108</v>
      </c>
      <c r="C2646" s="191">
        <v>6.1</v>
      </c>
      <c r="D2646" s="192">
        <f>(C2646+4.2+coefficient!$B$19-0.5)/0.9*1.19</f>
        <v>28.824444444444442</v>
      </c>
      <c r="E2646" s="193">
        <f>(C2646+4.2+coefficient!$B$19-0.5)/0.95</f>
        <v>22.947368421052634</v>
      </c>
      <c r="F2646" s="178" t="s">
        <v>841</v>
      </c>
      <c r="G2646" s="179">
        <v>2645</v>
      </c>
      <c r="H2646" s="180">
        <f>(C2646+4.2+coefficient!$B$19)/0.85*1.19</f>
        <v>31.220000000000002</v>
      </c>
      <c r="I2646" s="132">
        <v>294</v>
      </c>
      <c r="J2646" s="132">
        <v>167454108</v>
      </c>
      <c r="K2646" s="132">
        <v>454859</v>
      </c>
      <c r="L2646" s="181">
        <f>(C2646+4.2+coefficient!$B$19)/0.88*1.19</f>
        <v>30.155681818181815</v>
      </c>
      <c r="M2646" s="135">
        <v>295</v>
      </c>
      <c r="N2646" s="135">
        <v>167454108</v>
      </c>
      <c r="O2646" s="135">
        <v>454860</v>
      </c>
      <c r="P2646" s="182">
        <f>(C2646+4.2+coefficient!$B$19-0.5)/0.88*1.19</f>
        <v>29.479545454545455</v>
      </c>
      <c r="Q2646" s="137">
        <v>296</v>
      </c>
      <c r="R2646" s="137">
        <v>167454108</v>
      </c>
      <c r="S2646" s="137">
        <v>454861</v>
      </c>
      <c r="T2646" s="186">
        <f t="shared" si="185"/>
        <v>13.92840909090909</v>
      </c>
      <c r="U2646" s="187">
        <v>758</v>
      </c>
      <c r="V2646" s="187">
        <v>167454108</v>
      </c>
      <c r="W2646" s="187">
        <v>603252</v>
      </c>
      <c r="X2646" s="188">
        <f t="shared" si="187"/>
        <v>25.255681818181813</v>
      </c>
      <c r="Y2646" s="189">
        <v>759</v>
      </c>
      <c r="Z2646" s="189">
        <v>167454108</v>
      </c>
      <c r="AA2646" s="189">
        <v>603253</v>
      </c>
      <c r="AB2646" s="357">
        <v>6</v>
      </c>
      <c r="AC2646"/>
      <c r="AD2646"/>
      <c r="AE2646"/>
      <c r="AF2646"/>
      <c r="AG2646"/>
      <c r="AH2646"/>
      <c r="AI2646"/>
      <c r="AJ2646"/>
    </row>
    <row r="2647" spans="1:36" s="4" customFormat="1" x14ac:dyDescent="0.25">
      <c r="A2647" s="148" t="s">
        <v>3487</v>
      </c>
      <c r="B2647" s="190">
        <v>167454109</v>
      </c>
      <c r="C2647" s="191">
        <v>6.85</v>
      </c>
      <c r="D2647" s="192">
        <f>(C2647+4.2+coefficient!$B$19-0.5)/0.9*1.19</f>
        <v>29.816111111111113</v>
      </c>
      <c r="E2647" s="193">
        <f>(C2647+4.2+coefficient!$B$19-0.5)/0.95</f>
        <v>23.736842105263161</v>
      </c>
      <c r="F2647" s="185" t="s">
        <v>841</v>
      </c>
      <c r="G2647" s="179">
        <v>2646</v>
      </c>
      <c r="H2647" s="180">
        <f>(C2647+4.2+coefficient!$B$19)/0.85*1.19</f>
        <v>32.270000000000003</v>
      </c>
      <c r="I2647" s="132">
        <v>294</v>
      </c>
      <c r="J2647" s="132">
        <v>167454109</v>
      </c>
      <c r="K2647" s="132">
        <v>454862</v>
      </c>
      <c r="L2647" s="181">
        <f>(C2647+4.2+coefficient!$B$19)/0.88*1.19</f>
        <v>31.169886363636365</v>
      </c>
      <c r="M2647" s="135">
        <v>295</v>
      </c>
      <c r="N2647" s="135">
        <v>167454109</v>
      </c>
      <c r="O2647" s="135">
        <v>454863</v>
      </c>
      <c r="P2647" s="182">
        <f>(C2647+4.2+coefficient!$B$19-0.5)/0.88*1.19</f>
        <v>30.493749999999999</v>
      </c>
      <c r="Q2647" s="137">
        <v>296</v>
      </c>
      <c r="R2647" s="137">
        <v>167454109</v>
      </c>
      <c r="S2647" s="137">
        <v>454864</v>
      </c>
      <c r="T2647" s="186">
        <f t="shared" si="185"/>
        <v>14.942613636363637</v>
      </c>
      <c r="U2647" s="187">
        <v>758</v>
      </c>
      <c r="V2647" s="187">
        <v>167454109</v>
      </c>
      <c r="W2647" s="187">
        <v>603254</v>
      </c>
      <c r="X2647" s="188">
        <f t="shared" si="187"/>
        <v>26.269886363636367</v>
      </c>
      <c r="Y2647" s="189">
        <v>759</v>
      </c>
      <c r="Z2647" s="189">
        <v>167454109</v>
      </c>
      <c r="AA2647" s="189">
        <v>603255</v>
      </c>
      <c r="AB2647" s="357">
        <v>6</v>
      </c>
      <c r="AC2647"/>
      <c r="AD2647"/>
      <c r="AE2647"/>
      <c r="AF2647"/>
      <c r="AG2647"/>
      <c r="AH2647"/>
      <c r="AI2647"/>
      <c r="AJ2647"/>
    </row>
    <row r="2648" spans="1:36" s="4" customFormat="1" x14ac:dyDescent="0.25">
      <c r="A2648" s="146" t="s">
        <v>3488</v>
      </c>
      <c r="B2648" s="190">
        <v>167454110</v>
      </c>
      <c r="C2648" s="191">
        <v>6.02</v>
      </c>
      <c r="D2648" s="192">
        <f>(C2648+4.2+coefficient!$B$19-0.5)/0.9*1.19</f>
        <v>28.718666666666664</v>
      </c>
      <c r="E2648" s="193">
        <f>(C2648+4.2+coefficient!$B$19-0.5)/0.95</f>
        <v>22.86315789473684</v>
      </c>
      <c r="F2648" s="178" t="s">
        <v>841</v>
      </c>
      <c r="G2648" s="179">
        <v>2647</v>
      </c>
      <c r="H2648" s="180">
        <f>(C2648+4.2+coefficient!$B$19)/0.85*1.19</f>
        <v>31.107999999999997</v>
      </c>
      <c r="I2648" s="132">
        <v>294</v>
      </c>
      <c r="J2648" s="132">
        <v>167454110</v>
      </c>
      <c r="K2648" s="132">
        <v>454865</v>
      </c>
      <c r="L2648" s="181">
        <f>(C2648+4.2+coefficient!$B$19)/0.88*1.19</f>
        <v>30.047499999999999</v>
      </c>
      <c r="M2648" s="135">
        <v>295</v>
      </c>
      <c r="N2648" s="135">
        <v>167454110</v>
      </c>
      <c r="O2648" s="135">
        <v>454866</v>
      </c>
      <c r="P2648" s="182">
        <f>(C2648+4.2+coefficient!$B$19-0.5)/0.88*1.19</f>
        <v>29.371363636363633</v>
      </c>
      <c r="Q2648" s="137">
        <v>296</v>
      </c>
      <c r="R2648" s="137">
        <v>167454110</v>
      </c>
      <c r="S2648" s="137">
        <v>454867</v>
      </c>
      <c r="T2648" s="186">
        <f t="shared" si="185"/>
        <v>13.820227272727269</v>
      </c>
      <c r="U2648" s="187">
        <v>758</v>
      </c>
      <c r="V2648" s="187">
        <v>167454110</v>
      </c>
      <c r="W2648" s="187">
        <v>603256</v>
      </c>
      <c r="X2648" s="188">
        <f t="shared" si="187"/>
        <v>25.147500000000001</v>
      </c>
      <c r="Y2648" s="189">
        <v>759</v>
      </c>
      <c r="Z2648" s="189">
        <v>167454110</v>
      </c>
      <c r="AA2648" s="189">
        <v>603257</v>
      </c>
      <c r="AB2648" s="357">
        <v>6</v>
      </c>
      <c r="AC2648"/>
      <c r="AD2648"/>
      <c r="AE2648"/>
      <c r="AF2648"/>
      <c r="AG2648"/>
      <c r="AH2648"/>
      <c r="AI2648"/>
      <c r="AJ2648"/>
    </row>
    <row r="2649" spans="1:36" s="4" customFormat="1" x14ac:dyDescent="0.25">
      <c r="A2649" s="148" t="s">
        <v>3489</v>
      </c>
      <c r="B2649" s="190">
        <v>167454111</v>
      </c>
      <c r="C2649" s="191">
        <v>7</v>
      </c>
      <c r="D2649" s="192">
        <f>(C2649+4.2+coefficient!$B$19-0.5)/0.9*1.19</f>
        <v>30.014444444444443</v>
      </c>
      <c r="E2649" s="193">
        <f>(C2649+4.2+coefficient!$B$19-0.5)/0.95</f>
        <v>23.894736842105264</v>
      </c>
      <c r="F2649" s="185" t="s">
        <v>841</v>
      </c>
      <c r="G2649" s="179">
        <v>2648</v>
      </c>
      <c r="H2649" s="180">
        <f>(C2649+4.2+coefficient!$B$19)/0.85*1.19</f>
        <v>32.479999999999997</v>
      </c>
      <c r="I2649" s="132">
        <v>294</v>
      </c>
      <c r="J2649" s="132">
        <v>167454111</v>
      </c>
      <c r="K2649" s="132">
        <v>454868</v>
      </c>
      <c r="L2649" s="181">
        <f>(C2649+4.2+coefficient!$B$19)/0.88*1.19</f>
        <v>31.372727272727271</v>
      </c>
      <c r="M2649" s="135">
        <v>295</v>
      </c>
      <c r="N2649" s="135">
        <v>167454111</v>
      </c>
      <c r="O2649" s="135">
        <v>454869</v>
      </c>
      <c r="P2649" s="182">
        <f>(C2649+4.2+coefficient!$B$19-0.5)/0.88*1.19</f>
        <v>30.696590909090904</v>
      </c>
      <c r="Q2649" s="137">
        <v>296</v>
      </c>
      <c r="R2649" s="137">
        <v>167454111</v>
      </c>
      <c r="S2649" s="137">
        <v>454870</v>
      </c>
      <c r="T2649" s="186">
        <f t="shared" si="185"/>
        <v>15.145454545454545</v>
      </c>
      <c r="U2649" s="187">
        <v>758</v>
      </c>
      <c r="V2649" s="187">
        <v>167454111</v>
      </c>
      <c r="W2649" s="187">
        <v>603258</v>
      </c>
      <c r="X2649" s="188">
        <f t="shared" si="187"/>
        <v>26.472727272727269</v>
      </c>
      <c r="Y2649" s="189">
        <v>759</v>
      </c>
      <c r="Z2649" s="189">
        <v>167454111</v>
      </c>
      <c r="AA2649" s="189">
        <v>603259</v>
      </c>
      <c r="AB2649" s="357">
        <v>6</v>
      </c>
      <c r="AC2649"/>
      <c r="AD2649"/>
      <c r="AE2649"/>
      <c r="AF2649"/>
      <c r="AG2649"/>
      <c r="AH2649"/>
      <c r="AI2649"/>
      <c r="AJ2649"/>
    </row>
    <row r="2650" spans="1:36" s="4" customFormat="1" x14ac:dyDescent="0.25">
      <c r="A2650" s="146" t="s">
        <v>3490</v>
      </c>
      <c r="B2650" s="190">
        <v>167454112</v>
      </c>
      <c r="C2650" s="191">
        <v>6.82</v>
      </c>
      <c r="D2650" s="192">
        <f>(C2650+4.2+coefficient!$B$19-0.5)/0.9*1.19</f>
        <v>29.776444444444444</v>
      </c>
      <c r="E2650" s="193">
        <f>(C2650+4.2+coefficient!$B$19-0.5)/0.95</f>
        <v>23.705263157894738</v>
      </c>
      <c r="F2650" s="178" t="s">
        <v>841</v>
      </c>
      <c r="G2650" s="179">
        <v>2649</v>
      </c>
      <c r="H2650" s="180">
        <f>(C2650+4.2+coefficient!$B$19)/0.85*1.19</f>
        <v>32.228000000000002</v>
      </c>
      <c r="I2650" s="132">
        <v>294</v>
      </c>
      <c r="J2650" s="132">
        <v>167454112</v>
      </c>
      <c r="K2650" s="132">
        <v>454871</v>
      </c>
      <c r="L2650" s="181">
        <f>(C2650+4.2+coefficient!$B$19)/0.88*1.19</f>
        <v>31.129318181818181</v>
      </c>
      <c r="M2650" s="135">
        <v>295</v>
      </c>
      <c r="N2650" s="135">
        <v>167454112</v>
      </c>
      <c r="O2650" s="135">
        <v>454872</v>
      </c>
      <c r="P2650" s="182">
        <f>(C2650+4.2+coefficient!$B$19-0.5)/0.88*1.19</f>
        <v>30.453181818181815</v>
      </c>
      <c r="Q2650" s="137">
        <v>296</v>
      </c>
      <c r="R2650" s="137">
        <v>167454112</v>
      </c>
      <c r="S2650" s="137">
        <v>454873</v>
      </c>
      <c r="T2650" s="186">
        <f t="shared" si="185"/>
        <v>14.902045454545453</v>
      </c>
      <c r="U2650" s="187">
        <v>758</v>
      </c>
      <c r="V2650" s="187">
        <v>167454112</v>
      </c>
      <c r="W2650" s="187">
        <v>603260</v>
      </c>
      <c r="X2650" s="188">
        <f t="shared" si="187"/>
        <v>26.229318181818179</v>
      </c>
      <c r="Y2650" s="189">
        <v>759</v>
      </c>
      <c r="Z2650" s="189">
        <v>167454112</v>
      </c>
      <c r="AA2650" s="189">
        <v>603261</v>
      </c>
      <c r="AB2650" s="357">
        <v>0</v>
      </c>
      <c r="AC2650"/>
      <c r="AD2650"/>
      <c r="AE2650"/>
      <c r="AF2650"/>
      <c r="AG2650"/>
      <c r="AH2650"/>
      <c r="AI2650"/>
      <c r="AJ2650"/>
    </row>
    <row r="2651" spans="1:36" s="4" customFormat="1" x14ac:dyDescent="0.25">
      <c r="A2651" s="148" t="s">
        <v>3491</v>
      </c>
      <c r="B2651" s="190">
        <v>167454113</v>
      </c>
      <c r="C2651" s="191">
        <v>4.25</v>
      </c>
      <c r="D2651" s="192">
        <f>(C2651+4.2+coefficient!$B$20-0.5)/0.9*1.19</f>
        <v>22.411666666666665</v>
      </c>
      <c r="E2651" s="193">
        <f>(C2651+4.2+coefficient!$B$20-0.5)/0.95</f>
        <v>17.842105263157894</v>
      </c>
      <c r="F2651" s="185" t="s">
        <v>842</v>
      </c>
      <c r="G2651" s="179">
        <v>2650</v>
      </c>
      <c r="H2651" s="180">
        <f>(C2651+4.2+coefficient!$B$20)/0.85*1.19</f>
        <v>24.429999999999996</v>
      </c>
      <c r="I2651" s="132">
        <v>294</v>
      </c>
      <c r="J2651" s="132">
        <v>167454113</v>
      </c>
      <c r="K2651" s="132">
        <v>454874</v>
      </c>
      <c r="L2651" s="181">
        <f>(C2651+4.2+coefficient!$B$20)/0.88*1.19</f>
        <v>23.597159090909088</v>
      </c>
      <c r="M2651" s="135">
        <v>295</v>
      </c>
      <c r="N2651" s="135">
        <v>167454113</v>
      </c>
      <c r="O2651" s="135">
        <v>454875</v>
      </c>
      <c r="P2651" s="182">
        <f>(C2651+4.2+coefficient!$B$20-0.5)/0.88*1.19</f>
        <v>22.921022727272728</v>
      </c>
      <c r="Q2651" s="137">
        <v>296</v>
      </c>
      <c r="R2651" s="137">
        <v>167454113</v>
      </c>
      <c r="S2651" s="137">
        <v>454876</v>
      </c>
      <c r="T2651" s="186">
        <f t="shared" si="185"/>
        <v>11.426704545454545</v>
      </c>
      <c r="U2651" s="187">
        <v>758</v>
      </c>
      <c r="V2651" s="187">
        <v>167454113</v>
      </c>
      <c r="W2651" s="187">
        <v>603262</v>
      </c>
      <c r="X2651" s="188">
        <f t="shared" si="187"/>
        <v>18.697159090909089</v>
      </c>
      <c r="Y2651" s="189">
        <v>759</v>
      </c>
      <c r="Z2651" s="189">
        <v>167454113</v>
      </c>
      <c r="AA2651" s="189">
        <v>603263</v>
      </c>
      <c r="AB2651" s="357">
        <v>0</v>
      </c>
      <c r="AC2651"/>
      <c r="AD2651"/>
      <c r="AE2651"/>
      <c r="AF2651"/>
      <c r="AG2651"/>
      <c r="AH2651"/>
      <c r="AI2651"/>
      <c r="AJ2651"/>
    </row>
    <row r="2652" spans="1:36" s="4" customFormat="1" x14ac:dyDescent="0.25">
      <c r="A2652" s="146" t="s">
        <v>3492</v>
      </c>
      <c r="B2652" s="190">
        <v>167454114</v>
      </c>
      <c r="C2652" s="191">
        <v>5.45</v>
      </c>
      <c r="D2652" s="192">
        <f>(C2652+4.2+coefficient!$B$19-0.5)/0.9*1.19</f>
        <v>27.964999999999993</v>
      </c>
      <c r="E2652" s="193">
        <f>(C2652+4.2+coefficient!$B$19-0.5)/0.95</f>
        <v>22.263157894736842</v>
      </c>
      <c r="F2652" s="178" t="s">
        <v>841</v>
      </c>
      <c r="G2652" s="179">
        <v>2651</v>
      </c>
      <c r="H2652" s="180">
        <f>(C2652+4.2+coefficient!$B$19)/0.85*1.19</f>
        <v>30.309999999999995</v>
      </c>
      <c r="I2652" s="132">
        <v>294</v>
      </c>
      <c r="J2652" s="132">
        <v>167454114</v>
      </c>
      <c r="K2652" s="132">
        <v>454877</v>
      </c>
      <c r="L2652" s="181">
        <f>(C2652+4.2+coefficient!$B$19)/0.88*1.19</f>
        <v>29.276704545454542</v>
      </c>
      <c r="M2652" s="135">
        <v>295</v>
      </c>
      <c r="N2652" s="135">
        <v>167454114</v>
      </c>
      <c r="O2652" s="135">
        <v>454878</v>
      </c>
      <c r="P2652" s="182">
        <f>(C2652+4.2+coefficient!$B$19-0.5)/0.88*1.19</f>
        <v>28.600568181818179</v>
      </c>
      <c r="Q2652" s="137">
        <v>296</v>
      </c>
      <c r="R2652" s="137">
        <v>167454114</v>
      </c>
      <c r="S2652" s="137">
        <v>454879</v>
      </c>
      <c r="T2652" s="186">
        <f t="shared" si="185"/>
        <v>13.049431818181819</v>
      </c>
      <c r="U2652" s="187">
        <v>758</v>
      </c>
      <c r="V2652" s="187">
        <v>167454114</v>
      </c>
      <c r="W2652" s="187">
        <v>603264</v>
      </c>
      <c r="X2652" s="188">
        <f t="shared" si="187"/>
        <v>24.376704545454544</v>
      </c>
      <c r="Y2652" s="189">
        <v>759</v>
      </c>
      <c r="Z2652" s="189">
        <v>167454114</v>
      </c>
      <c r="AA2652" s="189">
        <v>603265</v>
      </c>
      <c r="AB2652" s="357">
        <v>0</v>
      </c>
      <c r="AC2652"/>
      <c r="AD2652"/>
      <c r="AE2652"/>
      <c r="AF2652"/>
      <c r="AG2652"/>
      <c r="AH2652"/>
      <c r="AI2652"/>
      <c r="AJ2652"/>
    </row>
    <row r="2653" spans="1:36" s="4" customFormat="1" x14ac:dyDescent="0.25">
      <c r="A2653" s="148" t="s">
        <v>3493</v>
      </c>
      <c r="B2653" s="190">
        <v>167454115</v>
      </c>
      <c r="C2653" s="191">
        <v>6.2</v>
      </c>
      <c r="D2653" s="192">
        <f>(C2653+4.2+coefficient!$B$19-0.5)/0.9*1.19</f>
        <v>28.956666666666663</v>
      </c>
      <c r="E2653" s="193">
        <f>(C2653+4.2+coefficient!$B$19-0.5)/0.95</f>
        <v>23.052631578947366</v>
      </c>
      <c r="F2653" s="185" t="s">
        <v>841</v>
      </c>
      <c r="G2653" s="179">
        <v>2652</v>
      </c>
      <c r="H2653" s="180">
        <f>(C2653+4.2+coefficient!$B$19)/0.85*1.19</f>
        <v>31.359999999999996</v>
      </c>
      <c r="I2653" s="132">
        <v>294</v>
      </c>
      <c r="J2653" s="132">
        <v>167454115</v>
      </c>
      <c r="K2653" s="132">
        <v>454880</v>
      </c>
      <c r="L2653" s="181">
        <f>(C2653+4.2+coefficient!$B$19)/0.88*1.19</f>
        <v>30.290909090909089</v>
      </c>
      <c r="M2653" s="135">
        <v>295</v>
      </c>
      <c r="N2653" s="135">
        <v>167454115</v>
      </c>
      <c r="O2653" s="135">
        <v>454881</v>
      </c>
      <c r="P2653" s="182">
        <f>(C2653+4.2+coefficient!$B$19-0.5)/0.88*1.19</f>
        <v>29.614772727272722</v>
      </c>
      <c r="Q2653" s="137">
        <v>296</v>
      </c>
      <c r="R2653" s="137">
        <v>167454115</v>
      </c>
      <c r="S2653" s="137">
        <v>454882</v>
      </c>
      <c r="T2653" s="186">
        <f t="shared" si="185"/>
        <v>14.063636363636363</v>
      </c>
      <c r="U2653" s="187">
        <v>758</v>
      </c>
      <c r="V2653" s="187">
        <v>167454115</v>
      </c>
      <c r="W2653" s="187">
        <v>603266</v>
      </c>
      <c r="X2653" s="188">
        <f t="shared" si="187"/>
        <v>25.390909090909091</v>
      </c>
      <c r="Y2653" s="189">
        <v>759</v>
      </c>
      <c r="Z2653" s="189">
        <v>167454115</v>
      </c>
      <c r="AA2653" s="189">
        <v>603267</v>
      </c>
      <c r="AB2653" s="357">
        <v>0</v>
      </c>
      <c r="AC2653"/>
      <c r="AD2653"/>
      <c r="AE2653"/>
      <c r="AF2653"/>
      <c r="AG2653"/>
      <c r="AH2653"/>
      <c r="AI2653"/>
      <c r="AJ2653"/>
    </row>
    <row r="2654" spans="1:36" s="4" customFormat="1" x14ac:dyDescent="0.25">
      <c r="A2654" s="146" t="s">
        <v>3494</v>
      </c>
      <c r="B2654" s="190">
        <v>167454116</v>
      </c>
      <c r="C2654" s="191">
        <v>5.37</v>
      </c>
      <c r="D2654" s="192">
        <f>(C2654+4.2+coefficient!$B$19-0.5)/0.9*1.19</f>
        <v>27.859222222222222</v>
      </c>
      <c r="E2654" s="193">
        <f>(C2654+4.2+coefficient!$B$19-0.5)/0.95</f>
        <v>22.178947368421053</v>
      </c>
      <c r="F2654" s="178" t="s">
        <v>841</v>
      </c>
      <c r="G2654" s="179">
        <v>2653</v>
      </c>
      <c r="H2654" s="180">
        <f>(C2654+4.2+coefficient!$B$19)/0.85*1.19</f>
        <v>30.198</v>
      </c>
      <c r="I2654" s="132">
        <v>294</v>
      </c>
      <c r="J2654" s="132">
        <v>167454116</v>
      </c>
      <c r="K2654" s="132">
        <v>454883</v>
      </c>
      <c r="L2654" s="181">
        <f>(C2654+4.2+coefficient!$B$19)/0.88*1.19</f>
        <v>29.168522727272727</v>
      </c>
      <c r="M2654" s="135">
        <v>295</v>
      </c>
      <c r="N2654" s="135">
        <v>167454116</v>
      </c>
      <c r="O2654" s="135">
        <v>454884</v>
      </c>
      <c r="P2654" s="182">
        <f>(C2654+4.2+coefficient!$B$19-0.5)/0.88*1.19</f>
        <v>28.492386363636363</v>
      </c>
      <c r="Q2654" s="137">
        <v>296</v>
      </c>
      <c r="R2654" s="137">
        <v>167454116</v>
      </c>
      <c r="S2654" s="137">
        <v>454885</v>
      </c>
      <c r="T2654" s="186">
        <f t="shared" si="185"/>
        <v>12.94125</v>
      </c>
      <c r="U2654" s="187">
        <v>758</v>
      </c>
      <c r="V2654" s="187">
        <v>167454116</v>
      </c>
      <c r="W2654" s="187">
        <v>603268</v>
      </c>
      <c r="X2654" s="188">
        <f t="shared" si="187"/>
        <v>24.268522727272725</v>
      </c>
      <c r="Y2654" s="189">
        <v>759</v>
      </c>
      <c r="Z2654" s="189">
        <v>167454116</v>
      </c>
      <c r="AA2654" s="189">
        <v>603269</v>
      </c>
      <c r="AB2654" s="357">
        <v>0</v>
      </c>
      <c r="AC2654"/>
      <c r="AD2654"/>
      <c r="AE2654"/>
      <c r="AF2654"/>
      <c r="AG2654"/>
      <c r="AH2654"/>
      <c r="AI2654"/>
      <c r="AJ2654"/>
    </row>
    <row r="2655" spans="1:36" s="4" customFormat="1" x14ac:dyDescent="0.25">
      <c r="A2655" s="148" t="s">
        <v>3495</v>
      </c>
      <c r="B2655" s="190">
        <v>167454117</v>
      </c>
      <c r="C2655" s="191">
        <v>6.18</v>
      </c>
      <c r="D2655" s="192">
        <f>(C2655+4.2+coefficient!$B$19-0.5)/0.9*1.19</f>
        <v>28.93022222222222</v>
      </c>
      <c r="E2655" s="193">
        <f>(C2655+4.2+coefficient!$B$19-0.5)/0.95</f>
        <v>23.03157894736842</v>
      </c>
      <c r="F2655" s="185" t="s">
        <v>841</v>
      </c>
      <c r="G2655" s="179">
        <v>2654</v>
      </c>
      <c r="H2655" s="180">
        <f>(C2655+4.2+coefficient!$B$19)/0.85*1.19</f>
        <v>31.331999999999997</v>
      </c>
      <c r="I2655" s="132">
        <v>294</v>
      </c>
      <c r="J2655" s="132">
        <v>167454117</v>
      </c>
      <c r="K2655" s="132">
        <v>454886</v>
      </c>
      <c r="L2655" s="181">
        <f>(C2655+4.2+coefficient!$B$19)/0.88*1.19</f>
        <v>30.263863636363634</v>
      </c>
      <c r="M2655" s="135">
        <v>295</v>
      </c>
      <c r="N2655" s="135">
        <v>167454117</v>
      </c>
      <c r="O2655" s="135">
        <v>454887</v>
      </c>
      <c r="P2655" s="182">
        <f>(C2655+4.2+coefficient!$B$19-0.5)/0.88*1.19</f>
        <v>29.587727272727271</v>
      </c>
      <c r="Q2655" s="137">
        <v>296</v>
      </c>
      <c r="R2655" s="137">
        <v>167454117</v>
      </c>
      <c r="S2655" s="137">
        <v>454888</v>
      </c>
      <c r="T2655" s="186">
        <f t="shared" si="185"/>
        <v>14.036590909090908</v>
      </c>
      <c r="U2655" s="187">
        <v>758</v>
      </c>
      <c r="V2655" s="187">
        <v>167454117</v>
      </c>
      <c r="W2655" s="187">
        <v>603270</v>
      </c>
      <c r="X2655" s="188">
        <f t="shared" si="187"/>
        <v>25.363863636363632</v>
      </c>
      <c r="Y2655" s="189">
        <v>759</v>
      </c>
      <c r="Z2655" s="189">
        <v>167454117</v>
      </c>
      <c r="AA2655" s="189">
        <v>603271</v>
      </c>
      <c r="AB2655" s="357">
        <v>0</v>
      </c>
      <c r="AC2655"/>
      <c r="AD2655"/>
      <c r="AE2655"/>
      <c r="AF2655"/>
      <c r="AG2655"/>
      <c r="AH2655"/>
      <c r="AI2655"/>
      <c r="AJ2655"/>
    </row>
    <row r="2656" spans="1:36" s="4" customFormat="1" x14ac:dyDescent="0.25">
      <c r="A2656" s="146" t="s">
        <v>3496</v>
      </c>
      <c r="B2656" s="190">
        <v>167454118</v>
      </c>
      <c r="C2656" s="191">
        <v>6.17</v>
      </c>
      <c r="D2656" s="192">
        <f>(C2656+4.2+coefficient!$B$19-0.5)/0.9*1.19</f>
        <v>28.916999999999998</v>
      </c>
      <c r="E2656" s="193">
        <f>(C2656+4.2+coefficient!$B$19-0.5)/0.95</f>
        <v>23.02105263157895</v>
      </c>
      <c r="F2656" s="178" t="s">
        <v>841</v>
      </c>
      <c r="G2656" s="179">
        <v>2655</v>
      </c>
      <c r="H2656" s="180">
        <f>(C2656+4.2+coefficient!$B$19)/0.85*1.19</f>
        <v>31.318000000000001</v>
      </c>
      <c r="I2656" s="132">
        <v>294</v>
      </c>
      <c r="J2656" s="132">
        <v>167454118</v>
      </c>
      <c r="K2656" s="132">
        <v>454889</v>
      </c>
      <c r="L2656" s="181">
        <f>(C2656+4.2+coefficient!$B$19)/0.88*1.19</f>
        <v>30.250340909090909</v>
      </c>
      <c r="M2656" s="135">
        <v>295</v>
      </c>
      <c r="N2656" s="135">
        <v>167454118</v>
      </c>
      <c r="O2656" s="135">
        <v>454890</v>
      </c>
      <c r="P2656" s="182">
        <f>(C2656+4.2+coefficient!$B$19-0.5)/0.88*1.19</f>
        <v>29.574204545454542</v>
      </c>
      <c r="Q2656" s="137">
        <v>296</v>
      </c>
      <c r="R2656" s="137">
        <v>167454118</v>
      </c>
      <c r="S2656" s="137">
        <v>454891</v>
      </c>
      <c r="T2656" s="186">
        <f t="shared" si="185"/>
        <v>14.023068181818182</v>
      </c>
      <c r="U2656" s="187">
        <v>758</v>
      </c>
      <c r="V2656" s="187">
        <v>167454118</v>
      </c>
      <c r="W2656" s="187">
        <v>603272</v>
      </c>
      <c r="X2656" s="188">
        <f t="shared" si="187"/>
        <v>25.35034090909091</v>
      </c>
      <c r="Y2656" s="189">
        <v>759</v>
      </c>
      <c r="Z2656" s="189">
        <v>167454118</v>
      </c>
      <c r="AA2656" s="189">
        <v>603273</v>
      </c>
      <c r="AB2656" s="357">
        <v>0</v>
      </c>
      <c r="AC2656"/>
      <c r="AD2656"/>
      <c r="AE2656"/>
      <c r="AF2656"/>
      <c r="AG2656"/>
      <c r="AH2656"/>
      <c r="AI2656"/>
      <c r="AJ2656"/>
    </row>
    <row r="2657" spans="1:36" s="4" customFormat="1" x14ac:dyDescent="0.25">
      <c r="A2657" s="148" t="s">
        <v>3497</v>
      </c>
      <c r="B2657" s="190">
        <v>167454119</v>
      </c>
      <c r="C2657" s="191">
        <v>4.2300000000000004</v>
      </c>
      <c r="D2657" s="192">
        <f>(C2657+4.2+coefficient!$B$20-0.5)/0.9*1.19</f>
        <v>22.385222222222218</v>
      </c>
      <c r="E2657" s="193">
        <f>(C2657+4.2+coefficient!$B$20-0.5)/0.95</f>
        <v>17.821052631578947</v>
      </c>
      <c r="F2657" s="185" t="s">
        <v>842</v>
      </c>
      <c r="G2657" s="179">
        <v>2656</v>
      </c>
      <c r="H2657" s="180">
        <f>(C2657+4.2+coefficient!$B$20)/0.85*1.19</f>
        <v>24.402000000000001</v>
      </c>
      <c r="I2657" s="132">
        <v>294</v>
      </c>
      <c r="J2657" s="132">
        <v>167454119</v>
      </c>
      <c r="K2657" s="132">
        <v>454892</v>
      </c>
      <c r="L2657" s="181">
        <f>(C2657+4.2+coefficient!$B$20)/0.88*1.19</f>
        <v>23.570113636363633</v>
      </c>
      <c r="M2657" s="135">
        <v>295</v>
      </c>
      <c r="N2657" s="135">
        <v>167454119</v>
      </c>
      <c r="O2657" s="135">
        <v>454893</v>
      </c>
      <c r="P2657" s="182">
        <f>(C2657+4.2+coefficient!$B$20-0.5)/0.88*1.19</f>
        <v>22.89397727272727</v>
      </c>
      <c r="Q2657" s="137">
        <v>296</v>
      </c>
      <c r="R2657" s="137">
        <v>167454119</v>
      </c>
      <c r="S2657" s="137">
        <v>454894</v>
      </c>
      <c r="T2657" s="186">
        <f t="shared" si="185"/>
        <v>11.399659090909092</v>
      </c>
      <c r="U2657" s="187">
        <v>758</v>
      </c>
      <c r="V2657" s="187">
        <v>167454119</v>
      </c>
      <c r="W2657" s="187">
        <v>603274</v>
      </c>
      <c r="X2657" s="188">
        <f t="shared" si="187"/>
        <v>18.670113636363631</v>
      </c>
      <c r="Y2657" s="189">
        <v>759</v>
      </c>
      <c r="Z2657" s="189">
        <v>167454119</v>
      </c>
      <c r="AA2657" s="189">
        <v>603275</v>
      </c>
      <c r="AB2657" s="357">
        <v>0</v>
      </c>
      <c r="AC2657"/>
      <c r="AD2657"/>
      <c r="AE2657"/>
      <c r="AF2657"/>
      <c r="AG2657"/>
      <c r="AH2657"/>
      <c r="AI2657"/>
      <c r="AJ2657"/>
    </row>
    <row r="2658" spans="1:36" s="4" customFormat="1" x14ac:dyDescent="0.25">
      <c r="A2658" s="146" t="s">
        <v>3498</v>
      </c>
      <c r="B2658" s="190">
        <v>167454120</v>
      </c>
      <c r="C2658" s="191">
        <v>7.8</v>
      </c>
      <c r="D2658" s="192">
        <f>(C2658+4.2+coefficient!$B$19-0.5)/0.9*1.19</f>
        <v>31.072222222222219</v>
      </c>
      <c r="E2658" s="193">
        <f>(C2658+4.2+coefficient!$B$19-0.5)/0.95</f>
        <v>24.736842105263158</v>
      </c>
      <c r="F2658" s="178" t="s">
        <v>841</v>
      </c>
      <c r="G2658" s="179">
        <v>2657</v>
      </c>
      <c r="H2658" s="180">
        <f>(C2658+4.2+coefficient!$B$19)/0.85*1.19</f>
        <v>33.599999999999994</v>
      </c>
      <c r="I2658" s="132">
        <v>294</v>
      </c>
      <c r="J2658" s="132">
        <v>167454120</v>
      </c>
      <c r="K2658" s="132">
        <v>454895</v>
      </c>
      <c r="L2658" s="181">
        <f>(C2658+4.2+coefficient!$B$19)/0.88*1.19</f>
        <v>32.454545454545453</v>
      </c>
      <c r="M2658" s="135">
        <v>295</v>
      </c>
      <c r="N2658" s="135">
        <v>167454120</v>
      </c>
      <c r="O2658" s="135">
        <v>454896</v>
      </c>
      <c r="P2658" s="182">
        <f>(C2658+4.2+coefficient!$B$19-0.5)/0.88*1.19</f>
        <v>31.778409090909086</v>
      </c>
      <c r="Q2658" s="137">
        <v>296</v>
      </c>
      <c r="R2658" s="137">
        <v>167454120</v>
      </c>
      <c r="S2658" s="137">
        <v>454897</v>
      </c>
      <c r="T2658" s="186">
        <f t="shared" si="185"/>
        <v>16.227272727272727</v>
      </c>
      <c r="U2658" s="187">
        <v>758</v>
      </c>
      <c r="V2658" s="187">
        <v>167454120</v>
      </c>
      <c r="W2658" s="187">
        <v>603276</v>
      </c>
      <c r="X2658" s="188">
        <f t="shared" si="187"/>
        <v>27.554545454545455</v>
      </c>
      <c r="Y2658" s="189">
        <v>759</v>
      </c>
      <c r="Z2658" s="189">
        <v>167454120</v>
      </c>
      <c r="AA2658" s="189">
        <v>603277</v>
      </c>
      <c r="AB2658" s="357">
        <v>0</v>
      </c>
      <c r="AC2658"/>
      <c r="AD2658"/>
      <c r="AE2658"/>
      <c r="AF2658"/>
      <c r="AG2658"/>
      <c r="AH2658"/>
      <c r="AI2658"/>
      <c r="AJ2658"/>
    </row>
    <row r="2659" spans="1:36" s="4" customFormat="1" x14ac:dyDescent="0.25">
      <c r="A2659" s="148" t="s">
        <v>3499</v>
      </c>
      <c r="B2659" s="190">
        <v>167454121</v>
      </c>
      <c r="C2659" s="191">
        <v>7.8</v>
      </c>
      <c r="D2659" s="192">
        <f>(C2659+4.2+coefficient!$B$19-0.5)/0.9*1.19</f>
        <v>31.072222222222219</v>
      </c>
      <c r="E2659" s="193">
        <f>(C2659+4.2+coefficient!$B$19-0.5)/0.95</f>
        <v>24.736842105263158</v>
      </c>
      <c r="F2659" s="185" t="s">
        <v>841</v>
      </c>
      <c r="G2659" s="179">
        <v>2658</v>
      </c>
      <c r="H2659" s="180">
        <f>(C2659+4.2+coefficient!$B$19)/0.85*1.19</f>
        <v>33.599999999999994</v>
      </c>
      <c r="I2659" s="132">
        <v>294</v>
      </c>
      <c r="J2659" s="132">
        <v>167454121</v>
      </c>
      <c r="K2659" s="132">
        <v>454898</v>
      </c>
      <c r="L2659" s="181">
        <f>(C2659+4.2+coefficient!$B$19)/0.88*1.19</f>
        <v>32.454545454545453</v>
      </c>
      <c r="M2659" s="135">
        <v>295</v>
      </c>
      <c r="N2659" s="135">
        <v>167454121</v>
      </c>
      <c r="O2659" s="135">
        <v>454899</v>
      </c>
      <c r="P2659" s="182">
        <f>(C2659+4.2+coefficient!$B$19-0.5)/0.88*1.19</f>
        <v>31.778409090909086</v>
      </c>
      <c r="Q2659" s="137">
        <v>296</v>
      </c>
      <c r="R2659" s="137">
        <v>167454121</v>
      </c>
      <c r="S2659" s="137">
        <v>454900</v>
      </c>
      <c r="T2659" s="186">
        <f t="shared" si="185"/>
        <v>16.227272727272727</v>
      </c>
      <c r="U2659" s="187">
        <v>758</v>
      </c>
      <c r="V2659" s="187">
        <v>167454121</v>
      </c>
      <c r="W2659" s="187">
        <v>603278</v>
      </c>
      <c r="X2659" s="188">
        <f t="shared" si="187"/>
        <v>27.554545454545455</v>
      </c>
      <c r="Y2659" s="189">
        <v>759</v>
      </c>
      <c r="Z2659" s="189">
        <v>167454121</v>
      </c>
      <c r="AA2659" s="189">
        <v>603279</v>
      </c>
      <c r="AB2659" s="357">
        <v>0</v>
      </c>
      <c r="AC2659"/>
      <c r="AD2659"/>
      <c r="AE2659"/>
      <c r="AF2659"/>
      <c r="AG2659"/>
      <c r="AH2659"/>
      <c r="AI2659"/>
      <c r="AJ2659"/>
    </row>
    <row r="2660" spans="1:36" s="4" customFormat="1" x14ac:dyDescent="0.25">
      <c r="A2660" s="144" t="s">
        <v>3500</v>
      </c>
      <c r="B2660" s="183">
        <v>167454122</v>
      </c>
      <c r="C2660" s="184">
        <v>4.6500000000000004</v>
      </c>
      <c r="D2660" s="127">
        <f>(C2660+4.2+coefficient!$B$20-0.5)/0.9*1.19</f>
        <v>22.940555555555555</v>
      </c>
      <c r="E2660" s="128">
        <f>(C2660+4.2+coefficient!$B$20-0.5)/0.95</f>
        <v>18.263157894736846</v>
      </c>
      <c r="F2660" s="178" t="s">
        <v>842</v>
      </c>
      <c r="G2660" s="179">
        <v>2659</v>
      </c>
      <c r="H2660" s="180">
        <f>(C2660+4.2+coefficient!$B$20)/0.85*1.19</f>
        <v>24.990000000000002</v>
      </c>
      <c r="I2660" s="132">
        <v>294</v>
      </c>
      <c r="J2660" s="132">
        <v>167454122</v>
      </c>
      <c r="K2660" s="132">
        <v>454901</v>
      </c>
      <c r="L2660" s="181">
        <f>(C2660+4.2+coefficient!$B$20)/0.88*1.19</f>
        <v>24.138068181818181</v>
      </c>
      <c r="M2660" s="135">
        <v>295</v>
      </c>
      <c r="N2660" s="135">
        <v>167454122</v>
      </c>
      <c r="O2660" s="135">
        <v>454902</v>
      </c>
      <c r="P2660" s="182">
        <f>(C2660+4.2+coefficient!$B$20-0.5)/0.88*1.19</f>
        <v>23.461931818181821</v>
      </c>
      <c r="Q2660" s="137">
        <v>296</v>
      </c>
      <c r="R2660" s="137">
        <v>167454122</v>
      </c>
      <c r="S2660" s="137">
        <v>454903</v>
      </c>
      <c r="T2660" s="186">
        <f t="shared" si="185"/>
        <v>11.967613636363637</v>
      </c>
      <c r="U2660" s="187">
        <v>758</v>
      </c>
      <c r="V2660" s="187">
        <v>167454122</v>
      </c>
      <c r="W2660" s="187">
        <v>603280</v>
      </c>
      <c r="X2660" s="188">
        <f>L2660-1</f>
        <v>23.138068181818181</v>
      </c>
      <c r="Y2660" s="189">
        <v>759</v>
      </c>
      <c r="Z2660" s="189">
        <v>167454122</v>
      </c>
      <c r="AA2660" s="189">
        <v>603281</v>
      </c>
      <c r="AB2660" s="357">
        <v>6</v>
      </c>
      <c r="AC2660"/>
      <c r="AD2660"/>
      <c r="AE2660"/>
      <c r="AF2660"/>
      <c r="AG2660"/>
      <c r="AH2660"/>
      <c r="AI2660"/>
      <c r="AJ2660"/>
    </row>
    <row r="2661" spans="1:36" s="4" customFormat="1" x14ac:dyDescent="0.25">
      <c r="A2661" s="125" t="s">
        <v>3501</v>
      </c>
      <c r="B2661" s="183">
        <v>167454123</v>
      </c>
      <c r="C2661" s="184">
        <v>5.85</v>
      </c>
      <c r="D2661" s="127">
        <f>(C2661+4.2+coefficient!$B$19-0.5)/0.9*1.19</f>
        <v>28.49388888888889</v>
      </c>
      <c r="E2661" s="128">
        <f>(C2661+4.2+coefficient!$B$19-0.5)/0.95</f>
        <v>22.684210526315791</v>
      </c>
      <c r="F2661" s="185" t="s">
        <v>841</v>
      </c>
      <c r="G2661" s="179">
        <v>2660</v>
      </c>
      <c r="H2661" s="180">
        <f>(C2661+4.2+coefficient!$B$19)/0.85*1.19</f>
        <v>30.869999999999997</v>
      </c>
      <c r="I2661" s="132">
        <v>294</v>
      </c>
      <c r="J2661" s="132">
        <v>167454123</v>
      </c>
      <c r="K2661" s="132">
        <v>454904</v>
      </c>
      <c r="L2661" s="181">
        <f>(C2661+4.2+coefficient!$B$19)/0.88*1.19</f>
        <v>29.817613636363635</v>
      </c>
      <c r="M2661" s="135">
        <v>295</v>
      </c>
      <c r="N2661" s="135">
        <v>167454123</v>
      </c>
      <c r="O2661" s="135">
        <v>454905</v>
      </c>
      <c r="P2661" s="182">
        <f>(C2661+4.2+coefficient!$B$19-0.5)/0.88*1.19</f>
        <v>29.141477272727272</v>
      </c>
      <c r="Q2661" s="137">
        <v>296</v>
      </c>
      <c r="R2661" s="137">
        <v>167454123</v>
      </c>
      <c r="S2661" s="137">
        <v>454906</v>
      </c>
      <c r="T2661" s="186">
        <f t="shared" si="185"/>
        <v>13.59034090909091</v>
      </c>
      <c r="U2661" s="187">
        <v>758</v>
      </c>
      <c r="V2661" s="187">
        <v>167454123</v>
      </c>
      <c r="W2661" s="187">
        <v>603282</v>
      </c>
      <c r="X2661" s="188">
        <f>L2661-1</f>
        <v>28.817613636363635</v>
      </c>
      <c r="Y2661" s="189">
        <v>759</v>
      </c>
      <c r="Z2661" s="189">
        <v>167454123</v>
      </c>
      <c r="AA2661" s="189">
        <v>603283</v>
      </c>
      <c r="AB2661" s="357">
        <v>6</v>
      </c>
      <c r="AC2661"/>
      <c r="AD2661"/>
      <c r="AE2661"/>
      <c r="AF2661"/>
      <c r="AG2661"/>
      <c r="AH2661"/>
      <c r="AI2661"/>
      <c r="AJ2661"/>
    </row>
    <row r="2662" spans="1:36" s="4" customFormat="1" x14ac:dyDescent="0.25">
      <c r="A2662" s="144" t="s">
        <v>3502</v>
      </c>
      <c r="B2662" s="183">
        <v>167454124</v>
      </c>
      <c r="C2662" s="184">
        <v>6.6</v>
      </c>
      <c r="D2662" s="127">
        <f>(C2662+4.2+coefficient!$B$19-0.5)/0.9*1.19</f>
        <v>29.485555555555557</v>
      </c>
      <c r="E2662" s="128">
        <f>(C2662+4.2+coefficient!$B$19-0.5)/0.95</f>
        <v>23.473684210526319</v>
      </c>
      <c r="F2662" s="178" t="s">
        <v>841</v>
      </c>
      <c r="G2662" s="179">
        <v>2661</v>
      </c>
      <c r="H2662" s="180">
        <f>(C2662+4.2+coefficient!$B$19)/0.85*1.19</f>
        <v>31.919999999999998</v>
      </c>
      <c r="I2662" s="132">
        <v>294</v>
      </c>
      <c r="J2662" s="132">
        <v>167454124</v>
      </c>
      <c r="K2662" s="132">
        <v>454907</v>
      </c>
      <c r="L2662" s="181">
        <f>(C2662+4.2+coefficient!$B$19)/0.88*1.19</f>
        <v>30.831818181818182</v>
      </c>
      <c r="M2662" s="135">
        <v>295</v>
      </c>
      <c r="N2662" s="135">
        <v>167454124</v>
      </c>
      <c r="O2662" s="135">
        <v>454908</v>
      </c>
      <c r="P2662" s="182">
        <f>(C2662+4.2+coefficient!$B$19-0.5)/0.88*1.19</f>
        <v>30.155681818181815</v>
      </c>
      <c r="Q2662" s="137">
        <v>296</v>
      </c>
      <c r="R2662" s="137">
        <v>167454124</v>
      </c>
      <c r="S2662" s="137">
        <v>454909</v>
      </c>
      <c r="T2662" s="186">
        <f t="shared" si="185"/>
        <v>14.604545454545455</v>
      </c>
      <c r="U2662" s="187">
        <v>758</v>
      </c>
      <c r="V2662" s="187">
        <v>167454124</v>
      </c>
      <c r="W2662" s="187">
        <v>603284</v>
      </c>
      <c r="X2662" s="188">
        <f>L2662-1</f>
        <v>29.831818181818182</v>
      </c>
      <c r="Y2662" s="189">
        <v>759</v>
      </c>
      <c r="Z2662" s="189">
        <v>167454124</v>
      </c>
      <c r="AA2662" s="189">
        <v>603285</v>
      </c>
      <c r="AB2662" s="357">
        <v>6</v>
      </c>
      <c r="AC2662"/>
      <c r="AD2662"/>
      <c r="AE2662"/>
      <c r="AF2662"/>
      <c r="AG2662"/>
      <c r="AH2662"/>
      <c r="AI2662"/>
      <c r="AJ2662"/>
    </row>
    <row r="2663" spans="1:36" s="4" customFormat="1" x14ac:dyDescent="0.25">
      <c r="A2663" s="125" t="s">
        <v>3503</v>
      </c>
      <c r="B2663" s="183">
        <v>167454125</v>
      </c>
      <c r="C2663" s="184">
        <v>5.77</v>
      </c>
      <c r="D2663" s="127">
        <f>(C2663+4.2+coefficient!$B$19-0.5)/0.9*1.19</f>
        <v>28.388111111111108</v>
      </c>
      <c r="E2663" s="128">
        <f>(C2663+4.2+coefficient!$B$19-0.5)/0.95</f>
        <v>22.6</v>
      </c>
      <c r="F2663" s="185" t="s">
        <v>841</v>
      </c>
      <c r="G2663" s="179">
        <v>2662</v>
      </c>
      <c r="H2663" s="180">
        <f>(C2663+4.2+coefficient!$B$19)/0.85*1.19</f>
        <v>30.757999999999999</v>
      </c>
      <c r="I2663" s="132">
        <v>294</v>
      </c>
      <c r="J2663" s="132">
        <v>167454125</v>
      </c>
      <c r="K2663" s="132">
        <v>454910</v>
      </c>
      <c r="L2663" s="181">
        <f>(C2663+4.2+coefficient!$B$19)/0.88*1.19</f>
        <v>29.709431818181816</v>
      </c>
      <c r="M2663" s="135">
        <v>295</v>
      </c>
      <c r="N2663" s="135">
        <v>167454125</v>
      </c>
      <c r="O2663" s="135">
        <v>454911</v>
      </c>
      <c r="P2663" s="182">
        <f>(C2663+4.2+coefficient!$B$19-0.5)/0.88*1.19</f>
        <v>29.033295454545449</v>
      </c>
      <c r="Q2663" s="137">
        <v>296</v>
      </c>
      <c r="R2663" s="137">
        <v>167454125</v>
      </c>
      <c r="S2663" s="137">
        <v>454912</v>
      </c>
      <c r="T2663" s="186">
        <f t="shared" si="185"/>
        <v>13.482159090909089</v>
      </c>
      <c r="U2663" s="187">
        <v>758</v>
      </c>
      <c r="V2663" s="187">
        <v>167454125</v>
      </c>
      <c r="W2663" s="187">
        <v>603286</v>
      </c>
      <c r="X2663" s="188">
        <f>L2663-1</f>
        <v>28.709431818181816</v>
      </c>
      <c r="Y2663" s="189">
        <v>759</v>
      </c>
      <c r="Z2663" s="189">
        <v>167454125</v>
      </c>
      <c r="AA2663" s="189">
        <v>603287</v>
      </c>
      <c r="AB2663" s="357">
        <v>6</v>
      </c>
      <c r="AC2663"/>
      <c r="AD2663"/>
      <c r="AE2663"/>
      <c r="AF2663"/>
      <c r="AG2663"/>
      <c r="AH2663"/>
      <c r="AI2663"/>
      <c r="AJ2663"/>
    </row>
    <row r="2664" spans="1:36" s="4" customFormat="1" x14ac:dyDescent="0.25">
      <c r="A2664" s="144" t="s">
        <v>3504</v>
      </c>
      <c r="B2664" s="183">
        <v>167454126</v>
      </c>
      <c r="C2664" s="184">
        <v>6.75</v>
      </c>
      <c r="D2664" s="127">
        <f>(C2664+4.2+coefficient!$B$19-0.5)/0.9*1.19</f>
        <v>29.683888888888887</v>
      </c>
      <c r="E2664" s="128">
        <f>(C2664+4.2+coefficient!$B$19-0.5)/0.95</f>
        <v>23.631578947368421</v>
      </c>
      <c r="F2664" s="178" t="s">
        <v>841</v>
      </c>
      <c r="G2664" s="179">
        <v>2663</v>
      </c>
      <c r="H2664" s="180">
        <f>(C2664+4.2+coefficient!$B$19)/0.85*1.19</f>
        <v>32.129999999999995</v>
      </c>
      <c r="I2664" s="132">
        <v>294</v>
      </c>
      <c r="J2664" s="132">
        <v>167454126</v>
      </c>
      <c r="K2664" s="132">
        <v>454913</v>
      </c>
      <c r="L2664" s="181">
        <f>(C2664+4.2+coefficient!$B$19)/0.88*1.19</f>
        <v>31.034659090909088</v>
      </c>
      <c r="M2664" s="135">
        <v>295</v>
      </c>
      <c r="N2664" s="135">
        <v>167454126</v>
      </c>
      <c r="O2664" s="135">
        <v>454914</v>
      </c>
      <c r="P2664" s="182">
        <f>(C2664+4.2+coefficient!$B$19-0.5)/0.88*1.19</f>
        <v>30.358522727272728</v>
      </c>
      <c r="Q2664" s="137">
        <v>296</v>
      </c>
      <c r="R2664" s="137">
        <v>167454126</v>
      </c>
      <c r="S2664" s="137">
        <v>454915</v>
      </c>
      <c r="T2664" s="186">
        <f t="shared" si="185"/>
        <v>14.807386363636361</v>
      </c>
      <c r="U2664" s="187">
        <v>758</v>
      </c>
      <c r="V2664" s="187">
        <v>167454126</v>
      </c>
      <c r="W2664" s="187">
        <v>603288</v>
      </c>
      <c r="X2664" s="188">
        <f>L2664-1</f>
        <v>30.034659090909088</v>
      </c>
      <c r="Y2664" s="189">
        <v>759</v>
      </c>
      <c r="Z2664" s="189">
        <v>167454126</v>
      </c>
      <c r="AA2664" s="189">
        <v>603289</v>
      </c>
      <c r="AB2664" s="357">
        <v>6</v>
      </c>
      <c r="AC2664"/>
      <c r="AD2664"/>
      <c r="AE2664"/>
      <c r="AF2664"/>
      <c r="AG2664"/>
      <c r="AH2664"/>
      <c r="AI2664"/>
      <c r="AJ2664"/>
    </row>
    <row r="2665" spans="1:36" s="4" customFormat="1" x14ac:dyDescent="0.25">
      <c r="A2665" s="148" t="s">
        <v>3505</v>
      </c>
      <c r="B2665" s="190">
        <v>167454127</v>
      </c>
      <c r="C2665" s="191">
        <v>6.57</v>
      </c>
      <c r="D2665" s="192">
        <f>(C2665+4.2+coefficient!$B$19-0.5)/0.9*1.19</f>
        <v>29.445888888888888</v>
      </c>
      <c r="E2665" s="193">
        <f>(C2665+4.2+coefficient!$B$19-0.5)/0.95</f>
        <v>23.442105263157895</v>
      </c>
      <c r="F2665" s="185" t="s">
        <v>841</v>
      </c>
      <c r="G2665" s="179">
        <v>2664</v>
      </c>
      <c r="H2665" s="180">
        <f>(C2665+4.2+coefficient!$B$19)/0.85*1.19</f>
        <v>31.878</v>
      </c>
      <c r="I2665" s="132">
        <v>294</v>
      </c>
      <c r="J2665" s="132">
        <v>167454127</v>
      </c>
      <c r="K2665" s="132">
        <v>454916</v>
      </c>
      <c r="L2665" s="181">
        <f>(C2665+4.2+coefficient!$B$19)/0.88*1.19</f>
        <v>30.791249999999998</v>
      </c>
      <c r="M2665" s="135">
        <v>295</v>
      </c>
      <c r="N2665" s="135">
        <v>167454127</v>
      </c>
      <c r="O2665" s="135">
        <v>454917</v>
      </c>
      <c r="P2665" s="182">
        <f>(C2665+4.2+coefficient!$B$19-0.5)/0.88*1.19</f>
        <v>30.115113636363631</v>
      </c>
      <c r="Q2665" s="137">
        <v>296</v>
      </c>
      <c r="R2665" s="137">
        <v>167454127</v>
      </c>
      <c r="S2665" s="137">
        <v>454918</v>
      </c>
      <c r="T2665" s="186">
        <f t="shared" si="185"/>
        <v>14.563977272727271</v>
      </c>
      <c r="U2665" s="187">
        <v>758</v>
      </c>
      <c r="V2665" s="187">
        <v>167454127</v>
      </c>
      <c r="W2665" s="187">
        <v>603290</v>
      </c>
      <c r="X2665" s="188">
        <f>L2665-4.9</f>
        <v>25.891249999999999</v>
      </c>
      <c r="Y2665" s="189">
        <v>759</v>
      </c>
      <c r="Z2665" s="189">
        <v>167454127</v>
      </c>
      <c r="AA2665" s="189">
        <v>603291</v>
      </c>
      <c r="AB2665" s="357">
        <v>0</v>
      </c>
      <c r="AC2665"/>
      <c r="AD2665"/>
      <c r="AE2665"/>
      <c r="AF2665"/>
      <c r="AG2665"/>
      <c r="AH2665"/>
      <c r="AI2665"/>
      <c r="AJ2665"/>
    </row>
    <row r="2666" spans="1:36" s="4" customFormat="1" x14ac:dyDescent="0.25">
      <c r="A2666" s="144" t="s">
        <v>3506</v>
      </c>
      <c r="B2666" s="183">
        <v>167454128</v>
      </c>
      <c r="C2666" s="184">
        <v>4.0999999999999996</v>
      </c>
      <c r="D2666" s="127">
        <f>(C2666+4.2+coefficient!$B$20-0.5)/0.9*1.19</f>
        <v>22.213333333333335</v>
      </c>
      <c r="E2666" s="128">
        <f>(C2666+4.2+coefficient!$B$20-0.5)/0.95</f>
        <v>17.684210526315791</v>
      </c>
      <c r="F2666" s="178" t="s">
        <v>842</v>
      </c>
      <c r="G2666" s="179">
        <v>2665</v>
      </c>
      <c r="H2666" s="180">
        <f>(C2666+4.2+coefficient!$B$20)/0.85*1.19</f>
        <v>24.220000000000002</v>
      </c>
      <c r="I2666" s="132">
        <v>294</v>
      </c>
      <c r="J2666" s="132">
        <v>167454128</v>
      </c>
      <c r="K2666" s="132">
        <v>454919</v>
      </c>
      <c r="L2666" s="181">
        <f>(C2666+4.2+coefficient!$B$20)/0.88*1.19</f>
        <v>23.394318181818182</v>
      </c>
      <c r="M2666" s="135">
        <v>295</v>
      </c>
      <c r="N2666" s="135">
        <v>167454128</v>
      </c>
      <c r="O2666" s="135">
        <v>454920</v>
      </c>
      <c r="P2666" s="182">
        <f>(C2666+4.2+coefficient!$B$20-0.5)/0.88*1.19</f>
        <v>22.718181818181815</v>
      </c>
      <c r="Q2666" s="137">
        <v>296</v>
      </c>
      <c r="R2666" s="137">
        <v>167454128</v>
      </c>
      <c r="S2666" s="137">
        <v>454921</v>
      </c>
      <c r="T2666" s="186">
        <f t="shared" si="185"/>
        <v>11.223863636363637</v>
      </c>
      <c r="U2666" s="187">
        <v>758</v>
      </c>
      <c r="V2666" s="187">
        <v>167454128</v>
      </c>
      <c r="W2666" s="187">
        <v>603292</v>
      </c>
      <c r="X2666" s="188">
        <f t="shared" ref="X2666:X2672" si="188">L2666-1</f>
        <v>22.394318181818182</v>
      </c>
      <c r="Y2666" s="189">
        <v>759</v>
      </c>
      <c r="Z2666" s="189">
        <v>167454128</v>
      </c>
      <c r="AA2666" s="189">
        <v>603293</v>
      </c>
      <c r="AB2666" s="357">
        <v>6</v>
      </c>
      <c r="AC2666"/>
      <c r="AD2666"/>
      <c r="AE2666"/>
      <c r="AF2666"/>
      <c r="AG2666"/>
      <c r="AH2666"/>
      <c r="AI2666"/>
      <c r="AJ2666"/>
    </row>
    <row r="2667" spans="1:36" s="4" customFormat="1" x14ac:dyDescent="0.25">
      <c r="A2667" s="125" t="s">
        <v>3507</v>
      </c>
      <c r="B2667" s="183">
        <v>167454129</v>
      </c>
      <c r="C2667" s="184">
        <v>7.67</v>
      </c>
      <c r="D2667" s="127">
        <f>(C2667+4.2+coefficient!$B$19-0.5)/0.9*1.19</f>
        <v>30.900333333333336</v>
      </c>
      <c r="E2667" s="128">
        <f>(C2667+4.2+coefficient!$B$19-0.5)/0.95</f>
        <v>24.6</v>
      </c>
      <c r="F2667" s="185" t="s">
        <v>841</v>
      </c>
      <c r="G2667" s="179">
        <v>2666</v>
      </c>
      <c r="H2667" s="180">
        <f>(C2667+4.2+coefficient!$B$19)/0.85*1.19</f>
        <v>33.417999999999999</v>
      </c>
      <c r="I2667" s="132">
        <v>294</v>
      </c>
      <c r="J2667" s="132">
        <v>167454129</v>
      </c>
      <c r="K2667" s="132">
        <v>454922</v>
      </c>
      <c r="L2667" s="181">
        <f>(C2667+4.2+coefficient!$B$19)/0.88*1.19</f>
        <v>32.278749999999995</v>
      </c>
      <c r="M2667" s="135">
        <v>295</v>
      </c>
      <c r="N2667" s="135">
        <v>167454129</v>
      </c>
      <c r="O2667" s="135">
        <v>454923</v>
      </c>
      <c r="P2667" s="182">
        <f>(C2667+4.2+coefficient!$B$19-0.5)/0.88*1.19</f>
        <v>31.602613636363635</v>
      </c>
      <c r="Q2667" s="137">
        <v>296</v>
      </c>
      <c r="R2667" s="137">
        <v>167454129</v>
      </c>
      <c r="S2667" s="137">
        <v>454924</v>
      </c>
      <c r="T2667" s="186">
        <f t="shared" si="185"/>
        <v>16.051477272727272</v>
      </c>
      <c r="U2667" s="187">
        <v>758</v>
      </c>
      <c r="V2667" s="187">
        <v>167454129</v>
      </c>
      <c r="W2667" s="187">
        <v>603294</v>
      </c>
      <c r="X2667" s="188">
        <f t="shared" si="188"/>
        <v>31.278749999999995</v>
      </c>
      <c r="Y2667" s="189">
        <v>759</v>
      </c>
      <c r="Z2667" s="189">
        <v>167454129</v>
      </c>
      <c r="AA2667" s="189">
        <v>603295</v>
      </c>
      <c r="AB2667" s="357">
        <v>6</v>
      </c>
      <c r="AC2667"/>
      <c r="AD2667"/>
      <c r="AE2667"/>
      <c r="AF2667"/>
      <c r="AG2667"/>
      <c r="AH2667"/>
      <c r="AI2667"/>
      <c r="AJ2667"/>
    </row>
    <row r="2668" spans="1:36" s="4" customFormat="1" x14ac:dyDescent="0.25">
      <c r="A2668" s="144" t="s">
        <v>3508</v>
      </c>
      <c r="B2668" s="183">
        <v>167454130</v>
      </c>
      <c r="C2668" s="184">
        <v>4.74</v>
      </c>
      <c r="D2668" s="127">
        <f>(C2668+4.2+coefficient!$B$20-0.5)/0.9*1.19</f>
        <v>23.059555555555558</v>
      </c>
      <c r="E2668" s="128">
        <f>(C2668+4.2+coefficient!$B$20-0.5)/0.95</f>
        <v>18.357894736842109</v>
      </c>
      <c r="F2668" s="178" t="s">
        <v>842</v>
      </c>
      <c r="G2668" s="179">
        <v>2667</v>
      </c>
      <c r="H2668" s="180">
        <f>(C2668+4.2+coefficient!$B$20)/0.85*1.19</f>
        <v>25.116000000000003</v>
      </c>
      <c r="I2668" s="132">
        <v>294</v>
      </c>
      <c r="J2668" s="132">
        <v>167454130</v>
      </c>
      <c r="K2668" s="132">
        <v>454925</v>
      </c>
      <c r="L2668" s="181">
        <f>(C2668+4.2+coefficient!$B$20)/0.88*1.19</f>
        <v>24.259772727272725</v>
      </c>
      <c r="M2668" s="135">
        <v>295</v>
      </c>
      <c r="N2668" s="135">
        <v>167454130</v>
      </c>
      <c r="O2668" s="135">
        <v>454926</v>
      </c>
      <c r="P2668" s="182">
        <f>(C2668+4.2+coefficient!$B$20-0.5)/0.88*1.19</f>
        <v>23.583636363636366</v>
      </c>
      <c r="Q2668" s="137">
        <v>296</v>
      </c>
      <c r="R2668" s="137">
        <v>167454130</v>
      </c>
      <c r="S2668" s="137">
        <v>454927</v>
      </c>
      <c r="T2668" s="186">
        <f t="shared" si="185"/>
        <v>12.089318181818182</v>
      </c>
      <c r="U2668" s="187">
        <v>758</v>
      </c>
      <c r="V2668" s="187">
        <v>167454130</v>
      </c>
      <c r="W2668" s="187">
        <v>603296</v>
      </c>
      <c r="X2668" s="188">
        <f t="shared" si="188"/>
        <v>23.259772727272725</v>
      </c>
      <c r="Y2668" s="189">
        <v>759</v>
      </c>
      <c r="Z2668" s="189">
        <v>167454130</v>
      </c>
      <c r="AA2668" s="189">
        <v>603297</v>
      </c>
      <c r="AB2668" s="357">
        <v>6</v>
      </c>
      <c r="AC2668"/>
      <c r="AD2668"/>
      <c r="AE2668"/>
      <c r="AF2668"/>
      <c r="AG2668"/>
      <c r="AH2668"/>
      <c r="AI2668"/>
      <c r="AJ2668"/>
    </row>
    <row r="2669" spans="1:36" s="4" customFormat="1" x14ac:dyDescent="0.25">
      <c r="A2669" s="125" t="s">
        <v>3509</v>
      </c>
      <c r="B2669" s="183">
        <v>167454131</v>
      </c>
      <c r="C2669" s="184">
        <v>8.31</v>
      </c>
      <c r="D2669" s="127">
        <f>(C2669+4.2+coefficient!$B$19-0.5)/0.9*1.19</f>
        <v>31.746555555555553</v>
      </c>
      <c r="E2669" s="128">
        <f>(C2669+4.2+coefficient!$B$19-0.5)/0.95</f>
        <v>25.273684210526319</v>
      </c>
      <c r="F2669" s="185" t="s">
        <v>841</v>
      </c>
      <c r="G2669" s="179">
        <v>2668</v>
      </c>
      <c r="H2669" s="180">
        <f>(C2669+4.2+coefficient!$B$19)/0.85*1.19</f>
        <v>34.314</v>
      </c>
      <c r="I2669" s="132">
        <v>294</v>
      </c>
      <c r="J2669" s="132">
        <v>167454131</v>
      </c>
      <c r="K2669" s="132">
        <v>454928</v>
      </c>
      <c r="L2669" s="181">
        <f>(C2669+4.2+coefficient!$B$19)/0.88*1.19</f>
        <v>33.144204545454549</v>
      </c>
      <c r="M2669" s="135">
        <v>295</v>
      </c>
      <c r="N2669" s="135">
        <v>167454131</v>
      </c>
      <c r="O2669" s="135">
        <v>454929</v>
      </c>
      <c r="P2669" s="182">
        <f>(C2669+4.2+coefficient!$B$19-0.5)/0.88*1.19</f>
        <v>32.468068181818182</v>
      </c>
      <c r="Q2669" s="137">
        <v>296</v>
      </c>
      <c r="R2669" s="137">
        <v>167454131</v>
      </c>
      <c r="S2669" s="137">
        <v>454930</v>
      </c>
      <c r="T2669" s="186">
        <f t="shared" si="185"/>
        <v>16.916931818181819</v>
      </c>
      <c r="U2669" s="187">
        <v>758</v>
      </c>
      <c r="V2669" s="187">
        <v>167454131</v>
      </c>
      <c r="W2669" s="187">
        <v>603298</v>
      </c>
      <c r="X2669" s="188">
        <f t="shared" si="188"/>
        <v>32.144204545454549</v>
      </c>
      <c r="Y2669" s="189">
        <v>759</v>
      </c>
      <c r="Z2669" s="189">
        <v>167454131</v>
      </c>
      <c r="AA2669" s="189">
        <v>603299</v>
      </c>
      <c r="AB2669" s="357">
        <v>6</v>
      </c>
      <c r="AC2669"/>
      <c r="AD2669"/>
      <c r="AE2669"/>
      <c r="AF2669"/>
      <c r="AG2669"/>
      <c r="AH2669"/>
      <c r="AI2669"/>
      <c r="AJ2669"/>
    </row>
    <row r="2670" spans="1:36" s="4" customFormat="1" x14ac:dyDescent="0.25">
      <c r="A2670" s="144" t="s">
        <v>3510</v>
      </c>
      <c r="B2670" s="183">
        <v>167454132</v>
      </c>
      <c r="C2670" s="184">
        <v>4.3499999999999996</v>
      </c>
      <c r="D2670" s="127">
        <f>(C2670+4.2+coefficient!$B$20-0.5)/0.9*1.19</f>
        <v>22.54388888888889</v>
      </c>
      <c r="E2670" s="128">
        <f>(C2670+4.2+coefficient!$B$20-0.5)/0.95</f>
        <v>17.947368421052634</v>
      </c>
      <c r="F2670" s="178" t="s">
        <v>842</v>
      </c>
      <c r="G2670" s="179">
        <v>2669</v>
      </c>
      <c r="H2670" s="180">
        <f>(C2670+4.2+coefficient!$B$20)/0.85*1.19</f>
        <v>24.57</v>
      </c>
      <c r="I2670" s="132">
        <v>294</v>
      </c>
      <c r="J2670" s="132">
        <v>167454132</v>
      </c>
      <c r="K2670" s="132">
        <v>454931</v>
      </c>
      <c r="L2670" s="181">
        <f>(C2670+4.2+coefficient!$B$20)/0.88*1.19</f>
        <v>23.732386363636365</v>
      </c>
      <c r="M2670" s="135">
        <v>295</v>
      </c>
      <c r="N2670" s="135">
        <v>167454132</v>
      </c>
      <c r="O2670" s="135">
        <v>454932</v>
      </c>
      <c r="P2670" s="182">
        <f>(C2670+4.2+coefficient!$B$20-0.5)/0.88*1.19</f>
        <v>23.056249999999999</v>
      </c>
      <c r="Q2670" s="137">
        <v>296</v>
      </c>
      <c r="R2670" s="137">
        <v>167454132</v>
      </c>
      <c r="S2670" s="137">
        <v>454933</v>
      </c>
      <c r="T2670" s="186">
        <f t="shared" si="185"/>
        <v>11.561931818181819</v>
      </c>
      <c r="U2670" s="187">
        <v>758</v>
      </c>
      <c r="V2670" s="187">
        <v>167454132</v>
      </c>
      <c r="W2670" s="187">
        <v>603300</v>
      </c>
      <c r="X2670" s="188">
        <f t="shared" si="188"/>
        <v>22.732386363636365</v>
      </c>
      <c r="Y2670" s="189">
        <v>759</v>
      </c>
      <c r="Z2670" s="189">
        <v>167454132</v>
      </c>
      <c r="AA2670" s="189">
        <v>603301</v>
      </c>
      <c r="AB2670" s="357">
        <v>6</v>
      </c>
      <c r="AC2670"/>
      <c r="AD2670"/>
      <c r="AE2670"/>
      <c r="AF2670"/>
      <c r="AG2670"/>
      <c r="AH2670"/>
      <c r="AI2670"/>
      <c r="AJ2670"/>
    </row>
    <row r="2671" spans="1:36" s="4" customFormat="1" x14ac:dyDescent="0.25">
      <c r="A2671" s="125" t="s">
        <v>3511</v>
      </c>
      <c r="B2671" s="183">
        <v>167454133</v>
      </c>
      <c r="C2671" s="184">
        <v>6.3</v>
      </c>
      <c r="D2671" s="127">
        <f>(C2671+4.2+coefficient!$B$19-0.5)/0.9*1.19</f>
        <v>29.088888888888885</v>
      </c>
      <c r="E2671" s="128">
        <f>(C2671+4.2+coefficient!$B$19-0.5)/0.95</f>
        <v>23.157894736842106</v>
      </c>
      <c r="F2671" s="185" t="s">
        <v>841</v>
      </c>
      <c r="G2671" s="179">
        <v>2670</v>
      </c>
      <c r="H2671" s="180">
        <f>(C2671+4.2+coefficient!$B$19)/0.85*1.19</f>
        <v>31.5</v>
      </c>
      <c r="I2671" s="132">
        <v>294</v>
      </c>
      <c r="J2671" s="132">
        <v>167454133</v>
      </c>
      <c r="K2671" s="132">
        <v>454934</v>
      </c>
      <c r="L2671" s="181">
        <f>(C2671+4.2+coefficient!$B$19)/0.88*1.19</f>
        <v>30.42613636363636</v>
      </c>
      <c r="M2671" s="135">
        <v>295</v>
      </c>
      <c r="N2671" s="135">
        <v>167454133</v>
      </c>
      <c r="O2671" s="135">
        <v>454935</v>
      </c>
      <c r="P2671" s="182">
        <f>(C2671+4.2+coefficient!$B$19-0.5)/0.88*1.19</f>
        <v>29.75</v>
      </c>
      <c r="Q2671" s="137">
        <v>296</v>
      </c>
      <c r="R2671" s="137">
        <v>167454133</v>
      </c>
      <c r="S2671" s="137">
        <v>454936</v>
      </c>
      <c r="T2671" s="186">
        <f t="shared" si="185"/>
        <v>14.198863636363635</v>
      </c>
      <c r="U2671" s="187">
        <v>758</v>
      </c>
      <c r="V2671" s="187">
        <v>167454133</v>
      </c>
      <c r="W2671" s="187">
        <v>603302</v>
      </c>
      <c r="X2671" s="188">
        <f t="shared" si="188"/>
        <v>29.42613636363636</v>
      </c>
      <c r="Y2671" s="189">
        <v>759</v>
      </c>
      <c r="Z2671" s="189">
        <v>167454133</v>
      </c>
      <c r="AA2671" s="189">
        <v>603303</v>
      </c>
      <c r="AB2671" s="357">
        <v>6</v>
      </c>
      <c r="AC2671"/>
      <c r="AD2671"/>
      <c r="AE2671"/>
      <c r="AF2671"/>
      <c r="AG2671"/>
      <c r="AH2671"/>
      <c r="AI2671"/>
      <c r="AJ2671"/>
    </row>
    <row r="2672" spans="1:36" s="4" customFormat="1" x14ac:dyDescent="0.25">
      <c r="A2672" s="144" t="s">
        <v>3512</v>
      </c>
      <c r="B2672" s="183">
        <v>167454134</v>
      </c>
      <c r="C2672" s="184">
        <v>7.92</v>
      </c>
      <c r="D2672" s="127">
        <f>(C2672+4.2+coefficient!$B$19-0.5)/0.9*1.19</f>
        <v>31.230888888888888</v>
      </c>
      <c r="E2672" s="128">
        <f>(C2672+4.2+coefficient!$B$19-0.5)/0.95</f>
        <v>24.863157894736844</v>
      </c>
      <c r="F2672" s="178" t="s">
        <v>841</v>
      </c>
      <c r="G2672" s="179">
        <v>2671</v>
      </c>
      <c r="H2672" s="180">
        <f>(C2672+4.2+coefficient!$B$19)/0.85*1.19</f>
        <v>33.768000000000001</v>
      </c>
      <c r="I2672" s="132">
        <v>294</v>
      </c>
      <c r="J2672" s="132">
        <v>167454134</v>
      </c>
      <c r="K2672" s="132">
        <v>454937</v>
      </c>
      <c r="L2672" s="181">
        <f>(C2672+4.2+coefficient!$B$19)/0.88*1.19</f>
        <v>32.616818181818182</v>
      </c>
      <c r="M2672" s="135">
        <v>295</v>
      </c>
      <c r="N2672" s="135">
        <v>167454134</v>
      </c>
      <c r="O2672" s="135">
        <v>454938</v>
      </c>
      <c r="P2672" s="182">
        <f>(C2672+4.2+coefficient!$B$19-0.5)/0.88*1.19</f>
        <v>31.940681818181819</v>
      </c>
      <c r="Q2672" s="137">
        <v>296</v>
      </c>
      <c r="R2672" s="137">
        <v>167454134</v>
      </c>
      <c r="S2672" s="137">
        <v>454939</v>
      </c>
      <c r="T2672" s="186">
        <f t="shared" si="185"/>
        <v>16.389545454545456</v>
      </c>
      <c r="U2672" s="187">
        <v>758</v>
      </c>
      <c r="V2672" s="187">
        <v>167454134</v>
      </c>
      <c r="W2672" s="187">
        <v>603304</v>
      </c>
      <c r="X2672" s="188">
        <f t="shared" si="188"/>
        <v>31.616818181818182</v>
      </c>
      <c r="Y2672" s="189">
        <v>759</v>
      </c>
      <c r="Z2672" s="189">
        <v>167454134</v>
      </c>
      <c r="AA2672" s="189">
        <v>603305</v>
      </c>
      <c r="AB2672" s="357">
        <v>6</v>
      </c>
      <c r="AC2672"/>
      <c r="AD2672"/>
      <c r="AE2672"/>
      <c r="AF2672"/>
      <c r="AG2672"/>
      <c r="AH2672"/>
      <c r="AI2672"/>
      <c r="AJ2672"/>
    </row>
    <row r="2673" spans="1:36" s="4" customFormat="1" x14ac:dyDescent="0.25">
      <c r="A2673" s="148" t="s">
        <v>3513</v>
      </c>
      <c r="B2673" s="190">
        <v>167454135</v>
      </c>
      <c r="C2673" s="191">
        <v>6.27</v>
      </c>
      <c r="D2673" s="192">
        <f>(C2673+4.2+coefficient!$B$19-0.5)/0.9*1.19</f>
        <v>29.049222222222216</v>
      </c>
      <c r="E2673" s="193">
        <f>(C2673+4.2+coefficient!$B$19-0.5)/0.95</f>
        <v>23.126315789473683</v>
      </c>
      <c r="F2673" s="185" t="s">
        <v>841</v>
      </c>
      <c r="G2673" s="179">
        <v>2672</v>
      </c>
      <c r="H2673" s="180">
        <f>(C2673+4.2+coefficient!$B$19)/0.85*1.19</f>
        <v>31.457999999999998</v>
      </c>
      <c r="I2673" s="132">
        <v>294</v>
      </c>
      <c r="J2673" s="132">
        <v>167454135</v>
      </c>
      <c r="K2673" s="132">
        <v>454940</v>
      </c>
      <c r="L2673" s="181">
        <f>(C2673+4.2+coefficient!$B$19)/0.88*1.19</f>
        <v>30.385568181818176</v>
      </c>
      <c r="M2673" s="135">
        <v>295</v>
      </c>
      <c r="N2673" s="135">
        <v>167454135</v>
      </c>
      <c r="O2673" s="135">
        <v>454941</v>
      </c>
      <c r="P2673" s="182">
        <f>(C2673+4.2+coefficient!$B$19-0.5)/0.88*1.19</f>
        <v>29.709431818181816</v>
      </c>
      <c r="Q2673" s="137">
        <v>296</v>
      </c>
      <c r="R2673" s="137">
        <v>167454135</v>
      </c>
      <c r="S2673" s="137">
        <v>454942</v>
      </c>
      <c r="T2673" s="186">
        <f t="shared" si="185"/>
        <v>14.158295454545453</v>
      </c>
      <c r="U2673" s="187">
        <v>758</v>
      </c>
      <c r="V2673" s="187">
        <v>167454135</v>
      </c>
      <c r="W2673" s="187">
        <v>603306</v>
      </c>
      <c r="X2673" s="188">
        <f>L2673-4.9</f>
        <v>25.485568181818174</v>
      </c>
      <c r="Y2673" s="189">
        <v>759</v>
      </c>
      <c r="Z2673" s="189">
        <v>167454135</v>
      </c>
      <c r="AA2673" s="189">
        <v>603307</v>
      </c>
      <c r="AB2673" s="357">
        <v>0</v>
      </c>
      <c r="AC2673"/>
      <c r="AD2673"/>
      <c r="AE2673"/>
      <c r="AF2673"/>
      <c r="AG2673"/>
      <c r="AH2673"/>
      <c r="AI2673"/>
      <c r="AJ2673"/>
    </row>
    <row r="2674" spans="1:36" s="4" customFormat="1" x14ac:dyDescent="0.25">
      <c r="A2674" s="144" t="s">
        <v>3514</v>
      </c>
      <c r="B2674" s="183">
        <v>167454136</v>
      </c>
      <c r="C2674" s="184">
        <v>4.53</v>
      </c>
      <c r="D2674" s="127">
        <f>(C2674+4.2+coefficient!$B$20-0.5)/0.9*1.19</f>
        <v>22.78188888888889</v>
      </c>
      <c r="E2674" s="128">
        <f>(C2674+4.2+coefficient!$B$20-0.5)/0.95</f>
        <v>18.13684210526316</v>
      </c>
      <c r="F2674" s="178" t="s">
        <v>842</v>
      </c>
      <c r="G2674" s="179">
        <v>2673</v>
      </c>
      <c r="H2674" s="180">
        <f>(C2674+4.2+coefficient!$B$20)/0.85*1.19</f>
        <v>24.821999999999999</v>
      </c>
      <c r="I2674" s="132">
        <v>294</v>
      </c>
      <c r="J2674" s="132">
        <v>167454136</v>
      </c>
      <c r="K2674" s="132">
        <v>454943</v>
      </c>
      <c r="L2674" s="181">
        <f>(C2674+4.2+coefficient!$B$20)/0.88*1.19</f>
        <v>23.975795454545455</v>
      </c>
      <c r="M2674" s="135">
        <v>295</v>
      </c>
      <c r="N2674" s="135">
        <v>167454136</v>
      </c>
      <c r="O2674" s="135">
        <v>454944</v>
      </c>
      <c r="P2674" s="182">
        <f>(C2674+4.2+coefficient!$B$20-0.5)/0.88*1.19</f>
        <v>23.299659090909088</v>
      </c>
      <c r="Q2674" s="137">
        <v>296</v>
      </c>
      <c r="R2674" s="137">
        <v>167454136</v>
      </c>
      <c r="S2674" s="137">
        <v>454945</v>
      </c>
      <c r="T2674" s="186">
        <f t="shared" si="185"/>
        <v>11.80534090909091</v>
      </c>
      <c r="U2674" s="187">
        <v>758</v>
      </c>
      <c r="V2674" s="187">
        <v>167454136</v>
      </c>
      <c r="W2674" s="187">
        <v>603308</v>
      </c>
      <c r="X2674" s="188">
        <f t="shared" ref="X2674:X2682" si="189">L2674-1</f>
        <v>22.975795454545455</v>
      </c>
      <c r="Y2674" s="189">
        <v>759</v>
      </c>
      <c r="Z2674" s="189">
        <v>167454136</v>
      </c>
      <c r="AA2674" s="189">
        <v>603309</v>
      </c>
      <c r="AB2674" s="357">
        <v>6</v>
      </c>
      <c r="AC2674"/>
      <c r="AD2674"/>
      <c r="AE2674"/>
      <c r="AF2674"/>
      <c r="AG2674"/>
      <c r="AH2674"/>
      <c r="AI2674"/>
      <c r="AJ2674"/>
    </row>
    <row r="2675" spans="1:36" s="4" customFormat="1" x14ac:dyDescent="0.25">
      <c r="A2675" s="125" t="s">
        <v>3515</v>
      </c>
      <c r="B2675" s="183">
        <v>167454137</v>
      </c>
      <c r="C2675" s="184">
        <v>8.1</v>
      </c>
      <c r="D2675" s="127">
        <f>(C2675+4.2+coefficient!$B$19-0.5)/0.9*1.19</f>
        <v>31.468888888888884</v>
      </c>
      <c r="E2675" s="128">
        <f>(C2675+4.2+coefficient!$B$19-0.5)/0.95</f>
        <v>25.05263157894737</v>
      </c>
      <c r="F2675" s="185" t="s">
        <v>841</v>
      </c>
      <c r="G2675" s="179">
        <v>2674</v>
      </c>
      <c r="H2675" s="180">
        <f>(C2675+4.2+coefficient!$B$19)/0.85*1.19</f>
        <v>34.020000000000003</v>
      </c>
      <c r="I2675" s="132">
        <v>294</v>
      </c>
      <c r="J2675" s="132">
        <v>167454137</v>
      </c>
      <c r="K2675" s="132">
        <v>454946</v>
      </c>
      <c r="L2675" s="181">
        <f>(C2675+4.2+coefficient!$B$19)/0.88*1.19</f>
        <v>32.860227272727272</v>
      </c>
      <c r="M2675" s="135">
        <v>295</v>
      </c>
      <c r="N2675" s="135">
        <v>167454137</v>
      </c>
      <c r="O2675" s="135">
        <v>454947</v>
      </c>
      <c r="P2675" s="182">
        <f>(C2675+4.2+coefficient!$B$19-0.5)/0.88*1.19</f>
        <v>32.184090909090912</v>
      </c>
      <c r="Q2675" s="137">
        <v>296</v>
      </c>
      <c r="R2675" s="137">
        <v>167454137</v>
      </c>
      <c r="S2675" s="137">
        <v>454948</v>
      </c>
      <c r="T2675" s="186">
        <f t="shared" si="185"/>
        <v>16.632954545454545</v>
      </c>
      <c r="U2675" s="187">
        <v>758</v>
      </c>
      <c r="V2675" s="187">
        <v>167454137</v>
      </c>
      <c r="W2675" s="187">
        <v>603310</v>
      </c>
      <c r="X2675" s="188">
        <f t="shared" si="189"/>
        <v>31.860227272727272</v>
      </c>
      <c r="Y2675" s="189">
        <v>759</v>
      </c>
      <c r="Z2675" s="189">
        <v>167454137</v>
      </c>
      <c r="AA2675" s="189">
        <v>603311</v>
      </c>
      <c r="AB2675" s="357">
        <v>6</v>
      </c>
      <c r="AC2675"/>
      <c r="AD2675"/>
      <c r="AE2675"/>
      <c r="AF2675"/>
      <c r="AG2675"/>
      <c r="AH2675"/>
      <c r="AI2675"/>
      <c r="AJ2675"/>
    </row>
    <row r="2676" spans="1:36" s="4" customFormat="1" x14ac:dyDescent="0.25">
      <c r="A2676" s="144" t="s">
        <v>3516</v>
      </c>
      <c r="B2676" s="183">
        <v>167454138</v>
      </c>
      <c r="C2676" s="184">
        <v>8.1</v>
      </c>
      <c r="D2676" s="127">
        <f>(C2676+4.2+coefficient!$B$19-0.5)/0.9*1.19</f>
        <v>31.468888888888884</v>
      </c>
      <c r="E2676" s="128">
        <f>(C2676+4.2+coefficient!$B$19-0.5)/0.95</f>
        <v>25.05263157894737</v>
      </c>
      <c r="F2676" s="178" t="s">
        <v>841</v>
      </c>
      <c r="G2676" s="179">
        <v>2675</v>
      </c>
      <c r="H2676" s="180">
        <f>(C2676+4.2+coefficient!$B$19)/0.85*1.19</f>
        <v>34.020000000000003</v>
      </c>
      <c r="I2676" s="132">
        <v>294</v>
      </c>
      <c r="J2676" s="132">
        <v>167454138</v>
      </c>
      <c r="K2676" s="132">
        <v>454949</v>
      </c>
      <c r="L2676" s="181">
        <f>(C2676+4.2+coefficient!$B$19)/0.88*1.19</f>
        <v>32.860227272727272</v>
      </c>
      <c r="M2676" s="135">
        <v>295</v>
      </c>
      <c r="N2676" s="135">
        <v>167454138</v>
      </c>
      <c r="O2676" s="135">
        <v>454950</v>
      </c>
      <c r="P2676" s="182">
        <f>(C2676+4.2+coefficient!$B$19-0.5)/0.88*1.19</f>
        <v>32.184090909090912</v>
      </c>
      <c r="Q2676" s="137">
        <v>296</v>
      </c>
      <c r="R2676" s="137">
        <v>167454138</v>
      </c>
      <c r="S2676" s="137">
        <v>454951</v>
      </c>
      <c r="T2676" s="186">
        <f t="shared" si="185"/>
        <v>16.632954545454545</v>
      </c>
      <c r="U2676" s="187">
        <v>758</v>
      </c>
      <c r="V2676" s="187">
        <v>167454138</v>
      </c>
      <c r="W2676" s="187">
        <v>603312</v>
      </c>
      <c r="X2676" s="188">
        <f t="shared" si="189"/>
        <v>31.860227272727272</v>
      </c>
      <c r="Y2676" s="189">
        <v>759</v>
      </c>
      <c r="Z2676" s="189">
        <v>167454138</v>
      </c>
      <c r="AA2676" s="189">
        <v>603313</v>
      </c>
      <c r="AB2676" s="357">
        <v>6</v>
      </c>
      <c r="AC2676"/>
      <c r="AD2676"/>
      <c r="AE2676"/>
      <c r="AF2676"/>
      <c r="AG2676"/>
      <c r="AH2676"/>
      <c r="AI2676"/>
      <c r="AJ2676"/>
    </row>
    <row r="2677" spans="1:36" s="4" customFormat="1" x14ac:dyDescent="0.25">
      <c r="A2677" s="125" t="s">
        <v>3517</v>
      </c>
      <c r="B2677" s="183">
        <v>167454139</v>
      </c>
      <c r="C2677" s="184">
        <v>2.72</v>
      </c>
      <c r="D2677" s="127">
        <f>(C2677+4.2+coefficient!$B$21-0.5)/0.9*1.19</f>
        <v>17.744222222222223</v>
      </c>
      <c r="E2677" s="128">
        <f>(C2677+4.2+coefficient!$B$21-0.5)/0.95</f>
        <v>14.126315789473685</v>
      </c>
      <c r="F2677" s="185" t="s">
        <v>516</v>
      </c>
      <c r="G2677" s="179">
        <v>2676</v>
      </c>
      <c r="H2677" s="180">
        <f>(C2677+4.2+coefficient!$B$21)/0.85*1.19</f>
        <v>19.487999999999996</v>
      </c>
      <c r="I2677" s="132">
        <v>294</v>
      </c>
      <c r="J2677" s="132">
        <v>167454139</v>
      </c>
      <c r="K2677" s="132">
        <v>454952</v>
      </c>
      <c r="L2677" s="181">
        <f>(C2677+4.2+coefficient!$B$21)/0.88*1.19</f>
        <v>18.823636363636364</v>
      </c>
      <c r="M2677" s="135">
        <v>295</v>
      </c>
      <c r="N2677" s="135">
        <v>167454139</v>
      </c>
      <c r="O2677" s="135">
        <v>454953</v>
      </c>
      <c r="P2677" s="182">
        <f>(C2677+4.2+coefficient!$B$21-0.5)/0.88*1.19</f>
        <v>18.147500000000001</v>
      </c>
      <c r="Q2677" s="137">
        <v>296</v>
      </c>
      <c r="R2677" s="137">
        <v>167454139</v>
      </c>
      <c r="S2677" s="137">
        <v>454954</v>
      </c>
      <c r="T2677" s="186">
        <f t="shared" si="185"/>
        <v>9.3577272727272724</v>
      </c>
      <c r="U2677" s="187">
        <v>758</v>
      </c>
      <c r="V2677" s="187">
        <v>167454139</v>
      </c>
      <c r="W2677" s="187">
        <v>603314</v>
      </c>
      <c r="X2677" s="188">
        <f t="shared" si="189"/>
        <v>17.823636363636364</v>
      </c>
      <c r="Y2677" s="189">
        <v>759</v>
      </c>
      <c r="Z2677" s="189">
        <v>167454139</v>
      </c>
      <c r="AA2677" s="189">
        <v>603315</v>
      </c>
      <c r="AB2677" s="357">
        <v>2</v>
      </c>
      <c r="AC2677"/>
      <c r="AD2677"/>
      <c r="AE2677"/>
      <c r="AF2677"/>
      <c r="AG2677"/>
      <c r="AH2677"/>
      <c r="AI2677"/>
      <c r="AJ2677"/>
    </row>
    <row r="2678" spans="1:36" s="4" customFormat="1" x14ac:dyDescent="0.25">
      <c r="A2678" s="144" t="s">
        <v>3518</v>
      </c>
      <c r="B2678" s="183">
        <v>167454140</v>
      </c>
      <c r="C2678" s="184">
        <v>3.33</v>
      </c>
      <c r="D2678" s="127">
        <f>(C2678+4.2+coefficient!$B$20-0.5)/0.9*1.19</f>
        <v>21.195222222222224</v>
      </c>
      <c r="E2678" s="128">
        <f>(C2678+4.2+coefficient!$B$20-0.5)/0.95</f>
        <v>16.873684210526317</v>
      </c>
      <c r="F2678" s="178" t="s">
        <v>842</v>
      </c>
      <c r="G2678" s="179">
        <v>2677</v>
      </c>
      <c r="H2678" s="180">
        <f>(C2678+4.2+coefficient!$B$20)/0.85*1.19</f>
        <v>23.142000000000003</v>
      </c>
      <c r="I2678" s="132">
        <v>294</v>
      </c>
      <c r="J2678" s="132">
        <v>167454140</v>
      </c>
      <c r="K2678" s="132">
        <v>454955</v>
      </c>
      <c r="L2678" s="181">
        <f>(C2678+4.2+coefficient!$B$20)/0.88*1.19</f>
        <v>22.35306818181818</v>
      </c>
      <c r="M2678" s="135">
        <v>295</v>
      </c>
      <c r="N2678" s="135">
        <v>167454140</v>
      </c>
      <c r="O2678" s="135">
        <v>454956</v>
      </c>
      <c r="P2678" s="182">
        <f>(C2678+4.2+coefficient!$B$20-0.5)/0.88*1.19</f>
        <v>21.676931818181821</v>
      </c>
      <c r="Q2678" s="137">
        <v>296</v>
      </c>
      <c r="R2678" s="137">
        <v>167454140</v>
      </c>
      <c r="S2678" s="137">
        <v>454957</v>
      </c>
      <c r="T2678" s="186">
        <f t="shared" si="185"/>
        <v>10.182613636363635</v>
      </c>
      <c r="U2678" s="187">
        <v>758</v>
      </c>
      <c r="V2678" s="187">
        <v>167454140</v>
      </c>
      <c r="W2678" s="187">
        <v>603316</v>
      </c>
      <c r="X2678" s="188">
        <f t="shared" si="189"/>
        <v>21.35306818181818</v>
      </c>
      <c r="Y2678" s="189">
        <v>759</v>
      </c>
      <c r="Z2678" s="189">
        <v>167454140</v>
      </c>
      <c r="AA2678" s="189">
        <v>603317</v>
      </c>
      <c r="AB2678" s="357">
        <v>1</v>
      </c>
      <c r="AC2678"/>
      <c r="AD2678"/>
      <c r="AE2678"/>
      <c r="AF2678"/>
      <c r="AG2678"/>
      <c r="AH2678"/>
      <c r="AI2678"/>
      <c r="AJ2678"/>
    </row>
    <row r="2679" spans="1:36" s="4" customFormat="1" x14ac:dyDescent="0.25">
      <c r="A2679" s="125" t="s">
        <v>3519</v>
      </c>
      <c r="B2679" s="183">
        <v>167454141</v>
      </c>
      <c r="C2679" s="184">
        <v>4.0599999999999996</v>
      </c>
      <c r="D2679" s="127">
        <f>(C2679+4.2+coefficient!$B$19-0.5)/0.9*1.19</f>
        <v>26.127111111111105</v>
      </c>
      <c r="E2679" s="128">
        <f>(C2679+4.2+coefficient!$B$19-0.5)/0.95</f>
        <v>20.799999999999997</v>
      </c>
      <c r="F2679" s="185" t="s">
        <v>841</v>
      </c>
      <c r="G2679" s="179">
        <v>2678</v>
      </c>
      <c r="H2679" s="180">
        <f>(C2679+4.2+coefficient!$B$19)/0.85*1.19</f>
        <v>28.363999999999994</v>
      </c>
      <c r="I2679" s="132">
        <v>294</v>
      </c>
      <c r="J2679" s="132">
        <v>167454141</v>
      </c>
      <c r="K2679" s="132">
        <v>454958</v>
      </c>
      <c r="L2679" s="181">
        <f>(C2679+4.2+coefficient!$B$19)/0.88*1.19</f>
        <v>27.397045454545449</v>
      </c>
      <c r="M2679" s="135">
        <v>295</v>
      </c>
      <c r="N2679" s="135">
        <v>167454141</v>
      </c>
      <c r="O2679" s="135">
        <v>454959</v>
      </c>
      <c r="P2679" s="182">
        <f>(C2679+4.2+coefficient!$B$19-0.5)/0.88*1.19</f>
        <v>26.720909090909089</v>
      </c>
      <c r="Q2679" s="137">
        <v>296</v>
      </c>
      <c r="R2679" s="137">
        <v>167454141</v>
      </c>
      <c r="S2679" s="137">
        <v>454960</v>
      </c>
      <c r="T2679" s="186">
        <f t="shared" si="185"/>
        <v>11.169772727272727</v>
      </c>
      <c r="U2679" s="187">
        <v>758</v>
      </c>
      <c r="V2679" s="187">
        <v>167454141</v>
      </c>
      <c r="W2679" s="187">
        <v>603318</v>
      </c>
      <c r="X2679" s="188">
        <f t="shared" si="189"/>
        <v>26.397045454545449</v>
      </c>
      <c r="Y2679" s="189">
        <v>759</v>
      </c>
      <c r="Z2679" s="189">
        <v>167454141</v>
      </c>
      <c r="AA2679" s="189">
        <v>603319</v>
      </c>
      <c r="AB2679" s="357">
        <v>1</v>
      </c>
      <c r="AC2679"/>
      <c r="AD2679"/>
      <c r="AE2679"/>
      <c r="AF2679"/>
      <c r="AG2679"/>
      <c r="AH2679"/>
      <c r="AI2679"/>
      <c r="AJ2679"/>
    </row>
    <row r="2680" spans="1:36" s="4" customFormat="1" x14ac:dyDescent="0.25">
      <c r="A2680" s="144" t="s">
        <v>3520</v>
      </c>
      <c r="B2680" s="183">
        <v>167454142</v>
      </c>
      <c r="C2680" s="184">
        <v>5.24</v>
      </c>
      <c r="D2680" s="127">
        <f>(C2680+4.2+coefficient!$B$19-0.5)/0.9*1.19</f>
        <v>27.687333333333335</v>
      </c>
      <c r="E2680" s="128">
        <f>(C2680+4.2+coefficient!$B$19-0.5)/0.95</f>
        <v>22.042105263157897</v>
      </c>
      <c r="F2680" s="178" t="s">
        <v>841</v>
      </c>
      <c r="G2680" s="179">
        <v>2679</v>
      </c>
      <c r="H2680" s="180">
        <f>(C2680+4.2+coefficient!$B$19)/0.85*1.19</f>
        <v>30.016000000000002</v>
      </c>
      <c r="I2680" s="132">
        <v>294</v>
      </c>
      <c r="J2680" s="132">
        <v>167454142</v>
      </c>
      <c r="K2680" s="132">
        <v>454961</v>
      </c>
      <c r="L2680" s="181">
        <f>(C2680+4.2+coefficient!$B$19)/0.88*1.19</f>
        <v>28.992727272727272</v>
      </c>
      <c r="M2680" s="135">
        <v>295</v>
      </c>
      <c r="N2680" s="135">
        <v>167454142</v>
      </c>
      <c r="O2680" s="135">
        <v>454962</v>
      </c>
      <c r="P2680" s="182">
        <f>(C2680+4.2+coefficient!$B$19-0.5)/0.88*1.19</f>
        <v>28.316590909090909</v>
      </c>
      <c r="Q2680" s="137">
        <v>296</v>
      </c>
      <c r="R2680" s="137">
        <v>167454142</v>
      </c>
      <c r="S2680" s="137">
        <v>454963</v>
      </c>
      <c r="T2680" s="186">
        <f t="shared" si="185"/>
        <v>12.765454545454546</v>
      </c>
      <c r="U2680" s="187">
        <v>758</v>
      </c>
      <c r="V2680" s="187">
        <v>167454142</v>
      </c>
      <c r="W2680" s="187">
        <v>603320</v>
      </c>
      <c r="X2680" s="188">
        <f t="shared" si="189"/>
        <v>27.992727272727272</v>
      </c>
      <c r="Y2680" s="189">
        <v>759</v>
      </c>
      <c r="Z2680" s="189">
        <v>167454142</v>
      </c>
      <c r="AA2680" s="189">
        <v>603321</v>
      </c>
      <c r="AB2680" s="357">
        <v>1</v>
      </c>
      <c r="AC2680"/>
      <c r="AD2680"/>
      <c r="AE2680"/>
      <c r="AF2680"/>
      <c r="AG2680"/>
      <c r="AH2680"/>
      <c r="AI2680"/>
      <c r="AJ2680"/>
    </row>
    <row r="2681" spans="1:36" s="4" customFormat="1" x14ac:dyDescent="0.25">
      <c r="A2681" s="125" t="s">
        <v>3521</v>
      </c>
      <c r="B2681" s="183">
        <v>167454143</v>
      </c>
      <c r="C2681" s="184">
        <v>6.89</v>
      </c>
      <c r="D2681" s="127">
        <f>(C2681+4.2+coefficient!$B$19-0.5)/0.9*1.19</f>
        <v>29.868999999999996</v>
      </c>
      <c r="E2681" s="128">
        <f>(C2681+4.2+coefficient!$B$19-0.5)/0.95</f>
        <v>23.778947368421054</v>
      </c>
      <c r="F2681" s="185" t="s">
        <v>841</v>
      </c>
      <c r="G2681" s="179">
        <v>2680</v>
      </c>
      <c r="H2681" s="180">
        <f>(C2681+4.2+coefficient!$B$19)/0.85*1.19</f>
        <v>32.326000000000001</v>
      </c>
      <c r="I2681" s="132">
        <v>294</v>
      </c>
      <c r="J2681" s="132">
        <v>167454143</v>
      </c>
      <c r="K2681" s="132">
        <v>454964</v>
      </c>
      <c r="L2681" s="181">
        <f>(C2681+4.2+coefficient!$B$19)/0.88*1.19</f>
        <v>31.223977272727272</v>
      </c>
      <c r="M2681" s="135">
        <v>295</v>
      </c>
      <c r="N2681" s="135">
        <v>167454143</v>
      </c>
      <c r="O2681" s="135">
        <v>454965</v>
      </c>
      <c r="P2681" s="182">
        <f>(C2681+4.2+coefficient!$B$19-0.5)/0.88*1.19</f>
        <v>30.547840909090908</v>
      </c>
      <c r="Q2681" s="137">
        <v>296</v>
      </c>
      <c r="R2681" s="137">
        <v>167454143</v>
      </c>
      <c r="S2681" s="137">
        <v>454966</v>
      </c>
      <c r="T2681" s="186">
        <f t="shared" si="185"/>
        <v>14.996704545454545</v>
      </c>
      <c r="U2681" s="187">
        <v>758</v>
      </c>
      <c r="V2681" s="187">
        <v>167454143</v>
      </c>
      <c r="W2681" s="187">
        <v>603322</v>
      </c>
      <c r="X2681" s="188">
        <f t="shared" si="189"/>
        <v>30.223977272727272</v>
      </c>
      <c r="Y2681" s="189">
        <v>759</v>
      </c>
      <c r="Z2681" s="189">
        <v>167454143</v>
      </c>
      <c r="AA2681" s="189">
        <v>603323</v>
      </c>
      <c r="AB2681" s="357">
        <v>1</v>
      </c>
      <c r="AC2681"/>
      <c r="AD2681"/>
      <c r="AE2681"/>
      <c r="AF2681"/>
      <c r="AG2681"/>
      <c r="AH2681"/>
      <c r="AI2681"/>
      <c r="AJ2681"/>
    </row>
    <row r="2682" spans="1:36" s="4" customFormat="1" x14ac:dyDescent="0.25">
      <c r="A2682" s="144" t="s">
        <v>3522</v>
      </c>
      <c r="B2682" s="183">
        <v>167454144</v>
      </c>
      <c r="C2682" s="184">
        <v>6.9</v>
      </c>
      <c r="D2682" s="127">
        <f>(C2682+4.2+coefficient!$B$19-0.5)/0.9*1.19</f>
        <v>29.882222222222222</v>
      </c>
      <c r="E2682" s="128">
        <f>(C2682+4.2+coefficient!$B$19-0.5)/0.95</f>
        <v>23.789473684210527</v>
      </c>
      <c r="F2682" s="178" t="s">
        <v>841</v>
      </c>
      <c r="G2682" s="179">
        <v>2681</v>
      </c>
      <c r="H2682" s="180">
        <f>(C2682+4.2+coefficient!$B$19)/0.85*1.19</f>
        <v>32.340000000000003</v>
      </c>
      <c r="I2682" s="132">
        <v>294</v>
      </c>
      <c r="J2682" s="132">
        <v>167454144</v>
      </c>
      <c r="K2682" s="132">
        <v>454967</v>
      </c>
      <c r="L2682" s="181">
        <f>(C2682+4.2+coefficient!$B$19)/0.88*1.19</f>
        <v>31.237499999999997</v>
      </c>
      <c r="M2682" s="135">
        <v>295</v>
      </c>
      <c r="N2682" s="135">
        <v>167454144</v>
      </c>
      <c r="O2682" s="135">
        <v>454968</v>
      </c>
      <c r="P2682" s="182">
        <f>(C2682+4.2+coefficient!$B$19-0.5)/0.88*1.19</f>
        <v>30.561363636363637</v>
      </c>
      <c r="Q2682" s="137">
        <v>296</v>
      </c>
      <c r="R2682" s="137">
        <v>167454144</v>
      </c>
      <c r="S2682" s="137">
        <v>454969</v>
      </c>
      <c r="T2682" s="186">
        <f t="shared" si="185"/>
        <v>15.010227272727274</v>
      </c>
      <c r="U2682" s="187">
        <v>758</v>
      </c>
      <c r="V2682" s="187">
        <v>167454144</v>
      </c>
      <c r="W2682" s="187">
        <v>603324</v>
      </c>
      <c r="X2682" s="188">
        <f t="shared" si="189"/>
        <v>30.237499999999997</v>
      </c>
      <c r="Y2682" s="189">
        <v>759</v>
      </c>
      <c r="Z2682" s="189">
        <v>167454144</v>
      </c>
      <c r="AA2682" s="189">
        <v>603325</v>
      </c>
      <c r="AB2682" s="357">
        <v>1</v>
      </c>
      <c r="AC2682"/>
      <c r="AD2682"/>
      <c r="AE2682"/>
      <c r="AF2682"/>
      <c r="AG2682"/>
      <c r="AH2682"/>
      <c r="AI2682"/>
      <c r="AJ2682"/>
    </row>
    <row r="2683" spans="1:36" s="4" customFormat="1" x14ac:dyDescent="0.25">
      <c r="A2683" s="125" t="s">
        <v>3523</v>
      </c>
      <c r="B2683" s="183">
        <v>167454145</v>
      </c>
      <c r="C2683" s="184">
        <v>2.73</v>
      </c>
      <c r="D2683" s="127">
        <f>(C2683+4.2+coefficient!$B$21-0.5)/0.9*1.19</f>
        <v>17.757444444444442</v>
      </c>
      <c r="E2683" s="128">
        <f>(C2683+4.2+coefficient!$B$21-0.5)/0.95</f>
        <v>14.136842105263158</v>
      </c>
      <c r="F2683" s="185" t="s">
        <v>516</v>
      </c>
      <c r="G2683" s="179">
        <v>2682</v>
      </c>
      <c r="H2683" s="180">
        <f>(C2683+4.2+coefficient!$B$21)/0.85*1.19</f>
        <v>19.501999999999999</v>
      </c>
      <c r="I2683" s="132">
        <v>294</v>
      </c>
      <c r="J2683" s="132">
        <v>167454145</v>
      </c>
      <c r="K2683" s="132">
        <v>454970</v>
      </c>
      <c r="L2683" s="181">
        <f>(C2683+4.2+coefficient!$B$21)/0.88*1.19</f>
        <v>18.83715909090909</v>
      </c>
      <c r="M2683" s="135">
        <v>295</v>
      </c>
      <c r="N2683" s="135">
        <v>167454145</v>
      </c>
      <c r="O2683" s="135">
        <v>454971</v>
      </c>
      <c r="P2683" s="182">
        <f>(C2683+4.2+coefficient!$B$21-0.5)/0.88*1.19</f>
        <v>18.161022727272726</v>
      </c>
      <c r="Q2683" s="137">
        <v>296</v>
      </c>
      <c r="R2683" s="137">
        <v>167454145</v>
      </c>
      <c r="S2683" s="137">
        <v>454972</v>
      </c>
      <c r="T2683" s="186">
        <f t="shared" si="185"/>
        <v>9.3712499999999999</v>
      </c>
      <c r="U2683" s="187">
        <v>758</v>
      </c>
      <c r="V2683" s="187">
        <v>167454145</v>
      </c>
      <c r="W2683" s="187">
        <v>603326</v>
      </c>
      <c r="X2683" s="188">
        <f>L2683-4.9</f>
        <v>13.937159090909089</v>
      </c>
      <c r="Y2683" s="189">
        <v>759</v>
      </c>
      <c r="Z2683" s="189">
        <v>167454145</v>
      </c>
      <c r="AA2683" s="189">
        <v>603327</v>
      </c>
      <c r="AB2683" s="357">
        <v>36</v>
      </c>
      <c r="AC2683"/>
      <c r="AD2683"/>
      <c r="AE2683"/>
      <c r="AF2683"/>
      <c r="AG2683"/>
      <c r="AH2683"/>
      <c r="AI2683"/>
      <c r="AJ2683"/>
    </row>
    <row r="2684" spans="1:36" s="4" customFormat="1" x14ac:dyDescent="0.25">
      <c r="A2684" s="144" t="s">
        <v>3524</v>
      </c>
      <c r="B2684" s="183">
        <v>167454146</v>
      </c>
      <c r="C2684" s="184">
        <v>3.34</v>
      </c>
      <c r="D2684" s="127">
        <f>(C2684+4.2+coefficient!$B$20-0.5)/0.9*1.19</f>
        <v>21.208444444444439</v>
      </c>
      <c r="E2684" s="128">
        <f>(C2684+4.2+coefficient!$B$20-0.5)/0.95</f>
        <v>16.88421052631579</v>
      </c>
      <c r="F2684" s="178" t="s">
        <v>842</v>
      </c>
      <c r="G2684" s="179">
        <v>2683</v>
      </c>
      <c r="H2684" s="180">
        <f>(C2684+4.2+coefficient!$B$20)/0.85*1.19</f>
        <v>23.155999999999995</v>
      </c>
      <c r="I2684" s="132">
        <v>294</v>
      </c>
      <c r="J2684" s="132">
        <v>167454146</v>
      </c>
      <c r="K2684" s="132">
        <v>454973</v>
      </c>
      <c r="L2684" s="181">
        <f>(C2684+4.2+coefficient!$B$20)/0.88*1.19</f>
        <v>22.366590909090906</v>
      </c>
      <c r="M2684" s="135">
        <v>295</v>
      </c>
      <c r="N2684" s="135">
        <v>167454146</v>
      </c>
      <c r="O2684" s="135">
        <v>454974</v>
      </c>
      <c r="P2684" s="182">
        <f>(C2684+4.2+coefficient!$B$20-0.5)/0.88*1.19</f>
        <v>21.690454545454543</v>
      </c>
      <c r="Q2684" s="137">
        <v>296</v>
      </c>
      <c r="R2684" s="137">
        <v>167454146</v>
      </c>
      <c r="S2684" s="137">
        <v>454975</v>
      </c>
      <c r="T2684" s="186">
        <f t="shared" si="185"/>
        <v>10.196136363636363</v>
      </c>
      <c r="U2684" s="187">
        <v>758</v>
      </c>
      <c r="V2684" s="187">
        <v>167454146</v>
      </c>
      <c r="W2684" s="187">
        <v>603328</v>
      </c>
      <c r="X2684" s="188">
        <f>L2684-1</f>
        <v>21.366590909090906</v>
      </c>
      <c r="Y2684" s="189">
        <v>759</v>
      </c>
      <c r="Z2684" s="189">
        <v>167454146</v>
      </c>
      <c r="AA2684" s="189">
        <v>603329</v>
      </c>
      <c r="AB2684" s="357">
        <v>1</v>
      </c>
      <c r="AC2684"/>
      <c r="AD2684"/>
      <c r="AE2684"/>
      <c r="AF2684"/>
      <c r="AG2684"/>
      <c r="AH2684"/>
      <c r="AI2684"/>
      <c r="AJ2684"/>
    </row>
    <row r="2685" spans="1:36" s="4" customFormat="1" x14ac:dyDescent="0.25">
      <c r="A2685" s="125" t="s">
        <v>3525</v>
      </c>
      <c r="B2685" s="183">
        <v>167454147</v>
      </c>
      <c r="C2685" s="184">
        <v>4.07</v>
      </c>
      <c r="D2685" s="127">
        <f>(C2685+4.2+coefficient!$B$19-0.5)/0.9*1.19</f>
        <v>26.140333333333331</v>
      </c>
      <c r="E2685" s="128">
        <f>(C2685+4.2+coefficient!$B$19-0.5)/0.95</f>
        <v>20.810526315789474</v>
      </c>
      <c r="F2685" s="185" t="s">
        <v>841</v>
      </c>
      <c r="G2685" s="179">
        <v>2684</v>
      </c>
      <c r="H2685" s="180">
        <f>(C2685+4.2+coefficient!$B$19)/0.85*1.19</f>
        <v>28.378</v>
      </c>
      <c r="I2685" s="132">
        <v>294</v>
      </c>
      <c r="J2685" s="132">
        <v>167454147</v>
      </c>
      <c r="K2685" s="132">
        <v>454976</v>
      </c>
      <c r="L2685" s="181">
        <f>(C2685+4.2+coefficient!$B$19)/0.88*1.19</f>
        <v>27.410568181818181</v>
      </c>
      <c r="M2685" s="135">
        <v>295</v>
      </c>
      <c r="N2685" s="135">
        <v>167454147</v>
      </c>
      <c r="O2685" s="135">
        <v>454977</v>
      </c>
      <c r="P2685" s="182">
        <f>(C2685+4.2+coefficient!$B$19-0.5)/0.88*1.19</f>
        <v>26.734431818181815</v>
      </c>
      <c r="Q2685" s="137">
        <v>296</v>
      </c>
      <c r="R2685" s="137">
        <v>167454147</v>
      </c>
      <c r="S2685" s="137">
        <v>454978</v>
      </c>
      <c r="T2685" s="186">
        <f t="shared" si="185"/>
        <v>11.183295454545453</v>
      </c>
      <c r="U2685" s="187">
        <v>758</v>
      </c>
      <c r="V2685" s="187">
        <v>167454147</v>
      </c>
      <c r="W2685" s="187">
        <v>603330</v>
      </c>
      <c r="X2685" s="188">
        <f>L2685-1</f>
        <v>26.410568181818181</v>
      </c>
      <c r="Y2685" s="189">
        <v>759</v>
      </c>
      <c r="Z2685" s="189">
        <v>167454147</v>
      </c>
      <c r="AA2685" s="189">
        <v>603331</v>
      </c>
      <c r="AB2685" s="357">
        <v>1</v>
      </c>
      <c r="AC2685"/>
      <c r="AD2685"/>
      <c r="AE2685"/>
      <c r="AF2685"/>
      <c r="AG2685"/>
      <c r="AH2685"/>
      <c r="AI2685"/>
      <c r="AJ2685"/>
    </row>
    <row r="2686" spans="1:36" s="4" customFormat="1" x14ac:dyDescent="0.25">
      <c r="A2686" s="144" t="s">
        <v>3526</v>
      </c>
      <c r="B2686" s="183">
        <v>167454148</v>
      </c>
      <c r="C2686" s="184">
        <v>5.25</v>
      </c>
      <c r="D2686" s="127">
        <f>(C2686+4.2+coefficient!$B$19-0.5)/0.9*1.19</f>
        <v>27.70055555555555</v>
      </c>
      <c r="E2686" s="128">
        <f>(C2686+4.2+coefficient!$B$19-0.5)/0.95</f>
        <v>22.05263157894737</v>
      </c>
      <c r="F2686" s="178" t="s">
        <v>841</v>
      </c>
      <c r="G2686" s="179">
        <v>2685</v>
      </c>
      <c r="H2686" s="180">
        <f>(C2686+4.2+coefficient!$B$19)/0.85*1.19</f>
        <v>30.029999999999998</v>
      </c>
      <c r="I2686" s="132">
        <v>294</v>
      </c>
      <c r="J2686" s="132">
        <v>167454148</v>
      </c>
      <c r="K2686" s="132">
        <v>454979</v>
      </c>
      <c r="L2686" s="181">
        <f>(C2686+4.2+coefficient!$B$19)/0.88*1.19</f>
        <v>29.006249999999998</v>
      </c>
      <c r="M2686" s="135">
        <v>295</v>
      </c>
      <c r="N2686" s="135">
        <v>167454148</v>
      </c>
      <c r="O2686" s="135">
        <v>454980</v>
      </c>
      <c r="P2686" s="182">
        <f>(C2686+4.2+coefficient!$B$19-0.5)/0.88*1.19</f>
        <v>28.330113636363635</v>
      </c>
      <c r="Q2686" s="137">
        <v>296</v>
      </c>
      <c r="R2686" s="137">
        <v>167454148</v>
      </c>
      <c r="S2686" s="137">
        <v>454981</v>
      </c>
      <c r="T2686" s="186">
        <f t="shared" si="185"/>
        <v>12.778977272727271</v>
      </c>
      <c r="U2686" s="187">
        <v>758</v>
      </c>
      <c r="V2686" s="187">
        <v>167454148</v>
      </c>
      <c r="W2686" s="187">
        <v>603332</v>
      </c>
      <c r="X2686" s="188">
        <f>L2686-1</f>
        <v>28.006249999999998</v>
      </c>
      <c r="Y2686" s="189">
        <v>759</v>
      </c>
      <c r="Z2686" s="189">
        <v>167454148</v>
      </c>
      <c r="AA2686" s="189">
        <v>603333</v>
      </c>
      <c r="AB2686" s="357">
        <v>1</v>
      </c>
      <c r="AC2686"/>
      <c r="AD2686"/>
      <c r="AE2686"/>
      <c r="AF2686"/>
      <c r="AG2686"/>
      <c r="AH2686"/>
      <c r="AI2686"/>
      <c r="AJ2686"/>
    </row>
    <row r="2687" spans="1:36" s="4" customFormat="1" x14ac:dyDescent="0.25">
      <c r="A2687" s="125" t="s">
        <v>3527</v>
      </c>
      <c r="B2687" s="183">
        <v>167454149</v>
      </c>
      <c r="C2687" s="184">
        <v>6.9</v>
      </c>
      <c r="D2687" s="127">
        <f>(C2687+4.2+coefficient!$B$19-0.5)/0.9*1.19</f>
        <v>29.882222222222222</v>
      </c>
      <c r="E2687" s="128">
        <f>(C2687+4.2+coefficient!$B$19-0.5)/0.95</f>
        <v>23.789473684210527</v>
      </c>
      <c r="F2687" s="185" t="s">
        <v>841</v>
      </c>
      <c r="G2687" s="179">
        <v>2686</v>
      </c>
      <c r="H2687" s="180">
        <f>(C2687+4.2+coefficient!$B$19)/0.85*1.19</f>
        <v>32.340000000000003</v>
      </c>
      <c r="I2687" s="132">
        <v>294</v>
      </c>
      <c r="J2687" s="132">
        <v>167454149</v>
      </c>
      <c r="K2687" s="132">
        <v>454982</v>
      </c>
      <c r="L2687" s="181">
        <f>(C2687+4.2+coefficient!$B$19)/0.88*1.19</f>
        <v>31.237499999999997</v>
      </c>
      <c r="M2687" s="135">
        <v>295</v>
      </c>
      <c r="N2687" s="135">
        <v>167454149</v>
      </c>
      <c r="O2687" s="135">
        <v>454983</v>
      </c>
      <c r="P2687" s="182">
        <f>(C2687+4.2+coefficient!$B$19-0.5)/0.88*1.19</f>
        <v>30.561363636363637</v>
      </c>
      <c r="Q2687" s="137">
        <v>296</v>
      </c>
      <c r="R2687" s="137">
        <v>167454149</v>
      </c>
      <c r="S2687" s="137">
        <v>454984</v>
      </c>
      <c r="T2687" s="186">
        <f t="shared" si="185"/>
        <v>15.010227272727274</v>
      </c>
      <c r="U2687" s="187">
        <v>758</v>
      </c>
      <c r="V2687" s="187">
        <v>167454149</v>
      </c>
      <c r="W2687" s="187">
        <v>603334</v>
      </c>
      <c r="X2687" s="188">
        <f>L2687-1</f>
        <v>30.237499999999997</v>
      </c>
      <c r="Y2687" s="189">
        <v>759</v>
      </c>
      <c r="Z2687" s="189">
        <v>167454149</v>
      </c>
      <c r="AA2687" s="189">
        <v>603335</v>
      </c>
      <c r="AB2687" s="357">
        <v>1</v>
      </c>
      <c r="AC2687"/>
      <c r="AD2687"/>
      <c r="AE2687"/>
      <c r="AF2687"/>
      <c r="AG2687"/>
      <c r="AH2687"/>
      <c r="AI2687"/>
      <c r="AJ2687"/>
    </row>
    <row r="2688" spans="1:36" s="4" customFormat="1" x14ac:dyDescent="0.25">
      <c r="A2688" s="144" t="s">
        <v>3528</v>
      </c>
      <c r="B2688" s="183">
        <v>167454150</v>
      </c>
      <c r="C2688" s="184">
        <v>6.91</v>
      </c>
      <c r="D2688" s="127">
        <f>(C2688+4.2+coefficient!$B$19-0.5)/0.9*1.19</f>
        <v>29.89544444444444</v>
      </c>
      <c r="E2688" s="128">
        <f>(C2688+4.2+coefficient!$B$19-0.5)/0.95</f>
        <v>23.8</v>
      </c>
      <c r="F2688" s="178" t="s">
        <v>841</v>
      </c>
      <c r="G2688" s="179">
        <v>2687</v>
      </c>
      <c r="H2688" s="180">
        <f>(C2688+4.2+coefficient!$B$19)/0.85*1.19</f>
        <v>32.353999999999999</v>
      </c>
      <c r="I2688" s="132">
        <v>294</v>
      </c>
      <c r="J2688" s="132">
        <v>167454150</v>
      </c>
      <c r="K2688" s="132">
        <v>454985</v>
      </c>
      <c r="L2688" s="181">
        <f>(C2688+4.2+coefficient!$B$19)/0.88*1.19</f>
        <v>31.251022727272726</v>
      </c>
      <c r="M2688" s="135">
        <v>295</v>
      </c>
      <c r="N2688" s="135">
        <v>167454150</v>
      </c>
      <c r="O2688" s="135">
        <v>454986</v>
      </c>
      <c r="P2688" s="182">
        <f>(C2688+4.2+coefficient!$B$19-0.5)/0.88*1.19</f>
        <v>30.574886363636359</v>
      </c>
      <c r="Q2688" s="137">
        <v>296</v>
      </c>
      <c r="R2688" s="137">
        <v>167454150</v>
      </c>
      <c r="S2688" s="137">
        <v>454987</v>
      </c>
      <c r="T2688" s="186">
        <f t="shared" si="185"/>
        <v>15.02375</v>
      </c>
      <c r="U2688" s="187">
        <v>758</v>
      </c>
      <c r="V2688" s="187">
        <v>167454150</v>
      </c>
      <c r="W2688" s="187">
        <v>603336</v>
      </c>
      <c r="X2688" s="188">
        <f>L2688-1</f>
        <v>30.251022727272726</v>
      </c>
      <c r="Y2688" s="189">
        <v>759</v>
      </c>
      <c r="Z2688" s="189">
        <v>167454150</v>
      </c>
      <c r="AA2688" s="189">
        <v>603337</v>
      </c>
      <c r="AB2688" s="357">
        <v>1</v>
      </c>
      <c r="AC2688"/>
      <c r="AD2688"/>
      <c r="AE2688"/>
      <c r="AF2688"/>
      <c r="AG2688"/>
      <c r="AH2688"/>
      <c r="AI2688"/>
      <c r="AJ2688"/>
    </row>
    <row r="2689" spans="1:36" s="4" customFormat="1" x14ac:dyDescent="0.25">
      <c r="A2689" s="125" t="s">
        <v>3529</v>
      </c>
      <c r="B2689" s="183">
        <v>167454151</v>
      </c>
      <c r="C2689" s="184">
        <v>3.03</v>
      </c>
      <c r="D2689" s="127">
        <f>(C2689+4.2+coefficient!$B$21-0.5)/0.9*1.19</f>
        <v>18.15411111111111</v>
      </c>
      <c r="E2689" s="128">
        <f>(C2689+4.2+coefficient!$B$21-0.5)/0.95</f>
        <v>14.45263157894737</v>
      </c>
      <c r="F2689" s="185" t="s">
        <v>516</v>
      </c>
      <c r="G2689" s="179">
        <v>2688</v>
      </c>
      <c r="H2689" s="180">
        <f>(C2689+4.2+coefficient!$B$21)/0.85*1.19</f>
        <v>19.922000000000001</v>
      </c>
      <c r="I2689" s="132">
        <v>294</v>
      </c>
      <c r="J2689" s="132">
        <v>167454151</v>
      </c>
      <c r="K2689" s="132">
        <v>454988</v>
      </c>
      <c r="L2689" s="181">
        <f>(C2689+4.2+coefficient!$B$21)/0.88*1.19</f>
        <v>19.242840909090908</v>
      </c>
      <c r="M2689" s="135">
        <v>295</v>
      </c>
      <c r="N2689" s="135">
        <v>167454151</v>
      </c>
      <c r="O2689" s="135">
        <v>454989</v>
      </c>
      <c r="P2689" s="182">
        <f>(C2689+4.2+coefficient!$B$21-0.5)/0.88*1.19</f>
        <v>18.566704545454545</v>
      </c>
      <c r="Q2689" s="137">
        <v>296</v>
      </c>
      <c r="R2689" s="137">
        <v>167454151</v>
      </c>
      <c r="S2689" s="137">
        <v>454990</v>
      </c>
      <c r="T2689" s="186">
        <f t="shared" si="185"/>
        <v>9.7769318181818186</v>
      </c>
      <c r="U2689" s="187">
        <v>758</v>
      </c>
      <c r="V2689" s="187">
        <v>167454151</v>
      </c>
      <c r="W2689" s="187">
        <v>603338</v>
      </c>
      <c r="X2689" s="188">
        <f>L2689-2</f>
        <v>17.242840909090908</v>
      </c>
      <c r="Y2689" s="189">
        <v>759</v>
      </c>
      <c r="Z2689" s="189">
        <v>167454151</v>
      </c>
      <c r="AA2689" s="189">
        <v>603339</v>
      </c>
      <c r="AB2689" s="357">
        <v>18</v>
      </c>
      <c r="AC2689"/>
      <c r="AD2689"/>
      <c r="AE2689">
        <v>2</v>
      </c>
      <c r="AF2689">
        <v>16.54</v>
      </c>
      <c r="AG2689">
        <v>0</v>
      </c>
      <c r="AH2689"/>
      <c r="AI2689"/>
      <c r="AJ2689"/>
    </row>
    <row r="2690" spans="1:36" s="4" customFormat="1" x14ac:dyDescent="0.25">
      <c r="A2690" s="146" t="s">
        <v>3530</v>
      </c>
      <c r="B2690" s="190">
        <v>167454152</v>
      </c>
      <c r="C2690" s="191">
        <v>3.83</v>
      </c>
      <c r="D2690" s="192">
        <f>(C2690+4.2+coefficient!$B$20-0.5)/0.9*1.19</f>
        <v>21.856333333333332</v>
      </c>
      <c r="E2690" s="193">
        <f>(C2690+4.2+coefficient!$B$20-0.5)/0.95</f>
        <v>17.400000000000002</v>
      </c>
      <c r="F2690" s="178" t="s">
        <v>842</v>
      </c>
      <c r="G2690" s="179">
        <v>2689</v>
      </c>
      <c r="H2690" s="180">
        <f>(C2690+4.2+coefficient!$B$20)/0.85*1.19</f>
        <v>23.842000000000002</v>
      </c>
      <c r="I2690" s="132">
        <v>294</v>
      </c>
      <c r="J2690" s="132">
        <v>167454152</v>
      </c>
      <c r="K2690" s="132">
        <v>454991</v>
      </c>
      <c r="L2690" s="181">
        <f>(C2690+4.2+coefficient!$B$20)/0.88*1.19</f>
        <v>23.029204545454547</v>
      </c>
      <c r="M2690" s="135">
        <v>295</v>
      </c>
      <c r="N2690" s="135">
        <v>167454152</v>
      </c>
      <c r="O2690" s="135">
        <v>454992</v>
      </c>
      <c r="P2690" s="182">
        <f>(C2690+4.2+coefficient!$B$20-0.5)/0.88*1.19</f>
        <v>22.35306818181818</v>
      </c>
      <c r="Q2690" s="137">
        <v>296</v>
      </c>
      <c r="R2690" s="137">
        <v>167454152</v>
      </c>
      <c r="S2690" s="137">
        <v>454993</v>
      </c>
      <c r="T2690" s="186">
        <f t="shared" ref="T2690:T2753" si="190">(C2690+4.2)/0.88*1.19</f>
        <v>10.858750000000002</v>
      </c>
      <c r="U2690" s="187">
        <v>758</v>
      </c>
      <c r="V2690" s="187">
        <v>167454152</v>
      </c>
      <c r="W2690" s="187">
        <v>603340</v>
      </c>
      <c r="X2690" s="188">
        <f>L2690-4.9</f>
        <v>18.129204545454549</v>
      </c>
      <c r="Y2690" s="189">
        <v>759</v>
      </c>
      <c r="Z2690" s="189">
        <v>167454152</v>
      </c>
      <c r="AA2690" s="189">
        <v>603341</v>
      </c>
      <c r="AB2690" s="357">
        <v>0</v>
      </c>
      <c r="AC2690"/>
      <c r="AD2690"/>
      <c r="AE2690"/>
      <c r="AF2690"/>
      <c r="AG2690"/>
      <c r="AH2690"/>
      <c r="AI2690"/>
      <c r="AJ2690"/>
    </row>
    <row r="2691" spans="1:36" s="4" customFormat="1" x14ac:dyDescent="0.25">
      <c r="A2691" s="125" t="s">
        <v>3531</v>
      </c>
      <c r="B2691" s="183">
        <v>167454153</v>
      </c>
      <c r="C2691" s="184">
        <v>5.47</v>
      </c>
      <c r="D2691" s="127">
        <f>(C2691+4.2+coefficient!$B$21-0.5)/0.9*1.19</f>
        <v>21.380333333333336</v>
      </c>
      <c r="E2691" s="128">
        <f>(C2691+4.2+coefficient!$B$21-0.5)/0.95</f>
        <v>17.02105263157895</v>
      </c>
      <c r="F2691" s="185" t="s">
        <v>516</v>
      </c>
      <c r="G2691" s="179">
        <v>2690</v>
      </c>
      <c r="H2691" s="180">
        <f>(C2691+4.2+coefficient!$B$21)/0.85*1.19</f>
        <v>23.338000000000001</v>
      </c>
      <c r="I2691" s="132">
        <v>294</v>
      </c>
      <c r="J2691" s="132">
        <v>167454153</v>
      </c>
      <c r="K2691" s="132">
        <v>454994</v>
      </c>
      <c r="L2691" s="181">
        <f>(C2691+4.2+coefficient!$B$21)/0.88*1.19</f>
        <v>22.542386363636364</v>
      </c>
      <c r="M2691" s="135">
        <v>295</v>
      </c>
      <c r="N2691" s="135">
        <v>167454153</v>
      </c>
      <c r="O2691" s="135">
        <v>454995</v>
      </c>
      <c r="P2691" s="182">
        <f>(C2691+4.2+coefficient!$B$21-0.5)/0.88*1.19</f>
        <v>21.866250000000004</v>
      </c>
      <c r="Q2691" s="137">
        <v>296</v>
      </c>
      <c r="R2691" s="137">
        <v>167454153</v>
      </c>
      <c r="S2691" s="137">
        <v>454996</v>
      </c>
      <c r="T2691" s="186">
        <f t="shared" si="190"/>
        <v>13.076477272727272</v>
      </c>
      <c r="U2691" s="187">
        <v>758</v>
      </c>
      <c r="V2691" s="187">
        <v>167454153</v>
      </c>
      <c r="W2691" s="187">
        <v>603342</v>
      </c>
      <c r="X2691" s="188">
        <f>L2691-2</f>
        <v>20.542386363636364</v>
      </c>
      <c r="Y2691" s="189">
        <v>759</v>
      </c>
      <c r="Z2691" s="189">
        <v>167454153</v>
      </c>
      <c r="AA2691" s="189">
        <v>603343</v>
      </c>
      <c r="AB2691" s="357">
        <v>14</v>
      </c>
      <c r="AC2691"/>
      <c r="AD2691"/>
      <c r="AE2691"/>
      <c r="AF2691"/>
      <c r="AG2691"/>
      <c r="AH2691"/>
      <c r="AI2691"/>
      <c r="AJ2691"/>
    </row>
    <row r="2692" spans="1:36" s="4" customFormat="1" x14ac:dyDescent="0.25">
      <c r="A2692" s="146" t="s">
        <v>3532</v>
      </c>
      <c r="B2692" s="190">
        <v>167454154</v>
      </c>
      <c r="C2692" s="191">
        <v>6.28</v>
      </c>
      <c r="D2692" s="192">
        <f>(C2692+4.2+coefficient!$B$20-0.5)/0.9*1.19</f>
        <v>25.095777777777776</v>
      </c>
      <c r="E2692" s="193">
        <f>(C2692+4.2+coefficient!$B$20-0.5)/0.95</f>
        <v>19.978947368421053</v>
      </c>
      <c r="F2692" s="178" t="s">
        <v>842</v>
      </c>
      <c r="G2692" s="179">
        <v>2691</v>
      </c>
      <c r="H2692" s="180">
        <f>(C2692+4.2+coefficient!$B$20)/0.85*1.19</f>
        <v>27.271999999999998</v>
      </c>
      <c r="I2692" s="132">
        <v>294</v>
      </c>
      <c r="J2692" s="132">
        <v>167454154</v>
      </c>
      <c r="K2692" s="132">
        <v>454997</v>
      </c>
      <c r="L2692" s="181">
        <f>(C2692+4.2+coefficient!$B$20)/0.88*1.19</f>
        <v>26.342272727272725</v>
      </c>
      <c r="M2692" s="135">
        <v>295</v>
      </c>
      <c r="N2692" s="135">
        <v>167454154</v>
      </c>
      <c r="O2692" s="135">
        <v>454998</v>
      </c>
      <c r="P2692" s="182">
        <f>(C2692+4.2+coefficient!$B$20-0.5)/0.88*1.19</f>
        <v>25.666136363636365</v>
      </c>
      <c r="Q2692" s="137">
        <v>296</v>
      </c>
      <c r="R2692" s="137">
        <v>167454154</v>
      </c>
      <c r="S2692" s="137">
        <v>454999</v>
      </c>
      <c r="T2692" s="186">
        <f t="shared" si="190"/>
        <v>14.171818181818182</v>
      </c>
      <c r="U2692" s="187">
        <v>758</v>
      </c>
      <c r="V2692" s="187">
        <v>167454154</v>
      </c>
      <c r="W2692" s="187">
        <v>603344</v>
      </c>
      <c r="X2692" s="188">
        <f>L2692-2</f>
        <v>24.342272727272725</v>
      </c>
      <c r="Y2692" s="189">
        <v>759</v>
      </c>
      <c r="Z2692" s="189">
        <v>167454154</v>
      </c>
      <c r="AA2692" s="189">
        <v>603345</v>
      </c>
      <c r="AB2692" s="357">
        <v>14</v>
      </c>
      <c r="AC2692"/>
      <c r="AD2692"/>
      <c r="AE2692"/>
      <c r="AF2692"/>
      <c r="AG2692"/>
      <c r="AH2692"/>
      <c r="AI2692"/>
      <c r="AJ2692"/>
    </row>
    <row r="2693" spans="1:36" s="4" customFormat="1" x14ac:dyDescent="0.25">
      <c r="A2693" s="125" t="s">
        <v>3533</v>
      </c>
      <c r="B2693" s="183">
        <v>167454155</v>
      </c>
      <c r="C2693" s="184">
        <v>6.28</v>
      </c>
      <c r="D2693" s="127">
        <f>(C2693+4.2+coefficient!$B$20-0.5)/0.9*1.19</f>
        <v>25.095777777777776</v>
      </c>
      <c r="E2693" s="128">
        <f>(C2693+4.2+coefficient!$B$20-0.5)/0.95</f>
        <v>19.978947368421053</v>
      </c>
      <c r="F2693" s="185" t="s">
        <v>842</v>
      </c>
      <c r="G2693" s="179">
        <v>2692</v>
      </c>
      <c r="H2693" s="180">
        <f>(C2693+4.2+coefficient!$B$20)/0.85*1.19</f>
        <v>27.271999999999998</v>
      </c>
      <c r="I2693" s="132">
        <v>294</v>
      </c>
      <c r="J2693" s="132">
        <v>167454155</v>
      </c>
      <c r="K2693" s="132">
        <v>455000</v>
      </c>
      <c r="L2693" s="181">
        <f>(C2693+4.2+coefficient!$B$20)/0.88*1.19</f>
        <v>26.342272727272725</v>
      </c>
      <c r="M2693" s="135">
        <v>295</v>
      </c>
      <c r="N2693" s="135">
        <v>167454155</v>
      </c>
      <c r="O2693" s="135">
        <v>455001</v>
      </c>
      <c r="P2693" s="182">
        <f>(C2693+4.2+coefficient!$B$20-0.5)/0.88*1.19</f>
        <v>25.666136363636365</v>
      </c>
      <c r="Q2693" s="137">
        <v>296</v>
      </c>
      <c r="R2693" s="137">
        <v>167454155</v>
      </c>
      <c r="S2693" s="137">
        <v>455002</v>
      </c>
      <c r="T2693" s="186">
        <f t="shared" si="190"/>
        <v>14.171818181818182</v>
      </c>
      <c r="U2693" s="187">
        <v>758</v>
      </c>
      <c r="V2693" s="187">
        <v>167454155</v>
      </c>
      <c r="W2693" s="187">
        <v>603346</v>
      </c>
      <c r="X2693" s="188">
        <f>L2693-2</f>
        <v>24.342272727272725</v>
      </c>
      <c r="Y2693" s="189">
        <v>759</v>
      </c>
      <c r="Z2693" s="189">
        <v>167454155</v>
      </c>
      <c r="AA2693" s="189">
        <v>603347</v>
      </c>
      <c r="AB2693" s="357">
        <v>14</v>
      </c>
      <c r="AC2693"/>
      <c r="AD2693"/>
      <c r="AE2693"/>
      <c r="AF2693"/>
      <c r="AG2693"/>
      <c r="AH2693"/>
      <c r="AI2693"/>
      <c r="AJ2693"/>
    </row>
    <row r="2694" spans="1:36" s="4" customFormat="1" x14ac:dyDescent="0.25">
      <c r="A2694" s="144" t="s">
        <v>3534</v>
      </c>
      <c r="B2694" s="183">
        <v>167454156</v>
      </c>
      <c r="C2694" s="184">
        <v>3.34</v>
      </c>
      <c r="D2694" s="127">
        <f>(C2694+4.2+coefficient!$B$21-0.5)/0.9*1.19</f>
        <v>18.563999999999997</v>
      </c>
      <c r="E2694" s="128">
        <f>(C2694+4.2+coefficient!$B$21-0.5)/0.95</f>
        <v>14.778947368421052</v>
      </c>
      <c r="F2694" s="178" t="s">
        <v>516</v>
      </c>
      <c r="G2694" s="179">
        <v>2693</v>
      </c>
      <c r="H2694" s="180">
        <f>(C2694+4.2+coefficient!$B$21)/0.85*1.19</f>
        <v>20.355999999999998</v>
      </c>
      <c r="I2694" s="132">
        <v>294</v>
      </c>
      <c r="J2694" s="132">
        <v>167454156</v>
      </c>
      <c r="K2694" s="132">
        <v>455003</v>
      </c>
      <c r="L2694" s="181">
        <f>(C2694+4.2+coefficient!$B$21)/0.88*1.19</f>
        <v>19.662045454545453</v>
      </c>
      <c r="M2694" s="135">
        <v>295</v>
      </c>
      <c r="N2694" s="135">
        <v>167454156</v>
      </c>
      <c r="O2694" s="135">
        <v>455004</v>
      </c>
      <c r="P2694" s="182">
        <f>(C2694+4.2+coefficient!$B$21-0.5)/0.88*1.19</f>
        <v>18.98590909090909</v>
      </c>
      <c r="Q2694" s="137">
        <v>296</v>
      </c>
      <c r="R2694" s="137">
        <v>167454156</v>
      </c>
      <c r="S2694" s="137">
        <v>455005</v>
      </c>
      <c r="T2694" s="186">
        <f t="shared" si="190"/>
        <v>10.196136363636363</v>
      </c>
      <c r="U2694" s="187">
        <v>758</v>
      </c>
      <c r="V2694" s="187">
        <v>167454156</v>
      </c>
      <c r="W2694" s="187">
        <v>603348</v>
      </c>
      <c r="X2694" s="188">
        <f>L2694-1</f>
        <v>18.662045454545453</v>
      </c>
      <c r="Y2694" s="189">
        <v>759</v>
      </c>
      <c r="Z2694" s="189">
        <v>167454156</v>
      </c>
      <c r="AA2694" s="189">
        <v>603349</v>
      </c>
      <c r="AB2694" s="357">
        <v>2</v>
      </c>
      <c r="AC2694"/>
      <c r="AD2694"/>
      <c r="AE2694"/>
      <c r="AF2694"/>
      <c r="AG2694"/>
      <c r="AH2694"/>
      <c r="AI2694"/>
      <c r="AJ2694"/>
    </row>
    <row r="2695" spans="1:36" s="4" customFormat="1" x14ac:dyDescent="0.25">
      <c r="A2695" s="148" t="s">
        <v>3535</v>
      </c>
      <c r="B2695" s="190">
        <v>167454157</v>
      </c>
      <c r="C2695" s="191">
        <v>4.1500000000000004</v>
      </c>
      <c r="D2695" s="192">
        <f>(C2695+4.2+coefficient!$B$20-0.5)/0.9*1.19</f>
        <v>22.279444444444447</v>
      </c>
      <c r="E2695" s="193">
        <f>(C2695+4.2+coefficient!$B$20-0.5)/0.95</f>
        <v>17.736842105263161</v>
      </c>
      <c r="F2695" s="185" t="s">
        <v>842</v>
      </c>
      <c r="G2695" s="179">
        <v>2694</v>
      </c>
      <c r="H2695" s="180">
        <f>(C2695+4.2+coefficient!$B$20)/0.85*1.19</f>
        <v>24.290000000000003</v>
      </c>
      <c r="I2695" s="132">
        <v>294</v>
      </c>
      <c r="J2695" s="132">
        <v>167454157</v>
      </c>
      <c r="K2695" s="132">
        <v>455006</v>
      </c>
      <c r="L2695" s="181">
        <f>(C2695+4.2+coefficient!$B$20)/0.88*1.19</f>
        <v>23.461931818181821</v>
      </c>
      <c r="M2695" s="135">
        <v>295</v>
      </c>
      <c r="N2695" s="135">
        <v>167454157</v>
      </c>
      <c r="O2695" s="135">
        <v>455007</v>
      </c>
      <c r="P2695" s="182">
        <f>(C2695+4.2+coefficient!$B$20-0.5)/0.88*1.19</f>
        <v>22.785795454545454</v>
      </c>
      <c r="Q2695" s="137">
        <v>296</v>
      </c>
      <c r="R2695" s="137">
        <v>167454157</v>
      </c>
      <c r="S2695" s="137">
        <v>455008</v>
      </c>
      <c r="T2695" s="186">
        <f t="shared" si="190"/>
        <v>11.291477272727274</v>
      </c>
      <c r="U2695" s="187">
        <v>758</v>
      </c>
      <c r="V2695" s="187">
        <v>167454157</v>
      </c>
      <c r="W2695" s="187">
        <v>603350</v>
      </c>
      <c r="X2695" s="188">
        <f>L2695-1</f>
        <v>22.461931818181821</v>
      </c>
      <c r="Y2695" s="189">
        <v>759</v>
      </c>
      <c r="Z2695" s="189">
        <v>167454157</v>
      </c>
      <c r="AA2695" s="189">
        <v>603351</v>
      </c>
      <c r="AB2695" s="357">
        <v>2</v>
      </c>
      <c r="AC2695"/>
      <c r="AD2695"/>
      <c r="AE2695"/>
      <c r="AF2695"/>
      <c r="AG2695"/>
      <c r="AH2695"/>
      <c r="AI2695"/>
      <c r="AJ2695"/>
    </row>
    <row r="2696" spans="1:36" s="4" customFormat="1" x14ac:dyDescent="0.25">
      <c r="A2696" s="144" t="s">
        <v>3536</v>
      </c>
      <c r="B2696" s="183">
        <v>167454158</v>
      </c>
      <c r="C2696" s="184">
        <v>4.1500000000000004</v>
      </c>
      <c r="D2696" s="127">
        <f>(C2696+4.2+coefficient!$B$20-0.5)/0.9*1.19</f>
        <v>22.279444444444447</v>
      </c>
      <c r="E2696" s="128">
        <f>(C2696+4.2+coefficient!$B$20-0.5)/0.95</f>
        <v>17.736842105263161</v>
      </c>
      <c r="F2696" s="178" t="s">
        <v>842</v>
      </c>
      <c r="G2696" s="179">
        <v>2695</v>
      </c>
      <c r="H2696" s="180">
        <f>(C2696+4.2+coefficient!$B$20)/0.85*1.19</f>
        <v>24.290000000000003</v>
      </c>
      <c r="I2696" s="132">
        <v>294</v>
      </c>
      <c r="J2696" s="132">
        <v>167454158</v>
      </c>
      <c r="K2696" s="132">
        <v>455009</v>
      </c>
      <c r="L2696" s="181">
        <f>(C2696+4.2+coefficient!$B$20)/0.88*1.19</f>
        <v>23.461931818181821</v>
      </c>
      <c r="M2696" s="135">
        <v>295</v>
      </c>
      <c r="N2696" s="135">
        <v>167454158</v>
      </c>
      <c r="O2696" s="135">
        <v>455010</v>
      </c>
      <c r="P2696" s="182">
        <f>(C2696+4.2+coefficient!$B$20-0.5)/0.88*1.19</f>
        <v>22.785795454545454</v>
      </c>
      <c r="Q2696" s="137">
        <v>296</v>
      </c>
      <c r="R2696" s="137">
        <v>167454158</v>
      </c>
      <c r="S2696" s="137">
        <v>455011</v>
      </c>
      <c r="T2696" s="186">
        <f t="shared" si="190"/>
        <v>11.291477272727274</v>
      </c>
      <c r="U2696" s="187">
        <v>758</v>
      </c>
      <c r="V2696" s="187">
        <v>167454158</v>
      </c>
      <c r="W2696" s="187">
        <v>603352</v>
      </c>
      <c r="X2696" s="188">
        <f>L2696-1</f>
        <v>22.461931818181821</v>
      </c>
      <c r="Y2696" s="189">
        <v>759</v>
      </c>
      <c r="Z2696" s="189">
        <v>167454158</v>
      </c>
      <c r="AA2696" s="189">
        <v>603353</v>
      </c>
      <c r="AB2696" s="357">
        <v>2</v>
      </c>
      <c r="AC2696"/>
      <c r="AD2696"/>
      <c r="AE2696"/>
      <c r="AF2696"/>
      <c r="AG2696"/>
      <c r="AH2696"/>
      <c r="AI2696"/>
      <c r="AJ2696"/>
    </row>
    <row r="2697" spans="1:36" s="4" customFormat="1" x14ac:dyDescent="0.25">
      <c r="A2697" s="125" t="s">
        <v>3537</v>
      </c>
      <c r="B2697" s="183">
        <v>167454159</v>
      </c>
      <c r="C2697" s="184">
        <v>3.4</v>
      </c>
      <c r="D2697" s="127">
        <f>(C2697+4.2+coefficient!$B$21-0.5)/0.9*1.19</f>
        <v>18.643333333333331</v>
      </c>
      <c r="E2697" s="128">
        <f>(C2697+4.2+coefficient!$B$21-0.5)/0.95</f>
        <v>14.842105263157896</v>
      </c>
      <c r="F2697" s="185" t="s">
        <v>516</v>
      </c>
      <c r="G2697" s="179">
        <v>2696</v>
      </c>
      <c r="H2697" s="180">
        <f>(C2697+4.2+coefficient!$B$21)/0.85*1.19</f>
        <v>20.439999999999998</v>
      </c>
      <c r="I2697" s="132">
        <v>294</v>
      </c>
      <c r="J2697" s="132">
        <v>167454159</v>
      </c>
      <c r="K2697" s="132">
        <v>455012</v>
      </c>
      <c r="L2697" s="181">
        <f>(C2697+4.2+coefficient!$B$21)/0.88*1.19</f>
        <v>19.743181818181817</v>
      </c>
      <c r="M2697" s="135">
        <v>295</v>
      </c>
      <c r="N2697" s="135">
        <v>167454159</v>
      </c>
      <c r="O2697" s="135">
        <v>455013</v>
      </c>
      <c r="P2697" s="182">
        <f>(C2697+4.2+coefficient!$B$21-0.5)/0.88*1.19</f>
        <v>19.067045454545454</v>
      </c>
      <c r="Q2697" s="137">
        <v>296</v>
      </c>
      <c r="R2697" s="137">
        <v>167454159</v>
      </c>
      <c r="S2697" s="137">
        <v>455014</v>
      </c>
      <c r="T2697" s="186">
        <f t="shared" si="190"/>
        <v>10.277272727272727</v>
      </c>
      <c r="U2697" s="187">
        <v>758</v>
      </c>
      <c r="V2697" s="187">
        <v>167454159</v>
      </c>
      <c r="W2697" s="187">
        <v>603354</v>
      </c>
      <c r="X2697" s="188">
        <f>L2697-2</f>
        <v>17.743181818181817</v>
      </c>
      <c r="Y2697" s="189">
        <v>759</v>
      </c>
      <c r="Z2697" s="189">
        <v>167454159</v>
      </c>
      <c r="AA2697" s="189">
        <v>603355</v>
      </c>
      <c r="AB2697" s="357">
        <v>14</v>
      </c>
      <c r="AC2697"/>
      <c r="AD2697"/>
      <c r="AE2697"/>
      <c r="AF2697"/>
      <c r="AG2697"/>
      <c r="AH2697"/>
      <c r="AI2697"/>
      <c r="AJ2697"/>
    </row>
    <row r="2698" spans="1:36" s="4" customFormat="1" x14ac:dyDescent="0.25">
      <c r="A2698" s="146" t="s">
        <v>3538</v>
      </c>
      <c r="B2698" s="190">
        <v>167454160</v>
      </c>
      <c r="C2698" s="191">
        <v>4.21</v>
      </c>
      <c r="D2698" s="192">
        <f>(C2698+4.2+coefficient!$B$20-0.5)/0.9*1.19</f>
        <v>22.358777777777775</v>
      </c>
      <c r="E2698" s="193">
        <f>(C2698+4.2+coefficient!$B$20-0.5)/0.95</f>
        <v>17.8</v>
      </c>
      <c r="F2698" s="178" t="s">
        <v>842</v>
      </c>
      <c r="G2698" s="179">
        <v>2697</v>
      </c>
      <c r="H2698" s="180">
        <f>(C2698+4.2+coefficient!$B$20)/0.85*1.19</f>
        <v>24.374000000000002</v>
      </c>
      <c r="I2698" s="132">
        <v>294</v>
      </c>
      <c r="J2698" s="132">
        <v>167454160</v>
      </c>
      <c r="K2698" s="132">
        <v>455015</v>
      </c>
      <c r="L2698" s="181">
        <f>(C2698+4.2+coefficient!$B$20)/0.88*1.19</f>
        <v>23.543068181818182</v>
      </c>
      <c r="M2698" s="135">
        <v>295</v>
      </c>
      <c r="N2698" s="135">
        <v>167454160</v>
      </c>
      <c r="O2698" s="135">
        <v>455016</v>
      </c>
      <c r="P2698" s="182">
        <f>(C2698+4.2+coefficient!$B$20-0.5)/0.88*1.19</f>
        <v>22.866931818181815</v>
      </c>
      <c r="Q2698" s="137">
        <v>296</v>
      </c>
      <c r="R2698" s="137">
        <v>167454160</v>
      </c>
      <c r="S2698" s="137">
        <v>455017</v>
      </c>
      <c r="T2698" s="186">
        <f t="shared" si="190"/>
        <v>11.372613636363635</v>
      </c>
      <c r="U2698" s="187">
        <v>758</v>
      </c>
      <c r="V2698" s="187">
        <v>167454160</v>
      </c>
      <c r="W2698" s="187">
        <v>603356</v>
      </c>
      <c r="X2698" s="188">
        <f>L2698-2</f>
        <v>21.543068181818182</v>
      </c>
      <c r="Y2698" s="189">
        <v>759</v>
      </c>
      <c r="Z2698" s="189">
        <v>167454160</v>
      </c>
      <c r="AA2698" s="189">
        <v>603357</v>
      </c>
      <c r="AB2698" s="357">
        <v>14</v>
      </c>
      <c r="AC2698"/>
      <c r="AD2698"/>
      <c r="AE2698"/>
      <c r="AF2698"/>
      <c r="AG2698"/>
      <c r="AH2698"/>
      <c r="AI2698"/>
      <c r="AJ2698"/>
    </row>
    <row r="2699" spans="1:36" s="4" customFormat="1" x14ac:dyDescent="0.25">
      <c r="A2699" s="125" t="s">
        <v>3539</v>
      </c>
      <c r="B2699" s="183">
        <v>167454161</v>
      </c>
      <c r="C2699" s="184">
        <v>4.21</v>
      </c>
      <c r="D2699" s="127">
        <f>(C2699+4.2+coefficient!$B$20-0.5)/0.9*1.19</f>
        <v>22.358777777777775</v>
      </c>
      <c r="E2699" s="128">
        <f>(C2699+4.2+coefficient!$B$20-0.5)/0.95</f>
        <v>17.8</v>
      </c>
      <c r="F2699" s="185" t="s">
        <v>842</v>
      </c>
      <c r="G2699" s="179">
        <v>2698</v>
      </c>
      <c r="H2699" s="180">
        <f>(C2699+4.2+coefficient!$B$20)/0.85*1.19</f>
        <v>24.374000000000002</v>
      </c>
      <c r="I2699" s="132">
        <v>294</v>
      </c>
      <c r="J2699" s="132">
        <v>167454161</v>
      </c>
      <c r="K2699" s="132">
        <v>455018</v>
      </c>
      <c r="L2699" s="181">
        <f>(C2699+4.2+coefficient!$B$20)/0.88*1.19</f>
        <v>23.543068181818182</v>
      </c>
      <c r="M2699" s="135">
        <v>295</v>
      </c>
      <c r="N2699" s="135">
        <v>167454161</v>
      </c>
      <c r="O2699" s="135">
        <v>455019</v>
      </c>
      <c r="P2699" s="182">
        <f>(C2699+4.2+coefficient!$B$20-0.5)/0.88*1.19</f>
        <v>22.866931818181815</v>
      </c>
      <c r="Q2699" s="137">
        <v>296</v>
      </c>
      <c r="R2699" s="137">
        <v>167454161</v>
      </c>
      <c r="S2699" s="137">
        <v>455020</v>
      </c>
      <c r="T2699" s="186">
        <f t="shared" si="190"/>
        <v>11.372613636363635</v>
      </c>
      <c r="U2699" s="187">
        <v>758</v>
      </c>
      <c r="V2699" s="187">
        <v>167454161</v>
      </c>
      <c r="W2699" s="187">
        <v>603358</v>
      </c>
      <c r="X2699" s="188">
        <f>L2699-2</f>
        <v>21.543068181818182</v>
      </c>
      <c r="Y2699" s="189">
        <v>759</v>
      </c>
      <c r="Z2699" s="189">
        <v>167454161</v>
      </c>
      <c r="AA2699" s="189">
        <v>603359</v>
      </c>
      <c r="AB2699" s="357">
        <v>14</v>
      </c>
      <c r="AC2699"/>
      <c r="AD2699"/>
      <c r="AE2699"/>
      <c r="AF2699"/>
      <c r="AG2699"/>
      <c r="AH2699"/>
      <c r="AI2699"/>
      <c r="AJ2699"/>
    </row>
    <row r="2700" spans="1:36" s="4" customFormat="1" x14ac:dyDescent="0.25">
      <c r="A2700" s="144" t="s">
        <v>3540</v>
      </c>
      <c r="B2700" s="183">
        <v>167454162</v>
      </c>
      <c r="C2700" s="184">
        <v>3.55</v>
      </c>
      <c r="D2700" s="127">
        <f>(C2700+4.2+coefficient!$B$21-0.5)/0.9*1.19</f>
        <v>18.841666666666665</v>
      </c>
      <c r="E2700" s="128">
        <f>(C2700+4.2+coefficient!$B$21-0.5)/0.95</f>
        <v>15</v>
      </c>
      <c r="F2700" s="178" t="s">
        <v>516</v>
      </c>
      <c r="G2700" s="179">
        <v>2699</v>
      </c>
      <c r="H2700" s="180">
        <f>(C2700+4.2+coefficient!$B$21)/0.85*1.19</f>
        <v>20.65</v>
      </c>
      <c r="I2700" s="132">
        <v>294</v>
      </c>
      <c r="J2700" s="132">
        <v>167454162</v>
      </c>
      <c r="K2700" s="132">
        <v>455021</v>
      </c>
      <c r="L2700" s="181">
        <f>(C2700+4.2+coefficient!$B$21)/0.88*1.19</f>
        <v>19.946022727272727</v>
      </c>
      <c r="M2700" s="135">
        <v>295</v>
      </c>
      <c r="N2700" s="135">
        <v>167454162</v>
      </c>
      <c r="O2700" s="135">
        <v>455022</v>
      </c>
      <c r="P2700" s="182">
        <f>(C2700+4.2+coefficient!$B$21-0.5)/0.88*1.19</f>
        <v>19.26988636363636</v>
      </c>
      <c r="Q2700" s="137">
        <v>296</v>
      </c>
      <c r="R2700" s="137">
        <v>167454162</v>
      </c>
      <c r="S2700" s="137">
        <v>455023</v>
      </c>
      <c r="T2700" s="186">
        <f t="shared" si="190"/>
        <v>10.480113636363635</v>
      </c>
      <c r="U2700" s="187">
        <v>758</v>
      </c>
      <c r="V2700" s="187">
        <v>167454162</v>
      </c>
      <c r="W2700" s="187">
        <v>603360</v>
      </c>
      <c r="X2700" s="188">
        <f>L2700-4.9</f>
        <v>15.046022727272726</v>
      </c>
      <c r="Y2700" s="189">
        <v>759</v>
      </c>
      <c r="Z2700" s="189">
        <v>167454162</v>
      </c>
      <c r="AA2700" s="189">
        <v>603361</v>
      </c>
      <c r="AB2700" s="357">
        <v>14</v>
      </c>
      <c r="AC2700"/>
      <c r="AD2700"/>
      <c r="AE2700">
        <v>1</v>
      </c>
      <c r="AF2700">
        <v>17.309999999999999</v>
      </c>
      <c r="AG2700">
        <v>0</v>
      </c>
      <c r="AH2700"/>
      <c r="AI2700"/>
      <c r="AJ2700"/>
    </row>
    <row r="2701" spans="1:36" s="4" customFormat="1" x14ac:dyDescent="0.25">
      <c r="A2701" s="148" t="s">
        <v>3541</v>
      </c>
      <c r="B2701" s="190">
        <v>167454163</v>
      </c>
      <c r="C2701" s="191">
        <v>4.3600000000000003</v>
      </c>
      <c r="D2701" s="192">
        <f>(C2701+4.2+coefficient!$B$20-0.5)/0.9*1.19</f>
        <v>22.557111111111116</v>
      </c>
      <c r="E2701" s="193">
        <f>(C2701+4.2+coefficient!$B$20-0.5)/0.95</f>
        <v>17.957894736842107</v>
      </c>
      <c r="F2701" s="185" t="s">
        <v>842</v>
      </c>
      <c r="G2701" s="179">
        <v>2700</v>
      </c>
      <c r="H2701" s="180">
        <f>(C2701+4.2+coefficient!$B$20)/0.85*1.19</f>
        <v>24.584000000000003</v>
      </c>
      <c r="I2701" s="132">
        <v>294</v>
      </c>
      <c r="J2701" s="132">
        <v>167454163</v>
      </c>
      <c r="K2701" s="132">
        <v>455024</v>
      </c>
      <c r="L2701" s="181">
        <f>(C2701+4.2+coefficient!$B$20)/0.88*1.19</f>
        <v>23.745909090909091</v>
      </c>
      <c r="M2701" s="135">
        <v>295</v>
      </c>
      <c r="N2701" s="135">
        <v>167454163</v>
      </c>
      <c r="O2701" s="135">
        <v>455025</v>
      </c>
      <c r="P2701" s="182">
        <f>(C2701+4.2+coefficient!$B$20-0.5)/0.88*1.19</f>
        <v>23.069772727272731</v>
      </c>
      <c r="Q2701" s="137">
        <v>296</v>
      </c>
      <c r="R2701" s="137">
        <v>167454163</v>
      </c>
      <c r="S2701" s="137">
        <v>455026</v>
      </c>
      <c r="T2701" s="186">
        <f t="shared" si="190"/>
        <v>11.575454545454546</v>
      </c>
      <c r="U2701" s="187">
        <v>758</v>
      </c>
      <c r="V2701" s="187">
        <v>167454163</v>
      </c>
      <c r="W2701" s="187">
        <v>603362</v>
      </c>
      <c r="X2701" s="188">
        <f>L2701-4.9</f>
        <v>18.845909090909089</v>
      </c>
      <c r="Y2701" s="189">
        <v>759</v>
      </c>
      <c r="Z2701" s="189">
        <v>167454163</v>
      </c>
      <c r="AA2701" s="189">
        <v>603363</v>
      </c>
      <c r="AB2701" s="357">
        <v>14</v>
      </c>
      <c r="AC2701"/>
      <c r="AD2701"/>
      <c r="AE2701"/>
      <c r="AF2701"/>
      <c r="AG2701"/>
      <c r="AH2701"/>
      <c r="AI2701"/>
      <c r="AJ2701"/>
    </row>
    <row r="2702" spans="1:36" s="4" customFormat="1" x14ac:dyDescent="0.25">
      <c r="A2702" s="144" t="s">
        <v>3542</v>
      </c>
      <c r="B2702" s="183">
        <v>167454164</v>
      </c>
      <c r="C2702" s="184">
        <v>4.3600000000000003</v>
      </c>
      <c r="D2702" s="127">
        <f>(C2702+4.2+coefficient!$B$20-0.5)/0.9*1.19</f>
        <v>22.557111111111116</v>
      </c>
      <c r="E2702" s="128">
        <f>(C2702+4.2+coefficient!$B$20-0.5)/0.95</f>
        <v>17.957894736842107</v>
      </c>
      <c r="F2702" s="178" t="s">
        <v>842</v>
      </c>
      <c r="G2702" s="179">
        <v>2701</v>
      </c>
      <c r="H2702" s="180">
        <f>(C2702+4.2+coefficient!$B$20)/0.85*1.19</f>
        <v>24.584000000000003</v>
      </c>
      <c r="I2702" s="132">
        <v>294</v>
      </c>
      <c r="J2702" s="132">
        <v>167454164</v>
      </c>
      <c r="K2702" s="132">
        <v>455027</v>
      </c>
      <c r="L2702" s="181">
        <f>(C2702+4.2+coefficient!$B$20)/0.88*1.19</f>
        <v>23.745909090909091</v>
      </c>
      <c r="M2702" s="135">
        <v>295</v>
      </c>
      <c r="N2702" s="135">
        <v>167454164</v>
      </c>
      <c r="O2702" s="135">
        <v>455028</v>
      </c>
      <c r="P2702" s="182">
        <f>(C2702+4.2+coefficient!$B$20-0.5)/0.88*1.19</f>
        <v>23.069772727272731</v>
      </c>
      <c r="Q2702" s="137">
        <v>296</v>
      </c>
      <c r="R2702" s="137">
        <v>167454164</v>
      </c>
      <c r="S2702" s="137">
        <v>455029</v>
      </c>
      <c r="T2702" s="186">
        <f t="shared" si="190"/>
        <v>11.575454545454546</v>
      </c>
      <c r="U2702" s="187">
        <v>758</v>
      </c>
      <c r="V2702" s="187">
        <v>167454164</v>
      </c>
      <c r="W2702" s="187">
        <v>603364</v>
      </c>
      <c r="X2702" s="188">
        <f>L2702-4.9</f>
        <v>18.845909090909089</v>
      </c>
      <c r="Y2702" s="189">
        <v>759</v>
      </c>
      <c r="Z2702" s="189">
        <v>167454164</v>
      </c>
      <c r="AA2702" s="189">
        <v>603365</v>
      </c>
      <c r="AB2702" s="357">
        <v>14</v>
      </c>
      <c r="AC2702"/>
      <c r="AD2702"/>
      <c r="AE2702">
        <v>1</v>
      </c>
      <c r="AF2702">
        <v>21.11</v>
      </c>
      <c r="AG2702">
        <v>0</v>
      </c>
      <c r="AH2702"/>
      <c r="AI2702"/>
      <c r="AJ2702"/>
    </row>
    <row r="2703" spans="1:36" s="4" customFormat="1" x14ac:dyDescent="0.25">
      <c r="A2703" s="125" t="s">
        <v>3543</v>
      </c>
      <c r="B2703" s="183">
        <v>167454165</v>
      </c>
      <c r="C2703" s="184">
        <v>3.06</v>
      </c>
      <c r="D2703" s="127">
        <f>(C2703+4.2+coefficient!$B$21-0.5)/0.9*1.19</f>
        <v>18.193777777777775</v>
      </c>
      <c r="E2703" s="128">
        <f>(C2703+4.2+coefficient!$B$21-0.5)/0.95</f>
        <v>14.48421052631579</v>
      </c>
      <c r="F2703" s="185" t="s">
        <v>516</v>
      </c>
      <c r="G2703" s="179">
        <v>2702</v>
      </c>
      <c r="H2703" s="180">
        <f>(C2703+4.2+coefficient!$B$21)/0.85*1.19</f>
        <v>19.963999999999999</v>
      </c>
      <c r="I2703" s="132">
        <v>294</v>
      </c>
      <c r="J2703" s="132">
        <v>167454165</v>
      </c>
      <c r="K2703" s="132">
        <v>455030</v>
      </c>
      <c r="L2703" s="181">
        <f>(C2703+4.2+coefficient!$B$21)/0.88*1.19</f>
        <v>19.283409090909089</v>
      </c>
      <c r="M2703" s="135">
        <v>295</v>
      </c>
      <c r="N2703" s="135">
        <v>167454165</v>
      </c>
      <c r="O2703" s="135">
        <v>455031</v>
      </c>
      <c r="P2703" s="182">
        <f>(C2703+4.2+coefficient!$B$21-0.5)/0.88*1.19</f>
        <v>18.607272727272726</v>
      </c>
      <c r="Q2703" s="137">
        <v>296</v>
      </c>
      <c r="R2703" s="137">
        <v>167454165</v>
      </c>
      <c r="S2703" s="137">
        <v>455032</v>
      </c>
      <c r="T2703" s="186">
        <f t="shared" si="190"/>
        <v>9.817499999999999</v>
      </c>
      <c r="U2703" s="187">
        <v>758</v>
      </c>
      <c r="V2703" s="187">
        <v>167454165</v>
      </c>
      <c r="W2703" s="187">
        <v>603366</v>
      </c>
      <c r="X2703" s="188">
        <f t="shared" ref="X2703:X2732" si="191">L2703-2</f>
        <v>17.283409090909089</v>
      </c>
      <c r="Y2703" s="189">
        <v>759</v>
      </c>
      <c r="Z2703" s="189">
        <v>167454165</v>
      </c>
      <c r="AA2703" s="189">
        <v>603367</v>
      </c>
      <c r="AB2703" s="357">
        <v>14</v>
      </c>
      <c r="AC2703"/>
      <c r="AD2703"/>
      <c r="AE2703"/>
      <c r="AF2703"/>
      <c r="AG2703"/>
      <c r="AH2703"/>
      <c r="AI2703"/>
      <c r="AJ2703"/>
    </row>
    <row r="2704" spans="1:36" s="4" customFormat="1" x14ac:dyDescent="0.25">
      <c r="A2704" s="146" t="s">
        <v>3544</v>
      </c>
      <c r="B2704" s="190">
        <v>167454166</v>
      </c>
      <c r="C2704" s="191">
        <v>3.87</v>
      </c>
      <c r="D2704" s="192">
        <f>(C2704+4.2+coefficient!$B$20-0.5)/0.9*1.19</f>
        <v>21.909222222222223</v>
      </c>
      <c r="E2704" s="193">
        <f>(C2704+4.2+coefficient!$B$20-0.5)/0.95</f>
        <v>17.442105263157895</v>
      </c>
      <c r="F2704" s="178" t="s">
        <v>842</v>
      </c>
      <c r="G2704" s="179">
        <v>2703</v>
      </c>
      <c r="H2704" s="180">
        <f>(C2704+4.2+coefficient!$B$20)/0.85*1.19</f>
        <v>23.898</v>
      </c>
      <c r="I2704" s="132">
        <v>294</v>
      </c>
      <c r="J2704" s="132">
        <v>167454166</v>
      </c>
      <c r="K2704" s="132">
        <v>455033</v>
      </c>
      <c r="L2704" s="181">
        <f>(C2704+4.2+coefficient!$B$20)/0.88*1.19</f>
        <v>23.083295454545453</v>
      </c>
      <c r="M2704" s="135">
        <v>295</v>
      </c>
      <c r="N2704" s="135">
        <v>167454166</v>
      </c>
      <c r="O2704" s="135">
        <v>455034</v>
      </c>
      <c r="P2704" s="182">
        <f>(C2704+4.2+coefficient!$B$20-0.5)/0.88*1.19</f>
        <v>22.40715909090909</v>
      </c>
      <c r="Q2704" s="137">
        <v>296</v>
      </c>
      <c r="R2704" s="137">
        <v>167454166</v>
      </c>
      <c r="S2704" s="137">
        <v>455035</v>
      </c>
      <c r="T2704" s="186">
        <f t="shared" si="190"/>
        <v>10.912840909090908</v>
      </c>
      <c r="U2704" s="187">
        <v>758</v>
      </c>
      <c r="V2704" s="187">
        <v>167454166</v>
      </c>
      <c r="W2704" s="187">
        <v>603368</v>
      </c>
      <c r="X2704" s="188">
        <f t="shared" si="191"/>
        <v>21.083295454545453</v>
      </c>
      <c r="Y2704" s="189">
        <v>759</v>
      </c>
      <c r="Z2704" s="189">
        <v>167454166</v>
      </c>
      <c r="AA2704" s="189">
        <v>603369</v>
      </c>
      <c r="AB2704" s="357">
        <v>14</v>
      </c>
      <c r="AC2704"/>
      <c r="AD2704"/>
      <c r="AE2704"/>
      <c r="AF2704"/>
      <c r="AG2704"/>
      <c r="AH2704"/>
      <c r="AI2704"/>
      <c r="AJ2704"/>
    </row>
    <row r="2705" spans="1:36" s="4" customFormat="1" x14ac:dyDescent="0.25">
      <c r="A2705" s="125" t="s">
        <v>3545</v>
      </c>
      <c r="B2705" s="183">
        <v>167454167</v>
      </c>
      <c r="C2705" s="184">
        <v>3.87</v>
      </c>
      <c r="D2705" s="127">
        <f>(C2705+4.2+coefficient!$B$20-0.5)/0.9*1.19</f>
        <v>21.909222222222223</v>
      </c>
      <c r="E2705" s="128">
        <f>(C2705+4.2+coefficient!$B$20-0.5)/0.95</f>
        <v>17.442105263157895</v>
      </c>
      <c r="F2705" s="185" t="s">
        <v>842</v>
      </c>
      <c r="G2705" s="179">
        <v>2704</v>
      </c>
      <c r="H2705" s="180">
        <f>(C2705+4.2+coefficient!$B$20)/0.85*1.19</f>
        <v>23.898</v>
      </c>
      <c r="I2705" s="132">
        <v>294</v>
      </c>
      <c r="J2705" s="132">
        <v>167454167</v>
      </c>
      <c r="K2705" s="132">
        <v>455036</v>
      </c>
      <c r="L2705" s="181">
        <f>(C2705+4.2+coefficient!$B$20)/0.88*1.19</f>
        <v>23.083295454545453</v>
      </c>
      <c r="M2705" s="135">
        <v>295</v>
      </c>
      <c r="N2705" s="135">
        <v>167454167</v>
      </c>
      <c r="O2705" s="135">
        <v>455037</v>
      </c>
      <c r="P2705" s="182">
        <f>(C2705+4.2+coefficient!$B$20-0.5)/0.88*1.19</f>
        <v>22.40715909090909</v>
      </c>
      <c r="Q2705" s="137">
        <v>296</v>
      </c>
      <c r="R2705" s="137">
        <v>167454167</v>
      </c>
      <c r="S2705" s="137">
        <v>455038</v>
      </c>
      <c r="T2705" s="186">
        <f t="shared" si="190"/>
        <v>10.912840909090908</v>
      </c>
      <c r="U2705" s="187">
        <v>758</v>
      </c>
      <c r="V2705" s="187">
        <v>167454167</v>
      </c>
      <c r="W2705" s="187">
        <v>603370</v>
      </c>
      <c r="X2705" s="188">
        <f t="shared" si="191"/>
        <v>21.083295454545453</v>
      </c>
      <c r="Y2705" s="189">
        <v>759</v>
      </c>
      <c r="Z2705" s="189">
        <v>167454167</v>
      </c>
      <c r="AA2705" s="189">
        <v>603371</v>
      </c>
      <c r="AB2705" s="357">
        <v>14</v>
      </c>
      <c r="AC2705"/>
      <c r="AD2705"/>
      <c r="AE2705"/>
      <c r="AF2705"/>
      <c r="AG2705"/>
      <c r="AH2705"/>
      <c r="AI2705"/>
      <c r="AJ2705"/>
    </row>
    <row r="2706" spans="1:36" s="4" customFormat="1" x14ac:dyDescent="0.25">
      <c r="A2706" s="144" t="s">
        <v>3546</v>
      </c>
      <c r="B2706" s="183">
        <v>167454168</v>
      </c>
      <c r="C2706" s="184">
        <v>3.58</v>
      </c>
      <c r="D2706" s="127">
        <f>(C2706+4.2+coefficient!$B$21-0.5)/0.9*1.19</f>
        <v>18.881333333333334</v>
      </c>
      <c r="E2706" s="128">
        <f>(C2706+4.2+coefficient!$B$21-0.5)/0.95</f>
        <v>15.031578947368423</v>
      </c>
      <c r="F2706" s="178" t="s">
        <v>516</v>
      </c>
      <c r="G2706" s="179">
        <v>2705</v>
      </c>
      <c r="H2706" s="180">
        <f>(C2706+4.2+coefficient!$B$21)/0.85*1.19</f>
        <v>20.692</v>
      </c>
      <c r="I2706" s="132">
        <v>294</v>
      </c>
      <c r="J2706" s="132">
        <v>167454168</v>
      </c>
      <c r="K2706" s="132">
        <v>455039</v>
      </c>
      <c r="L2706" s="181">
        <f>(C2706+4.2+coefficient!$B$21)/0.88*1.19</f>
        <v>19.986590909090911</v>
      </c>
      <c r="M2706" s="135">
        <v>295</v>
      </c>
      <c r="N2706" s="135">
        <v>167454168</v>
      </c>
      <c r="O2706" s="135">
        <v>455040</v>
      </c>
      <c r="P2706" s="182">
        <f>(C2706+4.2+coefficient!$B$21-0.5)/0.88*1.19</f>
        <v>19.310454545454547</v>
      </c>
      <c r="Q2706" s="137">
        <v>296</v>
      </c>
      <c r="R2706" s="137">
        <v>167454168</v>
      </c>
      <c r="S2706" s="137">
        <v>455041</v>
      </c>
      <c r="T2706" s="186">
        <f t="shared" si="190"/>
        <v>10.520681818181819</v>
      </c>
      <c r="U2706" s="187">
        <v>758</v>
      </c>
      <c r="V2706" s="187">
        <v>167454168</v>
      </c>
      <c r="W2706" s="187">
        <v>603372</v>
      </c>
      <c r="X2706" s="188">
        <f t="shared" si="191"/>
        <v>17.986590909090911</v>
      </c>
      <c r="Y2706" s="189">
        <v>759</v>
      </c>
      <c r="Z2706" s="189">
        <v>167454168</v>
      </c>
      <c r="AA2706" s="189">
        <v>603373</v>
      </c>
      <c r="AB2706" s="357">
        <v>14</v>
      </c>
      <c r="AC2706"/>
      <c r="AD2706"/>
      <c r="AE2706"/>
      <c r="AF2706"/>
      <c r="AG2706"/>
      <c r="AH2706"/>
      <c r="AI2706"/>
      <c r="AJ2706"/>
    </row>
    <row r="2707" spans="1:36" s="4" customFormat="1" x14ac:dyDescent="0.25">
      <c r="A2707" s="148" t="s">
        <v>3547</v>
      </c>
      <c r="B2707" s="190">
        <v>167454169</v>
      </c>
      <c r="C2707" s="191">
        <v>4.3899999999999997</v>
      </c>
      <c r="D2707" s="192">
        <f>(C2707+4.2+coefficient!$B$20-0.5)/0.9*1.19</f>
        <v>22.596777777777774</v>
      </c>
      <c r="E2707" s="193">
        <f>(C2707+4.2+coefficient!$B$20-0.5)/0.95</f>
        <v>17.989473684210527</v>
      </c>
      <c r="F2707" s="185" t="s">
        <v>842</v>
      </c>
      <c r="G2707" s="179">
        <v>2706</v>
      </c>
      <c r="H2707" s="180">
        <f>(C2707+4.2+coefficient!$B$20)/0.85*1.19</f>
        <v>24.626000000000001</v>
      </c>
      <c r="I2707" s="132">
        <v>294</v>
      </c>
      <c r="J2707" s="132">
        <v>167454169</v>
      </c>
      <c r="K2707" s="132">
        <v>455042</v>
      </c>
      <c r="L2707" s="181">
        <f>(C2707+4.2+coefficient!$B$20)/0.88*1.19</f>
        <v>23.786477272727272</v>
      </c>
      <c r="M2707" s="135">
        <v>295</v>
      </c>
      <c r="N2707" s="135">
        <v>167454169</v>
      </c>
      <c r="O2707" s="135">
        <v>455043</v>
      </c>
      <c r="P2707" s="182">
        <f>(C2707+4.2+coefficient!$B$20-0.5)/0.88*1.19</f>
        <v>23.110340909090908</v>
      </c>
      <c r="Q2707" s="137">
        <v>296</v>
      </c>
      <c r="R2707" s="137">
        <v>167454169</v>
      </c>
      <c r="S2707" s="137">
        <v>455044</v>
      </c>
      <c r="T2707" s="186">
        <f t="shared" si="190"/>
        <v>11.616022727272727</v>
      </c>
      <c r="U2707" s="187">
        <v>758</v>
      </c>
      <c r="V2707" s="187">
        <v>167454169</v>
      </c>
      <c r="W2707" s="187">
        <v>603374</v>
      </c>
      <c r="X2707" s="188">
        <f t="shared" si="191"/>
        <v>21.786477272727272</v>
      </c>
      <c r="Y2707" s="189">
        <v>759</v>
      </c>
      <c r="Z2707" s="189">
        <v>167454169</v>
      </c>
      <c r="AA2707" s="189">
        <v>603375</v>
      </c>
      <c r="AB2707" s="357">
        <v>14</v>
      </c>
      <c r="AC2707"/>
      <c r="AD2707"/>
      <c r="AE2707"/>
      <c r="AF2707"/>
      <c r="AG2707"/>
      <c r="AH2707"/>
      <c r="AI2707"/>
      <c r="AJ2707"/>
    </row>
    <row r="2708" spans="1:36" s="4" customFormat="1" x14ac:dyDescent="0.25">
      <c r="A2708" s="144" t="s">
        <v>3548</v>
      </c>
      <c r="B2708" s="183">
        <v>167454170</v>
      </c>
      <c r="C2708" s="184">
        <v>4.3899999999999997</v>
      </c>
      <c r="D2708" s="127">
        <f>(C2708+4.2+coefficient!$B$20-0.5)/0.9*1.19</f>
        <v>22.596777777777774</v>
      </c>
      <c r="E2708" s="128">
        <f>(C2708+4.2+coefficient!$B$20-0.5)/0.95</f>
        <v>17.989473684210527</v>
      </c>
      <c r="F2708" s="178" t="s">
        <v>842</v>
      </c>
      <c r="G2708" s="179">
        <v>2707</v>
      </c>
      <c r="H2708" s="180">
        <f>(C2708+4.2+coefficient!$B$20)/0.85*1.19</f>
        <v>24.626000000000001</v>
      </c>
      <c r="I2708" s="132">
        <v>294</v>
      </c>
      <c r="J2708" s="132">
        <v>167454170</v>
      </c>
      <c r="K2708" s="132">
        <v>455045</v>
      </c>
      <c r="L2708" s="181">
        <f>(C2708+4.2+coefficient!$B$20)/0.88*1.19</f>
        <v>23.786477272727272</v>
      </c>
      <c r="M2708" s="135">
        <v>295</v>
      </c>
      <c r="N2708" s="135">
        <v>167454170</v>
      </c>
      <c r="O2708" s="135">
        <v>455046</v>
      </c>
      <c r="P2708" s="182">
        <f>(C2708+4.2+coefficient!$B$20-0.5)/0.88*1.19</f>
        <v>23.110340909090908</v>
      </c>
      <c r="Q2708" s="137">
        <v>296</v>
      </c>
      <c r="R2708" s="137">
        <v>167454170</v>
      </c>
      <c r="S2708" s="137">
        <v>455047</v>
      </c>
      <c r="T2708" s="186">
        <f t="shared" si="190"/>
        <v>11.616022727272727</v>
      </c>
      <c r="U2708" s="187">
        <v>758</v>
      </c>
      <c r="V2708" s="187">
        <v>167454170</v>
      </c>
      <c r="W2708" s="187">
        <v>603376</v>
      </c>
      <c r="X2708" s="188">
        <f t="shared" si="191"/>
        <v>21.786477272727272</v>
      </c>
      <c r="Y2708" s="189">
        <v>759</v>
      </c>
      <c r="Z2708" s="189">
        <v>167454170</v>
      </c>
      <c r="AA2708" s="189">
        <v>603377</v>
      </c>
      <c r="AB2708" s="357">
        <v>14</v>
      </c>
      <c r="AC2708"/>
      <c r="AD2708"/>
      <c r="AE2708"/>
      <c r="AF2708"/>
      <c r="AG2708"/>
      <c r="AH2708"/>
      <c r="AI2708"/>
      <c r="AJ2708"/>
    </row>
    <row r="2709" spans="1:36" s="4" customFormat="1" x14ac:dyDescent="0.25">
      <c r="A2709" s="125" t="s">
        <v>3549</v>
      </c>
      <c r="B2709" s="183">
        <v>167454171</v>
      </c>
      <c r="C2709" s="184">
        <v>8.98</v>
      </c>
      <c r="D2709" s="127">
        <f>(C2709+4.2+coefficient!$B$21-0.5)/0.9*1.19</f>
        <v>26.021333333333331</v>
      </c>
      <c r="E2709" s="128">
        <f>(C2709+4.2+coefficient!$B$21-0.5)/0.95</f>
        <v>20.715789473684211</v>
      </c>
      <c r="F2709" s="185" t="s">
        <v>516</v>
      </c>
      <c r="G2709" s="179">
        <v>2708</v>
      </c>
      <c r="H2709" s="180">
        <f>(C2709+4.2+coefficient!$B$21)/0.85*1.19</f>
        <v>28.251999999999999</v>
      </c>
      <c r="I2709" s="132">
        <v>294</v>
      </c>
      <c r="J2709" s="132">
        <v>167454171</v>
      </c>
      <c r="K2709" s="132">
        <v>455048</v>
      </c>
      <c r="L2709" s="181">
        <f>(C2709+4.2+coefficient!$B$21)/0.88*1.19</f>
        <v>27.288863636363633</v>
      </c>
      <c r="M2709" s="135">
        <v>295</v>
      </c>
      <c r="N2709" s="135">
        <v>167454171</v>
      </c>
      <c r="O2709" s="135">
        <v>455049</v>
      </c>
      <c r="P2709" s="182">
        <f>(C2709+4.2+coefficient!$B$21-0.5)/0.88*1.19</f>
        <v>26.61272727272727</v>
      </c>
      <c r="Q2709" s="137">
        <v>296</v>
      </c>
      <c r="R2709" s="137">
        <v>167454171</v>
      </c>
      <c r="S2709" s="137">
        <v>455050</v>
      </c>
      <c r="T2709" s="186">
        <f t="shared" si="190"/>
        <v>17.822954545454543</v>
      </c>
      <c r="U2709" s="187">
        <v>758</v>
      </c>
      <c r="V2709" s="187">
        <v>167454171</v>
      </c>
      <c r="W2709" s="187">
        <v>603378</v>
      </c>
      <c r="X2709" s="188">
        <f t="shared" si="191"/>
        <v>25.288863636363633</v>
      </c>
      <c r="Y2709" s="189">
        <v>759</v>
      </c>
      <c r="Z2709" s="189">
        <v>167454171</v>
      </c>
      <c r="AA2709" s="189">
        <v>603379</v>
      </c>
      <c r="AB2709" s="357">
        <v>14</v>
      </c>
      <c r="AC2709"/>
      <c r="AD2709"/>
      <c r="AE2709"/>
      <c r="AF2709"/>
      <c r="AG2709"/>
      <c r="AH2709"/>
      <c r="AI2709"/>
      <c r="AJ2709"/>
    </row>
    <row r="2710" spans="1:36" s="4" customFormat="1" x14ac:dyDescent="0.25">
      <c r="A2710" s="146" t="s">
        <v>3550</v>
      </c>
      <c r="B2710" s="190">
        <v>167454172</v>
      </c>
      <c r="C2710" s="191">
        <v>9.7899999999999991</v>
      </c>
      <c r="D2710" s="192">
        <f>(C2710+4.2+coefficient!$B$20-0.5)/0.9*1.19</f>
        <v>29.736777777777775</v>
      </c>
      <c r="E2710" s="193">
        <f>(C2710+4.2+coefficient!$B$20-0.5)/0.95</f>
        <v>23.673684210526314</v>
      </c>
      <c r="F2710" s="178" t="s">
        <v>842</v>
      </c>
      <c r="G2710" s="179">
        <v>2709</v>
      </c>
      <c r="H2710" s="180">
        <f>(C2710+4.2+coefficient!$B$20)/0.85*1.19</f>
        <v>32.186</v>
      </c>
      <c r="I2710" s="132">
        <v>294</v>
      </c>
      <c r="J2710" s="132">
        <v>167454172</v>
      </c>
      <c r="K2710" s="132">
        <v>455051</v>
      </c>
      <c r="L2710" s="181">
        <f>(C2710+4.2+coefficient!$B$20)/0.88*1.19</f>
        <v>31.088749999999994</v>
      </c>
      <c r="M2710" s="135">
        <v>295</v>
      </c>
      <c r="N2710" s="135">
        <v>167454172</v>
      </c>
      <c r="O2710" s="135">
        <v>455052</v>
      </c>
      <c r="P2710" s="182">
        <f>(C2710+4.2+coefficient!$B$20-0.5)/0.88*1.19</f>
        <v>30.412613636363634</v>
      </c>
      <c r="Q2710" s="137">
        <v>296</v>
      </c>
      <c r="R2710" s="137">
        <v>167454172</v>
      </c>
      <c r="S2710" s="137">
        <v>455053</v>
      </c>
      <c r="T2710" s="186">
        <f t="shared" si="190"/>
        <v>18.918295454545451</v>
      </c>
      <c r="U2710" s="187">
        <v>758</v>
      </c>
      <c r="V2710" s="187">
        <v>167454172</v>
      </c>
      <c r="W2710" s="187">
        <v>603380</v>
      </c>
      <c r="X2710" s="188">
        <f t="shared" si="191"/>
        <v>29.088749999999994</v>
      </c>
      <c r="Y2710" s="189">
        <v>759</v>
      </c>
      <c r="Z2710" s="189">
        <v>167454172</v>
      </c>
      <c r="AA2710" s="189">
        <v>603381</v>
      </c>
      <c r="AB2710" s="357">
        <v>14</v>
      </c>
      <c r="AC2710"/>
      <c r="AD2710"/>
      <c r="AE2710"/>
      <c r="AF2710"/>
      <c r="AG2710"/>
      <c r="AH2710"/>
      <c r="AI2710"/>
      <c r="AJ2710"/>
    </row>
    <row r="2711" spans="1:36" s="4" customFormat="1" x14ac:dyDescent="0.25">
      <c r="A2711" s="125" t="s">
        <v>3551</v>
      </c>
      <c r="B2711" s="183">
        <v>167454173</v>
      </c>
      <c r="C2711" s="184">
        <v>9.7899999999999991</v>
      </c>
      <c r="D2711" s="127">
        <f>(C2711+4.2+coefficient!$B$20-0.5)/0.9*1.19</f>
        <v>29.736777777777775</v>
      </c>
      <c r="E2711" s="128">
        <f>(C2711+4.2+coefficient!$B$20-0.5)/0.95</f>
        <v>23.673684210526314</v>
      </c>
      <c r="F2711" s="185" t="s">
        <v>842</v>
      </c>
      <c r="G2711" s="179">
        <v>2710</v>
      </c>
      <c r="H2711" s="180">
        <f>(C2711+4.2+coefficient!$B$20)/0.85*1.19</f>
        <v>32.186</v>
      </c>
      <c r="I2711" s="132">
        <v>294</v>
      </c>
      <c r="J2711" s="132">
        <v>167454173</v>
      </c>
      <c r="K2711" s="132">
        <v>455054</v>
      </c>
      <c r="L2711" s="181">
        <f>(C2711+4.2+coefficient!$B$20)/0.88*1.19</f>
        <v>31.088749999999994</v>
      </c>
      <c r="M2711" s="135">
        <v>295</v>
      </c>
      <c r="N2711" s="135">
        <v>167454173</v>
      </c>
      <c r="O2711" s="135">
        <v>455055</v>
      </c>
      <c r="P2711" s="182">
        <f>(C2711+4.2+coefficient!$B$20-0.5)/0.88*1.19</f>
        <v>30.412613636363634</v>
      </c>
      <c r="Q2711" s="137">
        <v>296</v>
      </c>
      <c r="R2711" s="137">
        <v>167454173</v>
      </c>
      <c r="S2711" s="137">
        <v>455056</v>
      </c>
      <c r="T2711" s="186">
        <f t="shared" si="190"/>
        <v>18.918295454545451</v>
      </c>
      <c r="U2711" s="187">
        <v>758</v>
      </c>
      <c r="V2711" s="187">
        <v>167454173</v>
      </c>
      <c r="W2711" s="187">
        <v>603382</v>
      </c>
      <c r="X2711" s="188">
        <f t="shared" si="191"/>
        <v>29.088749999999994</v>
      </c>
      <c r="Y2711" s="189">
        <v>759</v>
      </c>
      <c r="Z2711" s="189">
        <v>167454173</v>
      </c>
      <c r="AA2711" s="189">
        <v>603383</v>
      </c>
      <c r="AB2711" s="357">
        <v>14</v>
      </c>
      <c r="AC2711"/>
      <c r="AD2711"/>
      <c r="AE2711"/>
      <c r="AF2711"/>
      <c r="AG2711"/>
      <c r="AH2711"/>
      <c r="AI2711"/>
      <c r="AJ2711"/>
    </row>
    <row r="2712" spans="1:36" s="4" customFormat="1" x14ac:dyDescent="0.25">
      <c r="A2712" s="144" t="s">
        <v>3552</v>
      </c>
      <c r="B2712" s="183">
        <v>167454174</v>
      </c>
      <c r="C2712" s="184">
        <v>5.49</v>
      </c>
      <c r="D2712" s="127">
        <f>(C2712+4.2+coefficient!$B$21-0.5)/0.9*1.19</f>
        <v>21.40677777777778</v>
      </c>
      <c r="E2712" s="128">
        <f>(C2712+4.2+coefficient!$B$21-0.5)/0.95</f>
        <v>17.042105263157897</v>
      </c>
      <c r="F2712" s="178" t="s">
        <v>516</v>
      </c>
      <c r="G2712" s="179">
        <v>2711</v>
      </c>
      <c r="H2712" s="180">
        <f>(C2712+4.2+coefficient!$B$21)/0.85*1.19</f>
        <v>23.366</v>
      </c>
      <c r="I2712" s="132">
        <v>294</v>
      </c>
      <c r="J2712" s="132">
        <v>167454174</v>
      </c>
      <c r="K2712" s="132">
        <v>455057</v>
      </c>
      <c r="L2712" s="181">
        <f>(C2712+4.2+coefficient!$B$21)/0.88*1.19</f>
        <v>22.569431818181819</v>
      </c>
      <c r="M2712" s="135">
        <v>295</v>
      </c>
      <c r="N2712" s="135">
        <v>167454174</v>
      </c>
      <c r="O2712" s="135">
        <v>455058</v>
      </c>
      <c r="P2712" s="182">
        <f>(C2712+4.2+coefficient!$B$21-0.5)/0.88*1.19</f>
        <v>21.893295454545456</v>
      </c>
      <c r="Q2712" s="137">
        <v>296</v>
      </c>
      <c r="R2712" s="137">
        <v>167454174</v>
      </c>
      <c r="S2712" s="137">
        <v>455059</v>
      </c>
      <c r="T2712" s="186">
        <f t="shared" si="190"/>
        <v>13.103522727272729</v>
      </c>
      <c r="U2712" s="187">
        <v>758</v>
      </c>
      <c r="V2712" s="187">
        <v>167454174</v>
      </c>
      <c r="W2712" s="187">
        <v>603384</v>
      </c>
      <c r="X2712" s="188">
        <f t="shared" si="191"/>
        <v>20.569431818181819</v>
      </c>
      <c r="Y2712" s="189">
        <v>759</v>
      </c>
      <c r="Z2712" s="189">
        <v>167454174</v>
      </c>
      <c r="AA2712" s="189">
        <v>603385</v>
      </c>
      <c r="AB2712" s="357">
        <v>14</v>
      </c>
      <c r="AC2712"/>
      <c r="AD2712"/>
      <c r="AE2712"/>
      <c r="AF2712"/>
      <c r="AG2712"/>
      <c r="AH2712"/>
      <c r="AI2712"/>
      <c r="AJ2712"/>
    </row>
    <row r="2713" spans="1:36" s="4" customFormat="1" x14ac:dyDescent="0.25">
      <c r="A2713" s="148" t="s">
        <v>3553</v>
      </c>
      <c r="B2713" s="190">
        <v>167454175</v>
      </c>
      <c r="C2713" s="191">
        <v>6.3</v>
      </c>
      <c r="D2713" s="192">
        <f>(C2713+4.2+coefficient!$B$20-0.5)/0.9*1.19</f>
        <v>25.12222222222222</v>
      </c>
      <c r="E2713" s="193">
        <f>(C2713+4.2+coefficient!$B$20-0.5)/0.95</f>
        <v>20</v>
      </c>
      <c r="F2713" s="185" t="s">
        <v>842</v>
      </c>
      <c r="G2713" s="179">
        <v>2712</v>
      </c>
      <c r="H2713" s="180">
        <f>(C2713+4.2+coefficient!$B$20)/0.85*1.19</f>
        <v>27.3</v>
      </c>
      <c r="I2713" s="132">
        <v>294</v>
      </c>
      <c r="J2713" s="132">
        <v>167454175</v>
      </c>
      <c r="K2713" s="132">
        <v>455060</v>
      </c>
      <c r="L2713" s="181">
        <f>(C2713+4.2+coefficient!$B$20)/0.88*1.19</f>
        <v>26.369318181818183</v>
      </c>
      <c r="M2713" s="135">
        <v>295</v>
      </c>
      <c r="N2713" s="135">
        <v>167454175</v>
      </c>
      <c r="O2713" s="135">
        <v>455061</v>
      </c>
      <c r="P2713" s="182">
        <f>(C2713+4.2+coefficient!$B$20-0.5)/0.88*1.19</f>
        <v>25.693181818181817</v>
      </c>
      <c r="Q2713" s="137">
        <v>296</v>
      </c>
      <c r="R2713" s="137">
        <v>167454175</v>
      </c>
      <c r="S2713" s="137">
        <v>455062</v>
      </c>
      <c r="T2713" s="186">
        <f t="shared" si="190"/>
        <v>14.198863636363635</v>
      </c>
      <c r="U2713" s="187">
        <v>758</v>
      </c>
      <c r="V2713" s="187">
        <v>167454175</v>
      </c>
      <c r="W2713" s="187">
        <v>603386</v>
      </c>
      <c r="X2713" s="188">
        <f t="shared" si="191"/>
        <v>24.369318181818183</v>
      </c>
      <c r="Y2713" s="189">
        <v>759</v>
      </c>
      <c r="Z2713" s="189">
        <v>167454175</v>
      </c>
      <c r="AA2713" s="189">
        <v>603387</v>
      </c>
      <c r="AB2713" s="357">
        <v>14</v>
      </c>
      <c r="AC2713"/>
      <c r="AD2713"/>
      <c r="AE2713"/>
      <c r="AF2713"/>
      <c r="AG2713"/>
      <c r="AH2713"/>
      <c r="AI2713"/>
      <c r="AJ2713"/>
    </row>
    <row r="2714" spans="1:36" s="4" customFormat="1" x14ac:dyDescent="0.25">
      <c r="A2714" s="144" t="s">
        <v>3554</v>
      </c>
      <c r="B2714" s="183">
        <v>167454176</v>
      </c>
      <c r="C2714" s="184">
        <v>6.3</v>
      </c>
      <c r="D2714" s="127">
        <f>(C2714+4.2+coefficient!$B$20-0.5)/0.9*1.19</f>
        <v>25.12222222222222</v>
      </c>
      <c r="E2714" s="128">
        <f>(C2714+4.2+coefficient!$B$20-0.5)/0.95</f>
        <v>20</v>
      </c>
      <c r="F2714" s="178" t="s">
        <v>842</v>
      </c>
      <c r="G2714" s="179">
        <v>2713</v>
      </c>
      <c r="H2714" s="180">
        <f>(C2714+4.2+coefficient!$B$20)/0.85*1.19</f>
        <v>27.3</v>
      </c>
      <c r="I2714" s="132">
        <v>294</v>
      </c>
      <c r="J2714" s="132">
        <v>167454176</v>
      </c>
      <c r="K2714" s="132">
        <v>455063</v>
      </c>
      <c r="L2714" s="181">
        <f>(C2714+4.2+coefficient!$B$20)/0.88*1.19</f>
        <v>26.369318181818183</v>
      </c>
      <c r="M2714" s="135">
        <v>295</v>
      </c>
      <c r="N2714" s="135">
        <v>167454176</v>
      </c>
      <c r="O2714" s="135">
        <v>455064</v>
      </c>
      <c r="P2714" s="182">
        <f>(C2714+4.2+coefficient!$B$20-0.5)/0.88*1.19</f>
        <v>25.693181818181817</v>
      </c>
      <c r="Q2714" s="137">
        <v>296</v>
      </c>
      <c r="R2714" s="137">
        <v>167454176</v>
      </c>
      <c r="S2714" s="137">
        <v>455065</v>
      </c>
      <c r="T2714" s="186">
        <f t="shared" si="190"/>
        <v>14.198863636363635</v>
      </c>
      <c r="U2714" s="187">
        <v>758</v>
      </c>
      <c r="V2714" s="187">
        <v>167454176</v>
      </c>
      <c r="W2714" s="187">
        <v>603388</v>
      </c>
      <c r="X2714" s="188">
        <f t="shared" si="191"/>
        <v>24.369318181818183</v>
      </c>
      <c r="Y2714" s="189">
        <v>759</v>
      </c>
      <c r="Z2714" s="189">
        <v>167454176</v>
      </c>
      <c r="AA2714" s="189">
        <v>603389</v>
      </c>
      <c r="AB2714" s="357">
        <v>14</v>
      </c>
      <c r="AC2714"/>
      <c r="AD2714"/>
      <c r="AE2714"/>
      <c r="AF2714"/>
      <c r="AG2714"/>
      <c r="AH2714"/>
      <c r="AI2714"/>
      <c r="AJ2714"/>
    </row>
    <row r="2715" spans="1:36" s="4" customFormat="1" x14ac:dyDescent="0.25">
      <c r="A2715" s="125" t="s">
        <v>3555</v>
      </c>
      <c r="B2715" s="183">
        <v>167454177</v>
      </c>
      <c r="C2715" s="184">
        <v>3.35</v>
      </c>
      <c r="D2715" s="127">
        <f>(C2715+4.2+coefficient!$B$21-0.5)/0.9*1.19</f>
        <v>18.577222222222222</v>
      </c>
      <c r="E2715" s="128">
        <f>(C2715+4.2+coefficient!$B$21-0.5)/0.95</f>
        <v>14.789473684210527</v>
      </c>
      <c r="F2715" s="185" t="s">
        <v>516</v>
      </c>
      <c r="G2715" s="179">
        <v>2714</v>
      </c>
      <c r="H2715" s="180">
        <f>(C2715+4.2+coefficient!$B$21)/0.85*1.19</f>
        <v>20.369999999999997</v>
      </c>
      <c r="I2715" s="132">
        <v>294</v>
      </c>
      <c r="J2715" s="132">
        <v>167454177</v>
      </c>
      <c r="K2715" s="132">
        <v>455066</v>
      </c>
      <c r="L2715" s="181">
        <f>(C2715+4.2+coefficient!$B$21)/0.88*1.19</f>
        <v>19.675568181818182</v>
      </c>
      <c r="M2715" s="135">
        <v>295</v>
      </c>
      <c r="N2715" s="135">
        <v>167454177</v>
      </c>
      <c r="O2715" s="135">
        <v>455067</v>
      </c>
      <c r="P2715" s="182">
        <f>(C2715+4.2+coefficient!$B$21-0.5)/0.88*1.19</f>
        <v>18.999431818181819</v>
      </c>
      <c r="Q2715" s="137">
        <v>296</v>
      </c>
      <c r="R2715" s="137">
        <v>167454177</v>
      </c>
      <c r="S2715" s="137">
        <v>455068</v>
      </c>
      <c r="T2715" s="186">
        <f t="shared" si="190"/>
        <v>10.20965909090909</v>
      </c>
      <c r="U2715" s="187">
        <v>758</v>
      </c>
      <c r="V2715" s="187">
        <v>167454177</v>
      </c>
      <c r="W2715" s="187">
        <v>603390</v>
      </c>
      <c r="X2715" s="188">
        <f t="shared" si="191"/>
        <v>17.675568181818182</v>
      </c>
      <c r="Y2715" s="189">
        <v>759</v>
      </c>
      <c r="Z2715" s="189">
        <v>167454177</v>
      </c>
      <c r="AA2715" s="189">
        <v>603391</v>
      </c>
      <c r="AB2715" s="357">
        <v>14</v>
      </c>
      <c r="AC2715"/>
      <c r="AD2715"/>
      <c r="AE2715"/>
      <c r="AF2715"/>
      <c r="AG2715"/>
      <c r="AH2715"/>
      <c r="AI2715"/>
      <c r="AJ2715"/>
    </row>
    <row r="2716" spans="1:36" s="4" customFormat="1" x14ac:dyDescent="0.25">
      <c r="A2716" s="146" t="s">
        <v>3556</v>
      </c>
      <c r="B2716" s="190">
        <v>167454178</v>
      </c>
      <c r="C2716" s="191">
        <v>4.16</v>
      </c>
      <c r="D2716" s="192">
        <f>(C2716+4.2+coefficient!$B$20-0.5)/0.9*1.19</f>
        <v>22.292666666666662</v>
      </c>
      <c r="E2716" s="193">
        <f>(C2716+4.2+coefficient!$B$20-0.5)/0.95</f>
        <v>17.747368421052631</v>
      </c>
      <c r="F2716" s="178" t="s">
        <v>842</v>
      </c>
      <c r="G2716" s="179">
        <v>2715</v>
      </c>
      <c r="H2716" s="180">
        <f>(C2716+4.2+coefficient!$B$20)/0.85*1.19</f>
        <v>24.303999999999998</v>
      </c>
      <c r="I2716" s="132">
        <v>294</v>
      </c>
      <c r="J2716" s="132">
        <v>167454178</v>
      </c>
      <c r="K2716" s="132">
        <v>455069</v>
      </c>
      <c r="L2716" s="181">
        <f>(C2716+4.2+coefficient!$B$20)/0.88*1.19</f>
        <v>23.475454545454543</v>
      </c>
      <c r="M2716" s="135">
        <v>295</v>
      </c>
      <c r="N2716" s="135">
        <v>167454178</v>
      </c>
      <c r="O2716" s="135">
        <v>455070</v>
      </c>
      <c r="P2716" s="182">
        <f>(C2716+4.2+coefficient!$B$20-0.5)/0.88*1.19</f>
        <v>22.799318181818183</v>
      </c>
      <c r="Q2716" s="137">
        <v>296</v>
      </c>
      <c r="R2716" s="137">
        <v>167454178</v>
      </c>
      <c r="S2716" s="137">
        <v>455071</v>
      </c>
      <c r="T2716" s="186">
        <f t="shared" si="190"/>
        <v>11.305</v>
      </c>
      <c r="U2716" s="187">
        <v>758</v>
      </c>
      <c r="V2716" s="187">
        <v>167454178</v>
      </c>
      <c r="W2716" s="187">
        <v>603392</v>
      </c>
      <c r="X2716" s="188">
        <f t="shared" si="191"/>
        <v>21.475454545454543</v>
      </c>
      <c r="Y2716" s="189">
        <v>759</v>
      </c>
      <c r="Z2716" s="189">
        <v>167454178</v>
      </c>
      <c r="AA2716" s="189">
        <v>603393</v>
      </c>
      <c r="AB2716" s="357">
        <v>14</v>
      </c>
      <c r="AC2716"/>
      <c r="AD2716"/>
      <c r="AE2716"/>
      <c r="AF2716"/>
      <c r="AG2716"/>
      <c r="AH2716"/>
      <c r="AI2716"/>
      <c r="AJ2716"/>
    </row>
    <row r="2717" spans="1:36" s="4" customFormat="1" x14ac:dyDescent="0.25">
      <c r="A2717" s="125" t="s">
        <v>3557</v>
      </c>
      <c r="B2717" s="183">
        <v>167454179</v>
      </c>
      <c r="C2717" s="184">
        <v>4.16</v>
      </c>
      <c r="D2717" s="127">
        <f>(C2717+4.2+coefficient!$B$20-0.5)/0.9*1.19</f>
        <v>22.292666666666662</v>
      </c>
      <c r="E2717" s="128">
        <f>(C2717+4.2+coefficient!$B$20-0.5)/0.95</f>
        <v>17.747368421052631</v>
      </c>
      <c r="F2717" s="185" t="s">
        <v>842</v>
      </c>
      <c r="G2717" s="179">
        <v>2716</v>
      </c>
      <c r="H2717" s="180">
        <f>(C2717+4.2+coefficient!$B$20)/0.85*1.19</f>
        <v>24.303999999999998</v>
      </c>
      <c r="I2717" s="132">
        <v>294</v>
      </c>
      <c r="J2717" s="132">
        <v>167454179</v>
      </c>
      <c r="K2717" s="132">
        <v>455072</v>
      </c>
      <c r="L2717" s="181">
        <f>(C2717+4.2+coefficient!$B$20)/0.88*1.19</f>
        <v>23.475454545454543</v>
      </c>
      <c r="M2717" s="135">
        <v>295</v>
      </c>
      <c r="N2717" s="135">
        <v>167454179</v>
      </c>
      <c r="O2717" s="135">
        <v>455073</v>
      </c>
      <c r="P2717" s="182">
        <f>(C2717+4.2+coefficient!$B$20-0.5)/0.88*1.19</f>
        <v>22.799318181818183</v>
      </c>
      <c r="Q2717" s="137">
        <v>296</v>
      </c>
      <c r="R2717" s="137">
        <v>167454179</v>
      </c>
      <c r="S2717" s="137">
        <v>455074</v>
      </c>
      <c r="T2717" s="186">
        <f t="shared" si="190"/>
        <v>11.305</v>
      </c>
      <c r="U2717" s="187">
        <v>758</v>
      </c>
      <c r="V2717" s="187">
        <v>167454179</v>
      </c>
      <c r="W2717" s="187">
        <v>603394</v>
      </c>
      <c r="X2717" s="188">
        <f t="shared" si="191"/>
        <v>21.475454545454543</v>
      </c>
      <c r="Y2717" s="189">
        <v>759</v>
      </c>
      <c r="Z2717" s="189">
        <v>167454179</v>
      </c>
      <c r="AA2717" s="189">
        <v>603395</v>
      </c>
      <c r="AB2717" s="357">
        <v>14</v>
      </c>
      <c r="AC2717"/>
      <c r="AD2717"/>
      <c r="AE2717"/>
      <c r="AF2717"/>
      <c r="AG2717"/>
      <c r="AH2717"/>
      <c r="AI2717"/>
      <c r="AJ2717"/>
    </row>
    <row r="2718" spans="1:36" s="4" customFormat="1" x14ac:dyDescent="0.25">
      <c r="A2718" s="144" t="s">
        <v>3558</v>
      </c>
      <c r="B2718" s="183">
        <v>167454180</v>
      </c>
      <c r="C2718" s="184">
        <v>4.49</v>
      </c>
      <c r="D2718" s="127">
        <f>(C2718+4.2+coefficient!$B$21-0.5)/0.9*1.19</f>
        <v>20.084555555555557</v>
      </c>
      <c r="E2718" s="128">
        <f>(C2718+4.2+coefficient!$B$21-0.5)/0.95</f>
        <v>15.989473684210529</v>
      </c>
      <c r="F2718" s="178" t="s">
        <v>516</v>
      </c>
      <c r="G2718" s="179">
        <v>2717</v>
      </c>
      <c r="H2718" s="180">
        <f>(C2718+4.2+coefficient!$B$21)/0.85*1.19</f>
        <v>21.966000000000001</v>
      </c>
      <c r="I2718" s="132">
        <v>294</v>
      </c>
      <c r="J2718" s="132">
        <v>167454180</v>
      </c>
      <c r="K2718" s="132">
        <v>455075</v>
      </c>
      <c r="L2718" s="181">
        <f>(C2718+4.2+coefficient!$B$21)/0.88*1.19</f>
        <v>21.217159090909092</v>
      </c>
      <c r="M2718" s="135">
        <v>295</v>
      </c>
      <c r="N2718" s="135">
        <v>167454180</v>
      </c>
      <c r="O2718" s="135">
        <v>455076</v>
      </c>
      <c r="P2718" s="182">
        <f>(C2718+4.2+coefficient!$B$21-0.5)/0.88*1.19</f>
        <v>20.541022727272725</v>
      </c>
      <c r="Q2718" s="137">
        <v>296</v>
      </c>
      <c r="R2718" s="137">
        <v>167454180</v>
      </c>
      <c r="S2718" s="137">
        <v>455077</v>
      </c>
      <c r="T2718" s="186">
        <f t="shared" si="190"/>
        <v>11.751250000000002</v>
      </c>
      <c r="U2718" s="187">
        <v>758</v>
      </c>
      <c r="V2718" s="187">
        <v>167454180</v>
      </c>
      <c r="W2718" s="187">
        <v>603396</v>
      </c>
      <c r="X2718" s="188">
        <f t="shared" si="191"/>
        <v>19.217159090909092</v>
      </c>
      <c r="Y2718" s="189">
        <v>759</v>
      </c>
      <c r="Z2718" s="189">
        <v>167454180</v>
      </c>
      <c r="AA2718" s="189">
        <v>603397</v>
      </c>
      <c r="AB2718" s="357">
        <v>14</v>
      </c>
      <c r="AC2718"/>
      <c r="AD2718"/>
      <c r="AE2718"/>
      <c r="AF2718"/>
      <c r="AG2718"/>
      <c r="AH2718"/>
      <c r="AI2718"/>
      <c r="AJ2718"/>
    </row>
    <row r="2719" spans="1:36" s="4" customFormat="1" x14ac:dyDescent="0.25">
      <c r="A2719" s="148" t="s">
        <v>3559</v>
      </c>
      <c r="B2719" s="190">
        <v>167454181</v>
      </c>
      <c r="C2719" s="191">
        <v>5.3</v>
      </c>
      <c r="D2719" s="192">
        <f>(C2719+4.2+coefficient!$B$20-0.5)/0.9*1.19</f>
        <v>23.799999999999997</v>
      </c>
      <c r="E2719" s="193">
        <f>(C2719+4.2+coefficient!$B$20-0.5)/0.95</f>
        <v>18.947368421052634</v>
      </c>
      <c r="F2719" s="185" t="s">
        <v>842</v>
      </c>
      <c r="G2719" s="179">
        <v>2718</v>
      </c>
      <c r="H2719" s="180">
        <f>(C2719+4.2+coefficient!$B$20)/0.85*1.19</f>
        <v>25.9</v>
      </c>
      <c r="I2719" s="132">
        <v>294</v>
      </c>
      <c r="J2719" s="132">
        <v>167454181</v>
      </c>
      <c r="K2719" s="132">
        <v>455078</v>
      </c>
      <c r="L2719" s="181">
        <f>(C2719+4.2+coefficient!$B$20)/0.88*1.19</f>
        <v>25.017045454545453</v>
      </c>
      <c r="M2719" s="135">
        <v>295</v>
      </c>
      <c r="N2719" s="135">
        <v>167454181</v>
      </c>
      <c r="O2719" s="135">
        <v>455079</v>
      </c>
      <c r="P2719" s="182">
        <f>(C2719+4.2+coefficient!$B$20-0.5)/0.88*1.19</f>
        <v>24.34090909090909</v>
      </c>
      <c r="Q2719" s="137">
        <v>296</v>
      </c>
      <c r="R2719" s="137">
        <v>167454181</v>
      </c>
      <c r="S2719" s="137">
        <v>455080</v>
      </c>
      <c r="T2719" s="186">
        <f t="shared" si="190"/>
        <v>12.846590909090908</v>
      </c>
      <c r="U2719" s="187">
        <v>758</v>
      </c>
      <c r="V2719" s="187">
        <v>167454181</v>
      </c>
      <c r="W2719" s="187">
        <v>603398</v>
      </c>
      <c r="X2719" s="188">
        <f t="shared" si="191"/>
        <v>23.017045454545453</v>
      </c>
      <c r="Y2719" s="189">
        <v>759</v>
      </c>
      <c r="Z2719" s="189">
        <v>167454181</v>
      </c>
      <c r="AA2719" s="189">
        <v>603399</v>
      </c>
      <c r="AB2719" s="357">
        <v>14</v>
      </c>
      <c r="AC2719"/>
      <c r="AD2719"/>
      <c r="AE2719"/>
      <c r="AF2719"/>
      <c r="AG2719"/>
      <c r="AH2719"/>
      <c r="AI2719"/>
      <c r="AJ2719"/>
    </row>
    <row r="2720" spans="1:36" s="4" customFormat="1" x14ac:dyDescent="0.25">
      <c r="A2720" s="144" t="s">
        <v>3560</v>
      </c>
      <c r="B2720" s="183">
        <v>167454182</v>
      </c>
      <c r="C2720" s="184">
        <v>5.3</v>
      </c>
      <c r="D2720" s="127">
        <f>(C2720+4.2+coefficient!$B$20-0.5)/0.9*1.19</f>
        <v>23.799999999999997</v>
      </c>
      <c r="E2720" s="128">
        <f>(C2720+4.2+coefficient!$B$20-0.5)/0.95</f>
        <v>18.947368421052634</v>
      </c>
      <c r="F2720" s="178" t="s">
        <v>842</v>
      </c>
      <c r="G2720" s="179">
        <v>2719</v>
      </c>
      <c r="H2720" s="180">
        <f>(C2720+4.2+coefficient!$B$20)/0.85*1.19</f>
        <v>25.9</v>
      </c>
      <c r="I2720" s="132">
        <v>294</v>
      </c>
      <c r="J2720" s="132">
        <v>167454182</v>
      </c>
      <c r="K2720" s="132">
        <v>455081</v>
      </c>
      <c r="L2720" s="181">
        <f>(C2720+4.2+coefficient!$B$20)/0.88*1.19</f>
        <v>25.017045454545453</v>
      </c>
      <c r="M2720" s="135">
        <v>295</v>
      </c>
      <c r="N2720" s="135">
        <v>167454182</v>
      </c>
      <c r="O2720" s="135">
        <v>455082</v>
      </c>
      <c r="P2720" s="182">
        <f>(C2720+4.2+coefficient!$B$20-0.5)/0.88*1.19</f>
        <v>24.34090909090909</v>
      </c>
      <c r="Q2720" s="137">
        <v>296</v>
      </c>
      <c r="R2720" s="137">
        <v>167454182</v>
      </c>
      <c r="S2720" s="137">
        <v>455083</v>
      </c>
      <c r="T2720" s="186">
        <f t="shared" si="190"/>
        <v>12.846590909090908</v>
      </c>
      <c r="U2720" s="187">
        <v>758</v>
      </c>
      <c r="V2720" s="187">
        <v>167454182</v>
      </c>
      <c r="W2720" s="187">
        <v>603400</v>
      </c>
      <c r="X2720" s="188">
        <f t="shared" si="191"/>
        <v>23.017045454545453</v>
      </c>
      <c r="Y2720" s="189">
        <v>759</v>
      </c>
      <c r="Z2720" s="189">
        <v>167454182</v>
      </c>
      <c r="AA2720" s="189">
        <v>603401</v>
      </c>
      <c r="AB2720" s="357">
        <v>14</v>
      </c>
      <c r="AC2720"/>
      <c r="AD2720"/>
      <c r="AE2720"/>
      <c r="AF2720"/>
      <c r="AG2720"/>
      <c r="AH2720"/>
      <c r="AI2720"/>
      <c r="AJ2720"/>
    </row>
    <row r="2721" spans="1:36" s="4" customFormat="1" x14ac:dyDescent="0.25">
      <c r="A2721" s="125" t="s">
        <v>3561</v>
      </c>
      <c r="B2721" s="183">
        <v>167454183</v>
      </c>
      <c r="C2721" s="184">
        <v>5.22</v>
      </c>
      <c r="D2721" s="127">
        <f>(C2721+4.2+coefficient!$B$21-0.5)/0.9*1.19</f>
        <v>21.049777777777777</v>
      </c>
      <c r="E2721" s="128">
        <f>(C2721+4.2+coefficient!$B$21-0.5)/0.95</f>
        <v>16.757894736842108</v>
      </c>
      <c r="F2721" s="185" t="s">
        <v>516</v>
      </c>
      <c r="G2721" s="179">
        <v>2720</v>
      </c>
      <c r="H2721" s="180">
        <f>(C2721+4.2+coefficient!$B$21)/0.85*1.19</f>
        <v>22.988000000000003</v>
      </c>
      <c r="I2721" s="132">
        <v>294</v>
      </c>
      <c r="J2721" s="132">
        <v>167454183</v>
      </c>
      <c r="K2721" s="132">
        <v>455084</v>
      </c>
      <c r="L2721" s="181">
        <f>(C2721+4.2+coefficient!$B$21)/0.88*1.19</f>
        <v>22.204318181818181</v>
      </c>
      <c r="M2721" s="135">
        <v>295</v>
      </c>
      <c r="N2721" s="135">
        <v>167454183</v>
      </c>
      <c r="O2721" s="135">
        <v>455085</v>
      </c>
      <c r="P2721" s="182">
        <f>(C2721+4.2+coefficient!$B$21-0.5)/0.88*1.19</f>
        <v>21.528181818181821</v>
      </c>
      <c r="Q2721" s="137">
        <v>296</v>
      </c>
      <c r="R2721" s="137">
        <v>167454183</v>
      </c>
      <c r="S2721" s="137">
        <v>455086</v>
      </c>
      <c r="T2721" s="186">
        <f t="shared" si="190"/>
        <v>12.738409090909091</v>
      </c>
      <c r="U2721" s="187">
        <v>758</v>
      </c>
      <c r="V2721" s="187">
        <v>167454183</v>
      </c>
      <c r="W2721" s="187">
        <v>603402</v>
      </c>
      <c r="X2721" s="188">
        <f t="shared" si="191"/>
        <v>20.204318181818181</v>
      </c>
      <c r="Y2721" s="189">
        <v>759</v>
      </c>
      <c r="Z2721" s="189">
        <v>167454183</v>
      </c>
      <c r="AA2721" s="189">
        <v>603403</v>
      </c>
      <c r="AB2721" s="357">
        <v>9</v>
      </c>
      <c r="AC2721"/>
      <c r="AD2721"/>
      <c r="AE2721"/>
      <c r="AF2721"/>
      <c r="AG2721"/>
      <c r="AH2721"/>
      <c r="AI2721"/>
      <c r="AJ2721"/>
    </row>
    <row r="2722" spans="1:36" s="4" customFormat="1" x14ac:dyDescent="0.25">
      <c r="A2722" s="146" t="s">
        <v>3562</v>
      </c>
      <c r="B2722" s="190">
        <v>167454184</v>
      </c>
      <c r="C2722" s="191">
        <v>6.03</v>
      </c>
      <c r="D2722" s="192">
        <f>(C2722+4.2+coefficient!$B$20-0.5)/0.9*1.19</f>
        <v>24.765222222222221</v>
      </c>
      <c r="E2722" s="193">
        <f>(C2722+4.2+coefficient!$B$20-0.5)/0.95</f>
        <v>19.715789473684211</v>
      </c>
      <c r="F2722" s="178" t="s">
        <v>842</v>
      </c>
      <c r="G2722" s="179">
        <v>2721</v>
      </c>
      <c r="H2722" s="180">
        <f>(C2722+4.2+coefficient!$B$20)/0.85*1.19</f>
        <v>26.922000000000001</v>
      </c>
      <c r="I2722" s="132">
        <v>294</v>
      </c>
      <c r="J2722" s="132">
        <v>167454184</v>
      </c>
      <c r="K2722" s="132">
        <v>455087</v>
      </c>
      <c r="L2722" s="181">
        <f>(C2722+4.2+coefficient!$B$20)/0.88*1.19</f>
        <v>26.004204545454545</v>
      </c>
      <c r="M2722" s="135">
        <v>295</v>
      </c>
      <c r="N2722" s="135">
        <v>167454184</v>
      </c>
      <c r="O2722" s="135">
        <v>455088</v>
      </c>
      <c r="P2722" s="182">
        <f>(C2722+4.2+coefficient!$B$20-0.5)/0.88*1.19</f>
        <v>25.328068181818182</v>
      </c>
      <c r="Q2722" s="137">
        <v>296</v>
      </c>
      <c r="R2722" s="137">
        <v>167454184</v>
      </c>
      <c r="S2722" s="137">
        <v>455089</v>
      </c>
      <c r="T2722" s="186">
        <f t="shared" si="190"/>
        <v>13.83375</v>
      </c>
      <c r="U2722" s="187">
        <v>758</v>
      </c>
      <c r="V2722" s="187">
        <v>167454184</v>
      </c>
      <c r="W2722" s="187">
        <v>603404</v>
      </c>
      <c r="X2722" s="188">
        <f t="shared" si="191"/>
        <v>24.004204545454545</v>
      </c>
      <c r="Y2722" s="189">
        <v>759</v>
      </c>
      <c r="Z2722" s="189">
        <v>167454184</v>
      </c>
      <c r="AA2722" s="189">
        <v>603405</v>
      </c>
      <c r="AB2722" s="357">
        <v>9</v>
      </c>
      <c r="AC2722"/>
      <c r="AD2722"/>
      <c r="AE2722"/>
      <c r="AF2722"/>
      <c r="AG2722"/>
      <c r="AH2722"/>
      <c r="AI2722"/>
      <c r="AJ2722"/>
    </row>
    <row r="2723" spans="1:36" s="4" customFormat="1" x14ac:dyDescent="0.25">
      <c r="A2723" s="125" t="s">
        <v>3563</v>
      </c>
      <c r="B2723" s="183">
        <v>167454185</v>
      </c>
      <c r="C2723" s="184">
        <v>6.03</v>
      </c>
      <c r="D2723" s="127">
        <f>(C2723+4.2+coefficient!$B$20-0.5)/0.9*1.19</f>
        <v>24.765222222222221</v>
      </c>
      <c r="E2723" s="128">
        <f>(C2723+4.2+coefficient!$B$20-0.5)/0.95</f>
        <v>19.715789473684211</v>
      </c>
      <c r="F2723" s="185" t="s">
        <v>842</v>
      </c>
      <c r="G2723" s="179">
        <v>2722</v>
      </c>
      <c r="H2723" s="180">
        <f>(C2723+4.2+coefficient!$B$20)/0.85*1.19</f>
        <v>26.922000000000001</v>
      </c>
      <c r="I2723" s="132">
        <v>294</v>
      </c>
      <c r="J2723" s="132">
        <v>167454185</v>
      </c>
      <c r="K2723" s="132">
        <v>455090</v>
      </c>
      <c r="L2723" s="181">
        <f>(C2723+4.2+coefficient!$B$20)/0.88*1.19</f>
        <v>26.004204545454545</v>
      </c>
      <c r="M2723" s="135">
        <v>295</v>
      </c>
      <c r="N2723" s="135">
        <v>167454185</v>
      </c>
      <c r="O2723" s="135">
        <v>455091</v>
      </c>
      <c r="P2723" s="182">
        <f>(C2723+4.2+coefficient!$B$20-0.5)/0.88*1.19</f>
        <v>25.328068181818182</v>
      </c>
      <c r="Q2723" s="137">
        <v>296</v>
      </c>
      <c r="R2723" s="137">
        <v>167454185</v>
      </c>
      <c r="S2723" s="137">
        <v>455092</v>
      </c>
      <c r="T2723" s="186">
        <f t="shared" si="190"/>
        <v>13.83375</v>
      </c>
      <c r="U2723" s="187">
        <v>758</v>
      </c>
      <c r="V2723" s="187">
        <v>167454185</v>
      </c>
      <c r="W2723" s="187">
        <v>603406</v>
      </c>
      <c r="X2723" s="188">
        <f t="shared" si="191"/>
        <v>24.004204545454545</v>
      </c>
      <c r="Y2723" s="189">
        <v>759</v>
      </c>
      <c r="Z2723" s="189">
        <v>167454185</v>
      </c>
      <c r="AA2723" s="189">
        <v>603407</v>
      </c>
      <c r="AB2723" s="357">
        <v>9</v>
      </c>
      <c r="AC2723"/>
      <c r="AD2723"/>
      <c r="AE2723"/>
      <c r="AF2723"/>
      <c r="AG2723"/>
      <c r="AH2723"/>
      <c r="AI2723"/>
      <c r="AJ2723"/>
    </row>
    <row r="2724" spans="1:36" s="4" customFormat="1" x14ac:dyDescent="0.25">
      <c r="A2724" s="144" t="s">
        <v>3564</v>
      </c>
      <c r="B2724" s="183">
        <v>167454186</v>
      </c>
      <c r="C2724" s="184">
        <v>3.55</v>
      </c>
      <c r="D2724" s="127">
        <f>(C2724+4.2+coefficient!$B$21-0.5)/0.9*1.19</f>
        <v>18.841666666666665</v>
      </c>
      <c r="E2724" s="128">
        <f>(C2724+4.2+coefficient!$B$21-0.5)/0.95</f>
        <v>15</v>
      </c>
      <c r="F2724" s="178" t="s">
        <v>516</v>
      </c>
      <c r="G2724" s="179">
        <v>2723</v>
      </c>
      <c r="H2724" s="180">
        <f>(C2724+4.2+coefficient!$B$21)/0.85*1.19</f>
        <v>20.65</v>
      </c>
      <c r="I2724" s="132">
        <v>294</v>
      </c>
      <c r="J2724" s="132">
        <v>167454186</v>
      </c>
      <c r="K2724" s="132">
        <v>455093</v>
      </c>
      <c r="L2724" s="181">
        <f>(C2724+4.2+coefficient!$B$21)/0.88*1.19</f>
        <v>19.946022727272727</v>
      </c>
      <c r="M2724" s="135">
        <v>295</v>
      </c>
      <c r="N2724" s="135">
        <v>167454186</v>
      </c>
      <c r="O2724" s="135">
        <v>455094</v>
      </c>
      <c r="P2724" s="182">
        <f>(C2724+4.2+coefficient!$B$21-0.5)/0.88*1.19</f>
        <v>19.26988636363636</v>
      </c>
      <c r="Q2724" s="137">
        <v>296</v>
      </c>
      <c r="R2724" s="137">
        <v>167454186</v>
      </c>
      <c r="S2724" s="137">
        <v>455095</v>
      </c>
      <c r="T2724" s="186">
        <f t="shared" si="190"/>
        <v>10.480113636363635</v>
      </c>
      <c r="U2724" s="187">
        <v>758</v>
      </c>
      <c r="V2724" s="187">
        <v>167454186</v>
      </c>
      <c r="W2724" s="187">
        <v>603408</v>
      </c>
      <c r="X2724" s="188">
        <f t="shared" si="191"/>
        <v>17.946022727272727</v>
      </c>
      <c r="Y2724" s="189">
        <v>759</v>
      </c>
      <c r="Z2724" s="189">
        <v>167454186</v>
      </c>
      <c r="AA2724" s="189">
        <v>603409</v>
      </c>
      <c r="AB2724" s="357">
        <v>14</v>
      </c>
      <c r="AC2724"/>
      <c r="AD2724"/>
      <c r="AE2724"/>
      <c r="AF2724"/>
      <c r="AG2724"/>
      <c r="AH2724"/>
      <c r="AI2724"/>
      <c r="AJ2724"/>
    </row>
    <row r="2725" spans="1:36" s="4" customFormat="1" x14ac:dyDescent="0.25">
      <c r="A2725" s="148" t="s">
        <v>3565</v>
      </c>
      <c r="B2725" s="190">
        <v>167454187</v>
      </c>
      <c r="C2725" s="191">
        <v>4.3600000000000003</v>
      </c>
      <c r="D2725" s="192">
        <f>(C2725+4.2+coefficient!$B$20-0.5)/0.9*1.19</f>
        <v>22.557111111111116</v>
      </c>
      <c r="E2725" s="193">
        <f>(C2725+4.2+coefficient!$B$20-0.5)/0.95</f>
        <v>17.957894736842107</v>
      </c>
      <c r="F2725" s="185" t="s">
        <v>842</v>
      </c>
      <c r="G2725" s="179">
        <v>2724</v>
      </c>
      <c r="H2725" s="180">
        <f>(C2725+4.2+coefficient!$B$20)/0.85*1.19</f>
        <v>24.584000000000003</v>
      </c>
      <c r="I2725" s="132">
        <v>294</v>
      </c>
      <c r="J2725" s="132">
        <v>167454187</v>
      </c>
      <c r="K2725" s="132">
        <v>455096</v>
      </c>
      <c r="L2725" s="181">
        <f>(C2725+4.2+coefficient!$B$20)/0.88*1.19</f>
        <v>23.745909090909091</v>
      </c>
      <c r="M2725" s="135">
        <v>295</v>
      </c>
      <c r="N2725" s="135">
        <v>167454187</v>
      </c>
      <c r="O2725" s="135">
        <v>455097</v>
      </c>
      <c r="P2725" s="182">
        <f>(C2725+4.2+coefficient!$B$20-0.5)/0.88*1.19</f>
        <v>23.069772727272731</v>
      </c>
      <c r="Q2725" s="137">
        <v>296</v>
      </c>
      <c r="R2725" s="137">
        <v>167454187</v>
      </c>
      <c r="S2725" s="137">
        <v>455098</v>
      </c>
      <c r="T2725" s="186">
        <f t="shared" si="190"/>
        <v>11.575454545454546</v>
      </c>
      <c r="U2725" s="187">
        <v>758</v>
      </c>
      <c r="V2725" s="187">
        <v>167454187</v>
      </c>
      <c r="W2725" s="187">
        <v>603410</v>
      </c>
      <c r="X2725" s="188">
        <f t="shared" si="191"/>
        <v>21.745909090909091</v>
      </c>
      <c r="Y2725" s="189">
        <v>759</v>
      </c>
      <c r="Z2725" s="189">
        <v>167454187</v>
      </c>
      <c r="AA2725" s="189">
        <v>603411</v>
      </c>
      <c r="AB2725" s="357">
        <v>14</v>
      </c>
      <c r="AC2725"/>
      <c r="AD2725"/>
      <c r="AE2725"/>
      <c r="AF2725"/>
      <c r="AG2725"/>
      <c r="AH2725"/>
      <c r="AI2725"/>
      <c r="AJ2725"/>
    </row>
    <row r="2726" spans="1:36" s="4" customFormat="1" x14ac:dyDescent="0.25">
      <c r="A2726" s="144" t="s">
        <v>3566</v>
      </c>
      <c r="B2726" s="183">
        <v>167454188</v>
      </c>
      <c r="C2726" s="184">
        <v>4.3600000000000003</v>
      </c>
      <c r="D2726" s="127">
        <f>(C2726+4.2+coefficient!$B$20-0.5)/0.9*1.19</f>
        <v>22.557111111111116</v>
      </c>
      <c r="E2726" s="128">
        <f>(C2726+4.2+coefficient!$B$20-0.5)/0.95</f>
        <v>17.957894736842107</v>
      </c>
      <c r="F2726" s="178" t="s">
        <v>842</v>
      </c>
      <c r="G2726" s="179">
        <v>2725</v>
      </c>
      <c r="H2726" s="180">
        <f>(C2726+4.2+coefficient!$B$20)/0.85*1.19</f>
        <v>24.584000000000003</v>
      </c>
      <c r="I2726" s="132">
        <v>294</v>
      </c>
      <c r="J2726" s="132">
        <v>167454188</v>
      </c>
      <c r="K2726" s="132">
        <v>455099</v>
      </c>
      <c r="L2726" s="181">
        <f>(C2726+4.2+coefficient!$B$20)/0.88*1.19</f>
        <v>23.745909090909091</v>
      </c>
      <c r="M2726" s="135">
        <v>295</v>
      </c>
      <c r="N2726" s="135">
        <v>167454188</v>
      </c>
      <c r="O2726" s="135">
        <v>455100</v>
      </c>
      <c r="P2726" s="182">
        <f>(C2726+4.2+coefficient!$B$20-0.5)/0.88*1.19</f>
        <v>23.069772727272731</v>
      </c>
      <c r="Q2726" s="137">
        <v>296</v>
      </c>
      <c r="R2726" s="137">
        <v>167454188</v>
      </c>
      <c r="S2726" s="137">
        <v>455101</v>
      </c>
      <c r="T2726" s="186">
        <f t="shared" si="190"/>
        <v>11.575454545454546</v>
      </c>
      <c r="U2726" s="187">
        <v>758</v>
      </c>
      <c r="V2726" s="187">
        <v>167454188</v>
      </c>
      <c r="W2726" s="187">
        <v>603412</v>
      </c>
      <c r="X2726" s="188">
        <f t="shared" si="191"/>
        <v>21.745909090909091</v>
      </c>
      <c r="Y2726" s="189">
        <v>759</v>
      </c>
      <c r="Z2726" s="189">
        <v>167454188</v>
      </c>
      <c r="AA2726" s="189">
        <v>603413</v>
      </c>
      <c r="AB2726" s="357">
        <v>14</v>
      </c>
      <c r="AC2726"/>
      <c r="AD2726"/>
      <c r="AE2726"/>
      <c r="AF2726"/>
      <c r="AG2726"/>
      <c r="AH2726"/>
      <c r="AI2726"/>
      <c r="AJ2726"/>
    </row>
    <row r="2727" spans="1:36" s="4" customFormat="1" x14ac:dyDescent="0.25">
      <c r="A2727" s="125" t="s">
        <v>3567</v>
      </c>
      <c r="B2727" s="183">
        <v>167454189</v>
      </c>
      <c r="C2727" s="184">
        <v>3.55</v>
      </c>
      <c r="D2727" s="127">
        <f>(C2727+4.2+coefficient!$B$21-0.5)/0.9*1.19</f>
        <v>18.841666666666665</v>
      </c>
      <c r="E2727" s="128">
        <f>(C2727+4.2+coefficient!$B$21-0.5)/0.95</f>
        <v>15</v>
      </c>
      <c r="F2727" s="185" t="s">
        <v>516</v>
      </c>
      <c r="G2727" s="179">
        <v>2726</v>
      </c>
      <c r="H2727" s="180">
        <f>(C2727+4.2+coefficient!$B$21)/0.85*1.19</f>
        <v>20.65</v>
      </c>
      <c r="I2727" s="132">
        <v>294</v>
      </c>
      <c r="J2727" s="132">
        <v>167454189</v>
      </c>
      <c r="K2727" s="132">
        <v>455102</v>
      </c>
      <c r="L2727" s="181">
        <f>(C2727+4.2+coefficient!$B$21)/0.88*1.19</f>
        <v>19.946022727272727</v>
      </c>
      <c r="M2727" s="135">
        <v>295</v>
      </c>
      <c r="N2727" s="135">
        <v>167454189</v>
      </c>
      <c r="O2727" s="135">
        <v>455103</v>
      </c>
      <c r="P2727" s="182">
        <f>(C2727+4.2+coefficient!$B$21-0.5)/0.88*1.19</f>
        <v>19.26988636363636</v>
      </c>
      <c r="Q2727" s="137">
        <v>296</v>
      </c>
      <c r="R2727" s="137">
        <v>167454189</v>
      </c>
      <c r="S2727" s="137">
        <v>455104</v>
      </c>
      <c r="T2727" s="186">
        <f t="shared" si="190"/>
        <v>10.480113636363635</v>
      </c>
      <c r="U2727" s="187">
        <v>758</v>
      </c>
      <c r="V2727" s="187">
        <v>167454189</v>
      </c>
      <c r="W2727" s="187">
        <v>603414</v>
      </c>
      <c r="X2727" s="188">
        <f t="shared" si="191"/>
        <v>17.946022727272727</v>
      </c>
      <c r="Y2727" s="189">
        <v>759</v>
      </c>
      <c r="Z2727" s="189">
        <v>167454189</v>
      </c>
      <c r="AA2727" s="189">
        <v>603415</v>
      </c>
      <c r="AB2727" s="357">
        <v>14</v>
      </c>
      <c r="AC2727"/>
      <c r="AD2727"/>
      <c r="AE2727"/>
      <c r="AF2727"/>
      <c r="AG2727"/>
      <c r="AH2727"/>
      <c r="AI2727"/>
      <c r="AJ2727"/>
    </row>
    <row r="2728" spans="1:36" s="4" customFormat="1" x14ac:dyDescent="0.25">
      <c r="A2728" s="146" t="s">
        <v>3568</v>
      </c>
      <c r="B2728" s="190">
        <v>167454190</v>
      </c>
      <c r="C2728" s="191">
        <v>4.3600000000000003</v>
      </c>
      <c r="D2728" s="192">
        <f>(C2728+4.2+coefficient!$B$20-0.5)/0.9*1.19</f>
        <v>22.557111111111116</v>
      </c>
      <c r="E2728" s="193">
        <f>(C2728+4.2+coefficient!$B$20-0.5)/0.95</f>
        <v>17.957894736842107</v>
      </c>
      <c r="F2728" s="178" t="s">
        <v>842</v>
      </c>
      <c r="G2728" s="179">
        <v>2727</v>
      </c>
      <c r="H2728" s="180">
        <f>(C2728+4.2+coefficient!$B$20)/0.85*1.19</f>
        <v>24.584000000000003</v>
      </c>
      <c r="I2728" s="132">
        <v>294</v>
      </c>
      <c r="J2728" s="132">
        <v>167454190</v>
      </c>
      <c r="K2728" s="132">
        <v>455105</v>
      </c>
      <c r="L2728" s="181">
        <f>(C2728+4.2+coefficient!$B$20)/0.88*1.19</f>
        <v>23.745909090909091</v>
      </c>
      <c r="M2728" s="135">
        <v>295</v>
      </c>
      <c r="N2728" s="135">
        <v>167454190</v>
      </c>
      <c r="O2728" s="135">
        <v>455106</v>
      </c>
      <c r="P2728" s="182">
        <f>(C2728+4.2+coefficient!$B$20-0.5)/0.88*1.19</f>
        <v>23.069772727272731</v>
      </c>
      <c r="Q2728" s="137">
        <v>296</v>
      </c>
      <c r="R2728" s="137">
        <v>167454190</v>
      </c>
      <c r="S2728" s="137">
        <v>455107</v>
      </c>
      <c r="T2728" s="186">
        <f t="shared" si="190"/>
        <v>11.575454545454546</v>
      </c>
      <c r="U2728" s="187">
        <v>758</v>
      </c>
      <c r="V2728" s="187">
        <v>167454190</v>
      </c>
      <c r="W2728" s="187">
        <v>603416</v>
      </c>
      <c r="X2728" s="188">
        <f t="shared" si="191"/>
        <v>21.745909090909091</v>
      </c>
      <c r="Y2728" s="189">
        <v>759</v>
      </c>
      <c r="Z2728" s="189">
        <v>167454190</v>
      </c>
      <c r="AA2728" s="189">
        <v>603417</v>
      </c>
      <c r="AB2728" s="357">
        <v>14</v>
      </c>
      <c r="AC2728"/>
      <c r="AD2728"/>
      <c r="AE2728"/>
      <c r="AF2728"/>
      <c r="AG2728"/>
      <c r="AH2728"/>
      <c r="AI2728"/>
      <c r="AJ2728"/>
    </row>
    <row r="2729" spans="1:36" s="4" customFormat="1" x14ac:dyDescent="0.25">
      <c r="A2729" s="125" t="s">
        <v>3569</v>
      </c>
      <c r="B2729" s="183">
        <v>167454191</v>
      </c>
      <c r="C2729" s="184">
        <v>4.3600000000000003</v>
      </c>
      <c r="D2729" s="127">
        <f>(C2729+4.2+coefficient!$B$20-0.5)/0.9*1.19</f>
        <v>22.557111111111116</v>
      </c>
      <c r="E2729" s="128">
        <f>(C2729+4.2+coefficient!$B$20-0.5)/0.95</f>
        <v>17.957894736842107</v>
      </c>
      <c r="F2729" s="185" t="s">
        <v>842</v>
      </c>
      <c r="G2729" s="179">
        <v>2728</v>
      </c>
      <c r="H2729" s="180">
        <f>(C2729+4.2+coefficient!$B$20)/0.85*1.19</f>
        <v>24.584000000000003</v>
      </c>
      <c r="I2729" s="132">
        <v>294</v>
      </c>
      <c r="J2729" s="132">
        <v>167454191</v>
      </c>
      <c r="K2729" s="132">
        <v>455108</v>
      </c>
      <c r="L2729" s="181">
        <f>(C2729+4.2+coefficient!$B$20)/0.88*1.19</f>
        <v>23.745909090909091</v>
      </c>
      <c r="M2729" s="135">
        <v>295</v>
      </c>
      <c r="N2729" s="135">
        <v>167454191</v>
      </c>
      <c r="O2729" s="135">
        <v>455109</v>
      </c>
      <c r="P2729" s="182">
        <f>(C2729+4.2+coefficient!$B$20-0.5)/0.88*1.19</f>
        <v>23.069772727272731</v>
      </c>
      <c r="Q2729" s="137">
        <v>296</v>
      </c>
      <c r="R2729" s="137">
        <v>167454191</v>
      </c>
      <c r="S2729" s="137">
        <v>455110</v>
      </c>
      <c r="T2729" s="186">
        <f t="shared" si="190"/>
        <v>11.575454545454546</v>
      </c>
      <c r="U2729" s="187">
        <v>758</v>
      </c>
      <c r="V2729" s="187">
        <v>167454191</v>
      </c>
      <c r="W2729" s="187">
        <v>603418</v>
      </c>
      <c r="X2729" s="188">
        <f t="shared" si="191"/>
        <v>21.745909090909091</v>
      </c>
      <c r="Y2729" s="189">
        <v>759</v>
      </c>
      <c r="Z2729" s="189">
        <v>167454191</v>
      </c>
      <c r="AA2729" s="189">
        <v>603419</v>
      </c>
      <c r="AB2729" s="357">
        <v>14</v>
      </c>
      <c r="AC2729"/>
      <c r="AD2729"/>
      <c r="AE2729"/>
      <c r="AF2729"/>
      <c r="AG2729"/>
      <c r="AH2729"/>
      <c r="AI2729"/>
      <c r="AJ2729"/>
    </row>
    <row r="2730" spans="1:36" s="4" customFormat="1" x14ac:dyDescent="0.25">
      <c r="A2730" s="144" t="s">
        <v>3570</v>
      </c>
      <c r="B2730" s="183">
        <v>167454192</v>
      </c>
      <c r="C2730" s="184">
        <v>3.7</v>
      </c>
      <c r="D2730" s="127">
        <f>(C2730+4.2+coefficient!$B$21-0.5)/0.9*1.19</f>
        <v>19.04</v>
      </c>
      <c r="E2730" s="128">
        <f>(C2730+4.2+coefficient!$B$21-0.5)/0.95</f>
        <v>15.157894736842106</v>
      </c>
      <c r="F2730" s="178" t="s">
        <v>516</v>
      </c>
      <c r="G2730" s="179">
        <v>2729</v>
      </c>
      <c r="H2730" s="180">
        <f>(C2730+4.2+coefficient!$B$21)/0.85*1.19</f>
        <v>20.86</v>
      </c>
      <c r="I2730" s="132">
        <v>294</v>
      </c>
      <c r="J2730" s="132">
        <v>167454192</v>
      </c>
      <c r="K2730" s="132">
        <v>455111</v>
      </c>
      <c r="L2730" s="181">
        <f>(C2730+4.2+coefficient!$B$21)/0.88*1.19</f>
        <v>20.148863636363636</v>
      </c>
      <c r="M2730" s="135">
        <v>295</v>
      </c>
      <c r="N2730" s="135">
        <v>167454192</v>
      </c>
      <c r="O2730" s="135">
        <v>455112</v>
      </c>
      <c r="P2730" s="182">
        <f>(C2730+4.2+coefficient!$B$21-0.5)/0.88*1.19</f>
        <v>19.472727272727273</v>
      </c>
      <c r="Q2730" s="137">
        <v>296</v>
      </c>
      <c r="R2730" s="137">
        <v>167454192</v>
      </c>
      <c r="S2730" s="137">
        <v>455113</v>
      </c>
      <c r="T2730" s="186">
        <f t="shared" si="190"/>
        <v>10.682954545454546</v>
      </c>
      <c r="U2730" s="187">
        <v>758</v>
      </c>
      <c r="V2730" s="187">
        <v>167454192</v>
      </c>
      <c r="W2730" s="187">
        <v>603420</v>
      </c>
      <c r="X2730" s="188">
        <f t="shared" si="191"/>
        <v>18.148863636363636</v>
      </c>
      <c r="Y2730" s="189">
        <v>759</v>
      </c>
      <c r="Z2730" s="189">
        <v>167454192</v>
      </c>
      <c r="AA2730" s="189">
        <v>603421</v>
      </c>
      <c r="AB2730" s="357">
        <v>14</v>
      </c>
      <c r="AC2730"/>
      <c r="AD2730"/>
      <c r="AE2730"/>
      <c r="AF2730"/>
      <c r="AG2730"/>
      <c r="AH2730"/>
      <c r="AI2730"/>
      <c r="AJ2730"/>
    </row>
    <row r="2731" spans="1:36" s="4" customFormat="1" x14ac:dyDescent="0.25">
      <c r="A2731" s="148" t="s">
        <v>3571</v>
      </c>
      <c r="B2731" s="190">
        <v>167454193</v>
      </c>
      <c r="C2731" s="191">
        <v>4.51</v>
      </c>
      <c r="D2731" s="192">
        <f>(C2731+4.2+coefficient!$B$20-0.5)/0.9*1.19</f>
        <v>22.755444444444446</v>
      </c>
      <c r="E2731" s="193">
        <f>(C2731+4.2+coefficient!$B$20-0.5)/0.95</f>
        <v>18.115789473684213</v>
      </c>
      <c r="F2731" s="185" t="s">
        <v>842</v>
      </c>
      <c r="G2731" s="179">
        <v>2730</v>
      </c>
      <c r="H2731" s="180">
        <f>(C2731+4.2+coefficient!$B$20)/0.85*1.19</f>
        <v>24.794</v>
      </c>
      <c r="I2731" s="132">
        <v>294</v>
      </c>
      <c r="J2731" s="132">
        <v>167454193</v>
      </c>
      <c r="K2731" s="132">
        <v>455114</v>
      </c>
      <c r="L2731" s="181">
        <f>(C2731+4.2+coefficient!$B$20)/0.88*1.19</f>
        <v>23.94875</v>
      </c>
      <c r="M2731" s="135">
        <v>295</v>
      </c>
      <c r="N2731" s="135">
        <v>167454193</v>
      </c>
      <c r="O2731" s="135">
        <v>455115</v>
      </c>
      <c r="P2731" s="182">
        <f>(C2731+4.2+coefficient!$B$20-0.5)/0.88*1.19</f>
        <v>23.272613636363637</v>
      </c>
      <c r="Q2731" s="137">
        <v>296</v>
      </c>
      <c r="R2731" s="137">
        <v>167454193</v>
      </c>
      <c r="S2731" s="137">
        <v>455116</v>
      </c>
      <c r="T2731" s="186">
        <f t="shared" si="190"/>
        <v>11.778295454545455</v>
      </c>
      <c r="U2731" s="187">
        <v>758</v>
      </c>
      <c r="V2731" s="187">
        <v>167454193</v>
      </c>
      <c r="W2731" s="187">
        <v>603422</v>
      </c>
      <c r="X2731" s="188">
        <f t="shared" si="191"/>
        <v>21.94875</v>
      </c>
      <c r="Y2731" s="189">
        <v>759</v>
      </c>
      <c r="Z2731" s="189">
        <v>167454193</v>
      </c>
      <c r="AA2731" s="189">
        <v>603423</v>
      </c>
      <c r="AB2731" s="357">
        <v>14</v>
      </c>
      <c r="AC2731"/>
      <c r="AD2731"/>
      <c r="AE2731"/>
      <c r="AF2731"/>
      <c r="AG2731"/>
      <c r="AH2731"/>
      <c r="AI2731"/>
      <c r="AJ2731"/>
    </row>
    <row r="2732" spans="1:36" s="4" customFormat="1" x14ac:dyDescent="0.25">
      <c r="A2732" s="144" t="s">
        <v>3572</v>
      </c>
      <c r="B2732" s="183">
        <v>167454194</v>
      </c>
      <c r="C2732" s="184">
        <v>4.51</v>
      </c>
      <c r="D2732" s="127">
        <f>(C2732+4.2+coefficient!$B$20-0.5)/0.9*1.19</f>
        <v>22.755444444444446</v>
      </c>
      <c r="E2732" s="128">
        <f>(C2732+4.2+coefficient!$B$20-0.5)/0.95</f>
        <v>18.115789473684213</v>
      </c>
      <c r="F2732" s="178" t="s">
        <v>842</v>
      </c>
      <c r="G2732" s="179">
        <v>2731</v>
      </c>
      <c r="H2732" s="180">
        <f>(C2732+4.2+coefficient!$B$20)/0.85*1.19</f>
        <v>24.794</v>
      </c>
      <c r="I2732" s="132">
        <v>294</v>
      </c>
      <c r="J2732" s="132">
        <v>167454194</v>
      </c>
      <c r="K2732" s="132">
        <v>455117</v>
      </c>
      <c r="L2732" s="181">
        <f>(C2732+4.2+coefficient!$B$20)/0.88*1.19</f>
        <v>23.94875</v>
      </c>
      <c r="M2732" s="135">
        <v>295</v>
      </c>
      <c r="N2732" s="135">
        <v>167454194</v>
      </c>
      <c r="O2732" s="135">
        <v>455118</v>
      </c>
      <c r="P2732" s="182">
        <f>(C2732+4.2+coefficient!$B$20-0.5)/0.88*1.19</f>
        <v>23.272613636363637</v>
      </c>
      <c r="Q2732" s="137">
        <v>296</v>
      </c>
      <c r="R2732" s="137">
        <v>167454194</v>
      </c>
      <c r="S2732" s="137">
        <v>455119</v>
      </c>
      <c r="T2732" s="186">
        <f t="shared" si="190"/>
        <v>11.778295454545455</v>
      </c>
      <c r="U2732" s="187">
        <v>758</v>
      </c>
      <c r="V2732" s="187">
        <v>167454194</v>
      </c>
      <c r="W2732" s="187">
        <v>603424</v>
      </c>
      <c r="X2732" s="188">
        <f t="shared" si="191"/>
        <v>21.94875</v>
      </c>
      <c r="Y2732" s="189">
        <v>759</v>
      </c>
      <c r="Z2732" s="189">
        <v>167454194</v>
      </c>
      <c r="AA2732" s="189">
        <v>603425</v>
      </c>
      <c r="AB2732" s="357">
        <v>14</v>
      </c>
      <c r="AC2732"/>
      <c r="AD2732"/>
      <c r="AE2732"/>
      <c r="AF2732"/>
      <c r="AG2732"/>
      <c r="AH2732"/>
      <c r="AI2732"/>
      <c r="AJ2732"/>
    </row>
    <row r="2733" spans="1:36" s="4" customFormat="1" x14ac:dyDescent="0.25">
      <c r="A2733" s="125" t="s">
        <v>3573</v>
      </c>
      <c r="B2733" s="183">
        <v>167454195</v>
      </c>
      <c r="C2733" s="184">
        <v>2.04</v>
      </c>
      <c r="D2733" s="127">
        <f>(C2733+4.2+coefficient!$B$21-0.5)/0.9*1.19</f>
        <v>16.845111111111109</v>
      </c>
      <c r="E2733" s="128">
        <f>(C2733+4.2+coefficient!$B$21-0.5)/0.95</f>
        <v>13.410526315789475</v>
      </c>
      <c r="F2733" s="185" t="s">
        <v>516</v>
      </c>
      <c r="G2733" s="179">
        <v>2732</v>
      </c>
      <c r="H2733" s="180">
        <f>(C2733+4.2+coefficient!$B$21)/0.85*1.19</f>
        <v>18.536000000000001</v>
      </c>
      <c r="I2733" s="132">
        <v>294</v>
      </c>
      <c r="J2733" s="132">
        <v>167454195</v>
      </c>
      <c r="K2733" s="132">
        <v>455120</v>
      </c>
      <c r="L2733" s="181">
        <f>(C2733+4.2+coefficient!$B$21)/0.88*1.19</f>
        <v>17.904090909090908</v>
      </c>
      <c r="M2733" s="135">
        <v>295</v>
      </c>
      <c r="N2733" s="135">
        <v>167454195</v>
      </c>
      <c r="O2733" s="135">
        <v>455121</v>
      </c>
      <c r="P2733" s="182">
        <f>(C2733+4.2+coefficient!$B$21-0.5)/0.88*1.19</f>
        <v>17.227954545454544</v>
      </c>
      <c r="Q2733" s="137">
        <v>296</v>
      </c>
      <c r="R2733" s="137">
        <v>167454195</v>
      </c>
      <c r="S2733" s="137">
        <v>455122</v>
      </c>
      <c r="T2733" s="186">
        <f t="shared" si="190"/>
        <v>8.4381818181818176</v>
      </c>
      <c r="U2733" s="187">
        <v>758</v>
      </c>
      <c r="V2733" s="187">
        <v>167454195</v>
      </c>
      <c r="W2733" s="187">
        <v>603426</v>
      </c>
      <c r="X2733" s="188">
        <f>L2733-4.9</f>
        <v>13.004090909090907</v>
      </c>
      <c r="Y2733" s="189">
        <v>759</v>
      </c>
      <c r="Z2733" s="189">
        <v>167454195</v>
      </c>
      <c r="AA2733" s="189">
        <v>603427</v>
      </c>
      <c r="AB2733" s="357">
        <v>32</v>
      </c>
      <c r="AC2733"/>
      <c r="AD2733"/>
      <c r="AE2733"/>
      <c r="AF2733"/>
      <c r="AG2733"/>
      <c r="AH2733"/>
      <c r="AI2733"/>
      <c r="AJ2733"/>
    </row>
    <row r="2734" spans="1:36" s="4" customFormat="1" x14ac:dyDescent="0.25">
      <c r="A2734" s="144" t="s">
        <v>3574</v>
      </c>
      <c r="B2734" s="183">
        <v>167454196</v>
      </c>
      <c r="C2734" s="184">
        <v>3.46</v>
      </c>
      <c r="D2734" s="127">
        <f>(C2734+4.2+coefficient!$B$20-0.5)/0.9*1.19</f>
        <v>21.367111111111111</v>
      </c>
      <c r="E2734" s="128">
        <f>(C2734+4.2+coefficient!$B$20-0.5)/0.95</f>
        <v>17.010526315789473</v>
      </c>
      <c r="F2734" s="178" t="s">
        <v>842</v>
      </c>
      <c r="G2734" s="179">
        <v>2733</v>
      </c>
      <c r="H2734" s="180">
        <f>(C2734+4.2+coefficient!$B$20)/0.85*1.19</f>
        <v>23.324000000000002</v>
      </c>
      <c r="I2734" s="132">
        <v>294</v>
      </c>
      <c r="J2734" s="132">
        <v>167454196</v>
      </c>
      <c r="K2734" s="132">
        <v>455123</v>
      </c>
      <c r="L2734" s="181">
        <f>(C2734+4.2+coefficient!$B$20)/0.88*1.19</f>
        <v>22.528863636363639</v>
      </c>
      <c r="M2734" s="135">
        <v>295</v>
      </c>
      <c r="N2734" s="135">
        <v>167454196</v>
      </c>
      <c r="O2734" s="135">
        <v>455124</v>
      </c>
      <c r="P2734" s="182">
        <f>(C2734+4.2+coefficient!$B$20-0.5)/0.88*1.19</f>
        <v>21.852727272727272</v>
      </c>
      <c r="Q2734" s="137">
        <v>296</v>
      </c>
      <c r="R2734" s="137">
        <v>167454196</v>
      </c>
      <c r="S2734" s="137">
        <v>455125</v>
      </c>
      <c r="T2734" s="186">
        <f t="shared" si="190"/>
        <v>10.358409090909092</v>
      </c>
      <c r="U2734" s="187">
        <v>758</v>
      </c>
      <c r="V2734" s="187">
        <v>167454196</v>
      </c>
      <c r="W2734" s="187">
        <v>603428</v>
      </c>
      <c r="X2734" s="188">
        <f>L2734-4.9</f>
        <v>17.62886363636364</v>
      </c>
      <c r="Y2734" s="189">
        <v>759</v>
      </c>
      <c r="Z2734" s="189">
        <v>167454196</v>
      </c>
      <c r="AA2734" s="189">
        <v>603429</v>
      </c>
      <c r="AB2734" s="357">
        <v>32</v>
      </c>
      <c r="AC2734"/>
      <c r="AD2734"/>
      <c r="AE2734"/>
      <c r="AF2734"/>
      <c r="AG2734"/>
      <c r="AH2734"/>
      <c r="AI2734"/>
      <c r="AJ2734"/>
    </row>
    <row r="2735" spans="1:36" s="4" customFormat="1" x14ac:dyDescent="0.25">
      <c r="A2735" s="125" t="s">
        <v>3575</v>
      </c>
      <c r="B2735" s="183">
        <v>167454197</v>
      </c>
      <c r="C2735" s="184">
        <v>4.3600000000000003</v>
      </c>
      <c r="D2735" s="127">
        <f>(C2735+4.2+coefficient!$B$19-0.5)/0.9*1.19</f>
        <v>26.523777777777781</v>
      </c>
      <c r="E2735" s="128">
        <f>(C2735+4.2+coefficient!$B$19-0.5)/0.95</f>
        <v>21.115789473684213</v>
      </c>
      <c r="F2735" s="185" t="s">
        <v>841</v>
      </c>
      <c r="G2735" s="179">
        <v>2734</v>
      </c>
      <c r="H2735" s="180">
        <f>(C2735+4.2+coefficient!$B$19)/0.85*1.19</f>
        <v>28.784000000000002</v>
      </c>
      <c r="I2735" s="132">
        <v>294</v>
      </c>
      <c r="J2735" s="132">
        <v>167454197</v>
      </c>
      <c r="K2735" s="132">
        <v>455126</v>
      </c>
      <c r="L2735" s="181">
        <f>(C2735+4.2+coefficient!$B$19)/0.88*1.19</f>
        <v>27.802727272727275</v>
      </c>
      <c r="M2735" s="135">
        <v>295</v>
      </c>
      <c r="N2735" s="135">
        <v>167454197</v>
      </c>
      <c r="O2735" s="135">
        <v>455127</v>
      </c>
      <c r="P2735" s="182">
        <f>(C2735+4.2+coefficient!$B$19-0.5)/0.88*1.19</f>
        <v>27.126590909090908</v>
      </c>
      <c r="Q2735" s="137">
        <v>296</v>
      </c>
      <c r="R2735" s="137">
        <v>167454197</v>
      </c>
      <c r="S2735" s="137">
        <v>455128</v>
      </c>
      <c r="T2735" s="186">
        <f t="shared" si="190"/>
        <v>11.575454545454546</v>
      </c>
      <c r="U2735" s="187">
        <v>758</v>
      </c>
      <c r="V2735" s="187">
        <v>167454197</v>
      </c>
      <c r="W2735" s="187">
        <v>603430</v>
      </c>
      <c r="X2735" s="188">
        <f>L2735-4.9</f>
        <v>22.902727272727276</v>
      </c>
      <c r="Y2735" s="189">
        <v>759</v>
      </c>
      <c r="Z2735" s="189">
        <v>167454197</v>
      </c>
      <c r="AA2735" s="189">
        <v>603431</v>
      </c>
      <c r="AB2735" s="357">
        <v>32</v>
      </c>
      <c r="AC2735"/>
      <c r="AD2735"/>
      <c r="AE2735"/>
      <c r="AF2735"/>
      <c r="AG2735"/>
      <c r="AH2735"/>
      <c r="AI2735"/>
      <c r="AJ2735"/>
    </row>
    <row r="2736" spans="1:36" s="4" customFormat="1" x14ac:dyDescent="0.25">
      <c r="A2736" s="144" t="s">
        <v>3576</v>
      </c>
      <c r="B2736" s="183">
        <v>167454198</v>
      </c>
      <c r="C2736" s="184">
        <v>2.73</v>
      </c>
      <c r="D2736" s="127">
        <f>(C2736+4.2+coefficient!$B$20-0.5)/0.9*1.19</f>
        <v>20.401888888888884</v>
      </c>
      <c r="E2736" s="128">
        <f>(C2736+4.2+coefficient!$B$20-0.5)/0.95</f>
        <v>16.242105263157896</v>
      </c>
      <c r="F2736" s="178" t="s">
        <v>842</v>
      </c>
      <c r="G2736" s="179">
        <v>2735</v>
      </c>
      <c r="H2736" s="180">
        <f>(C2736+4.2+coefficient!$B$20)/0.85*1.19</f>
        <v>22.302</v>
      </c>
      <c r="I2736" s="132">
        <v>294</v>
      </c>
      <c r="J2736" s="132">
        <v>167454198</v>
      </c>
      <c r="K2736" s="132">
        <v>455129</v>
      </c>
      <c r="L2736" s="181">
        <f>(C2736+4.2+coefficient!$B$20)/0.88*1.19</f>
        <v>21.541704545454543</v>
      </c>
      <c r="M2736" s="135">
        <v>295</v>
      </c>
      <c r="N2736" s="135">
        <v>167454198</v>
      </c>
      <c r="O2736" s="135">
        <v>455130</v>
      </c>
      <c r="P2736" s="182">
        <f>(C2736+4.2+coefficient!$B$20-0.5)/0.88*1.19</f>
        <v>20.865568181818183</v>
      </c>
      <c r="Q2736" s="137">
        <v>296</v>
      </c>
      <c r="R2736" s="137">
        <v>167454198</v>
      </c>
      <c r="S2736" s="137">
        <v>455131</v>
      </c>
      <c r="T2736" s="186">
        <f t="shared" si="190"/>
        <v>9.3712499999999999</v>
      </c>
      <c r="U2736" s="187">
        <v>758</v>
      </c>
      <c r="V2736" s="187">
        <v>167454198</v>
      </c>
      <c r="W2736" s="187">
        <v>603432</v>
      </c>
      <c r="X2736" s="188">
        <f>L2736-4.9</f>
        <v>16.641704545454544</v>
      </c>
      <c r="Y2736" s="189">
        <v>759</v>
      </c>
      <c r="Z2736" s="189">
        <v>167454198</v>
      </c>
      <c r="AA2736" s="189">
        <v>603433</v>
      </c>
      <c r="AB2736" s="357">
        <v>32</v>
      </c>
      <c r="AC2736"/>
      <c r="AD2736"/>
      <c r="AE2736"/>
      <c r="AF2736"/>
      <c r="AG2736"/>
      <c r="AH2736"/>
      <c r="AI2736"/>
      <c r="AJ2736"/>
    </row>
    <row r="2737" spans="1:36" s="4" customFormat="1" x14ac:dyDescent="0.25">
      <c r="A2737" s="125" t="s">
        <v>3577</v>
      </c>
      <c r="B2737" s="183">
        <v>167454199</v>
      </c>
      <c r="C2737" s="184">
        <v>3.63</v>
      </c>
      <c r="D2737" s="127">
        <f>(C2737+4.2+coefficient!$B$19-0.5)/0.9*1.19</f>
        <v>25.55855555555555</v>
      </c>
      <c r="E2737" s="128">
        <f>(C2737+4.2+coefficient!$B$19-0.5)/0.95</f>
        <v>20.347368421052632</v>
      </c>
      <c r="F2737" s="185" t="s">
        <v>841</v>
      </c>
      <c r="G2737" s="179">
        <v>2736</v>
      </c>
      <c r="H2737" s="180">
        <f>(C2737+4.2+coefficient!$B$19)/0.85*1.19</f>
        <v>27.761999999999997</v>
      </c>
      <c r="I2737" s="132">
        <v>294</v>
      </c>
      <c r="J2737" s="132">
        <v>167454199</v>
      </c>
      <c r="K2737" s="132">
        <v>455132</v>
      </c>
      <c r="L2737" s="181">
        <f>(C2737+4.2+coefficient!$B$19)/0.88*1.19</f>
        <v>26.815568181818179</v>
      </c>
      <c r="M2737" s="135">
        <v>295</v>
      </c>
      <c r="N2737" s="135">
        <v>167454199</v>
      </c>
      <c r="O2737" s="135">
        <v>455133</v>
      </c>
      <c r="P2737" s="182">
        <f>(C2737+4.2+coefficient!$B$19-0.5)/0.88*1.19</f>
        <v>26.139431818181816</v>
      </c>
      <c r="Q2737" s="137">
        <v>296</v>
      </c>
      <c r="R2737" s="137">
        <v>167454199</v>
      </c>
      <c r="S2737" s="137">
        <v>455134</v>
      </c>
      <c r="T2737" s="186">
        <f t="shared" si="190"/>
        <v>10.588295454545454</v>
      </c>
      <c r="U2737" s="187">
        <v>758</v>
      </c>
      <c r="V2737" s="187">
        <v>167454199</v>
      </c>
      <c r="W2737" s="187">
        <v>603434</v>
      </c>
      <c r="X2737" s="188">
        <f>L2737-4.9</f>
        <v>21.91556818181818</v>
      </c>
      <c r="Y2737" s="189">
        <v>759</v>
      </c>
      <c r="Z2737" s="189">
        <v>167454199</v>
      </c>
      <c r="AA2737" s="189">
        <v>603435</v>
      </c>
      <c r="AB2737" s="357">
        <v>32</v>
      </c>
      <c r="AC2737"/>
      <c r="AD2737"/>
      <c r="AE2737"/>
      <c r="AF2737"/>
      <c r="AG2737"/>
      <c r="AH2737"/>
      <c r="AI2737"/>
      <c r="AJ2737"/>
    </row>
    <row r="2738" spans="1:36" s="4" customFormat="1" x14ac:dyDescent="0.25">
      <c r="A2738" s="144" t="s">
        <v>3578</v>
      </c>
      <c r="B2738" s="183">
        <v>167454200</v>
      </c>
      <c r="C2738" s="184">
        <v>2.89</v>
      </c>
      <c r="D2738" s="127">
        <f>(C2738+4.2+coefficient!$B$20-0.5)/0.9*1.19</f>
        <v>20.613444444444443</v>
      </c>
      <c r="E2738" s="128">
        <f>(C2738+4.2+coefficient!$B$20-0.5)/0.95</f>
        <v>16.410526315789475</v>
      </c>
      <c r="F2738" s="178" t="s">
        <v>842</v>
      </c>
      <c r="G2738" s="179">
        <v>2737</v>
      </c>
      <c r="H2738" s="180">
        <f>(C2738+4.2+coefficient!$B$20)/0.85*1.19</f>
        <v>22.526</v>
      </c>
      <c r="I2738" s="132">
        <v>294</v>
      </c>
      <c r="J2738" s="132">
        <v>167454200</v>
      </c>
      <c r="K2738" s="132">
        <v>455135</v>
      </c>
      <c r="L2738" s="181">
        <f>(C2738+4.2+coefficient!$B$20)/0.88*1.19</f>
        <v>21.758068181818182</v>
      </c>
      <c r="M2738" s="135">
        <v>295</v>
      </c>
      <c r="N2738" s="135">
        <v>167454200</v>
      </c>
      <c r="O2738" s="135">
        <v>455136</v>
      </c>
      <c r="P2738" s="182">
        <f>(C2738+4.2+coefficient!$B$20-0.5)/0.88*1.19</f>
        <v>21.081931818181815</v>
      </c>
      <c r="Q2738" s="137">
        <v>296</v>
      </c>
      <c r="R2738" s="137">
        <v>167454200</v>
      </c>
      <c r="S2738" s="137">
        <v>455137</v>
      </c>
      <c r="T2738" s="186">
        <f t="shared" si="190"/>
        <v>9.5876136363636366</v>
      </c>
      <c r="U2738" s="187">
        <v>758</v>
      </c>
      <c r="V2738" s="187">
        <v>167454200</v>
      </c>
      <c r="W2738" s="187">
        <v>603436</v>
      </c>
      <c r="X2738" s="188">
        <f>L2738-1</f>
        <v>20.758068181818182</v>
      </c>
      <c r="Y2738" s="189">
        <v>759</v>
      </c>
      <c r="Z2738" s="189">
        <v>167454200</v>
      </c>
      <c r="AA2738" s="189">
        <v>603437</v>
      </c>
      <c r="AB2738" s="357">
        <v>10</v>
      </c>
      <c r="AC2738"/>
      <c r="AD2738"/>
      <c r="AE2738"/>
      <c r="AF2738"/>
      <c r="AG2738"/>
      <c r="AH2738"/>
      <c r="AI2738"/>
      <c r="AJ2738"/>
    </row>
    <row r="2739" spans="1:36" s="4" customFormat="1" x14ac:dyDescent="0.25">
      <c r="A2739" s="125" t="s">
        <v>3579</v>
      </c>
      <c r="B2739" s="183">
        <v>167454201</v>
      </c>
      <c r="C2739" s="184">
        <v>3.79</v>
      </c>
      <c r="D2739" s="127">
        <f>(C2739+4.2+coefficient!$B$19-0.5)/0.9*1.19</f>
        <v>25.770111111111113</v>
      </c>
      <c r="E2739" s="128">
        <f>(C2739+4.2+coefficient!$B$19-0.5)/0.95</f>
        <v>20.515789473684215</v>
      </c>
      <c r="F2739" s="185" t="s">
        <v>841</v>
      </c>
      <c r="G2739" s="179">
        <v>2738</v>
      </c>
      <c r="H2739" s="180">
        <f>(C2739+4.2+coefficient!$B$19)/0.85*1.19</f>
        <v>27.986000000000001</v>
      </c>
      <c r="I2739" s="132">
        <v>294</v>
      </c>
      <c r="J2739" s="132">
        <v>167454201</v>
      </c>
      <c r="K2739" s="132">
        <v>455138</v>
      </c>
      <c r="L2739" s="181">
        <f>(C2739+4.2+coefficient!$B$19)/0.88*1.19</f>
        <v>27.031931818181821</v>
      </c>
      <c r="M2739" s="135">
        <v>295</v>
      </c>
      <c r="N2739" s="135">
        <v>167454201</v>
      </c>
      <c r="O2739" s="135">
        <v>455139</v>
      </c>
      <c r="P2739" s="182">
        <f>(C2739+4.2+coefficient!$B$19-0.5)/0.88*1.19</f>
        <v>26.355795454545454</v>
      </c>
      <c r="Q2739" s="137">
        <v>296</v>
      </c>
      <c r="R2739" s="137">
        <v>167454201</v>
      </c>
      <c r="S2739" s="137">
        <v>455140</v>
      </c>
      <c r="T2739" s="186">
        <f t="shared" si="190"/>
        <v>10.804659090909091</v>
      </c>
      <c r="U2739" s="187">
        <v>758</v>
      </c>
      <c r="V2739" s="187">
        <v>167454201</v>
      </c>
      <c r="W2739" s="187">
        <v>603438</v>
      </c>
      <c r="X2739" s="188">
        <f>L2739-1</f>
        <v>26.031931818181821</v>
      </c>
      <c r="Y2739" s="189">
        <v>759</v>
      </c>
      <c r="Z2739" s="189">
        <v>167454201</v>
      </c>
      <c r="AA2739" s="189">
        <v>603439</v>
      </c>
      <c r="AB2739" s="357">
        <v>10</v>
      </c>
      <c r="AC2739"/>
      <c r="AD2739"/>
      <c r="AE2739"/>
      <c r="AF2739"/>
      <c r="AG2739"/>
      <c r="AH2739"/>
      <c r="AI2739"/>
      <c r="AJ2739"/>
    </row>
    <row r="2740" spans="1:36" s="4" customFormat="1" x14ac:dyDescent="0.25">
      <c r="A2740" s="144" t="s">
        <v>3580</v>
      </c>
      <c r="B2740" s="183">
        <v>167454202</v>
      </c>
      <c r="C2740" s="184">
        <v>2.59</v>
      </c>
      <c r="D2740" s="127">
        <f>(C2740+4.2+coefficient!$B$21-0.5)/0.9*1.19</f>
        <v>17.572333333333333</v>
      </c>
      <c r="E2740" s="128">
        <f>(C2740+4.2+coefficient!$B$21-0.5)/0.95</f>
        <v>13.989473684210527</v>
      </c>
      <c r="F2740" s="178" t="s">
        <v>516</v>
      </c>
      <c r="G2740" s="179">
        <v>2739</v>
      </c>
      <c r="H2740" s="180">
        <f>(C2740+4.2+coefficient!$B$21)/0.85*1.19</f>
        <v>19.305999999999997</v>
      </c>
      <c r="I2740" s="132">
        <v>294</v>
      </c>
      <c r="J2740" s="132">
        <v>167454202</v>
      </c>
      <c r="K2740" s="132">
        <v>455141</v>
      </c>
      <c r="L2740" s="181">
        <f>(C2740+4.2+coefficient!$B$21)/0.88*1.19</f>
        <v>18.647840909090906</v>
      </c>
      <c r="M2740" s="135">
        <v>295</v>
      </c>
      <c r="N2740" s="135">
        <v>167454202</v>
      </c>
      <c r="O2740" s="135">
        <v>455142</v>
      </c>
      <c r="P2740" s="182">
        <f>(C2740+4.2+coefficient!$B$21-0.5)/0.88*1.19</f>
        <v>17.971704545454543</v>
      </c>
      <c r="Q2740" s="137">
        <v>296</v>
      </c>
      <c r="R2740" s="137">
        <v>167454202</v>
      </c>
      <c r="S2740" s="137">
        <v>455143</v>
      </c>
      <c r="T2740" s="186">
        <f t="shared" si="190"/>
        <v>9.1819318181818179</v>
      </c>
      <c r="U2740" s="187">
        <v>758</v>
      </c>
      <c r="V2740" s="187">
        <v>167454202</v>
      </c>
      <c r="W2740" s="187">
        <v>603440</v>
      </c>
      <c r="X2740" s="188">
        <f>L2740-2</f>
        <v>16.647840909090906</v>
      </c>
      <c r="Y2740" s="189">
        <v>759</v>
      </c>
      <c r="Z2740" s="189">
        <v>167454202</v>
      </c>
      <c r="AA2740" s="189">
        <v>603441</v>
      </c>
      <c r="AB2740" s="357">
        <v>8</v>
      </c>
      <c r="AC2740"/>
      <c r="AD2740"/>
      <c r="AE2740"/>
      <c r="AF2740"/>
      <c r="AG2740"/>
      <c r="AH2740"/>
      <c r="AI2740"/>
      <c r="AJ2740"/>
    </row>
    <row r="2741" spans="1:36" s="4" customFormat="1" x14ac:dyDescent="0.25">
      <c r="A2741" s="148" t="s">
        <v>3581</v>
      </c>
      <c r="B2741" s="190">
        <v>167454203</v>
      </c>
      <c r="C2741" s="191">
        <v>3.59</v>
      </c>
      <c r="D2741" s="192">
        <f>(C2741+4.2+coefficient!$B$20-0.5)/0.9*1.19</f>
        <v>21.538999999999998</v>
      </c>
      <c r="E2741" s="193">
        <f>(C2741+4.2+coefficient!$B$20-0.5)/0.95</f>
        <v>17.147368421052633</v>
      </c>
      <c r="F2741" s="185" t="s">
        <v>842</v>
      </c>
      <c r="G2741" s="179">
        <v>2740</v>
      </c>
      <c r="H2741" s="180">
        <f>(C2741+4.2+coefficient!$B$20)/0.85*1.19</f>
        <v>23.506</v>
      </c>
      <c r="I2741" s="132">
        <v>294</v>
      </c>
      <c r="J2741" s="132">
        <v>167454203</v>
      </c>
      <c r="K2741" s="132">
        <v>455144</v>
      </c>
      <c r="L2741" s="181">
        <f>(C2741+4.2+coefficient!$B$20)/0.88*1.19</f>
        <v>22.70465909090909</v>
      </c>
      <c r="M2741" s="135">
        <v>295</v>
      </c>
      <c r="N2741" s="135">
        <v>167454203</v>
      </c>
      <c r="O2741" s="135">
        <v>455145</v>
      </c>
      <c r="P2741" s="182">
        <f>(C2741+4.2+coefficient!$B$20-0.5)/0.88*1.19</f>
        <v>22.028522727272726</v>
      </c>
      <c r="Q2741" s="137">
        <v>296</v>
      </c>
      <c r="R2741" s="137">
        <v>167454203</v>
      </c>
      <c r="S2741" s="137">
        <v>455146</v>
      </c>
      <c r="T2741" s="186">
        <f t="shared" si="190"/>
        <v>10.534204545454545</v>
      </c>
      <c r="U2741" s="187">
        <v>758</v>
      </c>
      <c r="V2741" s="187">
        <v>167454203</v>
      </c>
      <c r="W2741" s="187">
        <v>603442</v>
      </c>
      <c r="X2741" s="188">
        <f>L2741-4.9</f>
        <v>17.804659090909091</v>
      </c>
      <c r="Y2741" s="189">
        <v>759</v>
      </c>
      <c r="Z2741" s="189">
        <v>167454203</v>
      </c>
      <c r="AA2741" s="189">
        <v>603443</v>
      </c>
      <c r="AB2741" s="357">
        <v>0</v>
      </c>
      <c r="AC2741"/>
      <c r="AD2741"/>
      <c r="AE2741"/>
      <c r="AF2741"/>
      <c r="AG2741"/>
      <c r="AH2741"/>
      <c r="AI2741"/>
      <c r="AJ2741"/>
    </row>
    <row r="2742" spans="1:36" s="4" customFormat="1" x14ac:dyDescent="0.25">
      <c r="A2742" s="146" t="s">
        <v>3582</v>
      </c>
      <c r="B2742" s="190">
        <v>167454204</v>
      </c>
      <c r="C2742" s="191">
        <v>5.5</v>
      </c>
      <c r="D2742" s="192">
        <f>(C2742+4.2+coefficient!$B$19-0.5)/0.9*1.19</f>
        <v>28.031111111111109</v>
      </c>
      <c r="E2742" s="193">
        <f>(C2742+4.2+coefficient!$B$19-0.5)/0.95</f>
        <v>22.315789473684212</v>
      </c>
      <c r="F2742" s="178" t="s">
        <v>841</v>
      </c>
      <c r="G2742" s="179">
        <v>2741</v>
      </c>
      <c r="H2742" s="180">
        <f>(C2742+4.2+coefficient!$B$19)/0.85*1.19</f>
        <v>30.379999999999995</v>
      </c>
      <c r="I2742" s="132">
        <v>294</v>
      </c>
      <c r="J2742" s="132">
        <v>167454204</v>
      </c>
      <c r="K2742" s="132">
        <v>455147</v>
      </c>
      <c r="L2742" s="181">
        <f>(C2742+4.2+coefficient!$B$19)/0.88*1.19</f>
        <v>29.344318181818178</v>
      </c>
      <c r="M2742" s="135">
        <v>295</v>
      </c>
      <c r="N2742" s="135">
        <v>167454204</v>
      </c>
      <c r="O2742" s="135">
        <v>455148</v>
      </c>
      <c r="P2742" s="182">
        <f>(C2742+4.2+coefficient!$B$19-0.5)/0.88*1.19</f>
        <v>28.668181818181814</v>
      </c>
      <c r="Q2742" s="137">
        <v>296</v>
      </c>
      <c r="R2742" s="137">
        <v>167454204</v>
      </c>
      <c r="S2742" s="137">
        <v>455149</v>
      </c>
      <c r="T2742" s="186">
        <f t="shared" si="190"/>
        <v>13.117045454545453</v>
      </c>
      <c r="U2742" s="187">
        <v>758</v>
      </c>
      <c r="V2742" s="187">
        <v>167454204</v>
      </c>
      <c r="W2742" s="187">
        <v>603444</v>
      </c>
      <c r="X2742" s="188">
        <f>L2742-4.9</f>
        <v>24.444318181818176</v>
      </c>
      <c r="Y2742" s="189">
        <v>759</v>
      </c>
      <c r="Z2742" s="189">
        <v>167454204</v>
      </c>
      <c r="AA2742" s="189">
        <v>603445</v>
      </c>
      <c r="AB2742" s="357">
        <v>0</v>
      </c>
      <c r="AC2742"/>
      <c r="AD2742"/>
      <c r="AE2742"/>
      <c r="AF2742"/>
      <c r="AG2742"/>
      <c r="AH2742"/>
      <c r="AI2742"/>
      <c r="AJ2742"/>
    </row>
    <row r="2743" spans="1:36" s="4" customFormat="1" x14ac:dyDescent="0.25">
      <c r="A2743" s="148" t="s">
        <v>3583</v>
      </c>
      <c r="B2743" s="190">
        <v>167454205</v>
      </c>
      <c r="C2743" s="191">
        <v>7.16</v>
      </c>
      <c r="D2743" s="192">
        <f>(C2743+4.2+coefficient!$B$19-0.5)/0.9*1.19</f>
        <v>30.225999999999996</v>
      </c>
      <c r="E2743" s="193">
        <f>(C2743+4.2+coefficient!$B$19-0.5)/0.95</f>
        <v>24.063157894736843</v>
      </c>
      <c r="F2743" s="185" t="s">
        <v>841</v>
      </c>
      <c r="G2743" s="179">
        <v>2742</v>
      </c>
      <c r="H2743" s="180">
        <f>(C2743+4.2+coefficient!$B$19)/0.85*1.19</f>
        <v>32.703999999999994</v>
      </c>
      <c r="I2743" s="132">
        <v>294</v>
      </c>
      <c r="J2743" s="132">
        <v>167454205</v>
      </c>
      <c r="K2743" s="132">
        <v>455150</v>
      </c>
      <c r="L2743" s="181">
        <f>(C2743+4.2+coefficient!$B$19)/0.88*1.19</f>
        <v>31.589090909090906</v>
      </c>
      <c r="M2743" s="135">
        <v>295</v>
      </c>
      <c r="N2743" s="135">
        <v>167454205</v>
      </c>
      <c r="O2743" s="135">
        <v>455151</v>
      </c>
      <c r="P2743" s="182">
        <f>(C2743+4.2+coefficient!$B$19-0.5)/0.88*1.19</f>
        <v>30.912954545454543</v>
      </c>
      <c r="Q2743" s="137">
        <v>296</v>
      </c>
      <c r="R2743" s="137">
        <v>167454205</v>
      </c>
      <c r="S2743" s="137">
        <v>455152</v>
      </c>
      <c r="T2743" s="186">
        <f t="shared" si="190"/>
        <v>15.36181818181818</v>
      </c>
      <c r="U2743" s="187">
        <v>758</v>
      </c>
      <c r="V2743" s="187">
        <v>167454205</v>
      </c>
      <c r="W2743" s="187">
        <v>603446</v>
      </c>
      <c r="X2743" s="188">
        <f>L2743-4.9</f>
        <v>26.689090909090908</v>
      </c>
      <c r="Y2743" s="189">
        <v>759</v>
      </c>
      <c r="Z2743" s="189">
        <v>167454205</v>
      </c>
      <c r="AA2743" s="189">
        <v>603447</v>
      </c>
      <c r="AB2743" s="357">
        <v>0</v>
      </c>
      <c r="AC2743"/>
      <c r="AD2743"/>
      <c r="AE2743"/>
      <c r="AF2743"/>
      <c r="AG2743"/>
      <c r="AH2743"/>
      <c r="AI2743"/>
      <c r="AJ2743"/>
    </row>
    <row r="2744" spans="1:36" s="4" customFormat="1" x14ac:dyDescent="0.25">
      <c r="A2744" s="146" t="s">
        <v>3584</v>
      </c>
      <c r="B2744" s="190">
        <v>167454206</v>
      </c>
      <c r="C2744" s="191">
        <v>4.49</v>
      </c>
      <c r="D2744" s="192">
        <f>(C2744+4.2+coefficient!$B$19-0.5)/0.9*1.19</f>
        <v>26.695666666666664</v>
      </c>
      <c r="E2744" s="193">
        <f>(C2744+4.2+coefficient!$B$19-0.5)/0.95</f>
        <v>21.252631578947369</v>
      </c>
      <c r="F2744" s="178" t="s">
        <v>841</v>
      </c>
      <c r="G2744" s="179">
        <v>2743</v>
      </c>
      <c r="H2744" s="180">
        <f>(C2744+4.2+coefficient!$B$19)/0.85*1.19</f>
        <v>28.966000000000001</v>
      </c>
      <c r="I2744" s="132">
        <v>294</v>
      </c>
      <c r="J2744" s="132">
        <v>167454206</v>
      </c>
      <c r="K2744" s="132">
        <v>455153</v>
      </c>
      <c r="L2744" s="181">
        <f>(C2744+4.2+coefficient!$B$19)/0.88*1.19</f>
        <v>27.978522727272725</v>
      </c>
      <c r="M2744" s="135">
        <v>295</v>
      </c>
      <c r="N2744" s="135">
        <v>167454206</v>
      </c>
      <c r="O2744" s="135">
        <v>455154</v>
      </c>
      <c r="P2744" s="182">
        <f>(C2744+4.2+coefficient!$B$19-0.5)/0.88*1.19</f>
        <v>27.302386363636366</v>
      </c>
      <c r="Q2744" s="137">
        <v>296</v>
      </c>
      <c r="R2744" s="137">
        <v>167454206</v>
      </c>
      <c r="S2744" s="137">
        <v>455155</v>
      </c>
      <c r="T2744" s="186">
        <f t="shared" si="190"/>
        <v>11.751250000000002</v>
      </c>
      <c r="U2744" s="187">
        <v>758</v>
      </c>
      <c r="V2744" s="187">
        <v>167454206</v>
      </c>
      <c r="W2744" s="187">
        <v>603448</v>
      </c>
      <c r="X2744" s="188">
        <f>L2744-4.9</f>
        <v>23.078522727272727</v>
      </c>
      <c r="Y2744" s="189">
        <v>759</v>
      </c>
      <c r="Z2744" s="189">
        <v>167454206</v>
      </c>
      <c r="AA2744" s="189">
        <v>603449</v>
      </c>
      <c r="AB2744" s="357">
        <v>0</v>
      </c>
      <c r="AC2744"/>
      <c r="AD2744"/>
      <c r="AE2744"/>
      <c r="AF2744"/>
      <c r="AG2744"/>
      <c r="AH2744"/>
      <c r="AI2744"/>
      <c r="AJ2744"/>
    </row>
    <row r="2745" spans="1:36" s="4" customFormat="1" x14ac:dyDescent="0.25">
      <c r="A2745" s="125" t="s">
        <v>3585</v>
      </c>
      <c r="B2745" s="183">
        <v>167454207</v>
      </c>
      <c r="C2745" s="184">
        <v>4.01</v>
      </c>
      <c r="D2745" s="127">
        <f>(C2745+4.2+coefficient!$B$20-0.5)/0.9*1.19</f>
        <v>22.094333333333331</v>
      </c>
      <c r="E2745" s="128">
        <f>(C2745+4.2+coefficient!$B$20-0.5)/0.95</f>
        <v>17.589473684210528</v>
      </c>
      <c r="F2745" s="185" t="s">
        <v>842</v>
      </c>
      <c r="G2745" s="179">
        <v>2744</v>
      </c>
      <c r="H2745" s="180">
        <f>(C2745+4.2+coefficient!$B$20)/0.85*1.19</f>
        <v>24.094000000000001</v>
      </c>
      <c r="I2745" s="132">
        <v>294</v>
      </c>
      <c r="J2745" s="132">
        <v>167454207</v>
      </c>
      <c r="K2745" s="132">
        <v>455156</v>
      </c>
      <c r="L2745" s="181">
        <f>(C2745+4.2+coefficient!$B$20)/0.88*1.19</f>
        <v>23.272613636363637</v>
      </c>
      <c r="M2745" s="135">
        <v>295</v>
      </c>
      <c r="N2745" s="135">
        <v>167454207</v>
      </c>
      <c r="O2745" s="135">
        <v>455157</v>
      </c>
      <c r="P2745" s="182">
        <f>(C2745+4.2+coefficient!$B$20-0.5)/0.88*1.19</f>
        <v>22.59647727272727</v>
      </c>
      <c r="Q2745" s="137">
        <v>296</v>
      </c>
      <c r="R2745" s="137">
        <v>167454207</v>
      </c>
      <c r="S2745" s="137">
        <v>455158</v>
      </c>
      <c r="T2745" s="186">
        <f t="shared" si="190"/>
        <v>11.10215909090909</v>
      </c>
      <c r="U2745" s="187">
        <v>758</v>
      </c>
      <c r="V2745" s="187">
        <v>167454207</v>
      </c>
      <c r="W2745" s="187">
        <v>603450</v>
      </c>
      <c r="X2745" s="188">
        <f t="shared" ref="X2745:X2754" si="192">L2745-2</f>
        <v>21.272613636363637</v>
      </c>
      <c r="Y2745" s="189">
        <v>759</v>
      </c>
      <c r="Z2745" s="189">
        <v>167454207</v>
      </c>
      <c r="AA2745" s="189">
        <v>603451</v>
      </c>
      <c r="AB2745" s="357">
        <v>8</v>
      </c>
      <c r="AC2745"/>
      <c r="AD2745"/>
      <c r="AE2745">
        <v>1</v>
      </c>
      <c r="AF2745">
        <v>19.72</v>
      </c>
      <c r="AG2745">
        <v>0</v>
      </c>
      <c r="AH2745"/>
      <c r="AI2745"/>
      <c r="AJ2745"/>
    </row>
    <row r="2746" spans="1:36" s="4" customFormat="1" x14ac:dyDescent="0.25">
      <c r="A2746" s="144" t="s">
        <v>3586</v>
      </c>
      <c r="B2746" s="183">
        <v>167454208</v>
      </c>
      <c r="C2746" s="184">
        <v>5.92</v>
      </c>
      <c r="D2746" s="127">
        <f>(C2746+4.2+coefficient!$B$19-0.5)/0.9*1.19</f>
        <v>28.586444444444442</v>
      </c>
      <c r="E2746" s="128">
        <f>(C2746+4.2+coefficient!$B$19-0.5)/0.95</f>
        <v>22.757894736842108</v>
      </c>
      <c r="F2746" s="178" t="s">
        <v>841</v>
      </c>
      <c r="G2746" s="179">
        <v>2745</v>
      </c>
      <c r="H2746" s="180">
        <f>(C2746+4.2+coefficient!$B$19)/0.85*1.19</f>
        <v>30.968000000000004</v>
      </c>
      <c r="I2746" s="132">
        <v>294</v>
      </c>
      <c r="J2746" s="132">
        <v>167454208</v>
      </c>
      <c r="K2746" s="132">
        <v>455159</v>
      </c>
      <c r="L2746" s="181">
        <f>(C2746+4.2+coefficient!$B$19)/0.88*1.19</f>
        <v>29.912272727272725</v>
      </c>
      <c r="M2746" s="135">
        <v>295</v>
      </c>
      <c r="N2746" s="135">
        <v>167454208</v>
      </c>
      <c r="O2746" s="135">
        <v>455160</v>
      </c>
      <c r="P2746" s="182">
        <f>(C2746+4.2+coefficient!$B$19-0.5)/0.88*1.19</f>
        <v>29.236136363636366</v>
      </c>
      <c r="Q2746" s="137">
        <v>296</v>
      </c>
      <c r="R2746" s="137">
        <v>167454208</v>
      </c>
      <c r="S2746" s="137">
        <v>455161</v>
      </c>
      <c r="T2746" s="186">
        <f t="shared" si="190"/>
        <v>13.685000000000002</v>
      </c>
      <c r="U2746" s="187">
        <v>758</v>
      </c>
      <c r="V2746" s="187">
        <v>167454208</v>
      </c>
      <c r="W2746" s="187">
        <v>603452</v>
      </c>
      <c r="X2746" s="188">
        <f t="shared" si="192"/>
        <v>27.912272727272725</v>
      </c>
      <c r="Y2746" s="189">
        <v>759</v>
      </c>
      <c r="Z2746" s="189">
        <v>167454208</v>
      </c>
      <c r="AA2746" s="189">
        <v>603453</v>
      </c>
      <c r="AB2746" s="357">
        <v>8</v>
      </c>
      <c r="AC2746"/>
      <c r="AD2746"/>
      <c r="AE2746"/>
      <c r="AF2746"/>
      <c r="AG2746"/>
      <c r="AH2746"/>
      <c r="AI2746"/>
      <c r="AJ2746"/>
    </row>
    <row r="2747" spans="1:36" s="4" customFormat="1" x14ac:dyDescent="0.25">
      <c r="A2747" s="125" t="s">
        <v>3587</v>
      </c>
      <c r="B2747" s="183">
        <v>167454209</v>
      </c>
      <c r="C2747" s="184">
        <v>7.58</v>
      </c>
      <c r="D2747" s="127">
        <f>(C2747+4.2+coefficient!$B$19-0.5)/0.9*1.19</f>
        <v>30.781333333333333</v>
      </c>
      <c r="E2747" s="128">
        <f>(C2747+4.2+coefficient!$B$19-0.5)/0.95</f>
        <v>24.505263157894738</v>
      </c>
      <c r="F2747" s="185" t="s">
        <v>841</v>
      </c>
      <c r="G2747" s="179">
        <v>2746</v>
      </c>
      <c r="H2747" s="180">
        <f>(C2747+4.2+coefficient!$B$19)/0.85*1.19</f>
        <v>33.292000000000002</v>
      </c>
      <c r="I2747" s="132">
        <v>294</v>
      </c>
      <c r="J2747" s="132">
        <v>167454209</v>
      </c>
      <c r="K2747" s="132">
        <v>455162</v>
      </c>
      <c r="L2747" s="181">
        <f>(C2747+4.2+coefficient!$B$19)/0.88*1.19</f>
        <v>32.157045454545454</v>
      </c>
      <c r="M2747" s="135">
        <v>295</v>
      </c>
      <c r="N2747" s="135">
        <v>167454209</v>
      </c>
      <c r="O2747" s="135">
        <v>455163</v>
      </c>
      <c r="P2747" s="182">
        <f>(C2747+4.2+coefficient!$B$19-0.5)/0.88*1.19</f>
        <v>31.480909090909091</v>
      </c>
      <c r="Q2747" s="137">
        <v>296</v>
      </c>
      <c r="R2747" s="137">
        <v>167454209</v>
      </c>
      <c r="S2747" s="137">
        <v>455164</v>
      </c>
      <c r="T2747" s="186">
        <f t="shared" si="190"/>
        <v>15.929772727272729</v>
      </c>
      <c r="U2747" s="187">
        <v>758</v>
      </c>
      <c r="V2747" s="187">
        <v>167454209</v>
      </c>
      <c r="W2747" s="187">
        <v>603454</v>
      </c>
      <c r="X2747" s="188">
        <f t="shared" si="192"/>
        <v>30.157045454545454</v>
      </c>
      <c r="Y2747" s="189">
        <v>759</v>
      </c>
      <c r="Z2747" s="189">
        <v>167454209</v>
      </c>
      <c r="AA2747" s="189">
        <v>603455</v>
      </c>
      <c r="AB2747" s="357">
        <v>8</v>
      </c>
      <c r="AC2747"/>
      <c r="AD2747"/>
      <c r="AE2747"/>
      <c r="AF2747"/>
      <c r="AG2747"/>
      <c r="AH2747"/>
      <c r="AI2747"/>
      <c r="AJ2747"/>
    </row>
    <row r="2748" spans="1:36" s="4" customFormat="1" x14ac:dyDescent="0.25">
      <c r="A2748" s="144" t="s">
        <v>3588</v>
      </c>
      <c r="B2748" s="183">
        <v>167454210</v>
      </c>
      <c r="C2748" s="184">
        <v>4.91</v>
      </c>
      <c r="D2748" s="127">
        <f>(C2748+4.2+coefficient!$B$19-0.5)/0.9*1.19</f>
        <v>27.250999999999998</v>
      </c>
      <c r="E2748" s="128">
        <f>(C2748+4.2+coefficient!$B$19-0.5)/0.95</f>
        <v>21.694736842105264</v>
      </c>
      <c r="F2748" s="178" t="s">
        <v>841</v>
      </c>
      <c r="G2748" s="179">
        <v>2747</v>
      </c>
      <c r="H2748" s="180">
        <f>(C2748+4.2+coefficient!$B$19)/0.85*1.19</f>
        <v>29.553999999999998</v>
      </c>
      <c r="I2748" s="132">
        <v>294</v>
      </c>
      <c r="J2748" s="132">
        <v>167454210</v>
      </c>
      <c r="K2748" s="132">
        <v>455165</v>
      </c>
      <c r="L2748" s="181">
        <f>(C2748+4.2+coefficient!$B$19)/0.88*1.19</f>
        <v>28.54647727272727</v>
      </c>
      <c r="M2748" s="135">
        <v>295</v>
      </c>
      <c r="N2748" s="135">
        <v>167454210</v>
      </c>
      <c r="O2748" s="135">
        <v>455166</v>
      </c>
      <c r="P2748" s="182">
        <f>(C2748+4.2+coefficient!$B$19-0.5)/0.88*1.19</f>
        <v>27.870340909090906</v>
      </c>
      <c r="Q2748" s="137">
        <v>296</v>
      </c>
      <c r="R2748" s="137">
        <v>167454210</v>
      </c>
      <c r="S2748" s="137">
        <v>455167</v>
      </c>
      <c r="T2748" s="186">
        <f t="shared" si="190"/>
        <v>12.319204545454545</v>
      </c>
      <c r="U2748" s="187">
        <v>758</v>
      </c>
      <c r="V2748" s="187">
        <v>167454210</v>
      </c>
      <c r="W2748" s="187">
        <v>603456</v>
      </c>
      <c r="X2748" s="188">
        <f t="shared" si="192"/>
        <v>26.54647727272727</v>
      </c>
      <c r="Y2748" s="189">
        <v>759</v>
      </c>
      <c r="Z2748" s="189">
        <v>167454210</v>
      </c>
      <c r="AA2748" s="189">
        <v>603457</v>
      </c>
      <c r="AB2748" s="357">
        <v>8</v>
      </c>
      <c r="AC2748"/>
      <c r="AD2748"/>
      <c r="AE2748"/>
      <c r="AF2748"/>
      <c r="AG2748"/>
      <c r="AH2748"/>
      <c r="AI2748"/>
      <c r="AJ2748"/>
    </row>
    <row r="2749" spans="1:36" s="4" customFormat="1" x14ac:dyDescent="0.25">
      <c r="A2749" s="125" t="s">
        <v>3589</v>
      </c>
      <c r="B2749" s="183">
        <v>167454211</v>
      </c>
      <c r="C2749" s="184">
        <v>3.46</v>
      </c>
      <c r="D2749" s="127">
        <f>(C2749+4.2+coefficient!$B$20-0.5)/0.9*1.19</f>
        <v>21.367111111111111</v>
      </c>
      <c r="E2749" s="128">
        <f>(C2749+4.2+coefficient!$B$20-0.5)/0.95</f>
        <v>17.010526315789473</v>
      </c>
      <c r="F2749" s="185" t="s">
        <v>842</v>
      </c>
      <c r="G2749" s="179">
        <v>2748</v>
      </c>
      <c r="H2749" s="180">
        <f>(C2749+4.2+coefficient!$B$20)/0.85*1.19</f>
        <v>23.324000000000002</v>
      </c>
      <c r="I2749" s="132">
        <v>294</v>
      </c>
      <c r="J2749" s="132">
        <v>167454211</v>
      </c>
      <c r="K2749" s="132">
        <v>455168</v>
      </c>
      <c r="L2749" s="181">
        <f>(C2749+4.2+coefficient!$B$20)/0.88*1.19</f>
        <v>22.528863636363639</v>
      </c>
      <c r="M2749" s="135">
        <v>295</v>
      </c>
      <c r="N2749" s="135">
        <v>167454211</v>
      </c>
      <c r="O2749" s="135">
        <v>455169</v>
      </c>
      <c r="P2749" s="182">
        <f>(C2749+4.2+coefficient!$B$20-0.5)/0.88*1.19</f>
        <v>21.852727272727272</v>
      </c>
      <c r="Q2749" s="137">
        <v>296</v>
      </c>
      <c r="R2749" s="137">
        <v>167454211</v>
      </c>
      <c r="S2749" s="137">
        <v>455170</v>
      </c>
      <c r="T2749" s="186">
        <f t="shared" si="190"/>
        <v>10.358409090909092</v>
      </c>
      <c r="U2749" s="187">
        <v>758</v>
      </c>
      <c r="V2749" s="187">
        <v>167454211</v>
      </c>
      <c r="W2749" s="187">
        <v>603458</v>
      </c>
      <c r="X2749" s="188">
        <f t="shared" si="192"/>
        <v>20.528863636363639</v>
      </c>
      <c r="Y2749" s="189">
        <v>759</v>
      </c>
      <c r="Z2749" s="189">
        <v>167454211</v>
      </c>
      <c r="AA2749" s="189">
        <v>603459</v>
      </c>
      <c r="AB2749" s="357">
        <v>8</v>
      </c>
      <c r="AC2749"/>
      <c r="AD2749"/>
      <c r="AE2749"/>
      <c r="AF2749"/>
      <c r="AG2749"/>
      <c r="AH2749"/>
      <c r="AI2749"/>
      <c r="AJ2749"/>
    </row>
    <row r="2750" spans="1:36" s="4" customFormat="1" x14ac:dyDescent="0.25">
      <c r="A2750" s="144" t="s">
        <v>3590</v>
      </c>
      <c r="B2750" s="183">
        <v>167454212</v>
      </c>
      <c r="C2750" s="184">
        <v>4.3600000000000003</v>
      </c>
      <c r="D2750" s="127">
        <f>(C2750+4.2+coefficient!$B$19-0.5)/0.9*1.19</f>
        <v>26.523777777777781</v>
      </c>
      <c r="E2750" s="128">
        <f>(C2750+4.2+coefficient!$B$19-0.5)/0.95</f>
        <v>21.115789473684213</v>
      </c>
      <c r="F2750" s="178" t="s">
        <v>841</v>
      </c>
      <c r="G2750" s="179">
        <v>2749</v>
      </c>
      <c r="H2750" s="180">
        <f>(C2750+4.2+coefficient!$B$19)/0.85*1.19</f>
        <v>28.784000000000002</v>
      </c>
      <c r="I2750" s="132">
        <v>294</v>
      </c>
      <c r="J2750" s="132">
        <v>167454212</v>
      </c>
      <c r="K2750" s="132">
        <v>455171</v>
      </c>
      <c r="L2750" s="181">
        <f>(C2750+4.2+coefficient!$B$19)/0.88*1.19</f>
        <v>27.802727272727275</v>
      </c>
      <c r="M2750" s="135">
        <v>295</v>
      </c>
      <c r="N2750" s="135">
        <v>167454212</v>
      </c>
      <c r="O2750" s="135">
        <v>455172</v>
      </c>
      <c r="P2750" s="182">
        <f>(C2750+4.2+coefficient!$B$19-0.5)/0.88*1.19</f>
        <v>27.126590909090908</v>
      </c>
      <c r="Q2750" s="137">
        <v>296</v>
      </c>
      <c r="R2750" s="137">
        <v>167454212</v>
      </c>
      <c r="S2750" s="137">
        <v>455173</v>
      </c>
      <c r="T2750" s="186">
        <f t="shared" si="190"/>
        <v>11.575454545454546</v>
      </c>
      <c r="U2750" s="187">
        <v>758</v>
      </c>
      <c r="V2750" s="187">
        <v>167454212</v>
      </c>
      <c r="W2750" s="187">
        <v>603460</v>
      </c>
      <c r="X2750" s="188">
        <f t="shared" si="192"/>
        <v>25.802727272727275</v>
      </c>
      <c r="Y2750" s="189">
        <v>759</v>
      </c>
      <c r="Z2750" s="189">
        <v>167454212</v>
      </c>
      <c r="AA2750" s="189">
        <v>603461</v>
      </c>
      <c r="AB2750" s="357">
        <v>8</v>
      </c>
      <c r="AC2750"/>
      <c r="AD2750"/>
      <c r="AE2750"/>
      <c r="AF2750"/>
      <c r="AG2750"/>
      <c r="AH2750"/>
      <c r="AI2750"/>
      <c r="AJ2750"/>
    </row>
    <row r="2751" spans="1:36" s="4" customFormat="1" x14ac:dyDescent="0.25">
      <c r="A2751" s="125" t="s">
        <v>3591</v>
      </c>
      <c r="B2751" s="183">
        <v>167454213</v>
      </c>
      <c r="C2751" s="184">
        <v>3.28</v>
      </c>
      <c r="D2751" s="127">
        <f>(C2751+4.2+coefficient!$B$20-0.5)/0.9*1.19</f>
        <v>21.129111111111111</v>
      </c>
      <c r="E2751" s="128">
        <f>(C2751+4.2+coefficient!$B$20-0.5)/0.95</f>
        <v>16.821052631578947</v>
      </c>
      <c r="F2751" s="185" t="s">
        <v>842</v>
      </c>
      <c r="G2751" s="179">
        <v>2750</v>
      </c>
      <c r="H2751" s="180">
        <f>(C2751+4.2+coefficient!$B$20)/0.85*1.19</f>
        <v>23.072000000000003</v>
      </c>
      <c r="I2751" s="132">
        <v>294</v>
      </c>
      <c r="J2751" s="132">
        <v>167454213</v>
      </c>
      <c r="K2751" s="132">
        <v>455174</v>
      </c>
      <c r="L2751" s="181">
        <f>(C2751+4.2+coefficient!$B$20)/0.88*1.19</f>
        <v>22.285454545454545</v>
      </c>
      <c r="M2751" s="135">
        <v>295</v>
      </c>
      <c r="N2751" s="135">
        <v>167454213</v>
      </c>
      <c r="O2751" s="135">
        <v>455175</v>
      </c>
      <c r="P2751" s="182">
        <f>(C2751+4.2+coefficient!$B$20-0.5)/0.88*1.19</f>
        <v>21.609318181818182</v>
      </c>
      <c r="Q2751" s="137">
        <v>296</v>
      </c>
      <c r="R2751" s="137">
        <v>167454213</v>
      </c>
      <c r="S2751" s="137">
        <v>455176</v>
      </c>
      <c r="T2751" s="186">
        <f t="shared" si="190"/>
        <v>10.115</v>
      </c>
      <c r="U2751" s="187">
        <v>758</v>
      </c>
      <c r="V2751" s="187">
        <v>167454213</v>
      </c>
      <c r="W2751" s="187">
        <v>603462</v>
      </c>
      <c r="X2751" s="188">
        <f t="shared" si="192"/>
        <v>20.285454545454545</v>
      </c>
      <c r="Y2751" s="189">
        <v>759</v>
      </c>
      <c r="Z2751" s="189">
        <v>167454213</v>
      </c>
      <c r="AA2751" s="189">
        <v>603463</v>
      </c>
      <c r="AB2751" s="357">
        <v>8</v>
      </c>
      <c r="AC2751"/>
      <c r="AD2751"/>
      <c r="AE2751"/>
      <c r="AF2751"/>
      <c r="AG2751"/>
      <c r="AH2751"/>
      <c r="AI2751"/>
      <c r="AJ2751"/>
    </row>
    <row r="2752" spans="1:36" s="4" customFormat="1" x14ac:dyDescent="0.25">
      <c r="A2752" s="144" t="s">
        <v>3592</v>
      </c>
      <c r="B2752" s="183">
        <v>167454214</v>
      </c>
      <c r="C2752" s="184">
        <v>4.18</v>
      </c>
      <c r="D2752" s="127">
        <f>(C2752+4.2+coefficient!$B$19-0.5)/0.9*1.19</f>
        <v>26.285777777777778</v>
      </c>
      <c r="E2752" s="128">
        <f>(C2752+4.2+coefficient!$B$19-0.5)/0.95</f>
        <v>20.926315789473684</v>
      </c>
      <c r="F2752" s="178" t="s">
        <v>841</v>
      </c>
      <c r="G2752" s="179">
        <v>2751</v>
      </c>
      <c r="H2752" s="180">
        <f>(C2752+4.2+coefficient!$B$19)/0.85*1.19</f>
        <v>28.532</v>
      </c>
      <c r="I2752" s="132">
        <v>294</v>
      </c>
      <c r="J2752" s="132">
        <v>167454214</v>
      </c>
      <c r="K2752" s="132">
        <v>455177</v>
      </c>
      <c r="L2752" s="181">
        <f>(C2752+4.2+coefficient!$B$19)/0.88*1.19</f>
        <v>27.559318181818178</v>
      </c>
      <c r="M2752" s="135">
        <v>295</v>
      </c>
      <c r="N2752" s="135">
        <v>167454214</v>
      </c>
      <c r="O2752" s="135">
        <v>455178</v>
      </c>
      <c r="P2752" s="182">
        <f>(C2752+4.2+coefficient!$B$19-0.5)/0.88*1.19</f>
        <v>26.883181818181814</v>
      </c>
      <c r="Q2752" s="137">
        <v>296</v>
      </c>
      <c r="R2752" s="137">
        <v>167454214</v>
      </c>
      <c r="S2752" s="137">
        <v>455179</v>
      </c>
      <c r="T2752" s="186">
        <f t="shared" si="190"/>
        <v>11.332045454545453</v>
      </c>
      <c r="U2752" s="187">
        <v>758</v>
      </c>
      <c r="V2752" s="187">
        <v>167454214</v>
      </c>
      <c r="W2752" s="187">
        <v>603464</v>
      </c>
      <c r="X2752" s="188">
        <f t="shared" si="192"/>
        <v>25.559318181818178</v>
      </c>
      <c r="Y2752" s="189">
        <v>759</v>
      </c>
      <c r="Z2752" s="189">
        <v>167454214</v>
      </c>
      <c r="AA2752" s="189">
        <v>603465</v>
      </c>
      <c r="AB2752" s="357">
        <v>8</v>
      </c>
      <c r="AC2752"/>
      <c r="AD2752"/>
      <c r="AE2752"/>
      <c r="AF2752"/>
      <c r="AG2752"/>
      <c r="AH2752"/>
      <c r="AI2752"/>
      <c r="AJ2752"/>
    </row>
    <row r="2753" spans="1:36" s="4" customFormat="1" x14ac:dyDescent="0.25">
      <c r="A2753" s="125" t="s">
        <v>3593</v>
      </c>
      <c r="B2753" s="183">
        <v>167454215</v>
      </c>
      <c r="C2753" s="184">
        <v>3.71</v>
      </c>
      <c r="D2753" s="127">
        <f>(C2753+4.2+coefficient!$B$20-0.5)/0.9*1.19</f>
        <v>21.697666666666667</v>
      </c>
      <c r="E2753" s="128">
        <f>(C2753+4.2+coefficient!$B$20-0.5)/0.95</f>
        <v>17.273684210526316</v>
      </c>
      <c r="F2753" s="185" t="s">
        <v>842</v>
      </c>
      <c r="G2753" s="179">
        <v>2752</v>
      </c>
      <c r="H2753" s="180">
        <f>(C2753+4.2+coefficient!$B$20)/0.85*1.19</f>
        <v>23.673999999999999</v>
      </c>
      <c r="I2753" s="132">
        <v>294</v>
      </c>
      <c r="J2753" s="132">
        <v>167454215</v>
      </c>
      <c r="K2753" s="132">
        <v>455180</v>
      </c>
      <c r="L2753" s="181">
        <f>(C2753+4.2+coefficient!$B$20)/0.88*1.19</f>
        <v>22.866931818181815</v>
      </c>
      <c r="M2753" s="135">
        <v>295</v>
      </c>
      <c r="N2753" s="135">
        <v>167454215</v>
      </c>
      <c r="O2753" s="135">
        <v>455181</v>
      </c>
      <c r="P2753" s="182">
        <f>(C2753+4.2+coefficient!$B$20-0.5)/0.88*1.19</f>
        <v>22.190795454545455</v>
      </c>
      <c r="Q2753" s="137">
        <v>296</v>
      </c>
      <c r="R2753" s="137">
        <v>167454215</v>
      </c>
      <c r="S2753" s="137">
        <v>455182</v>
      </c>
      <c r="T2753" s="186">
        <f t="shared" si="190"/>
        <v>10.696477272727272</v>
      </c>
      <c r="U2753" s="187">
        <v>758</v>
      </c>
      <c r="V2753" s="187">
        <v>167454215</v>
      </c>
      <c r="W2753" s="187">
        <v>603466</v>
      </c>
      <c r="X2753" s="188">
        <f t="shared" si="192"/>
        <v>20.866931818181815</v>
      </c>
      <c r="Y2753" s="189">
        <v>759</v>
      </c>
      <c r="Z2753" s="189">
        <v>167454215</v>
      </c>
      <c r="AA2753" s="189">
        <v>603467</v>
      </c>
      <c r="AB2753" s="357">
        <v>8</v>
      </c>
      <c r="AC2753"/>
      <c r="AD2753"/>
      <c r="AE2753"/>
      <c r="AF2753"/>
      <c r="AG2753"/>
      <c r="AH2753"/>
      <c r="AI2753"/>
      <c r="AJ2753"/>
    </row>
    <row r="2754" spans="1:36" s="4" customFormat="1" x14ac:dyDescent="0.25">
      <c r="A2754" s="144" t="s">
        <v>3594</v>
      </c>
      <c r="B2754" s="183">
        <v>167454216</v>
      </c>
      <c r="C2754" s="184">
        <v>4.6100000000000003</v>
      </c>
      <c r="D2754" s="127">
        <f>(C2754+4.2+coefficient!$B$19-0.5)/0.9*1.19</f>
        <v>26.854333333333336</v>
      </c>
      <c r="E2754" s="128">
        <f>(C2754+4.2+coefficient!$B$19-0.5)/0.95</f>
        <v>21.378947368421056</v>
      </c>
      <c r="F2754" s="178" t="s">
        <v>841</v>
      </c>
      <c r="G2754" s="179">
        <v>2753</v>
      </c>
      <c r="H2754" s="180">
        <f>(C2754+4.2+coefficient!$B$19)/0.85*1.19</f>
        <v>29.134</v>
      </c>
      <c r="I2754" s="132">
        <v>294</v>
      </c>
      <c r="J2754" s="132">
        <v>167454216</v>
      </c>
      <c r="K2754" s="132">
        <v>455183</v>
      </c>
      <c r="L2754" s="181">
        <f>(C2754+4.2+coefficient!$B$19)/0.88*1.19</f>
        <v>28.140795454545458</v>
      </c>
      <c r="M2754" s="135">
        <v>295</v>
      </c>
      <c r="N2754" s="135">
        <v>167454216</v>
      </c>
      <c r="O2754" s="135">
        <v>455184</v>
      </c>
      <c r="P2754" s="182">
        <f>(C2754+4.2+coefficient!$B$19-0.5)/0.88*1.19</f>
        <v>27.464659090909091</v>
      </c>
      <c r="Q2754" s="137">
        <v>296</v>
      </c>
      <c r="R2754" s="137">
        <v>167454216</v>
      </c>
      <c r="S2754" s="137">
        <v>455185</v>
      </c>
      <c r="T2754" s="186">
        <f t="shared" ref="T2754:T2817" si="193">(C2754+4.2)/0.88*1.19</f>
        <v>11.913522727272728</v>
      </c>
      <c r="U2754" s="187">
        <v>758</v>
      </c>
      <c r="V2754" s="187">
        <v>167454216</v>
      </c>
      <c r="W2754" s="187">
        <v>603468</v>
      </c>
      <c r="X2754" s="188">
        <f t="shared" si="192"/>
        <v>26.140795454545458</v>
      </c>
      <c r="Y2754" s="189">
        <v>759</v>
      </c>
      <c r="Z2754" s="189">
        <v>167454216</v>
      </c>
      <c r="AA2754" s="189">
        <v>603469</v>
      </c>
      <c r="AB2754" s="357">
        <v>8</v>
      </c>
      <c r="AC2754"/>
      <c r="AD2754"/>
      <c r="AE2754"/>
      <c r="AF2754"/>
      <c r="AG2754"/>
      <c r="AH2754"/>
      <c r="AI2754"/>
      <c r="AJ2754"/>
    </row>
    <row r="2755" spans="1:36" s="4" customFormat="1" x14ac:dyDescent="0.25">
      <c r="A2755" s="125" t="s">
        <v>3595</v>
      </c>
      <c r="B2755" s="183">
        <v>167454217</v>
      </c>
      <c r="C2755" s="184">
        <v>3.44</v>
      </c>
      <c r="D2755" s="127">
        <f>(C2755+4.2+coefficient!$B$20-0.5)/0.9*1.19</f>
        <v>21.340666666666667</v>
      </c>
      <c r="E2755" s="128">
        <f>(C2755+4.2+coefficient!$B$20-0.5)/0.95</f>
        <v>16.989473684210527</v>
      </c>
      <c r="F2755" s="185" t="s">
        <v>842</v>
      </c>
      <c r="G2755" s="179">
        <v>2754</v>
      </c>
      <c r="H2755" s="180">
        <f>(C2755+4.2+coefficient!$B$20)/0.85*1.19</f>
        <v>23.295999999999999</v>
      </c>
      <c r="I2755" s="132">
        <v>294</v>
      </c>
      <c r="J2755" s="132">
        <v>167454217</v>
      </c>
      <c r="K2755" s="132">
        <v>455186</v>
      </c>
      <c r="L2755" s="181">
        <f>(C2755+4.2+coefficient!$B$20)/0.88*1.19</f>
        <v>22.501818181818184</v>
      </c>
      <c r="M2755" s="135">
        <v>295</v>
      </c>
      <c r="N2755" s="135">
        <v>167454217</v>
      </c>
      <c r="O2755" s="135">
        <v>455187</v>
      </c>
      <c r="P2755" s="182">
        <f>(C2755+4.2+coefficient!$B$20-0.5)/0.88*1.19</f>
        <v>21.825681818181817</v>
      </c>
      <c r="Q2755" s="137">
        <v>296</v>
      </c>
      <c r="R2755" s="137">
        <v>167454217</v>
      </c>
      <c r="S2755" s="137">
        <v>455188</v>
      </c>
      <c r="T2755" s="186">
        <f t="shared" si="193"/>
        <v>10.331363636363635</v>
      </c>
      <c r="U2755" s="187">
        <v>758</v>
      </c>
      <c r="V2755" s="187">
        <v>167454217</v>
      </c>
      <c r="W2755" s="187">
        <v>603470</v>
      </c>
      <c r="X2755" s="188">
        <f>L2755-1</f>
        <v>21.501818181818184</v>
      </c>
      <c r="Y2755" s="189">
        <v>759</v>
      </c>
      <c r="Z2755" s="189">
        <v>167454217</v>
      </c>
      <c r="AA2755" s="189">
        <v>603471</v>
      </c>
      <c r="AB2755" s="357">
        <v>8</v>
      </c>
      <c r="AC2755"/>
      <c r="AD2755"/>
      <c r="AE2755"/>
      <c r="AF2755"/>
      <c r="AG2755"/>
      <c r="AH2755"/>
      <c r="AI2755"/>
      <c r="AJ2755"/>
    </row>
    <row r="2756" spans="1:36" s="4" customFormat="1" x14ac:dyDescent="0.25">
      <c r="A2756" s="144" t="s">
        <v>3596</v>
      </c>
      <c r="B2756" s="183">
        <v>167454218</v>
      </c>
      <c r="C2756" s="184">
        <v>5.35</v>
      </c>
      <c r="D2756" s="127">
        <f>(C2756+4.2+coefficient!$B$19-0.5)/0.9*1.19</f>
        <v>27.832777777777778</v>
      </c>
      <c r="E2756" s="128">
        <f>(C2756+4.2+coefficient!$B$19-0.5)/0.95</f>
        <v>22.157894736842106</v>
      </c>
      <c r="F2756" s="178" t="s">
        <v>841</v>
      </c>
      <c r="G2756" s="179">
        <v>2755</v>
      </c>
      <c r="H2756" s="180">
        <f>(C2756+4.2+coefficient!$B$19)/0.85*1.19</f>
        <v>30.17</v>
      </c>
      <c r="I2756" s="132">
        <v>294</v>
      </c>
      <c r="J2756" s="132">
        <v>167454218</v>
      </c>
      <c r="K2756" s="132">
        <v>455189</v>
      </c>
      <c r="L2756" s="181">
        <f>(C2756+4.2+coefficient!$B$19)/0.88*1.19</f>
        <v>29.141477272727272</v>
      </c>
      <c r="M2756" s="135">
        <v>295</v>
      </c>
      <c r="N2756" s="135">
        <v>167454218</v>
      </c>
      <c r="O2756" s="135">
        <v>455190</v>
      </c>
      <c r="P2756" s="182">
        <f>(C2756+4.2+coefficient!$B$19-0.5)/0.88*1.19</f>
        <v>28.465340909090909</v>
      </c>
      <c r="Q2756" s="137">
        <v>296</v>
      </c>
      <c r="R2756" s="137">
        <v>167454218</v>
      </c>
      <c r="S2756" s="137">
        <v>455191</v>
      </c>
      <c r="T2756" s="186">
        <f t="shared" si="193"/>
        <v>12.914204545454547</v>
      </c>
      <c r="U2756" s="187">
        <v>758</v>
      </c>
      <c r="V2756" s="187">
        <v>167454218</v>
      </c>
      <c r="W2756" s="187">
        <v>603472</v>
      </c>
      <c r="X2756" s="188">
        <f>L2756-1</f>
        <v>28.141477272727272</v>
      </c>
      <c r="Y2756" s="189">
        <v>759</v>
      </c>
      <c r="Z2756" s="189">
        <v>167454218</v>
      </c>
      <c r="AA2756" s="189">
        <v>603473</v>
      </c>
      <c r="AB2756" s="357">
        <v>8</v>
      </c>
      <c r="AC2756"/>
      <c r="AD2756"/>
      <c r="AE2756"/>
      <c r="AF2756"/>
      <c r="AG2756"/>
      <c r="AH2756"/>
      <c r="AI2756"/>
      <c r="AJ2756"/>
    </row>
    <row r="2757" spans="1:36" s="4" customFormat="1" x14ac:dyDescent="0.25">
      <c r="A2757" s="125" t="s">
        <v>3597</v>
      </c>
      <c r="B2757" s="183">
        <v>167454219</v>
      </c>
      <c r="C2757" s="184">
        <v>7.01</v>
      </c>
      <c r="D2757" s="127">
        <f>(C2757+4.2+coefficient!$B$19-0.5)/0.9*1.19</f>
        <v>30.027666666666665</v>
      </c>
      <c r="E2757" s="128">
        <f>(C2757+4.2+coefficient!$B$19-0.5)/0.95</f>
        <v>23.905263157894741</v>
      </c>
      <c r="F2757" s="185" t="s">
        <v>841</v>
      </c>
      <c r="G2757" s="179">
        <v>2756</v>
      </c>
      <c r="H2757" s="180">
        <f>(C2757+4.2+coefficient!$B$19)/0.85*1.19</f>
        <v>32.494</v>
      </c>
      <c r="I2757" s="132">
        <v>294</v>
      </c>
      <c r="J2757" s="132">
        <v>167454219</v>
      </c>
      <c r="K2757" s="132">
        <v>455192</v>
      </c>
      <c r="L2757" s="181">
        <f>(C2757+4.2+coefficient!$B$19)/0.88*1.19</f>
        <v>31.386249999999997</v>
      </c>
      <c r="M2757" s="135">
        <v>295</v>
      </c>
      <c r="N2757" s="135">
        <v>167454219</v>
      </c>
      <c r="O2757" s="135">
        <v>455193</v>
      </c>
      <c r="P2757" s="182">
        <f>(C2757+4.2+coefficient!$B$19-0.5)/0.88*1.19</f>
        <v>30.710113636363637</v>
      </c>
      <c r="Q2757" s="137">
        <v>296</v>
      </c>
      <c r="R2757" s="137">
        <v>167454219</v>
      </c>
      <c r="S2757" s="137">
        <v>455194</v>
      </c>
      <c r="T2757" s="186">
        <f t="shared" si="193"/>
        <v>15.158977272727274</v>
      </c>
      <c r="U2757" s="187">
        <v>758</v>
      </c>
      <c r="V2757" s="187">
        <v>167454219</v>
      </c>
      <c r="W2757" s="187">
        <v>603474</v>
      </c>
      <c r="X2757" s="188">
        <f>L2757-1</f>
        <v>30.386249999999997</v>
      </c>
      <c r="Y2757" s="189">
        <v>759</v>
      </c>
      <c r="Z2757" s="189">
        <v>167454219</v>
      </c>
      <c r="AA2757" s="189">
        <v>603475</v>
      </c>
      <c r="AB2757" s="357">
        <v>8</v>
      </c>
      <c r="AC2757"/>
      <c r="AD2757"/>
      <c r="AE2757"/>
      <c r="AF2757"/>
      <c r="AG2757"/>
      <c r="AH2757"/>
      <c r="AI2757"/>
      <c r="AJ2757"/>
    </row>
    <row r="2758" spans="1:36" s="4" customFormat="1" x14ac:dyDescent="0.25">
      <c r="A2758" s="144" t="s">
        <v>3598</v>
      </c>
      <c r="B2758" s="183">
        <v>167454220</v>
      </c>
      <c r="C2758" s="184">
        <v>4.34</v>
      </c>
      <c r="D2758" s="127">
        <f>(C2758+4.2+coefficient!$B$19-0.5)/0.9*1.19</f>
        <v>26.49733333333333</v>
      </c>
      <c r="E2758" s="128">
        <f>(C2758+4.2+coefficient!$B$19-0.5)/0.95</f>
        <v>21.094736842105263</v>
      </c>
      <c r="F2758" s="178" t="s">
        <v>841</v>
      </c>
      <c r="G2758" s="179">
        <v>2757</v>
      </c>
      <c r="H2758" s="180">
        <f>(C2758+4.2+coefficient!$B$19)/0.85*1.19</f>
        <v>28.755999999999997</v>
      </c>
      <c r="I2758" s="132">
        <v>294</v>
      </c>
      <c r="J2758" s="132">
        <v>167454220</v>
      </c>
      <c r="K2758" s="132">
        <v>455195</v>
      </c>
      <c r="L2758" s="181">
        <f>(C2758+4.2+coefficient!$B$19)/0.88*1.19</f>
        <v>27.775681818181816</v>
      </c>
      <c r="M2758" s="135">
        <v>295</v>
      </c>
      <c r="N2758" s="135">
        <v>167454220</v>
      </c>
      <c r="O2758" s="135">
        <v>455196</v>
      </c>
      <c r="P2758" s="182">
        <f>(C2758+4.2+coefficient!$B$19-0.5)/0.88*1.19</f>
        <v>27.099545454545453</v>
      </c>
      <c r="Q2758" s="137">
        <v>296</v>
      </c>
      <c r="R2758" s="137">
        <v>167454220</v>
      </c>
      <c r="S2758" s="137">
        <v>455197</v>
      </c>
      <c r="T2758" s="186">
        <f t="shared" si="193"/>
        <v>11.54840909090909</v>
      </c>
      <c r="U2758" s="187">
        <v>758</v>
      </c>
      <c r="V2758" s="187">
        <v>167454220</v>
      </c>
      <c r="W2758" s="187">
        <v>603476</v>
      </c>
      <c r="X2758" s="188">
        <f>L2758-1</f>
        <v>26.775681818181816</v>
      </c>
      <c r="Y2758" s="189">
        <v>759</v>
      </c>
      <c r="Z2758" s="189">
        <v>167454220</v>
      </c>
      <c r="AA2758" s="189">
        <v>603477</v>
      </c>
      <c r="AB2758" s="357">
        <v>8</v>
      </c>
      <c r="AC2758"/>
      <c r="AD2758"/>
      <c r="AE2758">
        <v>1</v>
      </c>
      <c r="AF2758">
        <v>25.07</v>
      </c>
      <c r="AG2758">
        <v>0</v>
      </c>
      <c r="AH2758"/>
      <c r="AI2758"/>
      <c r="AJ2758"/>
    </row>
    <row r="2759" spans="1:36" s="4" customFormat="1" x14ac:dyDescent="0.25">
      <c r="A2759" s="125" t="s">
        <v>3599</v>
      </c>
      <c r="B2759" s="183">
        <v>167454221</v>
      </c>
      <c r="C2759" s="184">
        <v>2.4700000000000002</v>
      </c>
      <c r="D2759" s="127">
        <f>(C2759+4.2+coefficient!$B$21-0.5)/0.9*1.19</f>
        <v>17.413666666666664</v>
      </c>
      <c r="E2759" s="128">
        <f>(C2759+4.2+coefficient!$B$21-0.5)/0.95</f>
        <v>13.863157894736842</v>
      </c>
      <c r="F2759" s="185" t="s">
        <v>516</v>
      </c>
      <c r="G2759" s="179">
        <v>2758</v>
      </c>
      <c r="H2759" s="180">
        <f>(C2759+4.2+coefficient!$B$21)/0.85*1.19</f>
        <v>19.137999999999998</v>
      </c>
      <c r="I2759" s="132">
        <v>294</v>
      </c>
      <c r="J2759" s="132">
        <v>167454221</v>
      </c>
      <c r="K2759" s="132">
        <v>455198</v>
      </c>
      <c r="L2759" s="181">
        <f>(C2759+4.2+coefficient!$B$21)/0.88*1.19</f>
        <v>18.485568181818181</v>
      </c>
      <c r="M2759" s="135">
        <v>295</v>
      </c>
      <c r="N2759" s="135">
        <v>167454221</v>
      </c>
      <c r="O2759" s="135">
        <v>455199</v>
      </c>
      <c r="P2759" s="182">
        <f>(C2759+4.2+coefficient!$B$21-0.5)/0.88*1.19</f>
        <v>17.809431818181817</v>
      </c>
      <c r="Q2759" s="137">
        <v>296</v>
      </c>
      <c r="R2759" s="137">
        <v>167454221</v>
      </c>
      <c r="S2759" s="137">
        <v>455200</v>
      </c>
      <c r="T2759" s="186">
        <f t="shared" si="193"/>
        <v>9.0196590909090908</v>
      </c>
      <c r="U2759" s="187">
        <v>758</v>
      </c>
      <c r="V2759" s="187">
        <v>167454221</v>
      </c>
      <c r="W2759" s="187">
        <v>603478</v>
      </c>
      <c r="X2759" s="188">
        <f>L2759-4.9</f>
        <v>13.58556818181818</v>
      </c>
      <c r="Y2759" s="189">
        <v>759</v>
      </c>
      <c r="Z2759" s="189">
        <v>167454221</v>
      </c>
      <c r="AA2759" s="189">
        <v>603479</v>
      </c>
      <c r="AB2759" s="357">
        <v>32</v>
      </c>
      <c r="AC2759"/>
      <c r="AD2759"/>
      <c r="AE2759"/>
      <c r="AF2759"/>
      <c r="AG2759"/>
      <c r="AH2759"/>
      <c r="AI2759"/>
      <c r="AJ2759"/>
    </row>
    <row r="2760" spans="1:36" s="4" customFormat="1" x14ac:dyDescent="0.25">
      <c r="A2760" s="144" t="s">
        <v>3600</v>
      </c>
      <c r="B2760" s="183">
        <v>167454222</v>
      </c>
      <c r="C2760" s="184">
        <v>3.89</v>
      </c>
      <c r="D2760" s="127">
        <f>(C2760+4.2+coefficient!$B$20-0.5)/0.9*1.19</f>
        <v>21.935666666666666</v>
      </c>
      <c r="E2760" s="128">
        <f>(C2760+4.2+coefficient!$B$20-0.5)/0.95</f>
        <v>17.463157894736842</v>
      </c>
      <c r="F2760" s="178" t="s">
        <v>842</v>
      </c>
      <c r="G2760" s="179">
        <v>2759</v>
      </c>
      <c r="H2760" s="180">
        <f>(C2760+4.2+coefficient!$B$20)/0.85*1.19</f>
        <v>23.925999999999998</v>
      </c>
      <c r="I2760" s="132">
        <v>294</v>
      </c>
      <c r="J2760" s="132">
        <v>167454222</v>
      </c>
      <c r="K2760" s="132">
        <v>455201</v>
      </c>
      <c r="L2760" s="181">
        <f>(C2760+4.2+coefficient!$B$20)/0.88*1.19</f>
        <v>23.110340909090908</v>
      </c>
      <c r="M2760" s="135">
        <v>295</v>
      </c>
      <c r="N2760" s="135">
        <v>167454222</v>
      </c>
      <c r="O2760" s="135">
        <v>455202</v>
      </c>
      <c r="P2760" s="182">
        <f>(C2760+4.2+coefficient!$B$20-0.5)/0.88*1.19</f>
        <v>22.434204545454545</v>
      </c>
      <c r="Q2760" s="137">
        <v>296</v>
      </c>
      <c r="R2760" s="137">
        <v>167454222</v>
      </c>
      <c r="S2760" s="137">
        <v>455203</v>
      </c>
      <c r="T2760" s="186">
        <f t="shared" si="193"/>
        <v>10.939886363636363</v>
      </c>
      <c r="U2760" s="187">
        <v>758</v>
      </c>
      <c r="V2760" s="187">
        <v>167454222</v>
      </c>
      <c r="W2760" s="187">
        <v>603480</v>
      </c>
      <c r="X2760" s="188">
        <f>L2760-4.9</f>
        <v>18.21034090909091</v>
      </c>
      <c r="Y2760" s="189">
        <v>759</v>
      </c>
      <c r="Z2760" s="189">
        <v>167454222</v>
      </c>
      <c r="AA2760" s="189">
        <v>603481</v>
      </c>
      <c r="AB2760" s="357">
        <v>32</v>
      </c>
      <c r="AC2760"/>
      <c r="AD2760"/>
      <c r="AE2760"/>
      <c r="AF2760"/>
      <c r="AG2760"/>
      <c r="AH2760"/>
      <c r="AI2760"/>
      <c r="AJ2760"/>
    </row>
    <row r="2761" spans="1:36" s="4" customFormat="1" x14ac:dyDescent="0.25">
      <c r="A2761" s="125" t="s">
        <v>3601</v>
      </c>
      <c r="B2761" s="183">
        <v>167454223</v>
      </c>
      <c r="C2761" s="184">
        <v>4.79</v>
      </c>
      <c r="D2761" s="127">
        <f>(C2761+4.2+coefficient!$B$19-0.5)/0.9*1.19</f>
        <v>27.092333333333336</v>
      </c>
      <c r="E2761" s="128">
        <f>(C2761+4.2+coefficient!$B$19-0.5)/0.95</f>
        <v>21.568421052631582</v>
      </c>
      <c r="F2761" s="185" t="s">
        <v>841</v>
      </c>
      <c r="G2761" s="179">
        <v>2760</v>
      </c>
      <c r="H2761" s="180">
        <f>(C2761+4.2+coefficient!$B$19)/0.85*1.19</f>
        <v>29.386000000000003</v>
      </c>
      <c r="I2761" s="132">
        <v>294</v>
      </c>
      <c r="J2761" s="132">
        <v>167454223</v>
      </c>
      <c r="K2761" s="132">
        <v>455204</v>
      </c>
      <c r="L2761" s="181">
        <f>(C2761+4.2+coefficient!$B$19)/0.88*1.19</f>
        <v>28.384204545454548</v>
      </c>
      <c r="M2761" s="135">
        <v>295</v>
      </c>
      <c r="N2761" s="135">
        <v>167454223</v>
      </c>
      <c r="O2761" s="135">
        <v>455205</v>
      </c>
      <c r="P2761" s="182">
        <f>(C2761+4.2+coefficient!$B$19-0.5)/0.88*1.19</f>
        <v>27.708068181818181</v>
      </c>
      <c r="Q2761" s="137">
        <v>296</v>
      </c>
      <c r="R2761" s="137">
        <v>167454223</v>
      </c>
      <c r="S2761" s="137">
        <v>455206</v>
      </c>
      <c r="T2761" s="186">
        <f t="shared" si="193"/>
        <v>12.156931818181819</v>
      </c>
      <c r="U2761" s="187">
        <v>758</v>
      </c>
      <c r="V2761" s="187">
        <v>167454223</v>
      </c>
      <c r="W2761" s="187">
        <v>603482</v>
      </c>
      <c r="X2761" s="188">
        <f>L2761-4.9</f>
        <v>23.484204545454546</v>
      </c>
      <c r="Y2761" s="189">
        <v>759</v>
      </c>
      <c r="Z2761" s="189">
        <v>167454223</v>
      </c>
      <c r="AA2761" s="189">
        <v>603483</v>
      </c>
      <c r="AB2761" s="357">
        <v>32</v>
      </c>
      <c r="AC2761"/>
      <c r="AD2761"/>
      <c r="AE2761"/>
      <c r="AF2761"/>
      <c r="AG2761"/>
      <c r="AH2761"/>
      <c r="AI2761"/>
      <c r="AJ2761"/>
    </row>
    <row r="2762" spans="1:36" s="4" customFormat="1" x14ac:dyDescent="0.25">
      <c r="A2762" s="144" t="s">
        <v>3602</v>
      </c>
      <c r="B2762" s="183">
        <v>167454224</v>
      </c>
      <c r="C2762" s="184">
        <v>3.16</v>
      </c>
      <c r="D2762" s="127">
        <f>(C2762+4.2+coefficient!$B$20-0.5)/0.9*1.19</f>
        <v>20.970444444444439</v>
      </c>
      <c r="E2762" s="128">
        <f>(C2762+4.2+coefficient!$B$20-0.5)/0.95</f>
        <v>16.694736842105264</v>
      </c>
      <c r="F2762" s="178" t="s">
        <v>842</v>
      </c>
      <c r="G2762" s="179">
        <v>2761</v>
      </c>
      <c r="H2762" s="180">
        <f>(C2762+4.2+coefficient!$B$20)/0.85*1.19</f>
        <v>22.903999999999996</v>
      </c>
      <c r="I2762" s="132">
        <v>294</v>
      </c>
      <c r="J2762" s="132">
        <v>167454224</v>
      </c>
      <c r="K2762" s="132">
        <v>455207</v>
      </c>
      <c r="L2762" s="181">
        <f>(C2762+4.2+coefficient!$B$20)/0.88*1.19</f>
        <v>22.123181818181816</v>
      </c>
      <c r="M2762" s="135">
        <v>295</v>
      </c>
      <c r="N2762" s="135">
        <v>167454224</v>
      </c>
      <c r="O2762" s="135">
        <v>455208</v>
      </c>
      <c r="P2762" s="182">
        <f>(C2762+4.2+coefficient!$B$20-0.5)/0.88*1.19</f>
        <v>21.447045454545453</v>
      </c>
      <c r="Q2762" s="137">
        <v>296</v>
      </c>
      <c r="R2762" s="137">
        <v>167454224</v>
      </c>
      <c r="S2762" s="137">
        <v>455209</v>
      </c>
      <c r="T2762" s="186">
        <f t="shared" si="193"/>
        <v>9.9527272727272713</v>
      </c>
      <c r="U2762" s="187">
        <v>758</v>
      </c>
      <c r="V2762" s="187">
        <v>167454224</v>
      </c>
      <c r="W2762" s="187">
        <v>603484</v>
      </c>
      <c r="X2762" s="188">
        <f>L2762-4.9</f>
        <v>17.223181818181814</v>
      </c>
      <c r="Y2762" s="189">
        <v>759</v>
      </c>
      <c r="Z2762" s="189">
        <v>167454224</v>
      </c>
      <c r="AA2762" s="189">
        <v>603485</v>
      </c>
      <c r="AB2762" s="357">
        <v>32</v>
      </c>
      <c r="AC2762"/>
      <c r="AD2762"/>
      <c r="AE2762"/>
      <c r="AF2762"/>
      <c r="AG2762"/>
      <c r="AH2762"/>
      <c r="AI2762"/>
      <c r="AJ2762"/>
    </row>
    <row r="2763" spans="1:36" s="4" customFormat="1" x14ac:dyDescent="0.25">
      <c r="A2763" s="125" t="s">
        <v>3603</v>
      </c>
      <c r="B2763" s="183">
        <v>167454225</v>
      </c>
      <c r="C2763" s="184">
        <v>4.0599999999999996</v>
      </c>
      <c r="D2763" s="127">
        <f>(C2763+4.2+coefficient!$B$19-0.5)/0.9*1.19</f>
        <v>26.127111111111105</v>
      </c>
      <c r="E2763" s="128">
        <f>(C2763+4.2+coefficient!$B$19-0.5)/0.95</f>
        <v>20.799999999999997</v>
      </c>
      <c r="F2763" s="185" t="s">
        <v>841</v>
      </c>
      <c r="G2763" s="179">
        <v>2762</v>
      </c>
      <c r="H2763" s="180">
        <f>(C2763+4.2+coefficient!$B$19)/0.85*1.19</f>
        <v>28.363999999999994</v>
      </c>
      <c r="I2763" s="132">
        <v>294</v>
      </c>
      <c r="J2763" s="132">
        <v>167454225</v>
      </c>
      <c r="K2763" s="132">
        <v>455210</v>
      </c>
      <c r="L2763" s="181">
        <f>(C2763+4.2+coefficient!$B$19)/0.88*1.19</f>
        <v>27.397045454545449</v>
      </c>
      <c r="M2763" s="135">
        <v>295</v>
      </c>
      <c r="N2763" s="135">
        <v>167454225</v>
      </c>
      <c r="O2763" s="135">
        <v>455211</v>
      </c>
      <c r="P2763" s="182">
        <f>(C2763+4.2+coefficient!$B$19-0.5)/0.88*1.19</f>
        <v>26.720909090909089</v>
      </c>
      <c r="Q2763" s="137">
        <v>296</v>
      </c>
      <c r="R2763" s="137">
        <v>167454225</v>
      </c>
      <c r="S2763" s="137">
        <v>455212</v>
      </c>
      <c r="T2763" s="186">
        <f t="shared" si="193"/>
        <v>11.169772727272727</v>
      </c>
      <c r="U2763" s="187">
        <v>758</v>
      </c>
      <c r="V2763" s="187">
        <v>167454225</v>
      </c>
      <c r="W2763" s="187">
        <v>603486</v>
      </c>
      <c r="X2763" s="188">
        <f>L2763-4.9</f>
        <v>22.49704545454545</v>
      </c>
      <c r="Y2763" s="189">
        <v>759</v>
      </c>
      <c r="Z2763" s="189">
        <v>167454225</v>
      </c>
      <c r="AA2763" s="189">
        <v>603487</v>
      </c>
      <c r="AB2763" s="357">
        <v>32</v>
      </c>
      <c r="AC2763"/>
      <c r="AD2763"/>
      <c r="AE2763"/>
      <c r="AF2763"/>
      <c r="AG2763"/>
      <c r="AH2763"/>
      <c r="AI2763"/>
      <c r="AJ2763"/>
    </row>
    <row r="2764" spans="1:36" s="4" customFormat="1" x14ac:dyDescent="0.25">
      <c r="A2764" s="144" t="s">
        <v>3604</v>
      </c>
      <c r="B2764" s="183">
        <v>167454226</v>
      </c>
      <c r="C2764" s="184">
        <v>3.32</v>
      </c>
      <c r="D2764" s="127">
        <f>(C2764+4.2+coefficient!$B$20-0.5)/0.9*1.19</f>
        <v>21.181999999999999</v>
      </c>
      <c r="E2764" s="128">
        <f>(C2764+4.2+coefficient!$B$20-0.5)/0.95</f>
        <v>16.863157894736844</v>
      </c>
      <c r="F2764" s="178" t="s">
        <v>842</v>
      </c>
      <c r="G2764" s="179">
        <v>2763</v>
      </c>
      <c r="H2764" s="180">
        <f>(C2764+4.2+coefficient!$B$20)/0.85*1.19</f>
        <v>23.127999999999997</v>
      </c>
      <c r="I2764" s="132">
        <v>294</v>
      </c>
      <c r="J2764" s="132">
        <v>167454226</v>
      </c>
      <c r="K2764" s="132">
        <v>455213</v>
      </c>
      <c r="L2764" s="181">
        <f>(C2764+4.2+coefficient!$B$20)/0.88*1.19</f>
        <v>22.339545454545455</v>
      </c>
      <c r="M2764" s="135">
        <v>295</v>
      </c>
      <c r="N2764" s="135">
        <v>167454226</v>
      </c>
      <c r="O2764" s="135">
        <v>455214</v>
      </c>
      <c r="P2764" s="182">
        <f>(C2764+4.2+coefficient!$B$20-0.5)/0.88*1.19</f>
        <v>21.663409090909088</v>
      </c>
      <c r="Q2764" s="137">
        <v>296</v>
      </c>
      <c r="R2764" s="137">
        <v>167454226</v>
      </c>
      <c r="S2764" s="137">
        <v>455215</v>
      </c>
      <c r="T2764" s="186">
        <f t="shared" si="193"/>
        <v>10.169090909090908</v>
      </c>
      <c r="U2764" s="187">
        <v>758</v>
      </c>
      <c r="V2764" s="187">
        <v>167454226</v>
      </c>
      <c r="W2764" s="187">
        <v>603488</v>
      </c>
      <c r="X2764" s="188">
        <f>L2764-1</f>
        <v>21.339545454545455</v>
      </c>
      <c r="Y2764" s="189">
        <v>759</v>
      </c>
      <c r="Z2764" s="189">
        <v>167454226</v>
      </c>
      <c r="AA2764" s="189">
        <v>603489</v>
      </c>
      <c r="AB2764" s="357">
        <v>10</v>
      </c>
      <c r="AC2764"/>
      <c r="AD2764"/>
      <c r="AE2764"/>
      <c r="AF2764"/>
      <c r="AG2764"/>
      <c r="AH2764"/>
      <c r="AI2764"/>
      <c r="AJ2764"/>
    </row>
    <row r="2765" spans="1:36" s="4" customFormat="1" x14ac:dyDescent="0.25">
      <c r="A2765" s="125" t="s">
        <v>3605</v>
      </c>
      <c r="B2765" s="183">
        <v>167454227</v>
      </c>
      <c r="C2765" s="184">
        <v>5.23</v>
      </c>
      <c r="D2765" s="127">
        <f>(C2765+4.2+coefficient!$B$19-0.5)/0.9*1.19</f>
        <v>27.67411111111111</v>
      </c>
      <c r="E2765" s="128">
        <f>(C2765+4.2+coefficient!$B$19-0.5)/0.95</f>
        <v>22.031578947368423</v>
      </c>
      <c r="F2765" s="185" t="s">
        <v>841</v>
      </c>
      <c r="G2765" s="179">
        <v>2764</v>
      </c>
      <c r="H2765" s="180">
        <f>(C2765+4.2+coefficient!$B$19)/0.85*1.19</f>
        <v>30.001999999999999</v>
      </c>
      <c r="I2765" s="132">
        <v>294</v>
      </c>
      <c r="J2765" s="132">
        <v>167454227</v>
      </c>
      <c r="K2765" s="132">
        <v>455216</v>
      </c>
      <c r="L2765" s="181">
        <f>(C2765+4.2+coefficient!$B$19)/0.88*1.19</f>
        <v>28.979204545454543</v>
      </c>
      <c r="M2765" s="135">
        <v>295</v>
      </c>
      <c r="N2765" s="135">
        <v>167454227</v>
      </c>
      <c r="O2765" s="135">
        <v>455217</v>
      </c>
      <c r="P2765" s="182">
        <f>(C2765+4.2+coefficient!$B$19-0.5)/0.88*1.19</f>
        <v>28.303068181818183</v>
      </c>
      <c r="Q2765" s="137">
        <v>296</v>
      </c>
      <c r="R2765" s="137">
        <v>167454227</v>
      </c>
      <c r="S2765" s="137">
        <v>455218</v>
      </c>
      <c r="T2765" s="186">
        <f t="shared" si="193"/>
        <v>12.751931818181816</v>
      </c>
      <c r="U2765" s="187">
        <v>758</v>
      </c>
      <c r="V2765" s="187">
        <v>167454227</v>
      </c>
      <c r="W2765" s="187">
        <v>603490</v>
      </c>
      <c r="X2765" s="188">
        <f>L2765-1</f>
        <v>27.979204545454543</v>
      </c>
      <c r="Y2765" s="189">
        <v>759</v>
      </c>
      <c r="Z2765" s="189">
        <v>167454227</v>
      </c>
      <c r="AA2765" s="189">
        <v>603491</v>
      </c>
      <c r="AB2765" s="357">
        <v>10</v>
      </c>
      <c r="AC2765"/>
      <c r="AD2765"/>
      <c r="AE2765"/>
      <c r="AF2765"/>
      <c r="AG2765"/>
      <c r="AH2765"/>
      <c r="AI2765"/>
      <c r="AJ2765"/>
    </row>
    <row r="2766" spans="1:36" s="4" customFormat="1" x14ac:dyDescent="0.25">
      <c r="A2766" s="144" t="s">
        <v>3606</v>
      </c>
      <c r="B2766" s="183">
        <v>167454228</v>
      </c>
      <c r="C2766" s="184">
        <v>6.89</v>
      </c>
      <c r="D2766" s="127">
        <f>(C2766+4.2+coefficient!$B$19-0.5)/0.9*1.19</f>
        <v>29.868999999999996</v>
      </c>
      <c r="E2766" s="128">
        <f>(C2766+4.2+coefficient!$B$19-0.5)/0.95</f>
        <v>23.778947368421054</v>
      </c>
      <c r="F2766" s="178" t="s">
        <v>841</v>
      </c>
      <c r="G2766" s="179">
        <v>2765</v>
      </c>
      <c r="H2766" s="180">
        <f>(C2766+4.2+coefficient!$B$19)/0.85*1.19</f>
        <v>32.326000000000001</v>
      </c>
      <c r="I2766" s="132">
        <v>294</v>
      </c>
      <c r="J2766" s="132">
        <v>167454228</v>
      </c>
      <c r="K2766" s="132">
        <v>455219</v>
      </c>
      <c r="L2766" s="181">
        <f>(C2766+4.2+coefficient!$B$19)/0.88*1.19</f>
        <v>31.223977272727272</v>
      </c>
      <c r="M2766" s="135">
        <v>295</v>
      </c>
      <c r="N2766" s="135">
        <v>167454228</v>
      </c>
      <c r="O2766" s="135">
        <v>455220</v>
      </c>
      <c r="P2766" s="182">
        <f>(C2766+4.2+coefficient!$B$19-0.5)/0.88*1.19</f>
        <v>30.547840909090908</v>
      </c>
      <c r="Q2766" s="137">
        <v>296</v>
      </c>
      <c r="R2766" s="137">
        <v>167454228</v>
      </c>
      <c r="S2766" s="137">
        <v>455221</v>
      </c>
      <c r="T2766" s="186">
        <f t="shared" si="193"/>
        <v>14.996704545454545</v>
      </c>
      <c r="U2766" s="187">
        <v>758</v>
      </c>
      <c r="V2766" s="187">
        <v>167454228</v>
      </c>
      <c r="W2766" s="187">
        <v>603492</v>
      </c>
      <c r="X2766" s="188">
        <f>L2766-1</f>
        <v>30.223977272727272</v>
      </c>
      <c r="Y2766" s="189">
        <v>759</v>
      </c>
      <c r="Z2766" s="189">
        <v>167454228</v>
      </c>
      <c r="AA2766" s="189">
        <v>603493</v>
      </c>
      <c r="AB2766" s="357">
        <v>10</v>
      </c>
      <c r="AC2766"/>
      <c r="AD2766"/>
      <c r="AE2766"/>
      <c r="AF2766"/>
      <c r="AG2766"/>
      <c r="AH2766"/>
      <c r="AI2766"/>
      <c r="AJ2766"/>
    </row>
    <row r="2767" spans="1:36" s="4" customFormat="1" x14ac:dyDescent="0.25">
      <c r="A2767" s="125" t="s">
        <v>3607</v>
      </c>
      <c r="B2767" s="183">
        <v>167454229</v>
      </c>
      <c r="C2767" s="184">
        <v>4.22</v>
      </c>
      <c r="D2767" s="127">
        <f>(C2767+4.2+coefficient!$B$19-0.5)/0.9*1.19</f>
        <v>26.338666666666668</v>
      </c>
      <c r="E2767" s="128">
        <f>(C2767+4.2+coefficient!$B$19-0.5)/0.95</f>
        <v>20.96842105263158</v>
      </c>
      <c r="F2767" s="185" t="s">
        <v>841</v>
      </c>
      <c r="G2767" s="179">
        <v>2766</v>
      </c>
      <c r="H2767" s="180">
        <f>(C2767+4.2+coefficient!$B$19)/0.85*1.19</f>
        <v>28.588000000000005</v>
      </c>
      <c r="I2767" s="132">
        <v>294</v>
      </c>
      <c r="J2767" s="132">
        <v>167454229</v>
      </c>
      <c r="K2767" s="132">
        <v>455222</v>
      </c>
      <c r="L2767" s="181">
        <f>(C2767+4.2+coefficient!$B$19)/0.88*1.19</f>
        <v>27.613409090909091</v>
      </c>
      <c r="M2767" s="135">
        <v>295</v>
      </c>
      <c r="N2767" s="135">
        <v>167454229</v>
      </c>
      <c r="O2767" s="135">
        <v>455223</v>
      </c>
      <c r="P2767" s="182">
        <f>(C2767+4.2+coefficient!$B$19-0.5)/0.88*1.19</f>
        <v>26.937272727272727</v>
      </c>
      <c r="Q2767" s="137">
        <v>296</v>
      </c>
      <c r="R2767" s="137">
        <v>167454229</v>
      </c>
      <c r="S2767" s="137">
        <v>455224</v>
      </c>
      <c r="T2767" s="186">
        <f t="shared" si="193"/>
        <v>11.386136363636364</v>
      </c>
      <c r="U2767" s="187">
        <v>758</v>
      </c>
      <c r="V2767" s="187">
        <v>167454229</v>
      </c>
      <c r="W2767" s="187">
        <v>603494</v>
      </c>
      <c r="X2767" s="188">
        <f>L2767-1</f>
        <v>26.613409090909091</v>
      </c>
      <c r="Y2767" s="189">
        <v>759</v>
      </c>
      <c r="Z2767" s="189">
        <v>167454229</v>
      </c>
      <c r="AA2767" s="189">
        <v>603495</v>
      </c>
      <c r="AB2767" s="357">
        <v>10</v>
      </c>
      <c r="AC2767"/>
      <c r="AD2767"/>
      <c r="AE2767"/>
      <c r="AF2767"/>
      <c r="AG2767"/>
      <c r="AH2767"/>
      <c r="AI2767"/>
      <c r="AJ2767"/>
    </row>
    <row r="2768" spans="1:36" s="4" customFormat="1" x14ac:dyDescent="0.25">
      <c r="A2768" s="144" t="s">
        <v>3608</v>
      </c>
      <c r="B2768" s="183">
        <v>167454230</v>
      </c>
      <c r="C2768" s="184">
        <v>2.5499999999999998</v>
      </c>
      <c r="D2768" s="127">
        <f>(C2768+4.2+coefficient!$B$21-0.5)/0.9*1.19</f>
        <v>17.519444444444442</v>
      </c>
      <c r="E2768" s="128">
        <f>(C2768+4.2+coefficient!$B$21-0.5)/0.95</f>
        <v>13.947368421052632</v>
      </c>
      <c r="F2768" s="178" t="s">
        <v>516</v>
      </c>
      <c r="G2768" s="179">
        <v>2767</v>
      </c>
      <c r="H2768" s="180">
        <f>(C2768+4.2+coefficient!$B$21)/0.85*1.19</f>
        <v>19.25</v>
      </c>
      <c r="I2768" s="132">
        <v>294</v>
      </c>
      <c r="J2768" s="132">
        <v>167454230</v>
      </c>
      <c r="K2768" s="132">
        <v>455225</v>
      </c>
      <c r="L2768" s="181">
        <f>(C2768+4.2+coefficient!$B$21)/0.88*1.19</f>
        <v>18.59375</v>
      </c>
      <c r="M2768" s="135">
        <v>295</v>
      </c>
      <c r="N2768" s="135">
        <v>167454230</v>
      </c>
      <c r="O2768" s="135">
        <v>455226</v>
      </c>
      <c r="P2768" s="182">
        <f>(C2768+4.2+coefficient!$B$21-0.5)/0.88*1.19</f>
        <v>17.917613636363637</v>
      </c>
      <c r="Q2768" s="137">
        <v>296</v>
      </c>
      <c r="R2768" s="137">
        <v>167454230</v>
      </c>
      <c r="S2768" s="137">
        <v>455227</v>
      </c>
      <c r="T2768" s="186">
        <f t="shared" si="193"/>
        <v>9.1278409090909083</v>
      </c>
      <c r="U2768" s="187">
        <v>758</v>
      </c>
      <c r="V2768" s="187">
        <v>167454230</v>
      </c>
      <c r="W2768" s="187">
        <v>603496</v>
      </c>
      <c r="X2768" s="188">
        <f>L2768-4.9</f>
        <v>13.69375</v>
      </c>
      <c r="Y2768" s="189">
        <v>759</v>
      </c>
      <c r="Z2768" s="189">
        <v>167454230</v>
      </c>
      <c r="AA2768" s="189">
        <v>603497</v>
      </c>
      <c r="AB2768" s="357">
        <v>53</v>
      </c>
      <c r="AC2768">
        <v>1</v>
      </c>
      <c r="AD2768">
        <v>16.45</v>
      </c>
      <c r="AE2768"/>
      <c r="AF2768"/>
      <c r="AG2768"/>
      <c r="AH2768"/>
      <c r="AI2768"/>
      <c r="AJ2768"/>
    </row>
    <row r="2769" spans="1:36" s="4" customFormat="1" x14ac:dyDescent="0.25">
      <c r="A2769" s="148" t="s">
        <v>3609</v>
      </c>
      <c r="B2769" s="190">
        <v>167454231</v>
      </c>
      <c r="C2769" s="191">
        <v>3.36</v>
      </c>
      <c r="D2769" s="192">
        <f>(C2769+4.2+coefficient!$B$20-0.5)/0.9*1.19</f>
        <v>21.234888888888889</v>
      </c>
      <c r="E2769" s="193">
        <f>(C2769+4.2+coefficient!$B$20-0.5)/0.95</f>
        <v>16.905263157894741</v>
      </c>
      <c r="F2769" s="185" t="s">
        <v>842</v>
      </c>
      <c r="G2769" s="179">
        <v>2768</v>
      </c>
      <c r="H2769" s="180">
        <f>(C2769+4.2+coefficient!$B$20)/0.85*1.19</f>
        <v>23.184000000000001</v>
      </c>
      <c r="I2769" s="132">
        <v>294</v>
      </c>
      <c r="J2769" s="132">
        <v>167454231</v>
      </c>
      <c r="K2769" s="132">
        <v>455228</v>
      </c>
      <c r="L2769" s="181">
        <f>(C2769+4.2+coefficient!$B$20)/0.88*1.19</f>
        <v>22.393636363636364</v>
      </c>
      <c r="M2769" s="135">
        <v>295</v>
      </c>
      <c r="N2769" s="135">
        <v>167454231</v>
      </c>
      <c r="O2769" s="135">
        <v>455229</v>
      </c>
      <c r="P2769" s="182">
        <f>(C2769+4.2+coefficient!$B$20-0.5)/0.88*1.19</f>
        <v>21.717500000000005</v>
      </c>
      <c r="Q2769" s="137">
        <v>296</v>
      </c>
      <c r="R2769" s="137">
        <v>167454231</v>
      </c>
      <c r="S2769" s="137">
        <v>455230</v>
      </c>
      <c r="T2769" s="186">
        <f t="shared" si="193"/>
        <v>10.223181818181819</v>
      </c>
      <c r="U2769" s="187">
        <v>758</v>
      </c>
      <c r="V2769" s="187">
        <v>167454231</v>
      </c>
      <c r="W2769" s="187">
        <v>603498</v>
      </c>
      <c r="X2769" s="188">
        <f>L2769-2</f>
        <v>20.393636363636364</v>
      </c>
      <c r="Y2769" s="189">
        <v>759</v>
      </c>
      <c r="Z2769" s="189">
        <v>167454231</v>
      </c>
      <c r="AA2769" s="189">
        <v>603499</v>
      </c>
      <c r="AB2769" s="357">
        <v>53</v>
      </c>
      <c r="AC2769"/>
      <c r="AD2769"/>
      <c r="AE2769"/>
      <c r="AF2769"/>
      <c r="AG2769"/>
      <c r="AH2769"/>
      <c r="AI2769"/>
      <c r="AJ2769"/>
    </row>
    <row r="2770" spans="1:36" s="4" customFormat="1" x14ac:dyDescent="0.25">
      <c r="A2770" s="144" t="s">
        <v>3610</v>
      </c>
      <c r="B2770" s="183">
        <v>167454232</v>
      </c>
      <c r="C2770" s="184">
        <v>3.36</v>
      </c>
      <c r="D2770" s="127">
        <f>(C2770+4.2+coefficient!$B$20-0.5)/0.9*1.19</f>
        <v>21.234888888888889</v>
      </c>
      <c r="E2770" s="128">
        <f>(C2770+4.2+coefficient!$B$20-0.5)/0.95</f>
        <v>16.905263157894741</v>
      </c>
      <c r="F2770" s="178" t="s">
        <v>842</v>
      </c>
      <c r="G2770" s="179">
        <v>2769</v>
      </c>
      <c r="H2770" s="180">
        <f>(C2770+4.2+coefficient!$B$20)/0.85*1.19</f>
        <v>23.184000000000001</v>
      </c>
      <c r="I2770" s="132">
        <v>294</v>
      </c>
      <c r="J2770" s="132">
        <v>167454232</v>
      </c>
      <c r="K2770" s="132">
        <v>455231</v>
      </c>
      <c r="L2770" s="181">
        <f>(C2770+4.2+coefficient!$B$20)/0.88*1.19</f>
        <v>22.393636363636364</v>
      </c>
      <c r="M2770" s="135">
        <v>295</v>
      </c>
      <c r="N2770" s="135">
        <v>167454232</v>
      </c>
      <c r="O2770" s="135">
        <v>455232</v>
      </c>
      <c r="P2770" s="182">
        <f>(C2770+4.2+coefficient!$B$20-0.5)/0.88*1.19</f>
        <v>21.717500000000005</v>
      </c>
      <c r="Q2770" s="137">
        <v>296</v>
      </c>
      <c r="R2770" s="137">
        <v>167454232</v>
      </c>
      <c r="S2770" s="137">
        <v>455233</v>
      </c>
      <c r="T2770" s="186">
        <f t="shared" si="193"/>
        <v>10.223181818181819</v>
      </c>
      <c r="U2770" s="187">
        <v>758</v>
      </c>
      <c r="V2770" s="187">
        <v>167454232</v>
      </c>
      <c r="W2770" s="187">
        <v>603500</v>
      </c>
      <c r="X2770" s="188">
        <f>L2770-4.9</f>
        <v>17.493636363636362</v>
      </c>
      <c r="Y2770" s="189">
        <v>759</v>
      </c>
      <c r="Z2770" s="189">
        <v>167454232</v>
      </c>
      <c r="AA2770" s="189">
        <v>603501</v>
      </c>
      <c r="AB2770" s="357">
        <v>53</v>
      </c>
      <c r="AC2770"/>
      <c r="AD2770"/>
      <c r="AE2770"/>
      <c r="AF2770"/>
      <c r="AG2770"/>
      <c r="AH2770"/>
      <c r="AI2770"/>
      <c r="AJ2770"/>
    </row>
    <row r="2771" spans="1:36" s="4" customFormat="1" x14ac:dyDescent="0.25">
      <c r="A2771" s="125" t="s">
        <v>3611</v>
      </c>
      <c r="B2771" s="183">
        <v>167454233</v>
      </c>
      <c r="C2771" s="184">
        <v>2.81</v>
      </c>
      <c r="D2771" s="127">
        <f>(C2771+4.2+coefficient!$B$21-0.5)/0.9*1.19</f>
        <v>17.86322222222222</v>
      </c>
      <c r="E2771" s="128">
        <f>(C2771+4.2+coefficient!$B$21-0.5)/0.95</f>
        <v>14.221052631578948</v>
      </c>
      <c r="F2771" s="185" t="s">
        <v>516</v>
      </c>
      <c r="G2771" s="179">
        <v>2770</v>
      </c>
      <c r="H2771" s="180">
        <f>(C2771+4.2+coefficient!$B$21)/0.85*1.19</f>
        <v>19.614000000000001</v>
      </c>
      <c r="I2771" s="132">
        <v>294</v>
      </c>
      <c r="J2771" s="132">
        <v>167454233</v>
      </c>
      <c r="K2771" s="132">
        <v>455234</v>
      </c>
      <c r="L2771" s="181">
        <f>(C2771+4.2+coefficient!$B$21)/0.88*1.19</f>
        <v>18.945340909090909</v>
      </c>
      <c r="M2771" s="135">
        <v>295</v>
      </c>
      <c r="N2771" s="135">
        <v>167454233</v>
      </c>
      <c r="O2771" s="135">
        <v>455235</v>
      </c>
      <c r="P2771" s="182">
        <f>(C2771+4.2+coefficient!$B$21-0.5)/0.88*1.19</f>
        <v>18.269204545454542</v>
      </c>
      <c r="Q2771" s="137">
        <v>296</v>
      </c>
      <c r="R2771" s="137">
        <v>167454233</v>
      </c>
      <c r="S2771" s="137">
        <v>455236</v>
      </c>
      <c r="T2771" s="186">
        <f t="shared" si="193"/>
        <v>9.4794318181818173</v>
      </c>
      <c r="U2771" s="187">
        <v>758</v>
      </c>
      <c r="V2771" s="187">
        <v>167454233</v>
      </c>
      <c r="W2771" s="187">
        <v>603502</v>
      </c>
      <c r="X2771" s="188">
        <f>L2771-1</f>
        <v>17.945340909090909</v>
      </c>
      <c r="Y2771" s="189">
        <v>759</v>
      </c>
      <c r="Z2771" s="189">
        <v>167454233</v>
      </c>
      <c r="AA2771" s="189">
        <v>603503</v>
      </c>
      <c r="AB2771" s="357">
        <v>2</v>
      </c>
      <c r="AC2771"/>
      <c r="AD2771"/>
      <c r="AE2771">
        <v>1</v>
      </c>
      <c r="AF2771">
        <v>15.55</v>
      </c>
      <c r="AG2771">
        <v>0</v>
      </c>
      <c r="AH2771"/>
      <c r="AI2771"/>
      <c r="AJ2771"/>
    </row>
    <row r="2772" spans="1:36" s="4" customFormat="1" x14ac:dyDescent="0.25">
      <c r="A2772" s="146" t="s">
        <v>3612</v>
      </c>
      <c r="B2772" s="190">
        <v>167454234</v>
      </c>
      <c r="C2772" s="191">
        <v>3.62</v>
      </c>
      <c r="D2772" s="192">
        <f>(C2772+4.2+coefficient!$B$20-0.5)/0.9*1.19</f>
        <v>21.578666666666667</v>
      </c>
      <c r="E2772" s="193">
        <f>(C2772+4.2+coefficient!$B$20-0.5)/0.95</f>
        <v>17.178947368421053</v>
      </c>
      <c r="F2772" s="178" t="s">
        <v>842</v>
      </c>
      <c r="G2772" s="179">
        <v>2771</v>
      </c>
      <c r="H2772" s="180">
        <f>(C2772+4.2+coefficient!$B$20)/0.85*1.19</f>
        <v>23.547999999999998</v>
      </c>
      <c r="I2772" s="132">
        <v>294</v>
      </c>
      <c r="J2772" s="132">
        <v>167454234</v>
      </c>
      <c r="K2772" s="132">
        <v>455237</v>
      </c>
      <c r="L2772" s="181">
        <f>(C2772+4.2+coefficient!$B$20)/0.88*1.19</f>
        <v>22.74522727272727</v>
      </c>
      <c r="M2772" s="135">
        <v>295</v>
      </c>
      <c r="N2772" s="135">
        <v>167454234</v>
      </c>
      <c r="O2772" s="135">
        <v>455238</v>
      </c>
      <c r="P2772" s="182">
        <f>(C2772+4.2+coefficient!$B$20-0.5)/0.88*1.19</f>
        <v>22.06909090909091</v>
      </c>
      <c r="Q2772" s="137">
        <v>296</v>
      </c>
      <c r="R2772" s="137">
        <v>167454234</v>
      </c>
      <c r="S2772" s="137">
        <v>455239</v>
      </c>
      <c r="T2772" s="186">
        <f t="shared" si="193"/>
        <v>10.574772727272727</v>
      </c>
      <c r="U2772" s="187">
        <v>758</v>
      </c>
      <c r="V2772" s="187">
        <v>167454234</v>
      </c>
      <c r="W2772" s="187">
        <v>603504</v>
      </c>
      <c r="X2772" s="188">
        <f>L2772-1</f>
        <v>21.74522727272727</v>
      </c>
      <c r="Y2772" s="189">
        <v>759</v>
      </c>
      <c r="Z2772" s="189">
        <v>167454234</v>
      </c>
      <c r="AA2772" s="189">
        <v>603505</v>
      </c>
      <c r="AB2772" s="357">
        <v>2</v>
      </c>
      <c r="AC2772"/>
      <c r="AD2772"/>
      <c r="AE2772"/>
      <c r="AF2772"/>
      <c r="AG2772"/>
      <c r="AH2772"/>
      <c r="AI2772"/>
      <c r="AJ2772"/>
    </row>
    <row r="2773" spans="1:36" s="4" customFormat="1" x14ac:dyDescent="0.25">
      <c r="A2773" s="125" t="s">
        <v>3613</v>
      </c>
      <c r="B2773" s="183">
        <v>167454235</v>
      </c>
      <c r="C2773" s="184">
        <v>3.62</v>
      </c>
      <c r="D2773" s="127">
        <f>(C2773+4.2+coefficient!$B$20-0.5)/0.9*1.19</f>
        <v>21.578666666666667</v>
      </c>
      <c r="E2773" s="128">
        <f>(C2773+4.2+coefficient!$B$20-0.5)/0.95</f>
        <v>17.178947368421053</v>
      </c>
      <c r="F2773" s="185" t="s">
        <v>842</v>
      </c>
      <c r="G2773" s="179">
        <v>2772</v>
      </c>
      <c r="H2773" s="180">
        <f>(C2773+4.2+coefficient!$B$20)/0.85*1.19</f>
        <v>23.547999999999998</v>
      </c>
      <c r="I2773" s="132">
        <v>294</v>
      </c>
      <c r="J2773" s="132">
        <v>167454235</v>
      </c>
      <c r="K2773" s="132">
        <v>455240</v>
      </c>
      <c r="L2773" s="181">
        <f>(C2773+4.2+coefficient!$B$20)/0.88*1.19</f>
        <v>22.74522727272727</v>
      </c>
      <c r="M2773" s="135">
        <v>295</v>
      </c>
      <c r="N2773" s="135">
        <v>167454235</v>
      </c>
      <c r="O2773" s="135">
        <v>455241</v>
      </c>
      <c r="P2773" s="182">
        <f>(C2773+4.2+coefficient!$B$20-0.5)/0.88*1.19</f>
        <v>22.06909090909091</v>
      </c>
      <c r="Q2773" s="137">
        <v>296</v>
      </c>
      <c r="R2773" s="137">
        <v>167454235</v>
      </c>
      <c r="S2773" s="137">
        <v>455242</v>
      </c>
      <c r="T2773" s="186">
        <f t="shared" si="193"/>
        <v>10.574772727272727</v>
      </c>
      <c r="U2773" s="187">
        <v>758</v>
      </c>
      <c r="V2773" s="187">
        <v>167454235</v>
      </c>
      <c r="W2773" s="187">
        <v>603506</v>
      </c>
      <c r="X2773" s="188">
        <f>L2773-1</f>
        <v>21.74522727272727</v>
      </c>
      <c r="Y2773" s="189">
        <v>759</v>
      </c>
      <c r="Z2773" s="189">
        <v>167454235</v>
      </c>
      <c r="AA2773" s="189">
        <v>603507</v>
      </c>
      <c r="AB2773" s="357">
        <v>2</v>
      </c>
      <c r="AC2773"/>
      <c r="AD2773"/>
      <c r="AE2773"/>
      <c r="AF2773"/>
      <c r="AG2773"/>
      <c r="AH2773"/>
      <c r="AI2773"/>
      <c r="AJ2773"/>
    </row>
    <row r="2774" spans="1:36" s="4" customFormat="1" x14ac:dyDescent="0.25">
      <c r="A2774" s="144" t="s">
        <v>3614</v>
      </c>
      <c r="B2774" s="183">
        <v>167454236</v>
      </c>
      <c r="C2774" s="184">
        <v>2.87</v>
      </c>
      <c r="D2774" s="127">
        <f>(C2774+4.2+coefficient!$B$21-0.5)/0.9*1.19</f>
        <v>17.942555555555554</v>
      </c>
      <c r="E2774" s="128">
        <f>(C2774+4.2+coefficient!$B$21-0.5)/0.95</f>
        <v>14.284210526315791</v>
      </c>
      <c r="F2774" s="178" t="s">
        <v>516</v>
      </c>
      <c r="G2774" s="179">
        <v>2773</v>
      </c>
      <c r="H2774" s="180">
        <f>(C2774+4.2+coefficient!$B$21)/0.85*1.19</f>
        <v>19.698</v>
      </c>
      <c r="I2774" s="132">
        <v>294</v>
      </c>
      <c r="J2774" s="132">
        <v>167454236</v>
      </c>
      <c r="K2774" s="132">
        <v>455243</v>
      </c>
      <c r="L2774" s="181">
        <f>(C2774+4.2+coefficient!$B$21)/0.88*1.19</f>
        <v>19.02647727272727</v>
      </c>
      <c r="M2774" s="135">
        <v>295</v>
      </c>
      <c r="N2774" s="135">
        <v>167454236</v>
      </c>
      <c r="O2774" s="135">
        <v>455244</v>
      </c>
      <c r="P2774" s="182">
        <f>(C2774+4.2+coefficient!$B$21-0.5)/0.88*1.19</f>
        <v>18.350340909090907</v>
      </c>
      <c r="Q2774" s="137">
        <v>296</v>
      </c>
      <c r="R2774" s="137">
        <v>167454236</v>
      </c>
      <c r="S2774" s="137">
        <v>455245</v>
      </c>
      <c r="T2774" s="186">
        <f t="shared" si="193"/>
        <v>9.5605681818181818</v>
      </c>
      <c r="U2774" s="187">
        <v>758</v>
      </c>
      <c r="V2774" s="187">
        <v>167454236</v>
      </c>
      <c r="W2774" s="187">
        <v>603508</v>
      </c>
      <c r="X2774" s="188">
        <f>L2774-4.9</f>
        <v>14.12647727272727</v>
      </c>
      <c r="Y2774" s="189">
        <v>759</v>
      </c>
      <c r="Z2774" s="189">
        <v>167454236</v>
      </c>
      <c r="AA2774" s="189">
        <v>603509</v>
      </c>
      <c r="AB2774" s="357">
        <v>25</v>
      </c>
      <c r="AC2774"/>
      <c r="AD2774"/>
      <c r="AE2774"/>
      <c r="AF2774"/>
      <c r="AG2774"/>
      <c r="AH2774"/>
      <c r="AI2774"/>
      <c r="AJ2774"/>
    </row>
    <row r="2775" spans="1:36" s="4" customFormat="1" x14ac:dyDescent="0.25">
      <c r="A2775" s="148" t="s">
        <v>3615</v>
      </c>
      <c r="B2775" s="190">
        <v>167454237</v>
      </c>
      <c r="C2775" s="191">
        <v>3.68</v>
      </c>
      <c r="D2775" s="192">
        <f>(C2775+4.2+coefficient!$B$20-0.5)/0.9*1.19</f>
        <v>21.658000000000001</v>
      </c>
      <c r="E2775" s="193">
        <f>(C2775+4.2+coefficient!$B$20-0.5)/0.95</f>
        <v>17.242105263157899</v>
      </c>
      <c r="F2775" s="185" t="s">
        <v>842</v>
      </c>
      <c r="G2775" s="179">
        <v>2774</v>
      </c>
      <c r="H2775" s="180">
        <f>(C2775+4.2+coefficient!$B$20)/0.85*1.19</f>
        <v>23.632000000000005</v>
      </c>
      <c r="I2775" s="132">
        <v>294</v>
      </c>
      <c r="J2775" s="132">
        <v>167454237</v>
      </c>
      <c r="K2775" s="132">
        <v>455246</v>
      </c>
      <c r="L2775" s="181">
        <f>(C2775+4.2+coefficient!$B$20)/0.88*1.19</f>
        <v>22.826363636363638</v>
      </c>
      <c r="M2775" s="135">
        <v>295</v>
      </c>
      <c r="N2775" s="135">
        <v>167454237</v>
      </c>
      <c r="O2775" s="135">
        <v>455247</v>
      </c>
      <c r="P2775" s="182">
        <f>(C2775+4.2+coefficient!$B$20-0.5)/0.88*1.19</f>
        <v>22.150227272727275</v>
      </c>
      <c r="Q2775" s="137">
        <v>296</v>
      </c>
      <c r="R2775" s="137">
        <v>167454237</v>
      </c>
      <c r="S2775" s="137">
        <v>455248</v>
      </c>
      <c r="T2775" s="186">
        <f t="shared" si="193"/>
        <v>10.655909090909091</v>
      </c>
      <c r="U2775" s="187">
        <v>758</v>
      </c>
      <c r="V2775" s="187">
        <v>167454237</v>
      </c>
      <c r="W2775" s="187">
        <v>603510</v>
      </c>
      <c r="X2775" s="188">
        <f>L2775-2</f>
        <v>20.826363636363638</v>
      </c>
      <c r="Y2775" s="189">
        <v>759</v>
      </c>
      <c r="Z2775" s="189">
        <v>167454237</v>
      </c>
      <c r="AA2775" s="189">
        <v>603511</v>
      </c>
      <c r="AB2775" s="357">
        <v>25</v>
      </c>
      <c r="AC2775"/>
      <c r="AD2775"/>
      <c r="AE2775"/>
      <c r="AF2775"/>
      <c r="AG2775"/>
      <c r="AH2775"/>
      <c r="AI2775"/>
      <c r="AJ2775"/>
    </row>
    <row r="2776" spans="1:36" s="4" customFormat="1" x14ac:dyDescent="0.25">
      <c r="A2776" s="144" t="s">
        <v>3616</v>
      </c>
      <c r="B2776" s="183">
        <v>167454238</v>
      </c>
      <c r="C2776" s="184">
        <v>3.68</v>
      </c>
      <c r="D2776" s="127">
        <f>(C2776+4.2+coefficient!$B$20-0.5)/0.9*1.19</f>
        <v>21.658000000000001</v>
      </c>
      <c r="E2776" s="128">
        <f>(C2776+4.2+coefficient!$B$20-0.5)/0.95</f>
        <v>17.242105263157899</v>
      </c>
      <c r="F2776" s="178" t="s">
        <v>842</v>
      </c>
      <c r="G2776" s="179">
        <v>2775</v>
      </c>
      <c r="H2776" s="180">
        <f>(C2776+4.2+coefficient!$B$20)/0.85*1.19</f>
        <v>23.632000000000005</v>
      </c>
      <c r="I2776" s="132">
        <v>294</v>
      </c>
      <c r="J2776" s="132">
        <v>167454238</v>
      </c>
      <c r="K2776" s="132">
        <v>455249</v>
      </c>
      <c r="L2776" s="181">
        <f>(C2776+4.2+coefficient!$B$20)/0.88*1.19</f>
        <v>22.826363636363638</v>
      </c>
      <c r="M2776" s="135">
        <v>295</v>
      </c>
      <c r="N2776" s="135">
        <v>167454238</v>
      </c>
      <c r="O2776" s="135">
        <v>455250</v>
      </c>
      <c r="P2776" s="182">
        <f>(C2776+4.2+coefficient!$B$20-0.5)/0.88*1.19</f>
        <v>22.150227272727275</v>
      </c>
      <c r="Q2776" s="137">
        <v>296</v>
      </c>
      <c r="R2776" s="137">
        <v>167454238</v>
      </c>
      <c r="S2776" s="137">
        <v>455251</v>
      </c>
      <c r="T2776" s="186">
        <f t="shared" si="193"/>
        <v>10.655909090909091</v>
      </c>
      <c r="U2776" s="187">
        <v>758</v>
      </c>
      <c r="V2776" s="187">
        <v>167454238</v>
      </c>
      <c r="W2776" s="187">
        <v>603512</v>
      </c>
      <c r="X2776" s="188">
        <f>L2776-4.9</f>
        <v>17.926363636363639</v>
      </c>
      <c r="Y2776" s="189">
        <v>759</v>
      </c>
      <c r="Z2776" s="189">
        <v>167454238</v>
      </c>
      <c r="AA2776" s="189">
        <v>603513</v>
      </c>
      <c r="AB2776" s="357">
        <v>25</v>
      </c>
      <c r="AC2776"/>
      <c r="AD2776"/>
      <c r="AE2776"/>
      <c r="AF2776"/>
      <c r="AG2776"/>
      <c r="AH2776"/>
      <c r="AI2776"/>
      <c r="AJ2776"/>
    </row>
    <row r="2777" spans="1:36" s="4" customFormat="1" x14ac:dyDescent="0.25">
      <c r="A2777" s="125" t="s">
        <v>3617</v>
      </c>
      <c r="B2777" s="183">
        <v>167454239</v>
      </c>
      <c r="C2777" s="184">
        <v>3.58</v>
      </c>
      <c r="D2777" s="127">
        <f>(C2777+4.2+coefficient!$B$20-0.5)/0.9*1.19</f>
        <v>21.525777777777776</v>
      </c>
      <c r="E2777" s="128">
        <f>(C2777+4.2+coefficient!$B$20-0.5)/0.95</f>
        <v>17.13684210526316</v>
      </c>
      <c r="F2777" s="185" t="s">
        <v>842</v>
      </c>
      <c r="G2777" s="179">
        <v>2776</v>
      </c>
      <c r="H2777" s="180">
        <f>(C2777+4.2+coefficient!$B$20)/0.85*1.19</f>
        <v>23.492000000000001</v>
      </c>
      <c r="I2777" s="132">
        <v>294</v>
      </c>
      <c r="J2777" s="132">
        <v>167454239</v>
      </c>
      <c r="K2777" s="132">
        <v>455252</v>
      </c>
      <c r="L2777" s="181">
        <f>(C2777+4.2+coefficient!$B$20)/0.88*1.19</f>
        <v>22.691136363636364</v>
      </c>
      <c r="M2777" s="135">
        <v>295</v>
      </c>
      <c r="N2777" s="135">
        <v>167454239</v>
      </c>
      <c r="O2777" s="135">
        <v>455253</v>
      </c>
      <c r="P2777" s="182">
        <f>(C2777+4.2+coefficient!$B$20-0.5)/0.88*1.19</f>
        <v>22.015000000000001</v>
      </c>
      <c r="Q2777" s="137">
        <v>296</v>
      </c>
      <c r="R2777" s="137">
        <v>167454239</v>
      </c>
      <c r="S2777" s="137">
        <v>455254</v>
      </c>
      <c r="T2777" s="186">
        <f t="shared" si="193"/>
        <v>10.520681818181819</v>
      </c>
      <c r="U2777" s="187">
        <v>758</v>
      </c>
      <c r="V2777" s="187">
        <v>167454239</v>
      </c>
      <c r="W2777" s="187">
        <v>603514</v>
      </c>
      <c r="X2777" s="188">
        <f>L2777-4.9</f>
        <v>17.791136363636362</v>
      </c>
      <c r="Y2777" s="189">
        <v>759</v>
      </c>
      <c r="Z2777" s="189">
        <v>167454239</v>
      </c>
      <c r="AA2777" s="189">
        <v>603515</v>
      </c>
      <c r="AB2777" s="357">
        <v>0</v>
      </c>
      <c r="AC2777"/>
      <c r="AD2777"/>
      <c r="AE2777"/>
      <c r="AF2777"/>
      <c r="AG2777"/>
      <c r="AH2777"/>
      <c r="AI2777"/>
      <c r="AJ2777"/>
    </row>
    <row r="2778" spans="1:36" s="4" customFormat="1" x14ac:dyDescent="0.25">
      <c r="A2778" s="144" t="s">
        <v>3618</v>
      </c>
      <c r="B2778" s="183">
        <v>167454240</v>
      </c>
      <c r="C2778" s="184">
        <v>2.95</v>
      </c>
      <c r="D2778" s="127">
        <f>(C2778+4.2+coefficient!$B$21-0.5)/0.9*1.19</f>
        <v>18.048333333333332</v>
      </c>
      <c r="E2778" s="128">
        <f>(C2778+4.2+coefficient!$B$21-0.5)/0.95</f>
        <v>14.368421052631581</v>
      </c>
      <c r="F2778" s="178" t="s">
        <v>516</v>
      </c>
      <c r="G2778" s="179">
        <v>2777</v>
      </c>
      <c r="H2778" s="180">
        <f>(C2778+4.2+coefficient!$B$21)/0.85*1.19</f>
        <v>19.810000000000002</v>
      </c>
      <c r="I2778" s="132">
        <v>294</v>
      </c>
      <c r="J2778" s="132">
        <v>167454240</v>
      </c>
      <c r="K2778" s="132">
        <v>455255</v>
      </c>
      <c r="L2778" s="181">
        <f>(C2778+4.2+coefficient!$B$21)/0.88*1.19</f>
        <v>19.134659090909089</v>
      </c>
      <c r="M2778" s="135">
        <v>295</v>
      </c>
      <c r="N2778" s="135">
        <v>167454240</v>
      </c>
      <c r="O2778" s="135">
        <v>455256</v>
      </c>
      <c r="P2778" s="182">
        <f>(C2778+4.2+coefficient!$B$21-0.5)/0.88*1.19</f>
        <v>18.458522727272726</v>
      </c>
      <c r="Q2778" s="137">
        <v>296</v>
      </c>
      <c r="R2778" s="137">
        <v>167454240</v>
      </c>
      <c r="S2778" s="137">
        <v>455257</v>
      </c>
      <c r="T2778" s="186">
        <f t="shared" si="193"/>
        <v>9.6687499999999993</v>
      </c>
      <c r="U2778" s="187">
        <v>758</v>
      </c>
      <c r="V2778" s="187">
        <v>167454240</v>
      </c>
      <c r="W2778" s="187">
        <v>603516</v>
      </c>
      <c r="X2778" s="188">
        <f>L2778-4.9</f>
        <v>14.234659090909089</v>
      </c>
      <c r="Y2778" s="189">
        <v>759</v>
      </c>
      <c r="Z2778" s="189">
        <v>167454240</v>
      </c>
      <c r="AA2778" s="189">
        <v>603517</v>
      </c>
      <c r="AB2778" s="357">
        <v>57</v>
      </c>
      <c r="AC2778"/>
      <c r="AD2778"/>
      <c r="AE2778"/>
      <c r="AF2778"/>
      <c r="AG2778"/>
      <c r="AH2778"/>
      <c r="AI2778"/>
      <c r="AJ2778"/>
    </row>
    <row r="2779" spans="1:36" s="4" customFormat="1" x14ac:dyDescent="0.25">
      <c r="A2779" s="148" t="s">
        <v>3619</v>
      </c>
      <c r="B2779" s="190">
        <v>167454241</v>
      </c>
      <c r="C2779" s="191">
        <v>3.76</v>
      </c>
      <c r="D2779" s="192">
        <f>(C2779+4.2+coefficient!$B$20-0.5)/0.9*1.19</f>
        <v>21.763777777777776</v>
      </c>
      <c r="E2779" s="193">
        <f>(C2779+4.2+coefficient!$B$20-0.5)/0.95</f>
        <v>17.326315789473686</v>
      </c>
      <c r="F2779" s="185" t="s">
        <v>842</v>
      </c>
      <c r="G2779" s="179">
        <v>2778</v>
      </c>
      <c r="H2779" s="180">
        <f>(C2779+4.2+coefficient!$B$20)/0.85*1.19</f>
        <v>23.744</v>
      </c>
      <c r="I2779" s="132">
        <v>294</v>
      </c>
      <c r="J2779" s="132">
        <v>167454241</v>
      </c>
      <c r="K2779" s="132">
        <v>455258</v>
      </c>
      <c r="L2779" s="181">
        <f>(C2779+4.2+coefficient!$B$20)/0.88*1.19</f>
        <v>22.934545454545454</v>
      </c>
      <c r="M2779" s="135">
        <v>295</v>
      </c>
      <c r="N2779" s="135">
        <v>167454241</v>
      </c>
      <c r="O2779" s="135">
        <v>455259</v>
      </c>
      <c r="P2779" s="182">
        <f>(C2779+4.2+coefficient!$B$20-0.5)/0.88*1.19</f>
        <v>22.258409090909094</v>
      </c>
      <c r="Q2779" s="137">
        <v>296</v>
      </c>
      <c r="R2779" s="137">
        <v>167454241</v>
      </c>
      <c r="S2779" s="137">
        <v>455260</v>
      </c>
      <c r="T2779" s="186">
        <f t="shared" si="193"/>
        <v>10.764090909090909</v>
      </c>
      <c r="U2779" s="187">
        <v>758</v>
      </c>
      <c r="V2779" s="187">
        <v>167454241</v>
      </c>
      <c r="W2779" s="187">
        <v>603518</v>
      </c>
      <c r="X2779" s="188">
        <f>L2779-2</f>
        <v>20.934545454545454</v>
      </c>
      <c r="Y2779" s="189">
        <v>759</v>
      </c>
      <c r="Z2779" s="189">
        <v>167454241</v>
      </c>
      <c r="AA2779" s="189">
        <v>603519</v>
      </c>
      <c r="AB2779" s="357">
        <v>57</v>
      </c>
      <c r="AC2779"/>
      <c r="AD2779"/>
      <c r="AE2779"/>
      <c r="AF2779"/>
      <c r="AG2779"/>
      <c r="AH2779"/>
      <c r="AI2779"/>
      <c r="AJ2779"/>
    </row>
    <row r="2780" spans="1:36" s="4" customFormat="1" x14ac:dyDescent="0.25">
      <c r="A2780" s="144" t="s">
        <v>3620</v>
      </c>
      <c r="B2780" s="183">
        <v>167454242</v>
      </c>
      <c r="C2780" s="184">
        <v>3.76</v>
      </c>
      <c r="D2780" s="127">
        <f>(C2780+4.2+coefficient!$B$20-0.5)/0.9*1.19</f>
        <v>21.763777777777776</v>
      </c>
      <c r="E2780" s="128">
        <f>(C2780+4.2+coefficient!$B$20-0.5)/0.95</f>
        <v>17.326315789473686</v>
      </c>
      <c r="F2780" s="178" t="s">
        <v>842</v>
      </c>
      <c r="G2780" s="179">
        <v>2779</v>
      </c>
      <c r="H2780" s="180">
        <f>(C2780+4.2+coefficient!$B$20)/0.85*1.19</f>
        <v>23.744</v>
      </c>
      <c r="I2780" s="132">
        <v>294</v>
      </c>
      <c r="J2780" s="132">
        <v>167454242</v>
      </c>
      <c r="K2780" s="132">
        <v>455261</v>
      </c>
      <c r="L2780" s="181">
        <f>(C2780+4.2+coefficient!$B$20)/0.88*1.19</f>
        <v>22.934545454545454</v>
      </c>
      <c r="M2780" s="135">
        <v>295</v>
      </c>
      <c r="N2780" s="135">
        <v>167454242</v>
      </c>
      <c r="O2780" s="135">
        <v>455262</v>
      </c>
      <c r="P2780" s="182">
        <f>(C2780+4.2+coefficient!$B$20-0.5)/0.88*1.19</f>
        <v>22.258409090909094</v>
      </c>
      <c r="Q2780" s="137">
        <v>296</v>
      </c>
      <c r="R2780" s="137">
        <v>167454242</v>
      </c>
      <c r="S2780" s="137">
        <v>455263</v>
      </c>
      <c r="T2780" s="186">
        <f t="shared" si="193"/>
        <v>10.764090909090909</v>
      </c>
      <c r="U2780" s="187">
        <v>758</v>
      </c>
      <c r="V2780" s="187">
        <v>167454242</v>
      </c>
      <c r="W2780" s="187">
        <v>603520</v>
      </c>
      <c r="X2780" s="188">
        <f>L2780-4.9</f>
        <v>18.034545454545452</v>
      </c>
      <c r="Y2780" s="189">
        <v>759</v>
      </c>
      <c r="Z2780" s="189">
        <v>167454242</v>
      </c>
      <c r="AA2780" s="189">
        <v>603521</v>
      </c>
      <c r="AB2780" s="357">
        <v>57</v>
      </c>
      <c r="AC2780"/>
      <c r="AD2780"/>
      <c r="AE2780"/>
      <c r="AF2780"/>
      <c r="AG2780"/>
      <c r="AH2780"/>
      <c r="AI2780"/>
      <c r="AJ2780"/>
    </row>
    <row r="2781" spans="1:36" s="4" customFormat="1" x14ac:dyDescent="0.25">
      <c r="A2781" s="125" t="s">
        <v>3621</v>
      </c>
      <c r="B2781" s="183">
        <v>167454243</v>
      </c>
      <c r="C2781" s="184">
        <v>3.66</v>
      </c>
      <c r="D2781" s="127">
        <f>(C2781+4.2+coefficient!$B$20-0.5)/0.9*1.19</f>
        <v>21.631555555555554</v>
      </c>
      <c r="E2781" s="128">
        <f>(C2781+4.2+coefficient!$B$20-0.5)/0.95</f>
        <v>17.221052631578946</v>
      </c>
      <c r="F2781" s="185" t="s">
        <v>842</v>
      </c>
      <c r="G2781" s="179">
        <v>2780</v>
      </c>
      <c r="H2781" s="180">
        <f>(C2781+4.2+coefficient!$B$20)/0.85*1.19</f>
        <v>23.603999999999999</v>
      </c>
      <c r="I2781" s="132">
        <v>294</v>
      </c>
      <c r="J2781" s="132">
        <v>167454243</v>
      </c>
      <c r="K2781" s="132">
        <v>455264</v>
      </c>
      <c r="L2781" s="181">
        <f>(C2781+4.2+coefficient!$B$20)/0.88*1.19</f>
        <v>22.799318181818183</v>
      </c>
      <c r="M2781" s="135">
        <v>295</v>
      </c>
      <c r="N2781" s="135">
        <v>167454243</v>
      </c>
      <c r="O2781" s="135">
        <v>455265</v>
      </c>
      <c r="P2781" s="182">
        <f>(C2781+4.2+coefficient!$B$20-0.5)/0.88*1.19</f>
        <v>22.123181818181816</v>
      </c>
      <c r="Q2781" s="137">
        <v>296</v>
      </c>
      <c r="R2781" s="137">
        <v>167454243</v>
      </c>
      <c r="S2781" s="137">
        <v>455266</v>
      </c>
      <c r="T2781" s="186">
        <f t="shared" si="193"/>
        <v>10.628863636363636</v>
      </c>
      <c r="U2781" s="187">
        <v>758</v>
      </c>
      <c r="V2781" s="187">
        <v>167454243</v>
      </c>
      <c r="W2781" s="187">
        <v>603522</v>
      </c>
      <c r="X2781" s="188">
        <f>L2781-4.9</f>
        <v>17.899318181818181</v>
      </c>
      <c r="Y2781" s="189">
        <v>759</v>
      </c>
      <c r="Z2781" s="189">
        <v>167454243</v>
      </c>
      <c r="AA2781" s="189">
        <v>603523</v>
      </c>
      <c r="AB2781" s="357">
        <v>0</v>
      </c>
      <c r="AC2781"/>
      <c r="AD2781"/>
      <c r="AE2781"/>
      <c r="AF2781"/>
      <c r="AG2781"/>
      <c r="AH2781"/>
      <c r="AI2781"/>
      <c r="AJ2781"/>
    </row>
    <row r="2782" spans="1:36" s="4" customFormat="1" x14ac:dyDescent="0.25">
      <c r="A2782" s="144" t="s">
        <v>3622</v>
      </c>
      <c r="B2782" s="183">
        <v>167454244</v>
      </c>
      <c r="C2782" s="184">
        <v>2.5299999999999998</v>
      </c>
      <c r="D2782" s="127">
        <f>(C2782+4.2+coefficient!$B$21-0.5)/0.9*1.19</f>
        <v>17.492999999999999</v>
      </c>
      <c r="E2782" s="128">
        <f>(C2782+4.2+coefficient!$B$21-0.5)/0.95</f>
        <v>13.926315789473685</v>
      </c>
      <c r="F2782" s="178" t="s">
        <v>516</v>
      </c>
      <c r="G2782" s="179">
        <v>2781</v>
      </c>
      <c r="H2782" s="180">
        <f>(C2782+4.2+coefficient!$B$21)/0.85*1.19</f>
        <v>19.221999999999998</v>
      </c>
      <c r="I2782" s="132">
        <v>294</v>
      </c>
      <c r="J2782" s="132">
        <v>167454244</v>
      </c>
      <c r="K2782" s="132">
        <v>455267</v>
      </c>
      <c r="L2782" s="181">
        <f>(C2782+4.2+coefficient!$B$21)/0.88*1.19</f>
        <v>18.566704545454545</v>
      </c>
      <c r="M2782" s="135">
        <v>295</v>
      </c>
      <c r="N2782" s="135">
        <v>167454244</v>
      </c>
      <c r="O2782" s="135">
        <v>455268</v>
      </c>
      <c r="P2782" s="182">
        <f>(C2782+4.2+coefficient!$B$21-0.5)/0.88*1.19</f>
        <v>17.890568181818182</v>
      </c>
      <c r="Q2782" s="137">
        <v>296</v>
      </c>
      <c r="R2782" s="137">
        <v>167454244</v>
      </c>
      <c r="S2782" s="137">
        <v>455269</v>
      </c>
      <c r="T2782" s="186">
        <f t="shared" si="193"/>
        <v>9.1007954545454552</v>
      </c>
      <c r="U2782" s="187">
        <v>758</v>
      </c>
      <c r="V2782" s="187">
        <v>167454244</v>
      </c>
      <c r="W2782" s="187">
        <v>603524</v>
      </c>
      <c r="X2782" s="188">
        <f>L2782-4.9</f>
        <v>13.666704545454545</v>
      </c>
      <c r="Y2782" s="189">
        <v>759</v>
      </c>
      <c r="Z2782" s="189">
        <v>167454244</v>
      </c>
      <c r="AA2782" s="189">
        <v>603525</v>
      </c>
      <c r="AB2782" s="357">
        <v>24</v>
      </c>
      <c r="AC2782"/>
      <c r="AD2782"/>
      <c r="AE2782"/>
      <c r="AF2782"/>
      <c r="AG2782"/>
      <c r="AH2782"/>
      <c r="AI2782"/>
      <c r="AJ2782"/>
    </row>
    <row r="2783" spans="1:36" s="4" customFormat="1" x14ac:dyDescent="0.25">
      <c r="A2783" s="148" t="s">
        <v>3623</v>
      </c>
      <c r="B2783" s="190">
        <v>167454245</v>
      </c>
      <c r="C2783" s="191">
        <v>3.34</v>
      </c>
      <c r="D2783" s="192">
        <f>(C2783+4.2+coefficient!$B$20-0.5)/0.9*1.19</f>
        <v>21.208444444444439</v>
      </c>
      <c r="E2783" s="193">
        <f>(C2783+4.2+coefficient!$B$20-0.5)/0.95</f>
        <v>16.88421052631579</v>
      </c>
      <c r="F2783" s="185" t="s">
        <v>842</v>
      </c>
      <c r="G2783" s="179">
        <v>2782</v>
      </c>
      <c r="H2783" s="180">
        <f>(C2783+4.2+coefficient!$B$20)/0.85*1.19</f>
        <v>23.155999999999995</v>
      </c>
      <c r="I2783" s="132">
        <v>294</v>
      </c>
      <c r="J2783" s="132">
        <v>167454245</v>
      </c>
      <c r="K2783" s="132">
        <v>455270</v>
      </c>
      <c r="L2783" s="181">
        <f>(C2783+4.2+coefficient!$B$20)/0.88*1.19</f>
        <v>22.366590909090906</v>
      </c>
      <c r="M2783" s="135">
        <v>295</v>
      </c>
      <c r="N2783" s="135">
        <v>167454245</v>
      </c>
      <c r="O2783" s="135">
        <v>455271</v>
      </c>
      <c r="P2783" s="182">
        <f>(C2783+4.2+coefficient!$B$20-0.5)/0.88*1.19</f>
        <v>21.690454545454543</v>
      </c>
      <c r="Q2783" s="137">
        <v>296</v>
      </c>
      <c r="R2783" s="137">
        <v>167454245</v>
      </c>
      <c r="S2783" s="137">
        <v>455272</v>
      </c>
      <c r="T2783" s="186">
        <f t="shared" si="193"/>
        <v>10.196136363636363</v>
      </c>
      <c r="U2783" s="187">
        <v>758</v>
      </c>
      <c r="V2783" s="187">
        <v>167454245</v>
      </c>
      <c r="W2783" s="187">
        <v>603526</v>
      </c>
      <c r="X2783" s="188">
        <f>L2783-2</f>
        <v>20.366590909090906</v>
      </c>
      <c r="Y2783" s="189">
        <v>759</v>
      </c>
      <c r="Z2783" s="189">
        <v>167454245</v>
      </c>
      <c r="AA2783" s="189">
        <v>603527</v>
      </c>
      <c r="AB2783" s="357">
        <v>24</v>
      </c>
      <c r="AC2783"/>
      <c r="AD2783"/>
      <c r="AE2783"/>
      <c r="AF2783"/>
      <c r="AG2783"/>
      <c r="AH2783"/>
      <c r="AI2783"/>
      <c r="AJ2783"/>
    </row>
    <row r="2784" spans="1:36" s="4" customFormat="1" x14ac:dyDescent="0.25">
      <c r="A2784" s="144" t="s">
        <v>3624</v>
      </c>
      <c r="B2784" s="183">
        <v>167454246</v>
      </c>
      <c r="C2784" s="184">
        <v>3.34</v>
      </c>
      <c r="D2784" s="127">
        <f>(C2784+4.2+coefficient!$B$20-0.5)/0.9*1.19</f>
        <v>21.208444444444439</v>
      </c>
      <c r="E2784" s="128">
        <f>(C2784+4.2+coefficient!$B$20-0.5)/0.95</f>
        <v>16.88421052631579</v>
      </c>
      <c r="F2784" s="178" t="s">
        <v>842</v>
      </c>
      <c r="G2784" s="179">
        <v>2783</v>
      </c>
      <c r="H2784" s="180">
        <f>(C2784+4.2+coefficient!$B$20)/0.85*1.19</f>
        <v>23.155999999999995</v>
      </c>
      <c r="I2784" s="132">
        <v>294</v>
      </c>
      <c r="J2784" s="132">
        <v>167454246</v>
      </c>
      <c r="K2784" s="132">
        <v>455273</v>
      </c>
      <c r="L2784" s="181">
        <f>(C2784+4.2+coefficient!$B$20)/0.88*1.19</f>
        <v>22.366590909090906</v>
      </c>
      <c r="M2784" s="135">
        <v>295</v>
      </c>
      <c r="N2784" s="135">
        <v>167454246</v>
      </c>
      <c r="O2784" s="135">
        <v>455274</v>
      </c>
      <c r="P2784" s="182">
        <f>(C2784+4.2+coefficient!$B$20-0.5)/0.88*1.19</f>
        <v>21.690454545454543</v>
      </c>
      <c r="Q2784" s="137">
        <v>296</v>
      </c>
      <c r="R2784" s="137">
        <v>167454246</v>
      </c>
      <c r="S2784" s="137">
        <v>455275</v>
      </c>
      <c r="T2784" s="186">
        <f t="shared" si="193"/>
        <v>10.196136363636363</v>
      </c>
      <c r="U2784" s="187">
        <v>758</v>
      </c>
      <c r="V2784" s="187">
        <v>167454246</v>
      </c>
      <c r="W2784" s="187">
        <v>603528</v>
      </c>
      <c r="X2784" s="188">
        <f>L2784-4.9</f>
        <v>17.466590909090904</v>
      </c>
      <c r="Y2784" s="189">
        <v>759</v>
      </c>
      <c r="Z2784" s="189">
        <v>167454246</v>
      </c>
      <c r="AA2784" s="189">
        <v>603529</v>
      </c>
      <c r="AB2784" s="357">
        <v>24</v>
      </c>
      <c r="AC2784"/>
      <c r="AD2784"/>
      <c r="AE2784"/>
      <c r="AF2784"/>
      <c r="AG2784"/>
      <c r="AH2784"/>
      <c r="AI2784"/>
      <c r="AJ2784"/>
    </row>
    <row r="2785" spans="1:36" s="4" customFormat="1" x14ac:dyDescent="0.25">
      <c r="A2785" s="125" t="s">
        <v>3625</v>
      </c>
      <c r="B2785" s="183">
        <v>167454247</v>
      </c>
      <c r="C2785" s="184">
        <v>8.4499999999999993</v>
      </c>
      <c r="D2785" s="127">
        <f>(C2785+4.2+coefficient!$B$21-0.5)/0.9*1.19</f>
        <v>25.320555555555551</v>
      </c>
      <c r="E2785" s="128">
        <f>(C2785+4.2+coefficient!$B$21-0.5)/0.95</f>
        <v>20.157894736842106</v>
      </c>
      <c r="F2785" s="185" t="s">
        <v>516</v>
      </c>
      <c r="G2785" s="179">
        <v>2784</v>
      </c>
      <c r="H2785" s="180">
        <f>(C2785+4.2+coefficient!$B$21)/0.85*1.19</f>
        <v>27.509999999999998</v>
      </c>
      <c r="I2785" s="132">
        <v>294</v>
      </c>
      <c r="J2785" s="132">
        <v>167454247</v>
      </c>
      <c r="K2785" s="132">
        <v>455276</v>
      </c>
      <c r="L2785" s="181">
        <f>(C2785+4.2+coefficient!$B$21)/0.88*1.19</f>
        <v>26.572159090909089</v>
      </c>
      <c r="M2785" s="135">
        <v>295</v>
      </c>
      <c r="N2785" s="135">
        <v>167454247</v>
      </c>
      <c r="O2785" s="135">
        <v>455277</v>
      </c>
      <c r="P2785" s="182">
        <f>(C2785+4.2+coefficient!$B$21-0.5)/0.88*1.19</f>
        <v>25.896022727272722</v>
      </c>
      <c r="Q2785" s="137">
        <v>296</v>
      </c>
      <c r="R2785" s="137">
        <v>167454247</v>
      </c>
      <c r="S2785" s="137">
        <v>455278</v>
      </c>
      <c r="T2785" s="186">
        <f t="shared" si="193"/>
        <v>17.106249999999996</v>
      </c>
      <c r="U2785" s="187">
        <v>758</v>
      </c>
      <c r="V2785" s="187">
        <v>167454247</v>
      </c>
      <c r="W2785" s="187">
        <v>603530</v>
      </c>
      <c r="X2785" s="188">
        <f>L2785-4.9</f>
        <v>21.672159090909091</v>
      </c>
      <c r="Y2785" s="189">
        <v>759</v>
      </c>
      <c r="Z2785" s="189">
        <v>167454247</v>
      </c>
      <c r="AA2785" s="189">
        <v>603531</v>
      </c>
      <c r="AB2785" s="357">
        <v>27</v>
      </c>
      <c r="AC2785"/>
      <c r="AD2785"/>
      <c r="AE2785"/>
      <c r="AF2785"/>
      <c r="AG2785"/>
      <c r="AH2785"/>
      <c r="AI2785"/>
      <c r="AJ2785"/>
    </row>
    <row r="2786" spans="1:36" s="4" customFormat="1" x14ac:dyDescent="0.25">
      <c r="A2786" s="146" t="s">
        <v>3626</v>
      </c>
      <c r="B2786" s="190">
        <v>167454248</v>
      </c>
      <c r="C2786" s="191">
        <v>9.26</v>
      </c>
      <c r="D2786" s="192">
        <f>(C2786+4.2+coefficient!$B$20-0.5)/0.9*1.19</f>
        <v>29.035999999999998</v>
      </c>
      <c r="E2786" s="193">
        <f>(C2786+4.2+coefficient!$B$20-0.5)/0.95</f>
        <v>23.115789473684213</v>
      </c>
      <c r="F2786" s="178" t="s">
        <v>842</v>
      </c>
      <c r="G2786" s="179">
        <v>2785</v>
      </c>
      <c r="H2786" s="180">
        <f>(C2786+4.2+coefficient!$B$20)/0.85*1.19</f>
        <v>31.444000000000003</v>
      </c>
      <c r="I2786" s="132">
        <v>294</v>
      </c>
      <c r="J2786" s="132">
        <v>167454248</v>
      </c>
      <c r="K2786" s="132">
        <v>455279</v>
      </c>
      <c r="L2786" s="181">
        <f>(C2786+4.2+coefficient!$B$20)/0.88*1.19</f>
        <v>30.372045454545454</v>
      </c>
      <c r="M2786" s="135">
        <v>295</v>
      </c>
      <c r="N2786" s="135">
        <v>167454248</v>
      </c>
      <c r="O2786" s="135">
        <v>455280</v>
      </c>
      <c r="P2786" s="182">
        <f>(C2786+4.2+coefficient!$B$20-0.5)/0.88*1.19</f>
        <v>29.695909090909094</v>
      </c>
      <c r="Q2786" s="137">
        <v>296</v>
      </c>
      <c r="R2786" s="137">
        <v>167454248</v>
      </c>
      <c r="S2786" s="137">
        <v>455281</v>
      </c>
      <c r="T2786" s="186">
        <f t="shared" si="193"/>
        <v>18.20159090909091</v>
      </c>
      <c r="U2786" s="187">
        <v>758</v>
      </c>
      <c r="V2786" s="187">
        <v>167454248</v>
      </c>
      <c r="W2786" s="187">
        <v>603532</v>
      </c>
      <c r="X2786" s="188">
        <f>L2786-2</f>
        <v>28.372045454545454</v>
      </c>
      <c r="Y2786" s="189">
        <v>759</v>
      </c>
      <c r="Z2786" s="189">
        <v>167454248</v>
      </c>
      <c r="AA2786" s="189">
        <v>603533</v>
      </c>
      <c r="AB2786" s="357">
        <v>27</v>
      </c>
      <c r="AC2786"/>
      <c r="AD2786"/>
      <c r="AE2786"/>
      <c r="AF2786"/>
      <c r="AG2786"/>
      <c r="AH2786"/>
      <c r="AI2786"/>
      <c r="AJ2786"/>
    </row>
    <row r="2787" spans="1:36" s="4" customFormat="1" x14ac:dyDescent="0.25">
      <c r="A2787" s="125" t="s">
        <v>3627</v>
      </c>
      <c r="B2787" s="183">
        <v>167454249</v>
      </c>
      <c r="C2787" s="184">
        <v>9.26</v>
      </c>
      <c r="D2787" s="127">
        <f>(C2787+4.2+coefficient!$B$20-0.5)/0.9*1.19</f>
        <v>29.035999999999998</v>
      </c>
      <c r="E2787" s="128">
        <f>(C2787+4.2+coefficient!$B$20-0.5)/0.95</f>
        <v>23.115789473684213</v>
      </c>
      <c r="F2787" s="185" t="s">
        <v>842</v>
      </c>
      <c r="G2787" s="179">
        <v>2786</v>
      </c>
      <c r="H2787" s="180">
        <f>(C2787+4.2+coefficient!$B$20)/0.85*1.19</f>
        <v>31.444000000000003</v>
      </c>
      <c r="I2787" s="132">
        <v>294</v>
      </c>
      <c r="J2787" s="132">
        <v>167454249</v>
      </c>
      <c r="K2787" s="132">
        <v>455282</v>
      </c>
      <c r="L2787" s="181">
        <f>(C2787+4.2+coefficient!$B$20)/0.88*1.19</f>
        <v>30.372045454545454</v>
      </c>
      <c r="M2787" s="135">
        <v>295</v>
      </c>
      <c r="N2787" s="135">
        <v>167454249</v>
      </c>
      <c r="O2787" s="135">
        <v>455283</v>
      </c>
      <c r="P2787" s="182">
        <f>(C2787+4.2+coefficient!$B$20-0.5)/0.88*1.19</f>
        <v>29.695909090909094</v>
      </c>
      <c r="Q2787" s="137">
        <v>296</v>
      </c>
      <c r="R2787" s="137">
        <v>167454249</v>
      </c>
      <c r="S2787" s="137">
        <v>455284</v>
      </c>
      <c r="T2787" s="186">
        <f t="shared" si="193"/>
        <v>18.20159090909091</v>
      </c>
      <c r="U2787" s="187">
        <v>758</v>
      </c>
      <c r="V2787" s="187">
        <v>167454249</v>
      </c>
      <c r="W2787" s="187">
        <v>603534</v>
      </c>
      <c r="X2787" s="188">
        <f>L2787-4.9</f>
        <v>25.472045454545452</v>
      </c>
      <c r="Y2787" s="189">
        <v>759</v>
      </c>
      <c r="Z2787" s="189">
        <v>167454249</v>
      </c>
      <c r="AA2787" s="189">
        <v>603535</v>
      </c>
      <c r="AB2787" s="357">
        <v>27</v>
      </c>
      <c r="AC2787"/>
      <c r="AD2787"/>
      <c r="AE2787"/>
      <c r="AF2787"/>
      <c r="AG2787"/>
      <c r="AH2787"/>
      <c r="AI2787"/>
      <c r="AJ2787"/>
    </row>
    <row r="2788" spans="1:36" s="4" customFormat="1" x14ac:dyDescent="0.25">
      <c r="A2788" s="144" t="s">
        <v>3628</v>
      </c>
      <c r="B2788" s="183">
        <v>167454250</v>
      </c>
      <c r="C2788" s="184">
        <v>9.16</v>
      </c>
      <c r="D2788" s="127">
        <f>(C2788+4.2+coefficient!$B$20-0.5)/0.9*1.19</f>
        <v>28.903777777777776</v>
      </c>
      <c r="E2788" s="128">
        <f>(C2788+4.2+coefficient!$B$20-0.5)/0.95</f>
        <v>23.010526315789473</v>
      </c>
      <c r="F2788" s="178" t="s">
        <v>842</v>
      </c>
      <c r="G2788" s="179">
        <v>2787</v>
      </c>
      <c r="H2788" s="180">
        <f>(C2788+4.2+coefficient!$B$20)/0.85*1.19</f>
        <v>31.303999999999998</v>
      </c>
      <c r="I2788" s="132">
        <v>294</v>
      </c>
      <c r="J2788" s="132">
        <v>167454250</v>
      </c>
      <c r="K2788" s="132">
        <v>455285</v>
      </c>
      <c r="L2788" s="181">
        <f>(C2788+4.2+coefficient!$B$20)/0.88*1.19</f>
        <v>30.236818181818183</v>
      </c>
      <c r="M2788" s="135">
        <v>295</v>
      </c>
      <c r="N2788" s="135">
        <v>167454250</v>
      </c>
      <c r="O2788" s="135">
        <v>455286</v>
      </c>
      <c r="P2788" s="182">
        <f>(C2788+4.2+coefficient!$B$20-0.5)/0.88*1.19</f>
        <v>29.560681818181816</v>
      </c>
      <c r="Q2788" s="137">
        <v>296</v>
      </c>
      <c r="R2788" s="137">
        <v>167454250</v>
      </c>
      <c r="S2788" s="137">
        <v>455287</v>
      </c>
      <c r="T2788" s="186">
        <f t="shared" si="193"/>
        <v>18.066363636363636</v>
      </c>
      <c r="U2788" s="187">
        <v>758</v>
      </c>
      <c r="V2788" s="187">
        <v>167454250</v>
      </c>
      <c r="W2788" s="187">
        <v>603536</v>
      </c>
      <c r="X2788" s="188">
        <f>L2788-4.9</f>
        <v>25.336818181818181</v>
      </c>
      <c r="Y2788" s="189">
        <v>759</v>
      </c>
      <c r="Z2788" s="189">
        <v>167454250</v>
      </c>
      <c r="AA2788" s="189">
        <v>603537</v>
      </c>
      <c r="AB2788" s="357">
        <v>0</v>
      </c>
      <c r="AC2788"/>
      <c r="AD2788"/>
      <c r="AE2788"/>
      <c r="AF2788"/>
      <c r="AG2788"/>
      <c r="AH2788"/>
      <c r="AI2788"/>
      <c r="AJ2788"/>
    </row>
    <row r="2789" spans="1:36" s="4" customFormat="1" x14ac:dyDescent="0.25">
      <c r="A2789" s="125" t="s">
        <v>3629</v>
      </c>
      <c r="B2789" s="183">
        <v>167454251</v>
      </c>
      <c r="C2789" s="184">
        <v>4.96</v>
      </c>
      <c r="D2789" s="127">
        <f>(C2789+4.2+coefficient!$B$21-0.5)/0.9*1.19</f>
        <v>20.705999999999996</v>
      </c>
      <c r="E2789" s="128">
        <f>(C2789+4.2+coefficient!$B$21-0.5)/0.95</f>
        <v>16.484210526315792</v>
      </c>
      <c r="F2789" s="185" t="s">
        <v>516</v>
      </c>
      <c r="G2789" s="179">
        <v>2788</v>
      </c>
      <c r="H2789" s="180">
        <f>(C2789+4.2+coefficient!$B$21)/0.85*1.19</f>
        <v>22.623999999999999</v>
      </c>
      <c r="I2789" s="132">
        <v>294</v>
      </c>
      <c r="J2789" s="132">
        <v>167454251</v>
      </c>
      <c r="K2789" s="132">
        <v>455288</v>
      </c>
      <c r="L2789" s="181">
        <f>(C2789+4.2+coefficient!$B$21)/0.88*1.19</f>
        <v>21.852727272727272</v>
      </c>
      <c r="M2789" s="135">
        <v>295</v>
      </c>
      <c r="N2789" s="135">
        <v>167454251</v>
      </c>
      <c r="O2789" s="135">
        <v>455289</v>
      </c>
      <c r="P2789" s="182">
        <f>(C2789+4.2+coefficient!$B$21-0.5)/0.88*1.19</f>
        <v>21.176590909090908</v>
      </c>
      <c r="Q2789" s="137">
        <v>296</v>
      </c>
      <c r="R2789" s="137">
        <v>167454251</v>
      </c>
      <c r="S2789" s="137">
        <v>455290</v>
      </c>
      <c r="T2789" s="186">
        <f t="shared" si="193"/>
        <v>12.386818181818182</v>
      </c>
      <c r="U2789" s="187">
        <v>758</v>
      </c>
      <c r="V2789" s="187">
        <v>167454251</v>
      </c>
      <c r="W2789" s="187">
        <v>603538</v>
      </c>
      <c r="X2789" s="188">
        <f>L2789-4.9</f>
        <v>16.952727272727273</v>
      </c>
      <c r="Y2789" s="189">
        <v>759</v>
      </c>
      <c r="Z2789" s="189">
        <v>167454251</v>
      </c>
      <c r="AA2789" s="189">
        <v>603539</v>
      </c>
      <c r="AB2789" s="357">
        <v>66</v>
      </c>
      <c r="AC2789"/>
      <c r="AD2789"/>
      <c r="AE2789"/>
      <c r="AF2789"/>
      <c r="AG2789"/>
      <c r="AH2789"/>
      <c r="AI2789"/>
      <c r="AJ2789"/>
    </row>
    <row r="2790" spans="1:36" s="4" customFormat="1" x14ac:dyDescent="0.25">
      <c r="A2790" s="146" t="s">
        <v>3630</v>
      </c>
      <c r="B2790" s="190">
        <v>167454252</v>
      </c>
      <c r="C2790" s="191">
        <v>5.77</v>
      </c>
      <c r="D2790" s="192">
        <f>(C2790+4.2+coefficient!$B$20-0.5)/0.9*1.19</f>
        <v>24.421444444444443</v>
      </c>
      <c r="E2790" s="193">
        <f>(C2790+4.2+coefficient!$B$20-0.5)/0.95</f>
        <v>19.442105263157895</v>
      </c>
      <c r="F2790" s="178" t="s">
        <v>842</v>
      </c>
      <c r="G2790" s="179">
        <v>2789</v>
      </c>
      <c r="H2790" s="180">
        <f>(C2790+4.2+coefficient!$B$20)/0.85*1.19</f>
        <v>26.557999999999996</v>
      </c>
      <c r="I2790" s="132">
        <v>294</v>
      </c>
      <c r="J2790" s="132">
        <v>167454252</v>
      </c>
      <c r="K2790" s="132">
        <v>455291</v>
      </c>
      <c r="L2790" s="181">
        <f>(C2790+4.2+coefficient!$B$20)/0.88*1.19</f>
        <v>25.652613636363633</v>
      </c>
      <c r="M2790" s="135">
        <v>295</v>
      </c>
      <c r="N2790" s="135">
        <v>167454252</v>
      </c>
      <c r="O2790" s="135">
        <v>455292</v>
      </c>
      <c r="P2790" s="182">
        <f>(C2790+4.2+coefficient!$B$20-0.5)/0.88*1.19</f>
        <v>24.976477272727273</v>
      </c>
      <c r="Q2790" s="137">
        <v>296</v>
      </c>
      <c r="R2790" s="137">
        <v>167454252</v>
      </c>
      <c r="S2790" s="137">
        <v>455293</v>
      </c>
      <c r="T2790" s="186">
        <f t="shared" si="193"/>
        <v>13.482159090909089</v>
      </c>
      <c r="U2790" s="187">
        <v>758</v>
      </c>
      <c r="V2790" s="187">
        <v>167454252</v>
      </c>
      <c r="W2790" s="187">
        <v>603540</v>
      </c>
      <c r="X2790" s="188">
        <f>L2790-2</f>
        <v>23.652613636363633</v>
      </c>
      <c r="Y2790" s="189">
        <v>759</v>
      </c>
      <c r="Z2790" s="189">
        <v>167454252</v>
      </c>
      <c r="AA2790" s="189">
        <v>603541</v>
      </c>
      <c r="AB2790" s="357">
        <v>66</v>
      </c>
      <c r="AC2790"/>
      <c r="AD2790"/>
      <c r="AE2790"/>
      <c r="AF2790"/>
      <c r="AG2790"/>
      <c r="AH2790"/>
      <c r="AI2790"/>
      <c r="AJ2790"/>
    </row>
    <row r="2791" spans="1:36" s="4" customFormat="1" x14ac:dyDescent="0.25">
      <c r="A2791" s="125" t="s">
        <v>3631</v>
      </c>
      <c r="B2791" s="183">
        <v>167454253</v>
      </c>
      <c r="C2791" s="184">
        <v>5.77</v>
      </c>
      <c r="D2791" s="127">
        <f>(C2791+4.2+coefficient!$B$20-0.5)/0.9*1.19</f>
        <v>24.421444444444443</v>
      </c>
      <c r="E2791" s="128">
        <f>(C2791+4.2+coefficient!$B$20-0.5)/0.95</f>
        <v>19.442105263157895</v>
      </c>
      <c r="F2791" s="185" t="s">
        <v>842</v>
      </c>
      <c r="G2791" s="179">
        <v>2790</v>
      </c>
      <c r="H2791" s="180">
        <f>(C2791+4.2+coefficient!$B$20)/0.85*1.19</f>
        <v>26.557999999999996</v>
      </c>
      <c r="I2791" s="132">
        <v>294</v>
      </c>
      <c r="J2791" s="132">
        <v>167454253</v>
      </c>
      <c r="K2791" s="132">
        <v>455294</v>
      </c>
      <c r="L2791" s="181">
        <f>(C2791+4.2+coefficient!$B$20)/0.88*1.19</f>
        <v>25.652613636363633</v>
      </c>
      <c r="M2791" s="135">
        <v>295</v>
      </c>
      <c r="N2791" s="135">
        <v>167454253</v>
      </c>
      <c r="O2791" s="135">
        <v>455295</v>
      </c>
      <c r="P2791" s="182">
        <f>(C2791+4.2+coefficient!$B$20-0.5)/0.88*1.19</f>
        <v>24.976477272727273</v>
      </c>
      <c r="Q2791" s="137">
        <v>296</v>
      </c>
      <c r="R2791" s="137">
        <v>167454253</v>
      </c>
      <c r="S2791" s="137">
        <v>455296</v>
      </c>
      <c r="T2791" s="186">
        <f t="shared" si="193"/>
        <v>13.482159090909089</v>
      </c>
      <c r="U2791" s="187">
        <v>758</v>
      </c>
      <c r="V2791" s="187">
        <v>167454253</v>
      </c>
      <c r="W2791" s="187">
        <v>603542</v>
      </c>
      <c r="X2791" s="188">
        <f>L2791-4.9</f>
        <v>20.752613636363634</v>
      </c>
      <c r="Y2791" s="189">
        <v>759</v>
      </c>
      <c r="Z2791" s="189">
        <v>167454253</v>
      </c>
      <c r="AA2791" s="189">
        <v>603543</v>
      </c>
      <c r="AB2791" s="357">
        <v>66</v>
      </c>
      <c r="AC2791"/>
      <c r="AD2791"/>
      <c r="AE2791"/>
      <c r="AF2791"/>
      <c r="AG2791"/>
      <c r="AH2791"/>
      <c r="AI2791"/>
      <c r="AJ2791"/>
    </row>
    <row r="2792" spans="1:36" s="4" customFormat="1" x14ac:dyDescent="0.25">
      <c r="A2792" s="144" t="s">
        <v>3632</v>
      </c>
      <c r="B2792" s="183">
        <v>167454254</v>
      </c>
      <c r="C2792" s="184">
        <v>2.82</v>
      </c>
      <c r="D2792" s="127">
        <f>(C2792+4.2+coefficient!$B$21-0.5)/0.9*1.19</f>
        <v>17.876444444444445</v>
      </c>
      <c r="E2792" s="128">
        <f>(C2792+4.2+coefficient!$B$21-0.5)/0.95</f>
        <v>14.231578947368421</v>
      </c>
      <c r="F2792" s="178" t="s">
        <v>516</v>
      </c>
      <c r="G2792" s="179">
        <v>2791</v>
      </c>
      <c r="H2792" s="180">
        <f>(C2792+4.2+coefficient!$B$21)/0.85*1.19</f>
        <v>19.627999999999997</v>
      </c>
      <c r="I2792" s="132">
        <v>294</v>
      </c>
      <c r="J2792" s="132">
        <v>167454254</v>
      </c>
      <c r="K2792" s="132">
        <v>455297</v>
      </c>
      <c r="L2792" s="181">
        <f>(C2792+4.2+coefficient!$B$21)/0.88*1.19</f>
        <v>18.958863636363635</v>
      </c>
      <c r="M2792" s="135">
        <v>295</v>
      </c>
      <c r="N2792" s="135">
        <v>167454254</v>
      </c>
      <c r="O2792" s="135">
        <v>455298</v>
      </c>
      <c r="P2792" s="182">
        <f>(C2792+4.2+coefficient!$B$21-0.5)/0.88*1.19</f>
        <v>18.282727272727271</v>
      </c>
      <c r="Q2792" s="137">
        <v>296</v>
      </c>
      <c r="R2792" s="137">
        <v>167454254</v>
      </c>
      <c r="S2792" s="137">
        <v>455299</v>
      </c>
      <c r="T2792" s="186">
        <f t="shared" si="193"/>
        <v>9.4929545454545448</v>
      </c>
      <c r="U2792" s="187">
        <v>758</v>
      </c>
      <c r="V2792" s="187">
        <v>167454254</v>
      </c>
      <c r="W2792" s="187">
        <v>603544</v>
      </c>
      <c r="X2792" s="188">
        <f>L2792-4.9</f>
        <v>14.058863636363634</v>
      </c>
      <c r="Y2792" s="189">
        <v>759</v>
      </c>
      <c r="Z2792" s="189">
        <v>167454254</v>
      </c>
      <c r="AA2792" s="189">
        <v>603545</v>
      </c>
      <c r="AB2792" s="357">
        <v>36</v>
      </c>
      <c r="AC2792"/>
      <c r="AD2792"/>
      <c r="AE2792"/>
      <c r="AF2792"/>
      <c r="AG2792"/>
      <c r="AH2792"/>
      <c r="AI2792"/>
      <c r="AJ2792"/>
    </row>
    <row r="2793" spans="1:36" s="4" customFormat="1" x14ac:dyDescent="0.25">
      <c r="A2793" s="148" t="s">
        <v>3633</v>
      </c>
      <c r="B2793" s="190">
        <v>167454255</v>
      </c>
      <c r="C2793" s="191">
        <v>3.63</v>
      </c>
      <c r="D2793" s="192">
        <f>(C2793+4.2+coefficient!$B$20-0.5)/0.9*1.19</f>
        <v>21.591888888888885</v>
      </c>
      <c r="E2793" s="193">
        <f>(C2793+4.2+coefficient!$B$20-0.5)/0.95</f>
        <v>17.189473684210526</v>
      </c>
      <c r="F2793" s="185" t="s">
        <v>842</v>
      </c>
      <c r="G2793" s="179">
        <v>2792</v>
      </c>
      <c r="H2793" s="180">
        <f>(C2793+4.2+coefficient!$B$20)/0.85*1.19</f>
        <v>23.561999999999994</v>
      </c>
      <c r="I2793" s="132">
        <v>294</v>
      </c>
      <c r="J2793" s="132">
        <v>167454255</v>
      </c>
      <c r="K2793" s="132">
        <v>455300</v>
      </c>
      <c r="L2793" s="181">
        <f>(C2793+4.2+coefficient!$B$20)/0.88*1.19</f>
        <v>22.758749999999996</v>
      </c>
      <c r="M2793" s="135">
        <v>295</v>
      </c>
      <c r="N2793" s="135">
        <v>167454255</v>
      </c>
      <c r="O2793" s="135">
        <v>455301</v>
      </c>
      <c r="P2793" s="182">
        <f>(C2793+4.2+coefficient!$B$20-0.5)/0.88*1.19</f>
        <v>22.082613636363632</v>
      </c>
      <c r="Q2793" s="137">
        <v>296</v>
      </c>
      <c r="R2793" s="137">
        <v>167454255</v>
      </c>
      <c r="S2793" s="137">
        <v>455302</v>
      </c>
      <c r="T2793" s="186">
        <f t="shared" si="193"/>
        <v>10.588295454545454</v>
      </c>
      <c r="U2793" s="187">
        <v>758</v>
      </c>
      <c r="V2793" s="187">
        <v>167454255</v>
      </c>
      <c r="W2793" s="187">
        <v>603546</v>
      </c>
      <c r="X2793" s="188">
        <f>L2793-2</f>
        <v>20.758749999999996</v>
      </c>
      <c r="Y2793" s="189">
        <v>759</v>
      </c>
      <c r="Z2793" s="189">
        <v>167454255</v>
      </c>
      <c r="AA2793" s="189">
        <v>603547</v>
      </c>
      <c r="AB2793" s="357">
        <v>36</v>
      </c>
      <c r="AC2793"/>
      <c r="AD2793"/>
      <c r="AE2793"/>
      <c r="AF2793"/>
      <c r="AG2793"/>
      <c r="AH2793"/>
      <c r="AI2793"/>
      <c r="AJ2793"/>
    </row>
    <row r="2794" spans="1:36" s="4" customFormat="1" x14ac:dyDescent="0.25">
      <c r="A2794" s="144" t="s">
        <v>3634</v>
      </c>
      <c r="B2794" s="183">
        <v>167454256</v>
      </c>
      <c r="C2794" s="184">
        <v>3.63</v>
      </c>
      <c r="D2794" s="127">
        <f>(C2794+4.2+coefficient!$B$20-0.5)/0.9*1.19</f>
        <v>21.591888888888885</v>
      </c>
      <c r="E2794" s="128">
        <f>(C2794+4.2+coefficient!$B$20-0.5)/0.95</f>
        <v>17.189473684210526</v>
      </c>
      <c r="F2794" s="178" t="s">
        <v>842</v>
      </c>
      <c r="G2794" s="179">
        <v>2793</v>
      </c>
      <c r="H2794" s="180">
        <f>(C2794+4.2+coefficient!$B$20)/0.85*1.19</f>
        <v>23.561999999999994</v>
      </c>
      <c r="I2794" s="132">
        <v>294</v>
      </c>
      <c r="J2794" s="132">
        <v>167454256</v>
      </c>
      <c r="K2794" s="132">
        <v>455303</v>
      </c>
      <c r="L2794" s="181">
        <f>(C2794+4.2+coefficient!$B$20)/0.88*1.19</f>
        <v>22.758749999999996</v>
      </c>
      <c r="M2794" s="135">
        <v>295</v>
      </c>
      <c r="N2794" s="135">
        <v>167454256</v>
      </c>
      <c r="O2794" s="135">
        <v>455304</v>
      </c>
      <c r="P2794" s="182">
        <f>(C2794+4.2+coefficient!$B$20-0.5)/0.88*1.19</f>
        <v>22.082613636363632</v>
      </c>
      <c r="Q2794" s="137">
        <v>296</v>
      </c>
      <c r="R2794" s="137">
        <v>167454256</v>
      </c>
      <c r="S2794" s="137">
        <v>455305</v>
      </c>
      <c r="T2794" s="186">
        <f t="shared" si="193"/>
        <v>10.588295454545454</v>
      </c>
      <c r="U2794" s="187">
        <v>758</v>
      </c>
      <c r="V2794" s="187">
        <v>167454256</v>
      </c>
      <c r="W2794" s="187">
        <v>603548</v>
      </c>
      <c r="X2794" s="188">
        <f>L2794-4.9</f>
        <v>17.858749999999993</v>
      </c>
      <c r="Y2794" s="189">
        <v>759</v>
      </c>
      <c r="Z2794" s="189">
        <v>167454256</v>
      </c>
      <c r="AA2794" s="189">
        <v>603549</v>
      </c>
      <c r="AB2794" s="357">
        <v>36</v>
      </c>
      <c r="AC2794"/>
      <c r="AD2794"/>
      <c r="AE2794"/>
      <c r="AF2794"/>
      <c r="AG2794"/>
      <c r="AH2794"/>
      <c r="AI2794"/>
      <c r="AJ2794"/>
    </row>
    <row r="2795" spans="1:36" s="4" customFormat="1" x14ac:dyDescent="0.25">
      <c r="A2795" s="125" t="s">
        <v>3635</v>
      </c>
      <c r="B2795" s="183">
        <v>167454257</v>
      </c>
      <c r="C2795" s="184">
        <v>4.3</v>
      </c>
      <c r="D2795" s="127">
        <f>(C2795+4.2+coefficient!$B$21-0.5)/0.9*1.19</f>
        <v>19.833333333333332</v>
      </c>
      <c r="E2795" s="128">
        <f>(C2795+4.2+coefficient!$B$21-0.5)/0.95</f>
        <v>15.789473684210527</v>
      </c>
      <c r="F2795" s="185" t="s">
        <v>516</v>
      </c>
      <c r="G2795" s="179">
        <v>2794</v>
      </c>
      <c r="H2795" s="180">
        <f>(C2795+4.2+coefficient!$B$21)/0.85*1.19</f>
        <v>21.7</v>
      </c>
      <c r="I2795" s="132">
        <v>294</v>
      </c>
      <c r="J2795" s="132">
        <v>167454257</v>
      </c>
      <c r="K2795" s="132">
        <v>455306</v>
      </c>
      <c r="L2795" s="181">
        <f>(C2795+4.2+coefficient!$B$21)/0.88*1.19</f>
        <v>20.96022727272727</v>
      </c>
      <c r="M2795" s="135">
        <v>295</v>
      </c>
      <c r="N2795" s="135">
        <v>167454257</v>
      </c>
      <c r="O2795" s="135">
        <v>455307</v>
      </c>
      <c r="P2795" s="182">
        <f>(C2795+4.2+coefficient!$B$21-0.5)/0.88*1.19</f>
        <v>20.28409090909091</v>
      </c>
      <c r="Q2795" s="137">
        <v>296</v>
      </c>
      <c r="R2795" s="137">
        <v>167454257</v>
      </c>
      <c r="S2795" s="137">
        <v>455308</v>
      </c>
      <c r="T2795" s="186">
        <f t="shared" si="193"/>
        <v>11.49431818181818</v>
      </c>
      <c r="U2795" s="187">
        <v>758</v>
      </c>
      <c r="V2795" s="187">
        <v>167454257</v>
      </c>
      <c r="W2795" s="187">
        <v>603550</v>
      </c>
      <c r="X2795" s="188">
        <f>L2795-4.9</f>
        <v>16.060227272727268</v>
      </c>
      <c r="Y2795" s="189">
        <v>759</v>
      </c>
      <c r="Z2795" s="189">
        <v>167454257</v>
      </c>
      <c r="AA2795" s="189">
        <v>603551</v>
      </c>
      <c r="AB2795" s="357">
        <v>50</v>
      </c>
      <c r="AC2795"/>
      <c r="AD2795"/>
      <c r="AE2795"/>
      <c r="AF2795"/>
      <c r="AG2795"/>
      <c r="AH2795"/>
      <c r="AI2795"/>
      <c r="AJ2795"/>
    </row>
    <row r="2796" spans="1:36" s="4" customFormat="1" x14ac:dyDescent="0.25">
      <c r="A2796" s="146" t="s">
        <v>3636</v>
      </c>
      <c r="B2796" s="190">
        <v>167454258</v>
      </c>
      <c r="C2796" s="191">
        <v>5.1100000000000003</v>
      </c>
      <c r="D2796" s="192">
        <f>(C2796+4.2+coefficient!$B$20-0.5)/0.9*1.19</f>
        <v>23.548777777777779</v>
      </c>
      <c r="E2796" s="193">
        <f>(C2796+4.2+coefficient!$B$20-0.5)/0.95</f>
        <v>18.747368421052634</v>
      </c>
      <c r="F2796" s="178" t="s">
        <v>842</v>
      </c>
      <c r="G2796" s="179">
        <v>2795</v>
      </c>
      <c r="H2796" s="180">
        <f>(C2796+4.2+coefficient!$B$20)/0.85*1.19</f>
        <v>25.634</v>
      </c>
      <c r="I2796" s="132">
        <v>294</v>
      </c>
      <c r="J2796" s="132">
        <v>167454258</v>
      </c>
      <c r="K2796" s="132">
        <v>455309</v>
      </c>
      <c r="L2796" s="181">
        <f>(C2796+4.2+coefficient!$B$20)/0.88*1.19</f>
        <v>24.760113636363638</v>
      </c>
      <c r="M2796" s="135">
        <v>295</v>
      </c>
      <c r="N2796" s="135">
        <v>167454258</v>
      </c>
      <c r="O2796" s="135">
        <v>455310</v>
      </c>
      <c r="P2796" s="182">
        <f>(C2796+4.2+coefficient!$B$20-0.5)/0.88*1.19</f>
        <v>24.083977272727275</v>
      </c>
      <c r="Q2796" s="137">
        <v>296</v>
      </c>
      <c r="R2796" s="137">
        <v>167454258</v>
      </c>
      <c r="S2796" s="137">
        <v>455311</v>
      </c>
      <c r="T2796" s="186">
        <f t="shared" si="193"/>
        <v>12.589659090909091</v>
      </c>
      <c r="U2796" s="187">
        <v>758</v>
      </c>
      <c r="V2796" s="187">
        <v>167454258</v>
      </c>
      <c r="W2796" s="187">
        <v>603552</v>
      </c>
      <c r="X2796" s="188">
        <f>L2796-2</f>
        <v>22.760113636363638</v>
      </c>
      <c r="Y2796" s="189">
        <v>759</v>
      </c>
      <c r="Z2796" s="189">
        <v>167454258</v>
      </c>
      <c r="AA2796" s="189">
        <v>603553</v>
      </c>
      <c r="AB2796" s="357">
        <v>50</v>
      </c>
      <c r="AC2796"/>
      <c r="AD2796"/>
      <c r="AE2796"/>
      <c r="AF2796"/>
      <c r="AG2796"/>
      <c r="AH2796"/>
      <c r="AI2796"/>
      <c r="AJ2796"/>
    </row>
    <row r="2797" spans="1:36" s="4" customFormat="1" x14ac:dyDescent="0.25">
      <c r="A2797" s="125" t="s">
        <v>3637</v>
      </c>
      <c r="B2797" s="183">
        <v>167454259</v>
      </c>
      <c r="C2797" s="184">
        <v>5.1100000000000003</v>
      </c>
      <c r="D2797" s="127">
        <f>(C2797+4.2+coefficient!$B$20-0.5)/0.9*1.19</f>
        <v>23.548777777777779</v>
      </c>
      <c r="E2797" s="128">
        <f>(C2797+4.2+coefficient!$B$20-0.5)/0.95</f>
        <v>18.747368421052634</v>
      </c>
      <c r="F2797" s="185" t="s">
        <v>842</v>
      </c>
      <c r="G2797" s="179">
        <v>2796</v>
      </c>
      <c r="H2797" s="180">
        <f>(C2797+4.2+coefficient!$B$20)/0.85*1.19</f>
        <v>25.634</v>
      </c>
      <c r="I2797" s="132">
        <v>294</v>
      </c>
      <c r="J2797" s="132">
        <v>167454259</v>
      </c>
      <c r="K2797" s="132">
        <v>455312</v>
      </c>
      <c r="L2797" s="181">
        <f>(C2797+4.2+coefficient!$B$20)/0.88*1.19</f>
        <v>24.760113636363638</v>
      </c>
      <c r="M2797" s="135">
        <v>295</v>
      </c>
      <c r="N2797" s="135">
        <v>167454259</v>
      </c>
      <c r="O2797" s="135">
        <v>455313</v>
      </c>
      <c r="P2797" s="182">
        <f>(C2797+4.2+coefficient!$B$20-0.5)/0.88*1.19</f>
        <v>24.083977272727275</v>
      </c>
      <c r="Q2797" s="137">
        <v>296</v>
      </c>
      <c r="R2797" s="137">
        <v>167454259</v>
      </c>
      <c r="S2797" s="137">
        <v>455314</v>
      </c>
      <c r="T2797" s="186">
        <f t="shared" si="193"/>
        <v>12.589659090909091</v>
      </c>
      <c r="U2797" s="187">
        <v>758</v>
      </c>
      <c r="V2797" s="187">
        <v>167454259</v>
      </c>
      <c r="W2797" s="187">
        <v>603554</v>
      </c>
      <c r="X2797" s="188">
        <f>L2797-4.9</f>
        <v>19.860113636363636</v>
      </c>
      <c r="Y2797" s="189">
        <v>759</v>
      </c>
      <c r="Z2797" s="189">
        <v>167454259</v>
      </c>
      <c r="AA2797" s="189">
        <v>603555</v>
      </c>
      <c r="AB2797" s="357">
        <v>50</v>
      </c>
      <c r="AC2797"/>
      <c r="AD2797"/>
      <c r="AE2797"/>
      <c r="AF2797"/>
      <c r="AG2797"/>
      <c r="AH2797"/>
      <c r="AI2797"/>
      <c r="AJ2797"/>
    </row>
    <row r="2798" spans="1:36" s="4" customFormat="1" x14ac:dyDescent="0.25">
      <c r="A2798" s="144" t="s">
        <v>3638</v>
      </c>
      <c r="B2798" s="183">
        <v>167454260</v>
      </c>
      <c r="C2798" s="184">
        <v>5.01</v>
      </c>
      <c r="D2798" s="127">
        <f>(C2798+4.2+coefficient!$B$20-0.5)/0.9*1.19</f>
        <v>23.416555555555554</v>
      </c>
      <c r="E2798" s="128">
        <f>(C2798+4.2+coefficient!$B$20-0.5)/0.95</f>
        <v>18.642105263157898</v>
      </c>
      <c r="F2798" s="178" t="s">
        <v>842</v>
      </c>
      <c r="G2798" s="179">
        <v>2797</v>
      </c>
      <c r="H2798" s="180">
        <f>(C2798+4.2+coefficient!$B$20)/0.85*1.19</f>
        <v>25.494</v>
      </c>
      <c r="I2798" s="132">
        <v>294</v>
      </c>
      <c r="J2798" s="132">
        <v>167454260</v>
      </c>
      <c r="K2798" s="132">
        <v>455315</v>
      </c>
      <c r="L2798" s="181">
        <f>(C2798+4.2+coefficient!$B$20)/0.88*1.19</f>
        <v>24.624886363636364</v>
      </c>
      <c r="M2798" s="135">
        <v>295</v>
      </c>
      <c r="N2798" s="135">
        <v>167454260</v>
      </c>
      <c r="O2798" s="135">
        <v>455316</v>
      </c>
      <c r="P2798" s="182">
        <f>(C2798+4.2+coefficient!$B$20-0.5)/0.88*1.19</f>
        <v>23.94875</v>
      </c>
      <c r="Q2798" s="137">
        <v>296</v>
      </c>
      <c r="R2798" s="137">
        <v>167454260</v>
      </c>
      <c r="S2798" s="137">
        <v>455317</v>
      </c>
      <c r="T2798" s="186">
        <f t="shared" si="193"/>
        <v>12.454431818181819</v>
      </c>
      <c r="U2798" s="187">
        <v>758</v>
      </c>
      <c r="V2798" s="187">
        <v>167454260</v>
      </c>
      <c r="W2798" s="187">
        <v>603556</v>
      </c>
      <c r="X2798" s="188">
        <f>L2798-4.9</f>
        <v>19.724886363636365</v>
      </c>
      <c r="Y2798" s="189">
        <v>759</v>
      </c>
      <c r="Z2798" s="189">
        <v>167454260</v>
      </c>
      <c r="AA2798" s="189">
        <v>603557</v>
      </c>
      <c r="AB2798" s="357">
        <v>0</v>
      </c>
      <c r="AC2798"/>
      <c r="AD2798"/>
      <c r="AE2798"/>
      <c r="AF2798"/>
      <c r="AG2798"/>
      <c r="AH2798"/>
      <c r="AI2798"/>
      <c r="AJ2798"/>
    </row>
    <row r="2799" spans="1:36" s="4" customFormat="1" x14ac:dyDescent="0.25">
      <c r="A2799" s="125" t="s">
        <v>3639</v>
      </c>
      <c r="B2799" s="183">
        <v>167454261</v>
      </c>
      <c r="C2799" s="184">
        <v>3.02</v>
      </c>
      <c r="D2799" s="127">
        <f>(C2799+4.2+coefficient!$B$21-0.5)/0.9*1.19</f>
        <v>18.140888888888888</v>
      </c>
      <c r="E2799" s="128">
        <f>(C2799+4.2+coefficient!$B$21-0.5)/0.95</f>
        <v>14.442105263157895</v>
      </c>
      <c r="F2799" s="185" t="s">
        <v>516</v>
      </c>
      <c r="G2799" s="179">
        <v>2798</v>
      </c>
      <c r="H2799" s="180">
        <f>(C2799+4.2+coefficient!$B$21)/0.85*1.19</f>
        <v>19.908000000000001</v>
      </c>
      <c r="I2799" s="132">
        <v>294</v>
      </c>
      <c r="J2799" s="132">
        <v>167454261</v>
      </c>
      <c r="K2799" s="132">
        <v>455318</v>
      </c>
      <c r="L2799" s="181">
        <f>(C2799+4.2+coefficient!$B$21)/0.88*1.19</f>
        <v>19.229318181818183</v>
      </c>
      <c r="M2799" s="135">
        <v>295</v>
      </c>
      <c r="N2799" s="135">
        <v>167454261</v>
      </c>
      <c r="O2799" s="135">
        <v>455319</v>
      </c>
      <c r="P2799" s="182">
        <f>(C2799+4.2+coefficient!$B$21-0.5)/0.88*1.19</f>
        <v>18.55318181818182</v>
      </c>
      <c r="Q2799" s="137">
        <v>296</v>
      </c>
      <c r="R2799" s="137">
        <v>167454261</v>
      </c>
      <c r="S2799" s="137">
        <v>455320</v>
      </c>
      <c r="T2799" s="186">
        <f t="shared" si="193"/>
        <v>9.7634090909090911</v>
      </c>
      <c r="U2799" s="187">
        <v>758</v>
      </c>
      <c r="V2799" s="187">
        <v>167454261</v>
      </c>
      <c r="W2799" s="187">
        <v>603558</v>
      </c>
      <c r="X2799" s="188">
        <f>L2799-4.9</f>
        <v>14.329318181818183</v>
      </c>
      <c r="Y2799" s="189">
        <v>759</v>
      </c>
      <c r="Z2799" s="189">
        <v>167454261</v>
      </c>
      <c r="AA2799" s="189">
        <v>603559</v>
      </c>
      <c r="AB2799" s="357">
        <v>43</v>
      </c>
      <c r="AC2799"/>
      <c r="AD2799"/>
      <c r="AE2799"/>
      <c r="AF2799"/>
      <c r="AG2799"/>
      <c r="AH2799"/>
      <c r="AI2799"/>
      <c r="AJ2799"/>
    </row>
    <row r="2800" spans="1:36" s="4" customFormat="1" x14ac:dyDescent="0.25">
      <c r="A2800" s="146" t="s">
        <v>3640</v>
      </c>
      <c r="B2800" s="190">
        <v>167454262</v>
      </c>
      <c r="C2800" s="191">
        <v>3.83</v>
      </c>
      <c r="D2800" s="192">
        <f>(C2800+4.2+coefficient!$B$20-0.5)/0.9*1.19</f>
        <v>21.856333333333332</v>
      </c>
      <c r="E2800" s="193">
        <f>(C2800+4.2+coefficient!$B$20-0.5)/0.95</f>
        <v>17.400000000000002</v>
      </c>
      <c r="F2800" s="178" t="s">
        <v>842</v>
      </c>
      <c r="G2800" s="179">
        <v>2799</v>
      </c>
      <c r="H2800" s="180">
        <f>(C2800+4.2+coefficient!$B$20)/0.85*1.19</f>
        <v>23.842000000000002</v>
      </c>
      <c r="I2800" s="132">
        <v>294</v>
      </c>
      <c r="J2800" s="132">
        <v>167454262</v>
      </c>
      <c r="K2800" s="132">
        <v>455321</v>
      </c>
      <c r="L2800" s="181">
        <f>(C2800+4.2+coefficient!$B$20)/0.88*1.19</f>
        <v>23.029204545454547</v>
      </c>
      <c r="M2800" s="135">
        <v>295</v>
      </c>
      <c r="N2800" s="135">
        <v>167454262</v>
      </c>
      <c r="O2800" s="135">
        <v>455322</v>
      </c>
      <c r="P2800" s="182">
        <f>(C2800+4.2+coefficient!$B$20-0.5)/0.88*1.19</f>
        <v>22.35306818181818</v>
      </c>
      <c r="Q2800" s="137">
        <v>296</v>
      </c>
      <c r="R2800" s="137">
        <v>167454262</v>
      </c>
      <c r="S2800" s="137">
        <v>455323</v>
      </c>
      <c r="T2800" s="186">
        <f t="shared" si="193"/>
        <v>10.858750000000002</v>
      </c>
      <c r="U2800" s="187">
        <v>758</v>
      </c>
      <c r="V2800" s="187">
        <v>167454262</v>
      </c>
      <c r="W2800" s="187">
        <v>603560</v>
      </c>
      <c r="X2800" s="188">
        <f>L2800-2</f>
        <v>21.029204545454547</v>
      </c>
      <c r="Y2800" s="189">
        <v>759</v>
      </c>
      <c r="Z2800" s="189">
        <v>167454262</v>
      </c>
      <c r="AA2800" s="189">
        <v>603561</v>
      </c>
      <c r="AB2800" s="357">
        <v>43</v>
      </c>
      <c r="AC2800"/>
      <c r="AD2800"/>
      <c r="AE2800"/>
      <c r="AF2800"/>
      <c r="AG2800"/>
      <c r="AH2800"/>
      <c r="AI2800"/>
      <c r="AJ2800"/>
    </row>
    <row r="2801" spans="1:36" s="4" customFormat="1" x14ac:dyDescent="0.25">
      <c r="A2801" s="125" t="s">
        <v>3641</v>
      </c>
      <c r="B2801" s="183">
        <v>167454263</v>
      </c>
      <c r="C2801" s="184">
        <v>3.83</v>
      </c>
      <c r="D2801" s="127">
        <f>(C2801+4.2+coefficient!$B$20-0.5)/0.9*1.19</f>
        <v>21.856333333333332</v>
      </c>
      <c r="E2801" s="128">
        <f>(C2801+4.2+coefficient!$B$20-0.5)/0.95</f>
        <v>17.400000000000002</v>
      </c>
      <c r="F2801" s="185" t="s">
        <v>842</v>
      </c>
      <c r="G2801" s="179">
        <v>2800</v>
      </c>
      <c r="H2801" s="180">
        <f>(C2801+4.2+coefficient!$B$20)/0.85*1.19</f>
        <v>23.842000000000002</v>
      </c>
      <c r="I2801" s="132">
        <v>294</v>
      </c>
      <c r="J2801" s="132">
        <v>167454263</v>
      </c>
      <c r="K2801" s="132">
        <v>455324</v>
      </c>
      <c r="L2801" s="181">
        <f>(C2801+4.2+coefficient!$B$20)/0.88*1.19</f>
        <v>23.029204545454547</v>
      </c>
      <c r="M2801" s="135">
        <v>295</v>
      </c>
      <c r="N2801" s="135">
        <v>167454263</v>
      </c>
      <c r="O2801" s="135">
        <v>455325</v>
      </c>
      <c r="P2801" s="182">
        <f>(C2801+4.2+coefficient!$B$20-0.5)/0.88*1.19</f>
        <v>22.35306818181818</v>
      </c>
      <c r="Q2801" s="137">
        <v>296</v>
      </c>
      <c r="R2801" s="137">
        <v>167454263</v>
      </c>
      <c r="S2801" s="137">
        <v>455326</v>
      </c>
      <c r="T2801" s="186">
        <f t="shared" si="193"/>
        <v>10.858750000000002</v>
      </c>
      <c r="U2801" s="187">
        <v>758</v>
      </c>
      <c r="V2801" s="187">
        <v>167454263</v>
      </c>
      <c r="W2801" s="187">
        <v>603562</v>
      </c>
      <c r="X2801" s="188">
        <f>L2801-4.9</f>
        <v>18.129204545454549</v>
      </c>
      <c r="Y2801" s="189">
        <v>759</v>
      </c>
      <c r="Z2801" s="189">
        <v>167454263</v>
      </c>
      <c r="AA2801" s="189">
        <v>603563</v>
      </c>
      <c r="AB2801" s="357">
        <v>43</v>
      </c>
      <c r="AC2801"/>
      <c r="AD2801"/>
      <c r="AE2801"/>
      <c r="AF2801"/>
      <c r="AG2801"/>
      <c r="AH2801"/>
      <c r="AI2801"/>
      <c r="AJ2801"/>
    </row>
    <row r="2802" spans="1:36" s="4" customFormat="1" x14ac:dyDescent="0.25">
      <c r="A2802" s="144" t="s">
        <v>3642</v>
      </c>
      <c r="B2802" s="183">
        <v>167454264</v>
      </c>
      <c r="C2802" s="184">
        <v>2.76</v>
      </c>
      <c r="D2802" s="127">
        <f>(C2802+4.2+coefficient!$B$21-0.5)/0.9*1.19</f>
        <v>17.797111111111111</v>
      </c>
      <c r="E2802" s="128">
        <f>(C2802+4.2+coefficient!$B$21-0.5)/0.95</f>
        <v>14.168421052631581</v>
      </c>
      <c r="F2802" s="178" t="s">
        <v>516</v>
      </c>
      <c r="G2802" s="179">
        <v>2801</v>
      </c>
      <c r="H2802" s="180">
        <f>(C2802+4.2+coefficient!$B$21)/0.85*1.19</f>
        <v>19.544</v>
      </c>
      <c r="I2802" s="132">
        <v>294</v>
      </c>
      <c r="J2802" s="132">
        <v>167454264</v>
      </c>
      <c r="K2802" s="132">
        <v>455327</v>
      </c>
      <c r="L2802" s="181">
        <f>(C2802+4.2+coefficient!$B$21)/0.88*1.19</f>
        <v>18.877727272727274</v>
      </c>
      <c r="M2802" s="135">
        <v>295</v>
      </c>
      <c r="N2802" s="135">
        <v>167454264</v>
      </c>
      <c r="O2802" s="135">
        <v>455328</v>
      </c>
      <c r="P2802" s="182">
        <f>(C2802+4.2+coefficient!$B$21-0.5)/0.88*1.19</f>
        <v>18.20159090909091</v>
      </c>
      <c r="Q2802" s="137">
        <v>296</v>
      </c>
      <c r="R2802" s="137">
        <v>167454264</v>
      </c>
      <c r="S2802" s="137">
        <v>455329</v>
      </c>
      <c r="T2802" s="186">
        <f t="shared" si="193"/>
        <v>9.4118181818181821</v>
      </c>
      <c r="U2802" s="187">
        <v>758</v>
      </c>
      <c r="V2802" s="187">
        <v>167454264</v>
      </c>
      <c r="W2802" s="187">
        <v>603564</v>
      </c>
      <c r="X2802" s="188">
        <f t="shared" ref="X2802:X2812" si="194">L2802-1</f>
        <v>17.877727272727274</v>
      </c>
      <c r="Y2802" s="189">
        <v>759</v>
      </c>
      <c r="Z2802" s="189">
        <v>167454264</v>
      </c>
      <c r="AA2802" s="189">
        <v>603565</v>
      </c>
      <c r="AB2802" s="357">
        <v>2</v>
      </c>
      <c r="AC2802"/>
      <c r="AD2802"/>
      <c r="AE2802">
        <v>1</v>
      </c>
      <c r="AF2802">
        <v>15.48</v>
      </c>
      <c r="AG2802">
        <v>0</v>
      </c>
      <c r="AH2802"/>
      <c r="AI2802"/>
      <c r="AJ2802"/>
    </row>
    <row r="2803" spans="1:36" s="4" customFormat="1" x14ac:dyDescent="0.25">
      <c r="A2803" s="125" t="s">
        <v>3643</v>
      </c>
      <c r="B2803" s="183">
        <v>167454265</v>
      </c>
      <c r="C2803" s="184">
        <v>3.63</v>
      </c>
      <c r="D2803" s="127">
        <f>(C2803+4.2+coefficient!$B$20-0.5)/0.9*1.19</f>
        <v>21.591888888888885</v>
      </c>
      <c r="E2803" s="128">
        <f>(C2803+4.2+coefficient!$B$20-0.5)/0.95</f>
        <v>17.189473684210526</v>
      </c>
      <c r="F2803" s="185" t="s">
        <v>842</v>
      </c>
      <c r="G2803" s="179">
        <v>2802</v>
      </c>
      <c r="H2803" s="180">
        <f>(C2803+4.2+coefficient!$B$20)/0.85*1.19</f>
        <v>23.561999999999994</v>
      </c>
      <c r="I2803" s="132">
        <v>294</v>
      </c>
      <c r="J2803" s="132">
        <v>167454265</v>
      </c>
      <c r="K2803" s="132">
        <v>455330</v>
      </c>
      <c r="L2803" s="181">
        <f>(C2803+4.2+coefficient!$B$20)/0.88*1.19</f>
        <v>22.758749999999996</v>
      </c>
      <c r="M2803" s="135">
        <v>295</v>
      </c>
      <c r="N2803" s="135">
        <v>167454265</v>
      </c>
      <c r="O2803" s="135">
        <v>455331</v>
      </c>
      <c r="P2803" s="182">
        <f>(C2803+4.2+coefficient!$B$20-0.5)/0.88*1.19</f>
        <v>22.082613636363632</v>
      </c>
      <c r="Q2803" s="137">
        <v>296</v>
      </c>
      <c r="R2803" s="137">
        <v>167454265</v>
      </c>
      <c r="S2803" s="137">
        <v>455332</v>
      </c>
      <c r="T2803" s="186">
        <f t="shared" si="193"/>
        <v>10.588295454545454</v>
      </c>
      <c r="U2803" s="187">
        <v>758</v>
      </c>
      <c r="V2803" s="187">
        <v>167454265</v>
      </c>
      <c r="W2803" s="187">
        <v>603566</v>
      </c>
      <c r="X2803" s="188">
        <f t="shared" si="194"/>
        <v>21.758749999999996</v>
      </c>
      <c r="Y2803" s="189">
        <v>759</v>
      </c>
      <c r="Z2803" s="189">
        <v>167454265</v>
      </c>
      <c r="AA2803" s="189">
        <v>603567</v>
      </c>
      <c r="AB2803" s="357">
        <v>2</v>
      </c>
      <c r="AC2803"/>
      <c r="AD2803"/>
      <c r="AE2803"/>
      <c r="AF2803"/>
      <c r="AG2803"/>
      <c r="AH2803"/>
      <c r="AI2803"/>
      <c r="AJ2803"/>
    </row>
    <row r="2804" spans="1:36" s="4" customFormat="1" x14ac:dyDescent="0.25">
      <c r="A2804" s="144" t="s">
        <v>3644</v>
      </c>
      <c r="B2804" s="183">
        <v>167454266</v>
      </c>
      <c r="C2804" s="184">
        <v>4.3600000000000003</v>
      </c>
      <c r="D2804" s="127">
        <f>(C2804+4.2+coefficient!$B$19-0.5)/0.9*1.19</f>
        <v>26.523777777777781</v>
      </c>
      <c r="E2804" s="128">
        <f>(C2804+4.2+coefficient!$B$19-0.5)/0.95</f>
        <v>21.115789473684213</v>
      </c>
      <c r="F2804" s="178" t="s">
        <v>841</v>
      </c>
      <c r="G2804" s="179">
        <v>2803</v>
      </c>
      <c r="H2804" s="180">
        <f>(C2804+4.2+coefficient!$B$19)/0.85*1.19</f>
        <v>28.784000000000002</v>
      </c>
      <c r="I2804" s="132">
        <v>294</v>
      </c>
      <c r="J2804" s="132">
        <v>167454266</v>
      </c>
      <c r="K2804" s="132">
        <v>455333</v>
      </c>
      <c r="L2804" s="181">
        <f>(C2804+4.2+coefficient!$B$19)/0.88*1.19</f>
        <v>27.802727272727275</v>
      </c>
      <c r="M2804" s="135">
        <v>295</v>
      </c>
      <c r="N2804" s="135">
        <v>167454266</v>
      </c>
      <c r="O2804" s="135">
        <v>455334</v>
      </c>
      <c r="P2804" s="182">
        <f>(C2804+4.2+coefficient!$B$19-0.5)/0.88*1.19</f>
        <v>27.126590909090908</v>
      </c>
      <c r="Q2804" s="137">
        <v>296</v>
      </c>
      <c r="R2804" s="137">
        <v>167454266</v>
      </c>
      <c r="S2804" s="137">
        <v>455335</v>
      </c>
      <c r="T2804" s="186">
        <f t="shared" si="193"/>
        <v>11.575454545454546</v>
      </c>
      <c r="U2804" s="187">
        <v>758</v>
      </c>
      <c r="V2804" s="187">
        <v>167454266</v>
      </c>
      <c r="W2804" s="187">
        <v>603568</v>
      </c>
      <c r="X2804" s="188">
        <f t="shared" si="194"/>
        <v>26.802727272727275</v>
      </c>
      <c r="Y2804" s="189">
        <v>759</v>
      </c>
      <c r="Z2804" s="189">
        <v>167454266</v>
      </c>
      <c r="AA2804" s="189">
        <v>603569</v>
      </c>
      <c r="AB2804" s="357">
        <v>2</v>
      </c>
      <c r="AC2804"/>
      <c r="AD2804"/>
      <c r="AE2804"/>
      <c r="AF2804"/>
      <c r="AG2804"/>
      <c r="AH2804"/>
      <c r="AI2804"/>
      <c r="AJ2804"/>
    </row>
    <row r="2805" spans="1:36" s="4" customFormat="1" x14ac:dyDescent="0.25">
      <c r="A2805" s="125" t="s">
        <v>3645</v>
      </c>
      <c r="B2805" s="183">
        <v>167454267</v>
      </c>
      <c r="C2805" s="184">
        <v>7.19</v>
      </c>
      <c r="D2805" s="127">
        <f>(C2805+4.2+coefficient!$B$19-0.5)/0.9*1.19</f>
        <v>30.265666666666664</v>
      </c>
      <c r="E2805" s="128">
        <f>(C2805+4.2+coefficient!$B$19-0.5)/0.95</f>
        <v>24.094736842105267</v>
      </c>
      <c r="F2805" s="185" t="s">
        <v>841</v>
      </c>
      <c r="G2805" s="179">
        <v>2804</v>
      </c>
      <c r="H2805" s="180">
        <f>(C2805+4.2+coefficient!$B$19)/0.85*1.19</f>
        <v>32.746000000000002</v>
      </c>
      <c r="I2805" s="132">
        <v>294</v>
      </c>
      <c r="J2805" s="132">
        <v>167454267</v>
      </c>
      <c r="K2805" s="132">
        <v>455336</v>
      </c>
      <c r="L2805" s="181">
        <f>(C2805+4.2+coefficient!$B$19)/0.88*1.19</f>
        <v>31.629659090909094</v>
      </c>
      <c r="M2805" s="135">
        <v>295</v>
      </c>
      <c r="N2805" s="135">
        <v>167454267</v>
      </c>
      <c r="O2805" s="135">
        <v>455337</v>
      </c>
      <c r="P2805" s="182">
        <f>(C2805+4.2+coefficient!$B$19-0.5)/0.88*1.19</f>
        <v>30.953522727272727</v>
      </c>
      <c r="Q2805" s="137">
        <v>296</v>
      </c>
      <c r="R2805" s="137">
        <v>167454267</v>
      </c>
      <c r="S2805" s="137">
        <v>455338</v>
      </c>
      <c r="T2805" s="186">
        <f t="shared" si="193"/>
        <v>15.402386363636364</v>
      </c>
      <c r="U2805" s="187">
        <v>758</v>
      </c>
      <c r="V2805" s="187">
        <v>167454267</v>
      </c>
      <c r="W2805" s="187">
        <v>603570</v>
      </c>
      <c r="X2805" s="188">
        <f t="shared" si="194"/>
        <v>30.629659090909094</v>
      </c>
      <c r="Y2805" s="189">
        <v>759</v>
      </c>
      <c r="Z2805" s="189">
        <v>167454267</v>
      </c>
      <c r="AA2805" s="189">
        <v>603571</v>
      </c>
      <c r="AB2805" s="357">
        <v>2</v>
      </c>
      <c r="AC2805"/>
      <c r="AD2805"/>
      <c r="AE2805"/>
      <c r="AF2805"/>
      <c r="AG2805"/>
      <c r="AH2805"/>
      <c r="AI2805"/>
      <c r="AJ2805"/>
    </row>
    <row r="2806" spans="1:36" s="4" customFormat="1" x14ac:dyDescent="0.25">
      <c r="A2806" s="144" t="s">
        <v>3646</v>
      </c>
      <c r="B2806" s="183">
        <v>167454268</v>
      </c>
      <c r="C2806" s="184">
        <v>7.2</v>
      </c>
      <c r="D2806" s="127">
        <f>(C2806+4.2+coefficient!$B$19-0.5)/0.9*1.19</f>
        <v>30.278888888888886</v>
      </c>
      <c r="E2806" s="128">
        <f>(C2806+4.2+coefficient!$B$19-0.5)/0.95</f>
        <v>24.105263157894736</v>
      </c>
      <c r="F2806" s="178" t="s">
        <v>841</v>
      </c>
      <c r="G2806" s="179">
        <v>2805</v>
      </c>
      <c r="H2806" s="180">
        <f>(C2806+4.2+coefficient!$B$19)/0.85*1.19</f>
        <v>32.76</v>
      </c>
      <c r="I2806" s="132">
        <v>294</v>
      </c>
      <c r="J2806" s="132">
        <v>167454268</v>
      </c>
      <c r="K2806" s="132">
        <v>455339</v>
      </c>
      <c r="L2806" s="181">
        <f>(C2806+4.2+coefficient!$B$19)/0.88*1.19</f>
        <v>31.643181818181816</v>
      </c>
      <c r="M2806" s="135">
        <v>295</v>
      </c>
      <c r="N2806" s="135">
        <v>167454268</v>
      </c>
      <c r="O2806" s="135">
        <v>455340</v>
      </c>
      <c r="P2806" s="182">
        <f>(C2806+4.2+coefficient!$B$19-0.5)/0.88*1.19</f>
        <v>30.967045454545449</v>
      </c>
      <c r="Q2806" s="137">
        <v>296</v>
      </c>
      <c r="R2806" s="137">
        <v>167454268</v>
      </c>
      <c r="S2806" s="137">
        <v>455341</v>
      </c>
      <c r="T2806" s="186">
        <f t="shared" si="193"/>
        <v>15.415909090909091</v>
      </c>
      <c r="U2806" s="187">
        <v>758</v>
      </c>
      <c r="V2806" s="187">
        <v>167454268</v>
      </c>
      <c r="W2806" s="187">
        <v>603572</v>
      </c>
      <c r="X2806" s="188">
        <f t="shared" si="194"/>
        <v>30.643181818181816</v>
      </c>
      <c r="Y2806" s="189">
        <v>759</v>
      </c>
      <c r="Z2806" s="189">
        <v>167454268</v>
      </c>
      <c r="AA2806" s="189">
        <v>603573</v>
      </c>
      <c r="AB2806" s="357">
        <v>2</v>
      </c>
      <c r="AC2806"/>
      <c r="AD2806"/>
      <c r="AE2806"/>
      <c r="AF2806"/>
      <c r="AG2806"/>
      <c r="AH2806"/>
      <c r="AI2806"/>
      <c r="AJ2806"/>
    </row>
    <row r="2807" spans="1:36" s="4" customFormat="1" x14ac:dyDescent="0.25">
      <c r="A2807" s="125" t="s">
        <v>3647</v>
      </c>
      <c r="B2807" s="183">
        <v>167454269</v>
      </c>
      <c r="C2807" s="184">
        <v>4.2699999999999996</v>
      </c>
      <c r="D2807" s="127">
        <f>(C2807+4.2+coefficient!$B$20-0.5)/0.9*1.19</f>
        <v>22.438111111111109</v>
      </c>
      <c r="E2807" s="128">
        <f>(C2807+4.2+coefficient!$B$20-0.5)/0.95</f>
        <v>17.86315789473684</v>
      </c>
      <c r="F2807" s="185" t="s">
        <v>842</v>
      </c>
      <c r="G2807" s="179">
        <v>2806</v>
      </c>
      <c r="H2807" s="180">
        <f>(C2807+4.2+coefficient!$B$20)/0.85*1.19</f>
        <v>24.457999999999995</v>
      </c>
      <c r="I2807" s="132">
        <v>294</v>
      </c>
      <c r="J2807" s="132">
        <v>167454269</v>
      </c>
      <c r="K2807" s="132">
        <v>455342</v>
      </c>
      <c r="L2807" s="181">
        <f>(C2807+4.2+coefficient!$B$20)/0.88*1.19</f>
        <v>23.624204545454543</v>
      </c>
      <c r="M2807" s="135">
        <v>295</v>
      </c>
      <c r="N2807" s="135">
        <v>167454269</v>
      </c>
      <c r="O2807" s="135">
        <v>455343</v>
      </c>
      <c r="P2807" s="182">
        <f>(C2807+4.2+coefficient!$B$20-0.5)/0.88*1.19</f>
        <v>22.948068181818179</v>
      </c>
      <c r="Q2807" s="137">
        <v>296</v>
      </c>
      <c r="R2807" s="137">
        <v>167454269</v>
      </c>
      <c r="S2807" s="137">
        <v>455344</v>
      </c>
      <c r="T2807" s="186">
        <f t="shared" si="193"/>
        <v>11.453749999999998</v>
      </c>
      <c r="U2807" s="187">
        <v>758</v>
      </c>
      <c r="V2807" s="187">
        <v>167454269</v>
      </c>
      <c r="W2807" s="187">
        <v>603574</v>
      </c>
      <c r="X2807" s="188">
        <f t="shared" si="194"/>
        <v>22.624204545454543</v>
      </c>
      <c r="Y2807" s="189">
        <v>759</v>
      </c>
      <c r="Z2807" s="189">
        <v>167454269</v>
      </c>
      <c r="AA2807" s="189">
        <v>603575</v>
      </c>
      <c r="AB2807" s="357">
        <v>2</v>
      </c>
      <c r="AC2807"/>
      <c r="AD2807"/>
      <c r="AE2807"/>
      <c r="AF2807"/>
      <c r="AG2807"/>
      <c r="AH2807"/>
      <c r="AI2807"/>
      <c r="AJ2807"/>
    </row>
    <row r="2808" spans="1:36" s="4" customFormat="1" x14ac:dyDescent="0.25">
      <c r="A2808" s="144" t="s">
        <v>3648</v>
      </c>
      <c r="B2808" s="183">
        <v>167454270</v>
      </c>
      <c r="C2808" s="184">
        <v>7.84</v>
      </c>
      <c r="D2808" s="127">
        <f>(C2808+4.2+coefficient!$B$19-0.5)/0.9*1.19</f>
        <v>31.12511111111111</v>
      </c>
      <c r="E2808" s="128">
        <f>(C2808+4.2+coefficient!$B$19-0.5)/0.95</f>
        <v>24.778947368421054</v>
      </c>
      <c r="F2808" s="178" t="s">
        <v>841</v>
      </c>
      <c r="G2808" s="179">
        <v>2807</v>
      </c>
      <c r="H2808" s="180">
        <f>(C2808+4.2+coefficient!$B$19)/0.85*1.19</f>
        <v>33.655999999999999</v>
      </c>
      <c r="I2808" s="132">
        <v>294</v>
      </c>
      <c r="J2808" s="132">
        <v>167454270</v>
      </c>
      <c r="K2808" s="132">
        <v>455345</v>
      </c>
      <c r="L2808" s="181">
        <f>(C2808+4.2+coefficient!$B$19)/0.88*1.19</f>
        <v>32.508636363636363</v>
      </c>
      <c r="M2808" s="135">
        <v>295</v>
      </c>
      <c r="N2808" s="135">
        <v>167454270</v>
      </c>
      <c r="O2808" s="135">
        <v>455346</v>
      </c>
      <c r="P2808" s="182">
        <f>(C2808+4.2+coefficient!$B$19-0.5)/0.88*1.19</f>
        <v>31.8325</v>
      </c>
      <c r="Q2808" s="137">
        <v>296</v>
      </c>
      <c r="R2808" s="137">
        <v>167454270</v>
      </c>
      <c r="S2808" s="137">
        <v>455347</v>
      </c>
      <c r="T2808" s="186">
        <f t="shared" si="193"/>
        <v>16.281363636363636</v>
      </c>
      <c r="U2808" s="187">
        <v>758</v>
      </c>
      <c r="V2808" s="187">
        <v>167454270</v>
      </c>
      <c r="W2808" s="187">
        <v>603576</v>
      </c>
      <c r="X2808" s="188">
        <f t="shared" si="194"/>
        <v>31.508636363636363</v>
      </c>
      <c r="Y2808" s="189">
        <v>759</v>
      </c>
      <c r="Z2808" s="189">
        <v>167454270</v>
      </c>
      <c r="AA2808" s="189">
        <v>603577</v>
      </c>
      <c r="AB2808" s="357">
        <v>2</v>
      </c>
      <c r="AC2808"/>
      <c r="AD2808"/>
      <c r="AE2808"/>
      <c r="AF2808"/>
      <c r="AG2808"/>
      <c r="AH2808"/>
      <c r="AI2808"/>
      <c r="AJ2808"/>
    </row>
    <row r="2809" spans="1:36" s="4" customFormat="1" x14ac:dyDescent="0.25">
      <c r="A2809" s="125" t="s">
        <v>3649</v>
      </c>
      <c r="B2809" s="183">
        <v>167454271</v>
      </c>
      <c r="C2809" s="184">
        <v>3.88</v>
      </c>
      <c r="D2809" s="127">
        <f>(C2809+4.2+coefficient!$B$20-0.5)/0.9*1.19</f>
        <v>21.922444444444441</v>
      </c>
      <c r="E2809" s="128">
        <f>(C2809+4.2+coefficient!$B$20-0.5)/0.95</f>
        <v>17.452631578947368</v>
      </c>
      <c r="F2809" s="185" t="s">
        <v>842</v>
      </c>
      <c r="G2809" s="179">
        <v>2808</v>
      </c>
      <c r="H2809" s="180">
        <f>(C2809+4.2+coefficient!$B$20)/0.85*1.19</f>
        <v>23.911999999999999</v>
      </c>
      <c r="I2809" s="132">
        <v>294</v>
      </c>
      <c r="J2809" s="132">
        <v>167454271</v>
      </c>
      <c r="K2809" s="132">
        <v>455348</v>
      </c>
      <c r="L2809" s="181">
        <f>(C2809+4.2+coefficient!$B$20)/0.88*1.19</f>
        <v>23.096818181818179</v>
      </c>
      <c r="M2809" s="135">
        <v>295</v>
      </c>
      <c r="N2809" s="135">
        <v>167454271</v>
      </c>
      <c r="O2809" s="135">
        <v>455349</v>
      </c>
      <c r="P2809" s="182">
        <f>(C2809+4.2+coefficient!$B$20-0.5)/0.88*1.19</f>
        <v>22.420681818181816</v>
      </c>
      <c r="Q2809" s="137">
        <v>296</v>
      </c>
      <c r="R2809" s="137">
        <v>167454271</v>
      </c>
      <c r="S2809" s="137">
        <v>455350</v>
      </c>
      <c r="T2809" s="186">
        <f t="shared" si="193"/>
        <v>10.926363636363636</v>
      </c>
      <c r="U2809" s="187">
        <v>758</v>
      </c>
      <c r="V2809" s="187">
        <v>167454271</v>
      </c>
      <c r="W2809" s="187">
        <v>603578</v>
      </c>
      <c r="X2809" s="188">
        <f t="shared" si="194"/>
        <v>22.096818181818179</v>
      </c>
      <c r="Y2809" s="189">
        <v>759</v>
      </c>
      <c r="Z2809" s="189">
        <v>167454271</v>
      </c>
      <c r="AA2809" s="189">
        <v>603579</v>
      </c>
      <c r="AB2809" s="357">
        <v>2</v>
      </c>
      <c r="AC2809"/>
      <c r="AD2809"/>
      <c r="AE2809"/>
      <c r="AF2809"/>
      <c r="AG2809"/>
      <c r="AH2809"/>
      <c r="AI2809"/>
      <c r="AJ2809"/>
    </row>
    <row r="2810" spans="1:36" s="4" customFormat="1" x14ac:dyDescent="0.25">
      <c r="A2810" s="144" t="s">
        <v>3650</v>
      </c>
      <c r="B2810" s="183">
        <v>167454272</v>
      </c>
      <c r="C2810" s="184">
        <v>4.6100000000000003</v>
      </c>
      <c r="D2810" s="127">
        <f>(C2810+4.2+coefficient!$B$19-0.5)/0.9*1.19</f>
        <v>26.854333333333336</v>
      </c>
      <c r="E2810" s="128">
        <f>(C2810+4.2+coefficient!$B$19-0.5)/0.95</f>
        <v>21.378947368421056</v>
      </c>
      <c r="F2810" s="178" t="s">
        <v>841</v>
      </c>
      <c r="G2810" s="179">
        <v>2809</v>
      </c>
      <c r="H2810" s="180">
        <f>(C2810+4.2+coefficient!$B$19)/0.85*1.19</f>
        <v>29.134</v>
      </c>
      <c r="I2810" s="132">
        <v>294</v>
      </c>
      <c r="J2810" s="132">
        <v>167454272</v>
      </c>
      <c r="K2810" s="132">
        <v>455351</v>
      </c>
      <c r="L2810" s="181">
        <f>(C2810+4.2+coefficient!$B$19)/0.88*1.19</f>
        <v>28.140795454545458</v>
      </c>
      <c r="M2810" s="135">
        <v>295</v>
      </c>
      <c r="N2810" s="135">
        <v>167454272</v>
      </c>
      <c r="O2810" s="135">
        <v>455352</v>
      </c>
      <c r="P2810" s="182">
        <f>(C2810+4.2+coefficient!$B$19-0.5)/0.88*1.19</f>
        <v>27.464659090909091</v>
      </c>
      <c r="Q2810" s="137">
        <v>296</v>
      </c>
      <c r="R2810" s="137">
        <v>167454272</v>
      </c>
      <c r="S2810" s="137">
        <v>455353</v>
      </c>
      <c r="T2810" s="186">
        <f t="shared" si="193"/>
        <v>11.913522727272728</v>
      </c>
      <c r="U2810" s="187">
        <v>758</v>
      </c>
      <c r="V2810" s="187">
        <v>167454272</v>
      </c>
      <c r="W2810" s="187">
        <v>603580</v>
      </c>
      <c r="X2810" s="188">
        <f t="shared" si="194"/>
        <v>27.140795454545458</v>
      </c>
      <c r="Y2810" s="189">
        <v>759</v>
      </c>
      <c r="Z2810" s="189">
        <v>167454272</v>
      </c>
      <c r="AA2810" s="189">
        <v>603581</v>
      </c>
      <c r="AB2810" s="357">
        <v>2</v>
      </c>
      <c r="AC2810"/>
      <c r="AD2810"/>
      <c r="AE2810"/>
      <c r="AF2810"/>
      <c r="AG2810"/>
      <c r="AH2810"/>
      <c r="AI2810"/>
      <c r="AJ2810"/>
    </row>
    <row r="2811" spans="1:36" s="4" customFormat="1" x14ac:dyDescent="0.25">
      <c r="A2811" s="125" t="s">
        <v>3651</v>
      </c>
      <c r="B2811" s="183">
        <v>167454273</v>
      </c>
      <c r="C2811" s="184">
        <v>7.44</v>
      </c>
      <c r="D2811" s="127">
        <f>(C2811+4.2+coefficient!$B$19-0.5)/0.9*1.19</f>
        <v>30.596222222222224</v>
      </c>
      <c r="E2811" s="128">
        <f>(C2811+4.2+coefficient!$B$19-0.5)/0.95</f>
        <v>24.357894736842105</v>
      </c>
      <c r="F2811" s="185" t="s">
        <v>841</v>
      </c>
      <c r="G2811" s="179">
        <v>2810</v>
      </c>
      <c r="H2811" s="180">
        <f>(C2811+4.2+coefficient!$B$19)/0.85*1.19</f>
        <v>33.095999999999997</v>
      </c>
      <c r="I2811" s="132">
        <v>294</v>
      </c>
      <c r="J2811" s="132">
        <v>167454273</v>
      </c>
      <c r="K2811" s="132">
        <v>455354</v>
      </c>
      <c r="L2811" s="181">
        <f>(C2811+4.2+coefficient!$B$19)/0.88*1.19</f>
        <v>31.96772727272727</v>
      </c>
      <c r="M2811" s="135">
        <v>295</v>
      </c>
      <c r="N2811" s="135">
        <v>167454273</v>
      </c>
      <c r="O2811" s="135">
        <v>455355</v>
      </c>
      <c r="P2811" s="182">
        <f>(C2811+4.2+coefficient!$B$19-0.5)/0.88*1.19</f>
        <v>31.29159090909091</v>
      </c>
      <c r="Q2811" s="137">
        <v>296</v>
      </c>
      <c r="R2811" s="137">
        <v>167454273</v>
      </c>
      <c r="S2811" s="137">
        <v>455356</v>
      </c>
      <c r="T2811" s="186">
        <f t="shared" si="193"/>
        <v>15.740454545454545</v>
      </c>
      <c r="U2811" s="187">
        <v>758</v>
      </c>
      <c r="V2811" s="187">
        <v>167454273</v>
      </c>
      <c r="W2811" s="187">
        <v>603582</v>
      </c>
      <c r="X2811" s="188">
        <f t="shared" si="194"/>
        <v>30.96772727272727</v>
      </c>
      <c r="Y2811" s="189">
        <v>759</v>
      </c>
      <c r="Z2811" s="189">
        <v>167454273</v>
      </c>
      <c r="AA2811" s="189">
        <v>603583</v>
      </c>
      <c r="AB2811" s="357">
        <v>2</v>
      </c>
      <c r="AC2811"/>
      <c r="AD2811"/>
      <c r="AE2811"/>
      <c r="AF2811"/>
      <c r="AG2811"/>
      <c r="AH2811"/>
      <c r="AI2811"/>
      <c r="AJ2811"/>
    </row>
    <row r="2812" spans="1:36" s="4" customFormat="1" x14ac:dyDescent="0.25">
      <c r="A2812" s="144" t="s">
        <v>3652</v>
      </c>
      <c r="B2812" s="183">
        <v>167454274</v>
      </c>
      <c r="C2812" s="184">
        <v>7.45</v>
      </c>
      <c r="D2812" s="127">
        <f>(C2812+4.2+coefficient!$B$19-0.5)/0.9*1.19</f>
        <v>30.609444444444442</v>
      </c>
      <c r="E2812" s="128">
        <f>(C2812+4.2+coefficient!$B$19-0.5)/0.95</f>
        <v>24.368421052631579</v>
      </c>
      <c r="F2812" s="178" t="s">
        <v>841</v>
      </c>
      <c r="G2812" s="179">
        <v>2811</v>
      </c>
      <c r="H2812" s="180">
        <f>(C2812+4.2+coefficient!$B$19)/0.85*1.19</f>
        <v>33.11</v>
      </c>
      <c r="I2812" s="132">
        <v>294</v>
      </c>
      <c r="J2812" s="132">
        <v>167454274</v>
      </c>
      <c r="K2812" s="132">
        <v>455357</v>
      </c>
      <c r="L2812" s="181">
        <f>(C2812+4.2+coefficient!$B$19)/0.88*1.19</f>
        <v>31.981249999999999</v>
      </c>
      <c r="M2812" s="135">
        <v>295</v>
      </c>
      <c r="N2812" s="135">
        <v>167454274</v>
      </c>
      <c r="O2812" s="135">
        <v>455358</v>
      </c>
      <c r="P2812" s="182">
        <f>(C2812+4.2+coefficient!$B$19-0.5)/0.88*1.19</f>
        <v>31.305113636363632</v>
      </c>
      <c r="Q2812" s="137">
        <v>296</v>
      </c>
      <c r="R2812" s="137">
        <v>167454274</v>
      </c>
      <c r="S2812" s="137">
        <v>455359</v>
      </c>
      <c r="T2812" s="186">
        <f t="shared" si="193"/>
        <v>15.753977272727271</v>
      </c>
      <c r="U2812" s="187">
        <v>758</v>
      </c>
      <c r="V2812" s="187">
        <v>167454274</v>
      </c>
      <c r="W2812" s="187">
        <v>603584</v>
      </c>
      <c r="X2812" s="188">
        <f t="shared" si="194"/>
        <v>30.981249999999999</v>
      </c>
      <c r="Y2812" s="189">
        <v>759</v>
      </c>
      <c r="Z2812" s="189">
        <v>167454274</v>
      </c>
      <c r="AA2812" s="189">
        <v>603585</v>
      </c>
      <c r="AB2812" s="357">
        <v>2</v>
      </c>
      <c r="AC2812"/>
      <c r="AD2812"/>
      <c r="AE2812"/>
      <c r="AF2812"/>
      <c r="AG2812"/>
      <c r="AH2812"/>
      <c r="AI2812"/>
      <c r="AJ2812"/>
    </row>
    <row r="2813" spans="1:36" s="4" customFormat="1" x14ac:dyDescent="0.25">
      <c r="A2813" s="125" t="s">
        <v>3653</v>
      </c>
      <c r="B2813" s="183">
        <v>167454275</v>
      </c>
      <c r="C2813" s="184">
        <v>2.2999999999999998</v>
      </c>
      <c r="D2813" s="127">
        <f>(C2813+4.2+coefficient!$B$21-0.5)/0.9*1.19</f>
        <v>17.18888888888889</v>
      </c>
      <c r="E2813" s="128">
        <f>(C2813+4.2+coefficient!$B$21-0.5)/0.95</f>
        <v>13.684210526315789</v>
      </c>
      <c r="F2813" s="185" t="s">
        <v>516</v>
      </c>
      <c r="G2813" s="179">
        <v>2812</v>
      </c>
      <c r="H2813" s="180">
        <f>(C2813+4.2+coefficient!$B$21)/0.85*1.19</f>
        <v>18.899999999999999</v>
      </c>
      <c r="I2813" s="132">
        <v>294</v>
      </c>
      <c r="J2813" s="132">
        <v>167454275</v>
      </c>
      <c r="K2813" s="132">
        <v>455360</v>
      </c>
      <c r="L2813" s="181">
        <f>(C2813+4.2+coefficient!$B$21)/0.88*1.19</f>
        <v>18.255681818181817</v>
      </c>
      <c r="M2813" s="135">
        <v>295</v>
      </c>
      <c r="N2813" s="135">
        <v>167454275</v>
      </c>
      <c r="O2813" s="135">
        <v>455361</v>
      </c>
      <c r="P2813" s="182">
        <f>(C2813+4.2+coefficient!$B$21-0.5)/0.88*1.19</f>
        <v>17.579545454545453</v>
      </c>
      <c r="Q2813" s="137">
        <v>296</v>
      </c>
      <c r="R2813" s="137">
        <v>167454275</v>
      </c>
      <c r="S2813" s="137">
        <v>455362</v>
      </c>
      <c r="T2813" s="186">
        <f t="shared" si="193"/>
        <v>8.7897727272727266</v>
      </c>
      <c r="U2813" s="187">
        <v>758</v>
      </c>
      <c r="V2813" s="187">
        <v>167454275</v>
      </c>
      <c r="W2813" s="187">
        <v>603586</v>
      </c>
      <c r="X2813" s="188">
        <f t="shared" ref="X2813:X2844" si="195">L2813-2</f>
        <v>16.255681818181817</v>
      </c>
      <c r="Y2813" s="189">
        <v>759</v>
      </c>
      <c r="Z2813" s="189">
        <v>167454275</v>
      </c>
      <c r="AA2813" s="189">
        <v>603587</v>
      </c>
      <c r="AB2813" s="357">
        <v>18</v>
      </c>
      <c r="AC2813"/>
      <c r="AD2813"/>
      <c r="AE2813"/>
      <c r="AF2813"/>
      <c r="AG2813"/>
      <c r="AH2813"/>
      <c r="AI2813"/>
      <c r="AJ2813"/>
    </row>
    <row r="2814" spans="1:36" s="4" customFormat="1" x14ac:dyDescent="0.25">
      <c r="A2814" s="144" t="s">
        <v>3654</v>
      </c>
      <c r="B2814" s="183">
        <v>167454276</v>
      </c>
      <c r="C2814" s="184">
        <v>3.17</v>
      </c>
      <c r="D2814" s="127">
        <f>(C2814+4.2+coefficient!$B$20-0.5)/0.9*1.19</f>
        <v>20.983666666666664</v>
      </c>
      <c r="E2814" s="128">
        <f>(C2814+4.2+coefficient!$B$20-0.5)/0.95</f>
        <v>16.705263157894738</v>
      </c>
      <c r="F2814" s="178" t="s">
        <v>842</v>
      </c>
      <c r="G2814" s="179">
        <v>2813</v>
      </c>
      <c r="H2814" s="180">
        <f>(C2814+4.2+coefficient!$B$20)/0.85*1.19</f>
        <v>22.918000000000003</v>
      </c>
      <c r="I2814" s="132">
        <v>294</v>
      </c>
      <c r="J2814" s="132">
        <v>167454276</v>
      </c>
      <c r="K2814" s="132">
        <v>455363</v>
      </c>
      <c r="L2814" s="181">
        <f>(C2814+4.2+coefficient!$B$20)/0.88*1.19</f>
        <v>22.136704545454545</v>
      </c>
      <c r="M2814" s="135">
        <v>295</v>
      </c>
      <c r="N2814" s="135">
        <v>167454276</v>
      </c>
      <c r="O2814" s="135">
        <v>455364</v>
      </c>
      <c r="P2814" s="182">
        <f>(C2814+4.2+coefficient!$B$20-0.5)/0.88*1.19</f>
        <v>21.460568181818182</v>
      </c>
      <c r="Q2814" s="137">
        <v>296</v>
      </c>
      <c r="R2814" s="137">
        <v>167454276</v>
      </c>
      <c r="S2814" s="137">
        <v>455365</v>
      </c>
      <c r="T2814" s="186">
        <f t="shared" si="193"/>
        <v>9.9662499999999987</v>
      </c>
      <c r="U2814" s="187">
        <v>758</v>
      </c>
      <c r="V2814" s="187">
        <v>167454276</v>
      </c>
      <c r="W2814" s="187">
        <v>603588</v>
      </c>
      <c r="X2814" s="188">
        <f t="shared" si="195"/>
        <v>20.136704545454545</v>
      </c>
      <c r="Y2814" s="189">
        <v>759</v>
      </c>
      <c r="Z2814" s="189">
        <v>167454276</v>
      </c>
      <c r="AA2814" s="189">
        <v>603589</v>
      </c>
      <c r="AB2814" s="357">
        <v>18</v>
      </c>
      <c r="AC2814"/>
      <c r="AD2814"/>
      <c r="AE2814">
        <v>1</v>
      </c>
      <c r="AF2814">
        <v>19.43</v>
      </c>
      <c r="AG2814">
        <v>0</v>
      </c>
      <c r="AH2814"/>
      <c r="AI2814"/>
      <c r="AJ2814"/>
    </row>
    <row r="2815" spans="1:36" s="4" customFormat="1" x14ac:dyDescent="0.25">
      <c r="A2815" s="125" t="s">
        <v>3655</v>
      </c>
      <c r="B2815" s="183">
        <v>167454277</v>
      </c>
      <c r="C2815" s="184">
        <v>6.74</v>
      </c>
      <c r="D2815" s="127">
        <f>(C2815+4.2+coefficient!$B$19-0.5)/0.9*1.19</f>
        <v>29.670666666666666</v>
      </c>
      <c r="E2815" s="128">
        <f>(C2815+4.2+coefficient!$B$19-0.5)/0.95</f>
        <v>23.621052631578952</v>
      </c>
      <c r="F2815" s="185" t="s">
        <v>841</v>
      </c>
      <c r="G2815" s="179">
        <v>2814</v>
      </c>
      <c r="H2815" s="180">
        <f>(C2815+4.2+coefficient!$B$19)/0.85*1.19</f>
        <v>32.116</v>
      </c>
      <c r="I2815" s="132">
        <v>294</v>
      </c>
      <c r="J2815" s="132">
        <v>167454277</v>
      </c>
      <c r="K2815" s="132">
        <v>455366</v>
      </c>
      <c r="L2815" s="181">
        <f>(C2815+4.2+coefficient!$B$19)/0.88*1.19</f>
        <v>31.021136363636366</v>
      </c>
      <c r="M2815" s="135">
        <v>295</v>
      </c>
      <c r="N2815" s="135">
        <v>167454277</v>
      </c>
      <c r="O2815" s="135">
        <v>455367</v>
      </c>
      <c r="P2815" s="182">
        <f>(C2815+4.2+coefficient!$B$19-0.5)/0.88*1.19</f>
        <v>30.344999999999999</v>
      </c>
      <c r="Q2815" s="137">
        <v>296</v>
      </c>
      <c r="R2815" s="137">
        <v>167454277</v>
      </c>
      <c r="S2815" s="137">
        <v>455368</v>
      </c>
      <c r="T2815" s="186">
        <f t="shared" si="193"/>
        <v>14.793863636363637</v>
      </c>
      <c r="U2815" s="187">
        <v>758</v>
      </c>
      <c r="V2815" s="187">
        <v>167454277</v>
      </c>
      <c r="W2815" s="187">
        <v>603590</v>
      </c>
      <c r="X2815" s="188">
        <f t="shared" si="195"/>
        <v>29.021136363636366</v>
      </c>
      <c r="Y2815" s="189">
        <v>759</v>
      </c>
      <c r="Z2815" s="189">
        <v>167454277</v>
      </c>
      <c r="AA2815" s="189">
        <v>603591</v>
      </c>
      <c r="AB2815" s="357">
        <v>18</v>
      </c>
      <c r="AC2815"/>
      <c r="AD2815"/>
      <c r="AE2815"/>
      <c r="AF2815"/>
      <c r="AG2815"/>
      <c r="AH2815"/>
      <c r="AI2815"/>
      <c r="AJ2815"/>
    </row>
    <row r="2816" spans="1:36" s="4" customFormat="1" x14ac:dyDescent="0.25">
      <c r="A2816" s="144" t="s">
        <v>3656</v>
      </c>
      <c r="B2816" s="183">
        <v>167454278</v>
      </c>
      <c r="C2816" s="184">
        <v>3.81</v>
      </c>
      <c r="D2816" s="127">
        <f>(C2816+4.2+coefficient!$B$20-0.5)/0.9*1.19</f>
        <v>21.829888888888885</v>
      </c>
      <c r="E2816" s="128">
        <f>(C2816+4.2+coefficient!$B$20-0.5)/0.95</f>
        <v>17.378947368421052</v>
      </c>
      <c r="F2816" s="178" t="s">
        <v>842</v>
      </c>
      <c r="G2816" s="179">
        <v>2815</v>
      </c>
      <c r="H2816" s="180">
        <f>(C2816+4.2+coefficient!$B$20)/0.85*1.19</f>
        <v>23.814</v>
      </c>
      <c r="I2816" s="132">
        <v>294</v>
      </c>
      <c r="J2816" s="132">
        <v>167454278</v>
      </c>
      <c r="K2816" s="132">
        <v>455369</v>
      </c>
      <c r="L2816" s="181">
        <f>(C2816+4.2+coefficient!$B$20)/0.88*1.19</f>
        <v>23.002159090909089</v>
      </c>
      <c r="M2816" s="135">
        <v>295</v>
      </c>
      <c r="N2816" s="135">
        <v>167454278</v>
      </c>
      <c r="O2816" s="135">
        <v>455370</v>
      </c>
      <c r="P2816" s="182">
        <f>(C2816+4.2+coefficient!$B$20-0.5)/0.88*1.19</f>
        <v>22.326022727272722</v>
      </c>
      <c r="Q2816" s="137">
        <v>296</v>
      </c>
      <c r="R2816" s="137">
        <v>167454278</v>
      </c>
      <c r="S2816" s="137">
        <v>455371</v>
      </c>
      <c r="T2816" s="186">
        <f t="shared" si="193"/>
        <v>10.831704545454544</v>
      </c>
      <c r="U2816" s="187">
        <v>758</v>
      </c>
      <c r="V2816" s="187">
        <v>167454278</v>
      </c>
      <c r="W2816" s="187">
        <v>603592</v>
      </c>
      <c r="X2816" s="188">
        <f t="shared" si="195"/>
        <v>21.002159090909089</v>
      </c>
      <c r="Y2816" s="189">
        <v>759</v>
      </c>
      <c r="Z2816" s="189">
        <v>167454278</v>
      </c>
      <c r="AA2816" s="189">
        <v>603593</v>
      </c>
      <c r="AB2816" s="357">
        <v>18</v>
      </c>
      <c r="AC2816"/>
      <c r="AD2816"/>
      <c r="AE2816"/>
      <c r="AF2816"/>
      <c r="AG2816"/>
      <c r="AH2816"/>
      <c r="AI2816"/>
      <c r="AJ2816"/>
    </row>
    <row r="2817" spans="1:36" s="4" customFormat="1" x14ac:dyDescent="0.25">
      <c r="A2817" s="125" t="s">
        <v>3657</v>
      </c>
      <c r="B2817" s="183">
        <v>167454279</v>
      </c>
      <c r="C2817" s="184">
        <v>7.38</v>
      </c>
      <c r="D2817" s="127">
        <f>(C2817+4.2+coefficient!$B$19-0.5)/0.9*1.19</f>
        <v>30.516888888888886</v>
      </c>
      <c r="E2817" s="128">
        <f>(C2817+4.2+coefficient!$B$19-0.5)/0.95</f>
        <v>24.294736842105262</v>
      </c>
      <c r="F2817" s="185" t="s">
        <v>841</v>
      </c>
      <c r="G2817" s="179">
        <v>2816</v>
      </c>
      <c r="H2817" s="180">
        <f>(C2817+4.2+coefficient!$B$19)/0.85*1.19</f>
        <v>33.011999999999993</v>
      </c>
      <c r="I2817" s="132">
        <v>294</v>
      </c>
      <c r="J2817" s="132">
        <v>167454279</v>
      </c>
      <c r="K2817" s="132">
        <v>455372</v>
      </c>
      <c r="L2817" s="181">
        <f>(C2817+4.2+coefficient!$B$19)/0.88*1.19</f>
        <v>31.886590909090906</v>
      </c>
      <c r="M2817" s="135">
        <v>295</v>
      </c>
      <c r="N2817" s="135">
        <v>167454279</v>
      </c>
      <c r="O2817" s="135">
        <v>455373</v>
      </c>
      <c r="P2817" s="182">
        <f>(C2817+4.2+coefficient!$B$19-0.5)/0.88*1.19</f>
        <v>31.210454545454542</v>
      </c>
      <c r="Q2817" s="137">
        <v>296</v>
      </c>
      <c r="R2817" s="137">
        <v>167454279</v>
      </c>
      <c r="S2817" s="137">
        <v>455374</v>
      </c>
      <c r="T2817" s="186">
        <f t="shared" si="193"/>
        <v>15.659318181818181</v>
      </c>
      <c r="U2817" s="187">
        <v>758</v>
      </c>
      <c r="V2817" s="187">
        <v>167454279</v>
      </c>
      <c r="W2817" s="187">
        <v>603594</v>
      </c>
      <c r="X2817" s="188">
        <f t="shared" si="195"/>
        <v>29.886590909090906</v>
      </c>
      <c r="Y2817" s="189">
        <v>759</v>
      </c>
      <c r="Z2817" s="189">
        <v>167454279</v>
      </c>
      <c r="AA2817" s="189">
        <v>603595</v>
      </c>
      <c r="AB2817" s="357">
        <v>18</v>
      </c>
      <c r="AC2817"/>
      <c r="AD2817"/>
      <c r="AE2817"/>
      <c r="AF2817"/>
      <c r="AG2817"/>
      <c r="AH2817"/>
      <c r="AI2817"/>
      <c r="AJ2817"/>
    </row>
    <row r="2818" spans="1:36" s="4" customFormat="1" x14ac:dyDescent="0.25">
      <c r="A2818" s="144" t="s">
        <v>3658</v>
      </c>
      <c r="B2818" s="183">
        <v>167454280</v>
      </c>
      <c r="C2818" s="184">
        <v>3.42</v>
      </c>
      <c r="D2818" s="127">
        <f>(C2818+4.2+coefficient!$B$20-0.5)/0.9*1.19</f>
        <v>21.31422222222222</v>
      </c>
      <c r="E2818" s="128">
        <f>(C2818+4.2+coefficient!$B$20-0.5)/0.95</f>
        <v>16.96842105263158</v>
      </c>
      <c r="F2818" s="178" t="s">
        <v>842</v>
      </c>
      <c r="G2818" s="179">
        <v>2817</v>
      </c>
      <c r="H2818" s="180">
        <f>(C2818+4.2+coefficient!$B$20)/0.85*1.19</f>
        <v>23.268000000000001</v>
      </c>
      <c r="I2818" s="132">
        <v>294</v>
      </c>
      <c r="J2818" s="132">
        <v>167454280</v>
      </c>
      <c r="K2818" s="132">
        <v>455375</v>
      </c>
      <c r="L2818" s="181">
        <f>(C2818+4.2+coefficient!$B$20)/0.88*1.19</f>
        <v>22.474772727272725</v>
      </c>
      <c r="M2818" s="135">
        <v>295</v>
      </c>
      <c r="N2818" s="135">
        <v>167454280</v>
      </c>
      <c r="O2818" s="135">
        <v>455376</v>
      </c>
      <c r="P2818" s="182">
        <f>(C2818+4.2+coefficient!$B$20-0.5)/0.88*1.19</f>
        <v>21.798636363636366</v>
      </c>
      <c r="Q2818" s="137">
        <v>296</v>
      </c>
      <c r="R2818" s="137">
        <v>167454280</v>
      </c>
      <c r="S2818" s="137">
        <v>455377</v>
      </c>
      <c r="T2818" s="186">
        <f t="shared" ref="T2818:T2881" si="196">(C2818+4.2)/0.88*1.19</f>
        <v>10.30431818181818</v>
      </c>
      <c r="U2818" s="187">
        <v>758</v>
      </c>
      <c r="V2818" s="187">
        <v>167454280</v>
      </c>
      <c r="W2818" s="187">
        <v>603596</v>
      </c>
      <c r="X2818" s="188">
        <f t="shared" si="195"/>
        <v>20.474772727272725</v>
      </c>
      <c r="Y2818" s="189">
        <v>759</v>
      </c>
      <c r="Z2818" s="189">
        <v>167454280</v>
      </c>
      <c r="AA2818" s="189">
        <v>603597</v>
      </c>
      <c r="AB2818" s="357">
        <v>18</v>
      </c>
      <c r="AC2818"/>
      <c r="AD2818"/>
      <c r="AE2818"/>
      <c r="AF2818"/>
      <c r="AG2818"/>
      <c r="AH2818"/>
      <c r="AI2818"/>
      <c r="AJ2818"/>
    </row>
    <row r="2819" spans="1:36" s="4" customFormat="1" x14ac:dyDescent="0.25">
      <c r="A2819" s="125" t="s">
        <v>3659</v>
      </c>
      <c r="B2819" s="183">
        <v>167454281</v>
      </c>
      <c r="C2819" s="184">
        <v>6.99</v>
      </c>
      <c r="D2819" s="127">
        <f>(C2819+4.2+coefficient!$B$19-0.5)/0.9*1.19</f>
        <v>30.001222222222221</v>
      </c>
      <c r="E2819" s="128">
        <f>(C2819+4.2+coefficient!$B$19-0.5)/0.95</f>
        <v>23.88421052631579</v>
      </c>
      <c r="F2819" s="185" t="s">
        <v>841</v>
      </c>
      <c r="G2819" s="179">
        <v>2818</v>
      </c>
      <c r="H2819" s="180">
        <f>(C2819+4.2+coefficient!$B$19)/0.85*1.19</f>
        <v>32.466000000000001</v>
      </c>
      <c r="I2819" s="132">
        <v>294</v>
      </c>
      <c r="J2819" s="132">
        <v>167454281</v>
      </c>
      <c r="K2819" s="132">
        <v>455378</v>
      </c>
      <c r="L2819" s="181">
        <f>(C2819+4.2+coefficient!$B$19)/0.88*1.19</f>
        <v>31.359204545454549</v>
      </c>
      <c r="M2819" s="135">
        <v>295</v>
      </c>
      <c r="N2819" s="135">
        <v>167454281</v>
      </c>
      <c r="O2819" s="135">
        <v>455379</v>
      </c>
      <c r="P2819" s="182">
        <f>(C2819+4.2+coefficient!$B$19-0.5)/0.88*1.19</f>
        <v>30.683068181818182</v>
      </c>
      <c r="Q2819" s="137">
        <v>296</v>
      </c>
      <c r="R2819" s="137">
        <v>167454281</v>
      </c>
      <c r="S2819" s="137">
        <v>455380</v>
      </c>
      <c r="T2819" s="186">
        <f t="shared" si="196"/>
        <v>15.131931818181819</v>
      </c>
      <c r="U2819" s="187">
        <v>758</v>
      </c>
      <c r="V2819" s="187">
        <v>167454281</v>
      </c>
      <c r="W2819" s="187">
        <v>603598</v>
      </c>
      <c r="X2819" s="188">
        <f t="shared" si="195"/>
        <v>29.359204545454549</v>
      </c>
      <c r="Y2819" s="189">
        <v>759</v>
      </c>
      <c r="Z2819" s="189">
        <v>167454281</v>
      </c>
      <c r="AA2819" s="189">
        <v>603599</v>
      </c>
      <c r="AB2819" s="357">
        <v>18</v>
      </c>
      <c r="AC2819"/>
      <c r="AD2819"/>
      <c r="AE2819">
        <v>1</v>
      </c>
      <c r="AF2819">
        <v>31.36</v>
      </c>
      <c r="AG2819">
        <v>0</v>
      </c>
      <c r="AH2819"/>
      <c r="AI2819"/>
      <c r="AJ2819"/>
    </row>
    <row r="2820" spans="1:36" s="4" customFormat="1" x14ac:dyDescent="0.25">
      <c r="A2820" s="144" t="s">
        <v>3660</v>
      </c>
      <c r="B2820" s="183">
        <v>167454282</v>
      </c>
      <c r="C2820" s="184">
        <v>2.63</v>
      </c>
      <c r="D2820" s="127">
        <f>(C2820+4.2+coefficient!$B$21-0.5)/0.9*1.19</f>
        <v>17.62522222222222</v>
      </c>
      <c r="E2820" s="128">
        <f>(C2820+4.2+coefficient!$B$21-0.5)/0.95</f>
        <v>14.031578947368422</v>
      </c>
      <c r="F2820" s="178" t="s">
        <v>516</v>
      </c>
      <c r="G2820" s="179">
        <v>2819</v>
      </c>
      <c r="H2820" s="180">
        <f>(C2820+4.2+coefficient!$B$21)/0.85*1.19</f>
        <v>19.361999999999998</v>
      </c>
      <c r="I2820" s="132">
        <v>294</v>
      </c>
      <c r="J2820" s="132">
        <v>167454282</v>
      </c>
      <c r="K2820" s="132">
        <v>455381</v>
      </c>
      <c r="L2820" s="181">
        <f>(C2820+4.2+coefficient!$B$21)/0.88*1.19</f>
        <v>18.701931818181819</v>
      </c>
      <c r="M2820" s="135">
        <v>295</v>
      </c>
      <c r="N2820" s="135">
        <v>167454282</v>
      </c>
      <c r="O2820" s="135">
        <v>455382</v>
      </c>
      <c r="P2820" s="182">
        <f>(C2820+4.2+coefficient!$B$21-0.5)/0.88*1.19</f>
        <v>18.025795454545456</v>
      </c>
      <c r="Q2820" s="137">
        <v>296</v>
      </c>
      <c r="R2820" s="137">
        <v>167454282</v>
      </c>
      <c r="S2820" s="137">
        <v>455383</v>
      </c>
      <c r="T2820" s="186">
        <f t="shared" si="196"/>
        <v>9.2360227272727276</v>
      </c>
      <c r="U2820" s="187">
        <v>758</v>
      </c>
      <c r="V2820" s="187">
        <v>167454282</v>
      </c>
      <c r="W2820" s="187">
        <v>603600</v>
      </c>
      <c r="X2820" s="188">
        <f t="shared" si="195"/>
        <v>16.701931818181819</v>
      </c>
      <c r="Y2820" s="189">
        <v>759</v>
      </c>
      <c r="Z2820" s="189">
        <v>167454282</v>
      </c>
      <c r="AA2820" s="189">
        <v>603601</v>
      </c>
      <c r="AB2820" s="357">
        <v>3</v>
      </c>
      <c r="AC2820"/>
      <c r="AD2820"/>
      <c r="AE2820"/>
      <c r="AF2820"/>
      <c r="AG2820"/>
      <c r="AH2820"/>
      <c r="AI2820"/>
      <c r="AJ2820"/>
    </row>
    <row r="2821" spans="1:36" s="4" customFormat="1" x14ac:dyDescent="0.25">
      <c r="A2821" s="125" t="s">
        <v>3661</v>
      </c>
      <c r="B2821" s="183">
        <v>167454283</v>
      </c>
      <c r="C2821" s="184">
        <v>3.5</v>
      </c>
      <c r="D2821" s="127">
        <f>(C2821+4.2+coefficient!$B$20-0.5)/0.9*1.19</f>
        <v>21.419999999999998</v>
      </c>
      <c r="E2821" s="128">
        <f>(C2821+4.2+coefficient!$B$20-0.5)/0.95</f>
        <v>17.05263157894737</v>
      </c>
      <c r="F2821" s="185" t="s">
        <v>842</v>
      </c>
      <c r="G2821" s="179">
        <v>2820</v>
      </c>
      <c r="H2821" s="180">
        <f>(C2821+4.2+coefficient!$B$20)/0.85*1.19</f>
        <v>23.38</v>
      </c>
      <c r="I2821" s="132">
        <v>294</v>
      </c>
      <c r="J2821" s="132">
        <v>167454283</v>
      </c>
      <c r="K2821" s="132">
        <v>455384</v>
      </c>
      <c r="L2821" s="181">
        <f>(C2821+4.2+coefficient!$B$20)/0.88*1.19</f>
        <v>22.582954545454545</v>
      </c>
      <c r="M2821" s="135">
        <v>295</v>
      </c>
      <c r="N2821" s="135">
        <v>167454283</v>
      </c>
      <c r="O2821" s="135">
        <v>455385</v>
      </c>
      <c r="P2821" s="182">
        <f>(C2821+4.2+coefficient!$B$20-0.5)/0.88*1.19</f>
        <v>21.906818181818178</v>
      </c>
      <c r="Q2821" s="137">
        <v>296</v>
      </c>
      <c r="R2821" s="137">
        <v>167454283</v>
      </c>
      <c r="S2821" s="137">
        <v>455386</v>
      </c>
      <c r="T2821" s="186">
        <f t="shared" si="196"/>
        <v>10.4125</v>
      </c>
      <c r="U2821" s="187">
        <v>758</v>
      </c>
      <c r="V2821" s="187">
        <v>167454283</v>
      </c>
      <c r="W2821" s="187">
        <v>603602</v>
      </c>
      <c r="X2821" s="188">
        <f t="shared" si="195"/>
        <v>20.582954545454545</v>
      </c>
      <c r="Y2821" s="189">
        <v>759</v>
      </c>
      <c r="Z2821" s="189">
        <v>167454283</v>
      </c>
      <c r="AA2821" s="189">
        <v>603603</v>
      </c>
      <c r="AB2821" s="357">
        <v>3</v>
      </c>
      <c r="AC2821"/>
      <c r="AD2821"/>
      <c r="AE2821">
        <v>2</v>
      </c>
      <c r="AF2821">
        <v>19.88</v>
      </c>
      <c r="AG2821">
        <v>0</v>
      </c>
      <c r="AH2821"/>
      <c r="AI2821"/>
      <c r="AJ2821"/>
    </row>
    <row r="2822" spans="1:36" s="4" customFormat="1" x14ac:dyDescent="0.25">
      <c r="A2822" s="144" t="s">
        <v>3662</v>
      </c>
      <c r="B2822" s="183">
        <v>167454284</v>
      </c>
      <c r="C2822" s="184">
        <v>7.07</v>
      </c>
      <c r="D2822" s="127">
        <f>(C2822+4.2+coefficient!$B$19-0.5)/0.9*1.19</f>
        <v>30.106999999999996</v>
      </c>
      <c r="E2822" s="128">
        <f>(C2822+4.2+coefficient!$B$19-0.5)/0.95</f>
        <v>23.96842105263158</v>
      </c>
      <c r="F2822" s="178" t="s">
        <v>841</v>
      </c>
      <c r="G2822" s="179">
        <v>2821</v>
      </c>
      <c r="H2822" s="180">
        <f>(C2822+4.2+coefficient!$B$19)/0.85*1.19</f>
        <v>32.577999999999996</v>
      </c>
      <c r="I2822" s="132">
        <v>294</v>
      </c>
      <c r="J2822" s="132">
        <v>167454284</v>
      </c>
      <c r="K2822" s="132">
        <v>455387</v>
      </c>
      <c r="L2822" s="181">
        <f>(C2822+4.2+coefficient!$B$19)/0.88*1.19</f>
        <v>31.467386363636361</v>
      </c>
      <c r="M2822" s="135">
        <v>295</v>
      </c>
      <c r="N2822" s="135">
        <v>167454284</v>
      </c>
      <c r="O2822" s="135">
        <v>455388</v>
      </c>
      <c r="P2822" s="182">
        <f>(C2822+4.2+coefficient!$B$19-0.5)/0.88*1.19</f>
        <v>30.791249999999998</v>
      </c>
      <c r="Q2822" s="137">
        <v>296</v>
      </c>
      <c r="R2822" s="137">
        <v>167454284</v>
      </c>
      <c r="S2822" s="137">
        <v>455389</v>
      </c>
      <c r="T2822" s="186">
        <f t="shared" si="196"/>
        <v>15.240113636363635</v>
      </c>
      <c r="U2822" s="187">
        <v>758</v>
      </c>
      <c r="V2822" s="187">
        <v>167454284</v>
      </c>
      <c r="W2822" s="187">
        <v>603604</v>
      </c>
      <c r="X2822" s="188">
        <f t="shared" si="195"/>
        <v>29.467386363636361</v>
      </c>
      <c r="Y2822" s="189">
        <v>759</v>
      </c>
      <c r="Z2822" s="189">
        <v>167454284</v>
      </c>
      <c r="AA2822" s="189">
        <v>603605</v>
      </c>
      <c r="AB2822" s="357">
        <v>3</v>
      </c>
      <c r="AC2822"/>
      <c r="AD2822"/>
      <c r="AE2822"/>
      <c r="AF2822"/>
      <c r="AG2822"/>
      <c r="AH2822"/>
      <c r="AI2822"/>
      <c r="AJ2822"/>
    </row>
    <row r="2823" spans="1:36" s="4" customFormat="1" x14ac:dyDescent="0.25">
      <c r="A2823" s="125" t="s">
        <v>3663</v>
      </c>
      <c r="B2823" s="183">
        <v>167454285</v>
      </c>
      <c r="C2823" s="184">
        <v>4.1399999999999997</v>
      </c>
      <c r="D2823" s="127">
        <f>(C2823+4.2+coefficient!$B$20-0.5)/0.9*1.19</f>
        <v>22.266222222222222</v>
      </c>
      <c r="E2823" s="128">
        <f>(C2823+4.2+coefficient!$B$20-0.5)/0.95</f>
        <v>17.726315789473684</v>
      </c>
      <c r="F2823" s="185" t="s">
        <v>842</v>
      </c>
      <c r="G2823" s="179">
        <v>2822</v>
      </c>
      <c r="H2823" s="180">
        <f>(C2823+4.2+coefficient!$B$20)/0.85*1.19</f>
        <v>24.276</v>
      </c>
      <c r="I2823" s="132">
        <v>294</v>
      </c>
      <c r="J2823" s="132">
        <v>167454285</v>
      </c>
      <c r="K2823" s="132">
        <v>455390</v>
      </c>
      <c r="L2823" s="181">
        <f>(C2823+4.2+coefficient!$B$20)/0.88*1.19</f>
        <v>23.448409090909088</v>
      </c>
      <c r="M2823" s="135">
        <v>295</v>
      </c>
      <c r="N2823" s="135">
        <v>167454285</v>
      </c>
      <c r="O2823" s="135">
        <v>455391</v>
      </c>
      <c r="P2823" s="182">
        <f>(C2823+4.2+coefficient!$B$20-0.5)/0.88*1.19</f>
        <v>22.772272727272728</v>
      </c>
      <c r="Q2823" s="137">
        <v>296</v>
      </c>
      <c r="R2823" s="137">
        <v>167454285</v>
      </c>
      <c r="S2823" s="137">
        <v>455392</v>
      </c>
      <c r="T2823" s="186">
        <f t="shared" si="196"/>
        <v>11.277954545454545</v>
      </c>
      <c r="U2823" s="187">
        <v>758</v>
      </c>
      <c r="V2823" s="187">
        <v>167454285</v>
      </c>
      <c r="W2823" s="187">
        <v>603606</v>
      </c>
      <c r="X2823" s="188">
        <f t="shared" si="195"/>
        <v>21.448409090909088</v>
      </c>
      <c r="Y2823" s="189">
        <v>759</v>
      </c>
      <c r="Z2823" s="189">
        <v>167454285</v>
      </c>
      <c r="AA2823" s="189">
        <v>603607</v>
      </c>
      <c r="AB2823" s="357">
        <v>3</v>
      </c>
      <c r="AC2823"/>
      <c r="AD2823"/>
      <c r="AE2823"/>
      <c r="AF2823"/>
      <c r="AG2823"/>
      <c r="AH2823"/>
      <c r="AI2823"/>
      <c r="AJ2823"/>
    </row>
    <row r="2824" spans="1:36" s="4" customFormat="1" x14ac:dyDescent="0.25">
      <c r="A2824" s="144" t="s">
        <v>3664</v>
      </c>
      <c r="B2824" s="183">
        <v>167454286</v>
      </c>
      <c r="C2824" s="184">
        <v>7.71</v>
      </c>
      <c r="D2824" s="127">
        <f>(C2824+4.2+coefficient!$B$19-0.5)/0.9*1.19</f>
        <v>30.95322222222222</v>
      </c>
      <c r="E2824" s="128">
        <f>(C2824+4.2+coefficient!$B$19-0.5)/0.95</f>
        <v>24.642105263157895</v>
      </c>
      <c r="F2824" s="178" t="s">
        <v>841</v>
      </c>
      <c r="G2824" s="179">
        <v>2823</v>
      </c>
      <c r="H2824" s="180">
        <f>(C2824+4.2+coefficient!$B$19)/0.85*1.19</f>
        <v>33.473999999999997</v>
      </c>
      <c r="I2824" s="132">
        <v>294</v>
      </c>
      <c r="J2824" s="132">
        <v>167454286</v>
      </c>
      <c r="K2824" s="132">
        <v>455393</v>
      </c>
      <c r="L2824" s="181">
        <f>(C2824+4.2+coefficient!$B$19)/0.88*1.19</f>
        <v>32.332840909090912</v>
      </c>
      <c r="M2824" s="135">
        <v>295</v>
      </c>
      <c r="N2824" s="135">
        <v>167454286</v>
      </c>
      <c r="O2824" s="135">
        <v>455394</v>
      </c>
      <c r="P2824" s="182">
        <f>(C2824+4.2+coefficient!$B$19-0.5)/0.88*1.19</f>
        <v>31.656704545454545</v>
      </c>
      <c r="Q2824" s="137">
        <v>296</v>
      </c>
      <c r="R2824" s="137">
        <v>167454286</v>
      </c>
      <c r="S2824" s="137">
        <v>455395</v>
      </c>
      <c r="T2824" s="186">
        <f t="shared" si="196"/>
        <v>16.105568181818182</v>
      </c>
      <c r="U2824" s="187">
        <v>758</v>
      </c>
      <c r="V2824" s="187">
        <v>167454286</v>
      </c>
      <c r="W2824" s="187">
        <v>603608</v>
      </c>
      <c r="X2824" s="188">
        <f t="shared" si="195"/>
        <v>30.332840909090912</v>
      </c>
      <c r="Y2824" s="189">
        <v>759</v>
      </c>
      <c r="Z2824" s="189">
        <v>167454286</v>
      </c>
      <c r="AA2824" s="189">
        <v>603609</v>
      </c>
      <c r="AB2824" s="357">
        <v>3</v>
      </c>
      <c r="AC2824"/>
      <c r="AD2824"/>
      <c r="AE2824"/>
      <c r="AF2824"/>
      <c r="AG2824"/>
      <c r="AH2824"/>
      <c r="AI2824"/>
      <c r="AJ2824"/>
    </row>
    <row r="2825" spans="1:36" s="4" customFormat="1" x14ac:dyDescent="0.25">
      <c r="A2825" s="125" t="s">
        <v>3665</v>
      </c>
      <c r="B2825" s="183">
        <v>167454287</v>
      </c>
      <c r="C2825" s="184">
        <v>3.75</v>
      </c>
      <c r="D2825" s="127">
        <f>(C2825+4.2+coefficient!$B$20-0.5)/0.9*1.19</f>
        <v>21.75055555555555</v>
      </c>
      <c r="E2825" s="128">
        <f>(C2825+4.2+coefficient!$B$20-0.5)/0.95</f>
        <v>17.315789473684209</v>
      </c>
      <c r="F2825" s="185" t="s">
        <v>842</v>
      </c>
      <c r="G2825" s="179">
        <v>2824</v>
      </c>
      <c r="H2825" s="180">
        <f>(C2825+4.2+coefficient!$B$20)/0.85*1.19</f>
        <v>23.73</v>
      </c>
      <c r="I2825" s="132">
        <v>294</v>
      </c>
      <c r="J2825" s="132">
        <v>167454287</v>
      </c>
      <c r="K2825" s="132">
        <v>455396</v>
      </c>
      <c r="L2825" s="181">
        <f>(C2825+4.2+coefficient!$B$20)/0.88*1.19</f>
        <v>22.921022727272728</v>
      </c>
      <c r="M2825" s="135">
        <v>295</v>
      </c>
      <c r="N2825" s="135">
        <v>167454287</v>
      </c>
      <c r="O2825" s="135">
        <v>455397</v>
      </c>
      <c r="P2825" s="182">
        <f>(C2825+4.2+coefficient!$B$20-0.5)/0.88*1.19</f>
        <v>22.244886363636361</v>
      </c>
      <c r="Q2825" s="137">
        <v>296</v>
      </c>
      <c r="R2825" s="137">
        <v>167454287</v>
      </c>
      <c r="S2825" s="137">
        <v>455398</v>
      </c>
      <c r="T2825" s="186">
        <f t="shared" si="196"/>
        <v>10.750568181818183</v>
      </c>
      <c r="U2825" s="187">
        <v>758</v>
      </c>
      <c r="V2825" s="187">
        <v>167454287</v>
      </c>
      <c r="W2825" s="187">
        <v>603610</v>
      </c>
      <c r="X2825" s="188">
        <f t="shared" si="195"/>
        <v>20.921022727272728</v>
      </c>
      <c r="Y2825" s="189">
        <v>759</v>
      </c>
      <c r="Z2825" s="189">
        <v>167454287</v>
      </c>
      <c r="AA2825" s="189">
        <v>603611</v>
      </c>
      <c r="AB2825" s="357">
        <v>3</v>
      </c>
      <c r="AC2825"/>
      <c r="AD2825"/>
      <c r="AE2825"/>
      <c r="AF2825"/>
      <c r="AG2825"/>
      <c r="AH2825"/>
      <c r="AI2825"/>
      <c r="AJ2825"/>
    </row>
    <row r="2826" spans="1:36" s="4" customFormat="1" x14ac:dyDescent="0.25">
      <c r="A2826" s="144" t="s">
        <v>3666</v>
      </c>
      <c r="B2826" s="183">
        <v>167454288</v>
      </c>
      <c r="C2826" s="184">
        <v>7.32</v>
      </c>
      <c r="D2826" s="127">
        <f>(C2826+4.2+coefficient!$B$19-0.5)/0.9*1.19</f>
        <v>30.437555555555551</v>
      </c>
      <c r="E2826" s="128">
        <f>(C2826+4.2+coefficient!$B$19-0.5)/0.95</f>
        <v>24.231578947368423</v>
      </c>
      <c r="F2826" s="178" t="s">
        <v>841</v>
      </c>
      <c r="G2826" s="179">
        <v>2825</v>
      </c>
      <c r="H2826" s="180">
        <f>(C2826+4.2+coefficient!$B$19)/0.85*1.19</f>
        <v>32.927999999999997</v>
      </c>
      <c r="I2826" s="132">
        <v>294</v>
      </c>
      <c r="J2826" s="132">
        <v>167454288</v>
      </c>
      <c r="K2826" s="132">
        <v>455399</v>
      </c>
      <c r="L2826" s="181">
        <f>(C2826+4.2+coefficient!$B$19)/0.88*1.19</f>
        <v>31.805454545454545</v>
      </c>
      <c r="M2826" s="135">
        <v>295</v>
      </c>
      <c r="N2826" s="135">
        <v>167454288</v>
      </c>
      <c r="O2826" s="135">
        <v>455400</v>
      </c>
      <c r="P2826" s="182">
        <f>(C2826+4.2+coefficient!$B$19-0.5)/0.88*1.19</f>
        <v>31.129318181818181</v>
      </c>
      <c r="Q2826" s="137">
        <v>296</v>
      </c>
      <c r="R2826" s="137">
        <v>167454288</v>
      </c>
      <c r="S2826" s="137">
        <v>455401</v>
      </c>
      <c r="T2826" s="186">
        <f t="shared" si="196"/>
        <v>15.578181818181816</v>
      </c>
      <c r="U2826" s="187">
        <v>758</v>
      </c>
      <c r="V2826" s="187">
        <v>167454288</v>
      </c>
      <c r="W2826" s="187">
        <v>603612</v>
      </c>
      <c r="X2826" s="188">
        <f t="shared" si="195"/>
        <v>29.805454545454545</v>
      </c>
      <c r="Y2826" s="189">
        <v>759</v>
      </c>
      <c r="Z2826" s="189">
        <v>167454288</v>
      </c>
      <c r="AA2826" s="189">
        <v>603613</v>
      </c>
      <c r="AB2826" s="357">
        <v>3</v>
      </c>
      <c r="AC2826"/>
      <c r="AD2826"/>
      <c r="AE2826"/>
      <c r="AF2826"/>
      <c r="AG2826"/>
      <c r="AH2826"/>
      <c r="AI2826"/>
      <c r="AJ2826"/>
    </row>
    <row r="2827" spans="1:36" s="4" customFormat="1" x14ac:dyDescent="0.25">
      <c r="A2827" s="125" t="s">
        <v>3667</v>
      </c>
      <c r="B2827" s="183">
        <v>167454289</v>
      </c>
      <c r="C2827" s="184">
        <v>2.77</v>
      </c>
      <c r="D2827" s="127">
        <f>(C2827+4.2+coefficient!$B$21-0.5)/0.9*1.19</f>
        <v>17.810333333333332</v>
      </c>
      <c r="E2827" s="128">
        <f>(C2827+4.2+coefficient!$B$21-0.5)/0.95</f>
        <v>14.178947368421055</v>
      </c>
      <c r="F2827" s="185" t="s">
        <v>516</v>
      </c>
      <c r="G2827" s="179">
        <v>2826</v>
      </c>
      <c r="H2827" s="180">
        <f>(C2827+4.2+coefficient!$B$21)/0.85*1.19</f>
        <v>19.558</v>
      </c>
      <c r="I2827" s="132">
        <v>294</v>
      </c>
      <c r="J2827" s="132">
        <v>167454289</v>
      </c>
      <c r="K2827" s="132">
        <v>455402</v>
      </c>
      <c r="L2827" s="181">
        <f>(C2827+4.2+coefficient!$B$21)/0.88*1.19</f>
        <v>18.891249999999999</v>
      </c>
      <c r="M2827" s="135">
        <v>295</v>
      </c>
      <c r="N2827" s="135">
        <v>167454289</v>
      </c>
      <c r="O2827" s="135">
        <v>455403</v>
      </c>
      <c r="P2827" s="182">
        <f>(C2827+4.2+coefficient!$B$21-0.5)/0.88*1.19</f>
        <v>18.215113636363636</v>
      </c>
      <c r="Q2827" s="137">
        <v>296</v>
      </c>
      <c r="R2827" s="137">
        <v>167454289</v>
      </c>
      <c r="S2827" s="137">
        <v>455404</v>
      </c>
      <c r="T2827" s="186">
        <f t="shared" si="196"/>
        <v>9.4253409090909095</v>
      </c>
      <c r="U2827" s="187">
        <v>758</v>
      </c>
      <c r="V2827" s="187">
        <v>167454289</v>
      </c>
      <c r="W2827" s="187">
        <v>603614</v>
      </c>
      <c r="X2827" s="188">
        <f t="shared" si="195"/>
        <v>16.891249999999999</v>
      </c>
      <c r="Y2827" s="189">
        <v>759</v>
      </c>
      <c r="Z2827" s="189">
        <v>167454289</v>
      </c>
      <c r="AA2827" s="189">
        <v>603615</v>
      </c>
      <c r="AB2827" s="357">
        <v>18</v>
      </c>
      <c r="AC2827"/>
      <c r="AD2827"/>
      <c r="AE2827"/>
      <c r="AF2827"/>
      <c r="AG2827"/>
      <c r="AH2827"/>
      <c r="AI2827"/>
      <c r="AJ2827"/>
    </row>
    <row r="2828" spans="1:36" s="4" customFormat="1" x14ac:dyDescent="0.25">
      <c r="A2828" s="144" t="s">
        <v>3668</v>
      </c>
      <c r="B2828" s="183">
        <v>167454290</v>
      </c>
      <c r="C2828" s="184">
        <v>3.64</v>
      </c>
      <c r="D2828" s="127">
        <f>(C2828+4.2+coefficient!$B$20-0.5)/0.9*1.19</f>
        <v>21.60511111111111</v>
      </c>
      <c r="E2828" s="128">
        <f>(C2828+4.2+coefficient!$B$20-0.5)/0.95</f>
        <v>17.2</v>
      </c>
      <c r="F2828" s="178" t="s">
        <v>842</v>
      </c>
      <c r="G2828" s="179">
        <v>2827</v>
      </c>
      <c r="H2828" s="180">
        <f>(C2828+4.2+coefficient!$B$20)/0.85*1.19</f>
        <v>23.576000000000001</v>
      </c>
      <c r="I2828" s="132">
        <v>294</v>
      </c>
      <c r="J2828" s="132">
        <v>167454290</v>
      </c>
      <c r="K2828" s="132">
        <v>455405</v>
      </c>
      <c r="L2828" s="181">
        <f>(C2828+4.2+coefficient!$B$20)/0.88*1.19</f>
        <v>22.772272727272728</v>
      </c>
      <c r="M2828" s="135">
        <v>295</v>
      </c>
      <c r="N2828" s="135">
        <v>167454290</v>
      </c>
      <c r="O2828" s="135">
        <v>455406</v>
      </c>
      <c r="P2828" s="182">
        <f>(C2828+4.2+coefficient!$B$20-0.5)/0.88*1.19</f>
        <v>22.096136363636361</v>
      </c>
      <c r="Q2828" s="137">
        <v>296</v>
      </c>
      <c r="R2828" s="137">
        <v>167454290</v>
      </c>
      <c r="S2828" s="137">
        <v>455407</v>
      </c>
      <c r="T2828" s="186">
        <f t="shared" si="196"/>
        <v>10.60181818181818</v>
      </c>
      <c r="U2828" s="187">
        <v>758</v>
      </c>
      <c r="V2828" s="187">
        <v>167454290</v>
      </c>
      <c r="W2828" s="187">
        <v>603616</v>
      </c>
      <c r="X2828" s="188">
        <f t="shared" si="195"/>
        <v>20.772272727272728</v>
      </c>
      <c r="Y2828" s="189">
        <v>759</v>
      </c>
      <c r="Z2828" s="189">
        <v>167454290</v>
      </c>
      <c r="AA2828" s="189">
        <v>603617</v>
      </c>
      <c r="AB2828" s="357">
        <v>18</v>
      </c>
      <c r="AC2828"/>
      <c r="AD2828"/>
      <c r="AE2828"/>
      <c r="AF2828"/>
      <c r="AG2828"/>
      <c r="AH2828"/>
      <c r="AI2828"/>
      <c r="AJ2828"/>
    </row>
    <row r="2829" spans="1:36" s="4" customFormat="1" x14ac:dyDescent="0.25">
      <c r="A2829" s="125" t="s">
        <v>3669</v>
      </c>
      <c r="B2829" s="183">
        <v>167454291</v>
      </c>
      <c r="C2829" s="184">
        <v>4.37</v>
      </c>
      <c r="D2829" s="127">
        <f>(C2829+4.2+coefficient!$B$19-0.5)/0.9*1.19</f>
        <v>26.536999999999999</v>
      </c>
      <c r="E2829" s="128">
        <f>(C2829+4.2+coefficient!$B$19-0.5)/0.95</f>
        <v>21.126315789473686</v>
      </c>
      <c r="F2829" s="185" t="s">
        <v>841</v>
      </c>
      <c r="G2829" s="179">
        <v>2828</v>
      </c>
      <c r="H2829" s="180">
        <f>(C2829+4.2+coefficient!$B$19)/0.85*1.19</f>
        <v>28.797999999999998</v>
      </c>
      <c r="I2829" s="132">
        <v>294</v>
      </c>
      <c r="J2829" s="132">
        <v>167454291</v>
      </c>
      <c r="K2829" s="132">
        <v>455408</v>
      </c>
      <c r="L2829" s="181">
        <f>(C2829+4.2+coefficient!$B$19)/0.88*1.19</f>
        <v>27.81625</v>
      </c>
      <c r="M2829" s="135">
        <v>295</v>
      </c>
      <c r="N2829" s="135">
        <v>167454291</v>
      </c>
      <c r="O2829" s="135">
        <v>455409</v>
      </c>
      <c r="P2829" s="182">
        <f>(C2829+4.2+coefficient!$B$19-0.5)/0.88*1.19</f>
        <v>27.140113636363637</v>
      </c>
      <c r="Q2829" s="137">
        <v>296</v>
      </c>
      <c r="R2829" s="137">
        <v>167454291</v>
      </c>
      <c r="S2829" s="137">
        <v>455410</v>
      </c>
      <c r="T2829" s="186">
        <f t="shared" si="196"/>
        <v>11.588977272727272</v>
      </c>
      <c r="U2829" s="187">
        <v>758</v>
      </c>
      <c r="V2829" s="187">
        <v>167454291</v>
      </c>
      <c r="W2829" s="187">
        <v>603618</v>
      </c>
      <c r="X2829" s="188">
        <f t="shared" si="195"/>
        <v>25.81625</v>
      </c>
      <c r="Y2829" s="189">
        <v>759</v>
      </c>
      <c r="Z2829" s="189">
        <v>167454291</v>
      </c>
      <c r="AA2829" s="189">
        <v>603619</v>
      </c>
      <c r="AB2829" s="357">
        <v>18</v>
      </c>
      <c r="AC2829"/>
      <c r="AD2829"/>
      <c r="AE2829"/>
      <c r="AF2829"/>
      <c r="AG2829"/>
      <c r="AH2829"/>
      <c r="AI2829"/>
      <c r="AJ2829"/>
    </row>
    <row r="2830" spans="1:36" s="4" customFormat="1" x14ac:dyDescent="0.25">
      <c r="A2830" s="144" t="s">
        <v>3670</v>
      </c>
      <c r="B2830" s="183">
        <v>167454292</v>
      </c>
      <c r="C2830" s="184">
        <v>7.2</v>
      </c>
      <c r="D2830" s="127">
        <f>(C2830+4.2+coefficient!$B$19-0.5)/0.9*1.19</f>
        <v>30.278888888888886</v>
      </c>
      <c r="E2830" s="128">
        <f>(C2830+4.2+coefficient!$B$19-0.5)/0.95</f>
        <v>24.105263157894736</v>
      </c>
      <c r="F2830" s="178" t="s">
        <v>841</v>
      </c>
      <c r="G2830" s="179">
        <v>2829</v>
      </c>
      <c r="H2830" s="180">
        <f>(C2830+4.2+coefficient!$B$19)/0.85*1.19</f>
        <v>32.76</v>
      </c>
      <c r="I2830" s="132">
        <v>294</v>
      </c>
      <c r="J2830" s="132">
        <v>167454292</v>
      </c>
      <c r="K2830" s="132">
        <v>455411</v>
      </c>
      <c r="L2830" s="181">
        <f>(C2830+4.2+coefficient!$B$19)/0.88*1.19</f>
        <v>31.643181818181816</v>
      </c>
      <c r="M2830" s="135">
        <v>295</v>
      </c>
      <c r="N2830" s="135">
        <v>167454292</v>
      </c>
      <c r="O2830" s="135">
        <v>455412</v>
      </c>
      <c r="P2830" s="182">
        <f>(C2830+4.2+coefficient!$B$19-0.5)/0.88*1.19</f>
        <v>30.967045454545449</v>
      </c>
      <c r="Q2830" s="137">
        <v>296</v>
      </c>
      <c r="R2830" s="137">
        <v>167454292</v>
      </c>
      <c r="S2830" s="137">
        <v>455413</v>
      </c>
      <c r="T2830" s="186">
        <f t="shared" si="196"/>
        <v>15.415909090909091</v>
      </c>
      <c r="U2830" s="187">
        <v>758</v>
      </c>
      <c r="V2830" s="187">
        <v>167454292</v>
      </c>
      <c r="W2830" s="187">
        <v>603620</v>
      </c>
      <c r="X2830" s="188">
        <f t="shared" si="195"/>
        <v>29.643181818181816</v>
      </c>
      <c r="Y2830" s="189">
        <v>759</v>
      </c>
      <c r="Z2830" s="189">
        <v>167454292</v>
      </c>
      <c r="AA2830" s="189">
        <v>603621</v>
      </c>
      <c r="AB2830" s="357">
        <v>18</v>
      </c>
      <c r="AC2830"/>
      <c r="AD2830"/>
      <c r="AE2830"/>
      <c r="AF2830"/>
      <c r="AG2830"/>
      <c r="AH2830"/>
      <c r="AI2830"/>
      <c r="AJ2830"/>
    </row>
    <row r="2831" spans="1:36" s="4" customFormat="1" x14ac:dyDescent="0.25">
      <c r="A2831" s="125" t="s">
        <v>3671</v>
      </c>
      <c r="B2831" s="183">
        <v>167454293</v>
      </c>
      <c r="C2831" s="184">
        <v>7.21</v>
      </c>
      <c r="D2831" s="127">
        <f>(C2831+4.2+coefficient!$B$19-0.5)/0.9*1.19</f>
        <v>30.292111111111112</v>
      </c>
      <c r="E2831" s="128">
        <f>(C2831+4.2+coefficient!$B$19-0.5)/0.95</f>
        <v>24.115789473684213</v>
      </c>
      <c r="F2831" s="185" t="s">
        <v>841</v>
      </c>
      <c r="G2831" s="179">
        <v>2830</v>
      </c>
      <c r="H2831" s="180">
        <f>(C2831+4.2+coefficient!$B$19)/0.85*1.19</f>
        <v>32.774000000000001</v>
      </c>
      <c r="I2831" s="132">
        <v>294</v>
      </c>
      <c r="J2831" s="132">
        <v>167454293</v>
      </c>
      <c r="K2831" s="132">
        <v>455414</v>
      </c>
      <c r="L2831" s="181">
        <f>(C2831+4.2+coefficient!$B$19)/0.88*1.19</f>
        <v>31.656704545454545</v>
      </c>
      <c r="M2831" s="135">
        <v>295</v>
      </c>
      <c r="N2831" s="135">
        <v>167454293</v>
      </c>
      <c r="O2831" s="135">
        <v>455415</v>
      </c>
      <c r="P2831" s="182">
        <f>(C2831+4.2+coefficient!$B$19-0.5)/0.88*1.19</f>
        <v>30.980568181818182</v>
      </c>
      <c r="Q2831" s="137">
        <v>296</v>
      </c>
      <c r="R2831" s="137">
        <v>167454293</v>
      </c>
      <c r="S2831" s="137">
        <v>455416</v>
      </c>
      <c r="T2831" s="186">
        <f t="shared" si="196"/>
        <v>15.429431818181818</v>
      </c>
      <c r="U2831" s="187">
        <v>758</v>
      </c>
      <c r="V2831" s="187">
        <v>167454293</v>
      </c>
      <c r="W2831" s="187">
        <v>603622</v>
      </c>
      <c r="X2831" s="188">
        <f t="shared" si="195"/>
        <v>29.656704545454545</v>
      </c>
      <c r="Y2831" s="189">
        <v>759</v>
      </c>
      <c r="Z2831" s="189">
        <v>167454293</v>
      </c>
      <c r="AA2831" s="189">
        <v>603623</v>
      </c>
      <c r="AB2831" s="357">
        <v>18</v>
      </c>
      <c r="AC2831"/>
      <c r="AD2831"/>
      <c r="AE2831"/>
      <c r="AF2831"/>
      <c r="AG2831"/>
      <c r="AH2831"/>
      <c r="AI2831"/>
      <c r="AJ2831"/>
    </row>
    <row r="2832" spans="1:36" s="4" customFormat="1" x14ac:dyDescent="0.25">
      <c r="A2832" s="144" t="s">
        <v>3672</v>
      </c>
      <c r="B2832" s="183">
        <v>167454294</v>
      </c>
      <c r="C2832" s="184">
        <v>4.28</v>
      </c>
      <c r="D2832" s="127">
        <f>(C2832+4.2+coefficient!$B$20-0.5)/0.9*1.19</f>
        <v>22.451333333333334</v>
      </c>
      <c r="E2832" s="128">
        <f>(C2832+4.2+coefficient!$B$20-0.5)/0.95</f>
        <v>17.873684210526317</v>
      </c>
      <c r="F2832" s="178" t="s">
        <v>842</v>
      </c>
      <c r="G2832" s="179">
        <v>2831</v>
      </c>
      <c r="H2832" s="180">
        <f>(C2832+4.2+coefficient!$B$20)/0.85*1.19</f>
        <v>24.472000000000001</v>
      </c>
      <c r="I2832" s="132">
        <v>294</v>
      </c>
      <c r="J2832" s="132">
        <v>167454294</v>
      </c>
      <c r="K2832" s="132">
        <v>455417</v>
      </c>
      <c r="L2832" s="181">
        <f>(C2832+4.2+coefficient!$B$20)/0.88*1.19</f>
        <v>23.637727272727272</v>
      </c>
      <c r="M2832" s="135">
        <v>295</v>
      </c>
      <c r="N2832" s="135">
        <v>167454294</v>
      </c>
      <c r="O2832" s="135">
        <v>455418</v>
      </c>
      <c r="P2832" s="182">
        <f>(C2832+4.2+coefficient!$B$20-0.5)/0.88*1.19</f>
        <v>22.961590909090908</v>
      </c>
      <c r="Q2832" s="137">
        <v>296</v>
      </c>
      <c r="R2832" s="137">
        <v>167454294</v>
      </c>
      <c r="S2832" s="137">
        <v>455419</v>
      </c>
      <c r="T2832" s="186">
        <f t="shared" si="196"/>
        <v>11.467272727272727</v>
      </c>
      <c r="U2832" s="187">
        <v>758</v>
      </c>
      <c r="V2832" s="187">
        <v>167454294</v>
      </c>
      <c r="W2832" s="187">
        <v>603624</v>
      </c>
      <c r="X2832" s="188">
        <f t="shared" si="195"/>
        <v>21.637727272727272</v>
      </c>
      <c r="Y2832" s="189">
        <v>759</v>
      </c>
      <c r="Z2832" s="189">
        <v>167454294</v>
      </c>
      <c r="AA2832" s="189">
        <v>603625</v>
      </c>
      <c r="AB2832" s="357">
        <v>18</v>
      </c>
      <c r="AC2832"/>
      <c r="AD2832"/>
      <c r="AE2832"/>
      <c r="AF2832"/>
      <c r="AG2832"/>
      <c r="AH2832"/>
      <c r="AI2832"/>
      <c r="AJ2832"/>
    </row>
    <row r="2833" spans="1:36" s="4" customFormat="1" x14ac:dyDescent="0.25">
      <c r="A2833" s="125" t="s">
        <v>3673</v>
      </c>
      <c r="B2833" s="183">
        <v>167454295</v>
      </c>
      <c r="C2833" s="184">
        <v>7.85</v>
      </c>
      <c r="D2833" s="127">
        <f>(C2833+4.2+coefficient!$B$19-0.5)/0.9*1.19</f>
        <v>31.138333333333332</v>
      </c>
      <c r="E2833" s="128">
        <f>(C2833+4.2+coefficient!$B$19-0.5)/0.95</f>
        <v>24.789473684210527</v>
      </c>
      <c r="F2833" s="185" t="s">
        <v>841</v>
      </c>
      <c r="G2833" s="179">
        <v>2832</v>
      </c>
      <c r="H2833" s="180">
        <f>(C2833+4.2+coefficient!$B$19)/0.85*1.19</f>
        <v>33.67</v>
      </c>
      <c r="I2833" s="132">
        <v>294</v>
      </c>
      <c r="J2833" s="132">
        <v>167454295</v>
      </c>
      <c r="K2833" s="132">
        <v>455420</v>
      </c>
      <c r="L2833" s="181">
        <f>(C2833+4.2+coefficient!$B$19)/0.88*1.19</f>
        <v>32.522159090909092</v>
      </c>
      <c r="M2833" s="135">
        <v>295</v>
      </c>
      <c r="N2833" s="135">
        <v>167454295</v>
      </c>
      <c r="O2833" s="135">
        <v>455421</v>
      </c>
      <c r="P2833" s="182">
        <f>(C2833+4.2+coefficient!$B$19-0.5)/0.88*1.19</f>
        <v>31.846022727272725</v>
      </c>
      <c r="Q2833" s="137">
        <v>296</v>
      </c>
      <c r="R2833" s="137">
        <v>167454295</v>
      </c>
      <c r="S2833" s="137">
        <v>455422</v>
      </c>
      <c r="T2833" s="186">
        <f t="shared" si="196"/>
        <v>16.294886363636362</v>
      </c>
      <c r="U2833" s="187">
        <v>758</v>
      </c>
      <c r="V2833" s="187">
        <v>167454295</v>
      </c>
      <c r="W2833" s="187">
        <v>603626</v>
      </c>
      <c r="X2833" s="188">
        <f t="shared" si="195"/>
        <v>30.522159090909092</v>
      </c>
      <c r="Y2833" s="189">
        <v>759</v>
      </c>
      <c r="Z2833" s="189">
        <v>167454295</v>
      </c>
      <c r="AA2833" s="189">
        <v>603627</v>
      </c>
      <c r="AB2833" s="357">
        <v>18</v>
      </c>
      <c r="AC2833"/>
      <c r="AD2833"/>
      <c r="AE2833"/>
      <c r="AF2833"/>
      <c r="AG2833"/>
      <c r="AH2833"/>
      <c r="AI2833"/>
      <c r="AJ2833"/>
    </row>
    <row r="2834" spans="1:36" s="4" customFormat="1" x14ac:dyDescent="0.25">
      <c r="A2834" s="144" t="s">
        <v>3674</v>
      </c>
      <c r="B2834" s="183">
        <v>167454296</v>
      </c>
      <c r="C2834" s="184">
        <v>3.89</v>
      </c>
      <c r="D2834" s="127">
        <f>(C2834+4.2+coefficient!$B$20-0.5)/0.9*1.19</f>
        <v>21.935666666666666</v>
      </c>
      <c r="E2834" s="128">
        <f>(C2834+4.2+coefficient!$B$20-0.5)/0.95</f>
        <v>17.463157894736842</v>
      </c>
      <c r="F2834" s="178" t="s">
        <v>842</v>
      </c>
      <c r="G2834" s="179">
        <v>2833</v>
      </c>
      <c r="H2834" s="180">
        <f>(C2834+4.2+coefficient!$B$20)/0.85*1.19</f>
        <v>23.925999999999998</v>
      </c>
      <c r="I2834" s="132">
        <v>294</v>
      </c>
      <c r="J2834" s="132">
        <v>167454296</v>
      </c>
      <c r="K2834" s="132">
        <v>455423</v>
      </c>
      <c r="L2834" s="181">
        <f>(C2834+4.2+coefficient!$B$20)/0.88*1.19</f>
        <v>23.110340909090908</v>
      </c>
      <c r="M2834" s="135">
        <v>295</v>
      </c>
      <c r="N2834" s="135">
        <v>167454296</v>
      </c>
      <c r="O2834" s="135">
        <v>455424</v>
      </c>
      <c r="P2834" s="182">
        <f>(C2834+4.2+coefficient!$B$20-0.5)/0.88*1.19</f>
        <v>22.434204545454545</v>
      </c>
      <c r="Q2834" s="137">
        <v>296</v>
      </c>
      <c r="R2834" s="137">
        <v>167454296</v>
      </c>
      <c r="S2834" s="137">
        <v>455425</v>
      </c>
      <c r="T2834" s="186">
        <f t="shared" si="196"/>
        <v>10.939886363636363</v>
      </c>
      <c r="U2834" s="187">
        <v>758</v>
      </c>
      <c r="V2834" s="187">
        <v>167454296</v>
      </c>
      <c r="W2834" s="187">
        <v>603628</v>
      </c>
      <c r="X2834" s="188">
        <f t="shared" si="195"/>
        <v>21.110340909090908</v>
      </c>
      <c r="Y2834" s="189">
        <v>759</v>
      </c>
      <c r="Z2834" s="189">
        <v>167454296</v>
      </c>
      <c r="AA2834" s="189">
        <v>603629</v>
      </c>
      <c r="AB2834" s="357">
        <v>18</v>
      </c>
      <c r="AC2834"/>
      <c r="AD2834"/>
      <c r="AE2834"/>
      <c r="AF2834"/>
      <c r="AG2834"/>
      <c r="AH2834"/>
      <c r="AI2834"/>
      <c r="AJ2834"/>
    </row>
    <row r="2835" spans="1:36" s="4" customFormat="1" x14ac:dyDescent="0.25">
      <c r="A2835" s="125" t="s">
        <v>3675</v>
      </c>
      <c r="B2835" s="183">
        <v>167454297</v>
      </c>
      <c r="C2835" s="184">
        <v>4.62</v>
      </c>
      <c r="D2835" s="127">
        <f>(C2835+4.2+coefficient!$B$19-0.5)/0.9*1.19</f>
        <v>26.867555555555555</v>
      </c>
      <c r="E2835" s="128">
        <f>(C2835+4.2+coefficient!$B$19-0.5)/0.95</f>
        <v>21.389473684210529</v>
      </c>
      <c r="F2835" s="185" t="s">
        <v>841</v>
      </c>
      <c r="G2835" s="179">
        <v>2834</v>
      </c>
      <c r="H2835" s="180">
        <f>(C2835+4.2+coefficient!$B$19)/0.85*1.19</f>
        <v>29.148</v>
      </c>
      <c r="I2835" s="132">
        <v>294</v>
      </c>
      <c r="J2835" s="132">
        <v>167454297</v>
      </c>
      <c r="K2835" s="132">
        <v>455426</v>
      </c>
      <c r="L2835" s="181">
        <f>(C2835+4.2+coefficient!$B$19)/0.88*1.19</f>
        <v>28.15431818181818</v>
      </c>
      <c r="M2835" s="135">
        <v>295</v>
      </c>
      <c r="N2835" s="135">
        <v>167454297</v>
      </c>
      <c r="O2835" s="135">
        <v>455427</v>
      </c>
      <c r="P2835" s="182">
        <f>(C2835+4.2+coefficient!$B$19-0.5)/0.88*1.19</f>
        <v>27.478181818181817</v>
      </c>
      <c r="Q2835" s="137">
        <v>296</v>
      </c>
      <c r="R2835" s="137">
        <v>167454297</v>
      </c>
      <c r="S2835" s="137">
        <v>455428</v>
      </c>
      <c r="T2835" s="186">
        <f t="shared" si="196"/>
        <v>11.927045454545455</v>
      </c>
      <c r="U2835" s="187">
        <v>758</v>
      </c>
      <c r="V2835" s="187">
        <v>167454297</v>
      </c>
      <c r="W2835" s="187">
        <v>603630</v>
      </c>
      <c r="X2835" s="188">
        <f t="shared" si="195"/>
        <v>26.15431818181818</v>
      </c>
      <c r="Y2835" s="189">
        <v>759</v>
      </c>
      <c r="Z2835" s="189">
        <v>167454297</v>
      </c>
      <c r="AA2835" s="189">
        <v>603631</v>
      </c>
      <c r="AB2835" s="357">
        <v>18</v>
      </c>
      <c r="AC2835"/>
      <c r="AD2835"/>
      <c r="AE2835"/>
      <c r="AF2835"/>
      <c r="AG2835"/>
      <c r="AH2835"/>
      <c r="AI2835"/>
      <c r="AJ2835"/>
    </row>
    <row r="2836" spans="1:36" s="4" customFormat="1" x14ac:dyDescent="0.25">
      <c r="A2836" s="144" t="s">
        <v>3676</v>
      </c>
      <c r="B2836" s="183">
        <v>167454298</v>
      </c>
      <c r="C2836" s="184">
        <v>7.45</v>
      </c>
      <c r="D2836" s="127">
        <f>(C2836+4.2+coefficient!$B$19-0.5)/0.9*1.19</f>
        <v>30.609444444444442</v>
      </c>
      <c r="E2836" s="128">
        <f>(C2836+4.2+coefficient!$B$19-0.5)/0.95</f>
        <v>24.368421052631579</v>
      </c>
      <c r="F2836" s="178" t="s">
        <v>841</v>
      </c>
      <c r="G2836" s="179">
        <v>2835</v>
      </c>
      <c r="H2836" s="180">
        <f>(C2836+4.2+coefficient!$B$19)/0.85*1.19</f>
        <v>33.11</v>
      </c>
      <c r="I2836" s="132">
        <v>294</v>
      </c>
      <c r="J2836" s="132">
        <v>167454298</v>
      </c>
      <c r="K2836" s="132">
        <v>455429</v>
      </c>
      <c r="L2836" s="181">
        <f>(C2836+4.2+coefficient!$B$19)/0.88*1.19</f>
        <v>31.981249999999999</v>
      </c>
      <c r="M2836" s="135">
        <v>295</v>
      </c>
      <c r="N2836" s="135">
        <v>167454298</v>
      </c>
      <c r="O2836" s="135">
        <v>455430</v>
      </c>
      <c r="P2836" s="182">
        <f>(C2836+4.2+coefficient!$B$19-0.5)/0.88*1.19</f>
        <v>31.305113636363632</v>
      </c>
      <c r="Q2836" s="137">
        <v>296</v>
      </c>
      <c r="R2836" s="137">
        <v>167454298</v>
      </c>
      <c r="S2836" s="137">
        <v>455431</v>
      </c>
      <c r="T2836" s="186">
        <f t="shared" si="196"/>
        <v>15.753977272727271</v>
      </c>
      <c r="U2836" s="187">
        <v>758</v>
      </c>
      <c r="V2836" s="187">
        <v>167454298</v>
      </c>
      <c r="W2836" s="187">
        <v>603632</v>
      </c>
      <c r="X2836" s="188">
        <f t="shared" si="195"/>
        <v>29.981249999999999</v>
      </c>
      <c r="Y2836" s="189">
        <v>759</v>
      </c>
      <c r="Z2836" s="189">
        <v>167454298</v>
      </c>
      <c r="AA2836" s="189">
        <v>603633</v>
      </c>
      <c r="AB2836" s="357">
        <v>18</v>
      </c>
      <c r="AC2836"/>
      <c r="AD2836"/>
      <c r="AE2836"/>
      <c r="AF2836"/>
      <c r="AG2836"/>
      <c r="AH2836"/>
      <c r="AI2836"/>
      <c r="AJ2836"/>
    </row>
    <row r="2837" spans="1:36" s="4" customFormat="1" x14ac:dyDescent="0.25">
      <c r="A2837" s="125" t="s">
        <v>3677</v>
      </c>
      <c r="B2837" s="183">
        <v>167454299</v>
      </c>
      <c r="C2837" s="184">
        <v>7.46</v>
      </c>
      <c r="D2837" s="127">
        <f>(C2837+4.2+coefficient!$B$19-0.5)/0.9*1.19</f>
        <v>30.622666666666667</v>
      </c>
      <c r="E2837" s="128">
        <f>(C2837+4.2+coefficient!$B$19-0.5)/0.95</f>
        <v>24.378947368421056</v>
      </c>
      <c r="F2837" s="185" t="s">
        <v>841</v>
      </c>
      <c r="G2837" s="179">
        <v>2836</v>
      </c>
      <c r="H2837" s="180">
        <f>(C2837+4.2+coefficient!$B$19)/0.85*1.19</f>
        <v>33.124000000000002</v>
      </c>
      <c r="I2837" s="132">
        <v>294</v>
      </c>
      <c r="J2837" s="132">
        <v>167454299</v>
      </c>
      <c r="K2837" s="132">
        <v>455432</v>
      </c>
      <c r="L2837" s="181">
        <f>(C2837+4.2+coefficient!$B$19)/0.88*1.19</f>
        <v>31.994772727272725</v>
      </c>
      <c r="M2837" s="135">
        <v>295</v>
      </c>
      <c r="N2837" s="135">
        <v>167454299</v>
      </c>
      <c r="O2837" s="135">
        <v>455433</v>
      </c>
      <c r="P2837" s="182">
        <f>(C2837+4.2+coefficient!$B$19-0.5)/0.88*1.19</f>
        <v>31.318636363636362</v>
      </c>
      <c r="Q2837" s="137">
        <v>296</v>
      </c>
      <c r="R2837" s="137">
        <v>167454299</v>
      </c>
      <c r="S2837" s="137">
        <v>455434</v>
      </c>
      <c r="T2837" s="186">
        <f t="shared" si="196"/>
        <v>15.7675</v>
      </c>
      <c r="U2837" s="187">
        <v>758</v>
      </c>
      <c r="V2837" s="187">
        <v>167454299</v>
      </c>
      <c r="W2837" s="187">
        <v>603634</v>
      </c>
      <c r="X2837" s="188">
        <f t="shared" si="195"/>
        <v>29.994772727272725</v>
      </c>
      <c r="Y2837" s="189">
        <v>759</v>
      </c>
      <c r="Z2837" s="189">
        <v>167454299</v>
      </c>
      <c r="AA2837" s="189">
        <v>603635</v>
      </c>
      <c r="AB2837" s="357">
        <v>18</v>
      </c>
      <c r="AC2837"/>
      <c r="AD2837"/>
      <c r="AE2837"/>
      <c r="AF2837"/>
      <c r="AG2837"/>
      <c r="AH2837"/>
      <c r="AI2837"/>
      <c r="AJ2837"/>
    </row>
    <row r="2838" spans="1:36" s="4" customFormat="1" x14ac:dyDescent="0.25">
      <c r="A2838" s="144" t="s">
        <v>3678</v>
      </c>
      <c r="B2838" s="183">
        <v>167454300</v>
      </c>
      <c r="C2838" s="184">
        <v>2.79</v>
      </c>
      <c r="D2838" s="127">
        <f>(C2838+4.2+coefficient!$B$21-0.5)/0.9*1.19</f>
        <v>17.836777777777776</v>
      </c>
      <c r="E2838" s="128">
        <f>(C2838+4.2+coefficient!$B$21-0.5)/0.95</f>
        <v>14.200000000000001</v>
      </c>
      <c r="F2838" s="178" t="s">
        <v>516</v>
      </c>
      <c r="G2838" s="179">
        <v>2837</v>
      </c>
      <c r="H2838" s="180">
        <f>(C2838+4.2+coefficient!$B$21)/0.85*1.19</f>
        <v>19.586000000000002</v>
      </c>
      <c r="I2838" s="132">
        <v>294</v>
      </c>
      <c r="J2838" s="132">
        <v>167454300</v>
      </c>
      <c r="K2838" s="132">
        <v>455435</v>
      </c>
      <c r="L2838" s="181">
        <f>(C2838+4.2+coefficient!$B$21)/0.88*1.19</f>
        <v>18.918295454545454</v>
      </c>
      <c r="M2838" s="135">
        <v>295</v>
      </c>
      <c r="N2838" s="135">
        <v>167454300</v>
      </c>
      <c r="O2838" s="135">
        <v>455436</v>
      </c>
      <c r="P2838" s="182">
        <f>(C2838+4.2+coefficient!$B$21-0.5)/0.88*1.19</f>
        <v>18.242159090909091</v>
      </c>
      <c r="Q2838" s="137">
        <v>296</v>
      </c>
      <c r="R2838" s="137">
        <v>167454300</v>
      </c>
      <c r="S2838" s="137">
        <v>455437</v>
      </c>
      <c r="T2838" s="186">
        <f t="shared" si="196"/>
        <v>9.4523863636363625</v>
      </c>
      <c r="U2838" s="187">
        <v>758</v>
      </c>
      <c r="V2838" s="187">
        <v>167454300</v>
      </c>
      <c r="W2838" s="187">
        <v>603636</v>
      </c>
      <c r="X2838" s="188">
        <f t="shared" si="195"/>
        <v>16.918295454545454</v>
      </c>
      <c r="Y2838" s="189">
        <v>759</v>
      </c>
      <c r="Z2838" s="189">
        <v>167454300</v>
      </c>
      <c r="AA2838" s="189">
        <v>603637</v>
      </c>
      <c r="AB2838" s="357">
        <v>8</v>
      </c>
      <c r="AC2838"/>
      <c r="AD2838"/>
      <c r="AE2838"/>
      <c r="AF2838"/>
      <c r="AG2838"/>
      <c r="AH2838"/>
      <c r="AI2838"/>
      <c r="AJ2838"/>
    </row>
    <row r="2839" spans="1:36" s="4" customFormat="1" x14ac:dyDescent="0.25">
      <c r="A2839" s="125" t="s">
        <v>3679</v>
      </c>
      <c r="B2839" s="183">
        <v>167454301</v>
      </c>
      <c r="C2839" s="184">
        <v>3.66</v>
      </c>
      <c r="D2839" s="127">
        <f>(C2839+4.2+coefficient!$B$20-0.5)/0.9*1.19</f>
        <v>21.631555555555554</v>
      </c>
      <c r="E2839" s="128">
        <f>(C2839+4.2+coefficient!$B$20-0.5)/0.95</f>
        <v>17.221052631578946</v>
      </c>
      <c r="F2839" s="185" t="s">
        <v>842</v>
      </c>
      <c r="G2839" s="179">
        <v>2838</v>
      </c>
      <c r="H2839" s="180">
        <f>(C2839+4.2+coefficient!$B$20)/0.85*1.19</f>
        <v>23.603999999999999</v>
      </c>
      <c r="I2839" s="132">
        <v>294</v>
      </c>
      <c r="J2839" s="132">
        <v>167454301</v>
      </c>
      <c r="K2839" s="132">
        <v>455438</v>
      </c>
      <c r="L2839" s="181">
        <f>(C2839+4.2+coefficient!$B$20)/0.88*1.19</f>
        <v>22.799318181818183</v>
      </c>
      <c r="M2839" s="135">
        <v>295</v>
      </c>
      <c r="N2839" s="135">
        <v>167454301</v>
      </c>
      <c r="O2839" s="135">
        <v>455439</v>
      </c>
      <c r="P2839" s="182">
        <f>(C2839+4.2+coefficient!$B$20-0.5)/0.88*1.19</f>
        <v>22.123181818181816</v>
      </c>
      <c r="Q2839" s="137">
        <v>296</v>
      </c>
      <c r="R2839" s="137">
        <v>167454301</v>
      </c>
      <c r="S2839" s="137">
        <v>455440</v>
      </c>
      <c r="T2839" s="186">
        <f t="shared" si="196"/>
        <v>10.628863636363636</v>
      </c>
      <c r="U2839" s="187">
        <v>758</v>
      </c>
      <c r="V2839" s="187">
        <v>167454301</v>
      </c>
      <c r="W2839" s="187">
        <v>603638</v>
      </c>
      <c r="X2839" s="188">
        <f t="shared" si="195"/>
        <v>20.799318181818183</v>
      </c>
      <c r="Y2839" s="189">
        <v>759</v>
      </c>
      <c r="Z2839" s="189">
        <v>167454301</v>
      </c>
      <c r="AA2839" s="189">
        <v>603639</v>
      </c>
      <c r="AB2839" s="357">
        <v>8</v>
      </c>
      <c r="AC2839"/>
      <c r="AD2839"/>
      <c r="AE2839">
        <v>1</v>
      </c>
      <c r="AF2839">
        <v>20.09</v>
      </c>
      <c r="AG2839">
        <v>0</v>
      </c>
      <c r="AH2839"/>
      <c r="AI2839"/>
      <c r="AJ2839"/>
    </row>
    <row r="2840" spans="1:36" s="4" customFormat="1" x14ac:dyDescent="0.25">
      <c r="A2840" s="144" t="s">
        <v>3680</v>
      </c>
      <c r="B2840" s="183">
        <v>167454302</v>
      </c>
      <c r="C2840" s="184">
        <v>7.23</v>
      </c>
      <c r="D2840" s="127">
        <f>(C2840+4.2+coefficient!$B$19-0.5)/0.9*1.19</f>
        <v>30.318555555555555</v>
      </c>
      <c r="E2840" s="128">
        <f>(C2840+4.2+coefficient!$B$19-0.5)/0.95</f>
        <v>24.13684210526316</v>
      </c>
      <c r="F2840" s="178" t="s">
        <v>841</v>
      </c>
      <c r="G2840" s="179">
        <v>2839</v>
      </c>
      <c r="H2840" s="180">
        <f>(C2840+4.2+coefficient!$B$19)/0.85*1.19</f>
        <v>32.802</v>
      </c>
      <c r="I2840" s="132">
        <v>294</v>
      </c>
      <c r="J2840" s="132">
        <v>167454302</v>
      </c>
      <c r="K2840" s="132">
        <v>455441</v>
      </c>
      <c r="L2840" s="181">
        <f>(C2840+4.2+coefficient!$B$19)/0.88*1.19</f>
        <v>31.68375</v>
      </c>
      <c r="M2840" s="135">
        <v>295</v>
      </c>
      <c r="N2840" s="135">
        <v>167454302</v>
      </c>
      <c r="O2840" s="135">
        <v>455442</v>
      </c>
      <c r="P2840" s="182">
        <f>(C2840+4.2+coefficient!$B$19-0.5)/0.88*1.19</f>
        <v>31.007613636363633</v>
      </c>
      <c r="Q2840" s="137">
        <v>296</v>
      </c>
      <c r="R2840" s="137">
        <v>167454302</v>
      </c>
      <c r="S2840" s="137">
        <v>455443</v>
      </c>
      <c r="T2840" s="186">
        <f t="shared" si="196"/>
        <v>15.456477272727271</v>
      </c>
      <c r="U2840" s="187">
        <v>758</v>
      </c>
      <c r="V2840" s="187">
        <v>167454302</v>
      </c>
      <c r="W2840" s="187">
        <v>603640</v>
      </c>
      <c r="X2840" s="188">
        <f t="shared" si="195"/>
        <v>29.68375</v>
      </c>
      <c r="Y2840" s="189">
        <v>759</v>
      </c>
      <c r="Z2840" s="189">
        <v>167454302</v>
      </c>
      <c r="AA2840" s="189">
        <v>603641</v>
      </c>
      <c r="AB2840" s="357">
        <v>8</v>
      </c>
      <c r="AC2840"/>
      <c r="AD2840"/>
      <c r="AE2840"/>
      <c r="AF2840"/>
      <c r="AG2840"/>
      <c r="AH2840"/>
      <c r="AI2840"/>
      <c r="AJ2840"/>
    </row>
    <row r="2841" spans="1:36" s="4" customFormat="1" x14ac:dyDescent="0.25">
      <c r="A2841" s="125" t="s">
        <v>3681</v>
      </c>
      <c r="B2841" s="183">
        <v>167454303</v>
      </c>
      <c r="C2841" s="184">
        <v>4.3</v>
      </c>
      <c r="D2841" s="127">
        <f>(C2841+4.2+coefficient!$B$20-0.5)/0.9*1.19</f>
        <v>22.477777777777778</v>
      </c>
      <c r="E2841" s="128">
        <f>(C2841+4.2+coefficient!$B$20-0.5)/0.95</f>
        <v>17.894736842105264</v>
      </c>
      <c r="F2841" s="185" t="s">
        <v>842</v>
      </c>
      <c r="G2841" s="179">
        <v>2840</v>
      </c>
      <c r="H2841" s="180">
        <f>(C2841+4.2+coefficient!$B$20)/0.85*1.19</f>
        <v>24.5</v>
      </c>
      <c r="I2841" s="132">
        <v>294</v>
      </c>
      <c r="J2841" s="132">
        <v>167454303</v>
      </c>
      <c r="K2841" s="132">
        <v>455444</v>
      </c>
      <c r="L2841" s="181">
        <f>(C2841+4.2+coefficient!$B$20)/0.88*1.19</f>
        <v>23.664772727272727</v>
      </c>
      <c r="M2841" s="135">
        <v>295</v>
      </c>
      <c r="N2841" s="135">
        <v>167454303</v>
      </c>
      <c r="O2841" s="135">
        <v>455445</v>
      </c>
      <c r="P2841" s="182">
        <f>(C2841+4.2+coefficient!$B$20-0.5)/0.88*1.19</f>
        <v>22.98863636363636</v>
      </c>
      <c r="Q2841" s="137">
        <v>296</v>
      </c>
      <c r="R2841" s="137">
        <v>167454303</v>
      </c>
      <c r="S2841" s="137">
        <v>455446</v>
      </c>
      <c r="T2841" s="186">
        <f t="shared" si="196"/>
        <v>11.49431818181818</v>
      </c>
      <c r="U2841" s="187">
        <v>758</v>
      </c>
      <c r="V2841" s="187">
        <v>167454303</v>
      </c>
      <c r="W2841" s="187">
        <v>603642</v>
      </c>
      <c r="X2841" s="188">
        <f t="shared" si="195"/>
        <v>21.664772727272727</v>
      </c>
      <c r="Y2841" s="189">
        <v>759</v>
      </c>
      <c r="Z2841" s="189">
        <v>167454303</v>
      </c>
      <c r="AA2841" s="189">
        <v>603643</v>
      </c>
      <c r="AB2841" s="357">
        <v>8</v>
      </c>
      <c r="AC2841"/>
      <c r="AD2841"/>
      <c r="AE2841"/>
      <c r="AF2841"/>
      <c r="AG2841"/>
      <c r="AH2841"/>
      <c r="AI2841"/>
      <c r="AJ2841"/>
    </row>
    <row r="2842" spans="1:36" s="4" customFormat="1" x14ac:dyDescent="0.25">
      <c r="A2842" s="144" t="s">
        <v>3682</v>
      </c>
      <c r="B2842" s="183">
        <v>167454304</v>
      </c>
      <c r="C2842" s="184">
        <v>7.87</v>
      </c>
      <c r="D2842" s="127">
        <f>(C2842+4.2+coefficient!$B$19-0.5)/0.9*1.19</f>
        <v>31.164777777777779</v>
      </c>
      <c r="E2842" s="128">
        <f>(C2842+4.2+coefficient!$B$19-0.5)/0.95</f>
        <v>24.810526315789474</v>
      </c>
      <c r="F2842" s="178" t="s">
        <v>841</v>
      </c>
      <c r="G2842" s="179">
        <v>2841</v>
      </c>
      <c r="H2842" s="180">
        <f>(C2842+4.2+coefficient!$B$19)/0.85*1.19</f>
        <v>33.698</v>
      </c>
      <c r="I2842" s="132">
        <v>294</v>
      </c>
      <c r="J2842" s="132">
        <v>167454304</v>
      </c>
      <c r="K2842" s="132">
        <v>455447</v>
      </c>
      <c r="L2842" s="181">
        <f>(C2842+4.2+coefficient!$B$19)/0.88*1.19</f>
        <v>32.549204545454543</v>
      </c>
      <c r="M2842" s="135">
        <v>295</v>
      </c>
      <c r="N2842" s="135">
        <v>167454304</v>
      </c>
      <c r="O2842" s="135">
        <v>455448</v>
      </c>
      <c r="P2842" s="182">
        <f>(C2842+4.2+coefficient!$B$19-0.5)/0.88*1.19</f>
        <v>31.87306818181818</v>
      </c>
      <c r="Q2842" s="137">
        <v>296</v>
      </c>
      <c r="R2842" s="137">
        <v>167454304</v>
      </c>
      <c r="S2842" s="137">
        <v>455449</v>
      </c>
      <c r="T2842" s="186">
        <f t="shared" si="196"/>
        <v>16.321931818181817</v>
      </c>
      <c r="U2842" s="187">
        <v>758</v>
      </c>
      <c r="V2842" s="187">
        <v>167454304</v>
      </c>
      <c r="W2842" s="187">
        <v>603644</v>
      </c>
      <c r="X2842" s="188">
        <f t="shared" si="195"/>
        <v>30.549204545454543</v>
      </c>
      <c r="Y2842" s="189">
        <v>759</v>
      </c>
      <c r="Z2842" s="189">
        <v>167454304</v>
      </c>
      <c r="AA2842" s="189">
        <v>603645</v>
      </c>
      <c r="AB2842" s="357">
        <v>8</v>
      </c>
      <c r="AC2842"/>
      <c r="AD2842"/>
      <c r="AE2842"/>
      <c r="AF2842"/>
      <c r="AG2842"/>
      <c r="AH2842"/>
      <c r="AI2842"/>
      <c r="AJ2842"/>
    </row>
    <row r="2843" spans="1:36" s="4" customFormat="1" x14ac:dyDescent="0.25">
      <c r="A2843" s="125" t="s">
        <v>3683</v>
      </c>
      <c r="B2843" s="183">
        <v>167454305</v>
      </c>
      <c r="C2843" s="184">
        <v>3.91</v>
      </c>
      <c r="D2843" s="127">
        <f>(C2843+4.2+coefficient!$B$20-0.5)/0.9*1.19</f>
        <v>21.96211111111111</v>
      </c>
      <c r="E2843" s="128">
        <f>(C2843+4.2+coefficient!$B$20-0.5)/0.95</f>
        <v>17.484210526315788</v>
      </c>
      <c r="F2843" s="185" t="s">
        <v>842</v>
      </c>
      <c r="G2843" s="179">
        <v>2842</v>
      </c>
      <c r="H2843" s="180">
        <f>(C2843+4.2+coefficient!$B$20)/0.85*1.19</f>
        <v>23.953999999999997</v>
      </c>
      <c r="I2843" s="132">
        <v>294</v>
      </c>
      <c r="J2843" s="132">
        <v>167454305</v>
      </c>
      <c r="K2843" s="132">
        <v>455450</v>
      </c>
      <c r="L2843" s="181">
        <f>(C2843+4.2+coefficient!$B$20)/0.88*1.19</f>
        <v>23.137386363636359</v>
      </c>
      <c r="M2843" s="135">
        <v>295</v>
      </c>
      <c r="N2843" s="135">
        <v>167454305</v>
      </c>
      <c r="O2843" s="135">
        <v>455451</v>
      </c>
      <c r="P2843" s="182">
        <f>(C2843+4.2+coefficient!$B$20-0.5)/0.88*1.19</f>
        <v>22.46125</v>
      </c>
      <c r="Q2843" s="137">
        <v>296</v>
      </c>
      <c r="R2843" s="137">
        <v>167454305</v>
      </c>
      <c r="S2843" s="137">
        <v>455452</v>
      </c>
      <c r="T2843" s="186">
        <f t="shared" si="196"/>
        <v>10.966931818181816</v>
      </c>
      <c r="U2843" s="187">
        <v>758</v>
      </c>
      <c r="V2843" s="187">
        <v>167454305</v>
      </c>
      <c r="W2843" s="187">
        <v>603646</v>
      </c>
      <c r="X2843" s="188">
        <f t="shared" si="195"/>
        <v>21.137386363636359</v>
      </c>
      <c r="Y2843" s="189">
        <v>759</v>
      </c>
      <c r="Z2843" s="189">
        <v>167454305</v>
      </c>
      <c r="AA2843" s="189">
        <v>603647</v>
      </c>
      <c r="AB2843" s="357">
        <v>8</v>
      </c>
      <c r="AC2843"/>
      <c r="AD2843"/>
      <c r="AE2843"/>
      <c r="AF2843"/>
      <c r="AG2843"/>
      <c r="AH2843"/>
      <c r="AI2843"/>
      <c r="AJ2843"/>
    </row>
    <row r="2844" spans="1:36" s="4" customFormat="1" x14ac:dyDescent="0.25">
      <c r="A2844" s="144" t="s">
        <v>3684</v>
      </c>
      <c r="B2844" s="183">
        <v>167454306</v>
      </c>
      <c r="C2844" s="184">
        <v>7.48</v>
      </c>
      <c r="D2844" s="127">
        <f>(C2844+4.2+coefficient!$B$19-0.5)/0.9*1.19</f>
        <v>30.649111111111107</v>
      </c>
      <c r="E2844" s="128">
        <f>(C2844+4.2+coefficient!$B$19-0.5)/0.95</f>
        <v>24.400000000000002</v>
      </c>
      <c r="F2844" s="178" t="s">
        <v>841</v>
      </c>
      <c r="G2844" s="179">
        <v>2843</v>
      </c>
      <c r="H2844" s="180">
        <f>(C2844+4.2+coefficient!$B$19)/0.85*1.19</f>
        <v>33.152000000000001</v>
      </c>
      <c r="I2844" s="132">
        <v>294</v>
      </c>
      <c r="J2844" s="132">
        <v>167454306</v>
      </c>
      <c r="K2844" s="132">
        <v>455453</v>
      </c>
      <c r="L2844" s="181">
        <f>(C2844+4.2+coefficient!$B$19)/0.88*1.19</f>
        <v>32.021818181818183</v>
      </c>
      <c r="M2844" s="135">
        <v>295</v>
      </c>
      <c r="N2844" s="135">
        <v>167454306</v>
      </c>
      <c r="O2844" s="135">
        <v>455454</v>
      </c>
      <c r="P2844" s="182">
        <f>(C2844+4.2+coefficient!$B$19-0.5)/0.88*1.19</f>
        <v>31.345681818181816</v>
      </c>
      <c r="Q2844" s="137">
        <v>296</v>
      </c>
      <c r="R2844" s="137">
        <v>167454306</v>
      </c>
      <c r="S2844" s="137">
        <v>455455</v>
      </c>
      <c r="T2844" s="186">
        <f t="shared" si="196"/>
        <v>15.794545454545453</v>
      </c>
      <c r="U2844" s="187">
        <v>758</v>
      </c>
      <c r="V2844" s="187">
        <v>167454306</v>
      </c>
      <c r="W2844" s="187">
        <v>603648</v>
      </c>
      <c r="X2844" s="188">
        <f t="shared" si="195"/>
        <v>30.021818181818183</v>
      </c>
      <c r="Y2844" s="189">
        <v>759</v>
      </c>
      <c r="Z2844" s="189">
        <v>167454306</v>
      </c>
      <c r="AA2844" s="189">
        <v>603649</v>
      </c>
      <c r="AB2844" s="357">
        <v>8</v>
      </c>
      <c r="AC2844"/>
      <c r="AD2844"/>
      <c r="AE2844"/>
      <c r="AF2844"/>
      <c r="AG2844"/>
      <c r="AH2844"/>
      <c r="AI2844"/>
      <c r="AJ2844"/>
    </row>
    <row r="2845" spans="1:36" s="4" customFormat="1" x14ac:dyDescent="0.25">
      <c r="A2845" s="125" t="s">
        <v>3685</v>
      </c>
      <c r="B2845" s="183">
        <v>167454307</v>
      </c>
      <c r="C2845" s="184">
        <v>3.12</v>
      </c>
      <c r="D2845" s="127">
        <f>(C2845+4.2+coefficient!$B$21-0.5)/0.9*1.19</f>
        <v>18.27311111111111</v>
      </c>
      <c r="E2845" s="128">
        <f>(C2845+4.2+coefficient!$B$21-0.5)/0.95</f>
        <v>14.547368421052633</v>
      </c>
      <c r="F2845" s="185" t="s">
        <v>516</v>
      </c>
      <c r="G2845" s="179">
        <v>2844</v>
      </c>
      <c r="H2845" s="180">
        <f>(C2845+4.2+coefficient!$B$21)/0.85*1.19</f>
        <v>20.047999999999998</v>
      </c>
      <c r="I2845" s="132">
        <v>294</v>
      </c>
      <c r="J2845" s="132">
        <v>167454307</v>
      </c>
      <c r="K2845" s="132">
        <v>455456</v>
      </c>
      <c r="L2845" s="181">
        <f>(C2845+4.2+coefficient!$B$21)/0.88*1.19</f>
        <v>19.364545454545453</v>
      </c>
      <c r="M2845" s="135">
        <v>295</v>
      </c>
      <c r="N2845" s="135">
        <v>167454307</v>
      </c>
      <c r="O2845" s="135">
        <v>455457</v>
      </c>
      <c r="P2845" s="182">
        <f>(C2845+4.2+coefficient!$B$21-0.5)/0.88*1.19</f>
        <v>18.68840909090909</v>
      </c>
      <c r="Q2845" s="137">
        <v>296</v>
      </c>
      <c r="R2845" s="137">
        <v>167454307</v>
      </c>
      <c r="S2845" s="137">
        <v>455458</v>
      </c>
      <c r="T2845" s="186">
        <f t="shared" si="196"/>
        <v>9.8986363636363635</v>
      </c>
      <c r="U2845" s="187">
        <v>758</v>
      </c>
      <c r="V2845" s="187">
        <v>167454307</v>
      </c>
      <c r="W2845" s="187">
        <v>603650</v>
      </c>
      <c r="X2845" s="188">
        <f t="shared" ref="X2845:X2851" si="197">L2845-1</f>
        <v>18.364545454545453</v>
      </c>
      <c r="Y2845" s="189">
        <v>759</v>
      </c>
      <c r="Z2845" s="189">
        <v>167454307</v>
      </c>
      <c r="AA2845" s="189">
        <v>603651</v>
      </c>
      <c r="AB2845" s="357">
        <v>6</v>
      </c>
      <c r="AC2845"/>
      <c r="AD2845"/>
      <c r="AE2845">
        <v>3</v>
      </c>
      <c r="AF2845">
        <v>16.66</v>
      </c>
      <c r="AG2845">
        <v>0</v>
      </c>
      <c r="AH2845"/>
      <c r="AI2845"/>
      <c r="AJ2845"/>
    </row>
    <row r="2846" spans="1:36" s="4" customFormat="1" x14ac:dyDescent="0.25">
      <c r="A2846" s="144" t="s">
        <v>3686</v>
      </c>
      <c r="B2846" s="183">
        <v>167454308</v>
      </c>
      <c r="C2846" s="184">
        <v>3.99</v>
      </c>
      <c r="D2846" s="127">
        <f>(C2846+4.2+coefficient!$B$20-0.5)/0.9*1.19</f>
        <v>22.067888888888888</v>
      </c>
      <c r="E2846" s="128">
        <f>(C2846+4.2+coefficient!$B$20-0.5)/0.95</f>
        <v>17.568421052631582</v>
      </c>
      <c r="F2846" s="178" t="s">
        <v>842</v>
      </c>
      <c r="G2846" s="179">
        <v>2845</v>
      </c>
      <c r="H2846" s="180">
        <f>(C2846+4.2+coefficient!$B$20)/0.85*1.19</f>
        <v>24.066000000000003</v>
      </c>
      <c r="I2846" s="132">
        <v>294</v>
      </c>
      <c r="J2846" s="132">
        <v>167454308</v>
      </c>
      <c r="K2846" s="132">
        <v>455459</v>
      </c>
      <c r="L2846" s="181">
        <f>(C2846+4.2+coefficient!$B$20)/0.88*1.19</f>
        <v>23.245568181818182</v>
      </c>
      <c r="M2846" s="135">
        <v>295</v>
      </c>
      <c r="N2846" s="135">
        <v>167454308</v>
      </c>
      <c r="O2846" s="135">
        <v>455460</v>
      </c>
      <c r="P2846" s="182">
        <f>(C2846+4.2+coefficient!$B$20-0.5)/0.88*1.19</f>
        <v>22.569431818181819</v>
      </c>
      <c r="Q2846" s="137">
        <v>296</v>
      </c>
      <c r="R2846" s="137">
        <v>167454308</v>
      </c>
      <c r="S2846" s="137">
        <v>455461</v>
      </c>
      <c r="T2846" s="186">
        <f t="shared" si="196"/>
        <v>11.075113636363637</v>
      </c>
      <c r="U2846" s="187">
        <v>758</v>
      </c>
      <c r="V2846" s="187">
        <v>167454308</v>
      </c>
      <c r="W2846" s="187">
        <v>603652</v>
      </c>
      <c r="X2846" s="188">
        <f t="shared" si="197"/>
        <v>22.245568181818182</v>
      </c>
      <c r="Y2846" s="189">
        <v>759</v>
      </c>
      <c r="Z2846" s="189">
        <v>167454308</v>
      </c>
      <c r="AA2846" s="189">
        <v>603653</v>
      </c>
      <c r="AB2846" s="357">
        <v>6</v>
      </c>
      <c r="AC2846"/>
      <c r="AD2846"/>
      <c r="AE2846"/>
      <c r="AF2846"/>
      <c r="AG2846"/>
      <c r="AH2846"/>
      <c r="AI2846"/>
      <c r="AJ2846"/>
    </row>
    <row r="2847" spans="1:36" s="4" customFormat="1" x14ac:dyDescent="0.25">
      <c r="A2847" s="125" t="s">
        <v>3687</v>
      </c>
      <c r="B2847" s="183">
        <v>167454309</v>
      </c>
      <c r="C2847" s="184">
        <v>7.56</v>
      </c>
      <c r="D2847" s="127">
        <f>(C2847+4.2+coefficient!$B$19-0.5)/0.9*1.19</f>
        <v>30.754888888888885</v>
      </c>
      <c r="E2847" s="128">
        <f>(C2847+4.2+coefficient!$B$19-0.5)/0.95</f>
        <v>24.484210526315788</v>
      </c>
      <c r="F2847" s="185" t="s">
        <v>841</v>
      </c>
      <c r="G2847" s="179">
        <v>2846</v>
      </c>
      <c r="H2847" s="180">
        <f>(C2847+4.2+coefficient!$B$19)/0.85*1.19</f>
        <v>33.263999999999996</v>
      </c>
      <c r="I2847" s="132">
        <v>294</v>
      </c>
      <c r="J2847" s="132">
        <v>167454309</v>
      </c>
      <c r="K2847" s="132">
        <v>455462</v>
      </c>
      <c r="L2847" s="181">
        <f>(C2847+4.2+coefficient!$B$19)/0.88*1.19</f>
        <v>32.129999999999995</v>
      </c>
      <c r="M2847" s="135">
        <v>295</v>
      </c>
      <c r="N2847" s="135">
        <v>167454309</v>
      </c>
      <c r="O2847" s="135">
        <v>455463</v>
      </c>
      <c r="P2847" s="182">
        <f>(C2847+4.2+coefficient!$B$19-0.5)/0.88*1.19</f>
        <v>31.453863636363632</v>
      </c>
      <c r="Q2847" s="137">
        <v>296</v>
      </c>
      <c r="R2847" s="137">
        <v>167454309</v>
      </c>
      <c r="S2847" s="137">
        <v>455464</v>
      </c>
      <c r="T2847" s="186">
        <f t="shared" si="196"/>
        <v>15.902727272727272</v>
      </c>
      <c r="U2847" s="187">
        <v>758</v>
      </c>
      <c r="V2847" s="187">
        <v>167454309</v>
      </c>
      <c r="W2847" s="187">
        <v>603654</v>
      </c>
      <c r="X2847" s="188">
        <f t="shared" si="197"/>
        <v>31.129999999999995</v>
      </c>
      <c r="Y2847" s="189">
        <v>759</v>
      </c>
      <c r="Z2847" s="189">
        <v>167454309</v>
      </c>
      <c r="AA2847" s="189">
        <v>603655</v>
      </c>
      <c r="AB2847" s="357">
        <v>6</v>
      </c>
      <c r="AC2847"/>
      <c r="AD2847"/>
      <c r="AE2847"/>
      <c r="AF2847"/>
      <c r="AG2847"/>
      <c r="AH2847"/>
      <c r="AI2847"/>
      <c r="AJ2847"/>
    </row>
    <row r="2848" spans="1:36" s="4" customFormat="1" x14ac:dyDescent="0.25">
      <c r="A2848" s="144" t="s">
        <v>3688</v>
      </c>
      <c r="B2848" s="183">
        <v>167454310</v>
      </c>
      <c r="C2848" s="184">
        <v>4.63</v>
      </c>
      <c r="D2848" s="127">
        <f>(C2848+4.2+coefficient!$B$20-0.5)/0.9*1.19</f>
        <v>22.914111111111108</v>
      </c>
      <c r="E2848" s="128">
        <f>(C2848+4.2+coefficient!$B$20-0.5)/0.95</f>
        <v>18.242105263157892</v>
      </c>
      <c r="F2848" s="178" t="s">
        <v>842</v>
      </c>
      <c r="G2848" s="179">
        <v>2847</v>
      </c>
      <c r="H2848" s="180">
        <f>(C2848+4.2+coefficient!$B$20)/0.85*1.19</f>
        <v>24.962</v>
      </c>
      <c r="I2848" s="132">
        <v>294</v>
      </c>
      <c r="J2848" s="132">
        <v>167454310</v>
      </c>
      <c r="K2848" s="132">
        <v>455465</v>
      </c>
      <c r="L2848" s="181">
        <f>(C2848+4.2+coefficient!$B$20)/0.88*1.19</f>
        <v>24.111022727272722</v>
      </c>
      <c r="M2848" s="135">
        <v>295</v>
      </c>
      <c r="N2848" s="135">
        <v>167454310</v>
      </c>
      <c r="O2848" s="135">
        <v>455466</v>
      </c>
      <c r="P2848" s="182">
        <f>(C2848+4.2+coefficient!$B$20-0.5)/0.88*1.19</f>
        <v>23.434886363636359</v>
      </c>
      <c r="Q2848" s="137">
        <v>296</v>
      </c>
      <c r="R2848" s="137">
        <v>167454310</v>
      </c>
      <c r="S2848" s="137">
        <v>455467</v>
      </c>
      <c r="T2848" s="186">
        <f t="shared" si="196"/>
        <v>11.940568181818181</v>
      </c>
      <c r="U2848" s="187">
        <v>758</v>
      </c>
      <c r="V2848" s="187">
        <v>167454310</v>
      </c>
      <c r="W2848" s="187">
        <v>603656</v>
      </c>
      <c r="X2848" s="188">
        <f t="shared" si="197"/>
        <v>23.111022727272722</v>
      </c>
      <c r="Y2848" s="189">
        <v>759</v>
      </c>
      <c r="Z2848" s="189">
        <v>167454310</v>
      </c>
      <c r="AA2848" s="189">
        <v>603657</v>
      </c>
      <c r="AB2848" s="357">
        <v>6</v>
      </c>
      <c r="AC2848"/>
      <c r="AD2848"/>
      <c r="AE2848"/>
      <c r="AF2848"/>
      <c r="AG2848"/>
      <c r="AH2848"/>
      <c r="AI2848"/>
      <c r="AJ2848"/>
    </row>
    <row r="2849" spans="1:36" s="4" customFormat="1" x14ac:dyDescent="0.25">
      <c r="A2849" s="125" t="s">
        <v>3689</v>
      </c>
      <c r="B2849" s="183">
        <v>167454311</v>
      </c>
      <c r="C2849" s="184">
        <v>8.1999999999999993</v>
      </c>
      <c r="D2849" s="127">
        <f>(C2849+4.2+coefficient!$B$19-0.5)/0.9*1.19</f>
        <v>31.601111111111106</v>
      </c>
      <c r="E2849" s="128">
        <f>(C2849+4.2+coefficient!$B$19-0.5)/0.95</f>
        <v>25.157894736842106</v>
      </c>
      <c r="F2849" s="185" t="s">
        <v>841</v>
      </c>
      <c r="G2849" s="179">
        <v>2848</v>
      </c>
      <c r="H2849" s="180">
        <f>(C2849+4.2+coefficient!$B$19)/0.85*1.19</f>
        <v>34.159999999999997</v>
      </c>
      <c r="I2849" s="132">
        <v>294</v>
      </c>
      <c r="J2849" s="132">
        <v>167454311</v>
      </c>
      <c r="K2849" s="132">
        <v>455468</v>
      </c>
      <c r="L2849" s="181">
        <f>(C2849+4.2+coefficient!$B$19)/0.88*1.19</f>
        <v>32.995454545454542</v>
      </c>
      <c r="M2849" s="135">
        <v>295</v>
      </c>
      <c r="N2849" s="135">
        <v>167454311</v>
      </c>
      <c r="O2849" s="135">
        <v>455469</v>
      </c>
      <c r="P2849" s="182">
        <f>(C2849+4.2+coefficient!$B$19-0.5)/0.88*1.19</f>
        <v>32.319318181818176</v>
      </c>
      <c r="Q2849" s="137">
        <v>296</v>
      </c>
      <c r="R2849" s="137">
        <v>167454311</v>
      </c>
      <c r="S2849" s="137">
        <v>455470</v>
      </c>
      <c r="T2849" s="186">
        <f t="shared" si="196"/>
        <v>16.768181818181816</v>
      </c>
      <c r="U2849" s="187">
        <v>758</v>
      </c>
      <c r="V2849" s="187">
        <v>167454311</v>
      </c>
      <c r="W2849" s="187">
        <v>603658</v>
      </c>
      <c r="X2849" s="188">
        <f t="shared" si="197"/>
        <v>31.995454545454542</v>
      </c>
      <c r="Y2849" s="189">
        <v>759</v>
      </c>
      <c r="Z2849" s="189">
        <v>167454311</v>
      </c>
      <c r="AA2849" s="189">
        <v>603659</v>
      </c>
      <c r="AB2849" s="357">
        <v>6</v>
      </c>
      <c r="AC2849"/>
      <c r="AD2849"/>
      <c r="AE2849"/>
      <c r="AF2849"/>
      <c r="AG2849"/>
      <c r="AH2849"/>
      <c r="AI2849"/>
      <c r="AJ2849"/>
    </row>
    <row r="2850" spans="1:36" s="4" customFormat="1" x14ac:dyDescent="0.25">
      <c r="A2850" s="144" t="s">
        <v>3690</v>
      </c>
      <c r="B2850" s="183">
        <v>167454312</v>
      </c>
      <c r="C2850" s="184">
        <v>4.24</v>
      </c>
      <c r="D2850" s="127">
        <f>(C2850+4.2+coefficient!$B$20-0.5)/0.9*1.19</f>
        <v>22.398444444444443</v>
      </c>
      <c r="E2850" s="128">
        <f>(C2850+4.2+coefficient!$B$20-0.5)/0.95</f>
        <v>17.831578947368424</v>
      </c>
      <c r="F2850" s="178" t="s">
        <v>842</v>
      </c>
      <c r="G2850" s="179">
        <v>2849</v>
      </c>
      <c r="H2850" s="180">
        <f>(C2850+4.2+coefficient!$B$20)/0.85*1.19</f>
        <v>24.416</v>
      </c>
      <c r="I2850" s="132">
        <v>294</v>
      </c>
      <c r="J2850" s="132">
        <v>167454312</v>
      </c>
      <c r="K2850" s="132">
        <v>455471</v>
      </c>
      <c r="L2850" s="181">
        <f>(C2850+4.2+coefficient!$B$20)/0.88*1.19</f>
        <v>23.583636363636366</v>
      </c>
      <c r="M2850" s="135">
        <v>295</v>
      </c>
      <c r="N2850" s="135">
        <v>167454312</v>
      </c>
      <c r="O2850" s="135">
        <v>455472</v>
      </c>
      <c r="P2850" s="182">
        <f>(C2850+4.2+coefficient!$B$20-0.5)/0.88*1.19</f>
        <v>22.907499999999999</v>
      </c>
      <c r="Q2850" s="137">
        <v>296</v>
      </c>
      <c r="R2850" s="137">
        <v>167454312</v>
      </c>
      <c r="S2850" s="137">
        <v>455473</v>
      </c>
      <c r="T2850" s="186">
        <f t="shared" si="196"/>
        <v>11.413181818181819</v>
      </c>
      <c r="U2850" s="187">
        <v>758</v>
      </c>
      <c r="V2850" s="187">
        <v>167454312</v>
      </c>
      <c r="W2850" s="187">
        <v>603660</v>
      </c>
      <c r="X2850" s="188">
        <f t="shared" si="197"/>
        <v>22.583636363636366</v>
      </c>
      <c r="Y2850" s="189">
        <v>759</v>
      </c>
      <c r="Z2850" s="189">
        <v>167454312</v>
      </c>
      <c r="AA2850" s="189">
        <v>603661</v>
      </c>
      <c r="AB2850" s="357">
        <v>6</v>
      </c>
      <c r="AC2850"/>
      <c r="AD2850"/>
      <c r="AE2850"/>
      <c r="AF2850"/>
      <c r="AG2850"/>
      <c r="AH2850"/>
      <c r="AI2850"/>
      <c r="AJ2850"/>
    </row>
    <row r="2851" spans="1:36" s="4" customFormat="1" x14ac:dyDescent="0.25">
      <c r="A2851" s="125" t="s">
        <v>3691</v>
      </c>
      <c r="B2851" s="183">
        <v>167454313</v>
      </c>
      <c r="C2851" s="184">
        <v>7.81</v>
      </c>
      <c r="D2851" s="127">
        <f>(C2851+4.2+coefficient!$B$19-0.5)/0.9*1.19</f>
        <v>31.085444444444441</v>
      </c>
      <c r="E2851" s="128">
        <f>(C2851+4.2+coefficient!$B$19-0.5)/0.95</f>
        <v>24.747368421052631</v>
      </c>
      <c r="F2851" s="185" t="s">
        <v>841</v>
      </c>
      <c r="G2851" s="179">
        <v>2850</v>
      </c>
      <c r="H2851" s="180">
        <f>(C2851+4.2+coefficient!$B$19)/0.85*1.19</f>
        <v>33.613999999999997</v>
      </c>
      <c r="I2851" s="132">
        <v>294</v>
      </c>
      <c r="J2851" s="132">
        <v>167454313</v>
      </c>
      <c r="K2851" s="132">
        <v>455474</v>
      </c>
      <c r="L2851" s="181">
        <f>(C2851+4.2+coefficient!$B$19)/0.88*1.19</f>
        <v>32.468068181818175</v>
      </c>
      <c r="M2851" s="135">
        <v>295</v>
      </c>
      <c r="N2851" s="135">
        <v>167454313</v>
      </c>
      <c r="O2851" s="135">
        <v>455475</v>
      </c>
      <c r="P2851" s="182">
        <f>(C2851+4.2+coefficient!$B$19-0.5)/0.88*1.19</f>
        <v>31.791931818181816</v>
      </c>
      <c r="Q2851" s="137">
        <v>296</v>
      </c>
      <c r="R2851" s="137">
        <v>167454313</v>
      </c>
      <c r="S2851" s="137">
        <v>455476</v>
      </c>
      <c r="T2851" s="186">
        <f t="shared" si="196"/>
        <v>16.240795454545452</v>
      </c>
      <c r="U2851" s="187">
        <v>758</v>
      </c>
      <c r="V2851" s="187">
        <v>167454313</v>
      </c>
      <c r="W2851" s="187">
        <v>603662</v>
      </c>
      <c r="X2851" s="188">
        <f t="shared" si="197"/>
        <v>31.468068181818175</v>
      </c>
      <c r="Y2851" s="189">
        <v>759</v>
      </c>
      <c r="Z2851" s="189">
        <v>167454313</v>
      </c>
      <c r="AA2851" s="189">
        <v>603663</v>
      </c>
      <c r="AB2851" s="357">
        <v>6</v>
      </c>
      <c r="AC2851"/>
      <c r="AD2851"/>
      <c r="AE2851"/>
      <c r="AF2851"/>
      <c r="AG2851"/>
      <c r="AH2851"/>
      <c r="AI2851"/>
      <c r="AJ2851"/>
    </row>
    <row r="2852" spans="1:36" s="4" customFormat="1" x14ac:dyDescent="0.25">
      <c r="A2852" s="146" t="s">
        <v>3692</v>
      </c>
      <c r="B2852" s="190">
        <v>167454314</v>
      </c>
      <c r="C2852" s="191">
        <v>3.85</v>
      </c>
      <c r="D2852" s="192">
        <f>(C2852+4.2+coefficient!$B$21-0.5)/0.9*1.19</f>
        <v>19.238333333333333</v>
      </c>
      <c r="E2852" s="193">
        <f>(C2852+4.2+coefficient!$B$21-0.5)/0.95</f>
        <v>15.315789473684212</v>
      </c>
      <c r="F2852" s="178" t="s">
        <v>516</v>
      </c>
      <c r="G2852" s="179">
        <v>2851</v>
      </c>
      <c r="H2852" s="180">
        <f>(C2852+4.2+coefficient!$B$21)/0.85*1.19</f>
        <v>21.07</v>
      </c>
      <c r="I2852" s="132">
        <v>294</v>
      </c>
      <c r="J2852" s="132">
        <v>167454314</v>
      </c>
      <c r="K2852" s="132">
        <v>455477</v>
      </c>
      <c r="L2852" s="181">
        <f>(C2852+4.2+coefficient!$B$21)/0.88*1.19</f>
        <v>20.351704545454545</v>
      </c>
      <c r="M2852" s="135">
        <v>295</v>
      </c>
      <c r="N2852" s="135">
        <v>167454314</v>
      </c>
      <c r="O2852" s="135">
        <v>455478</v>
      </c>
      <c r="P2852" s="182">
        <f>(C2852+4.2+coefficient!$B$21-0.5)/0.88*1.19</f>
        <v>19.675568181818182</v>
      </c>
      <c r="Q2852" s="137">
        <v>296</v>
      </c>
      <c r="R2852" s="137">
        <v>167454314</v>
      </c>
      <c r="S2852" s="137">
        <v>455479</v>
      </c>
      <c r="T2852" s="186">
        <f t="shared" si="196"/>
        <v>10.885795454545455</v>
      </c>
      <c r="U2852" s="187">
        <v>758</v>
      </c>
      <c r="V2852" s="187">
        <v>167454314</v>
      </c>
      <c r="W2852" s="187">
        <v>603664</v>
      </c>
      <c r="X2852" s="188">
        <f t="shared" ref="X2852:X2859" si="198">L2852-2</f>
        <v>18.351704545454545</v>
      </c>
      <c r="Y2852" s="189">
        <v>759</v>
      </c>
      <c r="Z2852" s="189">
        <v>167454314</v>
      </c>
      <c r="AA2852" s="189">
        <v>603665</v>
      </c>
      <c r="AB2852" s="357">
        <v>19</v>
      </c>
      <c r="AC2852"/>
      <c r="AD2852"/>
      <c r="AE2852"/>
      <c r="AF2852"/>
      <c r="AG2852"/>
      <c r="AH2852"/>
      <c r="AI2852"/>
      <c r="AJ2852"/>
    </row>
    <row r="2853" spans="1:36" s="4" customFormat="1" x14ac:dyDescent="0.25">
      <c r="A2853" s="148" t="s">
        <v>3693</v>
      </c>
      <c r="B2853" s="190">
        <v>167454315</v>
      </c>
      <c r="C2853" s="191">
        <v>4.8099999999999996</v>
      </c>
      <c r="D2853" s="192">
        <f>(C2853+4.2+coefficient!$B$20-0.5)/0.9*1.19</f>
        <v>23.152111111111108</v>
      </c>
      <c r="E2853" s="193">
        <f>(C2853+4.2+coefficient!$B$20-0.5)/0.95</f>
        <v>18.431578947368418</v>
      </c>
      <c r="F2853" s="185" t="s">
        <v>842</v>
      </c>
      <c r="G2853" s="179">
        <v>2852</v>
      </c>
      <c r="H2853" s="180">
        <f>(C2853+4.2+coefficient!$B$20)/0.85*1.19</f>
        <v>25.213999999999999</v>
      </c>
      <c r="I2853" s="132">
        <v>294</v>
      </c>
      <c r="J2853" s="132">
        <v>167454315</v>
      </c>
      <c r="K2853" s="132">
        <v>455480</v>
      </c>
      <c r="L2853" s="181">
        <f>(C2853+4.2+coefficient!$B$20)/0.88*1.19</f>
        <v>24.354431818181816</v>
      </c>
      <c r="M2853" s="135">
        <v>295</v>
      </c>
      <c r="N2853" s="135">
        <v>167454315</v>
      </c>
      <c r="O2853" s="135">
        <v>455481</v>
      </c>
      <c r="P2853" s="182">
        <f>(C2853+4.2+coefficient!$B$20-0.5)/0.88*1.19</f>
        <v>23.678295454545449</v>
      </c>
      <c r="Q2853" s="137">
        <v>296</v>
      </c>
      <c r="R2853" s="137">
        <v>167454315</v>
      </c>
      <c r="S2853" s="137">
        <v>455482</v>
      </c>
      <c r="T2853" s="186">
        <f t="shared" si="196"/>
        <v>12.183977272727272</v>
      </c>
      <c r="U2853" s="187">
        <v>758</v>
      </c>
      <c r="V2853" s="187">
        <v>167454315</v>
      </c>
      <c r="W2853" s="187">
        <v>603666</v>
      </c>
      <c r="X2853" s="188">
        <f t="shared" si="198"/>
        <v>22.354431818181816</v>
      </c>
      <c r="Y2853" s="189">
        <v>759</v>
      </c>
      <c r="Z2853" s="189">
        <v>167454315</v>
      </c>
      <c r="AA2853" s="189">
        <v>603667</v>
      </c>
      <c r="AB2853" s="357">
        <v>19</v>
      </c>
      <c r="AC2853"/>
      <c r="AD2853"/>
      <c r="AE2853"/>
      <c r="AF2853"/>
      <c r="AG2853"/>
      <c r="AH2853"/>
      <c r="AI2853"/>
      <c r="AJ2853"/>
    </row>
    <row r="2854" spans="1:36" s="4" customFormat="1" x14ac:dyDescent="0.25">
      <c r="A2854" s="146" t="s">
        <v>3694</v>
      </c>
      <c r="B2854" s="190">
        <v>167454316</v>
      </c>
      <c r="C2854" s="191">
        <v>5.27</v>
      </c>
      <c r="D2854" s="192">
        <f>(C2854+4.2+coefficient!$B$20-0.5)/0.9*1.19</f>
        <v>23.760333333333332</v>
      </c>
      <c r="E2854" s="193">
        <f>(C2854+4.2+coefficient!$B$20-0.5)/0.95</f>
        <v>18.91578947368421</v>
      </c>
      <c r="F2854" s="178" t="s">
        <v>842</v>
      </c>
      <c r="G2854" s="179">
        <v>2853</v>
      </c>
      <c r="H2854" s="180">
        <f>(C2854+4.2+coefficient!$B$20)/0.85*1.19</f>
        <v>25.858000000000001</v>
      </c>
      <c r="I2854" s="132">
        <v>294</v>
      </c>
      <c r="J2854" s="132">
        <v>167454316</v>
      </c>
      <c r="K2854" s="132">
        <v>455483</v>
      </c>
      <c r="L2854" s="181">
        <f>(C2854+4.2+coefficient!$B$20)/0.88*1.19</f>
        <v>24.976477272727273</v>
      </c>
      <c r="M2854" s="135">
        <v>295</v>
      </c>
      <c r="N2854" s="135">
        <v>167454316</v>
      </c>
      <c r="O2854" s="135">
        <v>455484</v>
      </c>
      <c r="P2854" s="182">
        <f>(C2854+4.2+coefficient!$B$20-0.5)/0.88*1.19</f>
        <v>24.300340909090906</v>
      </c>
      <c r="Q2854" s="137">
        <v>296</v>
      </c>
      <c r="R2854" s="137">
        <v>167454316</v>
      </c>
      <c r="S2854" s="137">
        <v>455485</v>
      </c>
      <c r="T2854" s="186">
        <f t="shared" si="196"/>
        <v>12.806022727272724</v>
      </c>
      <c r="U2854" s="187">
        <v>758</v>
      </c>
      <c r="V2854" s="187">
        <v>167454316</v>
      </c>
      <c r="W2854" s="187">
        <v>603668</v>
      </c>
      <c r="X2854" s="188">
        <f t="shared" si="198"/>
        <v>22.976477272727273</v>
      </c>
      <c r="Y2854" s="189">
        <v>759</v>
      </c>
      <c r="Z2854" s="189">
        <v>167454316</v>
      </c>
      <c r="AA2854" s="189">
        <v>603669</v>
      </c>
      <c r="AB2854" s="357">
        <v>19</v>
      </c>
      <c r="AC2854"/>
      <c r="AD2854"/>
      <c r="AE2854"/>
      <c r="AF2854"/>
      <c r="AG2854"/>
      <c r="AH2854"/>
      <c r="AI2854"/>
      <c r="AJ2854"/>
    </row>
    <row r="2855" spans="1:36" s="4" customFormat="1" x14ac:dyDescent="0.25">
      <c r="A2855" s="148" t="s">
        <v>3695</v>
      </c>
      <c r="B2855" s="190">
        <v>167454317</v>
      </c>
      <c r="C2855" s="191">
        <v>4.42</v>
      </c>
      <c r="D2855" s="192">
        <f>(C2855+4.2+coefficient!$B$21-0.5)/0.9*1.19</f>
        <v>19.992000000000001</v>
      </c>
      <c r="E2855" s="193">
        <f>(C2855+4.2+coefficient!$B$21-0.5)/0.95</f>
        <v>15.915789473684212</v>
      </c>
      <c r="F2855" s="185" t="s">
        <v>516</v>
      </c>
      <c r="G2855" s="179">
        <v>2854</v>
      </c>
      <c r="H2855" s="180">
        <f>(C2855+4.2+coefficient!$B$21)/0.85*1.19</f>
        <v>21.868000000000002</v>
      </c>
      <c r="I2855" s="132">
        <v>294</v>
      </c>
      <c r="J2855" s="132">
        <v>167454317</v>
      </c>
      <c r="K2855" s="132">
        <v>455486</v>
      </c>
      <c r="L2855" s="181">
        <f>(C2855+4.2+coefficient!$B$21)/0.88*1.19</f>
        <v>21.122499999999999</v>
      </c>
      <c r="M2855" s="135">
        <v>295</v>
      </c>
      <c r="N2855" s="135">
        <v>167454317</v>
      </c>
      <c r="O2855" s="135">
        <v>455487</v>
      </c>
      <c r="P2855" s="182">
        <f>(C2855+4.2+coefficient!$B$21-0.5)/0.88*1.19</f>
        <v>20.446363636363639</v>
      </c>
      <c r="Q2855" s="137">
        <v>296</v>
      </c>
      <c r="R2855" s="137">
        <v>167454317</v>
      </c>
      <c r="S2855" s="137">
        <v>455488</v>
      </c>
      <c r="T2855" s="186">
        <f t="shared" si="196"/>
        <v>11.656590909090911</v>
      </c>
      <c r="U2855" s="187">
        <v>758</v>
      </c>
      <c r="V2855" s="187">
        <v>167454317</v>
      </c>
      <c r="W2855" s="187">
        <v>603670</v>
      </c>
      <c r="X2855" s="188">
        <f t="shared" si="198"/>
        <v>19.122499999999999</v>
      </c>
      <c r="Y2855" s="189">
        <v>759</v>
      </c>
      <c r="Z2855" s="189">
        <v>167454317</v>
      </c>
      <c r="AA2855" s="189">
        <v>603671</v>
      </c>
      <c r="AB2855" s="357">
        <v>19</v>
      </c>
      <c r="AC2855"/>
      <c r="AD2855"/>
      <c r="AE2855"/>
      <c r="AF2855"/>
      <c r="AG2855"/>
      <c r="AH2855"/>
      <c r="AI2855"/>
      <c r="AJ2855"/>
    </row>
    <row r="2856" spans="1:36" s="4" customFormat="1" x14ac:dyDescent="0.25">
      <c r="A2856" s="146" t="s">
        <v>3696</v>
      </c>
      <c r="B2856" s="190">
        <v>167454318</v>
      </c>
      <c r="C2856" s="191">
        <v>5.38</v>
      </c>
      <c r="D2856" s="192">
        <f>(C2856+4.2+coefficient!$B$20-0.5)/0.9*1.19</f>
        <v>23.905777777777772</v>
      </c>
      <c r="E2856" s="193">
        <f>(C2856+4.2+coefficient!$B$20-0.5)/0.95</f>
        <v>19.03157894736842</v>
      </c>
      <c r="F2856" s="178" t="s">
        <v>842</v>
      </c>
      <c r="G2856" s="179">
        <v>2855</v>
      </c>
      <c r="H2856" s="180">
        <f>(C2856+4.2+coefficient!$B$20)/0.85*1.19</f>
        <v>26.011999999999997</v>
      </c>
      <c r="I2856" s="132">
        <v>294</v>
      </c>
      <c r="J2856" s="132">
        <v>167454318</v>
      </c>
      <c r="K2856" s="132">
        <v>455489</v>
      </c>
      <c r="L2856" s="181">
        <f>(C2856+4.2+coefficient!$B$20)/0.88*1.19</f>
        <v>25.125227272727273</v>
      </c>
      <c r="M2856" s="135">
        <v>295</v>
      </c>
      <c r="N2856" s="135">
        <v>167454318</v>
      </c>
      <c r="O2856" s="135">
        <v>455490</v>
      </c>
      <c r="P2856" s="182">
        <f>(C2856+4.2+coefficient!$B$20-0.5)/0.88*1.19</f>
        <v>24.449090909090906</v>
      </c>
      <c r="Q2856" s="137">
        <v>296</v>
      </c>
      <c r="R2856" s="137">
        <v>167454318</v>
      </c>
      <c r="S2856" s="137">
        <v>455491</v>
      </c>
      <c r="T2856" s="186">
        <f t="shared" si="196"/>
        <v>12.954772727272728</v>
      </c>
      <c r="U2856" s="187">
        <v>758</v>
      </c>
      <c r="V2856" s="187">
        <v>167454318</v>
      </c>
      <c r="W2856" s="187">
        <v>603672</v>
      </c>
      <c r="X2856" s="188">
        <f t="shared" si="198"/>
        <v>23.125227272727273</v>
      </c>
      <c r="Y2856" s="189">
        <v>759</v>
      </c>
      <c r="Z2856" s="189">
        <v>167454318</v>
      </c>
      <c r="AA2856" s="189">
        <v>603673</v>
      </c>
      <c r="AB2856" s="357">
        <v>19</v>
      </c>
      <c r="AC2856"/>
      <c r="AD2856"/>
      <c r="AE2856"/>
      <c r="AF2856"/>
      <c r="AG2856"/>
      <c r="AH2856"/>
      <c r="AI2856"/>
      <c r="AJ2856"/>
    </row>
    <row r="2857" spans="1:36" s="4" customFormat="1" x14ac:dyDescent="0.25">
      <c r="A2857" s="148" t="s">
        <v>3697</v>
      </c>
      <c r="B2857" s="190">
        <v>167454319</v>
      </c>
      <c r="C2857" s="191">
        <v>5.84</v>
      </c>
      <c r="D2857" s="192">
        <f>(C2857+4.2+coefficient!$B$20-0.5)/0.9*1.19</f>
        <v>24.513999999999996</v>
      </c>
      <c r="E2857" s="193">
        <f>(C2857+4.2+coefficient!$B$20-0.5)/0.95</f>
        <v>19.515789473684212</v>
      </c>
      <c r="F2857" s="185" t="s">
        <v>842</v>
      </c>
      <c r="G2857" s="179">
        <v>2856</v>
      </c>
      <c r="H2857" s="180">
        <f>(C2857+4.2+coefficient!$B$20)/0.85*1.19</f>
        <v>26.655999999999999</v>
      </c>
      <c r="I2857" s="132">
        <v>294</v>
      </c>
      <c r="J2857" s="132">
        <v>167454319</v>
      </c>
      <c r="K2857" s="132">
        <v>455492</v>
      </c>
      <c r="L2857" s="181">
        <f>(C2857+4.2+coefficient!$B$20)/0.88*1.19</f>
        <v>25.747272727272726</v>
      </c>
      <c r="M2857" s="135">
        <v>295</v>
      </c>
      <c r="N2857" s="135">
        <v>167454319</v>
      </c>
      <c r="O2857" s="135">
        <v>455493</v>
      </c>
      <c r="P2857" s="182">
        <f>(C2857+4.2+coefficient!$B$20-0.5)/0.88*1.19</f>
        <v>25.071136363636359</v>
      </c>
      <c r="Q2857" s="137">
        <v>296</v>
      </c>
      <c r="R2857" s="137">
        <v>167454319</v>
      </c>
      <c r="S2857" s="137">
        <v>455494</v>
      </c>
      <c r="T2857" s="186">
        <f t="shared" si="196"/>
        <v>13.576818181818179</v>
      </c>
      <c r="U2857" s="187">
        <v>758</v>
      </c>
      <c r="V2857" s="187">
        <v>167454319</v>
      </c>
      <c r="W2857" s="187">
        <v>603674</v>
      </c>
      <c r="X2857" s="188">
        <f t="shared" si="198"/>
        <v>23.747272727272726</v>
      </c>
      <c r="Y2857" s="189">
        <v>759</v>
      </c>
      <c r="Z2857" s="189">
        <v>167454319</v>
      </c>
      <c r="AA2857" s="189">
        <v>603675</v>
      </c>
      <c r="AB2857" s="357">
        <v>19</v>
      </c>
      <c r="AC2857"/>
      <c r="AD2857"/>
      <c r="AE2857"/>
      <c r="AF2857"/>
      <c r="AG2857"/>
      <c r="AH2857"/>
      <c r="AI2857"/>
      <c r="AJ2857"/>
    </row>
    <row r="2858" spans="1:36" s="4" customFormat="1" x14ac:dyDescent="0.25">
      <c r="A2858" s="146" t="s">
        <v>3698</v>
      </c>
      <c r="B2858" s="190">
        <v>167454320</v>
      </c>
      <c r="C2858" s="191">
        <v>4.7</v>
      </c>
      <c r="D2858" s="192">
        <f>(C2858+4.2+coefficient!$B$21-0.5)/0.9*1.19</f>
        <v>20.362222222222222</v>
      </c>
      <c r="E2858" s="193">
        <f>(C2858+4.2+coefficient!$B$21-0.5)/0.95</f>
        <v>16.210526315789476</v>
      </c>
      <c r="F2858" s="178" t="s">
        <v>516</v>
      </c>
      <c r="G2858" s="179">
        <v>2857</v>
      </c>
      <c r="H2858" s="180">
        <f>(C2858+4.2+coefficient!$B$21)/0.85*1.19</f>
        <v>22.26</v>
      </c>
      <c r="I2858" s="132">
        <v>294</v>
      </c>
      <c r="J2858" s="132">
        <v>167454320</v>
      </c>
      <c r="K2858" s="132">
        <v>455495</v>
      </c>
      <c r="L2858" s="181">
        <f>(C2858+4.2+coefficient!$B$21)/0.88*1.19</f>
        <v>21.501136363636366</v>
      </c>
      <c r="M2858" s="135">
        <v>295</v>
      </c>
      <c r="N2858" s="135">
        <v>167454320</v>
      </c>
      <c r="O2858" s="135">
        <v>455496</v>
      </c>
      <c r="P2858" s="182">
        <f>(C2858+4.2+coefficient!$B$21-0.5)/0.88*1.19</f>
        <v>20.824999999999999</v>
      </c>
      <c r="Q2858" s="137">
        <v>296</v>
      </c>
      <c r="R2858" s="137">
        <v>167454320</v>
      </c>
      <c r="S2858" s="137">
        <v>455497</v>
      </c>
      <c r="T2858" s="186">
        <f t="shared" si="196"/>
        <v>12.035227272727273</v>
      </c>
      <c r="U2858" s="187">
        <v>758</v>
      </c>
      <c r="V2858" s="187">
        <v>167454320</v>
      </c>
      <c r="W2858" s="187">
        <v>603676</v>
      </c>
      <c r="X2858" s="188">
        <f t="shared" si="198"/>
        <v>19.501136363636366</v>
      </c>
      <c r="Y2858" s="189">
        <v>759</v>
      </c>
      <c r="Z2858" s="189">
        <v>167454320</v>
      </c>
      <c r="AA2858" s="189">
        <v>603677</v>
      </c>
      <c r="AB2858" s="357">
        <v>19</v>
      </c>
      <c r="AC2858"/>
      <c r="AD2858"/>
      <c r="AE2858"/>
      <c r="AF2858"/>
      <c r="AG2858"/>
      <c r="AH2858"/>
      <c r="AI2858"/>
      <c r="AJ2858"/>
    </row>
    <row r="2859" spans="1:36" s="4" customFormat="1" x14ac:dyDescent="0.25">
      <c r="A2859" s="148" t="s">
        <v>3699</v>
      </c>
      <c r="B2859" s="190">
        <v>167454321</v>
      </c>
      <c r="C2859" s="191">
        <v>5.66</v>
      </c>
      <c r="D2859" s="192">
        <f>(C2859+4.2+coefficient!$B$20-0.5)/0.9*1.19</f>
        <v>24.275999999999996</v>
      </c>
      <c r="E2859" s="193">
        <f>(C2859+4.2+coefficient!$B$20-0.5)/0.95</f>
        <v>19.326315789473686</v>
      </c>
      <c r="F2859" s="185" t="s">
        <v>842</v>
      </c>
      <c r="G2859" s="179">
        <v>2858</v>
      </c>
      <c r="H2859" s="180">
        <f>(C2859+4.2+coefficient!$B$20)/0.85*1.19</f>
        <v>26.403999999999996</v>
      </c>
      <c r="I2859" s="132">
        <v>294</v>
      </c>
      <c r="J2859" s="132">
        <v>167454321</v>
      </c>
      <c r="K2859" s="132">
        <v>455498</v>
      </c>
      <c r="L2859" s="181">
        <f>(C2859+4.2+coefficient!$B$20)/0.88*1.19</f>
        <v>25.503863636363633</v>
      </c>
      <c r="M2859" s="135">
        <v>295</v>
      </c>
      <c r="N2859" s="135">
        <v>167454321</v>
      </c>
      <c r="O2859" s="135">
        <v>455499</v>
      </c>
      <c r="P2859" s="182">
        <f>(C2859+4.2+coefficient!$B$20-0.5)/0.88*1.19</f>
        <v>24.82772727272727</v>
      </c>
      <c r="Q2859" s="137">
        <v>296</v>
      </c>
      <c r="R2859" s="137">
        <v>167454321</v>
      </c>
      <c r="S2859" s="137">
        <v>455500</v>
      </c>
      <c r="T2859" s="186">
        <f t="shared" si="196"/>
        <v>13.33340909090909</v>
      </c>
      <c r="U2859" s="187">
        <v>758</v>
      </c>
      <c r="V2859" s="187">
        <v>167454321</v>
      </c>
      <c r="W2859" s="187">
        <v>603678</v>
      </c>
      <c r="X2859" s="188">
        <f t="shared" si="198"/>
        <v>23.503863636363633</v>
      </c>
      <c r="Y2859" s="189">
        <v>759</v>
      </c>
      <c r="Z2859" s="189">
        <v>167454321</v>
      </c>
      <c r="AA2859" s="189">
        <v>603679</v>
      </c>
      <c r="AB2859" s="357">
        <v>19</v>
      </c>
      <c r="AC2859"/>
      <c r="AD2859"/>
      <c r="AE2859"/>
      <c r="AF2859"/>
      <c r="AG2859"/>
      <c r="AH2859"/>
      <c r="AI2859"/>
      <c r="AJ2859"/>
    </row>
    <row r="2860" spans="1:36" s="4" customFormat="1" x14ac:dyDescent="0.25">
      <c r="A2860" s="144" t="s">
        <v>3700</v>
      </c>
      <c r="B2860" s="183">
        <v>167454322</v>
      </c>
      <c r="C2860" s="184">
        <v>2.5499999999999998</v>
      </c>
      <c r="D2860" s="127">
        <f>(C2860+4.2+coefficient!$B$21-0.5)/0.9*1.19</f>
        <v>17.519444444444442</v>
      </c>
      <c r="E2860" s="128">
        <f>(C2860+4.2+coefficient!$B$21-0.5)/0.95</f>
        <v>13.947368421052632</v>
      </c>
      <c r="F2860" s="178" t="s">
        <v>516</v>
      </c>
      <c r="G2860" s="179">
        <v>2859</v>
      </c>
      <c r="H2860" s="180">
        <f>(C2860+4.2+coefficient!$B$21)/0.85*1.19</f>
        <v>19.25</v>
      </c>
      <c r="I2860" s="132">
        <v>294</v>
      </c>
      <c r="J2860" s="132">
        <v>167454322</v>
      </c>
      <c r="K2860" s="132">
        <v>455501</v>
      </c>
      <c r="L2860" s="181">
        <f>(C2860+4.2+coefficient!$B$21)/0.88*1.19</f>
        <v>18.59375</v>
      </c>
      <c r="M2860" s="135">
        <v>295</v>
      </c>
      <c r="N2860" s="135">
        <v>167454322</v>
      </c>
      <c r="O2860" s="135">
        <v>455502</v>
      </c>
      <c r="P2860" s="182">
        <f>(C2860+4.2+coefficient!$B$21-0.5)/0.88*1.19</f>
        <v>17.917613636363637</v>
      </c>
      <c r="Q2860" s="137">
        <v>296</v>
      </c>
      <c r="R2860" s="137">
        <v>167454322</v>
      </c>
      <c r="S2860" s="137">
        <v>455503</v>
      </c>
      <c r="T2860" s="186">
        <f t="shared" si="196"/>
        <v>9.1278409090909083</v>
      </c>
      <c r="U2860" s="187">
        <v>758</v>
      </c>
      <c r="V2860" s="187">
        <v>167454322</v>
      </c>
      <c r="W2860" s="187">
        <v>603680</v>
      </c>
      <c r="X2860" s="188">
        <f>L2860-4.9</f>
        <v>13.69375</v>
      </c>
      <c r="Y2860" s="189">
        <v>759</v>
      </c>
      <c r="Z2860" s="189">
        <v>167454322</v>
      </c>
      <c r="AA2860" s="189">
        <v>603681</v>
      </c>
      <c r="AB2860" s="357">
        <v>66</v>
      </c>
      <c r="AC2860"/>
      <c r="AD2860"/>
      <c r="AE2860"/>
      <c r="AF2860"/>
      <c r="AG2860"/>
      <c r="AH2860"/>
      <c r="AI2860"/>
      <c r="AJ2860"/>
    </row>
    <row r="2861" spans="1:36" s="4" customFormat="1" x14ac:dyDescent="0.25">
      <c r="A2861" s="125" t="s">
        <v>3701</v>
      </c>
      <c r="B2861" s="183">
        <v>167454323</v>
      </c>
      <c r="C2861" s="184">
        <v>3.32</v>
      </c>
      <c r="D2861" s="127">
        <f>(C2861+4.2+coefficient!$B$20-0.5)/0.9*1.19</f>
        <v>21.181999999999999</v>
      </c>
      <c r="E2861" s="128">
        <f>(C2861+4.2+coefficient!$B$20-0.5)/0.95</f>
        <v>16.863157894736844</v>
      </c>
      <c r="F2861" s="185" t="s">
        <v>842</v>
      </c>
      <c r="G2861" s="179">
        <v>2860</v>
      </c>
      <c r="H2861" s="180">
        <f>(C2861+4.2+coefficient!$B$20)/0.85*1.19</f>
        <v>23.127999999999997</v>
      </c>
      <c r="I2861" s="132">
        <v>294</v>
      </c>
      <c r="J2861" s="132">
        <v>167454323</v>
      </c>
      <c r="K2861" s="132">
        <v>455504</v>
      </c>
      <c r="L2861" s="181">
        <f>(C2861+4.2+coefficient!$B$20)/0.88*1.19</f>
        <v>22.339545454545455</v>
      </c>
      <c r="M2861" s="135">
        <v>295</v>
      </c>
      <c r="N2861" s="135">
        <v>167454323</v>
      </c>
      <c r="O2861" s="135">
        <v>455505</v>
      </c>
      <c r="P2861" s="182">
        <f>(C2861+4.2+coefficient!$B$20-0.5)/0.88*1.19</f>
        <v>21.663409090909088</v>
      </c>
      <c r="Q2861" s="137">
        <v>296</v>
      </c>
      <c r="R2861" s="137">
        <v>167454323</v>
      </c>
      <c r="S2861" s="137">
        <v>455506</v>
      </c>
      <c r="T2861" s="186">
        <f t="shared" si="196"/>
        <v>10.169090909090908</v>
      </c>
      <c r="U2861" s="187">
        <v>758</v>
      </c>
      <c r="V2861" s="187">
        <v>167454323</v>
      </c>
      <c r="W2861" s="187">
        <v>603682</v>
      </c>
      <c r="X2861" s="188">
        <f>L2861-4.9</f>
        <v>17.439545454545453</v>
      </c>
      <c r="Y2861" s="189">
        <v>759</v>
      </c>
      <c r="Z2861" s="189">
        <v>167454323</v>
      </c>
      <c r="AA2861" s="189">
        <v>603683</v>
      </c>
      <c r="AB2861" s="357">
        <v>66</v>
      </c>
      <c r="AC2861"/>
      <c r="AD2861"/>
      <c r="AE2861"/>
      <c r="AF2861"/>
      <c r="AG2861"/>
      <c r="AH2861"/>
      <c r="AI2861"/>
      <c r="AJ2861"/>
    </row>
    <row r="2862" spans="1:36" s="4" customFormat="1" x14ac:dyDescent="0.25">
      <c r="A2862" s="144" t="s">
        <v>3702</v>
      </c>
      <c r="B2862" s="183">
        <v>167454324</v>
      </c>
      <c r="C2862" s="184">
        <v>2.63</v>
      </c>
      <c r="D2862" s="127">
        <f>(C2862+4.2+coefficient!$B$21-0.5)/0.9*1.19</f>
        <v>17.62522222222222</v>
      </c>
      <c r="E2862" s="128">
        <f>(C2862+4.2+coefficient!$B$21-0.5)/0.95</f>
        <v>14.031578947368422</v>
      </c>
      <c r="F2862" s="178" t="s">
        <v>516</v>
      </c>
      <c r="G2862" s="179">
        <v>2861</v>
      </c>
      <c r="H2862" s="180">
        <f>(C2862+4.2+coefficient!$B$21)/0.85*1.19</f>
        <v>19.361999999999998</v>
      </c>
      <c r="I2862" s="132">
        <v>294</v>
      </c>
      <c r="J2862" s="132">
        <v>167454324</v>
      </c>
      <c r="K2862" s="132">
        <v>455507</v>
      </c>
      <c r="L2862" s="181">
        <f>(C2862+4.2+coefficient!$B$21)/0.88*1.19</f>
        <v>18.701931818181819</v>
      </c>
      <c r="M2862" s="135">
        <v>295</v>
      </c>
      <c r="N2862" s="135">
        <v>167454324</v>
      </c>
      <c r="O2862" s="135">
        <v>455508</v>
      </c>
      <c r="P2862" s="182">
        <f>(C2862+4.2+coefficient!$B$21-0.5)/0.88*1.19</f>
        <v>18.025795454545456</v>
      </c>
      <c r="Q2862" s="137">
        <v>296</v>
      </c>
      <c r="R2862" s="137">
        <v>167454324</v>
      </c>
      <c r="S2862" s="137">
        <v>455509</v>
      </c>
      <c r="T2862" s="186">
        <f t="shared" si="196"/>
        <v>9.2360227272727276</v>
      </c>
      <c r="U2862" s="187">
        <v>758</v>
      </c>
      <c r="V2862" s="187">
        <v>167454324</v>
      </c>
      <c r="W2862" s="187">
        <v>603684</v>
      </c>
      <c r="X2862" s="188">
        <f>L2862-4.9</f>
        <v>13.801931818181819</v>
      </c>
      <c r="Y2862" s="189">
        <v>759</v>
      </c>
      <c r="Z2862" s="189">
        <v>167454324</v>
      </c>
      <c r="AA2862" s="189">
        <v>603685</v>
      </c>
      <c r="AB2862" s="357">
        <v>58</v>
      </c>
      <c r="AC2862"/>
      <c r="AD2862"/>
      <c r="AE2862"/>
      <c r="AF2862"/>
      <c r="AG2862"/>
      <c r="AH2862"/>
      <c r="AI2862"/>
      <c r="AJ2862"/>
    </row>
    <row r="2863" spans="1:36" s="4" customFormat="1" x14ac:dyDescent="0.25">
      <c r="A2863" s="148" t="s">
        <v>3703</v>
      </c>
      <c r="B2863" s="190">
        <v>167454325</v>
      </c>
      <c r="C2863" s="191">
        <v>5.49</v>
      </c>
      <c r="D2863" s="192">
        <f>(C2863+4.2+coefficient!$B$21-0.5)/0.9*1.19</f>
        <v>21.40677777777778</v>
      </c>
      <c r="E2863" s="193">
        <f>(C2863+4.2+coefficient!$B$21-0.5)/0.95</f>
        <v>17.042105263157897</v>
      </c>
      <c r="F2863" s="185" t="s">
        <v>516</v>
      </c>
      <c r="G2863" s="179">
        <v>2862</v>
      </c>
      <c r="H2863" s="180">
        <f>(C2863+4.2+coefficient!$B$21)/0.85*1.19</f>
        <v>23.366</v>
      </c>
      <c r="I2863" s="132">
        <v>294</v>
      </c>
      <c r="J2863" s="132">
        <v>167454325</v>
      </c>
      <c r="K2863" s="132">
        <v>455510</v>
      </c>
      <c r="L2863" s="181">
        <f>(C2863+4.2+coefficient!$B$21)/0.88*1.19</f>
        <v>22.569431818181819</v>
      </c>
      <c r="M2863" s="135">
        <v>295</v>
      </c>
      <c r="N2863" s="135">
        <v>167454325</v>
      </c>
      <c r="O2863" s="135">
        <v>455511</v>
      </c>
      <c r="P2863" s="182">
        <f>(C2863+4.2+coefficient!$B$21-0.5)/0.88*1.19</f>
        <v>21.893295454545456</v>
      </c>
      <c r="Q2863" s="137">
        <v>296</v>
      </c>
      <c r="R2863" s="137">
        <v>167454325</v>
      </c>
      <c r="S2863" s="137">
        <v>455512</v>
      </c>
      <c r="T2863" s="186">
        <f t="shared" si="196"/>
        <v>13.103522727272729</v>
      </c>
      <c r="U2863" s="187">
        <v>758</v>
      </c>
      <c r="V2863" s="187">
        <v>167454325</v>
      </c>
      <c r="W2863" s="187">
        <v>603686</v>
      </c>
      <c r="X2863" s="188">
        <f>L2863-2</f>
        <v>20.569431818181819</v>
      </c>
      <c r="Y2863" s="189">
        <v>759</v>
      </c>
      <c r="Z2863" s="189">
        <v>167454325</v>
      </c>
      <c r="AA2863" s="189">
        <v>603687</v>
      </c>
      <c r="AB2863" s="357">
        <v>19</v>
      </c>
      <c r="AC2863"/>
      <c r="AD2863"/>
      <c r="AE2863"/>
      <c r="AF2863"/>
      <c r="AG2863"/>
      <c r="AH2863"/>
      <c r="AI2863"/>
      <c r="AJ2863"/>
    </row>
    <row r="2864" spans="1:36" s="4" customFormat="1" x14ac:dyDescent="0.25">
      <c r="A2864" s="144" t="s">
        <v>3704</v>
      </c>
      <c r="B2864" s="183">
        <v>167454326</v>
      </c>
      <c r="C2864" s="184">
        <v>2.89</v>
      </c>
      <c r="D2864" s="127">
        <f>(C2864+4.2+coefficient!$B$21-0.5)/0.9*1.19</f>
        <v>17.968999999999998</v>
      </c>
      <c r="E2864" s="128">
        <f>(C2864+4.2+coefficient!$B$21-0.5)/0.95</f>
        <v>14.305263157894737</v>
      </c>
      <c r="F2864" s="178" t="s">
        <v>516</v>
      </c>
      <c r="G2864" s="179">
        <v>2863</v>
      </c>
      <c r="H2864" s="180">
        <f>(C2864+4.2+coefficient!$B$21)/0.85*1.19</f>
        <v>19.726000000000003</v>
      </c>
      <c r="I2864" s="132">
        <v>294</v>
      </c>
      <c r="J2864" s="132">
        <v>167454326</v>
      </c>
      <c r="K2864" s="132">
        <v>455513</v>
      </c>
      <c r="L2864" s="181">
        <f>(C2864+4.2+coefficient!$B$21)/0.88*1.19</f>
        <v>19.053522727272728</v>
      </c>
      <c r="M2864" s="135">
        <v>295</v>
      </c>
      <c r="N2864" s="135">
        <v>167454326</v>
      </c>
      <c r="O2864" s="135">
        <v>455514</v>
      </c>
      <c r="P2864" s="182">
        <f>(C2864+4.2+coefficient!$B$21-0.5)/0.88*1.19</f>
        <v>18.377386363636361</v>
      </c>
      <c r="Q2864" s="137">
        <v>296</v>
      </c>
      <c r="R2864" s="137">
        <v>167454326</v>
      </c>
      <c r="S2864" s="137">
        <v>455515</v>
      </c>
      <c r="T2864" s="186">
        <f t="shared" si="196"/>
        <v>9.5876136363636366</v>
      </c>
      <c r="U2864" s="187">
        <v>758</v>
      </c>
      <c r="V2864" s="187">
        <v>167454326</v>
      </c>
      <c r="W2864" s="187">
        <v>603688</v>
      </c>
      <c r="X2864" s="188">
        <f>L2864-2</f>
        <v>17.053522727272728</v>
      </c>
      <c r="Y2864" s="189">
        <v>759</v>
      </c>
      <c r="Z2864" s="189">
        <v>167454326</v>
      </c>
      <c r="AA2864" s="189">
        <v>603689</v>
      </c>
      <c r="AB2864" s="357">
        <v>3</v>
      </c>
      <c r="AC2864"/>
      <c r="AD2864"/>
      <c r="AE2864"/>
      <c r="AF2864"/>
      <c r="AG2864"/>
      <c r="AH2864"/>
      <c r="AI2864"/>
      <c r="AJ2864"/>
    </row>
    <row r="2865" spans="1:36" s="4" customFormat="1" x14ac:dyDescent="0.25">
      <c r="A2865" s="148" t="s">
        <v>3705</v>
      </c>
      <c r="B2865" s="190">
        <v>167454327</v>
      </c>
      <c r="C2865" s="191">
        <v>3.89</v>
      </c>
      <c r="D2865" s="192">
        <f>(C2865+4.2+coefficient!$B$20-0.5)/0.9*1.19</f>
        <v>21.935666666666666</v>
      </c>
      <c r="E2865" s="193">
        <f>(C2865+4.2+coefficient!$B$20-0.5)/0.95</f>
        <v>17.463157894736842</v>
      </c>
      <c r="F2865" s="185" t="s">
        <v>842</v>
      </c>
      <c r="G2865" s="179">
        <v>2864</v>
      </c>
      <c r="H2865" s="180">
        <f>(C2865+4.2+coefficient!$B$20)/0.85*1.19</f>
        <v>23.925999999999998</v>
      </c>
      <c r="I2865" s="132">
        <v>294</v>
      </c>
      <c r="J2865" s="132">
        <v>167454327</v>
      </c>
      <c r="K2865" s="132">
        <v>455516</v>
      </c>
      <c r="L2865" s="181">
        <f>(C2865+4.2+coefficient!$B$20)/0.88*1.19</f>
        <v>23.110340909090908</v>
      </c>
      <c r="M2865" s="135">
        <v>295</v>
      </c>
      <c r="N2865" s="135">
        <v>167454327</v>
      </c>
      <c r="O2865" s="135">
        <v>455517</v>
      </c>
      <c r="P2865" s="182">
        <f>(C2865+4.2+coefficient!$B$20-0.5)/0.88*1.19</f>
        <v>22.434204545454545</v>
      </c>
      <c r="Q2865" s="137">
        <v>296</v>
      </c>
      <c r="R2865" s="137">
        <v>167454327</v>
      </c>
      <c r="S2865" s="137">
        <v>455518</v>
      </c>
      <c r="T2865" s="186">
        <f t="shared" si="196"/>
        <v>10.939886363636363</v>
      </c>
      <c r="U2865" s="187">
        <v>758</v>
      </c>
      <c r="V2865" s="187">
        <v>167454327</v>
      </c>
      <c r="W2865" s="187">
        <v>603690</v>
      </c>
      <c r="X2865" s="188">
        <f>L2865-4.9</f>
        <v>18.21034090909091</v>
      </c>
      <c r="Y2865" s="189">
        <v>759</v>
      </c>
      <c r="Z2865" s="189">
        <v>167454327</v>
      </c>
      <c r="AA2865" s="189">
        <v>603691</v>
      </c>
      <c r="AB2865" s="357">
        <v>0</v>
      </c>
      <c r="AC2865"/>
      <c r="AD2865"/>
      <c r="AE2865"/>
      <c r="AF2865"/>
      <c r="AG2865"/>
      <c r="AH2865"/>
      <c r="AI2865"/>
      <c r="AJ2865"/>
    </row>
    <row r="2866" spans="1:36" s="4" customFormat="1" x14ac:dyDescent="0.25">
      <c r="A2866" s="146" t="s">
        <v>3706</v>
      </c>
      <c r="B2866" s="190">
        <v>167454328</v>
      </c>
      <c r="C2866" s="191">
        <v>7.46</v>
      </c>
      <c r="D2866" s="192">
        <f>(C2866+4.2+coefficient!$B$19-0.5)/0.9*1.19</f>
        <v>30.622666666666667</v>
      </c>
      <c r="E2866" s="193">
        <f>(C2866+4.2+coefficient!$B$19-0.5)/0.95</f>
        <v>24.378947368421056</v>
      </c>
      <c r="F2866" s="178" t="s">
        <v>841</v>
      </c>
      <c r="G2866" s="179">
        <v>2865</v>
      </c>
      <c r="H2866" s="180">
        <f>(C2866+4.2+coefficient!$B$19)/0.85*1.19</f>
        <v>33.124000000000002</v>
      </c>
      <c r="I2866" s="132">
        <v>294</v>
      </c>
      <c r="J2866" s="132">
        <v>167454328</v>
      </c>
      <c r="K2866" s="132">
        <v>455519</v>
      </c>
      <c r="L2866" s="181">
        <f>(C2866+4.2+coefficient!$B$19)/0.88*1.19</f>
        <v>31.994772727272725</v>
      </c>
      <c r="M2866" s="135">
        <v>295</v>
      </c>
      <c r="N2866" s="135">
        <v>167454328</v>
      </c>
      <c r="O2866" s="135">
        <v>455520</v>
      </c>
      <c r="P2866" s="182">
        <f>(C2866+4.2+coefficient!$B$19-0.5)/0.88*1.19</f>
        <v>31.318636363636362</v>
      </c>
      <c r="Q2866" s="137">
        <v>296</v>
      </c>
      <c r="R2866" s="137">
        <v>167454328</v>
      </c>
      <c r="S2866" s="137">
        <v>455521</v>
      </c>
      <c r="T2866" s="186">
        <f t="shared" si="196"/>
        <v>15.7675</v>
      </c>
      <c r="U2866" s="187">
        <v>758</v>
      </c>
      <c r="V2866" s="187">
        <v>167454328</v>
      </c>
      <c r="W2866" s="187">
        <v>603692</v>
      </c>
      <c r="X2866" s="188">
        <f>L2866-4.9</f>
        <v>27.094772727272726</v>
      </c>
      <c r="Y2866" s="189">
        <v>759</v>
      </c>
      <c r="Z2866" s="189">
        <v>167454328</v>
      </c>
      <c r="AA2866" s="189">
        <v>603693</v>
      </c>
      <c r="AB2866" s="357">
        <v>0</v>
      </c>
      <c r="AC2866"/>
      <c r="AD2866"/>
      <c r="AE2866"/>
      <c r="AF2866"/>
      <c r="AG2866"/>
      <c r="AH2866"/>
      <c r="AI2866"/>
      <c r="AJ2866"/>
    </row>
    <row r="2867" spans="1:36" s="4" customFormat="1" x14ac:dyDescent="0.25">
      <c r="A2867" s="148" t="s">
        <v>3707</v>
      </c>
      <c r="B2867" s="190">
        <v>167454329</v>
      </c>
      <c r="C2867" s="191">
        <v>7.46</v>
      </c>
      <c r="D2867" s="192">
        <f>(C2867+4.2+coefficient!$B$19-0.5)/0.9*1.19</f>
        <v>30.622666666666667</v>
      </c>
      <c r="E2867" s="193">
        <f>(C2867+4.2+coefficient!$B$19-0.5)/0.95</f>
        <v>24.378947368421056</v>
      </c>
      <c r="F2867" s="185" t="s">
        <v>841</v>
      </c>
      <c r="G2867" s="179">
        <v>2866</v>
      </c>
      <c r="H2867" s="180">
        <f>(C2867+4.2+coefficient!$B$19)/0.85*1.19</f>
        <v>33.124000000000002</v>
      </c>
      <c r="I2867" s="132">
        <v>294</v>
      </c>
      <c r="J2867" s="132">
        <v>167454329</v>
      </c>
      <c r="K2867" s="132">
        <v>455522</v>
      </c>
      <c r="L2867" s="181">
        <f>(C2867+4.2+coefficient!$B$19)/0.88*1.19</f>
        <v>31.994772727272725</v>
      </c>
      <c r="M2867" s="135">
        <v>295</v>
      </c>
      <c r="N2867" s="135">
        <v>167454329</v>
      </c>
      <c r="O2867" s="135">
        <v>455523</v>
      </c>
      <c r="P2867" s="182">
        <f>(C2867+4.2+coefficient!$B$19-0.5)/0.88*1.19</f>
        <v>31.318636363636362</v>
      </c>
      <c r="Q2867" s="137">
        <v>296</v>
      </c>
      <c r="R2867" s="137">
        <v>167454329</v>
      </c>
      <c r="S2867" s="137">
        <v>455524</v>
      </c>
      <c r="T2867" s="186">
        <f t="shared" si="196"/>
        <v>15.7675</v>
      </c>
      <c r="U2867" s="187">
        <v>758</v>
      </c>
      <c r="V2867" s="187">
        <v>167454329</v>
      </c>
      <c r="W2867" s="187">
        <v>603694</v>
      </c>
      <c r="X2867" s="188">
        <f>L2867-4.9</f>
        <v>27.094772727272726</v>
      </c>
      <c r="Y2867" s="189">
        <v>759</v>
      </c>
      <c r="Z2867" s="189">
        <v>167454329</v>
      </c>
      <c r="AA2867" s="189">
        <v>603695</v>
      </c>
      <c r="AB2867" s="357">
        <v>0</v>
      </c>
      <c r="AC2867"/>
      <c r="AD2867"/>
      <c r="AE2867"/>
      <c r="AF2867"/>
      <c r="AG2867"/>
      <c r="AH2867"/>
      <c r="AI2867"/>
      <c r="AJ2867"/>
    </row>
    <row r="2868" spans="1:36" s="4" customFormat="1" x14ac:dyDescent="0.25">
      <c r="A2868" s="125" t="s">
        <v>3708</v>
      </c>
      <c r="B2868" s="183">
        <v>167454333</v>
      </c>
      <c r="C2868" s="184">
        <v>3.38</v>
      </c>
      <c r="D2868" s="127">
        <f>(C2868+4.2+coefficient!$B$21-0.5)/0.9*1.19</f>
        <v>18.616888888888887</v>
      </c>
      <c r="E2868" s="128">
        <f>(C2868+4.2+coefficient!$B$21-0.5)/0.95</f>
        <v>14.821052631578947</v>
      </c>
      <c r="F2868" s="185" t="s">
        <v>516</v>
      </c>
      <c r="G2868" s="179">
        <v>2867</v>
      </c>
      <c r="H2868" s="180">
        <f>(C2868+4.2+coefficient!$B$21)/0.85*1.19</f>
        <v>20.411999999999999</v>
      </c>
      <c r="I2868" s="132">
        <v>294</v>
      </c>
      <c r="J2868" s="132">
        <v>167454333</v>
      </c>
      <c r="K2868" s="132">
        <v>455534</v>
      </c>
      <c r="L2868" s="181">
        <f>(C2868+4.2+coefficient!$B$21)/0.88*1.19</f>
        <v>19.716136363636362</v>
      </c>
      <c r="M2868" s="135">
        <v>295</v>
      </c>
      <c r="N2868" s="135">
        <v>167454333</v>
      </c>
      <c r="O2868" s="135">
        <v>455535</v>
      </c>
      <c r="P2868" s="182">
        <f>(C2868+4.2+coefficient!$B$21-0.5)/0.88*1.19</f>
        <v>19.04</v>
      </c>
      <c r="Q2868" s="137">
        <v>296</v>
      </c>
      <c r="R2868" s="137">
        <v>167454333</v>
      </c>
      <c r="S2868" s="137">
        <v>455536</v>
      </c>
      <c r="T2868" s="186">
        <f t="shared" si="196"/>
        <v>10.250227272727273</v>
      </c>
      <c r="U2868" s="187">
        <v>758</v>
      </c>
      <c r="V2868" s="187">
        <v>167454333</v>
      </c>
      <c r="W2868" s="187">
        <v>603702</v>
      </c>
      <c r="X2868" s="188">
        <f>L2868-1</f>
        <v>18.716136363636362</v>
      </c>
      <c r="Y2868" s="189">
        <v>759</v>
      </c>
      <c r="Z2868" s="189">
        <v>167454333</v>
      </c>
      <c r="AA2868" s="189">
        <v>603703</v>
      </c>
      <c r="AB2868" s="357">
        <v>6</v>
      </c>
      <c r="AC2868"/>
      <c r="AD2868"/>
      <c r="AE2868"/>
      <c r="AF2868"/>
      <c r="AG2868"/>
      <c r="AH2868"/>
      <c r="AI2868"/>
      <c r="AJ2868"/>
    </row>
    <row r="2869" spans="1:36" s="4" customFormat="1" x14ac:dyDescent="0.25">
      <c r="A2869" s="146" t="s">
        <v>3709</v>
      </c>
      <c r="B2869" s="190">
        <v>167454334</v>
      </c>
      <c r="C2869" s="191">
        <v>4.38</v>
      </c>
      <c r="D2869" s="192">
        <f>(C2869+4.2+coefficient!$B$20-0.5)/0.9*1.19</f>
        <v>22.583555555555549</v>
      </c>
      <c r="E2869" s="193">
        <f>(C2869+4.2+coefficient!$B$20-0.5)/0.95</f>
        <v>17.97894736842105</v>
      </c>
      <c r="F2869" s="178" t="s">
        <v>842</v>
      </c>
      <c r="G2869" s="179">
        <v>2868</v>
      </c>
      <c r="H2869" s="180">
        <f>(C2869+4.2+coefficient!$B$20)/0.85*1.19</f>
        <v>24.611999999999995</v>
      </c>
      <c r="I2869" s="132">
        <v>294</v>
      </c>
      <c r="J2869" s="132">
        <v>167454334</v>
      </c>
      <c r="K2869" s="132">
        <v>455537</v>
      </c>
      <c r="L2869" s="181">
        <f>(C2869+4.2+coefficient!$B$20)/0.88*1.19</f>
        <v>23.772954545454542</v>
      </c>
      <c r="M2869" s="135">
        <v>295</v>
      </c>
      <c r="N2869" s="135">
        <v>167454334</v>
      </c>
      <c r="O2869" s="135">
        <v>455538</v>
      </c>
      <c r="P2869" s="182">
        <f>(C2869+4.2+coefficient!$B$20-0.5)/0.88*1.19</f>
        <v>23.096818181818179</v>
      </c>
      <c r="Q2869" s="137">
        <v>296</v>
      </c>
      <c r="R2869" s="137">
        <v>167454334</v>
      </c>
      <c r="S2869" s="137">
        <v>455539</v>
      </c>
      <c r="T2869" s="186">
        <f t="shared" si="196"/>
        <v>11.602499999999999</v>
      </c>
      <c r="U2869" s="187">
        <v>758</v>
      </c>
      <c r="V2869" s="187">
        <v>167454334</v>
      </c>
      <c r="W2869" s="187">
        <v>603704</v>
      </c>
      <c r="X2869" s="188">
        <f>L2869-4.9</f>
        <v>18.87295454545454</v>
      </c>
      <c r="Y2869" s="189">
        <v>759</v>
      </c>
      <c r="Z2869" s="189">
        <v>167454334</v>
      </c>
      <c r="AA2869" s="189">
        <v>603705</v>
      </c>
      <c r="AB2869" s="357">
        <v>0</v>
      </c>
      <c r="AC2869"/>
      <c r="AD2869"/>
      <c r="AE2869"/>
      <c r="AF2869"/>
      <c r="AG2869"/>
      <c r="AH2869"/>
      <c r="AI2869"/>
      <c r="AJ2869"/>
    </row>
    <row r="2870" spans="1:36" s="4" customFormat="1" x14ac:dyDescent="0.25">
      <c r="A2870" s="148" t="s">
        <v>3710</v>
      </c>
      <c r="B2870" s="190">
        <v>167454335</v>
      </c>
      <c r="C2870" s="191">
        <v>7.95</v>
      </c>
      <c r="D2870" s="192">
        <f>(C2870+4.2+coefficient!$B$19-0.5)/0.9*1.19</f>
        <v>31.27055555555555</v>
      </c>
      <c r="E2870" s="193">
        <f>(C2870+4.2+coefficient!$B$19-0.5)/0.95</f>
        <v>24.894736842105264</v>
      </c>
      <c r="F2870" s="185" t="s">
        <v>841</v>
      </c>
      <c r="G2870" s="179">
        <v>2869</v>
      </c>
      <c r="H2870" s="180">
        <f>(C2870+4.2+coefficient!$B$19)/0.85*1.19</f>
        <v>33.809999999999995</v>
      </c>
      <c r="I2870" s="132">
        <v>294</v>
      </c>
      <c r="J2870" s="132">
        <v>167454335</v>
      </c>
      <c r="K2870" s="132">
        <v>455540</v>
      </c>
      <c r="L2870" s="181">
        <f>(C2870+4.2+coefficient!$B$19)/0.88*1.19</f>
        <v>32.657386363636363</v>
      </c>
      <c r="M2870" s="135">
        <v>295</v>
      </c>
      <c r="N2870" s="135">
        <v>167454335</v>
      </c>
      <c r="O2870" s="135">
        <v>455541</v>
      </c>
      <c r="P2870" s="182">
        <f>(C2870+4.2+coefficient!$B$19-0.5)/0.88*1.19</f>
        <v>31.981249999999999</v>
      </c>
      <c r="Q2870" s="137">
        <v>296</v>
      </c>
      <c r="R2870" s="137">
        <v>167454335</v>
      </c>
      <c r="S2870" s="137">
        <v>455542</v>
      </c>
      <c r="T2870" s="186">
        <f t="shared" si="196"/>
        <v>16.430113636363636</v>
      </c>
      <c r="U2870" s="187">
        <v>758</v>
      </c>
      <c r="V2870" s="187">
        <v>167454335</v>
      </c>
      <c r="W2870" s="187">
        <v>603706</v>
      </c>
      <c r="X2870" s="188">
        <f>L2870-4.9</f>
        <v>27.757386363636364</v>
      </c>
      <c r="Y2870" s="189">
        <v>759</v>
      </c>
      <c r="Z2870" s="189">
        <v>167454335</v>
      </c>
      <c r="AA2870" s="189">
        <v>603707</v>
      </c>
      <c r="AB2870" s="357">
        <v>0</v>
      </c>
      <c r="AC2870"/>
      <c r="AD2870"/>
      <c r="AE2870"/>
      <c r="AF2870"/>
      <c r="AG2870"/>
      <c r="AH2870"/>
      <c r="AI2870"/>
      <c r="AJ2870"/>
    </row>
    <row r="2871" spans="1:36" s="4" customFormat="1" x14ac:dyDescent="0.25">
      <c r="A2871" s="146" t="s">
        <v>3711</v>
      </c>
      <c r="B2871" s="190">
        <v>167454336</v>
      </c>
      <c r="C2871" s="191">
        <v>7.95</v>
      </c>
      <c r="D2871" s="192">
        <f>(C2871+4.2+coefficient!$B$19-0.5)/0.9*1.19</f>
        <v>31.27055555555555</v>
      </c>
      <c r="E2871" s="193">
        <f>(C2871+4.2+coefficient!$B$19-0.5)/0.95</f>
        <v>24.894736842105264</v>
      </c>
      <c r="F2871" s="178" t="s">
        <v>841</v>
      </c>
      <c r="G2871" s="179">
        <v>2870</v>
      </c>
      <c r="H2871" s="180">
        <f>(C2871+4.2+coefficient!$B$19)/0.85*1.19</f>
        <v>33.809999999999995</v>
      </c>
      <c r="I2871" s="132">
        <v>294</v>
      </c>
      <c r="J2871" s="132">
        <v>167454336</v>
      </c>
      <c r="K2871" s="132">
        <v>455543</v>
      </c>
      <c r="L2871" s="181">
        <f>(C2871+4.2+coefficient!$B$19)/0.88*1.19</f>
        <v>32.657386363636363</v>
      </c>
      <c r="M2871" s="135">
        <v>295</v>
      </c>
      <c r="N2871" s="135">
        <v>167454336</v>
      </c>
      <c r="O2871" s="135">
        <v>455544</v>
      </c>
      <c r="P2871" s="182">
        <f>(C2871+4.2+coefficient!$B$19-0.5)/0.88*1.19</f>
        <v>31.981249999999999</v>
      </c>
      <c r="Q2871" s="137">
        <v>296</v>
      </c>
      <c r="R2871" s="137">
        <v>167454336</v>
      </c>
      <c r="S2871" s="137">
        <v>455545</v>
      </c>
      <c r="T2871" s="186">
        <f t="shared" si="196"/>
        <v>16.430113636363636</v>
      </c>
      <c r="U2871" s="187">
        <v>758</v>
      </c>
      <c r="V2871" s="187">
        <v>167454336</v>
      </c>
      <c r="W2871" s="187">
        <v>603708</v>
      </c>
      <c r="X2871" s="188">
        <f>L2871-4.9</f>
        <v>27.757386363636364</v>
      </c>
      <c r="Y2871" s="189">
        <v>759</v>
      </c>
      <c r="Z2871" s="189">
        <v>167454336</v>
      </c>
      <c r="AA2871" s="189">
        <v>603709</v>
      </c>
      <c r="AB2871" s="357">
        <v>0</v>
      </c>
      <c r="AC2871"/>
      <c r="AD2871"/>
      <c r="AE2871"/>
      <c r="AF2871"/>
      <c r="AG2871"/>
      <c r="AH2871"/>
      <c r="AI2871"/>
      <c r="AJ2871"/>
    </row>
    <row r="2872" spans="1:36" s="4" customFormat="1" x14ac:dyDescent="0.25">
      <c r="A2872" s="144" t="s">
        <v>3712</v>
      </c>
      <c r="B2872" s="183">
        <v>167454340</v>
      </c>
      <c r="C2872" s="184">
        <v>2.84</v>
      </c>
      <c r="D2872" s="127">
        <f>(C2872+4.2+coefficient!$B$21-0.5)/0.9*1.19</f>
        <v>17.902888888888885</v>
      </c>
      <c r="E2872" s="128">
        <f>(C2872+4.2+coefficient!$B$21-0.5)/0.95</f>
        <v>14.252631578947367</v>
      </c>
      <c r="F2872" s="178" t="s">
        <v>516</v>
      </c>
      <c r="G2872" s="179">
        <v>2871</v>
      </c>
      <c r="H2872" s="180">
        <f>(C2872+4.2+coefficient!$B$21)/0.85*1.19</f>
        <v>19.655999999999995</v>
      </c>
      <c r="I2872" s="132">
        <v>294</v>
      </c>
      <c r="J2872" s="132">
        <v>167454340</v>
      </c>
      <c r="K2872" s="132">
        <v>455555</v>
      </c>
      <c r="L2872" s="181">
        <f>(C2872+4.2+coefficient!$B$21)/0.88*1.19</f>
        <v>18.98590909090909</v>
      </c>
      <c r="M2872" s="135">
        <v>295</v>
      </c>
      <c r="N2872" s="135">
        <v>167454340</v>
      </c>
      <c r="O2872" s="135">
        <v>455556</v>
      </c>
      <c r="P2872" s="182">
        <f>(C2872+4.2+coefficient!$B$21-0.5)/0.88*1.19</f>
        <v>18.309772727272726</v>
      </c>
      <c r="Q2872" s="137">
        <v>296</v>
      </c>
      <c r="R2872" s="137">
        <v>167454340</v>
      </c>
      <c r="S2872" s="137">
        <v>455557</v>
      </c>
      <c r="T2872" s="186">
        <f t="shared" si="196"/>
        <v>9.52</v>
      </c>
      <c r="U2872" s="187">
        <v>758</v>
      </c>
      <c r="V2872" s="187">
        <v>167454340</v>
      </c>
      <c r="W2872" s="187">
        <v>603716</v>
      </c>
      <c r="X2872" s="188">
        <f>L2872-2</f>
        <v>16.98590909090909</v>
      </c>
      <c r="Y2872" s="189">
        <v>759</v>
      </c>
      <c r="Z2872" s="189">
        <v>167454340</v>
      </c>
      <c r="AA2872" s="189">
        <v>603717</v>
      </c>
      <c r="AB2872" s="357">
        <v>3</v>
      </c>
      <c r="AC2872"/>
      <c r="AD2872"/>
      <c r="AE2872"/>
      <c r="AF2872"/>
      <c r="AG2872"/>
      <c r="AH2872"/>
      <c r="AI2872"/>
      <c r="AJ2872"/>
    </row>
    <row r="2873" spans="1:36" s="4" customFormat="1" x14ac:dyDescent="0.25">
      <c r="A2873" s="148" t="s">
        <v>3713</v>
      </c>
      <c r="B2873" s="190">
        <v>167454341</v>
      </c>
      <c r="C2873" s="191">
        <v>3.84</v>
      </c>
      <c r="D2873" s="192">
        <f>(C2873+4.2+coefficient!$B$20-0.5)/0.9*1.19</f>
        <v>21.869555555555554</v>
      </c>
      <c r="E2873" s="193">
        <f>(C2873+4.2+coefficient!$B$20-0.5)/0.95</f>
        <v>17.410526315789472</v>
      </c>
      <c r="F2873" s="185" t="s">
        <v>842</v>
      </c>
      <c r="G2873" s="179">
        <v>2872</v>
      </c>
      <c r="H2873" s="180">
        <f>(C2873+4.2+coefficient!$B$20)/0.85*1.19</f>
        <v>23.855999999999998</v>
      </c>
      <c r="I2873" s="132">
        <v>294</v>
      </c>
      <c r="J2873" s="132">
        <v>167454341</v>
      </c>
      <c r="K2873" s="132">
        <v>455558</v>
      </c>
      <c r="L2873" s="181">
        <f>(C2873+4.2+coefficient!$B$20)/0.88*1.19</f>
        <v>23.042727272727273</v>
      </c>
      <c r="M2873" s="135">
        <v>295</v>
      </c>
      <c r="N2873" s="135">
        <v>167454341</v>
      </c>
      <c r="O2873" s="135">
        <v>455559</v>
      </c>
      <c r="P2873" s="182">
        <f>(C2873+4.2+coefficient!$B$20-0.5)/0.88*1.19</f>
        <v>22.366590909090906</v>
      </c>
      <c r="Q2873" s="137">
        <v>296</v>
      </c>
      <c r="R2873" s="137">
        <v>167454341</v>
      </c>
      <c r="S2873" s="137">
        <v>455560</v>
      </c>
      <c r="T2873" s="186">
        <f t="shared" si="196"/>
        <v>10.872272727272724</v>
      </c>
      <c r="U2873" s="187">
        <v>758</v>
      </c>
      <c r="V2873" s="187">
        <v>167454341</v>
      </c>
      <c r="W2873" s="187">
        <v>603718</v>
      </c>
      <c r="X2873" s="188">
        <f>L2873-4.9</f>
        <v>18.142727272727271</v>
      </c>
      <c r="Y2873" s="189">
        <v>759</v>
      </c>
      <c r="Z2873" s="189">
        <v>167454341</v>
      </c>
      <c r="AA2873" s="189">
        <v>603719</v>
      </c>
      <c r="AB2873" s="357">
        <v>0</v>
      </c>
      <c r="AC2873"/>
      <c r="AD2873"/>
      <c r="AE2873"/>
      <c r="AF2873"/>
      <c r="AG2873"/>
      <c r="AH2873"/>
      <c r="AI2873"/>
      <c r="AJ2873"/>
    </row>
    <row r="2874" spans="1:36" s="4" customFormat="1" x14ac:dyDescent="0.25">
      <c r="A2874" s="146" t="s">
        <v>3714</v>
      </c>
      <c r="B2874" s="190">
        <v>167454342</v>
      </c>
      <c r="C2874" s="191">
        <v>7.41</v>
      </c>
      <c r="D2874" s="192">
        <f>(C2874+4.2+coefficient!$B$19-0.5)/0.9*1.19</f>
        <v>30.556555555555555</v>
      </c>
      <c r="E2874" s="193">
        <f>(C2874+4.2+coefficient!$B$19-0.5)/0.95</f>
        <v>24.326315789473686</v>
      </c>
      <c r="F2874" s="178" t="s">
        <v>841</v>
      </c>
      <c r="G2874" s="179">
        <v>2873</v>
      </c>
      <c r="H2874" s="180">
        <f>(C2874+4.2+coefficient!$B$19)/0.85*1.19</f>
        <v>33.054000000000002</v>
      </c>
      <c r="I2874" s="132">
        <v>294</v>
      </c>
      <c r="J2874" s="132">
        <v>167454342</v>
      </c>
      <c r="K2874" s="132">
        <v>455561</v>
      </c>
      <c r="L2874" s="181">
        <f>(C2874+4.2+coefficient!$B$19)/0.88*1.19</f>
        <v>31.92715909090909</v>
      </c>
      <c r="M2874" s="135">
        <v>295</v>
      </c>
      <c r="N2874" s="135">
        <v>167454342</v>
      </c>
      <c r="O2874" s="135">
        <v>455562</v>
      </c>
      <c r="P2874" s="182">
        <f>(C2874+4.2+coefficient!$B$19-0.5)/0.88*1.19</f>
        <v>31.251022727272726</v>
      </c>
      <c r="Q2874" s="137">
        <v>296</v>
      </c>
      <c r="R2874" s="137">
        <v>167454342</v>
      </c>
      <c r="S2874" s="137">
        <v>455563</v>
      </c>
      <c r="T2874" s="186">
        <f t="shared" si="196"/>
        <v>15.699886363636363</v>
      </c>
      <c r="U2874" s="187">
        <v>758</v>
      </c>
      <c r="V2874" s="187">
        <v>167454342</v>
      </c>
      <c r="W2874" s="187">
        <v>603720</v>
      </c>
      <c r="X2874" s="188">
        <f>L2874-4.9</f>
        <v>27.027159090909088</v>
      </c>
      <c r="Y2874" s="189">
        <v>759</v>
      </c>
      <c r="Z2874" s="189">
        <v>167454342</v>
      </c>
      <c r="AA2874" s="189">
        <v>603721</v>
      </c>
      <c r="AB2874" s="357">
        <v>0</v>
      </c>
      <c r="AC2874"/>
      <c r="AD2874"/>
      <c r="AE2874"/>
      <c r="AF2874"/>
      <c r="AG2874"/>
      <c r="AH2874"/>
      <c r="AI2874"/>
      <c r="AJ2874"/>
    </row>
    <row r="2875" spans="1:36" s="4" customFormat="1" x14ac:dyDescent="0.25">
      <c r="A2875" s="148" t="s">
        <v>3715</v>
      </c>
      <c r="B2875" s="190">
        <v>167454343</v>
      </c>
      <c r="C2875" s="191">
        <v>7.41</v>
      </c>
      <c r="D2875" s="192">
        <f>(C2875+4.2+coefficient!$B$19-0.5)/0.9*1.19</f>
        <v>30.556555555555555</v>
      </c>
      <c r="E2875" s="193">
        <f>(C2875+4.2+coefficient!$B$19-0.5)/0.95</f>
        <v>24.326315789473686</v>
      </c>
      <c r="F2875" s="185" t="s">
        <v>841</v>
      </c>
      <c r="G2875" s="179">
        <v>2874</v>
      </c>
      <c r="H2875" s="180">
        <f>(C2875+4.2+coefficient!$B$19)/0.85*1.19</f>
        <v>33.054000000000002</v>
      </c>
      <c r="I2875" s="132">
        <v>294</v>
      </c>
      <c r="J2875" s="132">
        <v>167454343</v>
      </c>
      <c r="K2875" s="132">
        <v>455564</v>
      </c>
      <c r="L2875" s="181">
        <f>(C2875+4.2+coefficient!$B$19)/0.88*1.19</f>
        <v>31.92715909090909</v>
      </c>
      <c r="M2875" s="135">
        <v>295</v>
      </c>
      <c r="N2875" s="135">
        <v>167454343</v>
      </c>
      <c r="O2875" s="135">
        <v>455565</v>
      </c>
      <c r="P2875" s="182">
        <f>(C2875+4.2+coefficient!$B$19-0.5)/0.88*1.19</f>
        <v>31.251022727272726</v>
      </c>
      <c r="Q2875" s="137">
        <v>296</v>
      </c>
      <c r="R2875" s="137">
        <v>167454343</v>
      </c>
      <c r="S2875" s="137">
        <v>455566</v>
      </c>
      <c r="T2875" s="186">
        <f t="shared" si="196"/>
        <v>15.699886363636363</v>
      </c>
      <c r="U2875" s="187">
        <v>758</v>
      </c>
      <c r="V2875" s="187">
        <v>167454343</v>
      </c>
      <c r="W2875" s="187">
        <v>603722</v>
      </c>
      <c r="X2875" s="188">
        <f>L2875-4.9</f>
        <v>27.027159090909088</v>
      </c>
      <c r="Y2875" s="189">
        <v>759</v>
      </c>
      <c r="Z2875" s="189">
        <v>167454343</v>
      </c>
      <c r="AA2875" s="189">
        <v>603723</v>
      </c>
      <c r="AB2875" s="357">
        <v>0</v>
      </c>
      <c r="AC2875"/>
      <c r="AD2875"/>
      <c r="AE2875"/>
      <c r="AF2875"/>
      <c r="AG2875"/>
      <c r="AH2875"/>
      <c r="AI2875"/>
      <c r="AJ2875"/>
    </row>
    <row r="2876" spans="1:36" s="4" customFormat="1" x14ac:dyDescent="0.25">
      <c r="A2876" s="125" t="s">
        <v>3716</v>
      </c>
      <c r="B2876" s="183">
        <v>167454347</v>
      </c>
      <c r="C2876" s="184">
        <v>3.33</v>
      </c>
      <c r="D2876" s="127">
        <f>(C2876+4.2+coefficient!$B$21-0.5)/0.9*1.19</f>
        <v>18.550777777777778</v>
      </c>
      <c r="E2876" s="128">
        <f>(C2876+4.2+coefficient!$B$21-0.5)/0.95</f>
        <v>14.768421052631581</v>
      </c>
      <c r="F2876" s="185" t="s">
        <v>516</v>
      </c>
      <c r="G2876" s="179">
        <v>2875</v>
      </c>
      <c r="H2876" s="180">
        <f>(C2876+4.2+coefficient!$B$21)/0.85*1.19</f>
        <v>20.342000000000002</v>
      </c>
      <c r="I2876" s="132">
        <v>294</v>
      </c>
      <c r="J2876" s="132">
        <v>167454347</v>
      </c>
      <c r="K2876" s="132">
        <v>455576</v>
      </c>
      <c r="L2876" s="181">
        <f>(C2876+4.2+coefficient!$B$21)/0.88*1.19</f>
        <v>19.648522727272727</v>
      </c>
      <c r="M2876" s="135">
        <v>295</v>
      </c>
      <c r="N2876" s="135">
        <v>167454347</v>
      </c>
      <c r="O2876" s="135">
        <v>455577</v>
      </c>
      <c r="P2876" s="182">
        <f>(C2876+4.2+coefficient!$B$21-0.5)/0.88*1.19</f>
        <v>18.972386363636364</v>
      </c>
      <c r="Q2876" s="137">
        <v>296</v>
      </c>
      <c r="R2876" s="137">
        <v>167454347</v>
      </c>
      <c r="S2876" s="137">
        <v>455578</v>
      </c>
      <c r="T2876" s="186">
        <f t="shared" si="196"/>
        <v>10.182613636363635</v>
      </c>
      <c r="U2876" s="187">
        <v>758</v>
      </c>
      <c r="V2876" s="187">
        <v>167454347</v>
      </c>
      <c r="W2876" s="187">
        <v>603730</v>
      </c>
      <c r="X2876" s="188">
        <f>L2876-1</f>
        <v>18.648522727272727</v>
      </c>
      <c r="Y2876" s="189">
        <v>759</v>
      </c>
      <c r="Z2876" s="189">
        <v>167454347</v>
      </c>
      <c r="AA2876" s="189">
        <v>603731</v>
      </c>
      <c r="AB2876" s="357">
        <v>6</v>
      </c>
      <c r="AC2876"/>
      <c r="AD2876"/>
      <c r="AE2876"/>
      <c r="AF2876"/>
      <c r="AG2876"/>
      <c r="AH2876"/>
      <c r="AI2876"/>
      <c r="AJ2876"/>
    </row>
    <row r="2877" spans="1:36" s="4" customFormat="1" x14ac:dyDescent="0.25">
      <c r="A2877" s="146" t="s">
        <v>3717</v>
      </c>
      <c r="B2877" s="190">
        <v>167454348</v>
      </c>
      <c r="C2877" s="191">
        <v>4.33</v>
      </c>
      <c r="D2877" s="192">
        <f>(C2877+4.2+coefficient!$B$20-0.5)/0.9*1.19</f>
        <v>22.517444444444447</v>
      </c>
      <c r="E2877" s="193">
        <f>(C2877+4.2+coefficient!$B$20-0.5)/0.95</f>
        <v>17.926315789473687</v>
      </c>
      <c r="F2877" s="178" t="s">
        <v>842</v>
      </c>
      <c r="G2877" s="179">
        <v>2876</v>
      </c>
      <c r="H2877" s="180">
        <f>(C2877+4.2+coefficient!$B$20)/0.85*1.19</f>
        <v>24.542000000000002</v>
      </c>
      <c r="I2877" s="132">
        <v>294</v>
      </c>
      <c r="J2877" s="132">
        <v>167454348</v>
      </c>
      <c r="K2877" s="132">
        <v>455579</v>
      </c>
      <c r="L2877" s="181">
        <f>(C2877+4.2+coefficient!$B$20)/0.88*1.19</f>
        <v>23.705340909090911</v>
      </c>
      <c r="M2877" s="135">
        <v>295</v>
      </c>
      <c r="N2877" s="135">
        <v>167454348</v>
      </c>
      <c r="O2877" s="135">
        <v>455580</v>
      </c>
      <c r="P2877" s="182">
        <f>(C2877+4.2+coefficient!$B$20-0.5)/0.88*1.19</f>
        <v>23.029204545454547</v>
      </c>
      <c r="Q2877" s="137">
        <v>296</v>
      </c>
      <c r="R2877" s="137">
        <v>167454348</v>
      </c>
      <c r="S2877" s="137">
        <v>455581</v>
      </c>
      <c r="T2877" s="186">
        <f t="shared" si="196"/>
        <v>11.534886363636366</v>
      </c>
      <c r="U2877" s="187">
        <v>758</v>
      </c>
      <c r="V2877" s="187">
        <v>167454348</v>
      </c>
      <c r="W2877" s="187">
        <v>603732</v>
      </c>
      <c r="X2877" s="188">
        <f>L2877-4.9</f>
        <v>18.805340909090908</v>
      </c>
      <c r="Y2877" s="189">
        <v>759</v>
      </c>
      <c r="Z2877" s="189">
        <v>167454348</v>
      </c>
      <c r="AA2877" s="189">
        <v>603733</v>
      </c>
      <c r="AB2877" s="357">
        <v>0</v>
      </c>
      <c r="AC2877"/>
      <c r="AD2877"/>
      <c r="AE2877"/>
      <c r="AF2877"/>
      <c r="AG2877"/>
      <c r="AH2877"/>
      <c r="AI2877"/>
      <c r="AJ2877"/>
    </row>
    <row r="2878" spans="1:36" s="4" customFormat="1" x14ac:dyDescent="0.25">
      <c r="A2878" s="148" t="s">
        <v>3718</v>
      </c>
      <c r="B2878" s="190">
        <v>167454349</v>
      </c>
      <c r="C2878" s="191">
        <v>7.9</v>
      </c>
      <c r="D2878" s="192">
        <f>(C2878+4.2+coefficient!$B$19-0.5)/0.9*1.19</f>
        <v>31.204444444444441</v>
      </c>
      <c r="E2878" s="193">
        <f>(C2878+4.2+coefficient!$B$19-0.5)/0.95</f>
        <v>24.842105263157897</v>
      </c>
      <c r="F2878" s="185" t="s">
        <v>841</v>
      </c>
      <c r="G2878" s="179">
        <v>2877</v>
      </c>
      <c r="H2878" s="180">
        <f>(C2878+4.2+coefficient!$B$19)/0.85*1.19</f>
        <v>33.74</v>
      </c>
      <c r="I2878" s="132">
        <v>294</v>
      </c>
      <c r="J2878" s="132">
        <v>167454349</v>
      </c>
      <c r="K2878" s="132">
        <v>455582</v>
      </c>
      <c r="L2878" s="181">
        <f>(C2878+4.2+coefficient!$B$19)/0.88*1.19</f>
        <v>32.589772727272724</v>
      </c>
      <c r="M2878" s="135">
        <v>295</v>
      </c>
      <c r="N2878" s="135">
        <v>167454349</v>
      </c>
      <c r="O2878" s="135">
        <v>455583</v>
      </c>
      <c r="P2878" s="182">
        <f>(C2878+4.2+coefficient!$B$19-0.5)/0.88*1.19</f>
        <v>31.913636363636364</v>
      </c>
      <c r="Q2878" s="137">
        <v>296</v>
      </c>
      <c r="R2878" s="137">
        <v>167454349</v>
      </c>
      <c r="S2878" s="137">
        <v>455584</v>
      </c>
      <c r="T2878" s="186">
        <f t="shared" si="196"/>
        <v>16.362500000000001</v>
      </c>
      <c r="U2878" s="187">
        <v>758</v>
      </c>
      <c r="V2878" s="187">
        <v>167454349</v>
      </c>
      <c r="W2878" s="187">
        <v>603734</v>
      </c>
      <c r="X2878" s="188">
        <f>L2878-4.9</f>
        <v>27.689772727272725</v>
      </c>
      <c r="Y2878" s="189">
        <v>759</v>
      </c>
      <c r="Z2878" s="189">
        <v>167454349</v>
      </c>
      <c r="AA2878" s="189">
        <v>603735</v>
      </c>
      <c r="AB2878" s="357">
        <v>0</v>
      </c>
      <c r="AC2878"/>
      <c r="AD2878"/>
      <c r="AE2878"/>
      <c r="AF2878"/>
      <c r="AG2878"/>
      <c r="AH2878"/>
      <c r="AI2878"/>
      <c r="AJ2878"/>
    </row>
    <row r="2879" spans="1:36" s="4" customFormat="1" x14ac:dyDescent="0.25">
      <c r="A2879" s="146" t="s">
        <v>3719</v>
      </c>
      <c r="B2879" s="190">
        <v>167454350</v>
      </c>
      <c r="C2879" s="191">
        <v>7.9</v>
      </c>
      <c r="D2879" s="192">
        <f>(C2879+4.2+coefficient!$B$19-0.5)/0.9*1.19</f>
        <v>31.204444444444441</v>
      </c>
      <c r="E2879" s="193">
        <f>(C2879+4.2+coefficient!$B$19-0.5)/0.95</f>
        <v>24.842105263157897</v>
      </c>
      <c r="F2879" s="178" t="s">
        <v>841</v>
      </c>
      <c r="G2879" s="179">
        <v>2878</v>
      </c>
      <c r="H2879" s="180">
        <f>(C2879+4.2+coefficient!$B$19)/0.85*1.19</f>
        <v>33.74</v>
      </c>
      <c r="I2879" s="132">
        <v>294</v>
      </c>
      <c r="J2879" s="132">
        <v>167454350</v>
      </c>
      <c r="K2879" s="132">
        <v>455585</v>
      </c>
      <c r="L2879" s="181">
        <f>(C2879+4.2+coefficient!$B$19)/0.88*1.19</f>
        <v>32.589772727272724</v>
      </c>
      <c r="M2879" s="135">
        <v>295</v>
      </c>
      <c r="N2879" s="135">
        <v>167454350</v>
      </c>
      <c r="O2879" s="135">
        <v>455586</v>
      </c>
      <c r="P2879" s="182">
        <f>(C2879+4.2+coefficient!$B$19-0.5)/0.88*1.19</f>
        <v>31.913636363636364</v>
      </c>
      <c r="Q2879" s="137">
        <v>296</v>
      </c>
      <c r="R2879" s="137">
        <v>167454350</v>
      </c>
      <c r="S2879" s="137">
        <v>455587</v>
      </c>
      <c r="T2879" s="186">
        <f t="shared" si="196"/>
        <v>16.362500000000001</v>
      </c>
      <c r="U2879" s="187">
        <v>758</v>
      </c>
      <c r="V2879" s="187">
        <v>167454350</v>
      </c>
      <c r="W2879" s="187">
        <v>603736</v>
      </c>
      <c r="X2879" s="188">
        <f>L2879-4.9</f>
        <v>27.689772727272725</v>
      </c>
      <c r="Y2879" s="189">
        <v>759</v>
      </c>
      <c r="Z2879" s="189">
        <v>167454350</v>
      </c>
      <c r="AA2879" s="189">
        <v>603737</v>
      </c>
      <c r="AB2879" s="357">
        <v>0</v>
      </c>
      <c r="AC2879"/>
      <c r="AD2879"/>
      <c r="AE2879"/>
      <c r="AF2879"/>
      <c r="AG2879"/>
      <c r="AH2879"/>
      <c r="AI2879"/>
      <c r="AJ2879"/>
    </row>
    <row r="2880" spans="1:36" s="4" customFormat="1" x14ac:dyDescent="0.25">
      <c r="A2880" s="144" t="s">
        <v>3720</v>
      </c>
      <c r="B2880" s="183">
        <v>167454355</v>
      </c>
      <c r="C2880" s="184">
        <v>2.71</v>
      </c>
      <c r="D2880" s="127">
        <f>(C2880+4.2+coefficient!$B$21-0.5)/0.9*1.19</f>
        <v>17.730999999999998</v>
      </c>
      <c r="E2880" s="128">
        <f>(C2880+4.2+coefficient!$B$21-0.5)/0.95</f>
        <v>14.115789473684211</v>
      </c>
      <c r="F2880" s="178" t="s">
        <v>516</v>
      </c>
      <c r="G2880" s="179">
        <v>2879</v>
      </c>
      <c r="H2880" s="180">
        <f>(C2880+4.2+coefficient!$B$21)/0.85*1.19</f>
        <v>19.474</v>
      </c>
      <c r="I2880" s="132">
        <v>294</v>
      </c>
      <c r="J2880" s="132">
        <v>167454355</v>
      </c>
      <c r="K2880" s="132">
        <v>455597</v>
      </c>
      <c r="L2880" s="181">
        <f>(C2880+4.2+coefficient!$B$21)/0.88*1.19</f>
        <v>18.810113636363635</v>
      </c>
      <c r="M2880" s="135">
        <v>295</v>
      </c>
      <c r="N2880" s="135">
        <v>167454355</v>
      </c>
      <c r="O2880" s="135">
        <v>455598</v>
      </c>
      <c r="P2880" s="182">
        <f>(C2880+4.2+coefficient!$B$21-0.5)/0.88*1.19</f>
        <v>18.133977272727272</v>
      </c>
      <c r="Q2880" s="137">
        <v>296</v>
      </c>
      <c r="R2880" s="137">
        <v>167454355</v>
      </c>
      <c r="S2880" s="137">
        <v>455599</v>
      </c>
      <c r="T2880" s="186">
        <f t="shared" si="196"/>
        <v>9.344204545454545</v>
      </c>
      <c r="U2880" s="187">
        <v>758</v>
      </c>
      <c r="V2880" s="187">
        <v>167454355</v>
      </c>
      <c r="W2880" s="187">
        <v>603744</v>
      </c>
      <c r="X2880" s="188">
        <f>L2880-4.9</f>
        <v>13.910113636363635</v>
      </c>
      <c r="Y2880" s="189">
        <v>759</v>
      </c>
      <c r="Z2880" s="189">
        <v>167454355</v>
      </c>
      <c r="AA2880" s="189">
        <v>603745</v>
      </c>
      <c r="AB2880" s="357">
        <v>36</v>
      </c>
      <c r="AC2880"/>
      <c r="AD2880"/>
      <c r="AE2880"/>
      <c r="AF2880"/>
      <c r="AG2880"/>
      <c r="AH2880"/>
      <c r="AI2880"/>
      <c r="AJ2880"/>
    </row>
    <row r="2881" spans="1:36" s="4" customFormat="1" x14ac:dyDescent="0.25">
      <c r="A2881" s="148" t="s">
        <v>3721</v>
      </c>
      <c r="B2881" s="190">
        <v>167454356</v>
      </c>
      <c r="C2881" s="191">
        <v>4.4800000000000004</v>
      </c>
      <c r="D2881" s="192">
        <f>(C2881+4.2+coefficient!$B$20-0.5)/0.9*1.19</f>
        <v>22.715777777777777</v>
      </c>
      <c r="E2881" s="193">
        <f>(C2881+4.2+coefficient!$B$20-0.5)/0.95</f>
        <v>18.08421052631579</v>
      </c>
      <c r="F2881" s="185" t="s">
        <v>842</v>
      </c>
      <c r="G2881" s="179">
        <v>2880</v>
      </c>
      <c r="H2881" s="180">
        <f>(C2881+4.2+coefficient!$B$20)/0.85*1.19</f>
        <v>24.751999999999999</v>
      </c>
      <c r="I2881" s="132">
        <v>294</v>
      </c>
      <c r="J2881" s="132">
        <v>167454356</v>
      </c>
      <c r="K2881" s="132">
        <v>455600</v>
      </c>
      <c r="L2881" s="181">
        <f>(C2881+4.2+coefficient!$B$20)/0.88*1.19</f>
        <v>23.908181818181816</v>
      </c>
      <c r="M2881" s="135">
        <v>295</v>
      </c>
      <c r="N2881" s="135">
        <v>167454356</v>
      </c>
      <c r="O2881" s="135">
        <v>455601</v>
      </c>
      <c r="P2881" s="182">
        <f>(C2881+4.2+coefficient!$B$20-0.5)/0.88*1.19</f>
        <v>23.232045454545453</v>
      </c>
      <c r="Q2881" s="137">
        <v>296</v>
      </c>
      <c r="R2881" s="137">
        <v>167454356</v>
      </c>
      <c r="S2881" s="137">
        <v>455602</v>
      </c>
      <c r="T2881" s="186">
        <f t="shared" si="196"/>
        <v>11.737727272727271</v>
      </c>
      <c r="U2881" s="187">
        <v>758</v>
      </c>
      <c r="V2881" s="187">
        <v>167454356</v>
      </c>
      <c r="W2881" s="187">
        <v>603746</v>
      </c>
      <c r="X2881" s="188">
        <f>L2881-4.9</f>
        <v>19.008181818181818</v>
      </c>
      <c r="Y2881" s="189">
        <v>759</v>
      </c>
      <c r="Z2881" s="189">
        <v>167454356</v>
      </c>
      <c r="AA2881" s="189">
        <v>603747</v>
      </c>
      <c r="AB2881" s="357">
        <v>0</v>
      </c>
      <c r="AC2881"/>
      <c r="AD2881"/>
      <c r="AE2881"/>
      <c r="AF2881"/>
      <c r="AG2881"/>
      <c r="AH2881"/>
      <c r="AI2881"/>
      <c r="AJ2881"/>
    </row>
    <row r="2882" spans="1:36" s="4" customFormat="1" x14ac:dyDescent="0.25">
      <c r="A2882" s="146" t="s">
        <v>3722</v>
      </c>
      <c r="B2882" s="190">
        <v>167454357</v>
      </c>
      <c r="C2882" s="191">
        <v>3.52</v>
      </c>
      <c r="D2882" s="192">
        <f>(C2882+4.2+coefficient!$B$20-0.5)/0.9*1.19</f>
        <v>21.446444444444442</v>
      </c>
      <c r="E2882" s="193">
        <f>(C2882+4.2+coefficient!$B$20-0.5)/0.95</f>
        <v>17.073684210526316</v>
      </c>
      <c r="F2882" s="178" t="s">
        <v>842</v>
      </c>
      <c r="G2882" s="179">
        <v>2881</v>
      </c>
      <c r="H2882" s="180">
        <f>(C2882+4.2+coefficient!$B$20)/0.85*1.19</f>
        <v>23.407999999999998</v>
      </c>
      <c r="I2882" s="132">
        <v>294</v>
      </c>
      <c r="J2882" s="132">
        <v>167454357</v>
      </c>
      <c r="K2882" s="132">
        <v>455603</v>
      </c>
      <c r="L2882" s="181">
        <f>(C2882+4.2+coefficient!$B$20)/0.88*1.19</f>
        <v>22.61</v>
      </c>
      <c r="M2882" s="135">
        <v>295</v>
      </c>
      <c r="N2882" s="135">
        <v>167454357</v>
      </c>
      <c r="O2882" s="135">
        <v>455604</v>
      </c>
      <c r="P2882" s="182">
        <f>(C2882+4.2+coefficient!$B$20-0.5)/0.88*1.19</f>
        <v>21.933863636363633</v>
      </c>
      <c r="Q2882" s="137">
        <v>296</v>
      </c>
      <c r="R2882" s="137">
        <v>167454357</v>
      </c>
      <c r="S2882" s="137">
        <v>455605</v>
      </c>
      <c r="T2882" s="186">
        <f t="shared" ref="T2882:T2945" si="199">(C2882+4.2)/0.88*1.19</f>
        <v>10.439545454545454</v>
      </c>
      <c r="U2882" s="187">
        <v>758</v>
      </c>
      <c r="V2882" s="187">
        <v>167454357</v>
      </c>
      <c r="W2882" s="187">
        <v>603748</v>
      </c>
      <c r="X2882" s="188">
        <f>L2882-2</f>
        <v>20.61</v>
      </c>
      <c r="Y2882" s="189">
        <v>759</v>
      </c>
      <c r="Z2882" s="189">
        <v>167454357</v>
      </c>
      <c r="AA2882" s="189">
        <v>603749</v>
      </c>
      <c r="AB2882" s="357">
        <v>36</v>
      </c>
      <c r="AC2882">
        <v>1</v>
      </c>
      <c r="AD2882">
        <v>22.6</v>
      </c>
      <c r="AE2882"/>
      <c r="AF2882"/>
      <c r="AG2882"/>
      <c r="AH2882"/>
      <c r="AI2882"/>
      <c r="AJ2882"/>
    </row>
    <row r="2883" spans="1:36" s="4" customFormat="1" x14ac:dyDescent="0.25">
      <c r="A2883" s="125" t="s">
        <v>3723</v>
      </c>
      <c r="B2883" s="183">
        <v>167454358</v>
      </c>
      <c r="C2883" s="184">
        <v>3.52</v>
      </c>
      <c r="D2883" s="127">
        <f>(C2883+4.2+coefficient!$B$20-0.5)/0.9*1.19</f>
        <v>21.446444444444442</v>
      </c>
      <c r="E2883" s="128">
        <f>(C2883+4.2+coefficient!$B$20-0.5)/0.95</f>
        <v>17.073684210526316</v>
      </c>
      <c r="F2883" s="185" t="s">
        <v>842</v>
      </c>
      <c r="G2883" s="179">
        <v>2882</v>
      </c>
      <c r="H2883" s="180">
        <f>(C2883+4.2+coefficient!$B$20)/0.85*1.19</f>
        <v>23.407999999999998</v>
      </c>
      <c r="I2883" s="132">
        <v>294</v>
      </c>
      <c r="J2883" s="132">
        <v>167454358</v>
      </c>
      <c r="K2883" s="132">
        <v>455606</v>
      </c>
      <c r="L2883" s="181">
        <f>(C2883+4.2+coefficient!$B$20)/0.88*1.19</f>
        <v>22.61</v>
      </c>
      <c r="M2883" s="135">
        <v>295</v>
      </c>
      <c r="N2883" s="135">
        <v>167454358</v>
      </c>
      <c r="O2883" s="135">
        <v>455607</v>
      </c>
      <c r="P2883" s="182">
        <f>(C2883+4.2+coefficient!$B$20-0.5)/0.88*1.19</f>
        <v>21.933863636363633</v>
      </c>
      <c r="Q2883" s="137">
        <v>296</v>
      </c>
      <c r="R2883" s="137">
        <v>167454358</v>
      </c>
      <c r="S2883" s="137">
        <v>455608</v>
      </c>
      <c r="T2883" s="186">
        <f t="shared" si="199"/>
        <v>10.439545454545454</v>
      </c>
      <c r="U2883" s="187">
        <v>758</v>
      </c>
      <c r="V2883" s="187">
        <v>167454358</v>
      </c>
      <c r="W2883" s="187">
        <v>603750</v>
      </c>
      <c r="X2883" s="188">
        <f>L2883-4.9</f>
        <v>17.71</v>
      </c>
      <c r="Y2883" s="189">
        <v>759</v>
      </c>
      <c r="Z2883" s="189">
        <v>167454358</v>
      </c>
      <c r="AA2883" s="189">
        <v>603751</v>
      </c>
      <c r="AB2883" s="357">
        <v>36</v>
      </c>
      <c r="AC2883"/>
      <c r="AD2883"/>
      <c r="AE2883"/>
      <c r="AF2883"/>
      <c r="AG2883"/>
      <c r="AH2883"/>
      <c r="AI2883"/>
      <c r="AJ2883"/>
    </row>
    <row r="2884" spans="1:36" s="4" customFormat="1" x14ac:dyDescent="0.25">
      <c r="A2884" s="144" t="s">
        <v>3724</v>
      </c>
      <c r="B2884" s="183">
        <v>167454359</v>
      </c>
      <c r="C2884" s="184">
        <v>2.62</v>
      </c>
      <c r="D2884" s="127">
        <f>(C2884+4.2+coefficient!$B$21-0.5)/0.9*1.19</f>
        <v>17.611999999999998</v>
      </c>
      <c r="E2884" s="128">
        <f>(C2884+4.2+coefficient!$B$21-0.5)/0.95</f>
        <v>14.021052631578948</v>
      </c>
      <c r="F2884" s="178" t="s">
        <v>516</v>
      </c>
      <c r="G2884" s="179">
        <v>2883</v>
      </c>
      <c r="H2884" s="180">
        <f>(C2884+4.2+coefficient!$B$21)/0.85*1.19</f>
        <v>19.347999999999999</v>
      </c>
      <c r="I2884" s="132">
        <v>294</v>
      </c>
      <c r="J2884" s="132">
        <v>167454359</v>
      </c>
      <c r="K2884" s="132">
        <v>455609</v>
      </c>
      <c r="L2884" s="181">
        <f>(C2884+4.2+coefficient!$B$21)/0.88*1.19</f>
        <v>18.68840909090909</v>
      </c>
      <c r="M2884" s="135">
        <v>295</v>
      </c>
      <c r="N2884" s="135">
        <v>167454359</v>
      </c>
      <c r="O2884" s="135">
        <v>455610</v>
      </c>
      <c r="P2884" s="182">
        <f>(C2884+4.2+coefficient!$B$21-0.5)/0.88*1.19</f>
        <v>18.012272727272727</v>
      </c>
      <c r="Q2884" s="137">
        <v>296</v>
      </c>
      <c r="R2884" s="137">
        <v>167454359</v>
      </c>
      <c r="S2884" s="137">
        <v>455611</v>
      </c>
      <c r="T2884" s="186">
        <f t="shared" si="199"/>
        <v>9.2225000000000001</v>
      </c>
      <c r="U2884" s="187">
        <v>758</v>
      </c>
      <c r="V2884" s="187">
        <v>167454359</v>
      </c>
      <c r="W2884" s="187">
        <v>603752</v>
      </c>
      <c r="X2884" s="188">
        <f>L2884-4.9</f>
        <v>13.78840909090909</v>
      </c>
      <c r="Y2884" s="189">
        <v>759</v>
      </c>
      <c r="Z2884" s="189">
        <v>167454359</v>
      </c>
      <c r="AA2884" s="189">
        <v>603753</v>
      </c>
      <c r="AB2884" s="357">
        <v>71</v>
      </c>
      <c r="AC2884"/>
      <c r="AD2884"/>
      <c r="AE2884"/>
      <c r="AF2884"/>
      <c r="AG2884"/>
      <c r="AH2884"/>
      <c r="AI2884"/>
      <c r="AJ2884"/>
    </row>
    <row r="2885" spans="1:36" s="4" customFormat="1" x14ac:dyDescent="0.25">
      <c r="A2885" s="148" t="s">
        <v>3725</v>
      </c>
      <c r="B2885" s="190">
        <v>167454360</v>
      </c>
      <c r="C2885" s="191">
        <v>4.3899999999999997</v>
      </c>
      <c r="D2885" s="192">
        <f>(C2885+4.2+coefficient!$B$20-0.5)/0.9*1.19</f>
        <v>22.596777777777774</v>
      </c>
      <c r="E2885" s="193">
        <f>(C2885+4.2+coefficient!$B$20-0.5)/0.95</f>
        <v>17.989473684210527</v>
      </c>
      <c r="F2885" s="185" t="s">
        <v>842</v>
      </c>
      <c r="G2885" s="179">
        <v>2884</v>
      </c>
      <c r="H2885" s="180">
        <f>(C2885+4.2+coefficient!$B$20)/0.85*1.19</f>
        <v>24.626000000000001</v>
      </c>
      <c r="I2885" s="132">
        <v>294</v>
      </c>
      <c r="J2885" s="132">
        <v>167454360</v>
      </c>
      <c r="K2885" s="132">
        <v>455612</v>
      </c>
      <c r="L2885" s="181">
        <f>(C2885+4.2+coefficient!$B$20)/0.88*1.19</f>
        <v>23.786477272727272</v>
      </c>
      <c r="M2885" s="135">
        <v>295</v>
      </c>
      <c r="N2885" s="135">
        <v>167454360</v>
      </c>
      <c r="O2885" s="135">
        <v>455613</v>
      </c>
      <c r="P2885" s="182">
        <f>(C2885+4.2+coefficient!$B$20-0.5)/0.88*1.19</f>
        <v>23.110340909090908</v>
      </c>
      <c r="Q2885" s="137">
        <v>296</v>
      </c>
      <c r="R2885" s="137">
        <v>167454360</v>
      </c>
      <c r="S2885" s="137">
        <v>455614</v>
      </c>
      <c r="T2885" s="186">
        <f t="shared" si="199"/>
        <v>11.616022727272727</v>
      </c>
      <c r="U2885" s="187">
        <v>758</v>
      </c>
      <c r="V2885" s="187">
        <v>167454360</v>
      </c>
      <c r="W2885" s="187">
        <v>603754</v>
      </c>
      <c r="X2885" s="188">
        <f>L2885-4.9</f>
        <v>18.886477272727269</v>
      </c>
      <c r="Y2885" s="189">
        <v>759</v>
      </c>
      <c r="Z2885" s="189">
        <v>167454360</v>
      </c>
      <c r="AA2885" s="189">
        <v>603755</v>
      </c>
      <c r="AB2885" s="357">
        <v>0</v>
      </c>
      <c r="AC2885"/>
      <c r="AD2885"/>
      <c r="AE2885"/>
      <c r="AF2885"/>
      <c r="AG2885"/>
      <c r="AH2885"/>
      <c r="AI2885"/>
      <c r="AJ2885"/>
    </row>
    <row r="2886" spans="1:36" s="4" customFormat="1" x14ac:dyDescent="0.25">
      <c r="A2886" s="146" t="s">
        <v>3726</v>
      </c>
      <c r="B2886" s="190">
        <v>167454361</v>
      </c>
      <c r="C2886" s="191">
        <v>3.43</v>
      </c>
      <c r="D2886" s="192">
        <f>(C2886+4.2+coefficient!$B$20-0.5)/0.9*1.19</f>
        <v>21.327444444444446</v>
      </c>
      <c r="E2886" s="193">
        <f>(C2886+4.2+coefficient!$B$20-0.5)/0.95</f>
        <v>16.978947368421057</v>
      </c>
      <c r="F2886" s="178" t="s">
        <v>842</v>
      </c>
      <c r="G2886" s="179">
        <v>2885</v>
      </c>
      <c r="H2886" s="180">
        <f>(C2886+4.2+coefficient!$B$20)/0.85*1.19</f>
        <v>23.282000000000004</v>
      </c>
      <c r="I2886" s="132">
        <v>294</v>
      </c>
      <c r="J2886" s="132">
        <v>167454361</v>
      </c>
      <c r="K2886" s="132">
        <v>455615</v>
      </c>
      <c r="L2886" s="181">
        <f>(C2886+4.2+coefficient!$B$20)/0.88*1.19</f>
        <v>22.488295454545458</v>
      </c>
      <c r="M2886" s="135">
        <v>295</v>
      </c>
      <c r="N2886" s="135">
        <v>167454361</v>
      </c>
      <c r="O2886" s="135">
        <v>455616</v>
      </c>
      <c r="P2886" s="182">
        <f>(C2886+4.2+coefficient!$B$20-0.5)/0.88*1.19</f>
        <v>21.812159090909091</v>
      </c>
      <c r="Q2886" s="137">
        <v>296</v>
      </c>
      <c r="R2886" s="137">
        <v>167454361</v>
      </c>
      <c r="S2886" s="137">
        <v>455617</v>
      </c>
      <c r="T2886" s="186">
        <f t="shared" si="199"/>
        <v>10.31784090909091</v>
      </c>
      <c r="U2886" s="187">
        <v>758</v>
      </c>
      <c r="V2886" s="187">
        <v>167454361</v>
      </c>
      <c r="W2886" s="187">
        <v>603756</v>
      </c>
      <c r="X2886" s="188">
        <f>L2886-2</f>
        <v>20.488295454545458</v>
      </c>
      <c r="Y2886" s="189">
        <v>759</v>
      </c>
      <c r="Z2886" s="189">
        <v>167454361</v>
      </c>
      <c r="AA2886" s="189">
        <v>603757</v>
      </c>
      <c r="AB2886" s="357">
        <v>71</v>
      </c>
      <c r="AC2886"/>
      <c r="AD2886"/>
      <c r="AE2886"/>
      <c r="AF2886"/>
      <c r="AG2886"/>
      <c r="AH2886"/>
      <c r="AI2886"/>
      <c r="AJ2886"/>
    </row>
    <row r="2887" spans="1:36" s="4" customFormat="1" x14ac:dyDescent="0.25">
      <c r="A2887" s="125" t="s">
        <v>3727</v>
      </c>
      <c r="B2887" s="183">
        <v>167454362</v>
      </c>
      <c r="C2887" s="184">
        <v>3.43</v>
      </c>
      <c r="D2887" s="127">
        <f>(C2887+4.2+coefficient!$B$20-0.5)/0.9*1.19</f>
        <v>21.327444444444446</v>
      </c>
      <c r="E2887" s="128">
        <f>(C2887+4.2+coefficient!$B$20-0.5)/0.95</f>
        <v>16.978947368421057</v>
      </c>
      <c r="F2887" s="185" t="s">
        <v>842</v>
      </c>
      <c r="G2887" s="179">
        <v>2886</v>
      </c>
      <c r="H2887" s="180">
        <f>(C2887+4.2+coefficient!$B$20)/0.85*1.19</f>
        <v>23.282000000000004</v>
      </c>
      <c r="I2887" s="132">
        <v>294</v>
      </c>
      <c r="J2887" s="132">
        <v>167454362</v>
      </c>
      <c r="K2887" s="132">
        <v>455618</v>
      </c>
      <c r="L2887" s="181">
        <f>(C2887+4.2+coefficient!$B$20)/0.88*1.19</f>
        <v>22.488295454545458</v>
      </c>
      <c r="M2887" s="135">
        <v>295</v>
      </c>
      <c r="N2887" s="135">
        <v>167454362</v>
      </c>
      <c r="O2887" s="135">
        <v>455619</v>
      </c>
      <c r="P2887" s="182">
        <f>(C2887+4.2+coefficient!$B$20-0.5)/0.88*1.19</f>
        <v>21.812159090909091</v>
      </c>
      <c r="Q2887" s="137">
        <v>296</v>
      </c>
      <c r="R2887" s="137">
        <v>167454362</v>
      </c>
      <c r="S2887" s="137">
        <v>455620</v>
      </c>
      <c r="T2887" s="186">
        <f t="shared" si="199"/>
        <v>10.31784090909091</v>
      </c>
      <c r="U2887" s="187">
        <v>758</v>
      </c>
      <c r="V2887" s="187">
        <v>167454362</v>
      </c>
      <c r="W2887" s="187">
        <v>603758</v>
      </c>
      <c r="X2887" s="188">
        <f>L2887-4.9</f>
        <v>17.58829545454546</v>
      </c>
      <c r="Y2887" s="189">
        <v>759</v>
      </c>
      <c r="Z2887" s="189">
        <v>167454362</v>
      </c>
      <c r="AA2887" s="189">
        <v>603759</v>
      </c>
      <c r="AB2887" s="357">
        <v>71</v>
      </c>
      <c r="AC2887"/>
      <c r="AD2887"/>
      <c r="AE2887">
        <v>1</v>
      </c>
      <c r="AF2887">
        <v>22.49</v>
      </c>
      <c r="AG2887">
        <v>0</v>
      </c>
      <c r="AH2887"/>
      <c r="AI2887"/>
      <c r="AJ2887"/>
    </row>
    <row r="2888" spans="1:36" s="4" customFormat="1" x14ac:dyDescent="0.25">
      <c r="A2888" s="144" t="s">
        <v>3728</v>
      </c>
      <c r="B2888" s="183">
        <v>167454363</v>
      </c>
      <c r="C2888" s="184">
        <v>2.87</v>
      </c>
      <c r="D2888" s="127">
        <f>(C2888+4.2+coefficient!$B$21-0.5)/0.9*1.19</f>
        <v>17.942555555555554</v>
      </c>
      <c r="E2888" s="128">
        <f>(C2888+4.2+coefficient!$B$21-0.5)/0.95</f>
        <v>14.284210526315791</v>
      </c>
      <c r="F2888" s="178" t="s">
        <v>516</v>
      </c>
      <c r="G2888" s="179">
        <v>2887</v>
      </c>
      <c r="H2888" s="180">
        <f>(C2888+4.2+coefficient!$B$21)/0.85*1.19</f>
        <v>19.698</v>
      </c>
      <c r="I2888" s="132">
        <v>294</v>
      </c>
      <c r="J2888" s="132">
        <v>167454363</v>
      </c>
      <c r="K2888" s="132">
        <v>455621</v>
      </c>
      <c r="L2888" s="181">
        <f>(C2888+4.2+coefficient!$B$21)/0.88*1.19</f>
        <v>19.02647727272727</v>
      </c>
      <c r="M2888" s="135">
        <v>295</v>
      </c>
      <c r="N2888" s="135">
        <v>167454363</v>
      </c>
      <c r="O2888" s="135">
        <v>455622</v>
      </c>
      <c r="P2888" s="182">
        <f>(C2888+4.2+coefficient!$B$21-0.5)/0.88*1.19</f>
        <v>18.350340909090907</v>
      </c>
      <c r="Q2888" s="137">
        <v>296</v>
      </c>
      <c r="R2888" s="137">
        <v>167454363</v>
      </c>
      <c r="S2888" s="137">
        <v>455623</v>
      </c>
      <c r="T2888" s="186">
        <f t="shared" si="199"/>
        <v>9.5605681818181818</v>
      </c>
      <c r="U2888" s="187">
        <v>758</v>
      </c>
      <c r="V2888" s="187">
        <v>167454363</v>
      </c>
      <c r="W2888" s="187">
        <v>603760</v>
      </c>
      <c r="X2888" s="188">
        <f>L2888-4.9</f>
        <v>14.12647727272727</v>
      </c>
      <c r="Y2888" s="189">
        <v>759</v>
      </c>
      <c r="Z2888" s="189">
        <v>167454363</v>
      </c>
      <c r="AA2888" s="189">
        <v>603761</v>
      </c>
      <c r="AB2888" s="357">
        <v>36</v>
      </c>
      <c r="AC2888"/>
      <c r="AD2888"/>
      <c r="AE2888"/>
      <c r="AF2888"/>
      <c r="AG2888"/>
      <c r="AH2888"/>
      <c r="AI2888"/>
      <c r="AJ2888"/>
    </row>
    <row r="2889" spans="1:36" s="4" customFormat="1" x14ac:dyDescent="0.25">
      <c r="A2889" s="148" t="s">
        <v>3729</v>
      </c>
      <c r="B2889" s="190">
        <v>167454364</v>
      </c>
      <c r="C2889" s="191">
        <v>3.66</v>
      </c>
      <c r="D2889" s="192">
        <f>(C2889+4.2+coefficient!$B$20-0.5)/0.9*1.19</f>
        <v>21.631555555555554</v>
      </c>
      <c r="E2889" s="193">
        <f>(C2889+4.2+coefficient!$B$20-0.5)/0.95</f>
        <v>17.221052631578946</v>
      </c>
      <c r="F2889" s="185" t="s">
        <v>842</v>
      </c>
      <c r="G2889" s="179">
        <v>2888</v>
      </c>
      <c r="H2889" s="180">
        <f>(C2889+4.2+coefficient!$B$20)/0.85*1.19</f>
        <v>23.603999999999999</v>
      </c>
      <c r="I2889" s="132">
        <v>294</v>
      </c>
      <c r="J2889" s="132">
        <v>167454364</v>
      </c>
      <c r="K2889" s="132">
        <v>455624</v>
      </c>
      <c r="L2889" s="181">
        <f>(C2889+4.2+coefficient!$B$20)/0.88*1.19</f>
        <v>22.799318181818183</v>
      </c>
      <c r="M2889" s="135">
        <v>295</v>
      </c>
      <c r="N2889" s="135">
        <v>167454364</v>
      </c>
      <c r="O2889" s="135">
        <v>455625</v>
      </c>
      <c r="P2889" s="182">
        <f>(C2889+4.2+coefficient!$B$20-0.5)/0.88*1.19</f>
        <v>22.123181818181816</v>
      </c>
      <c r="Q2889" s="137">
        <v>296</v>
      </c>
      <c r="R2889" s="137">
        <v>167454364</v>
      </c>
      <c r="S2889" s="137">
        <v>455626</v>
      </c>
      <c r="T2889" s="186">
        <f t="shared" si="199"/>
        <v>10.628863636363636</v>
      </c>
      <c r="U2889" s="187">
        <v>758</v>
      </c>
      <c r="V2889" s="187">
        <v>167454364</v>
      </c>
      <c r="W2889" s="187">
        <v>603762</v>
      </c>
      <c r="X2889" s="188">
        <f>L2889-4.9</f>
        <v>17.899318181818181</v>
      </c>
      <c r="Y2889" s="189">
        <v>759</v>
      </c>
      <c r="Z2889" s="189">
        <v>167454364</v>
      </c>
      <c r="AA2889" s="189">
        <v>603763</v>
      </c>
      <c r="AB2889" s="357">
        <v>0</v>
      </c>
      <c r="AC2889"/>
      <c r="AD2889"/>
      <c r="AE2889"/>
      <c r="AF2889"/>
      <c r="AG2889"/>
      <c r="AH2889"/>
      <c r="AI2889"/>
      <c r="AJ2889"/>
    </row>
    <row r="2890" spans="1:36" s="4" customFormat="1" x14ac:dyDescent="0.25">
      <c r="A2890" s="144" t="s">
        <v>3730</v>
      </c>
      <c r="B2890" s="183">
        <v>167454365</v>
      </c>
      <c r="C2890" s="184">
        <v>2.78</v>
      </c>
      <c r="D2890" s="127">
        <f>(C2890+4.2+coefficient!$B$21-0.5)/0.9*1.19</f>
        <v>17.823555555555554</v>
      </c>
      <c r="E2890" s="128">
        <f>(C2890+4.2+coefficient!$B$21-0.5)/0.95</f>
        <v>14.189473684210528</v>
      </c>
      <c r="F2890" s="178" t="s">
        <v>516</v>
      </c>
      <c r="G2890" s="179">
        <v>2889</v>
      </c>
      <c r="H2890" s="180">
        <f>(C2890+4.2+coefficient!$B$21)/0.85*1.19</f>
        <v>19.572000000000003</v>
      </c>
      <c r="I2890" s="132">
        <v>294</v>
      </c>
      <c r="J2890" s="132">
        <v>167454365</v>
      </c>
      <c r="K2890" s="132">
        <v>455627</v>
      </c>
      <c r="L2890" s="181">
        <f>(C2890+4.2+coefficient!$B$21)/0.88*1.19</f>
        <v>18.904772727272725</v>
      </c>
      <c r="M2890" s="135">
        <v>295</v>
      </c>
      <c r="N2890" s="135">
        <v>167454365</v>
      </c>
      <c r="O2890" s="135">
        <v>455628</v>
      </c>
      <c r="P2890" s="182">
        <f>(C2890+4.2+coefficient!$B$21-0.5)/0.88*1.19</f>
        <v>18.228636363636362</v>
      </c>
      <c r="Q2890" s="137">
        <v>296</v>
      </c>
      <c r="R2890" s="137">
        <v>167454365</v>
      </c>
      <c r="S2890" s="137">
        <v>455629</v>
      </c>
      <c r="T2890" s="186">
        <f t="shared" si="199"/>
        <v>9.4388636363636369</v>
      </c>
      <c r="U2890" s="187">
        <v>758</v>
      </c>
      <c r="V2890" s="187">
        <v>167454365</v>
      </c>
      <c r="W2890" s="187">
        <v>603764</v>
      </c>
      <c r="X2890" s="188">
        <f>L2890-4.9</f>
        <v>14.004772727272725</v>
      </c>
      <c r="Y2890" s="189">
        <v>759</v>
      </c>
      <c r="Z2890" s="189">
        <v>167454365</v>
      </c>
      <c r="AA2890" s="189">
        <v>603765</v>
      </c>
      <c r="AB2890" s="357">
        <v>71</v>
      </c>
      <c r="AC2890"/>
      <c r="AD2890"/>
      <c r="AE2890">
        <v>1</v>
      </c>
      <c r="AF2890">
        <v>18.899999999999999</v>
      </c>
      <c r="AG2890">
        <v>0</v>
      </c>
      <c r="AH2890"/>
      <c r="AI2890"/>
      <c r="AJ2890"/>
    </row>
    <row r="2891" spans="1:36" s="4" customFormat="1" x14ac:dyDescent="0.25">
      <c r="A2891" s="148" t="s">
        <v>3731</v>
      </c>
      <c r="B2891" s="190">
        <v>167454366</v>
      </c>
      <c r="C2891" s="191">
        <v>3.57</v>
      </c>
      <c r="D2891" s="192">
        <f>(C2891+4.2+coefficient!$B$20-0.5)/0.9*1.19</f>
        <v>21.512555555555551</v>
      </c>
      <c r="E2891" s="193">
        <f>(C2891+4.2+coefficient!$B$20-0.5)/0.95</f>
        <v>17.126315789473683</v>
      </c>
      <c r="F2891" s="185" t="s">
        <v>842</v>
      </c>
      <c r="G2891" s="179">
        <v>2890</v>
      </c>
      <c r="H2891" s="180">
        <f>(C2891+4.2+coefficient!$B$20)/0.85*1.19</f>
        <v>23.478000000000002</v>
      </c>
      <c r="I2891" s="132">
        <v>294</v>
      </c>
      <c r="J2891" s="132">
        <v>167454366</v>
      </c>
      <c r="K2891" s="132">
        <v>455630</v>
      </c>
      <c r="L2891" s="181">
        <f>(C2891+4.2+coefficient!$B$20)/0.88*1.19</f>
        <v>22.677613636363635</v>
      </c>
      <c r="M2891" s="135">
        <v>295</v>
      </c>
      <c r="N2891" s="135">
        <v>167454366</v>
      </c>
      <c r="O2891" s="135">
        <v>455631</v>
      </c>
      <c r="P2891" s="182">
        <f>(C2891+4.2+coefficient!$B$20-0.5)/0.88*1.19</f>
        <v>22.001477272727271</v>
      </c>
      <c r="Q2891" s="137">
        <v>296</v>
      </c>
      <c r="R2891" s="137">
        <v>167454366</v>
      </c>
      <c r="S2891" s="137">
        <v>455632</v>
      </c>
      <c r="T2891" s="186">
        <f t="shared" si="199"/>
        <v>10.50715909090909</v>
      </c>
      <c r="U2891" s="187">
        <v>758</v>
      </c>
      <c r="V2891" s="187">
        <v>167454366</v>
      </c>
      <c r="W2891" s="187">
        <v>603766</v>
      </c>
      <c r="X2891" s="188">
        <f>L2891-4.9</f>
        <v>17.777613636363633</v>
      </c>
      <c r="Y2891" s="189">
        <v>759</v>
      </c>
      <c r="Z2891" s="189">
        <v>167454366</v>
      </c>
      <c r="AA2891" s="189">
        <v>603767</v>
      </c>
      <c r="AB2891" s="357">
        <v>0</v>
      </c>
      <c r="AC2891"/>
      <c r="AD2891"/>
      <c r="AE2891"/>
      <c r="AF2891"/>
      <c r="AG2891"/>
      <c r="AH2891"/>
      <c r="AI2891"/>
      <c r="AJ2891"/>
    </row>
    <row r="2892" spans="1:36" s="4" customFormat="1" x14ac:dyDescent="0.25">
      <c r="A2892" s="144" t="s">
        <v>3732</v>
      </c>
      <c r="B2892" s="183">
        <v>167454367</v>
      </c>
      <c r="C2892" s="184">
        <v>2.67</v>
      </c>
      <c r="D2892" s="127">
        <f>(C2892+4.2+coefficient!$B$21-0.5)/0.9*1.19</f>
        <v>17.678111111111111</v>
      </c>
      <c r="E2892" s="128">
        <f>(C2892+4.2+coefficient!$B$21-0.5)/0.95</f>
        <v>14.073684210526318</v>
      </c>
      <c r="F2892" s="178" t="s">
        <v>516</v>
      </c>
      <c r="G2892" s="179">
        <v>2891</v>
      </c>
      <c r="H2892" s="180">
        <f>(C2892+4.2+coefficient!$B$21)/0.85*1.19</f>
        <v>19.418000000000003</v>
      </c>
      <c r="I2892" s="132">
        <v>294</v>
      </c>
      <c r="J2892" s="132">
        <v>167454367</v>
      </c>
      <c r="K2892" s="132">
        <v>455633</v>
      </c>
      <c r="L2892" s="181">
        <f>(C2892+4.2+coefficient!$B$21)/0.88*1.19</f>
        <v>18.756022727272725</v>
      </c>
      <c r="M2892" s="135">
        <v>295</v>
      </c>
      <c r="N2892" s="135">
        <v>167454367</v>
      </c>
      <c r="O2892" s="135">
        <v>455634</v>
      </c>
      <c r="P2892" s="182">
        <f>(C2892+4.2+coefficient!$B$21-0.5)/0.88*1.19</f>
        <v>18.079886363636366</v>
      </c>
      <c r="Q2892" s="137">
        <v>296</v>
      </c>
      <c r="R2892" s="137">
        <v>167454367</v>
      </c>
      <c r="S2892" s="137">
        <v>455635</v>
      </c>
      <c r="T2892" s="186">
        <f t="shared" si="199"/>
        <v>9.2901136363636354</v>
      </c>
      <c r="U2892" s="187">
        <v>758</v>
      </c>
      <c r="V2892" s="187">
        <v>167454367</v>
      </c>
      <c r="W2892" s="187">
        <v>603768</v>
      </c>
      <c r="X2892" s="188">
        <f t="shared" ref="X2892:X2902" si="200">L2892-1</f>
        <v>17.756022727272725</v>
      </c>
      <c r="Y2892" s="189">
        <v>759</v>
      </c>
      <c r="Z2892" s="189">
        <v>167454367</v>
      </c>
      <c r="AA2892" s="189">
        <v>603769</v>
      </c>
      <c r="AB2892" s="357">
        <v>2</v>
      </c>
      <c r="AC2892"/>
      <c r="AD2892"/>
      <c r="AE2892"/>
      <c r="AF2892"/>
      <c r="AG2892"/>
      <c r="AH2892"/>
      <c r="AI2892"/>
      <c r="AJ2892"/>
    </row>
    <row r="2893" spans="1:36" s="4" customFormat="1" x14ac:dyDescent="0.25">
      <c r="A2893" s="125" t="s">
        <v>3733</v>
      </c>
      <c r="B2893" s="183">
        <v>167454368</v>
      </c>
      <c r="C2893" s="184">
        <v>3.54</v>
      </c>
      <c r="D2893" s="127">
        <f>(C2893+4.2+coefficient!$B$20-0.5)/0.9*1.19</f>
        <v>21.472888888888892</v>
      </c>
      <c r="E2893" s="128">
        <f>(C2893+4.2+coefficient!$B$20-0.5)/0.95</f>
        <v>17.094736842105267</v>
      </c>
      <c r="F2893" s="185" t="s">
        <v>842</v>
      </c>
      <c r="G2893" s="179">
        <v>2892</v>
      </c>
      <c r="H2893" s="180">
        <f>(C2893+4.2+coefficient!$B$20)/0.85*1.19</f>
        <v>23.436</v>
      </c>
      <c r="I2893" s="132">
        <v>294</v>
      </c>
      <c r="J2893" s="132">
        <v>167454368</v>
      </c>
      <c r="K2893" s="132">
        <v>455636</v>
      </c>
      <c r="L2893" s="181">
        <f>(C2893+4.2+coefficient!$B$20)/0.88*1.19</f>
        <v>22.637045454545454</v>
      </c>
      <c r="M2893" s="135">
        <v>295</v>
      </c>
      <c r="N2893" s="135">
        <v>167454368</v>
      </c>
      <c r="O2893" s="135">
        <v>455637</v>
      </c>
      <c r="P2893" s="182">
        <f>(C2893+4.2+coefficient!$B$20-0.5)/0.88*1.19</f>
        <v>21.960909090909091</v>
      </c>
      <c r="Q2893" s="137">
        <v>296</v>
      </c>
      <c r="R2893" s="137">
        <v>167454368</v>
      </c>
      <c r="S2893" s="137">
        <v>455638</v>
      </c>
      <c r="T2893" s="186">
        <f t="shared" si="199"/>
        <v>10.466590909090908</v>
      </c>
      <c r="U2893" s="187">
        <v>758</v>
      </c>
      <c r="V2893" s="187">
        <v>167454368</v>
      </c>
      <c r="W2893" s="187">
        <v>603770</v>
      </c>
      <c r="X2893" s="188">
        <f t="shared" si="200"/>
        <v>21.637045454545454</v>
      </c>
      <c r="Y2893" s="189">
        <v>759</v>
      </c>
      <c r="Z2893" s="189">
        <v>167454368</v>
      </c>
      <c r="AA2893" s="189">
        <v>603771</v>
      </c>
      <c r="AB2893" s="357">
        <v>2</v>
      </c>
      <c r="AC2893"/>
      <c r="AD2893"/>
      <c r="AE2893"/>
      <c r="AF2893"/>
      <c r="AG2893"/>
      <c r="AH2893"/>
      <c r="AI2893"/>
      <c r="AJ2893"/>
    </row>
    <row r="2894" spans="1:36" s="4" customFormat="1" x14ac:dyDescent="0.25">
      <c r="A2894" s="144" t="s">
        <v>3734</v>
      </c>
      <c r="B2894" s="183">
        <v>167454369</v>
      </c>
      <c r="C2894" s="184">
        <v>4.2699999999999996</v>
      </c>
      <c r="D2894" s="127">
        <f>(C2894+4.2+coefficient!$B$19-0.5)/0.9*1.19</f>
        <v>26.404777777777774</v>
      </c>
      <c r="E2894" s="128">
        <f>(C2894+4.2+coefficient!$B$19-0.5)/0.95</f>
        <v>21.021052631578947</v>
      </c>
      <c r="F2894" s="178" t="s">
        <v>841</v>
      </c>
      <c r="G2894" s="179">
        <v>2893</v>
      </c>
      <c r="H2894" s="180">
        <f>(C2894+4.2+coefficient!$B$19)/0.85*1.19</f>
        <v>28.657999999999998</v>
      </c>
      <c r="I2894" s="132">
        <v>294</v>
      </c>
      <c r="J2894" s="132">
        <v>167454369</v>
      </c>
      <c r="K2894" s="132">
        <v>455639</v>
      </c>
      <c r="L2894" s="181">
        <f>(C2894+4.2+coefficient!$B$19)/0.88*1.19</f>
        <v>27.681022727272726</v>
      </c>
      <c r="M2894" s="135">
        <v>295</v>
      </c>
      <c r="N2894" s="135">
        <v>167454369</v>
      </c>
      <c r="O2894" s="135">
        <v>455640</v>
      </c>
      <c r="P2894" s="182">
        <f>(C2894+4.2+coefficient!$B$19-0.5)/0.88*1.19</f>
        <v>27.004886363636359</v>
      </c>
      <c r="Q2894" s="137">
        <v>296</v>
      </c>
      <c r="R2894" s="137">
        <v>167454369</v>
      </c>
      <c r="S2894" s="137">
        <v>455641</v>
      </c>
      <c r="T2894" s="186">
        <f t="shared" si="199"/>
        <v>11.453749999999998</v>
      </c>
      <c r="U2894" s="187">
        <v>758</v>
      </c>
      <c r="V2894" s="187">
        <v>167454369</v>
      </c>
      <c r="W2894" s="187">
        <v>603772</v>
      </c>
      <c r="X2894" s="188">
        <f t="shared" si="200"/>
        <v>26.681022727272726</v>
      </c>
      <c r="Y2894" s="189">
        <v>759</v>
      </c>
      <c r="Z2894" s="189">
        <v>167454369</v>
      </c>
      <c r="AA2894" s="189">
        <v>603773</v>
      </c>
      <c r="AB2894" s="357">
        <v>2</v>
      </c>
      <c r="AC2894"/>
      <c r="AD2894"/>
      <c r="AE2894"/>
      <c r="AF2894"/>
      <c r="AG2894"/>
      <c r="AH2894"/>
      <c r="AI2894"/>
      <c r="AJ2894"/>
    </row>
    <row r="2895" spans="1:36" s="4" customFormat="1" x14ac:dyDescent="0.25">
      <c r="A2895" s="125" t="s">
        <v>3735</v>
      </c>
      <c r="B2895" s="183">
        <v>167454370</v>
      </c>
      <c r="C2895" s="184">
        <v>5.45</v>
      </c>
      <c r="D2895" s="127">
        <f>(C2895+4.2+coefficient!$B$19-0.5)/0.9*1.19</f>
        <v>27.964999999999993</v>
      </c>
      <c r="E2895" s="128">
        <f>(C2895+4.2+coefficient!$B$19-0.5)/0.95</f>
        <v>22.263157894736842</v>
      </c>
      <c r="F2895" s="185" t="s">
        <v>841</v>
      </c>
      <c r="G2895" s="179">
        <v>2894</v>
      </c>
      <c r="H2895" s="180">
        <f>(C2895+4.2+coefficient!$B$19)/0.85*1.19</f>
        <v>30.309999999999995</v>
      </c>
      <c r="I2895" s="132">
        <v>294</v>
      </c>
      <c r="J2895" s="132">
        <v>167454370</v>
      </c>
      <c r="K2895" s="132">
        <v>455642</v>
      </c>
      <c r="L2895" s="181">
        <f>(C2895+4.2+coefficient!$B$19)/0.88*1.19</f>
        <v>29.276704545454542</v>
      </c>
      <c r="M2895" s="135">
        <v>295</v>
      </c>
      <c r="N2895" s="135">
        <v>167454370</v>
      </c>
      <c r="O2895" s="135">
        <v>455643</v>
      </c>
      <c r="P2895" s="182">
        <f>(C2895+4.2+coefficient!$B$19-0.5)/0.88*1.19</f>
        <v>28.600568181818179</v>
      </c>
      <c r="Q2895" s="137">
        <v>296</v>
      </c>
      <c r="R2895" s="137">
        <v>167454370</v>
      </c>
      <c r="S2895" s="137">
        <v>455644</v>
      </c>
      <c r="T2895" s="186">
        <f t="shared" si="199"/>
        <v>13.049431818181819</v>
      </c>
      <c r="U2895" s="187">
        <v>758</v>
      </c>
      <c r="V2895" s="187">
        <v>167454370</v>
      </c>
      <c r="W2895" s="187">
        <v>603774</v>
      </c>
      <c r="X2895" s="188">
        <f t="shared" si="200"/>
        <v>28.276704545454542</v>
      </c>
      <c r="Y2895" s="189">
        <v>759</v>
      </c>
      <c r="Z2895" s="189">
        <v>167454370</v>
      </c>
      <c r="AA2895" s="189">
        <v>603775</v>
      </c>
      <c r="AB2895" s="357">
        <v>2</v>
      </c>
      <c r="AC2895"/>
      <c r="AD2895"/>
      <c r="AE2895"/>
      <c r="AF2895"/>
      <c r="AG2895"/>
      <c r="AH2895"/>
      <c r="AI2895"/>
      <c r="AJ2895"/>
    </row>
    <row r="2896" spans="1:36" s="4" customFormat="1" x14ac:dyDescent="0.25">
      <c r="A2896" s="144" t="s">
        <v>3736</v>
      </c>
      <c r="B2896" s="183">
        <v>167454371</v>
      </c>
      <c r="C2896" s="184">
        <v>7.1</v>
      </c>
      <c r="D2896" s="127">
        <f>(C2896+4.2+coefficient!$B$19-0.5)/0.9*1.19</f>
        <v>30.146666666666665</v>
      </c>
      <c r="E2896" s="128">
        <f>(C2896+4.2+coefficient!$B$19-0.5)/0.95</f>
        <v>24.000000000000004</v>
      </c>
      <c r="F2896" s="178" t="s">
        <v>841</v>
      </c>
      <c r="G2896" s="179">
        <v>2895</v>
      </c>
      <c r="H2896" s="180">
        <f>(C2896+4.2+coefficient!$B$19)/0.85*1.19</f>
        <v>32.620000000000005</v>
      </c>
      <c r="I2896" s="132">
        <v>294</v>
      </c>
      <c r="J2896" s="132">
        <v>167454371</v>
      </c>
      <c r="K2896" s="132">
        <v>455645</v>
      </c>
      <c r="L2896" s="181">
        <f>(C2896+4.2+coefficient!$B$19)/0.88*1.19</f>
        <v>31.507954545454542</v>
      </c>
      <c r="M2896" s="135">
        <v>295</v>
      </c>
      <c r="N2896" s="135">
        <v>167454371</v>
      </c>
      <c r="O2896" s="135">
        <v>455646</v>
      </c>
      <c r="P2896" s="182">
        <f>(C2896+4.2+coefficient!$B$19-0.5)/0.88*1.19</f>
        <v>30.831818181818182</v>
      </c>
      <c r="Q2896" s="137">
        <v>296</v>
      </c>
      <c r="R2896" s="137">
        <v>167454371</v>
      </c>
      <c r="S2896" s="137">
        <v>455647</v>
      </c>
      <c r="T2896" s="186">
        <f t="shared" si="199"/>
        <v>15.280681818181819</v>
      </c>
      <c r="U2896" s="187">
        <v>758</v>
      </c>
      <c r="V2896" s="187">
        <v>167454371</v>
      </c>
      <c r="W2896" s="187">
        <v>603776</v>
      </c>
      <c r="X2896" s="188">
        <f t="shared" si="200"/>
        <v>30.507954545454542</v>
      </c>
      <c r="Y2896" s="189">
        <v>759</v>
      </c>
      <c r="Z2896" s="189">
        <v>167454371</v>
      </c>
      <c r="AA2896" s="189">
        <v>603777</v>
      </c>
      <c r="AB2896" s="357">
        <v>2</v>
      </c>
      <c r="AC2896"/>
      <c r="AD2896"/>
      <c r="AE2896"/>
      <c r="AF2896"/>
      <c r="AG2896"/>
      <c r="AH2896"/>
      <c r="AI2896"/>
      <c r="AJ2896"/>
    </row>
    <row r="2897" spans="1:36" s="4" customFormat="1" x14ac:dyDescent="0.25">
      <c r="A2897" s="125" t="s">
        <v>3737</v>
      </c>
      <c r="B2897" s="183">
        <v>167454372</v>
      </c>
      <c r="C2897" s="184">
        <v>7.11</v>
      </c>
      <c r="D2897" s="127">
        <f>(C2897+4.2+coefficient!$B$19-0.5)/0.9*1.19</f>
        <v>30.159888888888887</v>
      </c>
      <c r="E2897" s="128">
        <f>(C2897+4.2+coefficient!$B$19-0.5)/0.95</f>
        <v>24.010526315789477</v>
      </c>
      <c r="F2897" s="185" t="s">
        <v>841</v>
      </c>
      <c r="G2897" s="179">
        <v>2896</v>
      </c>
      <c r="H2897" s="180">
        <f>(C2897+4.2+coefficient!$B$19)/0.85*1.19</f>
        <v>32.634</v>
      </c>
      <c r="I2897" s="132">
        <v>294</v>
      </c>
      <c r="J2897" s="132">
        <v>167454372</v>
      </c>
      <c r="K2897" s="132">
        <v>455648</v>
      </c>
      <c r="L2897" s="181">
        <f>(C2897+4.2+coefficient!$B$19)/0.88*1.19</f>
        <v>31.521477272727275</v>
      </c>
      <c r="M2897" s="135">
        <v>295</v>
      </c>
      <c r="N2897" s="135">
        <v>167454372</v>
      </c>
      <c r="O2897" s="135">
        <v>455649</v>
      </c>
      <c r="P2897" s="182">
        <f>(C2897+4.2+coefficient!$B$19-0.5)/0.88*1.19</f>
        <v>30.845340909090908</v>
      </c>
      <c r="Q2897" s="137">
        <v>296</v>
      </c>
      <c r="R2897" s="137">
        <v>167454372</v>
      </c>
      <c r="S2897" s="137">
        <v>455650</v>
      </c>
      <c r="T2897" s="186">
        <f t="shared" si="199"/>
        <v>15.294204545454546</v>
      </c>
      <c r="U2897" s="187">
        <v>758</v>
      </c>
      <c r="V2897" s="187">
        <v>167454372</v>
      </c>
      <c r="W2897" s="187">
        <v>603778</v>
      </c>
      <c r="X2897" s="188">
        <f t="shared" si="200"/>
        <v>30.521477272727275</v>
      </c>
      <c r="Y2897" s="189">
        <v>759</v>
      </c>
      <c r="Z2897" s="189">
        <v>167454372</v>
      </c>
      <c r="AA2897" s="189">
        <v>603779</v>
      </c>
      <c r="AB2897" s="357">
        <v>2</v>
      </c>
      <c r="AC2897"/>
      <c r="AD2897"/>
      <c r="AE2897"/>
      <c r="AF2897"/>
      <c r="AG2897"/>
      <c r="AH2897"/>
      <c r="AI2897"/>
      <c r="AJ2897"/>
    </row>
    <row r="2898" spans="1:36" s="4" customFormat="1" x14ac:dyDescent="0.25">
      <c r="A2898" s="144" t="s">
        <v>3738</v>
      </c>
      <c r="B2898" s="183">
        <v>167454373</v>
      </c>
      <c r="C2898" s="184">
        <v>3.79</v>
      </c>
      <c r="D2898" s="127">
        <f>(C2898+4.2+coefficient!$B$20-0.5)/0.9*1.19</f>
        <v>21.803444444444445</v>
      </c>
      <c r="E2898" s="128">
        <f>(C2898+4.2+coefficient!$B$20-0.5)/0.95</f>
        <v>17.357894736842109</v>
      </c>
      <c r="F2898" s="178" t="s">
        <v>842</v>
      </c>
      <c r="G2898" s="179">
        <v>2897</v>
      </c>
      <c r="H2898" s="180">
        <f>(C2898+4.2+coefficient!$B$20)/0.85*1.19</f>
        <v>23.786000000000005</v>
      </c>
      <c r="I2898" s="132">
        <v>294</v>
      </c>
      <c r="J2898" s="132">
        <v>167454373</v>
      </c>
      <c r="K2898" s="132">
        <v>455651</v>
      </c>
      <c r="L2898" s="181">
        <f>(C2898+4.2+coefficient!$B$20)/0.88*1.19</f>
        <v>22.975113636363638</v>
      </c>
      <c r="M2898" s="135">
        <v>295</v>
      </c>
      <c r="N2898" s="135">
        <v>167454373</v>
      </c>
      <c r="O2898" s="135">
        <v>455652</v>
      </c>
      <c r="P2898" s="182">
        <f>(C2898+4.2+coefficient!$B$20-0.5)/0.88*1.19</f>
        <v>22.298977272727274</v>
      </c>
      <c r="Q2898" s="137">
        <v>296</v>
      </c>
      <c r="R2898" s="137">
        <v>167454373</v>
      </c>
      <c r="S2898" s="137">
        <v>455653</v>
      </c>
      <c r="T2898" s="186">
        <f t="shared" si="199"/>
        <v>10.804659090909091</v>
      </c>
      <c r="U2898" s="187">
        <v>758</v>
      </c>
      <c r="V2898" s="187">
        <v>167454373</v>
      </c>
      <c r="W2898" s="187">
        <v>603780</v>
      </c>
      <c r="X2898" s="188">
        <f t="shared" si="200"/>
        <v>21.975113636363638</v>
      </c>
      <c r="Y2898" s="189">
        <v>759</v>
      </c>
      <c r="Z2898" s="189">
        <v>167454373</v>
      </c>
      <c r="AA2898" s="189">
        <v>603781</v>
      </c>
      <c r="AB2898" s="357">
        <v>2</v>
      </c>
      <c r="AC2898"/>
      <c r="AD2898"/>
      <c r="AE2898"/>
      <c r="AF2898"/>
      <c r="AG2898"/>
      <c r="AH2898"/>
      <c r="AI2898"/>
      <c r="AJ2898"/>
    </row>
    <row r="2899" spans="1:36" s="4" customFormat="1" x14ac:dyDescent="0.25">
      <c r="A2899" s="125" t="s">
        <v>3739</v>
      </c>
      <c r="B2899" s="183">
        <v>167454374</v>
      </c>
      <c r="C2899" s="184">
        <v>4.5199999999999996</v>
      </c>
      <c r="D2899" s="127">
        <f>(C2899+4.2+coefficient!$B$19-0.5)/0.9*1.19</f>
        <v>26.73533333333333</v>
      </c>
      <c r="E2899" s="128">
        <f>(C2899+4.2+coefficient!$B$19-0.5)/0.95</f>
        <v>21.284210526315789</v>
      </c>
      <c r="F2899" s="185" t="s">
        <v>841</v>
      </c>
      <c r="G2899" s="179">
        <v>2898</v>
      </c>
      <c r="H2899" s="180">
        <f>(C2899+4.2+coefficient!$B$19)/0.85*1.19</f>
        <v>29.007999999999996</v>
      </c>
      <c r="I2899" s="132">
        <v>294</v>
      </c>
      <c r="J2899" s="132">
        <v>167454374</v>
      </c>
      <c r="K2899" s="132">
        <v>455654</v>
      </c>
      <c r="L2899" s="181">
        <f>(C2899+4.2+coefficient!$B$19)/0.88*1.19</f>
        <v>28.019090909090906</v>
      </c>
      <c r="M2899" s="135">
        <v>295</v>
      </c>
      <c r="N2899" s="135">
        <v>167454374</v>
      </c>
      <c r="O2899" s="135">
        <v>455655</v>
      </c>
      <c r="P2899" s="182">
        <f>(C2899+4.2+coefficient!$B$19-0.5)/0.88*1.19</f>
        <v>27.342954545454543</v>
      </c>
      <c r="Q2899" s="137">
        <v>296</v>
      </c>
      <c r="R2899" s="137">
        <v>167454374</v>
      </c>
      <c r="S2899" s="137">
        <v>455656</v>
      </c>
      <c r="T2899" s="186">
        <f t="shared" si="199"/>
        <v>11.791818181818181</v>
      </c>
      <c r="U2899" s="187">
        <v>758</v>
      </c>
      <c r="V2899" s="187">
        <v>167454374</v>
      </c>
      <c r="W2899" s="187">
        <v>603782</v>
      </c>
      <c r="X2899" s="188">
        <f t="shared" si="200"/>
        <v>27.019090909090906</v>
      </c>
      <c r="Y2899" s="189">
        <v>759</v>
      </c>
      <c r="Z2899" s="189">
        <v>167454374</v>
      </c>
      <c r="AA2899" s="189">
        <v>603783</v>
      </c>
      <c r="AB2899" s="357">
        <v>2</v>
      </c>
      <c r="AC2899"/>
      <c r="AD2899"/>
      <c r="AE2899"/>
      <c r="AF2899"/>
      <c r="AG2899"/>
      <c r="AH2899"/>
      <c r="AI2899"/>
      <c r="AJ2899"/>
    </row>
    <row r="2900" spans="1:36" s="4" customFormat="1" x14ac:dyDescent="0.25">
      <c r="A2900" s="144" t="s">
        <v>3740</v>
      </c>
      <c r="B2900" s="183">
        <v>167454375</v>
      </c>
      <c r="C2900" s="184">
        <v>5.7</v>
      </c>
      <c r="D2900" s="127">
        <f>(C2900+4.2+coefficient!$B$19-0.5)/0.9*1.19</f>
        <v>28.295555555555552</v>
      </c>
      <c r="E2900" s="128">
        <f>(C2900+4.2+coefficient!$B$19-0.5)/0.95</f>
        <v>22.526315789473685</v>
      </c>
      <c r="F2900" s="178" t="s">
        <v>841</v>
      </c>
      <c r="G2900" s="179">
        <v>2899</v>
      </c>
      <c r="H2900" s="180">
        <f>(C2900+4.2+coefficient!$B$19)/0.85*1.19</f>
        <v>30.659999999999997</v>
      </c>
      <c r="I2900" s="132">
        <v>294</v>
      </c>
      <c r="J2900" s="132">
        <v>167454375</v>
      </c>
      <c r="K2900" s="132">
        <v>455657</v>
      </c>
      <c r="L2900" s="181">
        <f>(C2900+4.2+coefficient!$B$19)/0.88*1.19</f>
        <v>29.614772727272722</v>
      </c>
      <c r="M2900" s="135">
        <v>295</v>
      </c>
      <c r="N2900" s="135">
        <v>167454375</v>
      </c>
      <c r="O2900" s="135">
        <v>455658</v>
      </c>
      <c r="P2900" s="182">
        <f>(C2900+4.2+coefficient!$B$19-0.5)/0.88*1.19</f>
        <v>28.938636363636359</v>
      </c>
      <c r="Q2900" s="137">
        <v>296</v>
      </c>
      <c r="R2900" s="137">
        <v>167454375</v>
      </c>
      <c r="S2900" s="137">
        <v>455659</v>
      </c>
      <c r="T2900" s="186">
        <f t="shared" si="199"/>
        <v>13.387499999999999</v>
      </c>
      <c r="U2900" s="187">
        <v>758</v>
      </c>
      <c r="V2900" s="187">
        <v>167454375</v>
      </c>
      <c r="W2900" s="187">
        <v>603784</v>
      </c>
      <c r="X2900" s="188">
        <f t="shared" si="200"/>
        <v>28.614772727272722</v>
      </c>
      <c r="Y2900" s="189">
        <v>759</v>
      </c>
      <c r="Z2900" s="189">
        <v>167454375</v>
      </c>
      <c r="AA2900" s="189">
        <v>603785</v>
      </c>
      <c r="AB2900" s="357">
        <v>2</v>
      </c>
      <c r="AC2900"/>
      <c r="AD2900"/>
      <c r="AE2900"/>
      <c r="AF2900"/>
      <c r="AG2900"/>
      <c r="AH2900"/>
      <c r="AI2900"/>
      <c r="AJ2900"/>
    </row>
    <row r="2901" spans="1:36" s="4" customFormat="1" x14ac:dyDescent="0.25">
      <c r="A2901" s="125" t="s">
        <v>3741</v>
      </c>
      <c r="B2901" s="183">
        <v>167454376</v>
      </c>
      <c r="C2901" s="184">
        <v>7.35</v>
      </c>
      <c r="D2901" s="127">
        <f>(C2901+4.2+coefficient!$B$19-0.5)/0.9*1.19</f>
        <v>30.47722222222222</v>
      </c>
      <c r="E2901" s="128">
        <f>(C2901+4.2+coefficient!$B$19-0.5)/0.95</f>
        <v>24.263157894736842</v>
      </c>
      <c r="F2901" s="185" t="s">
        <v>841</v>
      </c>
      <c r="G2901" s="179">
        <v>2900</v>
      </c>
      <c r="H2901" s="180">
        <f>(C2901+4.2+coefficient!$B$19)/0.85*1.19</f>
        <v>32.97</v>
      </c>
      <c r="I2901" s="132">
        <v>294</v>
      </c>
      <c r="J2901" s="132">
        <v>167454376</v>
      </c>
      <c r="K2901" s="132">
        <v>455660</v>
      </c>
      <c r="L2901" s="181">
        <f>(C2901+4.2+coefficient!$B$19)/0.88*1.19</f>
        <v>31.846022727272725</v>
      </c>
      <c r="M2901" s="135">
        <v>295</v>
      </c>
      <c r="N2901" s="135">
        <v>167454376</v>
      </c>
      <c r="O2901" s="135">
        <v>455661</v>
      </c>
      <c r="P2901" s="182">
        <f>(C2901+4.2+coefficient!$B$19-0.5)/0.88*1.19</f>
        <v>31.169886363636365</v>
      </c>
      <c r="Q2901" s="137">
        <v>296</v>
      </c>
      <c r="R2901" s="137">
        <v>167454376</v>
      </c>
      <c r="S2901" s="137">
        <v>455662</v>
      </c>
      <c r="T2901" s="186">
        <f t="shared" si="199"/>
        <v>15.618749999999999</v>
      </c>
      <c r="U2901" s="187">
        <v>758</v>
      </c>
      <c r="V2901" s="187">
        <v>167454376</v>
      </c>
      <c r="W2901" s="187">
        <v>603786</v>
      </c>
      <c r="X2901" s="188">
        <f t="shared" si="200"/>
        <v>30.846022727272725</v>
      </c>
      <c r="Y2901" s="189">
        <v>759</v>
      </c>
      <c r="Z2901" s="189">
        <v>167454376</v>
      </c>
      <c r="AA2901" s="189">
        <v>603787</v>
      </c>
      <c r="AB2901" s="357">
        <v>2</v>
      </c>
      <c r="AC2901"/>
      <c r="AD2901"/>
      <c r="AE2901"/>
      <c r="AF2901"/>
      <c r="AG2901"/>
      <c r="AH2901"/>
      <c r="AI2901"/>
      <c r="AJ2901"/>
    </row>
    <row r="2902" spans="1:36" s="4" customFormat="1" x14ac:dyDescent="0.25">
      <c r="A2902" s="144" t="s">
        <v>3742</v>
      </c>
      <c r="B2902" s="183">
        <v>167454377</v>
      </c>
      <c r="C2902" s="184">
        <v>7.36</v>
      </c>
      <c r="D2902" s="127">
        <f>(C2902+4.2+coefficient!$B$19-0.5)/0.9*1.19</f>
        <v>30.490444444444446</v>
      </c>
      <c r="E2902" s="128">
        <f>(C2902+4.2+coefficient!$B$19-0.5)/0.95</f>
        <v>24.273684210526319</v>
      </c>
      <c r="F2902" s="178" t="s">
        <v>841</v>
      </c>
      <c r="G2902" s="179">
        <v>2901</v>
      </c>
      <c r="H2902" s="180">
        <f>(C2902+4.2+coefficient!$B$19)/0.85*1.19</f>
        <v>32.984000000000002</v>
      </c>
      <c r="I2902" s="132">
        <v>294</v>
      </c>
      <c r="J2902" s="132">
        <v>167454377</v>
      </c>
      <c r="K2902" s="132">
        <v>455663</v>
      </c>
      <c r="L2902" s="181">
        <f>(C2902+4.2+coefficient!$B$19)/0.88*1.19</f>
        <v>31.859545454545458</v>
      </c>
      <c r="M2902" s="135">
        <v>295</v>
      </c>
      <c r="N2902" s="135">
        <v>167454377</v>
      </c>
      <c r="O2902" s="135">
        <v>455664</v>
      </c>
      <c r="P2902" s="182">
        <f>(C2902+4.2+coefficient!$B$19-0.5)/0.88*1.19</f>
        <v>31.183409090909091</v>
      </c>
      <c r="Q2902" s="137">
        <v>296</v>
      </c>
      <c r="R2902" s="137">
        <v>167454377</v>
      </c>
      <c r="S2902" s="137">
        <v>455665</v>
      </c>
      <c r="T2902" s="186">
        <f t="shared" si="199"/>
        <v>15.632272727272728</v>
      </c>
      <c r="U2902" s="187">
        <v>758</v>
      </c>
      <c r="V2902" s="187">
        <v>167454377</v>
      </c>
      <c r="W2902" s="187">
        <v>603788</v>
      </c>
      <c r="X2902" s="188">
        <f t="shared" si="200"/>
        <v>30.859545454545458</v>
      </c>
      <c r="Y2902" s="189">
        <v>759</v>
      </c>
      <c r="Z2902" s="189">
        <v>167454377</v>
      </c>
      <c r="AA2902" s="189">
        <v>603789</v>
      </c>
      <c r="AB2902" s="357">
        <v>2</v>
      </c>
      <c r="AC2902"/>
      <c r="AD2902"/>
      <c r="AE2902"/>
      <c r="AF2902"/>
      <c r="AG2902"/>
      <c r="AH2902"/>
      <c r="AI2902"/>
      <c r="AJ2902"/>
    </row>
    <row r="2903" spans="1:36" s="4" customFormat="1" x14ac:dyDescent="0.25">
      <c r="A2903" s="125" t="s">
        <v>3743</v>
      </c>
      <c r="B2903" s="183">
        <v>167454378</v>
      </c>
      <c r="C2903" s="184">
        <v>2.15</v>
      </c>
      <c r="D2903" s="127">
        <f>(C2903+4.2+coefficient!$B$21-0.5)/0.9*1.19</f>
        <v>16.990555555555552</v>
      </c>
      <c r="E2903" s="128">
        <f>(C2903+4.2+coefficient!$B$21-0.5)/0.95</f>
        <v>13.526315789473685</v>
      </c>
      <c r="F2903" s="185" t="s">
        <v>516</v>
      </c>
      <c r="G2903" s="179">
        <v>2902</v>
      </c>
      <c r="H2903" s="180">
        <f>(C2903+4.2+coefficient!$B$21)/0.85*1.19</f>
        <v>18.689999999999998</v>
      </c>
      <c r="I2903" s="132">
        <v>294</v>
      </c>
      <c r="J2903" s="132">
        <v>167454378</v>
      </c>
      <c r="K2903" s="132">
        <v>455666</v>
      </c>
      <c r="L2903" s="181">
        <f>(C2903+4.2+coefficient!$B$21)/0.88*1.19</f>
        <v>18.052840909090907</v>
      </c>
      <c r="M2903" s="135">
        <v>295</v>
      </c>
      <c r="N2903" s="135">
        <v>167454378</v>
      </c>
      <c r="O2903" s="135">
        <v>455667</v>
      </c>
      <c r="P2903" s="182">
        <f>(C2903+4.2+coefficient!$B$21-0.5)/0.88*1.19</f>
        <v>17.376704545454544</v>
      </c>
      <c r="Q2903" s="137">
        <v>296</v>
      </c>
      <c r="R2903" s="137">
        <v>167454378</v>
      </c>
      <c r="S2903" s="137">
        <v>455668</v>
      </c>
      <c r="T2903" s="186">
        <f t="shared" si="199"/>
        <v>8.5869318181818173</v>
      </c>
      <c r="U2903" s="187">
        <v>758</v>
      </c>
      <c r="V2903" s="187">
        <v>167454378</v>
      </c>
      <c r="W2903" s="187">
        <v>603790</v>
      </c>
      <c r="X2903" s="188">
        <f t="shared" ref="X2903:X2944" si="201">L2903-2</f>
        <v>16.052840909090907</v>
      </c>
      <c r="Y2903" s="189">
        <v>759</v>
      </c>
      <c r="Z2903" s="189">
        <v>167454378</v>
      </c>
      <c r="AA2903" s="189">
        <v>603791</v>
      </c>
      <c r="AB2903" s="357">
        <v>17</v>
      </c>
      <c r="AC2903"/>
      <c r="AD2903"/>
      <c r="AE2903"/>
      <c r="AF2903"/>
      <c r="AG2903"/>
      <c r="AH2903"/>
      <c r="AI2903"/>
      <c r="AJ2903"/>
    </row>
    <row r="2904" spans="1:36" s="4" customFormat="1" x14ac:dyDescent="0.25">
      <c r="A2904" s="144" t="s">
        <v>3744</v>
      </c>
      <c r="B2904" s="183">
        <v>167454379</v>
      </c>
      <c r="C2904" s="184">
        <v>3.02</v>
      </c>
      <c r="D2904" s="127">
        <f>(C2904+4.2+coefficient!$B$20-0.5)/0.9*1.19</f>
        <v>20.78533333333333</v>
      </c>
      <c r="E2904" s="128">
        <f>(C2904+4.2+coefficient!$B$20-0.5)/0.95</f>
        <v>16.547368421052632</v>
      </c>
      <c r="F2904" s="178" t="s">
        <v>842</v>
      </c>
      <c r="G2904" s="179">
        <v>2903</v>
      </c>
      <c r="H2904" s="180">
        <f>(C2904+4.2+coefficient!$B$20)/0.85*1.19</f>
        <v>22.707999999999998</v>
      </c>
      <c r="I2904" s="132">
        <v>294</v>
      </c>
      <c r="J2904" s="132">
        <v>167454379</v>
      </c>
      <c r="K2904" s="132">
        <v>455669</v>
      </c>
      <c r="L2904" s="181">
        <f>(C2904+4.2+coefficient!$B$20)/0.88*1.19</f>
        <v>21.933863636363633</v>
      </c>
      <c r="M2904" s="135">
        <v>295</v>
      </c>
      <c r="N2904" s="135">
        <v>167454379</v>
      </c>
      <c r="O2904" s="135">
        <v>455670</v>
      </c>
      <c r="P2904" s="182">
        <f>(C2904+4.2+coefficient!$B$20-0.5)/0.88*1.19</f>
        <v>21.257727272727273</v>
      </c>
      <c r="Q2904" s="137">
        <v>296</v>
      </c>
      <c r="R2904" s="137">
        <v>167454379</v>
      </c>
      <c r="S2904" s="137">
        <v>455671</v>
      </c>
      <c r="T2904" s="186">
        <f t="shared" si="199"/>
        <v>9.7634090909090911</v>
      </c>
      <c r="U2904" s="187">
        <v>758</v>
      </c>
      <c r="V2904" s="187">
        <v>167454379</v>
      </c>
      <c r="W2904" s="187">
        <v>603792</v>
      </c>
      <c r="X2904" s="188">
        <f t="shared" si="201"/>
        <v>19.933863636363633</v>
      </c>
      <c r="Y2904" s="189">
        <v>759</v>
      </c>
      <c r="Z2904" s="189">
        <v>167454379</v>
      </c>
      <c r="AA2904" s="189">
        <v>603793</v>
      </c>
      <c r="AB2904" s="357">
        <v>17</v>
      </c>
      <c r="AC2904"/>
      <c r="AD2904"/>
      <c r="AE2904"/>
      <c r="AF2904"/>
      <c r="AG2904"/>
      <c r="AH2904"/>
      <c r="AI2904"/>
      <c r="AJ2904"/>
    </row>
    <row r="2905" spans="1:36" s="4" customFormat="1" x14ac:dyDescent="0.25">
      <c r="A2905" s="125" t="s">
        <v>3745</v>
      </c>
      <c r="B2905" s="183">
        <v>167454380</v>
      </c>
      <c r="C2905" s="184">
        <v>3.75</v>
      </c>
      <c r="D2905" s="127">
        <f>(C2905+4.2+coefficient!$B$19-0.5)/0.9*1.19</f>
        <v>25.717222222222219</v>
      </c>
      <c r="E2905" s="128">
        <f>(C2905+4.2+coefficient!$B$19-0.5)/0.95</f>
        <v>20.473684210526315</v>
      </c>
      <c r="F2905" s="185" t="s">
        <v>841</v>
      </c>
      <c r="G2905" s="179">
        <v>2904</v>
      </c>
      <c r="H2905" s="180">
        <f>(C2905+4.2+coefficient!$B$19)/0.85*1.19</f>
        <v>27.929999999999996</v>
      </c>
      <c r="I2905" s="132">
        <v>294</v>
      </c>
      <c r="J2905" s="132">
        <v>167454380</v>
      </c>
      <c r="K2905" s="132">
        <v>455672</v>
      </c>
      <c r="L2905" s="181">
        <f>(C2905+4.2+coefficient!$B$19)/0.88*1.19</f>
        <v>26.977840909090904</v>
      </c>
      <c r="M2905" s="135">
        <v>295</v>
      </c>
      <c r="N2905" s="135">
        <v>167454380</v>
      </c>
      <c r="O2905" s="135">
        <v>455673</v>
      </c>
      <c r="P2905" s="182">
        <f>(C2905+4.2+coefficient!$B$19-0.5)/0.88*1.19</f>
        <v>26.301704545454545</v>
      </c>
      <c r="Q2905" s="137">
        <v>296</v>
      </c>
      <c r="R2905" s="137">
        <v>167454380</v>
      </c>
      <c r="S2905" s="137">
        <v>455674</v>
      </c>
      <c r="T2905" s="186">
        <f t="shared" si="199"/>
        <v>10.750568181818183</v>
      </c>
      <c r="U2905" s="187">
        <v>758</v>
      </c>
      <c r="V2905" s="187">
        <v>167454380</v>
      </c>
      <c r="W2905" s="187">
        <v>603794</v>
      </c>
      <c r="X2905" s="188">
        <f t="shared" si="201"/>
        <v>24.977840909090904</v>
      </c>
      <c r="Y2905" s="189">
        <v>759</v>
      </c>
      <c r="Z2905" s="189">
        <v>167454380</v>
      </c>
      <c r="AA2905" s="189">
        <v>603795</v>
      </c>
      <c r="AB2905" s="357">
        <v>17</v>
      </c>
      <c r="AC2905"/>
      <c r="AD2905"/>
      <c r="AE2905"/>
      <c r="AF2905"/>
      <c r="AG2905"/>
      <c r="AH2905"/>
      <c r="AI2905"/>
      <c r="AJ2905"/>
    </row>
    <row r="2906" spans="1:36" s="4" customFormat="1" x14ac:dyDescent="0.25">
      <c r="A2906" s="144" t="s">
        <v>3746</v>
      </c>
      <c r="B2906" s="183">
        <v>167454381</v>
      </c>
      <c r="C2906" s="184">
        <v>3.75</v>
      </c>
      <c r="D2906" s="127">
        <f>(C2906+4.2+coefficient!$B$19-0.5)/0.9*1.19</f>
        <v>25.717222222222219</v>
      </c>
      <c r="E2906" s="128">
        <f>(C2906+4.2+coefficient!$B$19-0.5)/0.95</f>
        <v>20.473684210526315</v>
      </c>
      <c r="F2906" s="178" t="s">
        <v>841</v>
      </c>
      <c r="G2906" s="179">
        <v>2905</v>
      </c>
      <c r="H2906" s="180">
        <f>(C2906+4.2+coefficient!$B$19)/0.85*1.19</f>
        <v>27.929999999999996</v>
      </c>
      <c r="I2906" s="132">
        <v>294</v>
      </c>
      <c r="J2906" s="132">
        <v>167454381</v>
      </c>
      <c r="K2906" s="132">
        <v>455675</v>
      </c>
      <c r="L2906" s="181">
        <f>(C2906+4.2+coefficient!$B$19)/0.88*1.19</f>
        <v>26.977840909090904</v>
      </c>
      <c r="M2906" s="135">
        <v>295</v>
      </c>
      <c r="N2906" s="135">
        <v>167454381</v>
      </c>
      <c r="O2906" s="135">
        <v>455676</v>
      </c>
      <c r="P2906" s="182">
        <f>(C2906+4.2+coefficient!$B$19-0.5)/0.88*1.19</f>
        <v>26.301704545454545</v>
      </c>
      <c r="Q2906" s="137">
        <v>296</v>
      </c>
      <c r="R2906" s="137">
        <v>167454381</v>
      </c>
      <c r="S2906" s="137">
        <v>455677</v>
      </c>
      <c r="T2906" s="186">
        <f t="shared" si="199"/>
        <v>10.750568181818183</v>
      </c>
      <c r="U2906" s="187">
        <v>758</v>
      </c>
      <c r="V2906" s="187">
        <v>167454381</v>
      </c>
      <c r="W2906" s="187">
        <v>603796</v>
      </c>
      <c r="X2906" s="188">
        <f t="shared" si="201"/>
        <v>24.977840909090904</v>
      </c>
      <c r="Y2906" s="189">
        <v>759</v>
      </c>
      <c r="Z2906" s="189">
        <v>167454381</v>
      </c>
      <c r="AA2906" s="189">
        <v>603797</v>
      </c>
      <c r="AB2906" s="357">
        <v>17</v>
      </c>
      <c r="AC2906"/>
      <c r="AD2906"/>
      <c r="AE2906"/>
      <c r="AF2906"/>
      <c r="AG2906"/>
      <c r="AH2906"/>
      <c r="AI2906"/>
      <c r="AJ2906"/>
    </row>
    <row r="2907" spans="1:36" s="4" customFormat="1" x14ac:dyDescent="0.25">
      <c r="A2907" s="125" t="s">
        <v>3747</v>
      </c>
      <c r="B2907" s="183">
        <v>167454382</v>
      </c>
      <c r="C2907" s="184">
        <v>3.92</v>
      </c>
      <c r="D2907" s="127">
        <f>(C2907+4.2+coefficient!$B$19-0.5)/0.9*1.19</f>
        <v>25.942</v>
      </c>
      <c r="E2907" s="128">
        <f>(C2907+4.2+coefficient!$B$19-0.5)/0.95</f>
        <v>20.652631578947371</v>
      </c>
      <c r="F2907" s="185" t="s">
        <v>841</v>
      </c>
      <c r="G2907" s="179">
        <v>2906</v>
      </c>
      <c r="H2907" s="180">
        <f>(C2907+4.2+coefficient!$B$19)/0.85*1.19</f>
        <v>28.167999999999999</v>
      </c>
      <c r="I2907" s="132">
        <v>294</v>
      </c>
      <c r="J2907" s="132">
        <v>167454382</v>
      </c>
      <c r="K2907" s="132">
        <v>455678</v>
      </c>
      <c r="L2907" s="181">
        <f>(C2907+4.2+coefficient!$B$19)/0.88*1.19</f>
        <v>27.207727272727272</v>
      </c>
      <c r="M2907" s="135">
        <v>295</v>
      </c>
      <c r="N2907" s="135">
        <v>167454382</v>
      </c>
      <c r="O2907" s="135">
        <v>455679</v>
      </c>
      <c r="P2907" s="182">
        <f>(C2907+4.2+coefficient!$B$19-0.5)/0.88*1.19</f>
        <v>26.531590909090909</v>
      </c>
      <c r="Q2907" s="137">
        <v>296</v>
      </c>
      <c r="R2907" s="137">
        <v>167454382</v>
      </c>
      <c r="S2907" s="137">
        <v>455680</v>
      </c>
      <c r="T2907" s="186">
        <f t="shared" si="199"/>
        <v>10.980454545454545</v>
      </c>
      <c r="U2907" s="187">
        <v>758</v>
      </c>
      <c r="V2907" s="187">
        <v>167454382</v>
      </c>
      <c r="W2907" s="187">
        <v>603798</v>
      </c>
      <c r="X2907" s="188">
        <f t="shared" si="201"/>
        <v>25.207727272727272</v>
      </c>
      <c r="Y2907" s="189">
        <v>759</v>
      </c>
      <c r="Z2907" s="189">
        <v>167454382</v>
      </c>
      <c r="AA2907" s="189">
        <v>603799</v>
      </c>
      <c r="AB2907" s="357">
        <v>17</v>
      </c>
      <c r="AC2907"/>
      <c r="AD2907"/>
      <c r="AE2907">
        <v>1</v>
      </c>
      <c r="AF2907">
        <v>24.5</v>
      </c>
      <c r="AG2907">
        <v>0</v>
      </c>
      <c r="AH2907"/>
      <c r="AI2907"/>
      <c r="AJ2907"/>
    </row>
    <row r="2908" spans="1:36" s="4" customFormat="1" x14ac:dyDescent="0.25">
      <c r="A2908" s="144" t="s">
        <v>3748</v>
      </c>
      <c r="B2908" s="183">
        <v>167454383</v>
      </c>
      <c r="C2908" s="184">
        <v>3.27</v>
      </c>
      <c r="D2908" s="127">
        <f>(C2908+4.2+coefficient!$B$20-0.5)/0.9*1.19</f>
        <v>21.115888888888886</v>
      </c>
      <c r="E2908" s="128">
        <f>(C2908+4.2+coefficient!$B$20-0.5)/0.95</f>
        <v>16.810526315789474</v>
      </c>
      <c r="F2908" s="178" t="s">
        <v>842</v>
      </c>
      <c r="G2908" s="179">
        <v>2907</v>
      </c>
      <c r="H2908" s="180">
        <f>(C2908+4.2+coefficient!$B$20)/0.85*1.19</f>
        <v>23.057999999999996</v>
      </c>
      <c r="I2908" s="132">
        <v>294</v>
      </c>
      <c r="J2908" s="132">
        <v>167454383</v>
      </c>
      <c r="K2908" s="132">
        <v>455681</v>
      </c>
      <c r="L2908" s="181">
        <f>(C2908+4.2+coefficient!$B$20)/0.88*1.19</f>
        <v>22.271931818181816</v>
      </c>
      <c r="M2908" s="135">
        <v>295</v>
      </c>
      <c r="N2908" s="135">
        <v>167454383</v>
      </c>
      <c r="O2908" s="135">
        <v>455682</v>
      </c>
      <c r="P2908" s="182">
        <f>(C2908+4.2+coefficient!$B$20-0.5)/0.88*1.19</f>
        <v>21.595795454545449</v>
      </c>
      <c r="Q2908" s="137">
        <v>296</v>
      </c>
      <c r="R2908" s="137">
        <v>167454383</v>
      </c>
      <c r="S2908" s="137">
        <v>455683</v>
      </c>
      <c r="T2908" s="186">
        <f t="shared" si="199"/>
        <v>10.101477272727275</v>
      </c>
      <c r="U2908" s="187">
        <v>758</v>
      </c>
      <c r="V2908" s="187">
        <v>167454383</v>
      </c>
      <c r="W2908" s="187">
        <v>603800</v>
      </c>
      <c r="X2908" s="188">
        <f t="shared" si="201"/>
        <v>20.271931818181816</v>
      </c>
      <c r="Y2908" s="189">
        <v>759</v>
      </c>
      <c r="Z2908" s="189">
        <v>167454383</v>
      </c>
      <c r="AA2908" s="189">
        <v>603801</v>
      </c>
      <c r="AB2908" s="357">
        <v>17</v>
      </c>
      <c r="AC2908"/>
      <c r="AD2908"/>
      <c r="AE2908"/>
      <c r="AF2908"/>
      <c r="AG2908"/>
      <c r="AH2908"/>
      <c r="AI2908"/>
      <c r="AJ2908"/>
    </row>
    <row r="2909" spans="1:36" s="4" customFormat="1" x14ac:dyDescent="0.25">
      <c r="A2909" s="125" t="s">
        <v>3749</v>
      </c>
      <c r="B2909" s="183">
        <v>167454384</v>
      </c>
      <c r="C2909" s="184">
        <v>4</v>
      </c>
      <c r="D2909" s="127">
        <f>(C2909+4.2+coefficient!$B$19-0.5)/0.9*1.19</f>
        <v>26.047777777777778</v>
      </c>
      <c r="E2909" s="128">
        <f>(C2909+4.2+coefficient!$B$19-0.5)/0.95</f>
        <v>20.736842105263158</v>
      </c>
      <c r="F2909" s="185" t="s">
        <v>841</v>
      </c>
      <c r="G2909" s="179">
        <v>2908</v>
      </c>
      <c r="H2909" s="180">
        <f>(C2909+4.2+coefficient!$B$19)/0.85*1.19</f>
        <v>28.28</v>
      </c>
      <c r="I2909" s="132">
        <v>294</v>
      </c>
      <c r="J2909" s="132">
        <v>167454384</v>
      </c>
      <c r="K2909" s="132">
        <v>455684</v>
      </c>
      <c r="L2909" s="181">
        <f>(C2909+4.2+coefficient!$B$19)/0.88*1.19</f>
        <v>27.315909090909088</v>
      </c>
      <c r="M2909" s="135">
        <v>295</v>
      </c>
      <c r="N2909" s="135">
        <v>167454384</v>
      </c>
      <c r="O2909" s="135">
        <v>455685</v>
      </c>
      <c r="P2909" s="182">
        <f>(C2909+4.2+coefficient!$B$19-0.5)/0.88*1.19</f>
        <v>26.639772727272728</v>
      </c>
      <c r="Q2909" s="137">
        <v>296</v>
      </c>
      <c r="R2909" s="137">
        <v>167454384</v>
      </c>
      <c r="S2909" s="137">
        <v>455686</v>
      </c>
      <c r="T2909" s="186">
        <f t="shared" si="199"/>
        <v>11.088636363636361</v>
      </c>
      <c r="U2909" s="187">
        <v>758</v>
      </c>
      <c r="V2909" s="187">
        <v>167454384</v>
      </c>
      <c r="W2909" s="187">
        <v>603802</v>
      </c>
      <c r="X2909" s="188">
        <f t="shared" si="201"/>
        <v>25.315909090909088</v>
      </c>
      <c r="Y2909" s="189">
        <v>759</v>
      </c>
      <c r="Z2909" s="189">
        <v>167454384</v>
      </c>
      <c r="AA2909" s="189">
        <v>603803</v>
      </c>
      <c r="AB2909" s="357">
        <v>17</v>
      </c>
      <c r="AC2909"/>
      <c r="AD2909"/>
      <c r="AE2909"/>
      <c r="AF2909"/>
      <c r="AG2909"/>
      <c r="AH2909"/>
      <c r="AI2909"/>
      <c r="AJ2909"/>
    </row>
    <row r="2910" spans="1:36" s="4" customFormat="1" x14ac:dyDescent="0.25">
      <c r="A2910" s="144" t="s">
        <v>3750</v>
      </c>
      <c r="B2910" s="183">
        <v>167454385</v>
      </c>
      <c r="C2910" s="184">
        <v>4</v>
      </c>
      <c r="D2910" s="127">
        <f>(C2910+4.2+coefficient!$B$19-0.5)/0.9*1.19</f>
        <v>26.047777777777778</v>
      </c>
      <c r="E2910" s="128">
        <f>(C2910+4.2+coefficient!$B$19-0.5)/0.95</f>
        <v>20.736842105263158</v>
      </c>
      <c r="F2910" s="178" t="s">
        <v>841</v>
      </c>
      <c r="G2910" s="179">
        <v>2909</v>
      </c>
      <c r="H2910" s="180">
        <f>(C2910+4.2+coefficient!$B$19)/0.85*1.19</f>
        <v>28.28</v>
      </c>
      <c r="I2910" s="132">
        <v>294</v>
      </c>
      <c r="J2910" s="132">
        <v>167454385</v>
      </c>
      <c r="K2910" s="132">
        <v>455687</v>
      </c>
      <c r="L2910" s="181">
        <f>(C2910+4.2+coefficient!$B$19)/0.88*1.19</f>
        <v>27.315909090909088</v>
      </c>
      <c r="M2910" s="135">
        <v>295</v>
      </c>
      <c r="N2910" s="135">
        <v>167454385</v>
      </c>
      <c r="O2910" s="135">
        <v>455688</v>
      </c>
      <c r="P2910" s="182">
        <f>(C2910+4.2+coefficient!$B$19-0.5)/0.88*1.19</f>
        <v>26.639772727272728</v>
      </c>
      <c r="Q2910" s="137">
        <v>296</v>
      </c>
      <c r="R2910" s="137">
        <v>167454385</v>
      </c>
      <c r="S2910" s="137">
        <v>455689</v>
      </c>
      <c r="T2910" s="186">
        <f t="shared" si="199"/>
        <v>11.088636363636361</v>
      </c>
      <c r="U2910" s="187">
        <v>758</v>
      </c>
      <c r="V2910" s="187">
        <v>167454385</v>
      </c>
      <c r="W2910" s="187">
        <v>603804</v>
      </c>
      <c r="X2910" s="188">
        <f t="shared" si="201"/>
        <v>25.315909090909088</v>
      </c>
      <c r="Y2910" s="189">
        <v>759</v>
      </c>
      <c r="Z2910" s="189">
        <v>167454385</v>
      </c>
      <c r="AA2910" s="189">
        <v>603805</v>
      </c>
      <c r="AB2910" s="357">
        <v>17</v>
      </c>
      <c r="AC2910"/>
      <c r="AD2910"/>
      <c r="AE2910"/>
      <c r="AF2910"/>
      <c r="AG2910"/>
      <c r="AH2910"/>
      <c r="AI2910"/>
      <c r="AJ2910"/>
    </row>
    <row r="2911" spans="1:36" s="4" customFormat="1" x14ac:dyDescent="0.25">
      <c r="A2911" s="125" t="s">
        <v>3751</v>
      </c>
      <c r="B2911" s="183">
        <v>167454386</v>
      </c>
      <c r="C2911" s="184">
        <v>4.17</v>
      </c>
      <c r="D2911" s="127">
        <f>(C2911+4.2+coefficient!$B$19-0.5)/0.9*1.19</f>
        <v>26.272555555555556</v>
      </c>
      <c r="E2911" s="128">
        <f>(C2911+4.2+coefficient!$B$19-0.5)/0.95</f>
        <v>20.915789473684214</v>
      </c>
      <c r="F2911" s="185" t="s">
        <v>841</v>
      </c>
      <c r="G2911" s="179">
        <v>2910</v>
      </c>
      <c r="H2911" s="180">
        <f>(C2911+4.2+coefficient!$B$19)/0.85*1.19</f>
        <v>28.517999999999997</v>
      </c>
      <c r="I2911" s="132">
        <v>294</v>
      </c>
      <c r="J2911" s="132">
        <v>167454386</v>
      </c>
      <c r="K2911" s="132">
        <v>455690</v>
      </c>
      <c r="L2911" s="181">
        <f>(C2911+4.2+coefficient!$B$19)/0.88*1.19</f>
        <v>27.545795454545456</v>
      </c>
      <c r="M2911" s="135">
        <v>295</v>
      </c>
      <c r="N2911" s="135">
        <v>167454386</v>
      </c>
      <c r="O2911" s="135">
        <v>455691</v>
      </c>
      <c r="P2911" s="182">
        <f>(C2911+4.2+coefficient!$B$19-0.5)/0.88*1.19</f>
        <v>26.869659090909092</v>
      </c>
      <c r="Q2911" s="137">
        <v>296</v>
      </c>
      <c r="R2911" s="137">
        <v>167454386</v>
      </c>
      <c r="S2911" s="137">
        <v>455692</v>
      </c>
      <c r="T2911" s="186">
        <f t="shared" si="199"/>
        <v>11.318522727272727</v>
      </c>
      <c r="U2911" s="187">
        <v>758</v>
      </c>
      <c r="V2911" s="187">
        <v>167454386</v>
      </c>
      <c r="W2911" s="187">
        <v>603806</v>
      </c>
      <c r="X2911" s="188">
        <f t="shared" si="201"/>
        <v>25.545795454545456</v>
      </c>
      <c r="Y2911" s="189">
        <v>759</v>
      </c>
      <c r="Z2911" s="189">
        <v>167454386</v>
      </c>
      <c r="AA2911" s="189">
        <v>603807</v>
      </c>
      <c r="AB2911" s="357">
        <v>17</v>
      </c>
      <c r="AC2911"/>
      <c r="AD2911"/>
      <c r="AE2911"/>
      <c r="AF2911"/>
      <c r="AG2911"/>
      <c r="AH2911"/>
      <c r="AI2911"/>
      <c r="AJ2911"/>
    </row>
    <row r="2912" spans="1:36" s="4" customFormat="1" x14ac:dyDescent="0.25">
      <c r="A2912" s="144" t="s">
        <v>3752</v>
      </c>
      <c r="B2912" s="183">
        <v>167454387</v>
      </c>
      <c r="C2912" s="184">
        <v>2.68</v>
      </c>
      <c r="D2912" s="127">
        <f>(C2912+4.2+coefficient!$B$21-0.5)/0.9*1.19</f>
        <v>17.691333333333333</v>
      </c>
      <c r="E2912" s="128">
        <f>(C2912+4.2+coefficient!$B$21-0.5)/0.95</f>
        <v>14.084210526315792</v>
      </c>
      <c r="F2912" s="178" t="s">
        <v>516</v>
      </c>
      <c r="G2912" s="179">
        <v>2911</v>
      </c>
      <c r="H2912" s="180">
        <f>(C2912+4.2+coefficient!$B$21)/0.85*1.19</f>
        <v>19.432000000000002</v>
      </c>
      <c r="I2912" s="132">
        <v>294</v>
      </c>
      <c r="J2912" s="132">
        <v>167454387</v>
      </c>
      <c r="K2912" s="132">
        <v>455693</v>
      </c>
      <c r="L2912" s="181">
        <f>(C2912+4.2+coefficient!$B$21)/0.88*1.19</f>
        <v>18.769545454545455</v>
      </c>
      <c r="M2912" s="135">
        <v>295</v>
      </c>
      <c r="N2912" s="135">
        <v>167454387</v>
      </c>
      <c r="O2912" s="135">
        <v>455694</v>
      </c>
      <c r="P2912" s="182">
        <f>(C2912+4.2+coefficient!$B$21-0.5)/0.88*1.19</f>
        <v>18.093409090909091</v>
      </c>
      <c r="Q2912" s="137">
        <v>296</v>
      </c>
      <c r="R2912" s="137">
        <v>167454387</v>
      </c>
      <c r="S2912" s="137">
        <v>455695</v>
      </c>
      <c r="T2912" s="186">
        <f t="shared" si="199"/>
        <v>9.3036363636363646</v>
      </c>
      <c r="U2912" s="187">
        <v>758</v>
      </c>
      <c r="V2912" s="187">
        <v>167454387</v>
      </c>
      <c r="W2912" s="187">
        <v>603808</v>
      </c>
      <c r="X2912" s="188">
        <f t="shared" si="201"/>
        <v>16.769545454545455</v>
      </c>
      <c r="Y2912" s="189">
        <v>759</v>
      </c>
      <c r="Z2912" s="189">
        <v>167454387</v>
      </c>
      <c r="AA2912" s="189">
        <v>603809</v>
      </c>
      <c r="AB2912" s="357">
        <v>17</v>
      </c>
      <c r="AC2912"/>
      <c r="AD2912"/>
      <c r="AE2912"/>
      <c r="AF2912"/>
      <c r="AG2912"/>
      <c r="AH2912"/>
      <c r="AI2912"/>
      <c r="AJ2912"/>
    </row>
    <row r="2913" spans="1:36" s="4" customFormat="1" x14ac:dyDescent="0.25">
      <c r="A2913" s="125" t="s">
        <v>3753</v>
      </c>
      <c r="B2913" s="183">
        <v>167454388</v>
      </c>
      <c r="C2913" s="184">
        <v>3.55</v>
      </c>
      <c r="D2913" s="127">
        <f>(C2913+4.2+coefficient!$B$20-0.5)/0.9*1.19</f>
        <v>21.486111111111107</v>
      </c>
      <c r="E2913" s="128">
        <f>(C2913+4.2+coefficient!$B$20-0.5)/0.95</f>
        <v>17.105263157894736</v>
      </c>
      <c r="F2913" s="185" t="s">
        <v>842</v>
      </c>
      <c r="G2913" s="179">
        <v>2912</v>
      </c>
      <c r="H2913" s="180">
        <f>(C2913+4.2+coefficient!$B$20)/0.85*1.19</f>
        <v>23.45</v>
      </c>
      <c r="I2913" s="132">
        <v>294</v>
      </c>
      <c r="J2913" s="132">
        <v>167454388</v>
      </c>
      <c r="K2913" s="132">
        <v>455696</v>
      </c>
      <c r="L2913" s="181">
        <f>(C2913+4.2+coefficient!$B$20)/0.88*1.19</f>
        <v>22.650568181818183</v>
      </c>
      <c r="M2913" s="135">
        <v>295</v>
      </c>
      <c r="N2913" s="135">
        <v>167454388</v>
      </c>
      <c r="O2913" s="135">
        <v>455697</v>
      </c>
      <c r="P2913" s="182">
        <f>(C2913+4.2+coefficient!$B$20-0.5)/0.88*1.19</f>
        <v>21.974431818181817</v>
      </c>
      <c r="Q2913" s="137">
        <v>296</v>
      </c>
      <c r="R2913" s="137">
        <v>167454388</v>
      </c>
      <c r="S2913" s="137">
        <v>455698</v>
      </c>
      <c r="T2913" s="186">
        <f t="shared" si="199"/>
        <v>10.480113636363635</v>
      </c>
      <c r="U2913" s="187">
        <v>758</v>
      </c>
      <c r="V2913" s="187">
        <v>167454388</v>
      </c>
      <c r="W2913" s="187">
        <v>603810</v>
      </c>
      <c r="X2913" s="188">
        <f t="shared" si="201"/>
        <v>20.650568181818183</v>
      </c>
      <c r="Y2913" s="189">
        <v>759</v>
      </c>
      <c r="Z2913" s="189">
        <v>167454388</v>
      </c>
      <c r="AA2913" s="189">
        <v>603811</v>
      </c>
      <c r="AB2913" s="357">
        <v>17</v>
      </c>
      <c r="AC2913"/>
      <c r="AD2913"/>
      <c r="AE2913"/>
      <c r="AF2913"/>
      <c r="AG2913"/>
      <c r="AH2913"/>
      <c r="AI2913"/>
      <c r="AJ2913"/>
    </row>
    <row r="2914" spans="1:36" s="4" customFormat="1" x14ac:dyDescent="0.25">
      <c r="A2914" s="144" t="s">
        <v>3754</v>
      </c>
      <c r="B2914" s="183">
        <v>167454389</v>
      </c>
      <c r="C2914" s="184">
        <v>4.28</v>
      </c>
      <c r="D2914" s="127">
        <f>(C2914+4.2+coefficient!$B$19-0.5)/0.9*1.19</f>
        <v>26.417999999999999</v>
      </c>
      <c r="E2914" s="128">
        <f>(C2914+4.2+coefficient!$B$19-0.5)/0.95</f>
        <v>21.031578947368423</v>
      </c>
      <c r="F2914" s="178" t="s">
        <v>841</v>
      </c>
      <c r="G2914" s="179">
        <v>2913</v>
      </c>
      <c r="H2914" s="180">
        <f>(C2914+4.2+coefficient!$B$19)/0.85*1.19</f>
        <v>28.671999999999997</v>
      </c>
      <c r="I2914" s="132">
        <v>294</v>
      </c>
      <c r="J2914" s="132">
        <v>167454389</v>
      </c>
      <c r="K2914" s="132">
        <v>455699</v>
      </c>
      <c r="L2914" s="181">
        <f>(C2914+4.2+coefficient!$B$19)/0.88*1.19</f>
        <v>27.694545454545455</v>
      </c>
      <c r="M2914" s="135">
        <v>295</v>
      </c>
      <c r="N2914" s="135">
        <v>167454389</v>
      </c>
      <c r="O2914" s="135">
        <v>455700</v>
      </c>
      <c r="P2914" s="182">
        <f>(C2914+4.2+coefficient!$B$19-0.5)/0.88*1.19</f>
        <v>27.018409090909088</v>
      </c>
      <c r="Q2914" s="137">
        <v>296</v>
      </c>
      <c r="R2914" s="137">
        <v>167454389</v>
      </c>
      <c r="S2914" s="137">
        <v>455701</v>
      </c>
      <c r="T2914" s="186">
        <f t="shared" si="199"/>
        <v>11.467272727272727</v>
      </c>
      <c r="U2914" s="187">
        <v>758</v>
      </c>
      <c r="V2914" s="187">
        <v>167454389</v>
      </c>
      <c r="W2914" s="187">
        <v>603812</v>
      </c>
      <c r="X2914" s="188">
        <f t="shared" si="201"/>
        <v>25.694545454545455</v>
      </c>
      <c r="Y2914" s="189">
        <v>759</v>
      </c>
      <c r="Z2914" s="189">
        <v>167454389</v>
      </c>
      <c r="AA2914" s="189">
        <v>603813</v>
      </c>
      <c r="AB2914" s="357">
        <v>17</v>
      </c>
      <c r="AC2914"/>
      <c r="AD2914"/>
      <c r="AE2914"/>
      <c r="AF2914"/>
      <c r="AG2914"/>
      <c r="AH2914"/>
      <c r="AI2914"/>
      <c r="AJ2914"/>
    </row>
    <row r="2915" spans="1:36" s="4" customFormat="1" x14ac:dyDescent="0.25">
      <c r="A2915" s="125" t="s">
        <v>3755</v>
      </c>
      <c r="B2915" s="183">
        <v>167454390</v>
      </c>
      <c r="C2915" s="184">
        <v>5.46</v>
      </c>
      <c r="D2915" s="127">
        <f>(C2915+4.2+coefficient!$B$19-0.5)/0.9*1.19</f>
        <v>27.978222222222218</v>
      </c>
      <c r="E2915" s="128">
        <f>(C2915+4.2+coefficient!$B$19-0.5)/0.95</f>
        <v>22.273684210526316</v>
      </c>
      <c r="F2915" s="185" t="s">
        <v>841</v>
      </c>
      <c r="G2915" s="179">
        <v>2914</v>
      </c>
      <c r="H2915" s="180">
        <f>(C2915+4.2+coefficient!$B$19)/0.85*1.19</f>
        <v>30.324000000000002</v>
      </c>
      <c r="I2915" s="132">
        <v>294</v>
      </c>
      <c r="J2915" s="132">
        <v>167454390</v>
      </c>
      <c r="K2915" s="132">
        <v>455702</v>
      </c>
      <c r="L2915" s="181">
        <f>(C2915+4.2+coefficient!$B$19)/0.88*1.19</f>
        <v>29.290227272727272</v>
      </c>
      <c r="M2915" s="135">
        <v>295</v>
      </c>
      <c r="N2915" s="135">
        <v>167454390</v>
      </c>
      <c r="O2915" s="135">
        <v>455703</v>
      </c>
      <c r="P2915" s="182">
        <f>(C2915+4.2+coefficient!$B$19-0.5)/0.88*1.19</f>
        <v>28.614090909090908</v>
      </c>
      <c r="Q2915" s="137">
        <v>296</v>
      </c>
      <c r="R2915" s="137">
        <v>167454390</v>
      </c>
      <c r="S2915" s="137">
        <v>455704</v>
      </c>
      <c r="T2915" s="186">
        <f t="shared" si="199"/>
        <v>13.062954545454543</v>
      </c>
      <c r="U2915" s="187">
        <v>758</v>
      </c>
      <c r="V2915" s="187">
        <v>167454390</v>
      </c>
      <c r="W2915" s="187">
        <v>603814</v>
      </c>
      <c r="X2915" s="188">
        <f t="shared" si="201"/>
        <v>27.290227272727272</v>
      </c>
      <c r="Y2915" s="189">
        <v>759</v>
      </c>
      <c r="Z2915" s="189">
        <v>167454390</v>
      </c>
      <c r="AA2915" s="189">
        <v>603815</v>
      </c>
      <c r="AB2915" s="357">
        <v>17</v>
      </c>
      <c r="AC2915"/>
      <c r="AD2915"/>
      <c r="AE2915"/>
      <c r="AF2915"/>
      <c r="AG2915"/>
      <c r="AH2915"/>
      <c r="AI2915"/>
      <c r="AJ2915"/>
    </row>
    <row r="2916" spans="1:36" s="4" customFormat="1" x14ac:dyDescent="0.25">
      <c r="A2916" s="144" t="s">
        <v>3756</v>
      </c>
      <c r="B2916" s="183">
        <v>167454391</v>
      </c>
      <c r="C2916" s="184">
        <v>7.11</v>
      </c>
      <c r="D2916" s="127">
        <f>(C2916+4.2+coefficient!$B$19-0.5)/0.9*1.19</f>
        <v>30.159888888888887</v>
      </c>
      <c r="E2916" s="128">
        <f>(C2916+4.2+coefficient!$B$19-0.5)/0.95</f>
        <v>24.010526315789477</v>
      </c>
      <c r="F2916" s="178" t="s">
        <v>841</v>
      </c>
      <c r="G2916" s="179">
        <v>2915</v>
      </c>
      <c r="H2916" s="180">
        <f>(C2916+4.2+coefficient!$B$19)/0.85*1.19</f>
        <v>32.634</v>
      </c>
      <c r="I2916" s="132">
        <v>294</v>
      </c>
      <c r="J2916" s="132">
        <v>167454391</v>
      </c>
      <c r="K2916" s="132">
        <v>455705</v>
      </c>
      <c r="L2916" s="181">
        <f>(C2916+4.2+coefficient!$B$19)/0.88*1.19</f>
        <v>31.521477272727275</v>
      </c>
      <c r="M2916" s="135">
        <v>295</v>
      </c>
      <c r="N2916" s="135">
        <v>167454391</v>
      </c>
      <c r="O2916" s="135">
        <v>455706</v>
      </c>
      <c r="P2916" s="182">
        <f>(C2916+4.2+coefficient!$B$19-0.5)/0.88*1.19</f>
        <v>30.845340909090908</v>
      </c>
      <c r="Q2916" s="137">
        <v>296</v>
      </c>
      <c r="R2916" s="137">
        <v>167454391</v>
      </c>
      <c r="S2916" s="137">
        <v>455707</v>
      </c>
      <c r="T2916" s="186">
        <f t="shared" si="199"/>
        <v>15.294204545454546</v>
      </c>
      <c r="U2916" s="187">
        <v>758</v>
      </c>
      <c r="V2916" s="187">
        <v>167454391</v>
      </c>
      <c r="W2916" s="187">
        <v>603816</v>
      </c>
      <c r="X2916" s="188">
        <f t="shared" si="201"/>
        <v>29.521477272727275</v>
      </c>
      <c r="Y2916" s="189">
        <v>759</v>
      </c>
      <c r="Z2916" s="189">
        <v>167454391</v>
      </c>
      <c r="AA2916" s="189">
        <v>603817</v>
      </c>
      <c r="AB2916" s="357">
        <v>17</v>
      </c>
      <c r="AC2916"/>
      <c r="AD2916"/>
      <c r="AE2916"/>
      <c r="AF2916"/>
      <c r="AG2916"/>
      <c r="AH2916"/>
      <c r="AI2916"/>
      <c r="AJ2916"/>
    </row>
    <row r="2917" spans="1:36" s="4" customFormat="1" x14ac:dyDescent="0.25">
      <c r="A2917" s="125" t="s">
        <v>3757</v>
      </c>
      <c r="B2917" s="183">
        <v>167454392</v>
      </c>
      <c r="C2917" s="184">
        <v>7.12</v>
      </c>
      <c r="D2917" s="127">
        <f>(C2917+4.2+coefficient!$B$19-0.5)/0.9*1.19</f>
        <v>30.173111111111108</v>
      </c>
      <c r="E2917" s="128">
        <f>(C2917+4.2+coefficient!$B$19-0.5)/0.95</f>
        <v>24.02105263157895</v>
      </c>
      <c r="F2917" s="185" t="s">
        <v>841</v>
      </c>
      <c r="G2917" s="179">
        <v>2916</v>
      </c>
      <c r="H2917" s="180">
        <f>(C2917+4.2+coefficient!$B$19)/0.85*1.19</f>
        <v>32.648000000000003</v>
      </c>
      <c r="I2917" s="132">
        <v>294</v>
      </c>
      <c r="J2917" s="132">
        <v>167454392</v>
      </c>
      <c r="K2917" s="132">
        <v>455708</v>
      </c>
      <c r="L2917" s="181">
        <f>(C2917+4.2+coefficient!$B$19)/0.88*1.19</f>
        <v>31.535</v>
      </c>
      <c r="M2917" s="135">
        <v>295</v>
      </c>
      <c r="N2917" s="135">
        <v>167454392</v>
      </c>
      <c r="O2917" s="135">
        <v>455709</v>
      </c>
      <c r="P2917" s="182">
        <f>(C2917+4.2+coefficient!$B$19-0.5)/0.88*1.19</f>
        <v>30.858863636363637</v>
      </c>
      <c r="Q2917" s="137">
        <v>296</v>
      </c>
      <c r="R2917" s="137">
        <v>167454392</v>
      </c>
      <c r="S2917" s="137">
        <v>455710</v>
      </c>
      <c r="T2917" s="186">
        <f t="shared" si="199"/>
        <v>15.307727272727272</v>
      </c>
      <c r="U2917" s="187">
        <v>758</v>
      </c>
      <c r="V2917" s="187">
        <v>167454392</v>
      </c>
      <c r="W2917" s="187">
        <v>603818</v>
      </c>
      <c r="X2917" s="188">
        <f t="shared" si="201"/>
        <v>29.535</v>
      </c>
      <c r="Y2917" s="189">
        <v>759</v>
      </c>
      <c r="Z2917" s="189">
        <v>167454392</v>
      </c>
      <c r="AA2917" s="189">
        <v>603819</v>
      </c>
      <c r="AB2917" s="357">
        <v>17</v>
      </c>
      <c r="AC2917"/>
      <c r="AD2917"/>
      <c r="AE2917"/>
      <c r="AF2917"/>
      <c r="AG2917"/>
      <c r="AH2917"/>
      <c r="AI2917"/>
      <c r="AJ2917"/>
    </row>
    <row r="2918" spans="1:36" s="4" customFormat="1" x14ac:dyDescent="0.25">
      <c r="A2918" s="144" t="s">
        <v>3758</v>
      </c>
      <c r="B2918" s="183">
        <v>167454393</v>
      </c>
      <c r="C2918" s="184">
        <v>3.8</v>
      </c>
      <c r="D2918" s="127">
        <f>(C2918+4.2+coefficient!$B$20-0.5)/0.9*1.19</f>
        <v>21.816666666666663</v>
      </c>
      <c r="E2918" s="128">
        <f>(C2918+4.2+coefficient!$B$20-0.5)/0.95</f>
        <v>17.368421052631579</v>
      </c>
      <c r="F2918" s="178" t="s">
        <v>842</v>
      </c>
      <c r="G2918" s="179">
        <v>2917</v>
      </c>
      <c r="H2918" s="180">
        <f>(C2918+4.2+coefficient!$B$20)/0.85*1.19</f>
        <v>23.799999999999997</v>
      </c>
      <c r="I2918" s="132">
        <v>294</v>
      </c>
      <c r="J2918" s="132">
        <v>167454393</v>
      </c>
      <c r="K2918" s="132">
        <v>455711</v>
      </c>
      <c r="L2918" s="181">
        <f>(C2918+4.2+coefficient!$B$20)/0.88*1.19</f>
        <v>22.98863636363636</v>
      </c>
      <c r="M2918" s="135">
        <v>295</v>
      </c>
      <c r="N2918" s="135">
        <v>167454393</v>
      </c>
      <c r="O2918" s="135">
        <v>455712</v>
      </c>
      <c r="P2918" s="182">
        <f>(C2918+4.2+coefficient!$B$20-0.5)/0.88*1.19</f>
        <v>22.3125</v>
      </c>
      <c r="Q2918" s="137">
        <v>296</v>
      </c>
      <c r="R2918" s="137">
        <v>167454393</v>
      </c>
      <c r="S2918" s="137">
        <v>455713</v>
      </c>
      <c r="T2918" s="186">
        <f t="shared" si="199"/>
        <v>10.818181818181818</v>
      </c>
      <c r="U2918" s="187">
        <v>758</v>
      </c>
      <c r="V2918" s="187">
        <v>167454393</v>
      </c>
      <c r="W2918" s="187">
        <v>603820</v>
      </c>
      <c r="X2918" s="188">
        <f t="shared" si="201"/>
        <v>20.98863636363636</v>
      </c>
      <c r="Y2918" s="189">
        <v>759</v>
      </c>
      <c r="Z2918" s="189">
        <v>167454393</v>
      </c>
      <c r="AA2918" s="189">
        <v>603821</v>
      </c>
      <c r="AB2918" s="357">
        <v>17</v>
      </c>
      <c r="AC2918"/>
      <c r="AD2918"/>
      <c r="AE2918"/>
      <c r="AF2918"/>
      <c r="AG2918"/>
      <c r="AH2918"/>
      <c r="AI2918"/>
      <c r="AJ2918"/>
    </row>
    <row r="2919" spans="1:36" s="4" customFormat="1" x14ac:dyDescent="0.25">
      <c r="A2919" s="125" t="s">
        <v>3759</v>
      </c>
      <c r="B2919" s="183">
        <v>167454394</v>
      </c>
      <c r="C2919" s="184">
        <v>4.53</v>
      </c>
      <c r="D2919" s="127">
        <f>(C2919+4.2+coefficient!$B$19-0.5)/0.9*1.19</f>
        <v>26.748555555555555</v>
      </c>
      <c r="E2919" s="128">
        <f>(C2919+4.2+coefficient!$B$19-0.5)/0.95</f>
        <v>21.294736842105266</v>
      </c>
      <c r="F2919" s="185" t="s">
        <v>841</v>
      </c>
      <c r="G2919" s="179">
        <v>2918</v>
      </c>
      <c r="H2919" s="180">
        <f>(C2919+4.2+coefficient!$B$19)/0.85*1.19</f>
        <v>29.022000000000002</v>
      </c>
      <c r="I2919" s="132">
        <v>294</v>
      </c>
      <c r="J2919" s="132">
        <v>167454394</v>
      </c>
      <c r="K2919" s="132">
        <v>455714</v>
      </c>
      <c r="L2919" s="181">
        <f>(C2919+4.2+coefficient!$B$19)/0.88*1.19</f>
        <v>28.032613636363639</v>
      </c>
      <c r="M2919" s="135">
        <v>295</v>
      </c>
      <c r="N2919" s="135">
        <v>167454394</v>
      </c>
      <c r="O2919" s="135">
        <v>455715</v>
      </c>
      <c r="P2919" s="182">
        <f>(C2919+4.2+coefficient!$B$19-0.5)/0.88*1.19</f>
        <v>27.356477272727272</v>
      </c>
      <c r="Q2919" s="137">
        <v>296</v>
      </c>
      <c r="R2919" s="137">
        <v>167454394</v>
      </c>
      <c r="S2919" s="137">
        <v>455716</v>
      </c>
      <c r="T2919" s="186">
        <f t="shared" si="199"/>
        <v>11.80534090909091</v>
      </c>
      <c r="U2919" s="187">
        <v>758</v>
      </c>
      <c r="V2919" s="187">
        <v>167454394</v>
      </c>
      <c r="W2919" s="187">
        <v>603822</v>
      </c>
      <c r="X2919" s="188">
        <f t="shared" si="201"/>
        <v>26.032613636363639</v>
      </c>
      <c r="Y2919" s="189">
        <v>759</v>
      </c>
      <c r="Z2919" s="189">
        <v>167454394</v>
      </c>
      <c r="AA2919" s="189">
        <v>603823</v>
      </c>
      <c r="AB2919" s="357">
        <v>17</v>
      </c>
      <c r="AC2919"/>
      <c r="AD2919"/>
      <c r="AE2919"/>
      <c r="AF2919"/>
      <c r="AG2919"/>
      <c r="AH2919"/>
      <c r="AI2919"/>
      <c r="AJ2919"/>
    </row>
    <row r="2920" spans="1:36" s="4" customFormat="1" x14ac:dyDescent="0.25">
      <c r="A2920" s="144" t="s">
        <v>3760</v>
      </c>
      <c r="B2920" s="183">
        <v>167454395</v>
      </c>
      <c r="C2920" s="184">
        <v>5.71</v>
      </c>
      <c r="D2920" s="127">
        <f>(C2920+4.2+coefficient!$B$19-0.5)/0.9*1.19</f>
        <v>28.308777777777774</v>
      </c>
      <c r="E2920" s="128">
        <f>(C2920+4.2+coefficient!$B$19-0.5)/0.95</f>
        <v>22.536842105263158</v>
      </c>
      <c r="F2920" s="178" t="s">
        <v>841</v>
      </c>
      <c r="G2920" s="179">
        <v>2919</v>
      </c>
      <c r="H2920" s="180">
        <f>(C2920+4.2+coefficient!$B$19)/0.85*1.19</f>
        <v>30.673999999999999</v>
      </c>
      <c r="I2920" s="132">
        <v>294</v>
      </c>
      <c r="J2920" s="132">
        <v>167454395</v>
      </c>
      <c r="K2920" s="132">
        <v>455717</v>
      </c>
      <c r="L2920" s="181">
        <f>(C2920+4.2+coefficient!$B$19)/0.88*1.19</f>
        <v>29.628295454545455</v>
      </c>
      <c r="M2920" s="135">
        <v>295</v>
      </c>
      <c r="N2920" s="135">
        <v>167454395</v>
      </c>
      <c r="O2920" s="135">
        <v>455718</v>
      </c>
      <c r="P2920" s="182">
        <f>(C2920+4.2+coefficient!$B$19-0.5)/0.88*1.19</f>
        <v>28.952159090909088</v>
      </c>
      <c r="Q2920" s="137">
        <v>296</v>
      </c>
      <c r="R2920" s="137">
        <v>167454395</v>
      </c>
      <c r="S2920" s="137">
        <v>455719</v>
      </c>
      <c r="T2920" s="186">
        <f t="shared" si="199"/>
        <v>13.401022727272727</v>
      </c>
      <c r="U2920" s="187">
        <v>758</v>
      </c>
      <c r="V2920" s="187">
        <v>167454395</v>
      </c>
      <c r="W2920" s="187">
        <v>603824</v>
      </c>
      <c r="X2920" s="188">
        <f t="shared" si="201"/>
        <v>27.628295454545455</v>
      </c>
      <c r="Y2920" s="189">
        <v>759</v>
      </c>
      <c r="Z2920" s="189">
        <v>167454395</v>
      </c>
      <c r="AA2920" s="189">
        <v>603825</v>
      </c>
      <c r="AB2920" s="357">
        <v>17</v>
      </c>
      <c r="AC2920"/>
      <c r="AD2920"/>
      <c r="AE2920"/>
      <c r="AF2920"/>
      <c r="AG2920"/>
      <c r="AH2920"/>
      <c r="AI2920"/>
      <c r="AJ2920"/>
    </row>
    <row r="2921" spans="1:36" s="4" customFormat="1" x14ac:dyDescent="0.25">
      <c r="A2921" s="125" t="s">
        <v>3761</v>
      </c>
      <c r="B2921" s="183">
        <v>167454396</v>
      </c>
      <c r="C2921" s="184">
        <v>7.36</v>
      </c>
      <c r="D2921" s="127">
        <f>(C2921+4.2+coefficient!$B$19-0.5)/0.9*1.19</f>
        <v>30.490444444444446</v>
      </c>
      <c r="E2921" s="128">
        <f>(C2921+4.2+coefficient!$B$19-0.5)/0.95</f>
        <v>24.273684210526319</v>
      </c>
      <c r="F2921" s="185" t="s">
        <v>841</v>
      </c>
      <c r="G2921" s="179">
        <v>2920</v>
      </c>
      <c r="H2921" s="180">
        <f>(C2921+4.2+coefficient!$B$19)/0.85*1.19</f>
        <v>32.984000000000002</v>
      </c>
      <c r="I2921" s="132">
        <v>294</v>
      </c>
      <c r="J2921" s="132">
        <v>167454396</v>
      </c>
      <c r="K2921" s="132">
        <v>455720</v>
      </c>
      <c r="L2921" s="181">
        <f>(C2921+4.2+coefficient!$B$19)/0.88*1.19</f>
        <v>31.859545454545458</v>
      </c>
      <c r="M2921" s="135">
        <v>295</v>
      </c>
      <c r="N2921" s="135">
        <v>167454396</v>
      </c>
      <c r="O2921" s="135">
        <v>455721</v>
      </c>
      <c r="P2921" s="182">
        <f>(C2921+4.2+coefficient!$B$19-0.5)/0.88*1.19</f>
        <v>31.183409090909091</v>
      </c>
      <c r="Q2921" s="137">
        <v>296</v>
      </c>
      <c r="R2921" s="137">
        <v>167454396</v>
      </c>
      <c r="S2921" s="137">
        <v>455722</v>
      </c>
      <c r="T2921" s="186">
        <f t="shared" si="199"/>
        <v>15.632272727272728</v>
      </c>
      <c r="U2921" s="187">
        <v>758</v>
      </c>
      <c r="V2921" s="187">
        <v>167454396</v>
      </c>
      <c r="W2921" s="187">
        <v>603826</v>
      </c>
      <c r="X2921" s="188">
        <f t="shared" si="201"/>
        <v>29.859545454545458</v>
      </c>
      <c r="Y2921" s="189">
        <v>759</v>
      </c>
      <c r="Z2921" s="189">
        <v>167454396</v>
      </c>
      <c r="AA2921" s="189">
        <v>603827</v>
      </c>
      <c r="AB2921" s="357">
        <v>17</v>
      </c>
      <c r="AC2921"/>
      <c r="AD2921"/>
      <c r="AE2921"/>
      <c r="AF2921"/>
      <c r="AG2921"/>
      <c r="AH2921"/>
      <c r="AI2921"/>
      <c r="AJ2921"/>
    </row>
    <row r="2922" spans="1:36" s="4" customFormat="1" x14ac:dyDescent="0.25">
      <c r="A2922" s="144" t="s">
        <v>3762</v>
      </c>
      <c r="B2922" s="183">
        <v>167454397</v>
      </c>
      <c r="C2922" s="184">
        <v>7.37</v>
      </c>
      <c r="D2922" s="127">
        <f>(C2922+4.2+coefficient!$B$19-0.5)/0.9*1.19</f>
        <v>30.503666666666664</v>
      </c>
      <c r="E2922" s="128">
        <f>(C2922+4.2+coefficient!$B$19-0.5)/0.95</f>
        <v>24.284210526315793</v>
      </c>
      <c r="F2922" s="178" t="s">
        <v>841</v>
      </c>
      <c r="G2922" s="179">
        <v>2921</v>
      </c>
      <c r="H2922" s="180">
        <f>(C2922+4.2+coefficient!$B$19)/0.85*1.19</f>
        <v>32.997999999999998</v>
      </c>
      <c r="I2922" s="132">
        <v>294</v>
      </c>
      <c r="J2922" s="132">
        <v>167454397</v>
      </c>
      <c r="K2922" s="132">
        <v>455723</v>
      </c>
      <c r="L2922" s="181">
        <f>(C2922+4.2+coefficient!$B$19)/0.88*1.19</f>
        <v>31.87306818181818</v>
      </c>
      <c r="M2922" s="135">
        <v>295</v>
      </c>
      <c r="N2922" s="135">
        <v>167454397</v>
      </c>
      <c r="O2922" s="135">
        <v>455724</v>
      </c>
      <c r="P2922" s="182">
        <f>(C2922+4.2+coefficient!$B$19-0.5)/0.88*1.19</f>
        <v>31.196931818181817</v>
      </c>
      <c r="Q2922" s="137">
        <v>296</v>
      </c>
      <c r="R2922" s="137">
        <v>167454397</v>
      </c>
      <c r="S2922" s="137">
        <v>455725</v>
      </c>
      <c r="T2922" s="186">
        <f t="shared" si="199"/>
        <v>15.645795454545455</v>
      </c>
      <c r="U2922" s="187">
        <v>758</v>
      </c>
      <c r="V2922" s="187">
        <v>167454397</v>
      </c>
      <c r="W2922" s="187">
        <v>603828</v>
      </c>
      <c r="X2922" s="188">
        <f t="shared" si="201"/>
        <v>29.87306818181818</v>
      </c>
      <c r="Y2922" s="189">
        <v>759</v>
      </c>
      <c r="Z2922" s="189">
        <v>167454397</v>
      </c>
      <c r="AA2922" s="189">
        <v>603829</v>
      </c>
      <c r="AB2922" s="357">
        <v>17</v>
      </c>
      <c r="AC2922"/>
      <c r="AD2922"/>
      <c r="AE2922"/>
      <c r="AF2922"/>
      <c r="AG2922"/>
      <c r="AH2922"/>
      <c r="AI2922"/>
      <c r="AJ2922"/>
    </row>
    <row r="2923" spans="1:36" s="4" customFormat="1" x14ac:dyDescent="0.25">
      <c r="A2923" s="125" t="s">
        <v>3763</v>
      </c>
      <c r="B2923" s="183">
        <v>167454398</v>
      </c>
      <c r="C2923" s="184">
        <v>2.7</v>
      </c>
      <c r="D2923" s="127">
        <f>(C2923+4.2+coefficient!$B$21-0.5)/0.9*1.19</f>
        <v>17.717777777777776</v>
      </c>
      <c r="E2923" s="128">
        <f>(C2923+4.2+coefficient!$B$21-0.5)/0.95</f>
        <v>14.105263157894738</v>
      </c>
      <c r="F2923" s="185" t="s">
        <v>516</v>
      </c>
      <c r="G2923" s="179">
        <v>2922</v>
      </c>
      <c r="H2923" s="180">
        <f>(C2923+4.2+coefficient!$B$21)/0.85*1.19</f>
        <v>19.46</v>
      </c>
      <c r="I2923" s="132">
        <v>294</v>
      </c>
      <c r="J2923" s="132">
        <v>167454398</v>
      </c>
      <c r="K2923" s="132">
        <v>455726</v>
      </c>
      <c r="L2923" s="181">
        <f>(C2923+4.2+coefficient!$B$21)/0.88*1.19</f>
        <v>18.796590909090909</v>
      </c>
      <c r="M2923" s="135">
        <v>295</v>
      </c>
      <c r="N2923" s="135">
        <v>167454398</v>
      </c>
      <c r="O2923" s="135">
        <v>455727</v>
      </c>
      <c r="P2923" s="182">
        <f>(C2923+4.2+coefficient!$B$21-0.5)/0.88*1.19</f>
        <v>18.120454545454546</v>
      </c>
      <c r="Q2923" s="137">
        <v>296</v>
      </c>
      <c r="R2923" s="137">
        <v>167454398</v>
      </c>
      <c r="S2923" s="137">
        <v>455728</v>
      </c>
      <c r="T2923" s="186">
        <f t="shared" si="199"/>
        <v>9.3306818181818194</v>
      </c>
      <c r="U2923" s="187">
        <v>758</v>
      </c>
      <c r="V2923" s="187">
        <v>167454398</v>
      </c>
      <c r="W2923" s="187">
        <v>603830</v>
      </c>
      <c r="X2923" s="188">
        <f t="shared" si="201"/>
        <v>16.796590909090909</v>
      </c>
      <c r="Y2923" s="189">
        <v>759</v>
      </c>
      <c r="Z2923" s="189">
        <v>167454398</v>
      </c>
      <c r="AA2923" s="189">
        <v>603831</v>
      </c>
      <c r="AB2923" s="357">
        <v>8</v>
      </c>
      <c r="AC2923"/>
      <c r="AD2923"/>
      <c r="AE2923"/>
      <c r="AF2923"/>
      <c r="AG2923"/>
      <c r="AH2923"/>
      <c r="AI2923"/>
      <c r="AJ2923"/>
    </row>
    <row r="2924" spans="1:36" s="4" customFormat="1" x14ac:dyDescent="0.25">
      <c r="A2924" s="144" t="s">
        <v>3764</v>
      </c>
      <c r="B2924" s="183">
        <v>167454399</v>
      </c>
      <c r="C2924" s="184">
        <v>3.57</v>
      </c>
      <c r="D2924" s="127">
        <f>(C2924+4.2+coefficient!$B$20-0.5)/0.9*1.19</f>
        <v>21.512555555555551</v>
      </c>
      <c r="E2924" s="128">
        <f>(C2924+4.2+coefficient!$B$20-0.5)/0.95</f>
        <v>17.126315789473683</v>
      </c>
      <c r="F2924" s="178" t="s">
        <v>842</v>
      </c>
      <c r="G2924" s="179">
        <v>2923</v>
      </c>
      <c r="H2924" s="180">
        <f>(C2924+4.2+coefficient!$B$20)/0.85*1.19</f>
        <v>23.478000000000002</v>
      </c>
      <c r="I2924" s="132">
        <v>294</v>
      </c>
      <c r="J2924" s="132">
        <v>167454399</v>
      </c>
      <c r="K2924" s="132">
        <v>455729</v>
      </c>
      <c r="L2924" s="181">
        <f>(C2924+4.2+coefficient!$B$20)/0.88*1.19</f>
        <v>22.677613636363635</v>
      </c>
      <c r="M2924" s="135">
        <v>295</v>
      </c>
      <c r="N2924" s="135">
        <v>167454399</v>
      </c>
      <c r="O2924" s="135">
        <v>455730</v>
      </c>
      <c r="P2924" s="182">
        <f>(C2924+4.2+coefficient!$B$20-0.5)/0.88*1.19</f>
        <v>22.001477272727271</v>
      </c>
      <c r="Q2924" s="137">
        <v>296</v>
      </c>
      <c r="R2924" s="137">
        <v>167454399</v>
      </c>
      <c r="S2924" s="137">
        <v>455731</v>
      </c>
      <c r="T2924" s="186">
        <f t="shared" si="199"/>
        <v>10.50715909090909</v>
      </c>
      <c r="U2924" s="187">
        <v>758</v>
      </c>
      <c r="V2924" s="187">
        <v>167454399</v>
      </c>
      <c r="W2924" s="187">
        <v>603832</v>
      </c>
      <c r="X2924" s="188">
        <f t="shared" si="201"/>
        <v>20.677613636363635</v>
      </c>
      <c r="Y2924" s="189">
        <v>759</v>
      </c>
      <c r="Z2924" s="189">
        <v>167454399</v>
      </c>
      <c r="AA2924" s="189">
        <v>603833</v>
      </c>
      <c r="AB2924" s="357">
        <v>8</v>
      </c>
      <c r="AC2924"/>
      <c r="AD2924"/>
      <c r="AE2924">
        <v>1</v>
      </c>
      <c r="AF2924">
        <v>19.97</v>
      </c>
      <c r="AG2924">
        <v>0</v>
      </c>
      <c r="AH2924"/>
      <c r="AI2924"/>
      <c r="AJ2924"/>
    </row>
    <row r="2925" spans="1:36" s="4" customFormat="1" x14ac:dyDescent="0.25">
      <c r="A2925" s="125" t="s">
        <v>3765</v>
      </c>
      <c r="B2925" s="183">
        <v>167454400</v>
      </c>
      <c r="C2925" s="184">
        <v>4.3</v>
      </c>
      <c r="D2925" s="127">
        <f>(C2925+4.2+coefficient!$B$19-0.5)/0.9*1.19</f>
        <v>26.444444444444443</v>
      </c>
      <c r="E2925" s="128">
        <f>(C2925+4.2+coefficient!$B$19-0.5)/0.95</f>
        <v>21.05263157894737</v>
      </c>
      <c r="F2925" s="185" t="s">
        <v>841</v>
      </c>
      <c r="G2925" s="179">
        <v>2924</v>
      </c>
      <c r="H2925" s="180">
        <f>(C2925+4.2+coefficient!$B$19)/0.85*1.19</f>
        <v>28.7</v>
      </c>
      <c r="I2925" s="132">
        <v>294</v>
      </c>
      <c r="J2925" s="132">
        <v>167454400</v>
      </c>
      <c r="K2925" s="132">
        <v>455732</v>
      </c>
      <c r="L2925" s="181">
        <f>(C2925+4.2+coefficient!$B$19)/0.88*1.19</f>
        <v>27.72159090909091</v>
      </c>
      <c r="M2925" s="135">
        <v>295</v>
      </c>
      <c r="N2925" s="135">
        <v>167454400</v>
      </c>
      <c r="O2925" s="135">
        <v>455733</v>
      </c>
      <c r="P2925" s="182">
        <f>(C2925+4.2+coefficient!$B$19-0.5)/0.88*1.19</f>
        <v>27.045454545454543</v>
      </c>
      <c r="Q2925" s="137">
        <v>296</v>
      </c>
      <c r="R2925" s="137">
        <v>167454400</v>
      </c>
      <c r="S2925" s="137">
        <v>455734</v>
      </c>
      <c r="T2925" s="186">
        <f t="shared" si="199"/>
        <v>11.49431818181818</v>
      </c>
      <c r="U2925" s="187">
        <v>758</v>
      </c>
      <c r="V2925" s="187">
        <v>167454400</v>
      </c>
      <c r="W2925" s="187">
        <v>603834</v>
      </c>
      <c r="X2925" s="188">
        <f t="shared" si="201"/>
        <v>25.72159090909091</v>
      </c>
      <c r="Y2925" s="189">
        <v>759</v>
      </c>
      <c r="Z2925" s="189">
        <v>167454400</v>
      </c>
      <c r="AA2925" s="189">
        <v>603835</v>
      </c>
      <c r="AB2925" s="357">
        <v>8</v>
      </c>
      <c r="AC2925"/>
      <c r="AD2925"/>
      <c r="AE2925"/>
      <c r="AF2925"/>
      <c r="AG2925"/>
      <c r="AH2925"/>
      <c r="AI2925"/>
      <c r="AJ2925"/>
    </row>
    <row r="2926" spans="1:36" s="4" customFormat="1" x14ac:dyDescent="0.25">
      <c r="A2926" s="144" t="s">
        <v>3766</v>
      </c>
      <c r="B2926" s="183">
        <v>167454401</v>
      </c>
      <c r="C2926" s="184">
        <v>5.48</v>
      </c>
      <c r="D2926" s="127">
        <f>(C2926+4.2+coefficient!$B$19-0.5)/0.9*1.19</f>
        <v>28.004666666666662</v>
      </c>
      <c r="E2926" s="128">
        <f>(C2926+4.2+coefficient!$B$19-0.5)/0.95</f>
        <v>22.294736842105262</v>
      </c>
      <c r="F2926" s="178" t="s">
        <v>841</v>
      </c>
      <c r="G2926" s="179">
        <v>2925</v>
      </c>
      <c r="H2926" s="180">
        <f>(C2926+4.2+coefficient!$B$19)/0.85*1.19</f>
        <v>30.352</v>
      </c>
      <c r="I2926" s="132">
        <v>294</v>
      </c>
      <c r="J2926" s="132">
        <v>167454401</v>
      </c>
      <c r="K2926" s="132">
        <v>455735</v>
      </c>
      <c r="L2926" s="181">
        <f>(C2926+4.2+coefficient!$B$19)/0.88*1.19</f>
        <v>29.317272727272726</v>
      </c>
      <c r="M2926" s="135">
        <v>295</v>
      </c>
      <c r="N2926" s="135">
        <v>167454401</v>
      </c>
      <c r="O2926" s="135">
        <v>455736</v>
      </c>
      <c r="P2926" s="182">
        <f>(C2926+4.2+coefficient!$B$19-0.5)/0.88*1.19</f>
        <v>28.64113636363636</v>
      </c>
      <c r="Q2926" s="137">
        <v>296</v>
      </c>
      <c r="R2926" s="137">
        <v>167454401</v>
      </c>
      <c r="S2926" s="137">
        <v>455737</v>
      </c>
      <c r="T2926" s="186">
        <f t="shared" si="199"/>
        <v>13.09</v>
      </c>
      <c r="U2926" s="187">
        <v>758</v>
      </c>
      <c r="V2926" s="187">
        <v>167454401</v>
      </c>
      <c r="W2926" s="187">
        <v>603836</v>
      </c>
      <c r="X2926" s="188">
        <f t="shared" si="201"/>
        <v>27.317272727272726</v>
      </c>
      <c r="Y2926" s="189">
        <v>759</v>
      </c>
      <c r="Z2926" s="189">
        <v>167454401</v>
      </c>
      <c r="AA2926" s="189">
        <v>603837</v>
      </c>
      <c r="AB2926" s="357">
        <v>8</v>
      </c>
      <c r="AC2926"/>
      <c r="AD2926"/>
      <c r="AE2926"/>
      <c r="AF2926"/>
      <c r="AG2926"/>
      <c r="AH2926"/>
      <c r="AI2926"/>
      <c r="AJ2926"/>
    </row>
    <row r="2927" spans="1:36" s="4" customFormat="1" x14ac:dyDescent="0.25">
      <c r="A2927" s="125" t="s">
        <v>3767</v>
      </c>
      <c r="B2927" s="183">
        <v>167454402</v>
      </c>
      <c r="C2927" s="184">
        <v>4.3</v>
      </c>
      <c r="D2927" s="127">
        <f>(C2927+4.2+coefficient!$B$19-0.5)/0.9*1.19</f>
        <v>26.444444444444443</v>
      </c>
      <c r="E2927" s="128">
        <f>(C2927+4.2+coefficient!$B$19-0.5)/0.95</f>
        <v>21.05263157894737</v>
      </c>
      <c r="F2927" s="185" t="s">
        <v>841</v>
      </c>
      <c r="G2927" s="179">
        <v>2926</v>
      </c>
      <c r="H2927" s="180">
        <f>(C2927+4.2+coefficient!$B$19)/0.85*1.19</f>
        <v>28.7</v>
      </c>
      <c r="I2927" s="132">
        <v>294</v>
      </c>
      <c r="J2927" s="132">
        <v>167454402</v>
      </c>
      <c r="K2927" s="132">
        <v>455738</v>
      </c>
      <c r="L2927" s="181">
        <f>(C2927+4.2+coefficient!$B$19)/0.88*1.19</f>
        <v>27.72159090909091</v>
      </c>
      <c r="M2927" s="135">
        <v>295</v>
      </c>
      <c r="N2927" s="135">
        <v>167454402</v>
      </c>
      <c r="O2927" s="135">
        <v>455739</v>
      </c>
      <c r="P2927" s="182">
        <f>(C2927+4.2+coefficient!$B$19-0.5)/0.88*1.19</f>
        <v>27.045454545454543</v>
      </c>
      <c r="Q2927" s="137">
        <v>296</v>
      </c>
      <c r="R2927" s="137">
        <v>167454402</v>
      </c>
      <c r="S2927" s="137">
        <v>455740</v>
      </c>
      <c r="T2927" s="186">
        <f t="shared" si="199"/>
        <v>11.49431818181818</v>
      </c>
      <c r="U2927" s="187">
        <v>758</v>
      </c>
      <c r="V2927" s="187">
        <v>167454402</v>
      </c>
      <c r="W2927" s="187">
        <v>603838</v>
      </c>
      <c r="X2927" s="188">
        <f t="shared" si="201"/>
        <v>25.72159090909091</v>
      </c>
      <c r="Y2927" s="189">
        <v>759</v>
      </c>
      <c r="Z2927" s="189">
        <v>167454402</v>
      </c>
      <c r="AA2927" s="189">
        <v>603839</v>
      </c>
      <c r="AB2927" s="357">
        <v>8</v>
      </c>
      <c r="AC2927"/>
      <c r="AD2927"/>
      <c r="AE2927"/>
      <c r="AF2927"/>
      <c r="AG2927"/>
      <c r="AH2927"/>
      <c r="AI2927"/>
      <c r="AJ2927"/>
    </row>
    <row r="2928" spans="1:36" s="4" customFormat="1" x14ac:dyDescent="0.25">
      <c r="A2928" s="144" t="s">
        <v>3768</v>
      </c>
      <c r="B2928" s="183">
        <v>167454403</v>
      </c>
      <c r="C2928" s="184">
        <v>7.14</v>
      </c>
      <c r="D2928" s="127">
        <f>(C2928+4.2+coefficient!$B$19-0.5)/0.9*1.19</f>
        <v>30.199555555555552</v>
      </c>
      <c r="E2928" s="128">
        <f>(C2928+4.2+coefficient!$B$19-0.5)/0.95</f>
        <v>24.042105263157897</v>
      </c>
      <c r="F2928" s="178" t="s">
        <v>841</v>
      </c>
      <c r="G2928" s="179">
        <v>2927</v>
      </c>
      <c r="H2928" s="180">
        <f>(C2928+4.2+coefficient!$B$19)/0.85*1.19</f>
        <v>32.676000000000002</v>
      </c>
      <c r="I2928" s="132">
        <v>294</v>
      </c>
      <c r="J2928" s="132">
        <v>167454403</v>
      </c>
      <c r="K2928" s="132">
        <v>455741</v>
      </c>
      <c r="L2928" s="181">
        <f>(C2928+4.2+coefficient!$B$19)/0.88*1.19</f>
        <v>31.562045454545455</v>
      </c>
      <c r="M2928" s="135">
        <v>295</v>
      </c>
      <c r="N2928" s="135">
        <v>167454403</v>
      </c>
      <c r="O2928" s="135">
        <v>455742</v>
      </c>
      <c r="P2928" s="182">
        <f>(C2928+4.2+coefficient!$B$19-0.5)/0.88*1.19</f>
        <v>30.885909090909088</v>
      </c>
      <c r="Q2928" s="137">
        <v>296</v>
      </c>
      <c r="R2928" s="137">
        <v>167454403</v>
      </c>
      <c r="S2928" s="137">
        <v>455743</v>
      </c>
      <c r="T2928" s="186">
        <f t="shared" si="199"/>
        <v>15.334772727272727</v>
      </c>
      <c r="U2928" s="187">
        <v>758</v>
      </c>
      <c r="V2928" s="187">
        <v>167454403</v>
      </c>
      <c r="W2928" s="187">
        <v>603840</v>
      </c>
      <c r="X2928" s="188">
        <f t="shared" si="201"/>
        <v>29.562045454545455</v>
      </c>
      <c r="Y2928" s="189">
        <v>759</v>
      </c>
      <c r="Z2928" s="189">
        <v>167454403</v>
      </c>
      <c r="AA2928" s="189">
        <v>603841</v>
      </c>
      <c r="AB2928" s="357">
        <v>8</v>
      </c>
      <c r="AC2928"/>
      <c r="AD2928"/>
      <c r="AE2928"/>
      <c r="AF2928"/>
      <c r="AG2928"/>
      <c r="AH2928"/>
      <c r="AI2928"/>
      <c r="AJ2928"/>
    </row>
    <row r="2929" spans="1:36" s="4" customFormat="1" x14ac:dyDescent="0.25">
      <c r="A2929" s="125" t="s">
        <v>3769</v>
      </c>
      <c r="B2929" s="183">
        <v>167454404</v>
      </c>
      <c r="C2929" s="184">
        <v>4.47</v>
      </c>
      <c r="D2929" s="127">
        <f>(C2929+4.2+coefficient!$B$19-0.5)/0.9*1.19</f>
        <v>26.669222222222221</v>
      </c>
      <c r="E2929" s="128">
        <f>(C2929+4.2+coefficient!$B$19-0.5)/0.95</f>
        <v>21.231578947368423</v>
      </c>
      <c r="F2929" s="185" t="s">
        <v>841</v>
      </c>
      <c r="G2929" s="179">
        <v>2928</v>
      </c>
      <c r="H2929" s="180">
        <f>(C2929+4.2+coefficient!$B$19)/0.85*1.19</f>
        <v>28.938000000000002</v>
      </c>
      <c r="I2929" s="132">
        <v>294</v>
      </c>
      <c r="J2929" s="132">
        <v>167454404</v>
      </c>
      <c r="K2929" s="132">
        <v>455744</v>
      </c>
      <c r="L2929" s="181">
        <f>(C2929+4.2+coefficient!$B$19)/0.88*1.19</f>
        <v>27.951477272727274</v>
      </c>
      <c r="M2929" s="135">
        <v>295</v>
      </c>
      <c r="N2929" s="135">
        <v>167454404</v>
      </c>
      <c r="O2929" s="135">
        <v>455745</v>
      </c>
      <c r="P2929" s="182">
        <f>(C2929+4.2+coefficient!$B$19-0.5)/0.88*1.19</f>
        <v>27.275340909090911</v>
      </c>
      <c r="Q2929" s="137">
        <v>296</v>
      </c>
      <c r="R2929" s="137">
        <v>167454404</v>
      </c>
      <c r="S2929" s="137">
        <v>455746</v>
      </c>
      <c r="T2929" s="186">
        <f t="shared" si="199"/>
        <v>11.724204545454544</v>
      </c>
      <c r="U2929" s="187">
        <v>758</v>
      </c>
      <c r="V2929" s="187">
        <v>167454404</v>
      </c>
      <c r="W2929" s="187">
        <v>603842</v>
      </c>
      <c r="X2929" s="188">
        <f t="shared" si="201"/>
        <v>25.951477272727274</v>
      </c>
      <c r="Y2929" s="189">
        <v>759</v>
      </c>
      <c r="Z2929" s="189">
        <v>167454404</v>
      </c>
      <c r="AA2929" s="189">
        <v>603843</v>
      </c>
      <c r="AB2929" s="357">
        <v>8</v>
      </c>
      <c r="AC2929"/>
      <c r="AD2929"/>
      <c r="AE2929"/>
      <c r="AF2929"/>
      <c r="AG2929"/>
      <c r="AH2929"/>
      <c r="AI2929"/>
      <c r="AJ2929"/>
    </row>
    <row r="2930" spans="1:36" s="4" customFormat="1" x14ac:dyDescent="0.25">
      <c r="A2930" s="144" t="s">
        <v>3770</v>
      </c>
      <c r="B2930" s="183">
        <v>167454405</v>
      </c>
      <c r="C2930" s="184">
        <v>3.82</v>
      </c>
      <c r="D2930" s="127">
        <f>(C2930+4.2+coefficient!$B$20-0.5)/0.9*1.19</f>
        <v>21.84311111111111</v>
      </c>
      <c r="E2930" s="128">
        <f>(C2930+4.2+coefficient!$B$20-0.5)/0.95</f>
        <v>17.389473684210525</v>
      </c>
      <c r="F2930" s="178" t="s">
        <v>842</v>
      </c>
      <c r="G2930" s="179">
        <v>2929</v>
      </c>
      <c r="H2930" s="180">
        <f>(C2930+4.2+coefficient!$B$20)/0.85*1.19</f>
        <v>23.827999999999999</v>
      </c>
      <c r="I2930" s="132">
        <v>294</v>
      </c>
      <c r="J2930" s="132">
        <v>167454405</v>
      </c>
      <c r="K2930" s="132">
        <v>455747</v>
      </c>
      <c r="L2930" s="181">
        <f>(C2930+4.2+coefficient!$B$20)/0.88*1.19</f>
        <v>23.015681818181815</v>
      </c>
      <c r="M2930" s="135">
        <v>295</v>
      </c>
      <c r="N2930" s="135">
        <v>167454405</v>
      </c>
      <c r="O2930" s="135">
        <v>455748</v>
      </c>
      <c r="P2930" s="182">
        <f>(C2930+4.2+coefficient!$B$20-0.5)/0.88*1.19</f>
        <v>22.339545454545455</v>
      </c>
      <c r="Q2930" s="137">
        <v>296</v>
      </c>
      <c r="R2930" s="137">
        <v>167454405</v>
      </c>
      <c r="S2930" s="137">
        <v>455749</v>
      </c>
      <c r="T2930" s="186">
        <f t="shared" si="199"/>
        <v>10.845227272727271</v>
      </c>
      <c r="U2930" s="187">
        <v>758</v>
      </c>
      <c r="V2930" s="187">
        <v>167454405</v>
      </c>
      <c r="W2930" s="187">
        <v>603844</v>
      </c>
      <c r="X2930" s="188">
        <f t="shared" si="201"/>
        <v>21.015681818181815</v>
      </c>
      <c r="Y2930" s="189">
        <v>759</v>
      </c>
      <c r="Z2930" s="189">
        <v>167454405</v>
      </c>
      <c r="AA2930" s="189">
        <v>603845</v>
      </c>
      <c r="AB2930" s="357">
        <v>8</v>
      </c>
      <c r="AC2930"/>
      <c r="AD2930"/>
      <c r="AE2930"/>
      <c r="AF2930"/>
      <c r="AG2930"/>
      <c r="AH2930"/>
      <c r="AI2930"/>
      <c r="AJ2930"/>
    </row>
    <row r="2931" spans="1:36" s="4" customFormat="1" x14ac:dyDescent="0.25">
      <c r="A2931" s="125" t="s">
        <v>3771</v>
      </c>
      <c r="B2931" s="183">
        <v>167454406</v>
      </c>
      <c r="C2931" s="184">
        <v>4.55</v>
      </c>
      <c r="D2931" s="127">
        <f>(C2931+4.2+coefficient!$B$19-0.5)/0.9*1.19</f>
        <v>26.774999999999999</v>
      </c>
      <c r="E2931" s="128">
        <f>(C2931+4.2+coefficient!$B$19-0.5)/0.95</f>
        <v>21.315789473684212</v>
      </c>
      <c r="F2931" s="185" t="s">
        <v>841</v>
      </c>
      <c r="G2931" s="179">
        <v>2930</v>
      </c>
      <c r="H2931" s="180">
        <f>(C2931+4.2+coefficient!$B$19)/0.85*1.19</f>
        <v>29.05</v>
      </c>
      <c r="I2931" s="132">
        <v>294</v>
      </c>
      <c r="J2931" s="132">
        <v>167454406</v>
      </c>
      <c r="K2931" s="132">
        <v>455750</v>
      </c>
      <c r="L2931" s="181">
        <f>(C2931+4.2+coefficient!$B$19)/0.88*1.19</f>
        <v>28.059659090909086</v>
      </c>
      <c r="M2931" s="135">
        <v>295</v>
      </c>
      <c r="N2931" s="135">
        <v>167454406</v>
      </c>
      <c r="O2931" s="135">
        <v>455751</v>
      </c>
      <c r="P2931" s="182">
        <f>(C2931+4.2+coefficient!$B$19-0.5)/0.88*1.19</f>
        <v>27.383522727272727</v>
      </c>
      <c r="Q2931" s="137">
        <v>296</v>
      </c>
      <c r="R2931" s="137">
        <v>167454406</v>
      </c>
      <c r="S2931" s="137">
        <v>455752</v>
      </c>
      <c r="T2931" s="186">
        <f t="shared" si="199"/>
        <v>11.832386363636363</v>
      </c>
      <c r="U2931" s="187">
        <v>758</v>
      </c>
      <c r="V2931" s="187">
        <v>167454406</v>
      </c>
      <c r="W2931" s="187">
        <v>603846</v>
      </c>
      <c r="X2931" s="188">
        <f t="shared" si="201"/>
        <v>26.059659090909086</v>
      </c>
      <c r="Y2931" s="189">
        <v>759</v>
      </c>
      <c r="Z2931" s="189">
        <v>167454406</v>
      </c>
      <c r="AA2931" s="189">
        <v>603847</v>
      </c>
      <c r="AB2931" s="357">
        <v>8</v>
      </c>
      <c r="AC2931"/>
      <c r="AD2931"/>
      <c r="AE2931"/>
      <c r="AF2931"/>
      <c r="AG2931"/>
      <c r="AH2931"/>
      <c r="AI2931"/>
      <c r="AJ2931"/>
    </row>
    <row r="2932" spans="1:36" s="4" customFormat="1" x14ac:dyDescent="0.25">
      <c r="A2932" s="144" t="s">
        <v>3772</v>
      </c>
      <c r="B2932" s="183">
        <v>167454407</v>
      </c>
      <c r="C2932" s="184">
        <v>5.73</v>
      </c>
      <c r="D2932" s="127">
        <f>(C2932+4.2+coefficient!$B$19-0.5)/0.9*1.19</f>
        <v>28.335222222222221</v>
      </c>
      <c r="E2932" s="128">
        <f>(C2932+4.2+coefficient!$B$19-0.5)/0.95</f>
        <v>22.557894736842105</v>
      </c>
      <c r="F2932" s="178" t="s">
        <v>841</v>
      </c>
      <c r="G2932" s="179">
        <v>2931</v>
      </c>
      <c r="H2932" s="180">
        <f>(C2932+4.2+coefficient!$B$19)/0.85*1.19</f>
        <v>30.701999999999998</v>
      </c>
      <c r="I2932" s="132">
        <v>294</v>
      </c>
      <c r="J2932" s="132">
        <v>167454407</v>
      </c>
      <c r="K2932" s="132">
        <v>455753</v>
      </c>
      <c r="L2932" s="181">
        <f>(C2932+4.2+coefficient!$B$19)/0.88*1.19</f>
        <v>29.65534090909091</v>
      </c>
      <c r="M2932" s="135">
        <v>295</v>
      </c>
      <c r="N2932" s="135">
        <v>167454407</v>
      </c>
      <c r="O2932" s="135">
        <v>455754</v>
      </c>
      <c r="P2932" s="182">
        <f>(C2932+4.2+coefficient!$B$19-0.5)/0.88*1.19</f>
        <v>28.979204545454543</v>
      </c>
      <c r="Q2932" s="137">
        <v>296</v>
      </c>
      <c r="R2932" s="137">
        <v>167454407</v>
      </c>
      <c r="S2932" s="137">
        <v>455755</v>
      </c>
      <c r="T2932" s="186">
        <f t="shared" si="199"/>
        <v>13.42806818181818</v>
      </c>
      <c r="U2932" s="187">
        <v>758</v>
      </c>
      <c r="V2932" s="187">
        <v>167454407</v>
      </c>
      <c r="W2932" s="187">
        <v>603848</v>
      </c>
      <c r="X2932" s="188">
        <f t="shared" si="201"/>
        <v>27.65534090909091</v>
      </c>
      <c r="Y2932" s="189">
        <v>759</v>
      </c>
      <c r="Z2932" s="189">
        <v>167454407</v>
      </c>
      <c r="AA2932" s="189">
        <v>603849</v>
      </c>
      <c r="AB2932" s="357">
        <v>8</v>
      </c>
      <c r="AC2932"/>
      <c r="AD2932"/>
      <c r="AE2932"/>
      <c r="AF2932"/>
      <c r="AG2932"/>
      <c r="AH2932"/>
      <c r="AI2932"/>
      <c r="AJ2932"/>
    </row>
    <row r="2933" spans="1:36" s="4" customFormat="1" x14ac:dyDescent="0.25">
      <c r="A2933" s="125" t="s">
        <v>3773</v>
      </c>
      <c r="B2933" s="183">
        <v>167454408</v>
      </c>
      <c r="C2933" s="184">
        <v>4.55</v>
      </c>
      <c r="D2933" s="127">
        <f>(C2933+4.2+coefficient!$B$19-0.5)/0.9*1.19</f>
        <v>26.774999999999999</v>
      </c>
      <c r="E2933" s="128">
        <f>(C2933+4.2+coefficient!$B$19-0.5)/0.95</f>
        <v>21.315789473684212</v>
      </c>
      <c r="F2933" s="185" t="s">
        <v>841</v>
      </c>
      <c r="G2933" s="179">
        <v>2932</v>
      </c>
      <c r="H2933" s="180">
        <f>(C2933+4.2+coefficient!$B$19)/0.85*1.19</f>
        <v>29.05</v>
      </c>
      <c r="I2933" s="132">
        <v>294</v>
      </c>
      <c r="J2933" s="132">
        <v>167454408</v>
      </c>
      <c r="K2933" s="132">
        <v>455756</v>
      </c>
      <c r="L2933" s="181">
        <f>(C2933+4.2+coefficient!$B$19)/0.88*1.19</f>
        <v>28.059659090909086</v>
      </c>
      <c r="M2933" s="135">
        <v>295</v>
      </c>
      <c r="N2933" s="135">
        <v>167454408</v>
      </c>
      <c r="O2933" s="135">
        <v>455757</v>
      </c>
      <c r="P2933" s="182">
        <f>(C2933+4.2+coefficient!$B$19-0.5)/0.88*1.19</f>
        <v>27.383522727272727</v>
      </c>
      <c r="Q2933" s="137">
        <v>296</v>
      </c>
      <c r="R2933" s="137">
        <v>167454408</v>
      </c>
      <c r="S2933" s="137">
        <v>455758</v>
      </c>
      <c r="T2933" s="186">
        <f t="shared" si="199"/>
        <v>11.832386363636363</v>
      </c>
      <c r="U2933" s="187">
        <v>758</v>
      </c>
      <c r="V2933" s="187">
        <v>167454408</v>
      </c>
      <c r="W2933" s="187">
        <v>603850</v>
      </c>
      <c r="X2933" s="188">
        <f t="shared" si="201"/>
        <v>26.059659090909086</v>
      </c>
      <c r="Y2933" s="189">
        <v>759</v>
      </c>
      <c r="Z2933" s="189">
        <v>167454408</v>
      </c>
      <c r="AA2933" s="189">
        <v>603851</v>
      </c>
      <c r="AB2933" s="357">
        <v>8</v>
      </c>
      <c r="AC2933"/>
      <c r="AD2933"/>
      <c r="AE2933"/>
      <c r="AF2933"/>
      <c r="AG2933"/>
      <c r="AH2933"/>
      <c r="AI2933"/>
      <c r="AJ2933"/>
    </row>
    <row r="2934" spans="1:36" s="4" customFormat="1" x14ac:dyDescent="0.25">
      <c r="A2934" s="144" t="s">
        <v>3774</v>
      </c>
      <c r="B2934" s="183">
        <v>167454409</v>
      </c>
      <c r="C2934" s="184">
        <v>7.39</v>
      </c>
      <c r="D2934" s="127">
        <f>(C2934+4.2+coefficient!$B$19-0.5)/0.9*1.19</f>
        <v>30.530111111111108</v>
      </c>
      <c r="E2934" s="128">
        <f>(C2934+4.2+coefficient!$B$19-0.5)/0.95</f>
        <v>24.305263157894739</v>
      </c>
      <c r="F2934" s="178" t="s">
        <v>841</v>
      </c>
      <c r="G2934" s="179">
        <v>2933</v>
      </c>
      <c r="H2934" s="180">
        <f>(C2934+4.2+coefficient!$B$19)/0.85*1.19</f>
        <v>33.025999999999996</v>
      </c>
      <c r="I2934" s="132">
        <v>294</v>
      </c>
      <c r="J2934" s="132">
        <v>167454409</v>
      </c>
      <c r="K2934" s="132">
        <v>455759</v>
      </c>
      <c r="L2934" s="181">
        <f>(C2934+4.2+coefficient!$B$19)/0.88*1.19</f>
        <v>31.900113636363631</v>
      </c>
      <c r="M2934" s="135">
        <v>295</v>
      </c>
      <c r="N2934" s="135">
        <v>167454409</v>
      </c>
      <c r="O2934" s="135">
        <v>455760</v>
      </c>
      <c r="P2934" s="182">
        <f>(C2934+4.2+coefficient!$B$19-0.5)/0.88*1.19</f>
        <v>31.223977272727272</v>
      </c>
      <c r="Q2934" s="137">
        <v>296</v>
      </c>
      <c r="R2934" s="137">
        <v>167454409</v>
      </c>
      <c r="S2934" s="137">
        <v>455761</v>
      </c>
      <c r="T2934" s="186">
        <f t="shared" si="199"/>
        <v>15.672840909090908</v>
      </c>
      <c r="U2934" s="187">
        <v>758</v>
      </c>
      <c r="V2934" s="187">
        <v>167454409</v>
      </c>
      <c r="W2934" s="187">
        <v>603852</v>
      </c>
      <c r="X2934" s="188">
        <f t="shared" si="201"/>
        <v>29.900113636363631</v>
      </c>
      <c r="Y2934" s="189">
        <v>759</v>
      </c>
      <c r="Z2934" s="189">
        <v>167454409</v>
      </c>
      <c r="AA2934" s="189">
        <v>603853</v>
      </c>
      <c r="AB2934" s="357">
        <v>8</v>
      </c>
      <c r="AC2934"/>
      <c r="AD2934"/>
      <c r="AE2934"/>
      <c r="AF2934"/>
      <c r="AG2934"/>
      <c r="AH2934"/>
      <c r="AI2934"/>
      <c r="AJ2934"/>
    </row>
    <row r="2935" spans="1:36" s="4" customFormat="1" x14ac:dyDescent="0.25">
      <c r="A2935" s="125" t="s">
        <v>3775</v>
      </c>
      <c r="B2935" s="183">
        <v>167454410</v>
      </c>
      <c r="C2935" s="184">
        <v>4.72</v>
      </c>
      <c r="D2935" s="127">
        <f>(C2935+4.2+coefficient!$B$19-0.5)/0.9*1.19</f>
        <v>26.999777777777776</v>
      </c>
      <c r="E2935" s="128">
        <f>(C2935+4.2+coefficient!$B$19-0.5)/0.95</f>
        <v>21.494736842105265</v>
      </c>
      <c r="F2935" s="185" t="s">
        <v>841</v>
      </c>
      <c r="G2935" s="179">
        <v>2934</v>
      </c>
      <c r="H2935" s="180">
        <f>(C2935+4.2+coefficient!$B$19)/0.85*1.19</f>
        <v>29.288</v>
      </c>
      <c r="I2935" s="132">
        <v>294</v>
      </c>
      <c r="J2935" s="132">
        <v>167454410</v>
      </c>
      <c r="K2935" s="132">
        <v>455762</v>
      </c>
      <c r="L2935" s="181">
        <f>(C2935+4.2+coefficient!$B$19)/0.88*1.19</f>
        <v>28.289545454545454</v>
      </c>
      <c r="M2935" s="135">
        <v>295</v>
      </c>
      <c r="N2935" s="135">
        <v>167454410</v>
      </c>
      <c r="O2935" s="135">
        <v>455763</v>
      </c>
      <c r="P2935" s="182">
        <f>(C2935+4.2+coefficient!$B$19-0.5)/0.88*1.19</f>
        <v>27.613409090909091</v>
      </c>
      <c r="Q2935" s="137">
        <v>296</v>
      </c>
      <c r="R2935" s="137">
        <v>167454410</v>
      </c>
      <c r="S2935" s="137">
        <v>455764</v>
      </c>
      <c r="T2935" s="186">
        <f t="shared" si="199"/>
        <v>12.062272727272727</v>
      </c>
      <c r="U2935" s="187">
        <v>758</v>
      </c>
      <c r="V2935" s="187">
        <v>167454410</v>
      </c>
      <c r="W2935" s="187">
        <v>603854</v>
      </c>
      <c r="X2935" s="188">
        <f t="shared" si="201"/>
        <v>26.289545454545454</v>
      </c>
      <c r="Y2935" s="189">
        <v>759</v>
      </c>
      <c r="Z2935" s="189">
        <v>167454410</v>
      </c>
      <c r="AA2935" s="189">
        <v>603855</v>
      </c>
      <c r="AB2935" s="357">
        <v>8</v>
      </c>
      <c r="AC2935"/>
      <c r="AD2935"/>
      <c r="AE2935"/>
      <c r="AF2935"/>
      <c r="AG2935"/>
      <c r="AH2935"/>
      <c r="AI2935"/>
      <c r="AJ2935"/>
    </row>
    <row r="2936" spans="1:36" s="4" customFormat="1" x14ac:dyDescent="0.25">
      <c r="A2936" s="144" t="s">
        <v>3776</v>
      </c>
      <c r="B2936" s="183">
        <v>167454411</v>
      </c>
      <c r="C2936" s="184">
        <v>2.58</v>
      </c>
      <c r="D2936" s="127">
        <f>(C2936+4.2+coefficient!$B$21-0.5)/0.9*1.19</f>
        <v>17.559111111111111</v>
      </c>
      <c r="E2936" s="128">
        <f>(C2936+4.2+coefficient!$B$21-0.5)/0.95</f>
        <v>13.978947368421055</v>
      </c>
      <c r="F2936" s="178" t="s">
        <v>516</v>
      </c>
      <c r="G2936" s="179">
        <v>2935</v>
      </c>
      <c r="H2936" s="180">
        <f>(C2936+4.2+coefficient!$B$21)/0.85*1.19</f>
        <v>19.292000000000002</v>
      </c>
      <c r="I2936" s="132">
        <v>294</v>
      </c>
      <c r="J2936" s="132">
        <v>167454411</v>
      </c>
      <c r="K2936" s="132">
        <v>455765</v>
      </c>
      <c r="L2936" s="181">
        <f>(C2936+4.2+coefficient!$B$21)/0.88*1.19</f>
        <v>18.63431818181818</v>
      </c>
      <c r="M2936" s="135">
        <v>295</v>
      </c>
      <c r="N2936" s="135">
        <v>167454411</v>
      </c>
      <c r="O2936" s="135">
        <v>455766</v>
      </c>
      <c r="P2936" s="182">
        <f>(C2936+4.2+coefficient!$B$21-0.5)/0.88*1.19</f>
        <v>17.958181818181817</v>
      </c>
      <c r="Q2936" s="137">
        <v>296</v>
      </c>
      <c r="R2936" s="137">
        <v>167454411</v>
      </c>
      <c r="S2936" s="137">
        <v>455767</v>
      </c>
      <c r="T2936" s="186">
        <f t="shared" si="199"/>
        <v>9.1684090909090905</v>
      </c>
      <c r="U2936" s="187">
        <v>758</v>
      </c>
      <c r="V2936" s="187">
        <v>167454411</v>
      </c>
      <c r="W2936" s="187">
        <v>603856</v>
      </c>
      <c r="X2936" s="188">
        <f t="shared" si="201"/>
        <v>16.63431818181818</v>
      </c>
      <c r="Y2936" s="189">
        <v>759</v>
      </c>
      <c r="Z2936" s="189">
        <v>167454411</v>
      </c>
      <c r="AA2936" s="189">
        <v>603857</v>
      </c>
      <c r="AB2936" s="357">
        <v>17</v>
      </c>
      <c r="AC2936"/>
      <c r="AD2936"/>
      <c r="AE2936"/>
      <c r="AF2936"/>
      <c r="AG2936"/>
      <c r="AH2936"/>
      <c r="AI2936"/>
      <c r="AJ2936"/>
    </row>
    <row r="2937" spans="1:36" s="4" customFormat="1" x14ac:dyDescent="0.25">
      <c r="A2937" s="125" t="s">
        <v>3777</v>
      </c>
      <c r="B2937" s="183">
        <v>167454412</v>
      </c>
      <c r="C2937" s="184">
        <v>3.45</v>
      </c>
      <c r="D2937" s="127">
        <f>(C2937+4.2+coefficient!$B$20-0.5)/0.9*1.19</f>
        <v>21.353888888888886</v>
      </c>
      <c r="E2937" s="128">
        <f>(C2937+4.2+coefficient!$B$20-0.5)/0.95</f>
        <v>17</v>
      </c>
      <c r="F2937" s="185" t="s">
        <v>842</v>
      </c>
      <c r="G2937" s="179">
        <v>2936</v>
      </c>
      <c r="H2937" s="180">
        <f>(C2937+4.2+coefficient!$B$20)/0.85*1.19</f>
        <v>23.309999999999995</v>
      </c>
      <c r="I2937" s="132">
        <v>294</v>
      </c>
      <c r="J2937" s="132">
        <v>167454412</v>
      </c>
      <c r="K2937" s="132">
        <v>455768</v>
      </c>
      <c r="L2937" s="181">
        <f>(C2937+4.2+coefficient!$B$20)/0.88*1.19</f>
        <v>22.515340909090906</v>
      </c>
      <c r="M2937" s="135">
        <v>295</v>
      </c>
      <c r="N2937" s="135">
        <v>167454412</v>
      </c>
      <c r="O2937" s="135">
        <v>455769</v>
      </c>
      <c r="P2937" s="182">
        <f>(C2937+4.2+coefficient!$B$20-0.5)/0.88*1.19</f>
        <v>21.839204545454542</v>
      </c>
      <c r="Q2937" s="137">
        <v>296</v>
      </c>
      <c r="R2937" s="137">
        <v>167454412</v>
      </c>
      <c r="S2937" s="137">
        <v>455770</v>
      </c>
      <c r="T2937" s="186">
        <f t="shared" si="199"/>
        <v>10.344886363636363</v>
      </c>
      <c r="U2937" s="187">
        <v>758</v>
      </c>
      <c r="V2937" s="187">
        <v>167454412</v>
      </c>
      <c r="W2937" s="187">
        <v>603858</v>
      </c>
      <c r="X2937" s="188">
        <f t="shared" si="201"/>
        <v>20.515340909090906</v>
      </c>
      <c r="Y2937" s="189">
        <v>759</v>
      </c>
      <c r="Z2937" s="189">
        <v>167454412</v>
      </c>
      <c r="AA2937" s="189">
        <v>603859</v>
      </c>
      <c r="AB2937" s="357">
        <v>17</v>
      </c>
      <c r="AC2937"/>
      <c r="AD2937"/>
      <c r="AE2937"/>
      <c r="AF2937"/>
      <c r="AG2937"/>
      <c r="AH2937"/>
      <c r="AI2937"/>
      <c r="AJ2937"/>
    </row>
    <row r="2938" spans="1:36" s="4" customFormat="1" x14ac:dyDescent="0.25">
      <c r="A2938" s="144" t="s">
        <v>3778</v>
      </c>
      <c r="B2938" s="183">
        <v>167454413</v>
      </c>
      <c r="C2938" s="184">
        <v>4.18</v>
      </c>
      <c r="D2938" s="127">
        <f>(C2938+4.2+coefficient!$B$19-0.5)/0.9*1.19</f>
        <v>26.285777777777778</v>
      </c>
      <c r="E2938" s="128">
        <f>(C2938+4.2+coefficient!$B$19-0.5)/0.95</f>
        <v>20.926315789473684</v>
      </c>
      <c r="F2938" s="178" t="s">
        <v>841</v>
      </c>
      <c r="G2938" s="179">
        <v>2937</v>
      </c>
      <c r="H2938" s="180">
        <f>(C2938+4.2+coefficient!$B$19)/0.85*1.19</f>
        <v>28.532</v>
      </c>
      <c r="I2938" s="132">
        <v>294</v>
      </c>
      <c r="J2938" s="132">
        <v>167454413</v>
      </c>
      <c r="K2938" s="132">
        <v>455771</v>
      </c>
      <c r="L2938" s="181">
        <f>(C2938+4.2+coefficient!$B$19)/0.88*1.19</f>
        <v>27.559318181818178</v>
      </c>
      <c r="M2938" s="135">
        <v>295</v>
      </c>
      <c r="N2938" s="135">
        <v>167454413</v>
      </c>
      <c r="O2938" s="135">
        <v>455772</v>
      </c>
      <c r="P2938" s="182">
        <f>(C2938+4.2+coefficient!$B$19-0.5)/0.88*1.19</f>
        <v>26.883181818181814</v>
      </c>
      <c r="Q2938" s="137">
        <v>296</v>
      </c>
      <c r="R2938" s="137">
        <v>167454413</v>
      </c>
      <c r="S2938" s="137">
        <v>455773</v>
      </c>
      <c r="T2938" s="186">
        <f t="shared" si="199"/>
        <v>11.332045454545453</v>
      </c>
      <c r="U2938" s="187">
        <v>758</v>
      </c>
      <c r="V2938" s="187">
        <v>167454413</v>
      </c>
      <c r="W2938" s="187">
        <v>603860</v>
      </c>
      <c r="X2938" s="188">
        <f t="shared" si="201"/>
        <v>25.559318181818178</v>
      </c>
      <c r="Y2938" s="189">
        <v>759</v>
      </c>
      <c r="Z2938" s="189">
        <v>167454413</v>
      </c>
      <c r="AA2938" s="189">
        <v>603861</v>
      </c>
      <c r="AB2938" s="357">
        <v>17</v>
      </c>
      <c r="AC2938"/>
      <c r="AD2938"/>
      <c r="AE2938"/>
      <c r="AF2938"/>
      <c r="AG2938"/>
      <c r="AH2938"/>
      <c r="AI2938"/>
      <c r="AJ2938"/>
    </row>
    <row r="2939" spans="1:36" s="4" customFormat="1" x14ac:dyDescent="0.25">
      <c r="A2939" s="125" t="s">
        <v>3779</v>
      </c>
      <c r="B2939" s="183">
        <v>167454414</v>
      </c>
      <c r="C2939" s="184">
        <v>4.18</v>
      </c>
      <c r="D2939" s="127">
        <f>(C2939+4.2+coefficient!$B$19-0.5)/0.9*1.19</f>
        <v>26.285777777777778</v>
      </c>
      <c r="E2939" s="128">
        <f>(C2939+4.2+coefficient!$B$19-0.5)/0.95</f>
        <v>20.926315789473684</v>
      </c>
      <c r="F2939" s="185" t="s">
        <v>841</v>
      </c>
      <c r="G2939" s="179">
        <v>2938</v>
      </c>
      <c r="H2939" s="180">
        <f>(C2939+4.2+coefficient!$B$19)/0.85*1.19</f>
        <v>28.532</v>
      </c>
      <c r="I2939" s="132">
        <v>294</v>
      </c>
      <c r="J2939" s="132">
        <v>167454414</v>
      </c>
      <c r="K2939" s="132">
        <v>455774</v>
      </c>
      <c r="L2939" s="181">
        <f>(C2939+4.2+coefficient!$B$19)/0.88*1.19</f>
        <v>27.559318181818178</v>
      </c>
      <c r="M2939" s="135">
        <v>295</v>
      </c>
      <c r="N2939" s="135">
        <v>167454414</v>
      </c>
      <c r="O2939" s="135">
        <v>455775</v>
      </c>
      <c r="P2939" s="182">
        <f>(C2939+4.2+coefficient!$B$19-0.5)/0.88*1.19</f>
        <v>26.883181818181814</v>
      </c>
      <c r="Q2939" s="137">
        <v>296</v>
      </c>
      <c r="R2939" s="137">
        <v>167454414</v>
      </c>
      <c r="S2939" s="137">
        <v>455776</v>
      </c>
      <c r="T2939" s="186">
        <f t="shared" si="199"/>
        <v>11.332045454545453</v>
      </c>
      <c r="U2939" s="187">
        <v>758</v>
      </c>
      <c r="V2939" s="187">
        <v>167454414</v>
      </c>
      <c r="W2939" s="187">
        <v>603862</v>
      </c>
      <c r="X2939" s="188">
        <f t="shared" si="201"/>
        <v>25.559318181818178</v>
      </c>
      <c r="Y2939" s="189">
        <v>759</v>
      </c>
      <c r="Z2939" s="189">
        <v>167454414</v>
      </c>
      <c r="AA2939" s="189">
        <v>603863</v>
      </c>
      <c r="AB2939" s="357">
        <v>17</v>
      </c>
      <c r="AC2939"/>
      <c r="AD2939"/>
      <c r="AE2939"/>
      <c r="AF2939"/>
      <c r="AG2939"/>
      <c r="AH2939"/>
      <c r="AI2939"/>
      <c r="AJ2939"/>
    </row>
    <row r="2940" spans="1:36" s="4" customFormat="1" x14ac:dyDescent="0.25">
      <c r="A2940" s="144" t="s">
        <v>3780</v>
      </c>
      <c r="B2940" s="183">
        <v>167454415</v>
      </c>
      <c r="C2940" s="184">
        <v>4.3499999999999996</v>
      </c>
      <c r="D2940" s="127">
        <f>(C2940+4.2+coefficient!$B$19-0.5)/0.9*1.19</f>
        <v>26.510555555555555</v>
      </c>
      <c r="E2940" s="128">
        <f>(C2940+4.2+coefficient!$B$19-0.5)/0.95</f>
        <v>21.10526315789474</v>
      </c>
      <c r="F2940" s="178" t="s">
        <v>841</v>
      </c>
      <c r="G2940" s="179">
        <v>2939</v>
      </c>
      <c r="H2940" s="180">
        <f>(C2940+4.2+coefficient!$B$19)/0.85*1.19</f>
        <v>28.770000000000003</v>
      </c>
      <c r="I2940" s="132">
        <v>294</v>
      </c>
      <c r="J2940" s="132">
        <v>167454415</v>
      </c>
      <c r="K2940" s="132">
        <v>455777</v>
      </c>
      <c r="L2940" s="181">
        <f>(C2940+4.2+coefficient!$B$19)/0.88*1.19</f>
        <v>27.789204545454542</v>
      </c>
      <c r="M2940" s="135">
        <v>295</v>
      </c>
      <c r="N2940" s="135">
        <v>167454415</v>
      </c>
      <c r="O2940" s="135">
        <v>455778</v>
      </c>
      <c r="P2940" s="182">
        <f>(C2940+4.2+coefficient!$B$19-0.5)/0.88*1.19</f>
        <v>27.113068181818182</v>
      </c>
      <c r="Q2940" s="137">
        <v>296</v>
      </c>
      <c r="R2940" s="137">
        <v>167454415</v>
      </c>
      <c r="S2940" s="137">
        <v>455779</v>
      </c>
      <c r="T2940" s="186">
        <f t="shared" si="199"/>
        <v>11.561931818181819</v>
      </c>
      <c r="U2940" s="187">
        <v>758</v>
      </c>
      <c r="V2940" s="187">
        <v>167454415</v>
      </c>
      <c r="W2940" s="187">
        <v>603864</v>
      </c>
      <c r="X2940" s="188">
        <f t="shared" si="201"/>
        <v>25.789204545454542</v>
      </c>
      <c r="Y2940" s="189">
        <v>759</v>
      </c>
      <c r="Z2940" s="189">
        <v>167454415</v>
      </c>
      <c r="AA2940" s="189">
        <v>603865</v>
      </c>
      <c r="AB2940" s="357">
        <v>17</v>
      </c>
      <c r="AC2940"/>
      <c r="AD2940"/>
      <c r="AE2940"/>
      <c r="AF2940"/>
      <c r="AG2940"/>
      <c r="AH2940"/>
      <c r="AI2940"/>
      <c r="AJ2940"/>
    </row>
    <row r="2941" spans="1:36" s="4" customFormat="1" x14ac:dyDescent="0.25">
      <c r="A2941" s="125" t="s">
        <v>3781</v>
      </c>
      <c r="B2941" s="183">
        <v>167454416</v>
      </c>
      <c r="C2941" s="184">
        <v>3.7</v>
      </c>
      <c r="D2941" s="127">
        <f>(C2941+4.2+coefficient!$B$20-0.5)/0.9*1.19</f>
        <v>21.684444444444441</v>
      </c>
      <c r="E2941" s="128">
        <f>(C2941+4.2+coefficient!$B$20-0.5)/0.95</f>
        <v>17.263157894736842</v>
      </c>
      <c r="F2941" s="185" t="s">
        <v>842</v>
      </c>
      <c r="G2941" s="179">
        <v>2940</v>
      </c>
      <c r="H2941" s="180">
        <f>(C2941+4.2+coefficient!$B$20)/0.85*1.19</f>
        <v>23.66</v>
      </c>
      <c r="I2941" s="132">
        <v>294</v>
      </c>
      <c r="J2941" s="132">
        <v>167454416</v>
      </c>
      <c r="K2941" s="132">
        <v>455780</v>
      </c>
      <c r="L2941" s="181">
        <f>(C2941+4.2+coefficient!$B$20)/0.88*1.19</f>
        <v>22.853409090909089</v>
      </c>
      <c r="M2941" s="135">
        <v>295</v>
      </c>
      <c r="N2941" s="135">
        <v>167454416</v>
      </c>
      <c r="O2941" s="135">
        <v>455781</v>
      </c>
      <c r="P2941" s="182">
        <f>(C2941+4.2+coefficient!$B$20-0.5)/0.88*1.19</f>
        <v>22.177272727272722</v>
      </c>
      <c r="Q2941" s="137">
        <v>296</v>
      </c>
      <c r="R2941" s="137">
        <v>167454416</v>
      </c>
      <c r="S2941" s="137">
        <v>455782</v>
      </c>
      <c r="T2941" s="186">
        <f t="shared" si="199"/>
        <v>10.682954545454546</v>
      </c>
      <c r="U2941" s="187">
        <v>758</v>
      </c>
      <c r="V2941" s="187">
        <v>167454416</v>
      </c>
      <c r="W2941" s="187">
        <v>603866</v>
      </c>
      <c r="X2941" s="188">
        <f t="shared" si="201"/>
        <v>20.853409090909089</v>
      </c>
      <c r="Y2941" s="189">
        <v>759</v>
      </c>
      <c r="Z2941" s="189">
        <v>167454416</v>
      </c>
      <c r="AA2941" s="189">
        <v>603867</v>
      </c>
      <c r="AB2941" s="357">
        <v>17</v>
      </c>
      <c r="AC2941"/>
      <c r="AD2941"/>
      <c r="AE2941"/>
      <c r="AF2941"/>
      <c r="AG2941"/>
      <c r="AH2941"/>
      <c r="AI2941"/>
      <c r="AJ2941"/>
    </row>
    <row r="2942" spans="1:36" s="4" customFormat="1" x14ac:dyDescent="0.25">
      <c r="A2942" s="144" t="s">
        <v>3782</v>
      </c>
      <c r="B2942" s="183">
        <v>167454417</v>
      </c>
      <c r="C2942" s="184">
        <v>4.43</v>
      </c>
      <c r="D2942" s="127">
        <f>(C2942+4.2+coefficient!$B$19-0.5)/0.9*1.19</f>
        <v>26.61633333333333</v>
      </c>
      <c r="E2942" s="128">
        <f>(C2942+4.2+coefficient!$B$19-0.5)/0.95</f>
        <v>21.189473684210526</v>
      </c>
      <c r="F2942" s="178" t="s">
        <v>841</v>
      </c>
      <c r="G2942" s="179">
        <v>2941</v>
      </c>
      <c r="H2942" s="180">
        <f>(C2942+4.2+coefficient!$B$19)/0.85*1.19</f>
        <v>28.881999999999998</v>
      </c>
      <c r="I2942" s="132">
        <v>294</v>
      </c>
      <c r="J2942" s="132">
        <v>167454417</v>
      </c>
      <c r="K2942" s="132">
        <v>455783</v>
      </c>
      <c r="L2942" s="181">
        <f>(C2942+4.2+coefficient!$B$19)/0.88*1.19</f>
        <v>27.897386363636361</v>
      </c>
      <c r="M2942" s="135">
        <v>295</v>
      </c>
      <c r="N2942" s="135">
        <v>167454417</v>
      </c>
      <c r="O2942" s="135">
        <v>455784</v>
      </c>
      <c r="P2942" s="182">
        <f>(C2942+4.2+coefficient!$B$19-0.5)/0.88*1.19</f>
        <v>27.221249999999998</v>
      </c>
      <c r="Q2942" s="137">
        <v>296</v>
      </c>
      <c r="R2942" s="137">
        <v>167454417</v>
      </c>
      <c r="S2942" s="137">
        <v>455785</v>
      </c>
      <c r="T2942" s="186">
        <f t="shared" si="199"/>
        <v>11.670113636363634</v>
      </c>
      <c r="U2942" s="187">
        <v>758</v>
      </c>
      <c r="V2942" s="187">
        <v>167454417</v>
      </c>
      <c r="W2942" s="187">
        <v>603868</v>
      </c>
      <c r="X2942" s="188">
        <f t="shared" si="201"/>
        <v>25.897386363636361</v>
      </c>
      <c r="Y2942" s="189">
        <v>759</v>
      </c>
      <c r="Z2942" s="189">
        <v>167454417</v>
      </c>
      <c r="AA2942" s="189">
        <v>603869</v>
      </c>
      <c r="AB2942" s="357">
        <v>17</v>
      </c>
      <c r="AC2942"/>
      <c r="AD2942"/>
      <c r="AE2942"/>
      <c r="AF2942"/>
      <c r="AG2942"/>
      <c r="AH2942"/>
      <c r="AI2942"/>
      <c r="AJ2942"/>
    </row>
    <row r="2943" spans="1:36" s="4" customFormat="1" x14ac:dyDescent="0.25">
      <c r="A2943" s="125" t="s">
        <v>3783</v>
      </c>
      <c r="B2943" s="183">
        <v>167454418</v>
      </c>
      <c r="C2943" s="184">
        <v>4.43</v>
      </c>
      <c r="D2943" s="127">
        <f>(C2943+4.2+coefficient!$B$19-0.5)/0.9*1.19</f>
        <v>26.61633333333333</v>
      </c>
      <c r="E2943" s="128">
        <f>(C2943+4.2+coefficient!$B$19-0.5)/0.95</f>
        <v>21.189473684210526</v>
      </c>
      <c r="F2943" s="185" t="s">
        <v>841</v>
      </c>
      <c r="G2943" s="179">
        <v>2942</v>
      </c>
      <c r="H2943" s="180">
        <f>(C2943+4.2+coefficient!$B$19)/0.85*1.19</f>
        <v>28.881999999999998</v>
      </c>
      <c r="I2943" s="132">
        <v>294</v>
      </c>
      <c r="J2943" s="132">
        <v>167454418</v>
      </c>
      <c r="K2943" s="132">
        <v>455786</v>
      </c>
      <c r="L2943" s="181">
        <f>(C2943+4.2+coefficient!$B$19)/0.88*1.19</f>
        <v>27.897386363636361</v>
      </c>
      <c r="M2943" s="135">
        <v>295</v>
      </c>
      <c r="N2943" s="135">
        <v>167454418</v>
      </c>
      <c r="O2943" s="135">
        <v>455787</v>
      </c>
      <c r="P2943" s="182">
        <f>(C2943+4.2+coefficient!$B$19-0.5)/0.88*1.19</f>
        <v>27.221249999999998</v>
      </c>
      <c r="Q2943" s="137">
        <v>296</v>
      </c>
      <c r="R2943" s="137">
        <v>167454418</v>
      </c>
      <c r="S2943" s="137">
        <v>455788</v>
      </c>
      <c r="T2943" s="186">
        <f t="shared" si="199"/>
        <v>11.670113636363634</v>
      </c>
      <c r="U2943" s="187">
        <v>758</v>
      </c>
      <c r="V2943" s="187">
        <v>167454418</v>
      </c>
      <c r="W2943" s="187">
        <v>603870</v>
      </c>
      <c r="X2943" s="188">
        <f t="shared" si="201"/>
        <v>25.897386363636361</v>
      </c>
      <c r="Y2943" s="189">
        <v>759</v>
      </c>
      <c r="Z2943" s="189">
        <v>167454418</v>
      </c>
      <c r="AA2943" s="189">
        <v>603871</v>
      </c>
      <c r="AB2943" s="357">
        <v>17</v>
      </c>
      <c r="AC2943"/>
      <c r="AD2943"/>
      <c r="AE2943"/>
      <c r="AF2943"/>
      <c r="AG2943"/>
      <c r="AH2943"/>
      <c r="AI2943"/>
      <c r="AJ2943"/>
    </row>
    <row r="2944" spans="1:36" s="4" customFormat="1" x14ac:dyDescent="0.25">
      <c r="A2944" s="144" t="s">
        <v>3784</v>
      </c>
      <c r="B2944" s="183">
        <v>167454419</v>
      </c>
      <c r="C2944" s="184">
        <v>4.5999999999999996</v>
      </c>
      <c r="D2944" s="127">
        <f>(C2944+4.2+coefficient!$B$19-0.5)/0.9*1.19</f>
        <v>26.841111111111111</v>
      </c>
      <c r="E2944" s="128">
        <f>(C2944+4.2+coefficient!$B$19-0.5)/0.95</f>
        <v>21.368421052631582</v>
      </c>
      <c r="F2944" s="178" t="s">
        <v>841</v>
      </c>
      <c r="G2944" s="179">
        <v>2943</v>
      </c>
      <c r="H2944" s="180">
        <f>(C2944+4.2+coefficient!$B$19)/0.85*1.19</f>
        <v>29.12</v>
      </c>
      <c r="I2944" s="132">
        <v>294</v>
      </c>
      <c r="J2944" s="132">
        <v>167454419</v>
      </c>
      <c r="K2944" s="132">
        <v>455789</v>
      </c>
      <c r="L2944" s="181">
        <f>(C2944+4.2+coefficient!$B$19)/0.88*1.19</f>
        <v>28.127272727272725</v>
      </c>
      <c r="M2944" s="135">
        <v>295</v>
      </c>
      <c r="N2944" s="135">
        <v>167454419</v>
      </c>
      <c r="O2944" s="135">
        <v>455790</v>
      </c>
      <c r="P2944" s="182">
        <f>(C2944+4.2+coefficient!$B$19-0.5)/0.88*1.19</f>
        <v>27.451136363636365</v>
      </c>
      <c r="Q2944" s="137">
        <v>296</v>
      </c>
      <c r="R2944" s="137">
        <v>167454419</v>
      </c>
      <c r="S2944" s="137">
        <v>455791</v>
      </c>
      <c r="T2944" s="186">
        <f t="shared" si="199"/>
        <v>11.899999999999999</v>
      </c>
      <c r="U2944" s="187">
        <v>758</v>
      </c>
      <c r="V2944" s="187">
        <v>167454419</v>
      </c>
      <c r="W2944" s="187">
        <v>603872</v>
      </c>
      <c r="X2944" s="188">
        <f t="shared" si="201"/>
        <v>26.127272727272725</v>
      </c>
      <c r="Y2944" s="189">
        <v>759</v>
      </c>
      <c r="Z2944" s="189">
        <v>167454419</v>
      </c>
      <c r="AA2944" s="189">
        <v>603873</v>
      </c>
      <c r="AB2944" s="357">
        <v>17</v>
      </c>
      <c r="AC2944"/>
      <c r="AD2944"/>
      <c r="AE2944"/>
      <c r="AF2944"/>
      <c r="AG2944"/>
      <c r="AH2944"/>
      <c r="AI2944"/>
      <c r="AJ2944"/>
    </row>
    <row r="2945" spans="1:36" s="4" customFormat="1" x14ac:dyDescent="0.25">
      <c r="A2945" s="125" t="s">
        <v>3785</v>
      </c>
      <c r="B2945" s="183">
        <v>167454420</v>
      </c>
      <c r="C2945" s="184">
        <v>2.48</v>
      </c>
      <c r="D2945" s="127">
        <f>(C2945+4.2+coefficient!$B$21-0.5)/0.9*1.19</f>
        <v>17.426888888888886</v>
      </c>
      <c r="E2945" s="128">
        <f>(C2945+4.2+coefficient!$B$21-0.5)/0.95</f>
        <v>13.873684210526315</v>
      </c>
      <c r="F2945" s="185" t="s">
        <v>516</v>
      </c>
      <c r="G2945" s="179">
        <v>2944</v>
      </c>
      <c r="H2945" s="180">
        <f>(C2945+4.2+coefficient!$B$21)/0.85*1.19</f>
        <v>19.151999999999997</v>
      </c>
      <c r="I2945" s="132">
        <v>294</v>
      </c>
      <c r="J2945" s="132">
        <v>167454420</v>
      </c>
      <c r="K2945" s="132">
        <v>455792</v>
      </c>
      <c r="L2945" s="181">
        <f>(C2945+4.2+coefficient!$B$21)/0.88*1.19</f>
        <v>18.499090909090906</v>
      </c>
      <c r="M2945" s="135">
        <v>295</v>
      </c>
      <c r="N2945" s="135">
        <v>167454420</v>
      </c>
      <c r="O2945" s="135">
        <v>455793</v>
      </c>
      <c r="P2945" s="182">
        <f>(C2945+4.2+coefficient!$B$21-0.5)/0.88*1.19</f>
        <v>17.822954545454543</v>
      </c>
      <c r="Q2945" s="137">
        <v>296</v>
      </c>
      <c r="R2945" s="137">
        <v>167454420</v>
      </c>
      <c r="S2945" s="137">
        <v>455794</v>
      </c>
      <c r="T2945" s="186">
        <f t="shared" si="199"/>
        <v>9.0331818181818182</v>
      </c>
      <c r="U2945" s="187">
        <v>758</v>
      </c>
      <c r="V2945" s="187">
        <v>167454420</v>
      </c>
      <c r="W2945" s="187">
        <v>603874</v>
      </c>
      <c r="X2945" s="188">
        <f t="shared" ref="X2945:X2968" si="202">L2945-4.9</f>
        <v>13.599090909090906</v>
      </c>
      <c r="Y2945" s="189">
        <v>759</v>
      </c>
      <c r="Z2945" s="189">
        <v>167454420</v>
      </c>
      <c r="AA2945" s="189">
        <v>603875</v>
      </c>
      <c r="AB2945" s="357">
        <v>24</v>
      </c>
      <c r="AC2945"/>
      <c r="AD2945"/>
      <c r="AE2945"/>
      <c r="AF2945"/>
      <c r="AG2945"/>
      <c r="AH2945"/>
      <c r="AI2945"/>
      <c r="AJ2945"/>
    </row>
    <row r="2946" spans="1:36" s="4" customFormat="1" x14ac:dyDescent="0.25">
      <c r="A2946" s="146" t="s">
        <v>3786</v>
      </c>
      <c r="B2946" s="190">
        <v>167454421</v>
      </c>
      <c r="C2946" s="191">
        <v>3.28</v>
      </c>
      <c r="D2946" s="192">
        <f>(C2946+4.2+coefficient!$B$20-0.5)/0.9*1.19</f>
        <v>21.129111111111111</v>
      </c>
      <c r="E2946" s="193">
        <f>(C2946+4.2+coefficient!$B$20-0.5)/0.95</f>
        <v>16.821052631578947</v>
      </c>
      <c r="F2946" s="178" t="s">
        <v>842</v>
      </c>
      <c r="G2946" s="179">
        <v>2945</v>
      </c>
      <c r="H2946" s="180">
        <f>(C2946+4.2+coefficient!$B$20)/0.85*1.19</f>
        <v>23.072000000000003</v>
      </c>
      <c r="I2946" s="132">
        <v>294</v>
      </c>
      <c r="J2946" s="132">
        <v>167454421</v>
      </c>
      <c r="K2946" s="132">
        <v>455795</v>
      </c>
      <c r="L2946" s="181">
        <f>(C2946+4.2+coefficient!$B$20)/0.88*1.19</f>
        <v>22.285454545454545</v>
      </c>
      <c r="M2946" s="135">
        <v>295</v>
      </c>
      <c r="N2946" s="135">
        <v>167454421</v>
      </c>
      <c r="O2946" s="135">
        <v>455796</v>
      </c>
      <c r="P2946" s="182">
        <f>(C2946+4.2+coefficient!$B$20-0.5)/0.88*1.19</f>
        <v>21.609318181818182</v>
      </c>
      <c r="Q2946" s="137">
        <v>296</v>
      </c>
      <c r="R2946" s="137">
        <v>167454421</v>
      </c>
      <c r="S2946" s="137">
        <v>455797</v>
      </c>
      <c r="T2946" s="186">
        <f t="shared" ref="T2946:T2968" si="203">(C2946+4.2)/0.88*1.19</f>
        <v>10.115</v>
      </c>
      <c r="U2946" s="187">
        <v>758</v>
      </c>
      <c r="V2946" s="187">
        <v>167454421</v>
      </c>
      <c r="W2946" s="187">
        <v>603876</v>
      </c>
      <c r="X2946" s="188">
        <f t="shared" si="202"/>
        <v>17.385454545454543</v>
      </c>
      <c r="Y2946" s="189">
        <v>759</v>
      </c>
      <c r="Z2946" s="189">
        <v>167454421</v>
      </c>
      <c r="AA2946" s="189">
        <v>603877</v>
      </c>
      <c r="AB2946" s="357">
        <v>0</v>
      </c>
      <c r="AC2946"/>
      <c r="AD2946"/>
      <c r="AE2946"/>
      <c r="AF2946"/>
      <c r="AG2946"/>
      <c r="AH2946"/>
      <c r="AI2946"/>
      <c r="AJ2946"/>
    </row>
    <row r="2947" spans="1:36" s="4" customFormat="1" x14ac:dyDescent="0.25">
      <c r="A2947" s="125" t="s">
        <v>3787</v>
      </c>
      <c r="B2947" s="183">
        <v>167454422</v>
      </c>
      <c r="C2947" s="184">
        <v>2.97</v>
      </c>
      <c r="D2947" s="127">
        <f>(C2947+4.2+coefficient!$B$21-0.5)/0.9*1.19</f>
        <v>18.074777777777776</v>
      </c>
      <c r="E2947" s="128">
        <f>(C2947+4.2+coefficient!$B$21-0.5)/0.95</f>
        <v>14.389473684210527</v>
      </c>
      <c r="F2947" s="185" t="s">
        <v>516</v>
      </c>
      <c r="G2947" s="179">
        <v>2946</v>
      </c>
      <c r="H2947" s="180">
        <f>(C2947+4.2+coefficient!$B$21)/0.85*1.19</f>
        <v>19.838000000000001</v>
      </c>
      <c r="I2947" s="132">
        <v>294</v>
      </c>
      <c r="J2947" s="132">
        <v>167454422</v>
      </c>
      <c r="K2947" s="132">
        <v>455798</v>
      </c>
      <c r="L2947" s="181">
        <f>(C2947+4.2+coefficient!$B$21)/0.88*1.19</f>
        <v>19.161704545454544</v>
      </c>
      <c r="M2947" s="135">
        <v>295</v>
      </c>
      <c r="N2947" s="135">
        <v>167454422</v>
      </c>
      <c r="O2947" s="135">
        <v>455799</v>
      </c>
      <c r="P2947" s="182">
        <f>(C2947+4.2+coefficient!$B$21-0.5)/0.88*1.19</f>
        <v>18.485568181818181</v>
      </c>
      <c r="Q2947" s="137">
        <v>296</v>
      </c>
      <c r="R2947" s="137">
        <v>167454422</v>
      </c>
      <c r="S2947" s="137">
        <v>455800</v>
      </c>
      <c r="T2947" s="186">
        <f t="shared" si="203"/>
        <v>9.6957954545454541</v>
      </c>
      <c r="U2947" s="187">
        <v>758</v>
      </c>
      <c r="V2947" s="187">
        <v>167454422</v>
      </c>
      <c r="W2947" s="187">
        <v>603878</v>
      </c>
      <c r="X2947" s="188">
        <f t="shared" si="202"/>
        <v>14.261704545454544</v>
      </c>
      <c r="Y2947" s="189">
        <v>759</v>
      </c>
      <c r="Z2947" s="189">
        <v>167454422</v>
      </c>
      <c r="AA2947" s="189">
        <v>603879</v>
      </c>
      <c r="AB2947" s="357">
        <v>43</v>
      </c>
      <c r="AC2947"/>
      <c r="AD2947"/>
      <c r="AE2947"/>
      <c r="AF2947"/>
      <c r="AG2947"/>
      <c r="AH2947"/>
      <c r="AI2947"/>
      <c r="AJ2947"/>
    </row>
    <row r="2948" spans="1:36" s="4" customFormat="1" x14ac:dyDescent="0.25">
      <c r="A2948" s="146" t="s">
        <v>3788</v>
      </c>
      <c r="B2948" s="190">
        <v>167454423</v>
      </c>
      <c r="C2948" s="191">
        <v>3.77</v>
      </c>
      <c r="D2948" s="192">
        <f>(C2948+4.2+coefficient!$B$20-0.5)/0.9*1.19</f>
        <v>21.776999999999994</v>
      </c>
      <c r="E2948" s="193">
        <f>(C2948+4.2+coefficient!$B$20-0.5)/0.95</f>
        <v>17.336842105263159</v>
      </c>
      <c r="F2948" s="178" t="s">
        <v>842</v>
      </c>
      <c r="G2948" s="179">
        <v>2947</v>
      </c>
      <c r="H2948" s="180">
        <f>(C2948+4.2+coefficient!$B$20)/0.85*1.19</f>
        <v>23.757999999999999</v>
      </c>
      <c r="I2948" s="132">
        <v>294</v>
      </c>
      <c r="J2948" s="132">
        <v>167454423</v>
      </c>
      <c r="K2948" s="132">
        <v>455801</v>
      </c>
      <c r="L2948" s="181">
        <f>(C2948+4.2+coefficient!$B$20)/0.88*1.19</f>
        <v>22.948068181818179</v>
      </c>
      <c r="M2948" s="135">
        <v>295</v>
      </c>
      <c r="N2948" s="135">
        <v>167454423</v>
      </c>
      <c r="O2948" s="135">
        <v>455802</v>
      </c>
      <c r="P2948" s="182">
        <f>(C2948+4.2+coefficient!$B$20-0.5)/0.88*1.19</f>
        <v>22.271931818181816</v>
      </c>
      <c r="Q2948" s="137">
        <v>296</v>
      </c>
      <c r="R2948" s="137">
        <v>167454423</v>
      </c>
      <c r="S2948" s="137">
        <v>455803</v>
      </c>
      <c r="T2948" s="186">
        <f t="shared" si="203"/>
        <v>10.777613636363636</v>
      </c>
      <c r="U2948" s="187">
        <v>758</v>
      </c>
      <c r="V2948" s="187">
        <v>167454423</v>
      </c>
      <c r="W2948" s="187">
        <v>603880</v>
      </c>
      <c r="X2948" s="188">
        <f t="shared" si="202"/>
        <v>18.048068181818181</v>
      </c>
      <c r="Y2948" s="189">
        <v>759</v>
      </c>
      <c r="Z2948" s="189">
        <v>167454423</v>
      </c>
      <c r="AA2948" s="189">
        <v>603881</v>
      </c>
      <c r="AB2948" s="357">
        <v>0</v>
      </c>
      <c r="AC2948"/>
      <c r="AD2948"/>
      <c r="AE2948"/>
      <c r="AF2948"/>
      <c r="AG2948"/>
      <c r="AH2948"/>
      <c r="AI2948"/>
      <c r="AJ2948"/>
    </row>
    <row r="2949" spans="1:36" s="4" customFormat="1" x14ac:dyDescent="0.25">
      <c r="A2949" s="125" t="s">
        <v>3789</v>
      </c>
      <c r="B2949" s="183">
        <v>167454424</v>
      </c>
      <c r="C2949" s="184">
        <v>2.46</v>
      </c>
      <c r="D2949" s="127">
        <f>(C2949+4.2+coefficient!$B$21-0.5)/0.9*1.19</f>
        <v>17.400444444444442</v>
      </c>
      <c r="E2949" s="128">
        <f>(C2949+4.2+coefficient!$B$21-0.5)/0.95</f>
        <v>13.852631578947369</v>
      </c>
      <c r="F2949" s="185" t="s">
        <v>516</v>
      </c>
      <c r="G2949" s="179">
        <v>2948</v>
      </c>
      <c r="H2949" s="180">
        <f>(C2949+4.2+coefficient!$B$21)/0.85*1.19</f>
        <v>19.123999999999999</v>
      </c>
      <c r="I2949" s="132">
        <v>294</v>
      </c>
      <c r="J2949" s="132">
        <v>167454424</v>
      </c>
      <c r="K2949" s="132">
        <v>455804</v>
      </c>
      <c r="L2949" s="181">
        <f>(C2949+4.2+coefficient!$B$21)/0.88*1.19</f>
        <v>18.472045454545455</v>
      </c>
      <c r="M2949" s="135">
        <v>295</v>
      </c>
      <c r="N2949" s="135">
        <v>167454424</v>
      </c>
      <c r="O2949" s="135">
        <v>455805</v>
      </c>
      <c r="P2949" s="182">
        <f>(C2949+4.2+coefficient!$B$21-0.5)/0.88*1.19</f>
        <v>17.795909090909092</v>
      </c>
      <c r="Q2949" s="137">
        <v>296</v>
      </c>
      <c r="R2949" s="137">
        <v>167454424</v>
      </c>
      <c r="S2949" s="137">
        <v>455806</v>
      </c>
      <c r="T2949" s="186">
        <f t="shared" si="203"/>
        <v>9.0061363636363634</v>
      </c>
      <c r="U2949" s="187">
        <v>758</v>
      </c>
      <c r="V2949" s="187">
        <v>167454424</v>
      </c>
      <c r="W2949" s="187">
        <v>603882</v>
      </c>
      <c r="X2949" s="188">
        <f t="shared" si="202"/>
        <v>13.572045454545455</v>
      </c>
      <c r="Y2949" s="189">
        <v>759</v>
      </c>
      <c r="Z2949" s="189">
        <v>167454424</v>
      </c>
      <c r="AA2949" s="189">
        <v>603883</v>
      </c>
      <c r="AB2949" s="357">
        <v>24</v>
      </c>
      <c r="AC2949"/>
      <c r="AD2949"/>
      <c r="AE2949">
        <v>1</v>
      </c>
      <c r="AF2949">
        <v>15.77</v>
      </c>
      <c r="AG2949">
        <v>0</v>
      </c>
      <c r="AH2949"/>
      <c r="AI2949"/>
      <c r="AJ2949"/>
    </row>
    <row r="2950" spans="1:36" s="4" customFormat="1" x14ac:dyDescent="0.25">
      <c r="A2950" s="146" t="s">
        <v>3790</v>
      </c>
      <c r="B2950" s="190">
        <v>167454425</v>
      </c>
      <c r="C2950" s="191">
        <v>3.26</v>
      </c>
      <c r="D2950" s="192">
        <f>(C2950+4.2+coefficient!$B$20-0.5)/0.9*1.19</f>
        <v>21.102666666666668</v>
      </c>
      <c r="E2950" s="193">
        <f>(C2950+4.2+coefficient!$B$20-0.5)/0.95</f>
        <v>16.8</v>
      </c>
      <c r="F2950" s="178" t="s">
        <v>842</v>
      </c>
      <c r="G2950" s="179">
        <v>2949</v>
      </c>
      <c r="H2950" s="180">
        <f>(C2950+4.2+coefficient!$B$20)/0.85*1.19</f>
        <v>23.044</v>
      </c>
      <c r="I2950" s="132">
        <v>294</v>
      </c>
      <c r="J2950" s="132">
        <v>167454425</v>
      </c>
      <c r="K2950" s="132">
        <v>455807</v>
      </c>
      <c r="L2950" s="181">
        <f>(C2950+4.2+coefficient!$B$20)/0.88*1.19</f>
        <v>22.258409090909094</v>
      </c>
      <c r="M2950" s="135">
        <v>295</v>
      </c>
      <c r="N2950" s="135">
        <v>167454425</v>
      </c>
      <c r="O2950" s="135">
        <v>455808</v>
      </c>
      <c r="P2950" s="182">
        <f>(C2950+4.2+coefficient!$B$20-0.5)/0.88*1.19</f>
        <v>21.582272727272727</v>
      </c>
      <c r="Q2950" s="137">
        <v>296</v>
      </c>
      <c r="R2950" s="137">
        <v>167454425</v>
      </c>
      <c r="S2950" s="137">
        <v>455809</v>
      </c>
      <c r="T2950" s="186">
        <f t="shared" si="203"/>
        <v>10.087954545454544</v>
      </c>
      <c r="U2950" s="187">
        <v>758</v>
      </c>
      <c r="V2950" s="187">
        <v>167454425</v>
      </c>
      <c r="W2950" s="187">
        <v>603884</v>
      </c>
      <c r="X2950" s="188">
        <f t="shared" si="202"/>
        <v>17.358409090909092</v>
      </c>
      <c r="Y2950" s="189">
        <v>759</v>
      </c>
      <c r="Z2950" s="189">
        <v>167454425</v>
      </c>
      <c r="AA2950" s="189">
        <v>603885</v>
      </c>
      <c r="AB2950" s="357">
        <v>0</v>
      </c>
      <c r="AC2950"/>
      <c r="AD2950"/>
      <c r="AE2950"/>
      <c r="AF2950"/>
      <c r="AG2950"/>
      <c r="AH2950"/>
      <c r="AI2950"/>
      <c r="AJ2950"/>
    </row>
    <row r="2951" spans="1:36" s="4" customFormat="1" x14ac:dyDescent="0.25">
      <c r="A2951" s="125" t="s">
        <v>3791</v>
      </c>
      <c r="B2951" s="183">
        <v>167454426</v>
      </c>
      <c r="C2951" s="184">
        <v>2.95</v>
      </c>
      <c r="D2951" s="127">
        <f>(C2951+4.2+coefficient!$B$21-0.5)/0.9*1.19</f>
        <v>18.048333333333332</v>
      </c>
      <c r="E2951" s="128">
        <f>(C2951+4.2+coefficient!$B$21-0.5)/0.95</f>
        <v>14.368421052631581</v>
      </c>
      <c r="F2951" s="185" t="s">
        <v>516</v>
      </c>
      <c r="G2951" s="179">
        <v>2950</v>
      </c>
      <c r="H2951" s="180">
        <f>(C2951+4.2+coefficient!$B$21)/0.85*1.19</f>
        <v>19.810000000000002</v>
      </c>
      <c r="I2951" s="132">
        <v>294</v>
      </c>
      <c r="J2951" s="132">
        <v>167454426</v>
      </c>
      <c r="K2951" s="132">
        <v>455810</v>
      </c>
      <c r="L2951" s="181">
        <f>(C2951+4.2+coefficient!$B$21)/0.88*1.19</f>
        <v>19.134659090909089</v>
      </c>
      <c r="M2951" s="135">
        <v>295</v>
      </c>
      <c r="N2951" s="135">
        <v>167454426</v>
      </c>
      <c r="O2951" s="135">
        <v>455811</v>
      </c>
      <c r="P2951" s="182">
        <f>(C2951+4.2+coefficient!$B$21-0.5)/0.88*1.19</f>
        <v>18.458522727272726</v>
      </c>
      <c r="Q2951" s="137">
        <v>296</v>
      </c>
      <c r="R2951" s="137">
        <v>167454426</v>
      </c>
      <c r="S2951" s="137">
        <v>455812</v>
      </c>
      <c r="T2951" s="186">
        <f t="shared" si="203"/>
        <v>9.6687499999999993</v>
      </c>
      <c r="U2951" s="187">
        <v>758</v>
      </c>
      <c r="V2951" s="187">
        <v>167454426</v>
      </c>
      <c r="W2951" s="187">
        <v>603886</v>
      </c>
      <c r="X2951" s="188">
        <f t="shared" si="202"/>
        <v>14.234659090909089</v>
      </c>
      <c r="Y2951" s="189">
        <v>759</v>
      </c>
      <c r="Z2951" s="189">
        <v>167454426</v>
      </c>
      <c r="AA2951" s="189">
        <v>603887</v>
      </c>
      <c r="AB2951" s="357">
        <v>37</v>
      </c>
      <c r="AC2951"/>
      <c r="AD2951"/>
      <c r="AE2951"/>
      <c r="AF2951"/>
      <c r="AG2951"/>
      <c r="AH2951"/>
      <c r="AI2951"/>
      <c r="AJ2951"/>
    </row>
    <row r="2952" spans="1:36" s="4" customFormat="1" x14ac:dyDescent="0.25">
      <c r="A2952" s="146" t="s">
        <v>3792</v>
      </c>
      <c r="B2952" s="190">
        <v>167454427</v>
      </c>
      <c r="C2952" s="191">
        <v>3.75</v>
      </c>
      <c r="D2952" s="192">
        <f>(C2952+4.2+coefficient!$B$20-0.5)/0.9*1.19</f>
        <v>21.75055555555555</v>
      </c>
      <c r="E2952" s="193">
        <f>(C2952+4.2+coefficient!$B$20-0.5)/0.95</f>
        <v>17.315789473684209</v>
      </c>
      <c r="F2952" s="178" t="s">
        <v>842</v>
      </c>
      <c r="G2952" s="179">
        <v>2951</v>
      </c>
      <c r="H2952" s="180">
        <f>(C2952+4.2+coefficient!$B$20)/0.85*1.19</f>
        <v>23.73</v>
      </c>
      <c r="I2952" s="132">
        <v>294</v>
      </c>
      <c r="J2952" s="132">
        <v>167454427</v>
      </c>
      <c r="K2952" s="132">
        <v>455813</v>
      </c>
      <c r="L2952" s="181">
        <f>(C2952+4.2+coefficient!$B$20)/0.88*1.19</f>
        <v>22.921022727272728</v>
      </c>
      <c r="M2952" s="135">
        <v>295</v>
      </c>
      <c r="N2952" s="135">
        <v>167454427</v>
      </c>
      <c r="O2952" s="135">
        <v>455814</v>
      </c>
      <c r="P2952" s="182">
        <f>(C2952+4.2+coefficient!$B$20-0.5)/0.88*1.19</f>
        <v>22.244886363636361</v>
      </c>
      <c r="Q2952" s="137">
        <v>296</v>
      </c>
      <c r="R2952" s="137">
        <v>167454427</v>
      </c>
      <c r="S2952" s="137">
        <v>455815</v>
      </c>
      <c r="T2952" s="186">
        <f t="shared" si="203"/>
        <v>10.750568181818183</v>
      </c>
      <c r="U2952" s="187">
        <v>758</v>
      </c>
      <c r="V2952" s="187">
        <v>167454427</v>
      </c>
      <c r="W2952" s="187">
        <v>603888</v>
      </c>
      <c r="X2952" s="188">
        <f t="shared" si="202"/>
        <v>18.021022727272729</v>
      </c>
      <c r="Y2952" s="189">
        <v>759</v>
      </c>
      <c r="Z2952" s="189">
        <v>167454427</v>
      </c>
      <c r="AA2952" s="189">
        <v>603889</v>
      </c>
      <c r="AB2952" s="357">
        <v>0</v>
      </c>
      <c r="AC2952"/>
      <c r="AD2952"/>
      <c r="AE2952"/>
      <c r="AF2952"/>
      <c r="AG2952"/>
      <c r="AH2952"/>
      <c r="AI2952"/>
      <c r="AJ2952"/>
    </row>
    <row r="2953" spans="1:36" s="4" customFormat="1" x14ac:dyDescent="0.25">
      <c r="A2953" s="125" t="s">
        <v>3793</v>
      </c>
      <c r="B2953" s="183">
        <v>167454428</v>
      </c>
      <c r="C2953" s="184">
        <v>3.07</v>
      </c>
      <c r="D2953" s="127">
        <f>(C2953+4.2+coefficient!$B$21-0.5)/0.9*1.19</f>
        <v>18.206999999999997</v>
      </c>
      <c r="E2953" s="128">
        <f>(C2953+4.2+coefficient!$B$21-0.5)/0.95</f>
        <v>14.494736842105263</v>
      </c>
      <c r="F2953" s="185" t="s">
        <v>516</v>
      </c>
      <c r="G2953" s="179">
        <v>2952</v>
      </c>
      <c r="H2953" s="180">
        <f>(C2953+4.2+coefficient!$B$21)/0.85*1.19</f>
        <v>19.978000000000002</v>
      </c>
      <c r="I2953" s="132">
        <v>294</v>
      </c>
      <c r="J2953" s="132">
        <v>167454428</v>
      </c>
      <c r="K2953" s="132">
        <v>455816</v>
      </c>
      <c r="L2953" s="181">
        <f>(C2953+4.2+coefficient!$B$21)/0.88*1.19</f>
        <v>19.296931818181815</v>
      </c>
      <c r="M2953" s="135">
        <v>295</v>
      </c>
      <c r="N2953" s="135">
        <v>167454428</v>
      </c>
      <c r="O2953" s="135">
        <v>455817</v>
      </c>
      <c r="P2953" s="182">
        <f>(C2953+4.2+coefficient!$B$21-0.5)/0.88*1.19</f>
        <v>18.620795454545451</v>
      </c>
      <c r="Q2953" s="137">
        <v>296</v>
      </c>
      <c r="R2953" s="137">
        <v>167454428</v>
      </c>
      <c r="S2953" s="137">
        <v>455818</v>
      </c>
      <c r="T2953" s="186">
        <f t="shared" si="203"/>
        <v>9.8310227272727264</v>
      </c>
      <c r="U2953" s="187">
        <v>758</v>
      </c>
      <c r="V2953" s="187">
        <v>167454428</v>
      </c>
      <c r="W2953" s="187">
        <v>603890</v>
      </c>
      <c r="X2953" s="188">
        <f t="shared" si="202"/>
        <v>14.396931818181814</v>
      </c>
      <c r="Y2953" s="189">
        <v>759</v>
      </c>
      <c r="Z2953" s="189">
        <v>167454428</v>
      </c>
      <c r="AA2953" s="189">
        <v>603891</v>
      </c>
      <c r="AB2953" s="357">
        <v>61</v>
      </c>
      <c r="AC2953"/>
      <c r="AD2953"/>
      <c r="AE2953"/>
      <c r="AF2953"/>
      <c r="AG2953"/>
      <c r="AH2953"/>
      <c r="AI2953"/>
      <c r="AJ2953"/>
    </row>
    <row r="2954" spans="1:36" s="4" customFormat="1" x14ac:dyDescent="0.25">
      <c r="A2954" s="81" t="s">
        <v>3794</v>
      </c>
      <c r="B2954" s="200">
        <v>167454429</v>
      </c>
      <c r="C2954" s="201">
        <v>4.1900000000000004</v>
      </c>
      <c r="D2954" s="127">
        <f>(C2954+4.2+coefficient!$B$19-0.5)/0.9*1.19</f>
        <v>26.298999999999999</v>
      </c>
      <c r="E2954" s="80">
        <f>(C2954+4.2+coefficient!$B$19-0.5)/0.95</f>
        <v>20.93684210526316</v>
      </c>
      <c r="F2954" s="79" t="s">
        <v>1284</v>
      </c>
      <c r="G2954" s="179">
        <v>2953</v>
      </c>
      <c r="H2954" s="180">
        <f>(C2954+4.2+coefficient!$B$19+2)/0.85*1.19</f>
        <v>31.346</v>
      </c>
      <c r="I2954" s="83">
        <v>294</v>
      </c>
      <c r="J2954" s="83">
        <v>167454429</v>
      </c>
      <c r="K2954" s="83">
        <v>455819</v>
      </c>
      <c r="L2954" s="181">
        <f>(C2954+4.2+coefficient!$B$19+2)/0.88*1.19</f>
        <v>30.277386363636364</v>
      </c>
      <c r="M2954" s="84">
        <v>295</v>
      </c>
      <c r="N2954" s="84">
        <v>167454429</v>
      </c>
      <c r="O2954" s="84">
        <v>455820</v>
      </c>
      <c r="P2954" s="182">
        <f>(C2954+4.2+coefficient!$B$19-0.5)/0.88*1.19</f>
        <v>26.896704545454543</v>
      </c>
      <c r="Q2954" s="85">
        <v>296</v>
      </c>
      <c r="R2954" s="85">
        <v>167454429</v>
      </c>
      <c r="S2954" s="85">
        <v>455821</v>
      </c>
      <c r="T2954" s="86">
        <f t="shared" si="203"/>
        <v>11.345568181818182</v>
      </c>
      <c r="U2954" s="75">
        <v>758</v>
      </c>
      <c r="V2954" s="75">
        <v>167454429</v>
      </c>
      <c r="W2954" s="75">
        <v>603892</v>
      </c>
      <c r="X2954" s="78">
        <f t="shared" si="202"/>
        <v>25.377386363636361</v>
      </c>
      <c r="Y2954" s="76">
        <v>759</v>
      </c>
      <c r="Z2954" s="76">
        <v>167454429</v>
      </c>
      <c r="AA2954" s="76">
        <v>603893</v>
      </c>
      <c r="AB2954" s="357">
        <v>43</v>
      </c>
      <c r="AC2954"/>
      <c r="AD2954"/>
      <c r="AE2954"/>
      <c r="AF2954"/>
      <c r="AG2954"/>
      <c r="AH2954"/>
      <c r="AI2954"/>
      <c r="AJ2954"/>
    </row>
    <row r="2955" spans="1:36" x14ac:dyDescent="0.25">
      <c r="A2955" s="419" t="s">
        <v>4223</v>
      </c>
      <c r="B2955" s="377">
        <v>169815219</v>
      </c>
      <c r="C2955" s="201">
        <v>54</v>
      </c>
      <c r="D2955" s="376">
        <v>142.79999999999998</v>
      </c>
      <c r="E2955" s="80">
        <f t="shared" ref="E2955:E2968" si="204">D2955/1.19</f>
        <v>119.99999999999999</v>
      </c>
      <c r="F2955" s="74">
        <v>50</v>
      </c>
      <c r="G2955" s="179">
        <v>2954</v>
      </c>
      <c r="H2955" s="180">
        <v>158.05999999999997</v>
      </c>
      <c r="I2955" s="83">
        <v>294</v>
      </c>
      <c r="J2955" s="83">
        <v>169815219</v>
      </c>
      <c r="K2955" s="83">
        <v>609898</v>
      </c>
      <c r="L2955" s="181">
        <f t="shared" ref="L2955:L2968" si="205">P2955*1.03</f>
        <v>152.15586206896549</v>
      </c>
      <c r="M2955" s="84">
        <v>295</v>
      </c>
      <c r="N2955" s="84">
        <v>169815219</v>
      </c>
      <c r="O2955" s="84">
        <v>609900</v>
      </c>
      <c r="P2955" s="182">
        <v>147.72413793103445</v>
      </c>
      <c r="Q2955" s="85">
        <v>296</v>
      </c>
      <c r="R2955" s="85">
        <v>169815219</v>
      </c>
      <c r="S2955" s="85">
        <v>609899</v>
      </c>
      <c r="T2955" s="86">
        <f t="shared" si="203"/>
        <v>78.702272727272728</v>
      </c>
      <c r="U2955" s="75">
        <v>758</v>
      </c>
      <c r="V2955" s="75">
        <v>169815219</v>
      </c>
      <c r="W2955" s="75">
        <v>609901</v>
      </c>
      <c r="X2955" s="78">
        <f t="shared" si="202"/>
        <v>147.25586206896548</v>
      </c>
      <c r="Y2955" s="76">
        <v>759</v>
      </c>
      <c r="Z2955" s="76">
        <v>169815219</v>
      </c>
      <c r="AA2955" s="76">
        <v>609902</v>
      </c>
    </row>
    <row r="2956" spans="1:36" x14ac:dyDescent="0.25">
      <c r="A2956" s="419" t="s">
        <v>4224</v>
      </c>
      <c r="B2956" s="377">
        <v>169815268</v>
      </c>
      <c r="C2956" s="201">
        <v>36</v>
      </c>
      <c r="D2956" s="376">
        <v>142.79999999999998</v>
      </c>
      <c r="E2956" s="80">
        <f t="shared" si="204"/>
        <v>119.99999999999999</v>
      </c>
      <c r="F2956" s="74">
        <v>50</v>
      </c>
      <c r="G2956" s="179">
        <v>2955</v>
      </c>
      <c r="H2956" s="180">
        <v>151.19999999999999</v>
      </c>
      <c r="I2956" s="83">
        <v>294</v>
      </c>
      <c r="J2956" s="83">
        <v>169815268</v>
      </c>
      <c r="K2956" s="83">
        <v>609921</v>
      </c>
      <c r="L2956" s="181">
        <f t="shared" si="205"/>
        <v>152.15586206896549</v>
      </c>
      <c r="M2956" s="84">
        <v>295</v>
      </c>
      <c r="N2956" s="84">
        <v>169815268</v>
      </c>
      <c r="O2956" s="84">
        <v>609923</v>
      </c>
      <c r="P2956" s="182">
        <v>147.72413793103445</v>
      </c>
      <c r="Q2956" s="85">
        <v>296</v>
      </c>
      <c r="R2956" s="85">
        <v>169815268</v>
      </c>
      <c r="S2956" s="85">
        <v>609922</v>
      </c>
      <c r="T2956" s="86">
        <f t="shared" si="203"/>
        <v>54.361363636363642</v>
      </c>
      <c r="U2956" s="75">
        <v>758</v>
      </c>
      <c r="V2956" s="75">
        <v>169815268</v>
      </c>
      <c r="W2956" s="75">
        <v>609924</v>
      </c>
      <c r="X2956" s="78">
        <f t="shared" si="202"/>
        <v>147.25586206896548</v>
      </c>
      <c r="Y2956" s="76">
        <v>759</v>
      </c>
      <c r="Z2956" s="76">
        <v>169815268</v>
      </c>
      <c r="AA2956" s="76">
        <v>609925</v>
      </c>
    </row>
    <row r="2957" spans="1:36" x14ac:dyDescent="0.25">
      <c r="A2957" s="419" t="s">
        <v>4225</v>
      </c>
      <c r="B2957" s="377">
        <v>169815291</v>
      </c>
      <c r="C2957" s="201">
        <v>61</v>
      </c>
      <c r="D2957" s="376">
        <v>161.3111111111111</v>
      </c>
      <c r="E2957" s="80">
        <f t="shared" si="204"/>
        <v>135.55555555555554</v>
      </c>
      <c r="F2957" s="74">
        <v>50</v>
      </c>
      <c r="G2957" s="179">
        <v>2956</v>
      </c>
      <c r="H2957" s="180">
        <v>170.8</v>
      </c>
      <c r="I2957" s="83">
        <v>294</v>
      </c>
      <c r="J2957" s="83">
        <v>169815291</v>
      </c>
      <c r="K2957" s="83">
        <v>609930</v>
      </c>
      <c r="L2957" s="181">
        <f t="shared" si="205"/>
        <v>171.87977011494254</v>
      </c>
      <c r="M2957" s="84">
        <v>295</v>
      </c>
      <c r="N2957" s="84">
        <v>169815291</v>
      </c>
      <c r="O2957" s="84">
        <v>609932</v>
      </c>
      <c r="P2957" s="182">
        <v>166.87356321839081</v>
      </c>
      <c r="Q2957" s="85">
        <v>296</v>
      </c>
      <c r="R2957" s="85">
        <v>169815291</v>
      </c>
      <c r="S2957" s="85">
        <v>609931</v>
      </c>
      <c r="T2957" s="86">
        <f t="shared" si="203"/>
        <v>88.168181818181822</v>
      </c>
      <c r="U2957" s="75">
        <v>758</v>
      </c>
      <c r="V2957" s="75">
        <v>169815291</v>
      </c>
      <c r="W2957" s="75">
        <v>609933</v>
      </c>
      <c r="X2957" s="78">
        <f t="shared" si="202"/>
        <v>166.97977011494254</v>
      </c>
      <c r="Y2957" s="76">
        <v>759</v>
      </c>
      <c r="Z2957" s="76">
        <v>169815291</v>
      </c>
      <c r="AA2957" s="76">
        <v>609934</v>
      </c>
    </row>
    <row r="2958" spans="1:36" x14ac:dyDescent="0.25">
      <c r="A2958" s="419" t="s">
        <v>4226</v>
      </c>
      <c r="B2958" s="377">
        <v>169815643</v>
      </c>
      <c r="C2958" s="201">
        <v>43.5</v>
      </c>
      <c r="D2958" s="376">
        <v>172.54999999999998</v>
      </c>
      <c r="E2958" s="80">
        <f t="shared" si="204"/>
        <v>145</v>
      </c>
      <c r="F2958" s="74">
        <v>50</v>
      </c>
      <c r="G2958" s="179">
        <v>2957</v>
      </c>
      <c r="H2958" s="180">
        <v>182.7</v>
      </c>
      <c r="I2958" s="83">
        <v>294</v>
      </c>
      <c r="J2958" s="83">
        <v>169815643</v>
      </c>
      <c r="K2958" s="83">
        <v>609986</v>
      </c>
      <c r="L2958" s="181">
        <f t="shared" si="205"/>
        <v>183.85500000000002</v>
      </c>
      <c r="M2958" s="84">
        <v>295</v>
      </c>
      <c r="N2958" s="84">
        <v>169815643</v>
      </c>
      <c r="O2958" s="84">
        <v>609988</v>
      </c>
      <c r="P2958" s="182">
        <v>178.5</v>
      </c>
      <c r="Q2958" s="85">
        <v>296</v>
      </c>
      <c r="R2958" s="85">
        <v>169815643</v>
      </c>
      <c r="S2958" s="85">
        <v>609987</v>
      </c>
      <c r="T2958" s="86">
        <f t="shared" si="203"/>
        <v>64.503409090909102</v>
      </c>
      <c r="U2958" s="75">
        <v>758</v>
      </c>
      <c r="V2958" s="75">
        <v>169815643</v>
      </c>
      <c r="W2958" s="75">
        <v>609989</v>
      </c>
      <c r="X2958" s="78">
        <f t="shared" si="202"/>
        <v>178.95500000000001</v>
      </c>
      <c r="Y2958" s="76">
        <v>759</v>
      </c>
      <c r="Z2958" s="76">
        <v>169815643</v>
      </c>
      <c r="AA2958" s="76">
        <v>609990</v>
      </c>
    </row>
    <row r="2959" spans="1:36" x14ac:dyDescent="0.25">
      <c r="A2959" s="419" t="s">
        <v>4227</v>
      </c>
      <c r="B2959" s="377">
        <v>169815644</v>
      </c>
      <c r="C2959" s="201">
        <v>34.5</v>
      </c>
      <c r="D2959" s="376">
        <v>136.85</v>
      </c>
      <c r="E2959" s="80">
        <f t="shared" si="204"/>
        <v>115</v>
      </c>
      <c r="F2959" s="74">
        <v>50</v>
      </c>
      <c r="G2959" s="179">
        <v>2958</v>
      </c>
      <c r="H2959" s="180">
        <v>144.9</v>
      </c>
      <c r="I2959" s="83">
        <v>294</v>
      </c>
      <c r="J2959" s="83">
        <v>169815644</v>
      </c>
      <c r="K2959" s="83">
        <v>609991</v>
      </c>
      <c r="L2959" s="181">
        <f t="shared" si="205"/>
        <v>145.81603448275862</v>
      </c>
      <c r="M2959" s="84">
        <v>295</v>
      </c>
      <c r="N2959" s="84">
        <v>169815644</v>
      </c>
      <c r="O2959" s="84">
        <v>609993</v>
      </c>
      <c r="P2959" s="182">
        <v>141.56896551724137</v>
      </c>
      <c r="Q2959" s="85">
        <v>296</v>
      </c>
      <c r="R2959" s="85">
        <v>169815644</v>
      </c>
      <c r="S2959" s="85">
        <v>609992</v>
      </c>
      <c r="T2959" s="86">
        <f t="shared" si="203"/>
        <v>52.332954545454548</v>
      </c>
      <c r="U2959" s="75">
        <v>758</v>
      </c>
      <c r="V2959" s="75">
        <v>169815644</v>
      </c>
      <c r="W2959" s="75">
        <v>609994</v>
      </c>
      <c r="X2959" s="78">
        <f t="shared" si="202"/>
        <v>140.91603448275862</v>
      </c>
      <c r="Y2959" s="76">
        <v>759</v>
      </c>
      <c r="Z2959" s="76">
        <v>169815644</v>
      </c>
      <c r="AA2959" s="76">
        <v>609995</v>
      </c>
    </row>
    <row r="2960" spans="1:36" x14ac:dyDescent="0.25">
      <c r="A2960" s="419" t="s">
        <v>4228</v>
      </c>
      <c r="B2960" s="377">
        <v>169815645</v>
      </c>
      <c r="C2960" s="201">
        <v>33.5</v>
      </c>
      <c r="D2960" s="376">
        <v>132.88333333333333</v>
      </c>
      <c r="E2960" s="80">
        <f t="shared" si="204"/>
        <v>111.66666666666667</v>
      </c>
      <c r="F2960" s="74">
        <v>50</v>
      </c>
      <c r="G2960" s="179">
        <v>2959</v>
      </c>
      <c r="H2960" s="180">
        <v>140.69999999999999</v>
      </c>
      <c r="I2960" s="83">
        <v>294</v>
      </c>
      <c r="J2960" s="83">
        <v>169815645</v>
      </c>
      <c r="K2960" s="83">
        <v>610000</v>
      </c>
      <c r="L2960" s="181">
        <f t="shared" si="205"/>
        <v>141.58948275862068</v>
      </c>
      <c r="M2960" s="84">
        <v>295</v>
      </c>
      <c r="N2960" s="84">
        <v>169815645</v>
      </c>
      <c r="O2960" s="84">
        <v>610002</v>
      </c>
      <c r="P2960" s="182">
        <v>137.4655172413793</v>
      </c>
      <c r="Q2960" s="85">
        <v>296</v>
      </c>
      <c r="R2960" s="85">
        <v>169815645</v>
      </c>
      <c r="S2960" s="85">
        <v>610001</v>
      </c>
      <c r="T2960" s="86">
        <f t="shared" si="203"/>
        <v>50.980681818181822</v>
      </c>
      <c r="U2960" s="75">
        <v>758</v>
      </c>
      <c r="V2960" s="75">
        <v>169815645</v>
      </c>
      <c r="W2960" s="75">
        <v>610003</v>
      </c>
      <c r="X2960" s="78">
        <f t="shared" si="202"/>
        <v>136.68948275862067</v>
      </c>
      <c r="Y2960" s="76">
        <v>759</v>
      </c>
      <c r="Z2960" s="76">
        <v>169815645</v>
      </c>
      <c r="AA2960" s="76">
        <v>610004</v>
      </c>
    </row>
    <row r="2961" spans="1:27" x14ac:dyDescent="0.25">
      <c r="A2961" s="419" t="s">
        <v>4229</v>
      </c>
      <c r="B2961" s="377">
        <v>169815650</v>
      </c>
      <c r="C2961" s="201">
        <v>62.5</v>
      </c>
      <c r="D2961" s="376">
        <v>165.27777777777777</v>
      </c>
      <c r="E2961" s="80">
        <f t="shared" si="204"/>
        <v>138.88888888888889</v>
      </c>
      <c r="F2961" s="74">
        <v>50</v>
      </c>
      <c r="G2961" s="179">
        <v>2960</v>
      </c>
      <c r="H2961" s="180">
        <v>175</v>
      </c>
      <c r="I2961" s="83">
        <v>294</v>
      </c>
      <c r="J2961" s="83">
        <v>169815650</v>
      </c>
      <c r="K2961" s="83">
        <v>610012</v>
      </c>
      <c r="L2961" s="181">
        <f t="shared" si="205"/>
        <v>176.10632183908046</v>
      </c>
      <c r="M2961" s="84">
        <v>295</v>
      </c>
      <c r="N2961" s="84">
        <v>169815650</v>
      </c>
      <c r="O2961" s="84">
        <v>610014</v>
      </c>
      <c r="P2961" s="182">
        <v>170.97701149425288</v>
      </c>
      <c r="Q2961" s="85">
        <v>296</v>
      </c>
      <c r="R2961" s="85">
        <v>169815650</v>
      </c>
      <c r="S2961" s="85">
        <v>610013</v>
      </c>
      <c r="T2961" s="86">
        <f t="shared" si="203"/>
        <v>90.196590909090901</v>
      </c>
      <c r="U2961" s="75">
        <v>758</v>
      </c>
      <c r="V2961" s="75">
        <v>169815650</v>
      </c>
      <c r="W2961" s="75">
        <v>610015</v>
      </c>
      <c r="X2961" s="78">
        <f t="shared" si="202"/>
        <v>171.20632183908046</v>
      </c>
      <c r="Y2961" s="76">
        <v>759</v>
      </c>
      <c r="Z2961" s="76">
        <v>169815650</v>
      </c>
      <c r="AA2961" s="76">
        <v>610016</v>
      </c>
    </row>
    <row r="2962" spans="1:27" x14ac:dyDescent="0.25">
      <c r="A2962" s="419" t="s">
        <v>4230</v>
      </c>
      <c r="B2962" s="377">
        <v>169815654</v>
      </c>
      <c r="C2962" s="201">
        <v>29.5</v>
      </c>
      <c r="D2962" s="376">
        <v>136.51944444444445</v>
      </c>
      <c r="E2962" s="80">
        <f t="shared" si="204"/>
        <v>114.72222222222223</v>
      </c>
      <c r="F2962" s="74">
        <v>50</v>
      </c>
      <c r="G2962" s="179">
        <v>2961</v>
      </c>
      <c r="H2962" s="180">
        <v>144.54999999999998</v>
      </c>
      <c r="I2962" s="83">
        <v>294</v>
      </c>
      <c r="J2962" s="83">
        <v>169815654</v>
      </c>
      <c r="K2962" s="83">
        <v>610017</v>
      </c>
      <c r="L2962" s="181">
        <f t="shared" si="205"/>
        <v>145.46382183908048</v>
      </c>
      <c r="M2962" s="84">
        <v>295</v>
      </c>
      <c r="N2962" s="84">
        <v>169815654</v>
      </c>
      <c r="O2962" s="84">
        <v>610019</v>
      </c>
      <c r="P2962" s="182">
        <v>141.22701149425288</v>
      </c>
      <c r="Q2962" s="85">
        <v>296</v>
      </c>
      <c r="R2962" s="85">
        <v>169815654</v>
      </c>
      <c r="S2962" s="85">
        <v>610018</v>
      </c>
      <c r="T2962" s="86">
        <f t="shared" si="203"/>
        <v>45.571590909090908</v>
      </c>
      <c r="U2962" s="75">
        <v>758</v>
      </c>
      <c r="V2962" s="75">
        <v>169815654</v>
      </c>
      <c r="W2962" s="75">
        <v>610020</v>
      </c>
      <c r="X2962" s="78">
        <f t="shared" si="202"/>
        <v>140.56382183908048</v>
      </c>
      <c r="Y2962" s="76">
        <v>759</v>
      </c>
      <c r="Z2962" s="76">
        <v>169815654</v>
      </c>
      <c r="AA2962" s="76">
        <v>610021</v>
      </c>
    </row>
    <row r="2963" spans="1:27" x14ac:dyDescent="0.25">
      <c r="A2963" s="419" t="s">
        <v>4231</v>
      </c>
      <c r="B2963" s="377">
        <v>169815656</v>
      </c>
      <c r="C2963" s="201">
        <v>95.5</v>
      </c>
      <c r="D2963" s="376">
        <v>252.54444444444442</v>
      </c>
      <c r="E2963" s="80">
        <f t="shared" si="204"/>
        <v>212.2222222222222</v>
      </c>
      <c r="F2963" s="74">
        <v>50</v>
      </c>
      <c r="G2963" s="179">
        <v>2962</v>
      </c>
      <c r="H2963" s="180">
        <v>267.39999999999998</v>
      </c>
      <c r="I2963" s="83">
        <v>294</v>
      </c>
      <c r="J2963" s="83">
        <v>169815656</v>
      </c>
      <c r="K2963" s="83">
        <v>610022</v>
      </c>
      <c r="L2963" s="181">
        <f t="shared" si="205"/>
        <v>269.09045977011493</v>
      </c>
      <c r="M2963" s="84">
        <v>295</v>
      </c>
      <c r="N2963" s="84">
        <v>169815656</v>
      </c>
      <c r="O2963" s="84">
        <v>610024</v>
      </c>
      <c r="P2963" s="182">
        <v>261.25287356321837</v>
      </c>
      <c r="Q2963" s="85">
        <v>296</v>
      </c>
      <c r="R2963" s="85">
        <v>169815656</v>
      </c>
      <c r="S2963" s="85">
        <v>610023</v>
      </c>
      <c r="T2963" s="86">
        <f t="shared" si="203"/>
        <v>134.8215909090909</v>
      </c>
      <c r="U2963" s="75">
        <v>758</v>
      </c>
      <c r="V2963" s="75">
        <v>169815656</v>
      </c>
      <c r="W2963" s="75">
        <v>610025</v>
      </c>
      <c r="X2963" s="78">
        <f t="shared" si="202"/>
        <v>264.19045977011496</v>
      </c>
      <c r="Y2963" s="76">
        <v>759</v>
      </c>
      <c r="Z2963" s="76">
        <v>169815656</v>
      </c>
      <c r="AA2963" s="76">
        <v>610026</v>
      </c>
    </row>
    <row r="2964" spans="1:27" x14ac:dyDescent="0.25">
      <c r="A2964" s="419" t="s">
        <v>4232</v>
      </c>
      <c r="B2964" s="36">
        <v>169815659</v>
      </c>
      <c r="C2964" s="201">
        <v>58.5</v>
      </c>
      <c r="D2964" s="376">
        <v>154.69999999999999</v>
      </c>
      <c r="E2964" s="80">
        <f t="shared" si="204"/>
        <v>130</v>
      </c>
      <c r="F2964" s="74">
        <v>50</v>
      </c>
      <c r="G2964" s="179">
        <v>2963</v>
      </c>
      <c r="H2964" s="180">
        <v>163.79999999999998</v>
      </c>
      <c r="I2964" s="83">
        <v>294</v>
      </c>
      <c r="J2964" s="83">
        <v>169815659</v>
      </c>
      <c r="K2964" s="83">
        <v>610027</v>
      </c>
      <c r="L2964" s="181">
        <f t="shared" si="205"/>
        <v>164.83551724137931</v>
      </c>
      <c r="M2964" s="84">
        <v>295</v>
      </c>
      <c r="N2964" s="84">
        <v>169815659</v>
      </c>
      <c r="O2964" s="84">
        <v>610029</v>
      </c>
      <c r="P2964" s="182">
        <v>160.03448275862067</v>
      </c>
      <c r="Q2964" s="85">
        <v>296</v>
      </c>
      <c r="R2964" s="85">
        <v>169815659</v>
      </c>
      <c r="S2964" s="85">
        <v>610028</v>
      </c>
      <c r="T2964" s="86">
        <f t="shared" si="203"/>
        <v>84.787499999999994</v>
      </c>
      <c r="U2964" s="75">
        <v>758</v>
      </c>
      <c r="V2964" s="75">
        <v>169815659</v>
      </c>
      <c r="W2964" s="75">
        <v>610030</v>
      </c>
      <c r="X2964" s="78">
        <f t="shared" si="202"/>
        <v>159.9355172413793</v>
      </c>
      <c r="Y2964" s="76">
        <v>759</v>
      </c>
      <c r="Z2964" s="76">
        <v>169815659</v>
      </c>
      <c r="AA2964" s="76">
        <v>610031</v>
      </c>
    </row>
    <row r="2965" spans="1:27" x14ac:dyDescent="0.25">
      <c r="A2965" s="419" t="s">
        <v>4233</v>
      </c>
      <c r="B2965" s="377">
        <v>169815661</v>
      </c>
      <c r="C2965" s="201">
        <v>56.000000000000007</v>
      </c>
      <c r="D2965" s="376">
        <v>148.08888888888887</v>
      </c>
      <c r="E2965" s="80">
        <f t="shared" si="204"/>
        <v>124.44444444444444</v>
      </c>
      <c r="F2965" s="74">
        <v>50</v>
      </c>
      <c r="G2965" s="179">
        <v>2964</v>
      </c>
      <c r="H2965" s="180">
        <v>156.80000000000001</v>
      </c>
      <c r="I2965" s="83">
        <v>294</v>
      </c>
      <c r="J2965" s="83">
        <v>169815661</v>
      </c>
      <c r="K2965" s="83">
        <v>610032</v>
      </c>
      <c r="L2965" s="181">
        <f t="shared" si="205"/>
        <v>157.7912643678161</v>
      </c>
      <c r="M2965" s="84">
        <v>295</v>
      </c>
      <c r="N2965" s="84">
        <v>169815661</v>
      </c>
      <c r="O2965" s="84">
        <v>610034</v>
      </c>
      <c r="P2965" s="182">
        <v>153.19540229885058</v>
      </c>
      <c r="Q2965" s="85">
        <v>296</v>
      </c>
      <c r="R2965" s="85">
        <v>169815661</v>
      </c>
      <c r="S2965" s="85">
        <v>610033</v>
      </c>
      <c r="T2965" s="86">
        <f t="shared" si="203"/>
        <v>81.406818181818196</v>
      </c>
      <c r="U2965" s="75">
        <v>758</v>
      </c>
      <c r="V2965" s="75">
        <v>169815661</v>
      </c>
      <c r="W2965" s="75">
        <v>610035</v>
      </c>
      <c r="X2965" s="78">
        <f t="shared" si="202"/>
        <v>152.89126436781609</v>
      </c>
      <c r="Y2965" s="76">
        <v>759</v>
      </c>
      <c r="Z2965" s="76">
        <v>169815661</v>
      </c>
      <c r="AA2965" s="76">
        <v>610036</v>
      </c>
    </row>
    <row r="2966" spans="1:27" x14ac:dyDescent="0.25">
      <c r="A2966" s="419" t="s">
        <v>4234</v>
      </c>
      <c r="B2966" s="377">
        <v>169815663</v>
      </c>
      <c r="C2966" s="201">
        <v>56.499999999999993</v>
      </c>
      <c r="D2966" s="376">
        <v>149.41111111111107</v>
      </c>
      <c r="E2966" s="80">
        <f t="shared" si="204"/>
        <v>125.55555555555553</v>
      </c>
      <c r="F2966" s="74">
        <v>50</v>
      </c>
      <c r="G2966" s="179">
        <v>2965</v>
      </c>
      <c r="H2966" s="180">
        <v>158.19999999999996</v>
      </c>
      <c r="I2966" s="83">
        <v>294</v>
      </c>
      <c r="J2966" s="83">
        <v>169815663</v>
      </c>
      <c r="K2966" s="83">
        <v>610037</v>
      </c>
      <c r="L2966" s="181">
        <f t="shared" si="205"/>
        <v>159.2001149425287</v>
      </c>
      <c r="M2966" s="84">
        <v>295</v>
      </c>
      <c r="N2966" s="84">
        <v>169815663</v>
      </c>
      <c r="O2966" s="84">
        <v>610039</v>
      </c>
      <c r="P2966" s="182">
        <v>154.56321839080456</v>
      </c>
      <c r="Q2966" s="85">
        <v>296</v>
      </c>
      <c r="R2966" s="85">
        <v>169815663</v>
      </c>
      <c r="S2966" s="85">
        <v>610038</v>
      </c>
      <c r="T2966" s="86">
        <f t="shared" si="203"/>
        <v>82.082954545454527</v>
      </c>
      <c r="U2966" s="75">
        <v>758</v>
      </c>
      <c r="V2966" s="75">
        <v>169815663</v>
      </c>
      <c r="W2966" s="75">
        <v>610040</v>
      </c>
      <c r="X2966" s="78">
        <f t="shared" si="202"/>
        <v>154.30011494252869</v>
      </c>
      <c r="Y2966" s="76">
        <v>759</v>
      </c>
      <c r="Z2966" s="76">
        <v>169815663</v>
      </c>
      <c r="AA2966" s="76">
        <v>610041</v>
      </c>
    </row>
    <row r="2967" spans="1:27" x14ac:dyDescent="0.25">
      <c r="A2967" s="419" t="s">
        <v>4235</v>
      </c>
      <c r="B2967" s="377">
        <v>169815666</v>
      </c>
      <c r="C2967" s="201">
        <v>81</v>
      </c>
      <c r="D2967" s="376">
        <v>214.2</v>
      </c>
      <c r="E2967" s="80">
        <f t="shared" si="204"/>
        <v>180</v>
      </c>
      <c r="F2967" s="74">
        <v>50</v>
      </c>
      <c r="G2967" s="179">
        <v>2966</v>
      </c>
      <c r="H2967" s="180">
        <v>226.8</v>
      </c>
      <c r="I2967" s="83">
        <v>294</v>
      </c>
      <c r="J2967" s="83">
        <v>169815666</v>
      </c>
      <c r="K2967" s="83">
        <v>610042</v>
      </c>
      <c r="L2967" s="181">
        <f t="shared" si="205"/>
        <v>228.23379310344828</v>
      </c>
      <c r="M2967" s="84">
        <v>295</v>
      </c>
      <c r="N2967" s="84">
        <v>169815666</v>
      </c>
      <c r="O2967" s="84">
        <v>610044</v>
      </c>
      <c r="P2967" s="182">
        <v>221.58620689655172</v>
      </c>
      <c r="Q2967" s="85">
        <v>296</v>
      </c>
      <c r="R2967" s="85">
        <v>169815666</v>
      </c>
      <c r="S2967" s="85">
        <v>610043</v>
      </c>
      <c r="T2967" s="86">
        <f t="shared" si="203"/>
        <v>115.21363636363637</v>
      </c>
      <c r="U2967" s="75">
        <v>758</v>
      </c>
      <c r="V2967" s="75">
        <v>169815666</v>
      </c>
      <c r="W2967" s="75">
        <v>610045</v>
      </c>
      <c r="X2967" s="78">
        <f t="shared" si="202"/>
        <v>223.33379310344827</v>
      </c>
      <c r="Y2967" s="76">
        <v>759</v>
      </c>
      <c r="Z2967" s="76">
        <v>169815666</v>
      </c>
      <c r="AA2967" s="76">
        <v>610046</v>
      </c>
    </row>
    <row r="2968" spans="1:27" x14ac:dyDescent="0.25">
      <c r="A2968" s="419" t="s">
        <v>4236</v>
      </c>
      <c r="B2968" s="377">
        <v>169815922</v>
      </c>
      <c r="C2968" s="201">
        <v>39</v>
      </c>
      <c r="D2968" s="376">
        <v>154.69999999999999</v>
      </c>
      <c r="E2968" s="80">
        <f t="shared" si="204"/>
        <v>130</v>
      </c>
      <c r="F2968" s="74">
        <v>50</v>
      </c>
      <c r="G2968" s="179">
        <v>2967</v>
      </c>
      <c r="H2968" s="180">
        <v>163.79999999999998</v>
      </c>
      <c r="I2968" s="83">
        <v>294</v>
      </c>
      <c r="J2968" s="83">
        <v>169815922</v>
      </c>
      <c r="K2968" s="83">
        <v>610047</v>
      </c>
      <c r="L2968" s="181">
        <f t="shared" si="205"/>
        <v>164.83551724137931</v>
      </c>
      <c r="M2968" s="84">
        <v>295</v>
      </c>
      <c r="N2968" s="84">
        <v>169815922</v>
      </c>
      <c r="O2968" s="84">
        <v>610049</v>
      </c>
      <c r="P2968" s="182">
        <v>160.03448275862067</v>
      </c>
      <c r="Q2968" s="85">
        <v>296</v>
      </c>
      <c r="R2968" s="85">
        <v>169815922</v>
      </c>
      <c r="S2968" s="85">
        <v>610048</v>
      </c>
      <c r="T2968" s="86">
        <f t="shared" si="203"/>
        <v>58.418181818181822</v>
      </c>
      <c r="U2968" s="75">
        <v>758</v>
      </c>
      <c r="V2968" s="75">
        <v>169815922</v>
      </c>
      <c r="W2968" s="75">
        <v>610050</v>
      </c>
      <c r="X2968" s="78">
        <f t="shared" si="202"/>
        <v>159.9355172413793</v>
      </c>
      <c r="Y2968" s="76">
        <v>759</v>
      </c>
      <c r="Z2968" s="76">
        <v>169815922</v>
      </c>
      <c r="AA2968" s="76">
        <v>610051</v>
      </c>
    </row>
    <row r="2969" spans="1:27" x14ac:dyDescent="0.25">
      <c r="A2969" s="419"/>
      <c r="C2969" s="419"/>
      <c r="D2969" s="419"/>
      <c r="E2969" s="419"/>
      <c r="T2969" s="420"/>
      <c r="U2969" s="421"/>
      <c r="V2969" s="421"/>
      <c r="W2969" s="421"/>
      <c r="X2969" s="422"/>
      <c r="Y2969" s="419"/>
      <c r="Z2969" s="419"/>
      <c r="AA2969" s="419"/>
    </row>
    <row r="2970" spans="1:27" x14ac:dyDescent="0.25">
      <c r="A2970" s="419"/>
      <c r="C2970" s="419"/>
      <c r="D2970" s="419"/>
      <c r="E2970" s="419"/>
      <c r="T2970" s="420"/>
      <c r="U2970" s="421"/>
      <c r="V2970" s="421"/>
      <c r="W2970" s="421"/>
      <c r="X2970" s="422"/>
      <c r="Y2970" s="419"/>
      <c r="Z2970" s="419"/>
      <c r="AA2970" s="419"/>
    </row>
    <row r="2971" spans="1:27" x14ac:dyDescent="0.25">
      <c r="A2971" s="419"/>
      <c r="C2971" s="419"/>
      <c r="D2971" s="419"/>
      <c r="E2971" s="419"/>
      <c r="T2971" s="420"/>
      <c r="U2971" s="421"/>
      <c r="V2971" s="421"/>
      <c r="W2971" s="421"/>
      <c r="X2971" s="422"/>
      <c r="Y2971" s="419"/>
      <c r="Z2971" s="419"/>
      <c r="AA2971" s="419"/>
    </row>
    <row r="2972" spans="1:27" x14ac:dyDescent="0.25">
      <c r="A2972" s="419"/>
      <c r="C2972" s="419"/>
      <c r="D2972" s="419"/>
      <c r="E2972" s="419"/>
      <c r="T2972" s="420"/>
      <c r="U2972" s="421"/>
      <c r="V2972" s="421"/>
      <c r="W2972" s="421"/>
      <c r="X2972" s="422"/>
      <c r="Y2972" s="419"/>
      <c r="Z2972" s="419"/>
      <c r="AA2972" s="419"/>
    </row>
    <row r="2973" spans="1:27" x14ac:dyDescent="0.25">
      <c r="A2973" s="419"/>
      <c r="C2973" s="419"/>
      <c r="D2973" s="419"/>
      <c r="E2973" s="419"/>
      <c r="T2973" s="420"/>
      <c r="U2973" s="421"/>
      <c r="V2973" s="421"/>
      <c r="W2973" s="421"/>
      <c r="X2973" s="422"/>
      <c r="Y2973" s="419"/>
      <c r="Z2973" s="419"/>
      <c r="AA2973" s="419"/>
    </row>
    <row r="2974" spans="1:27" x14ac:dyDescent="0.25">
      <c r="A2974" s="419"/>
      <c r="C2974" s="419"/>
      <c r="D2974" s="419"/>
      <c r="E2974" s="419"/>
      <c r="T2974" s="420"/>
      <c r="U2974" s="421"/>
      <c r="V2974" s="421"/>
      <c r="W2974" s="421"/>
      <c r="X2974" s="422"/>
      <c r="Y2974" s="419"/>
      <c r="Z2974" s="419"/>
      <c r="AA2974" s="419"/>
    </row>
    <row r="2975" spans="1:27" x14ac:dyDescent="0.25">
      <c r="A2975" s="419"/>
      <c r="C2975" s="419"/>
      <c r="D2975" s="419"/>
      <c r="E2975" s="419"/>
      <c r="T2975" s="420"/>
      <c r="U2975" s="421"/>
      <c r="V2975" s="421"/>
      <c r="W2975" s="421"/>
      <c r="X2975" s="422"/>
      <c r="Y2975" s="419"/>
      <c r="Z2975" s="419"/>
      <c r="AA2975" s="419"/>
    </row>
    <row r="2976" spans="1:27" x14ac:dyDescent="0.25">
      <c r="A2976" s="419"/>
      <c r="C2976" s="419"/>
      <c r="D2976" s="419"/>
      <c r="E2976" s="419"/>
      <c r="T2976" s="420"/>
      <c r="U2976" s="421"/>
      <c r="V2976" s="421"/>
      <c r="W2976" s="421"/>
      <c r="X2976" s="422"/>
      <c r="Y2976" s="419"/>
      <c r="Z2976" s="419"/>
      <c r="AA2976" s="419"/>
    </row>
    <row r="2977" spans="1:27" x14ac:dyDescent="0.25">
      <c r="A2977" s="419"/>
      <c r="C2977" s="419"/>
      <c r="D2977" s="419"/>
      <c r="E2977" s="419"/>
      <c r="T2977" s="420"/>
      <c r="U2977" s="421"/>
      <c r="V2977" s="421"/>
      <c r="W2977" s="421"/>
      <c r="X2977" s="422"/>
      <c r="Y2977" s="419"/>
      <c r="Z2977" s="419"/>
      <c r="AA2977" s="419"/>
    </row>
    <row r="2978" spans="1:27" x14ac:dyDescent="0.25">
      <c r="A2978" s="419"/>
      <c r="C2978" s="419"/>
      <c r="D2978" s="419"/>
      <c r="E2978" s="419"/>
      <c r="T2978" s="420"/>
      <c r="U2978" s="421"/>
      <c r="V2978" s="421"/>
      <c r="W2978" s="421"/>
      <c r="X2978" s="422"/>
      <c r="Y2978" s="419"/>
      <c r="Z2978" s="419"/>
      <c r="AA2978" s="419"/>
    </row>
    <row r="2979" spans="1:27" x14ac:dyDescent="0.25">
      <c r="A2979" s="419"/>
      <c r="C2979" s="419"/>
      <c r="D2979" s="419"/>
      <c r="E2979" s="419"/>
      <c r="T2979" s="420"/>
      <c r="U2979" s="421"/>
      <c r="V2979" s="421"/>
      <c r="W2979" s="421"/>
      <c r="X2979" s="422"/>
      <c r="Y2979" s="419"/>
      <c r="Z2979" s="419"/>
      <c r="AA2979" s="419"/>
    </row>
    <row r="2980" spans="1:27" x14ac:dyDescent="0.25">
      <c r="A2980" s="419"/>
      <c r="C2980" s="419"/>
      <c r="D2980" s="419"/>
      <c r="E2980" s="419"/>
      <c r="T2980" s="420"/>
      <c r="U2980" s="421"/>
      <c r="V2980" s="421"/>
      <c r="W2980" s="421"/>
      <c r="X2980" s="422"/>
      <c r="Y2980" s="419"/>
      <c r="Z2980" s="419"/>
      <c r="AA2980" s="419"/>
    </row>
    <row r="2981" spans="1:27" x14ac:dyDescent="0.25">
      <c r="A2981" s="419"/>
      <c r="C2981" s="419"/>
      <c r="D2981" s="419"/>
      <c r="E2981" s="419"/>
      <c r="T2981" s="420"/>
      <c r="U2981" s="421"/>
      <c r="V2981" s="421"/>
      <c r="W2981" s="421"/>
      <c r="X2981" s="422"/>
      <c r="Y2981" s="419"/>
      <c r="Z2981" s="419"/>
      <c r="AA2981" s="419"/>
    </row>
    <row r="2982" spans="1:27" x14ac:dyDescent="0.25">
      <c r="A2982" s="419"/>
      <c r="C2982" s="419"/>
      <c r="D2982" s="419"/>
      <c r="E2982" s="419"/>
      <c r="T2982" s="420"/>
      <c r="U2982" s="421"/>
      <c r="V2982" s="421"/>
      <c r="W2982" s="421"/>
      <c r="X2982" s="422"/>
      <c r="Y2982" s="419"/>
      <c r="Z2982" s="419"/>
      <c r="AA2982" s="419"/>
    </row>
    <row r="2983" spans="1:27" x14ac:dyDescent="0.25">
      <c r="A2983" s="419"/>
      <c r="C2983" s="419"/>
      <c r="D2983" s="419"/>
      <c r="E2983" s="419"/>
      <c r="T2983" s="420"/>
      <c r="U2983" s="421"/>
      <c r="V2983" s="421"/>
      <c r="W2983" s="421"/>
      <c r="X2983" s="422"/>
      <c r="Y2983" s="419"/>
      <c r="Z2983" s="419"/>
      <c r="AA2983" s="419"/>
    </row>
    <row r="2984" spans="1:27" x14ac:dyDescent="0.25">
      <c r="A2984" s="419"/>
      <c r="C2984" s="419"/>
      <c r="D2984" s="419"/>
      <c r="E2984" s="419"/>
      <c r="T2984" s="420"/>
      <c r="U2984" s="421"/>
      <c r="V2984" s="421"/>
      <c r="W2984" s="421"/>
      <c r="X2984" s="422"/>
      <c r="Y2984" s="419"/>
      <c r="Z2984" s="419"/>
      <c r="AA2984" s="419"/>
    </row>
    <row r="2985" spans="1:27" x14ac:dyDescent="0.25">
      <c r="A2985" s="419"/>
      <c r="C2985" s="419"/>
      <c r="D2985" s="419"/>
      <c r="E2985" s="419"/>
      <c r="T2985" s="420"/>
      <c r="U2985" s="421"/>
      <c r="V2985" s="421"/>
      <c r="W2985" s="421"/>
      <c r="X2985" s="422"/>
      <c r="Y2985" s="419"/>
      <c r="Z2985" s="419"/>
      <c r="AA2985" s="419"/>
    </row>
    <row r="2986" spans="1:27" x14ac:dyDescent="0.25">
      <c r="A2986" s="419"/>
      <c r="C2986" s="419"/>
      <c r="D2986" s="419"/>
      <c r="E2986" s="419"/>
      <c r="T2986" s="420"/>
      <c r="U2986" s="421"/>
      <c r="V2986" s="421"/>
      <c r="W2986" s="421"/>
      <c r="X2986" s="422"/>
      <c r="Y2986" s="419"/>
      <c r="Z2986" s="419"/>
      <c r="AA2986" s="419"/>
    </row>
    <row r="2987" spans="1:27" x14ac:dyDescent="0.25">
      <c r="A2987" s="419"/>
      <c r="C2987" s="419"/>
      <c r="D2987" s="419"/>
      <c r="E2987" s="419"/>
      <c r="T2987" s="420"/>
      <c r="U2987" s="421"/>
      <c r="V2987" s="421"/>
      <c r="W2987" s="421"/>
      <c r="X2987" s="422"/>
      <c r="Y2987" s="419"/>
      <c r="Z2987" s="419"/>
      <c r="AA2987" s="419"/>
    </row>
    <row r="2988" spans="1:27" x14ac:dyDescent="0.25">
      <c r="A2988" s="419"/>
      <c r="C2988" s="419"/>
      <c r="D2988" s="419"/>
      <c r="E2988" s="419"/>
      <c r="T2988" s="420"/>
      <c r="U2988" s="421"/>
      <c r="V2988" s="421"/>
      <c r="W2988" s="421"/>
      <c r="X2988" s="422"/>
      <c r="Y2988" s="419"/>
      <c r="Z2988" s="419"/>
      <c r="AA2988" s="419"/>
    </row>
    <row r="2989" spans="1:27" x14ac:dyDescent="0.25">
      <c r="A2989" s="419"/>
      <c r="C2989" s="419"/>
      <c r="D2989" s="419"/>
      <c r="E2989" s="419"/>
      <c r="T2989" s="420"/>
      <c r="U2989" s="421"/>
      <c r="V2989" s="421"/>
      <c r="W2989" s="421"/>
      <c r="X2989" s="422"/>
      <c r="Y2989" s="419"/>
      <c r="Z2989" s="419"/>
      <c r="AA2989" s="419"/>
    </row>
    <row r="2990" spans="1:27" x14ac:dyDescent="0.25">
      <c r="A2990" s="419"/>
      <c r="C2990" s="419"/>
      <c r="D2990" s="419"/>
      <c r="E2990" s="419"/>
      <c r="T2990" s="420"/>
      <c r="U2990" s="421"/>
      <c r="V2990" s="421"/>
      <c r="W2990" s="421"/>
      <c r="X2990" s="422"/>
      <c r="Y2990" s="419"/>
      <c r="Z2990" s="419"/>
      <c r="AA2990" s="419"/>
    </row>
    <row r="2991" spans="1:27" x14ac:dyDescent="0.25">
      <c r="A2991" s="419"/>
      <c r="C2991" s="419"/>
      <c r="D2991" s="419"/>
      <c r="E2991" s="419"/>
      <c r="T2991" s="420"/>
      <c r="U2991" s="421"/>
      <c r="V2991" s="421"/>
      <c r="W2991" s="421"/>
      <c r="X2991" s="422"/>
      <c r="Y2991" s="419"/>
      <c r="Z2991" s="419"/>
      <c r="AA2991" s="419"/>
    </row>
    <row r="2992" spans="1:27" x14ac:dyDescent="0.25">
      <c r="A2992" s="419"/>
      <c r="C2992" s="419"/>
      <c r="D2992" s="419"/>
      <c r="E2992" s="419"/>
      <c r="T2992" s="420"/>
      <c r="U2992" s="421"/>
      <c r="V2992" s="421"/>
      <c r="W2992" s="421"/>
      <c r="X2992" s="422"/>
      <c r="Y2992" s="419"/>
      <c r="Z2992" s="419"/>
      <c r="AA2992" s="419"/>
    </row>
    <row r="2993" spans="1:27" x14ac:dyDescent="0.25">
      <c r="A2993" s="419"/>
      <c r="C2993" s="419"/>
      <c r="D2993" s="419"/>
      <c r="E2993" s="419"/>
      <c r="T2993" s="420"/>
      <c r="U2993" s="421"/>
      <c r="V2993" s="421"/>
      <c r="W2993" s="421"/>
      <c r="X2993" s="422"/>
      <c r="Y2993" s="419"/>
      <c r="Z2993" s="419"/>
      <c r="AA2993" s="419"/>
    </row>
    <row r="2994" spans="1:27" x14ac:dyDescent="0.25">
      <c r="A2994" s="419"/>
      <c r="C2994" s="419"/>
      <c r="D2994" s="419"/>
      <c r="E2994" s="419"/>
      <c r="T2994" s="420"/>
      <c r="U2994" s="421"/>
      <c r="V2994" s="421"/>
      <c r="W2994" s="421"/>
      <c r="X2994" s="422"/>
      <c r="Y2994" s="419"/>
      <c r="Z2994" s="419"/>
      <c r="AA2994" s="419"/>
    </row>
    <row r="2995" spans="1:27" x14ac:dyDescent="0.25">
      <c r="A2995" s="419"/>
      <c r="C2995" s="419"/>
      <c r="D2995" s="419"/>
      <c r="E2995" s="419"/>
      <c r="T2995" s="420"/>
      <c r="U2995" s="421"/>
      <c r="V2995" s="421"/>
      <c r="W2995" s="421"/>
      <c r="X2995" s="422"/>
      <c r="Y2995" s="419"/>
      <c r="Z2995" s="419"/>
      <c r="AA2995" s="419"/>
    </row>
    <row r="2996" spans="1:27" x14ac:dyDescent="0.25">
      <c r="A2996" s="419"/>
      <c r="C2996" s="419"/>
      <c r="D2996" s="419"/>
      <c r="E2996" s="419"/>
      <c r="T2996" s="420"/>
      <c r="U2996" s="421"/>
      <c r="V2996" s="421"/>
      <c r="W2996" s="421"/>
      <c r="X2996" s="422"/>
      <c r="Y2996" s="419"/>
      <c r="Z2996" s="419"/>
      <c r="AA2996" s="419"/>
    </row>
    <row r="2997" spans="1:27" x14ac:dyDescent="0.25">
      <c r="A2997" s="419"/>
      <c r="C2997" s="419"/>
      <c r="D2997" s="419"/>
      <c r="E2997" s="419"/>
      <c r="T2997" s="420"/>
      <c r="U2997" s="421"/>
      <c r="V2997" s="421"/>
      <c r="W2997" s="421"/>
      <c r="X2997" s="422"/>
      <c r="Y2997" s="419"/>
      <c r="Z2997" s="419"/>
      <c r="AA2997" s="419"/>
    </row>
    <row r="2998" spans="1:27" x14ac:dyDescent="0.25">
      <c r="A2998" s="419"/>
      <c r="C2998" s="419"/>
      <c r="D2998" s="419"/>
      <c r="E2998" s="419"/>
      <c r="T2998" s="420"/>
      <c r="U2998" s="421"/>
      <c r="V2998" s="421"/>
      <c r="W2998" s="421"/>
      <c r="X2998" s="422"/>
      <c r="Y2998" s="419"/>
      <c r="Z2998" s="419"/>
      <c r="AA2998" s="419"/>
    </row>
    <row r="2999" spans="1:27" x14ac:dyDescent="0.25">
      <c r="A2999" s="419"/>
      <c r="C2999" s="419"/>
      <c r="D2999" s="419"/>
      <c r="E2999" s="419"/>
      <c r="T2999" s="420"/>
      <c r="U2999" s="421"/>
      <c r="V2999" s="421"/>
      <c r="W2999" s="421"/>
      <c r="X2999" s="422"/>
      <c r="Y2999" s="419"/>
      <c r="Z2999" s="419"/>
      <c r="AA2999" s="419"/>
    </row>
    <row r="3000" spans="1:27" x14ac:dyDescent="0.25">
      <c r="A3000" s="419"/>
      <c r="C3000" s="419"/>
      <c r="D3000" s="419"/>
      <c r="E3000" s="419"/>
      <c r="T3000" s="420"/>
      <c r="U3000" s="421"/>
      <c r="V3000" s="421"/>
      <c r="W3000" s="421"/>
      <c r="X3000" s="422"/>
      <c r="Y3000" s="419"/>
      <c r="Z3000" s="419"/>
      <c r="AA3000" s="419"/>
    </row>
    <row r="3001" spans="1:27" x14ac:dyDescent="0.25">
      <c r="A3001" s="419"/>
      <c r="C3001" s="419"/>
      <c r="D3001" s="419"/>
      <c r="E3001" s="419"/>
      <c r="T3001" s="420"/>
      <c r="U3001" s="421"/>
      <c r="V3001" s="421"/>
      <c r="W3001" s="421"/>
      <c r="X3001" s="422"/>
      <c r="Y3001" s="419"/>
      <c r="Z3001" s="419"/>
      <c r="AA3001" s="419"/>
    </row>
    <row r="3002" spans="1:27" x14ac:dyDescent="0.25">
      <c r="A3002" s="419"/>
      <c r="C3002" s="419"/>
      <c r="D3002" s="419"/>
      <c r="E3002" s="419"/>
      <c r="T3002" s="420"/>
      <c r="U3002" s="421"/>
      <c r="V3002" s="421"/>
      <c r="W3002" s="421"/>
      <c r="X3002" s="422"/>
      <c r="Y3002" s="419"/>
      <c r="Z3002" s="419"/>
      <c r="AA3002" s="419"/>
    </row>
    <row r="3003" spans="1:27" x14ac:dyDescent="0.25">
      <c r="A3003" s="419"/>
      <c r="C3003" s="419"/>
      <c r="D3003" s="419"/>
      <c r="E3003" s="419"/>
      <c r="T3003" s="420"/>
      <c r="U3003" s="421"/>
      <c r="V3003" s="421"/>
      <c r="W3003" s="421"/>
      <c r="X3003" s="422"/>
      <c r="Y3003" s="419"/>
      <c r="Z3003" s="419"/>
      <c r="AA3003" s="419"/>
    </row>
    <row r="3004" spans="1:27" x14ac:dyDescent="0.25">
      <c r="A3004" s="419"/>
      <c r="C3004" s="419"/>
      <c r="D3004" s="419"/>
      <c r="E3004" s="419"/>
      <c r="T3004" s="420"/>
      <c r="U3004" s="421"/>
      <c r="V3004" s="421"/>
      <c r="W3004" s="421"/>
      <c r="X3004" s="422"/>
      <c r="Y3004" s="419"/>
      <c r="Z3004" s="419"/>
      <c r="AA3004" s="419"/>
    </row>
    <row r="3005" spans="1:27" x14ac:dyDescent="0.25">
      <c r="A3005" s="419"/>
      <c r="C3005" s="419"/>
      <c r="D3005" s="419"/>
      <c r="E3005" s="419"/>
      <c r="T3005" s="420"/>
      <c r="U3005" s="421"/>
      <c r="V3005" s="421"/>
      <c r="W3005" s="421"/>
      <c r="X3005" s="422"/>
      <c r="Y3005" s="419"/>
      <c r="Z3005" s="419"/>
      <c r="AA3005" s="419"/>
    </row>
    <row r="3006" spans="1:27" x14ac:dyDescent="0.25">
      <c r="A3006" s="419"/>
      <c r="C3006" s="419"/>
      <c r="D3006" s="419"/>
      <c r="E3006" s="419"/>
      <c r="T3006" s="420"/>
      <c r="U3006" s="421"/>
      <c r="V3006" s="421"/>
      <c r="W3006" s="421"/>
      <c r="X3006" s="422"/>
      <c r="Y3006" s="419"/>
      <c r="Z3006" s="419"/>
      <c r="AA3006" s="419"/>
    </row>
    <row r="3007" spans="1:27" x14ac:dyDescent="0.25">
      <c r="A3007" s="419"/>
      <c r="C3007" s="419"/>
      <c r="D3007" s="419"/>
      <c r="E3007" s="419"/>
      <c r="T3007" s="420"/>
      <c r="U3007" s="421"/>
      <c r="V3007" s="421"/>
      <c r="W3007" s="421"/>
      <c r="X3007" s="422"/>
      <c r="Y3007" s="419"/>
      <c r="Z3007" s="419"/>
      <c r="AA3007" s="419"/>
    </row>
    <row r="3008" spans="1:27" x14ac:dyDescent="0.25">
      <c r="A3008" s="419"/>
      <c r="C3008" s="419"/>
      <c r="D3008" s="419"/>
      <c r="E3008" s="419"/>
      <c r="T3008" s="420"/>
      <c r="U3008" s="421"/>
      <c r="V3008" s="421"/>
      <c r="W3008" s="421"/>
      <c r="X3008" s="422"/>
      <c r="Y3008" s="419"/>
      <c r="Z3008" s="419"/>
      <c r="AA3008" s="419"/>
    </row>
    <row r="3009" spans="1:27" x14ac:dyDescent="0.25">
      <c r="A3009" s="419"/>
      <c r="C3009" s="419"/>
      <c r="D3009" s="419"/>
      <c r="E3009" s="419"/>
      <c r="T3009" s="420"/>
      <c r="U3009" s="421"/>
      <c r="V3009" s="421"/>
      <c r="W3009" s="421"/>
      <c r="X3009" s="422"/>
      <c r="Y3009" s="419"/>
      <c r="Z3009" s="419"/>
      <c r="AA3009" s="419"/>
    </row>
    <row r="3010" spans="1:27" x14ac:dyDescent="0.25">
      <c r="A3010" s="419"/>
      <c r="C3010" s="419"/>
      <c r="D3010" s="419"/>
      <c r="E3010" s="419"/>
      <c r="T3010" s="420"/>
      <c r="U3010" s="421"/>
      <c r="V3010" s="421"/>
      <c r="W3010" s="421"/>
      <c r="X3010" s="422"/>
      <c r="Y3010" s="419"/>
      <c r="Z3010" s="419"/>
      <c r="AA3010" s="419"/>
    </row>
    <row r="3011" spans="1:27" x14ac:dyDescent="0.25">
      <c r="A3011" s="419"/>
      <c r="C3011" s="419"/>
      <c r="D3011" s="419"/>
      <c r="E3011" s="419"/>
      <c r="T3011" s="420"/>
      <c r="U3011" s="421"/>
      <c r="V3011" s="421"/>
      <c r="W3011" s="421"/>
      <c r="X3011" s="422"/>
      <c r="Y3011" s="419"/>
      <c r="Z3011" s="419"/>
      <c r="AA3011" s="419"/>
    </row>
    <row r="3012" spans="1:27" x14ac:dyDescent="0.25">
      <c r="A3012" s="419"/>
      <c r="C3012" s="419"/>
      <c r="D3012" s="419"/>
      <c r="E3012" s="419"/>
      <c r="T3012" s="420"/>
      <c r="U3012" s="421"/>
      <c r="V3012" s="421"/>
      <c r="W3012" s="421"/>
      <c r="X3012" s="422"/>
      <c r="Y3012" s="419"/>
      <c r="Z3012" s="419"/>
      <c r="AA3012" s="419"/>
    </row>
    <row r="3013" spans="1:27" x14ac:dyDescent="0.25">
      <c r="A3013" s="419"/>
      <c r="C3013" s="419"/>
      <c r="D3013" s="419"/>
      <c r="E3013" s="419"/>
      <c r="T3013" s="420"/>
      <c r="U3013" s="421"/>
      <c r="V3013" s="421"/>
      <c r="W3013" s="421"/>
      <c r="X3013" s="422"/>
      <c r="Y3013" s="419"/>
      <c r="Z3013" s="419"/>
      <c r="AA3013" s="419"/>
    </row>
    <row r="3014" spans="1:27" x14ac:dyDescent="0.25">
      <c r="A3014" s="419"/>
      <c r="C3014" s="419"/>
      <c r="D3014" s="419"/>
      <c r="E3014" s="419"/>
      <c r="T3014" s="420"/>
      <c r="U3014" s="421"/>
      <c r="V3014" s="421"/>
      <c r="W3014" s="421"/>
      <c r="X3014" s="422"/>
      <c r="Y3014" s="419"/>
      <c r="Z3014" s="419"/>
      <c r="AA3014" s="419"/>
    </row>
    <row r="3015" spans="1:27" x14ac:dyDescent="0.25">
      <c r="A3015" s="419"/>
      <c r="C3015" s="419"/>
      <c r="D3015" s="419"/>
      <c r="E3015" s="419"/>
      <c r="T3015" s="420"/>
      <c r="U3015" s="421"/>
      <c r="V3015" s="421"/>
      <c r="W3015" s="421"/>
      <c r="X3015" s="422"/>
      <c r="Y3015" s="419"/>
      <c r="Z3015" s="419"/>
      <c r="AA3015" s="419"/>
    </row>
    <row r="3016" spans="1:27" x14ac:dyDescent="0.25">
      <c r="A3016" s="419"/>
      <c r="C3016" s="419"/>
      <c r="D3016" s="419"/>
      <c r="E3016" s="419"/>
      <c r="T3016" s="420"/>
      <c r="U3016" s="421"/>
      <c r="V3016" s="421"/>
      <c r="W3016" s="421"/>
      <c r="X3016" s="422"/>
      <c r="Y3016" s="419"/>
      <c r="Z3016" s="419"/>
      <c r="AA3016" s="419"/>
    </row>
    <row r="3017" spans="1:27" x14ac:dyDescent="0.25">
      <c r="A3017" s="419"/>
      <c r="C3017" s="419"/>
      <c r="D3017" s="419"/>
      <c r="E3017" s="419"/>
      <c r="T3017" s="420"/>
      <c r="U3017" s="421"/>
      <c r="V3017" s="421"/>
      <c r="W3017" s="421"/>
      <c r="X3017" s="422"/>
      <c r="Y3017" s="419"/>
      <c r="Z3017" s="419"/>
      <c r="AA3017" s="419"/>
    </row>
    <row r="3018" spans="1:27" x14ac:dyDescent="0.25">
      <c r="A3018" s="419"/>
      <c r="C3018" s="419"/>
      <c r="D3018" s="419"/>
      <c r="E3018" s="419"/>
      <c r="T3018" s="420"/>
      <c r="U3018" s="421"/>
      <c r="V3018" s="421"/>
      <c r="W3018" s="421"/>
      <c r="X3018" s="422"/>
      <c r="Y3018" s="419"/>
      <c r="Z3018" s="419"/>
      <c r="AA3018" s="419"/>
    </row>
    <row r="3019" spans="1:27" x14ac:dyDescent="0.25">
      <c r="A3019" s="419"/>
      <c r="C3019" s="419"/>
      <c r="D3019" s="419"/>
      <c r="E3019" s="419"/>
      <c r="T3019" s="420"/>
      <c r="U3019" s="421"/>
      <c r="V3019" s="421"/>
      <c r="W3019" s="421"/>
      <c r="X3019" s="422"/>
      <c r="Y3019" s="419"/>
      <c r="Z3019" s="419"/>
      <c r="AA3019" s="419"/>
    </row>
    <row r="3020" spans="1:27" x14ac:dyDescent="0.25">
      <c r="A3020" s="419"/>
      <c r="C3020" s="419"/>
      <c r="D3020" s="419"/>
      <c r="E3020" s="419"/>
      <c r="T3020" s="420"/>
      <c r="U3020" s="421"/>
      <c r="V3020" s="421"/>
      <c r="W3020" s="421"/>
      <c r="X3020" s="422"/>
      <c r="Y3020" s="419"/>
      <c r="Z3020" s="419"/>
      <c r="AA3020" s="419"/>
    </row>
    <row r="3021" spans="1:27" x14ac:dyDescent="0.25">
      <c r="A3021" s="419"/>
      <c r="C3021" s="419"/>
      <c r="D3021" s="419"/>
      <c r="E3021" s="419"/>
      <c r="T3021" s="420"/>
      <c r="U3021" s="421"/>
      <c r="V3021" s="421"/>
      <c r="W3021" s="421"/>
      <c r="X3021" s="422"/>
      <c r="Y3021" s="419"/>
      <c r="Z3021" s="419"/>
      <c r="AA3021" s="419"/>
    </row>
    <row r="3022" spans="1:27" x14ac:dyDescent="0.25">
      <c r="A3022" s="419"/>
      <c r="C3022" s="419"/>
      <c r="D3022" s="419"/>
      <c r="E3022" s="419"/>
      <c r="T3022" s="420"/>
      <c r="U3022" s="421"/>
      <c r="V3022" s="421"/>
      <c r="W3022" s="421"/>
      <c r="X3022" s="422"/>
      <c r="Y3022" s="419"/>
      <c r="Z3022" s="419"/>
      <c r="AA3022" s="419"/>
    </row>
    <row r="3023" spans="1:27" x14ac:dyDescent="0.25">
      <c r="A3023" s="419"/>
      <c r="C3023" s="419"/>
      <c r="D3023" s="419"/>
      <c r="E3023" s="419"/>
      <c r="T3023" s="420"/>
      <c r="U3023" s="421"/>
      <c r="V3023" s="421"/>
      <c r="W3023" s="421"/>
      <c r="X3023" s="422"/>
      <c r="Y3023" s="419"/>
      <c r="Z3023" s="419"/>
      <c r="AA3023" s="419"/>
    </row>
    <row r="3024" spans="1:27" x14ac:dyDescent="0.25">
      <c r="A3024" s="419"/>
      <c r="C3024" s="419"/>
      <c r="D3024" s="419"/>
      <c r="E3024" s="419"/>
      <c r="T3024" s="420"/>
      <c r="U3024" s="421"/>
      <c r="V3024" s="421"/>
      <c r="W3024" s="421"/>
      <c r="X3024" s="422"/>
      <c r="Y3024" s="419"/>
      <c r="Z3024" s="419"/>
      <c r="AA3024" s="419"/>
    </row>
    <row r="3025" spans="1:27" x14ac:dyDescent="0.25">
      <c r="A3025" s="419"/>
      <c r="C3025" s="419"/>
      <c r="D3025" s="419"/>
      <c r="E3025" s="419"/>
      <c r="T3025" s="420"/>
      <c r="U3025" s="421"/>
      <c r="V3025" s="421"/>
      <c r="W3025" s="421"/>
      <c r="X3025" s="422"/>
      <c r="Y3025" s="419"/>
      <c r="Z3025" s="419"/>
      <c r="AA3025" s="419"/>
    </row>
    <row r="3026" spans="1:27" x14ac:dyDescent="0.25">
      <c r="A3026" s="419"/>
      <c r="C3026" s="419"/>
      <c r="D3026" s="419"/>
      <c r="E3026" s="419"/>
      <c r="T3026" s="420"/>
      <c r="U3026" s="421"/>
      <c r="V3026" s="421"/>
      <c r="W3026" s="421"/>
      <c r="X3026" s="422"/>
      <c r="Y3026" s="419"/>
      <c r="Z3026" s="419"/>
      <c r="AA3026" s="419"/>
    </row>
    <row r="3027" spans="1:27" x14ac:dyDescent="0.25">
      <c r="A3027" s="419"/>
      <c r="C3027" s="419"/>
      <c r="D3027" s="419"/>
      <c r="E3027" s="419"/>
      <c r="T3027" s="420"/>
      <c r="U3027" s="421"/>
      <c r="V3027" s="421"/>
      <c r="W3027" s="421"/>
      <c r="X3027" s="422"/>
      <c r="Y3027" s="419"/>
      <c r="Z3027" s="419"/>
      <c r="AA3027" s="419"/>
    </row>
    <row r="3028" spans="1:27" x14ac:dyDescent="0.25">
      <c r="A3028" s="419"/>
      <c r="C3028" s="419"/>
      <c r="D3028" s="419"/>
      <c r="E3028" s="419"/>
      <c r="T3028" s="420"/>
      <c r="U3028" s="421"/>
      <c r="V3028" s="421"/>
      <c r="W3028" s="421"/>
      <c r="X3028" s="422"/>
      <c r="Y3028" s="419"/>
      <c r="Z3028" s="419"/>
      <c r="AA3028" s="419"/>
    </row>
    <row r="3029" spans="1:27" x14ac:dyDescent="0.25">
      <c r="A3029" s="419"/>
      <c r="C3029" s="419"/>
      <c r="D3029" s="419"/>
      <c r="E3029" s="419"/>
      <c r="T3029" s="420"/>
      <c r="U3029" s="421"/>
      <c r="V3029" s="421"/>
      <c r="W3029" s="421"/>
      <c r="X3029" s="422"/>
      <c r="Y3029" s="419"/>
      <c r="Z3029" s="419"/>
      <c r="AA3029" s="419"/>
    </row>
    <row r="3030" spans="1:27" x14ac:dyDescent="0.25">
      <c r="A3030" s="419"/>
      <c r="C3030" s="419"/>
      <c r="D3030" s="419"/>
      <c r="E3030" s="419"/>
      <c r="T3030" s="420"/>
      <c r="U3030" s="421"/>
      <c r="V3030" s="421"/>
      <c r="W3030" s="421"/>
      <c r="X3030" s="422"/>
      <c r="Y3030" s="419"/>
      <c r="Z3030" s="419"/>
      <c r="AA3030" s="419"/>
    </row>
    <row r="3031" spans="1:27" x14ac:dyDescent="0.25">
      <c r="A3031" s="419"/>
      <c r="C3031" s="419"/>
      <c r="D3031" s="419"/>
      <c r="E3031" s="419"/>
      <c r="T3031" s="420"/>
      <c r="U3031" s="421"/>
      <c r="V3031" s="421"/>
      <c r="W3031" s="421"/>
      <c r="X3031" s="422"/>
      <c r="Y3031" s="419"/>
      <c r="Z3031" s="419"/>
      <c r="AA3031" s="419"/>
    </row>
    <row r="3032" spans="1:27" x14ac:dyDescent="0.25">
      <c r="A3032" s="419"/>
      <c r="C3032" s="419"/>
      <c r="D3032" s="419"/>
      <c r="E3032" s="419"/>
      <c r="T3032" s="420"/>
      <c r="U3032" s="421"/>
      <c r="V3032" s="421"/>
      <c r="W3032" s="421"/>
      <c r="X3032" s="422"/>
      <c r="Y3032" s="419"/>
      <c r="Z3032" s="419"/>
      <c r="AA3032" s="419"/>
    </row>
    <row r="3033" spans="1:27" x14ac:dyDescent="0.25">
      <c r="A3033" s="419"/>
      <c r="C3033" s="419"/>
      <c r="D3033" s="419"/>
      <c r="E3033" s="419"/>
      <c r="T3033" s="420"/>
      <c r="U3033" s="421"/>
      <c r="V3033" s="421"/>
      <c r="W3033" s="421"/>
      <c r="X3033" s="422"/>
      <c r="Y3033" s="419"/>
      <c r="Z3033" s="419"/>
      <c r="AA3033" s="419"/>
    </row>
    <row r="3034" spans="1:27" x14ac:dyDescent="0.25">
      <c r="A3034" s="419"/>
      <c r="C3034" s="419"/>
      <c r="D3034" s="419"/>
      <c r="E3034" s="419"/>
      <c r="T3034" s="420"/>
      <c r="U3034" s="421"/>
      <c r="V3034" s="421"/>
      <c r="W3034" s="421"/>
      <c r="X3034" s="422"/>
      <c r="Y3034" s="419"/>
      <c r="Z3034" s="419"/>
      <c r="AA3034" s="419"/>
    </row>
    <row r="3035" spans="1:27" x14ac:dyDescent="0.25">
      <c r="A3035" s="419"/>
      <c r="C3035" s="419"/>
      <c r="D3035" s="419"/>
      <c r="E3035" s="419"/>
      <c r="T3035" s="420"/>
      <c r="U3035" s="421"/>
      <c r="V3035" s="421"/>
      <c r="W3035" s="421"/>
      <c r="X3035" s="422"/>
      <c r="Y3035" s="419"/>
      <c r="Z3035" s="419"/>
      <c r="AA3035" s="419"/>
    </row>
    <row r="3036" spans="1:27" x14ac:dyDescent="0.25">
      <c r="A3036" s="419"/>
      <c r="C3036" s="419"/>
      <c r="D3036" s="419"/>
      <c r="E3036" s="419"/>
      <c r="T3036" s="420"/>
      <c r="U3036" s="421"/>
      <c r="V3036" s="421"/>
      <c r="W3036" s="421"/>
      <c r="X3036" s="422"/>
      <c r="Y3036" s="419"/>
      <c r="Z3036" s="419"/>
      <c r="AA3036" s="419"/>
    </row>
    <row r="3037" spans="1:27" x14ac:dyDescent="0.25">
      <c r="A3037" s="419"/>
      <c r="C3037" s="419"/>
      <c r="D3037" s="419"/>
      <c r="E3037" s="419"/>
      <c r="T3037" s="420"/>
      <c r="U3037" s="421"/>
      <c r="V3037" s="421"/>
      <c r="W3037" s="421"/>
      <c r="X3037" s="422"/>
      <c r="Y3037" s="419"/>
      <c r="Z3037" s="419"/>
      <c r="AA3037" s="419"/>
    </row>
    <row r="3038" spans="1:27" x14ac:dyDescent="0.25">
      <c r="A3038" s="419"/>
      <c r="C3038" s="419"/>
      <c r="D3038" s="419"/>
      <c r="E3038" s="419"/>
      <c r="T3038" s="420"/>
      <c r="U3038" s="421"/>
      <c r="V3038" s="421"/>
      <c r="W3038" s="421"/>
      <c r="X3038" s="422"/>
      <c r="Y3038" s="419"/>
      <c r="Z3038" s="419"/>
      <c r="AA3038" s="419"/>
    </row>
    <row r="3039" spans="1:27" x14ac:dyDescent="0.25">
      <c r="A3039" s="419"/>
      <c r="C3039" s="419"/>
      <c r="D3039" s="419"/>
      <c r="E3039" s="419"/>
      <c r="T3039" s="420"/>
      <c r="U3039" s="421"/>
      <c r="V3039" s="421"/>
      <c r="W3039" s="421"/>
      <c r="X3039" s="422"/>
      <c r="Y3039" s="419"/>
      <c r="Z3039" s="419"/>
      <c r="AA3039" s="419"/>
    </row>
    <row r="3040" spans="1:27" x14ac:dyDescent="0.25">
      <c r="A3040" s="419"/>
      <c r="C3040" s="419"/>
      <c r="D3040" s="419"/>
      <c r="E3040" s="419"/>
      <c r="T3040" s="420"/>
      <c r="U3040" s="421"/>
      <c r="V3040" s="421"/>
      <c r="W3040" s="421"/>
      <c r="X3040" s="422"/>
      <c r="Y3040" s="419"/>
      <c r="Z3040" s="419"/>
      <c r="AA3040" s="419"/>
    </row>
    <row r="3041" spans="1:27" x14ac:dyDescent="0.25">
      <c r="A3041" s="419"/>
      <c r="C3041" s="419"/>
      <c r="D3041" s="419"/>
      <c r="E3041" s="419"/>
      <c r="T3041" s="420"/>
      <c r="U3041" s="421"/>
      <c r="V3041" s="421"/>
      <c r="W3041" s="421"/>
      <c r="X3041" s="422"/>
      <c r="Y3041" s="419"/>
      <c r="Z3041" s="419"/>
      <c r="AA3041" s="419"/>
    </row>
    <row r="3042" spans="1:27" x14ac:dyDescent="0.25">
      <c r="A3042" s="419"/>
      <c r="C3042" s="419"/>
      <c r="D3042" s="419"/>
      <c r="E3042" s="419"/>
      <c r="T3042" s="420"/>
      <c r="U3042" s="421"/>
      <c r="V3042" s="421"/>
      <c r="W3042" s="421"/>
      <c r="X3042" s="422"/>
      <c r="Y3042" s="419"/>
      <c r="Z3042" s="419"/>
      <c r="AA3042" s="419"/>
    </row>
    <row r="3043" spans="1:27" x14ac:dyDescent="0.25">
      <c r="A3043" s="419"/>
      <c r="C3043" s="419"/>
      <c r="D3043" s="419"/>
      <c r="E3043" s="419"/>
      <c r="T3043" s="420"/>
      <c r="U3043" s="421"/>
      <c r="V3043" s="421"/>
      <c r="W3043" s="421"/>
      <c r="X3043" s="422"/>
      <c r="Y3043" s="419"/>
      <c r="Z3043" s="419"/>
      <c r="AA3043" s="419"/>
    </row>
    <row r="3044" spans="1:27" x14ac:dyDescent="0.25">
      <c r="A3044" s="419"/>
      <c r="C3044" s="419"/>
      <c r="D3044" s="419"/>
      <c r="E3044" s="419"/>
      <c r="T3044" s="420"/>
      <c r="U3044" s="421"/>
      <c r="V3044" s="421"/>
      <c r="W3044" s="421"/>
      <c r="X3044" s="422"/>
      <c r="Y3044" s="419"/>
      <c r="Z3044" s="419"/>
      <c r="AA3044" s="419"/>
    </row>
    <row r="3045" spans="1:27" x14ac:dyDescent="0.25">
      <c r="A3045" s="419"/>
      <c r="C3045" s="419"/>
      <c r="D3045" s="419"/>
      <c r="E3045" s="419"/>
      <c r="T3045" s="420"/>
      <c r="U3045" s="421"/>
      <c r="V3045" s="421"/>
      <c r="W3045" s="421"/>
      <c r="X3045" s="422"/>
      <c r="Y3045" s="419"/>
      <c r="Z3045" s="419"/>
      <c r="AA3045" s="419"/>
    </row>
    <row r="3046" spans="1:27" x14ac:dyDescent="0.25">
      <c r="A3046" s="419"/>
      <c r="C3046" s="419"/>
      <c r="D3046" s="419"/>
      <c r="E3046" s="419"/>
      <c r="T3046" s="420"/>
      <c r="U3046" s="421"/>
      <c r="V3046" s="421"/>
      <c r="W3046" s="421"/>
      <c r="X3046" s="422"/>
      <c r="Y3046" s="419"/>
      <c r="Z3046" s="419"/>
      <c r="AA3046" s="419"/>
    </row>
    <row r="3047" spans="1:27" x14ac:dyDescent="0.25">
      <c r="A3047" s="419"/>
      <c r="C3047" s="419"/>
      <c r="D3047" s="419"/>
      <c r="E3047" s="419"/>
      <c r="T3047" s="420"/>
      <c r="U3047" s="421"/>
      <c r="V3047" s="421"/>
      <c r="W3047" s="421"/>
      <c r="X3047" s="422"/>
      <c r="Y3047" s="419"/>
      <c r="Z3047" s="419"/>
      <c r="AA3047" s="419"/>
    </row>
    <row r="3048" spans="1:27" x14ac:dyDescent="0.25">
      <c r="A3048" s="419"/>
      <c r="C3048" s="419"/>
      <c r="D3048" s="419"/>
      <c r="E3048" s="419"/>
      <c r="T3048" s="420"/>
      <c r="U3048" s="421"/>
      <c r="V3048" s="421"/>
      <c r="W3048" s="421"/>
      <c r="X3048" s="422"/>
      <c r="Y3048" s="419"/>
      <c r="Z3048" s="419"/>
      <c r="AA3048" s="419"/>
    </row>
    <row r="3049" spans="1:27" x14ac:dyDescent="0.25">
      <c r="A3049" s="419"/>
      <c r="C3049" s="419"/>
      <c r="D3049" s="419"/>
      <c r="E3049" s="419"/>
      <c r="T3049" s="420"/>
      <c r="U3049" s="421"/>
      <c r="V3049" s="421"/>
      <c r="W3049" s="421"/>
      <c r="X3049" s="422"/>
      <c r="Y3049" s="419"/>
      <c r="Z3049" s="419"/>
      <c r="AA3049" s="419"/>
    </row>
    <row r="3050" spans="1:27" x14ac:dyDescent="0.25">
      <c r="A3050" s="419"/>
      <c r="C3050" s="419"/>
      <c r="D3050" s="419"/>
      <c r="E3050" s="419"/>
      <c r="T3050" s="420"/>
      <c r="U3050" s="421"/>
      <c r="V3050" s="421"/>
      <c r="W3050" s="421"/>
      <c r="X3050" s="422"/>
      <c r="Y3050" s="419"/>
      <c r="Z3050" s="419"/>
      <c r="AA3050" s="419"/>
    </row>
    <row r="3051" spans="1:27" x14ac:dyDescent="0.25">
      <c r="A3051" s="419"/>
      <c r="C3051" s="419"/>
      <c r="D3051" s="419"/>
      <c r="E3051" s="419"/>
      <c r="T3051" s="420"/>
      <c r="U3051" s="421"/>
      <c r="V3051" s="421"/>
      <c r="W3051" s="421"/>
      <c r="X3051" s="422"/>
      <c r="Y3051" s="419"/>
      <c r="Z3051" s="419"/>
      <c r="AA3051" s="419"/>
    </row>
    <row r="3052" spans="1:27" x14ac:dyDescent="0.25">
      <c r="A3052" s="419"/>
      <c r="C3052" s="419"/>
      <c r="D3052" s="419"/>
      <c r="E3052" s="419"/>
      <c r="T3052" s="420"/>
      <c r="U3052" s="421"/>
      <c r="V3052" s="421"/>
      <c r="W3052" s="421"/>
      <c r="X3052" s="422"/>
      <c r="Y3052" s="419"/>
      <c r="Z3052" s="419"/>
      <c r="AA3052" s="419"/>
    </row>
    <row r="3053" spans="1:27" x14ac:dyDescent="0.25">
      <c r="A3053" s="419"/>
      <c r="C3053" s="419"/>
      <c r="D3053" s="419"/>
      <c r="E3053" s="419"/>
      <c r="T3053" s="420"/>
      <c r="U3053" s="421"/>
      <c r="V3053" s="421"/>
      <c r="W3053" s="421"/>
      <c r="X3053" s="422"/>
      <c r="Y3053" s="419"/>
      <c r="Z3053" s="419"/>
      <c r="AA3053" s="419"/>
    </row>
    <row r="3054" spans="1:27" x14ac:dyDescent="0.25">
      <c r="A3054" s="419"/>
      <c r="C3054" s="419"/>
      <c r="D3054" s="419"/>
      <c r="E3054" s="419"/>
      <c r="T3054" s="420"/>
      <c r="U3054" s="421"/>
      <c r="V3054" s="421"/>
      <c r="W3054" s="421"/>
      <c r="X3054" s="422"/>
      <c r="Y3054" s="419"/>
      <c r="Z3054" s="419"/>
      <c r="AA3054" s="419"/>
    </row>
    <row r="3055" spans="1:27" x14ac:dyDescent="0.25">
      <c r="A3055" s="419"/>
      <c r="C3055" s="419"/>
      <c r="D3055" s="419"/>
      <c r="E3055" s="419"/>
      <c r="T3055" s="420"/>
      <c r="U3055" s="421"/>
      <c r="V3055" s="421"/>
      <c r="W3055" s="421"/>
      <c r="X3055" s="422"/>
      <c r="Y3055" s="419"/>
      <c r="Z3055" s="419"/>
      <c r="AA3055" s="419"/>
    </row>
    <row r="3056" spans="1:27" x14ac:dyDescent="0.25">
      <c r="A3056" s="419"/>
      <c r="C3056" s="419"/>
      <c r="D3056" s="419"/>
      <c r="E3056" s="419"/>
      <c r="T3056" s="420"/>
      <c r="U3056" s="421"/>
      <c r="V3056" s="421"/>
      <c r="W3056" s="421"/>
      <c r="X3056" s="422"/>
      <c r="Y3056" s="419"/>
      <c r="Z3056" s="419"/>
      <c r="AA3056" s="419"/>
    </row>
    <row r="3057" spans="1:27" x14ac:dyDescent="0.25">
      <c r="A3057" s="419"/>
      <c r="C3057" s="419"/>
      <c r="D3057" s="419"/>
      <c r="E3057" s="419"/>
      <c r="T3057" s="420"/>
      <c r="U3057" s="421"/>
      <c r="V3057" s="421"/>
      <c r="W3057" s="421"/>
      <c r="X3057" s="422"/>
      <c r="Y3057" s="419"/>
      <c r="Z3057" s="419"/>
      <c r="AA3057" s="419"/>
    </row>
    <row r="3058" spans="1:27" x14ac:dyDescent="0.25">
      <c r="A3058" s="419"/>
      <c r="C3058" s="419"/>
      <c r="D3058" s="419"/>
      <c r="E3058" s="419"/>
      <c r="T3058" s="420"/>
      <c r="U3058" s="421"/>
      <c r="V3058" s="421"/>
      <c r="W3058" s="421"/>
      <c r="X3058" s="422"/>
      <c r="Y3058" s="419"/>
      <c r="Z3058" s="419"/>
      <c r="AA3058" s="419"/>
    </row>
    <row r="3059" spans="1:27" x14ac:dyDescent="0.25">
      <c r="A3059" s="419"/>
      <c r="C3059" s="419"/>
      <c r="D3059" s="419"/>
      <c r="E3059" s="419"/>
      <c r="T3059" s="420"/>
      <c r="U3059" s="421"/>
      <c r="V3059" s="421"/>
      <c r="W3059" s="421"/>
      <c r="X3059" s="422"/>
      <c r="Y3059" s="419"/>
      <c r="Z3059" s="419"/>
      <c r="AA3059" s="419"/>
    </row>
    <row r="3060" spans="1:27" x14ac:dyDescent="0.25">
      <c r="A3060" s="419"/>
      <c r="C3060" s="419"/>
      <c r="D3060" s="419"/>
      <c r="E3060" s="419"/>
      <c r="T3060" s="420"/>
      <c r="U3060" s="421"/>
      <c r="V3060" s="421"/>
      <c r="W3060" s="421"/>
      <c r="X3060" s="422"/>
      <c r="Y3060" s="419"/>
      <c r="Z3060" s="419"/>
      <c r="AA3060" s="419"/>
    </row>
    <row r="3061" spans="1:27" x14ac:dyDescent="0.25">
      <c r="A3061" s="419"/>
      <c r="C3061" s="419"/>
      <c r="D3061" s="419"/>
      <c r="E3061" s="419"/>
      <c r="T3061" s="420"/>
      <c r="U3061" s="421"/>
      <c r="V3061" s="421"/>
      <c r="W3061" s="421"/>
      <c r="X3061" s="422"/>
      <c r="Y3061" s="419"/>
      <c r="Z3061" s="419"/>
      <c r="AA3061" s="419"/>
    </row>
    <row r="3062" spans="1:27" x14ac:dyDescent="0.25">
      <c r="A3062" s="419"/>
      <c r="C3062" s="419"/>
      <c r="D3062" s="419"/>
      <c r="E3062" s="419"/>
      <c r="T3062" s="420"/>
      <c r="U3062" s="421"/>
      <c r="V3062" s="421"/>
      <c r="W3062" s="421"/>
      <c r="X3062" s="422"/>
      <c r="Y3062" s="419"/>
      <c r="Z3062" s="419"/>
      <c r="AA3062" s="419"/>
    </row>
    <row r="3063" spans="1:27" x14ac:dyDescent="0.25">
      <c r="A3063" s="419"/>
      <c r="C3063" s="419"/>
      <c r="D3063" s="419"/>
      <c r="E3063" s="419"/>
      <c r="T3063" s="420"/>
      <c r="U3063" s="421"/>
      <c r="V3063" s="421"/>
      <c r="W3063" s="421"/>
      <c r="X3063" s="422"/>
      <c r="Y3063" s="419"/>
      <c r="Z3063" s="419"/>
      <c r="AA3063" s="419"/>
    </row>
    <row r="3064" spans="1:27" x14ac:dyDescent="0.25">
      <c r="A3064" s="419"/>
      <c r="C3064" s="419"/>
      <c r="D3064" s="419"/>
      <c r="E3064" s="419"/>
      <c r="T3064" s="420"/>
      <c r="U3064" s="421"/>
      <c r="V3064" s="421"/>
      <c r="W3064" s="421"/>
      <c r="X3064" s="422"/>
      <c r="Y3064" s="419"/>
      <c r="Z3064" s="419"/>
      <c r="AA3064" s="419"/>
    </row>
    <row r="3065" spans="1:27" x14ac:dyDescent="0.25">
      <c r="A3065" s="419"/>
      <c r="C3065" s="419"/>
      <c r="D3065" s="419"/>
      <c r="E3065" s="419"/>
      <c r="T3065" s="420"/>
      <c r="U3065" s="421"/>
      <c r="V3065" s="421"/>
      <c r="W3065" s="421"/>
      <c r="X3065" s="422"/>
      <c r="Y3065" s="419"/>
      <c r="Z3065" s="419"/>
      <c r="AA3065" s="419"/>
    </row>
    <row r="3066" spans="1:27" x14ac:dyDescent="0.25">
      <c r="A3066" s="419"/>
      <c r="C3066" s="419"/>
      <c r="D3066" s="419"/>
      <c r="E3066" s="419"/>
      <c r="T3066" s="420"/>
      <c r="U3066" s="421"/>
      <c r="V3066" s="421"/>
      <c r="W3066" s="421"/>
      <c r="X3066" s="422"/>
      <c r="Y3066" s="419"/>
      <c r="Z3066" s="419"/>
      <c r="AA3066" s="419"/>
    </row>
    <row r="3067" spans="1:27" x14ac:dyDescent="0.25">
      <c r="A3067" s="419"/>
      <c r="C3067" s="419"/>
      <c r="D3067" s="419"/>
      <c r="E3067" s="419"/>
      <c r="T3067" s="420"/>
      <c r="U3067" s="421"/>
      <c r="V3067" s="421"/>
      <c r="W3067" s="421"/>
      <c r="X3067" s="422"/>
      <c r="Y3067" s="419"/>
      <c r="Z3067" s="419"/>
      <c r="AA3067" s="419"/>
    </row>
    <row r="3068" spans="1:27" x14ac:dyDescent="0.25">
      <c r="A3068" s="419"/>
      <c r="C3068" s="419"/>
      <c r="D3068" s="419"/>
      <c r="E3068" s="419"/>
      <c r="T3068" s="420"/>
      <c r="U3068" s="421"/>
      <c r="V3068" s="421"/>
      <c r="W3068" s="421"/>
      <c r="X3068" s="422"/>
      <c r="Y3068" s="419"/>
      <c r="Z3068" s="419"/>
      <c r="AA3068" s="419"/>
    </row>
    <row r="3069" spans="1:27" x14ac:dyDescent="0.25">
      <c r="A3069" s="419"/>
      <c r="C3069" s="419"/>
      <c r="D3069" s="419"/>
      <c r="E3069" s="419"/>
      <c r="T3069" s="420"/>
      <c r="U3069" s="421"/>
      <c r="V3069" s="421"/>
      <c r="W3069" s="421"/>
      <c r="X3069" s="422"/>
      <c r="Y3069" s="419"/>
      <c r="Z3069" s="419"/>
      <c r="AA3069" s="419"/>
    </row>
    <row r="3070" spans="1:27" x14ac:dyDescent="0.25">
      <c r="A3070" s="419"/>
      <c r="C3070" s="419"/>
      <c r="D3070" s="419"/>
      <c r="E3070" s="419"/>
      <c r="T3070" s="420"/>
      <c r="U3070" s="421"/>
      <c r="V3070" s="421"/>
      <c r="W3070" s="421"/>
      <c r="X3070" s="422"/>
      <c r="Y3070" s="419"/>
      <c r="Z3070" s="419"/>
      <c r="AA3070" s="419"/>
    </row>
    <row r="3071" spans="1:27" x14ac:dyDescent="0.25">
      <c r="A3071" s="419"/>
      <c r="C3071" s="419"/>
      <c r="D3071" s="419"/>
      <c r="E3071" s="419"/>
      <c r="T3071" s="420"/>
      <c r="U3071" s="421"/>
      <c r="V3071" s="421"/>
      <c r="W3071" s="421"/>
      <c r="X3071" s="422"/>
      <c r="Y3071" s="419"/>
      <c r="Z3071" s="419"/>
      <c r="AA3071" s="419"/>
    </row>
    <row r="3072" spans="1:27" x14ac:dyDescent="0.25">
      <c r="A3072" s="419"/>
      <c r="C3072" s="419"/>
      <c r="D3072" s="419"/>
      <c r="E3072" s="419"/>
      <c r="T3072" s="420"/>
      <c r="U3072" s="421"/>
      <c r="V3072" s="421"/>
      <c r="W3072" s="421"/>
      <c r="X3072" s="422"/>
      <c r="Y3072" s="419"/>
      <c r="Z3072" s="419"/>
      <c r="AA3072" s="419"/>
    </row>
    <row r="3073" spans="1:27" x14ac:dyDescent="0.25">
      <c r="A3073" s="419"/>
      <c r="C3073" s="419"/>
      <c r="D3073" s="419"/>
      <c r="E3073" s="419"/>
      <c r="T3073" s="420"/>
      <c r="U3073" s="421"/>
      <c r="V3073" s="421"/>
      <c r="W3073" s="421"/>
      <c r="X3073" s="422"/>
      <c r="Y3073" s="419"/>
      <c r="Z3073" s="419"/>
      <c r="AA3073" s="419"/>
    </row>
    <row r="3074" spans="1:27" x14ac:dyDescent="0.25">
      <c r="A3074" s="419"/>
      <c r="C3074" s="419"/>
      <c r="D3074" s="419"/>
      <c r="E3074" s="419"/>
      <c r="T3074" s="420"/>
      <c r="U3074" s="421"/>
      <c r="V3074" s="421"/>
      <c r="W3074" s="421"/>
      <c r="X3074" s="422"/>
      <c r="Y3074" s="419"/>
      <c r="Z3074" s="419"/>
      <c r="AA3074" s="419"/>
    </row>
    <row r="3075" spans="1:27" x14ac:dyDescent="0.25">
      <c r="A3075" s="419"/>
      <c r="C3075" s="419"/>
      <c r="D3075" s="419"/>
      <c r="E3075" s="419"/>
      <c r="T3075" s="420"/>
      <c r="U3075" s="421"/>
      <c r="V3075" s="421"/>
      <c r="W3075" s="421"/>
      <c r="X3075" s="422"/>
      <c r="Y3075" s="419"/>
      <c r="Z3075" s="419"/>
      <c r="AA3075" s="419"/>
    </row>
    <row r="3076" spans="1:27" x14ac:dyDescent="0.25">
      <c r="A3076" s="419"/>
      <c r="C3076" s="419"/>
      <c r="D3076" s="419"/>
      <c r="E3076" s="419"/>
      <c r="T3076" s="420"/>
      <c r="U3076" s="421"/>
      <c r="V3076" s="421"/>
      <c r="W3076" s="421"/>
      <c r="X3076" s="422"/>
      <c r="Y3076" s="419"/>
      <c r="Z3076" s="419"/>
      <c r="AA3076" s="419"/>
    </row>
    <row r="3077" spans="1:27" x14ac:dyDescent="0.25">
      <c r="A3077" s="419"/>
      <c r="C3077" s="419"/>
      <c r="D3077" s="419"/>
      <c r="E3077" s="419"/>
      <c r="T3077" s="420"/>
      <c r="U3077" s="421"/>
      <c r="V3077" s="421"/>
      <c r="W3077" s="421"/>
      <c r="X3077" s="422"/>
      <c r="Y3077" s="419"/>
      <c r="Z3077" s="419"/>
      <c r="AA3077" s="419"/>
    </row>
    <row r="3078" spans="1:27" x14ac:dyDescent="0.25">
      <c r="A3078" s="419"/>
      <c r="C3078" s="419"/>
      <c r="D3078" s="419"/>
      <c r="E3078" s="419"/>
      <c r="T3078" s="420"/>
      <c r="U3078" s="421"/>
      <c r="V3078" s="421"/>
      <c r="W3078" s="421"/>
      <c r="X3078" s="422"/>
      <c r="Y3078" s="419"/>
      <c r="Z3078" s="419"/>
      <c r="AA3078" s="419"/>
    </row>
    <row r="3079" spans="1:27" x14ac:dyDescent="0.25">
      <c r="A3079" s="419"/>
      <c r="C3079" s="419"/>
      <c r="D3079" s="419"/>
      <c r="E3079" s="419"/>
      <c r="T3079" s="420"/>
      <c r="U3079" s="421"/>
      <c r="V3079" s="421"/>
      <c r="W3079" s="421"/>
      <c r="X3079" s="422"/>
      <c r="Y3079" s="419"/>
      <c r="Z3079" s="419"/>
      <c r="AA3079" s="419"/>
    </row>
    <row r="3080" spans="1:27" x14ac:dyDescent="0.25">
      <c r="A3080" s="419"/>
      <c r="C3080" s="419"/>
      <c r="D3080" s="419"/>
      <c r="E3080" s="419"/>
      <c r="T3080" s="420"/>
      <c r="U3080" s="421"/>
      <c r="V3080" s="421"/>
      <c r="W3080" s="421"/>
      <c r="X3080" s="422"/>
      <c r="Y3080" s="419"/>
      <c r="Z3080" s="419"/>
      <c r="AA3080" s="419"/>
    </row>
    <row r="3081" spans="1:27" x14ac:dyDescent="0.25">
      <c r="A3081" s="419"/>
      <c r="C3081" s="419"/>
      <c r="D3081" s="419"/>
      <c r="E3081" s="419"/>
      <c r="T3081" s="420"/>
      <c r="U3081" s="421"/>
      <c r="V3081" s="421"/>
      <c r="W3081" s="421"/>
      <c r="X3081" s="422"/>
      <c r="Y3081" s="419"/>
      <c r="Z3081" s="419"/>
      <c r="AA3081" s="419"/>
    </row>
    <row r="3082" spans="1:27" x14ac:dyDescent="0.25">
      <c r="A3082" s="419"/>
      <c r="C3082" s="419"/>
      <c r="D3082" s="419"/>
      <c r="E3082" s="419"/>
      <c r="T3082" s="420"/>
      <c r="U3082" s="421"/>
      <c r="V3082" s="421"/>
      <c r="W3082" s="421"/>
      <c r="X3082" s="422"/>
      <c r="Y3082" s="419"/>
      <c r="Z3082" s="419"/>
      <c r="AA3082" s="419"/>
    </row>
    <row r="3083" spans="1:27" x14ac:dyDescent="0.25">
      <c r="A3083" s="419"/>
      <c r="C3083" s="419"/>
      <c r="D3083" s="419"/>
      <c r="E3083" s="419"/>
      <c r="T3083" s="420"/>
      <c r="U3083" s="421"/>
      <c r="V3083" s="421"/>
      <c r="W3083" s="421"/>
      <c r="X3083" s="422"/>
      <c r="Y3083" s="419"/>
      <c r="Z3083" s="419"/>
      <c r="AA3083" s="419"/>
    </row>
    <row r="3084" spans="1:27" x14ac:dyDescent="0.25">
      <c r="A3084" s="419"/>
      <c r="C3084" s="419"/>
      <c r="D3084" s="419"/>
      <c r="E3084" s="419"/>
      <c r="T3084" s="420"/>
      <c r="U3084" s="421"/>
      <c r="V3084" s="421"/>
      <c r="W3084" s="421"/>
      <c r="X3084" s="422"/>
      <c r="Y3084" s="419"/>
      <c r="Z3084" s="419"/>
      <c r="AA3084" s="419"/>
    </row>
    <row r="3085" spans="1:27" x14ac:dyDescent="0.25">
      <c r="A3085" s="419"/>
      <c r="C3085" s="419"/>
      <c r="D3085" s="419"/>
      <c r="E3085" s="419"/>
      <c r="T3085" s="420"/>
      <c r="U3085" s="421"/>
      <c r="V3085" s="421"/>
      <c r="W3085" s="421"/>
      <c r="X3085" s="422"/>
      <c r="Y3085" s="419"/>
      <c r="Z3085" s="419"/>
      <c r="AA3085" s="419"/>
    </row>
    <row r="3086" spans="1:27" x14ac:dyDescent="0.25">
      <c r="A3086" s="419"/>
      <c r="C3086" s="419"/>
      <c r="D3086" s="419"/>
      <c r="E3086" s="419"/>
      <c r="T3086" s="420"/>
      <c r="U3086" s="421"/>
      <c r="V3086" s="421"/>
      <c r="W3086" s="421"/>
      <c r="X3086" s="422"/>
      <c r="Y3086" s="419"/>
      <c r="Z3086" s="419"/>
      <c r="AA3086" s="419"/>
    </row>
    <row r="3087" spans="1:27" x14ac:dyDescent="0.25">
      <c r="A3087" s="419"/>
      <c r="C3087" s="419"/>
      <c r="D3087" s="419"/>
      <c r="E3087" s="419"/>
      <c r="T3087" s="420"/>
      <c r="U3087" s="421"/>
      <c r="V3087" s="421"/>
      <c r="W3087" s="421"/>
      <c r="X3087" s="422"/>
      <c r="Y3087" s="419"/>
      <c r="Z3087" s="419"/>
      <c r="AA3087" s="419"/>
    </row>
    <row r="3088" spans="1:27" x14ac:dyDescent="0.25">
      <c r="A3088" s="419"/>
      <c r="C3088" s="419"/>
      <c r="D3088" s="419"/>
      <c r="E3088" s="419"/>
      <c r="T3088" s="420"/>
      <c r="U3088" s="421"/>
      <c r="V3088" s="421"/>
      <c r="W3088" s="421"/>
      <c r="X3088" s="422"/>
      <c r="Y3088" s="419"/>
      <c r="Z3088" s="419"/>
      <c r="AA3088" s="419"/>
    </row>
    <row r="3089" spans="1:27" x14ac:dyDescent="0.25">
      <c r="A3089" s="419"/>
      <c r="C3089" s="419"/>
      <c r="D3089" s="419"/>
      <c r="E3089" s="419"/>
      <c r="T3089" s="420"/>
      <c r="U3089" s="421"/>
      <c r="V3089" s="421"/>
      <c r="W3089" s="421"/>
      <c r="X3089" s="422"/>
      <c r="Y3089" s="419"/>
      <c r="Z3089" s="419"/>
      <c r="AA3089" s="419"/>
    </row>
    <row r="3090" spans="1:27" x14ac:dyDescent="0.25">
      <c r="A3090" s="419"/>
      <c r="C3090" s="419"/>
      <c r="D3090" s="419"/>
      <c r="E3090" s="419"/>
      <c r="T3090" s="420"/>
      <c r="U3090" s="421"/>
      <c r="V3090" s="421"/>
      <c r="W3090" s="421"/>
      <c r="X3090" s="422"/>
      <c r="Y3090" s="419"/>
      <c r="Z3090" s="419"/>
      <c r="AA3090" s="419"/>
    </row>
    <row r="3091" spans="1:27" x14ac:dyDescent="0.25">
      <c r="A3091" s="419"/>
      <c r="C3091" s="419"/>
      <c r="D3091" s="419"/>
      <c r="E3091" s="419"/>
      <c r="T3091" s="420"/>
      <c r="U3091" s="421"/>
      <c r="V3091" s="421"/>
      <c r="W3091" s="421"/>
      <c r="X3091" s="422"/>
      <c r="Y3091" s="419"/>
      <c r="Z3091" s="419"/>
      <c r="AA3091" s="419"/>
    </row>
    <row r="3092" spans="1:27" x14ac:dyDescent="0.25">
      <c r="A3092" s="419"/>
      <c r="C3092" s="419"/>
      <c r="D3092" s="419"/>
      <c r="E3092" s="419"/>
      <c r="T3092" s="420"/>
      <c r="U3092" s="421"/>
      <c r="V3092" s="421"/>
      <c r="W3092" s="421"/>
      <c r="X3092" s="422"/>
      <c r="Y3092" s="419"/>
      <c r="Z3092" s="419"/>
      <c r="AA3092" s="419"/>
    </row>
    <row r="3093" spans="1:27" x14ac:dyDescent="0.25">
      <c r="A3093" s="419"/>
      <c r="C3093" s="419"/>
      <c r="D3093" s="419"/>
      <c r="E3093" s="419"/>
      <c r="T3093" s="420"/>
      <c r="U3093" s="421"/>
      <c r="V3093" s="421"/>
      <c r="W3093" s="421"/>
      <c r="X3093" s="422"/>
      <c r="Y3093" s="419"/>
      <c r="Z3093" s="419"/>
      <c r="AA3093" s="419"/>
    </row>
    <row r="3094" spans="1:27" x14ac:dyDescent="0.25">
      <c r="A3094" s="419"/>
      <c r="C3094" s="419"/>
      <c r="D3094" s="419"/>
      <c r="E3094" s="419"/>
      <c r="T3094" s="420"/>
      <c r="U3094" s="421"/>
      <c r="V3094" s="421"/>
      <c r="W3094" s="421"/>
      <c r="X3094" s="422"/>
      <c r="Y3094" s="419"/>
      <c r="Z3094" s="419"/>
      <c r="AA3094" s="419"/>
    </row>
    <row r="3095" spans="1:27" x14ac:dyDescent="0.25">
      <c r="A3095" s="419"/>
      <c r="C3095" s="419"/>
      <c r="D3095" s="419"/>
      <c r="E3095" s="419"/>
      <c r="T3095" s="420"/>
      <c r="U3095" s="421"/>
      <c r="V3095" s="421"/>
      <c r="W3095" s="421"/>
      <c r="X3095" s="422"/>
      <c r="Y3095" s="419"/>
      <c r="Z3095" s="419"/>
      <c r="AA3095" s="419"/>
    </row>
    <row r="3096" spans="1:27" x14ac:dyDescent="0.25">
      <c r="A3096" s="419"/>
      <c r="C3096" s="419"/>
      <c r="D3096" s="419"/>
      <c r="E3096" s="419"/>
      <c r="T3096" s="420"/>
      <c r="U3096" s="421"/>
      <c r="V3096" s="421"/>
      <c r="W3096" s="421"/>
      <c r="X3096" s="422"/>
      <c r="Y3096" s="419"/>
      <c r="Z3096" s="419"/>
      <c r="AA3096" s="419"/>
    </row>
    <row r="3097" spans="1:27" x14ac:dyDescent="0.25">
      <c r="A3097" s="419"/>
      <c r="C3097" s="419"/>
      <c r="D3097" s="419"/>
      <c r="E3097" s="419"/>
      <c r="T3097" s="420"/>
      <c r="U3097" s="421"/>
      <c r="V3097" s="421"/>
      <c r="W3097" s="421"/>
      <c r="X3097" s="422"/>
      <c r="Y3097" s="419"/>
      <c r="Z3097" s="419"/>
      <c r="AA3097" s="419"/>
    </row>
    <row r="3098" spans="1:27" x14ac:dyDescent="0.25">
      <c r="A3098" s="419"/>
      <c r="C3098" s="419"/>
      <c r="D3098" s="419"/>
      <c r="E3098" s="419"/>
      <c r="T3098" s="420"/>
      <c r="U3098" s="421"/>
      <c r="V3098" s="421"/>
      <c r="W3098" s="421"/>
      <c r="X3098" s="422"/>
      <c r="Y3098" s="419"/>
      <c r="Z3098" s="419"/>
      <c r="AA3098" s="419"/>
    </row>
    <row r="3099" spans="1:27" x14ac:dyDescent="0.25">
      <c r="A3099" s="419"/>
      <c r="C3099" s="419"/>
      <c r="D3099" s="419"/>
      <c r="E3099" s="419"/>
      <c r="T3099" s="420"/>
      <c r="U3099" s="421"/>
      <c r="V3099" s="421"/>
      <c r="W3099" s="421"/>
      <c r="X3099" s="422"/>
      <c r="Y3099" s="419"/>
      <c r="Z3099" s="419"/>
      <c r="AA3099" s="419"/>
    </row>
    <row r="3100" spans="1:27" x14ac:dyDescent="0.25">
      <c r="A3100" s="419"/>
      <c r="C3100" s="419"/>
      <c r="D3100" s="419"/>
      <c r="E3100" s="419"/>
      <c r="T3100" s="420"/>
      <c r="U3100" s="421"/>
      <c r="V3100" s="421"/>
      <c r="W3100" s="421"/>
      <c r="X3100" s="422"/>
      <c r="Y3100" s="419"/>
      <c r="Z3100" s="419"/>
      <c r="AA3100" s="419"/>
    </row>
    <row r="3101" spans="1:27" x14ac:dyDescent="0.25">
      <c r="A3101" s="419"/>
      <c r="C3101" s="419"/>
      <c r="D3101" s="419"/>
      <c r="E3101" s="419"/>
      <c r="T3101" s="420"/>
      <c r="U3101" s="421"/>
      <c r="V3101" s="421"/>
      <c r="W3101" s="421"/>
      <c r="X3101" s="422"/>
      <c r="Y3101" s="419"/>
      <c r="Z3101" s="419"/>
      <c r="AA3101" s="419"/>
    </row>
    <row r="3102" spans="1:27" x14ac:dyDescent="0.25">
      <c r="A3102" s="419"/>
      <c r="C3102" s="419"/>
      <c r="D3102" s="419"/>
      <c r="E3102" s="419"/>
      <c r="T3102" s="420"/>
      <c r="U3102" s="421"/>
      <c r="V3102" s="421"/>
      <c r="W3102" s="421"/>
      <c r="X3102" s="422"/>
      <c r="Y3102" s="419"/>
      <c r="Z3102" s="419"/>
      <c r="AA3102" s="419"/>
    </row>
    <row r="3103" spans="1:27" x14ac:dyDescent="0.25">
      <c r="A3103" s="419"/>
      <c r="C3103" s="419"/>
      <c r="D3103" s="419"/>
      <c r="E3103" s="419"/>
      <c r="T3103" s="420"/>
      <c r="U3103" s="421"/>
      <c r="V3103" s="421"/>
      <c r="W3103" s="421"/>
      <c r="X3103" s="422"/>
      <c r="Y3103" s="419"/>
      <c r="Z3103" s="419"/>
      <c r="AA3103" s="419"/>
    </row>
    <row r="3104" spans="1:27" x14ac:dyDescent="0.25">
      <c r="A3104" s="419"/>
      <c r="C3104" s="419"/>
      <c r="D3104" s="419"/>
      <c r="E3104" s="419"/>
      <c r="T3104" s="420"/>
      <c r="U3104" s="421"/>
      <c r="V3104" s="421"/>
      <c r="W3104" s="421"/>
      <c r="X3104" s="422"/>
      <c r="Y3104" s="419"/>
      <c r="Z3104" s="419"/>
      <c r="AA3104" s="419"/>
    </row>
    <row r="3105" spans="1:27" x14ac:dyDescent="0.25">
      <c r="A3105" s="419"/>
      <c r="C3105" s="419"/>
      <c r="D3105" s="419"/>
      <c r="E3105" s="419"/>
      <c r="T3105" s="420"/>
      <c r="U3105" s="421"/>
      <c r="V3105" s="421"/>
      <c r="W3105" s="421"/>
      <c r="X3105" s="422"/>
      <c r="Y3105" s="419"/>
      <c r="Z3105" s="419"/>
      <c r="AA3105" s="419"/>
    </row>
    <row r="3106" spans="1:27" x14ac:dyDescent="0.25">
      <c r="A3106" s="419"/>
      <c r="C3106" s="419"/>
      <c r="D3106" s="419"/>
      <c r="E3106" s="419"/>
      <c r="T3106" s="420"/>
      <c r="U3106" s="421"/>
      <c r="V3106" s="421"/>
      <c r="W3106" s="421"/>
      <c r="X3106" s="422"/>
      <c r="Y3106" s="419"/>
      <c r="Z3106" s="419"/>
      <c r="AA3106" s="419"/>
    </row>
    <row r="3107" spans="1:27" x14ac:dyDescent="0.25">
      <c r="A3107" s="419"/>
      <c r="C3107" s="419"/>
      <c r="D3107" s="419"/>
      <c r="E3107" s="419"/>
      <c r="T3107" s="420"/>
      <c r="U3107" s="421"/>
      <c r="V3107" s="421"/>
      <c r="W3107" s="421"/>
      <c r="X3107" s="422"/>
      <c r="Y3107" s="419"/>
      <c r="Z3107" s="419"/>
      <c r="AA3107" s="419"/>
    </row>
    <row r="3108" spans="1:27" x14ac:dyDescent="0.25">
      <c r="A3108" s="419"/>
      <c r="C3108" s="419"/>
      <c r="D3108" s="419"/>
      <c r="E3108" s="419"/>
      <c r="T3108" s="420"/>
      <c r="U3108" s="421"/>
      <c r="V3108" s="421"/>
      <c r="W3108" s="421"/>
      <c r="X3108" s="422"/>
      <c r="Y3108" s="419"/>
      <c r="Z3108" s="419"/>
      <c r="AA3108" s="419"/>
    </row>
    <row r="3109" spans="1:27" x14ac:dyDescent="0.25">
      <c r="A3109" s="419"/>
      <c r="C3109" s="419"/>
      <c r="D3109" s="419"/>
      <c r="E3109" s="419"/>
      <c r="T3109" s="420"/>
      <c r="U3109" s="421"/>
      <c r="V3109" s="421"/>
      <c r="W3109" s="421"/>
      <c r="X3109" s="422"/>
      <c r="Y3109" s="419"/>
      <c r="Z3109" s="419"/>
      <c r="AA3109" s="419"/>
    </row>
    <row r="3110" spans="1:27" x14ac:dyDescent="0.25">
      <c r="A3110" s="419"/>
      <c r="C3110" s="419"/>
      <c r="D3110" s="419"/>
      <c r="E3110" s="419"/>
      <c r="T3110" s="420"/>
      <c r="U3110" s="421"/>
      <c r="V3110" s="421"/>
      <c r="W3110" s="421"/>
      <c r="X3110" s="422"/>
      <c r="Y3110" s="419"/>
      <c r="Z3110" s="419"/>
      <c r="AA3110" s="419"/>
    </row>
    <row r="3111" spans="1:27" x14ac:dyDescent="0.25">
      <c r="A3111" s="419"/>
      <c r="C3111" s="419"/>
      <c r="D3111" s="419"/>
      <c r="E3111" s="419"/>
      <c r="T3111" s="420"/>
      <c r="U3111" s="421"/>
      <c r="V3111" s="421"/>
      <c r="W3111" s="421"/>
      <c r="X3111" s="422"/>
      <c r="Y3111" s="419"/>
      <c r="Z3111" s="419"/>
      <c r="AA3111" s="419"/>
    </row>
    <row r="3112" spans="1:27" x14ac:dyDescent="0.25">
      <c r="A3112" s="419"/>
      <c r="C3112" s="419"/>
      <c r="D3112" s="419"/>
      <c r="E3112" s="419"/>
      <c r="T3112" s="420"/>
      <c r="U3112" s="421"/>
      <c r="V3112" s="421"/>
      <c r="W3112" s="421"/>
      <c r="X3112" s="422"/>
      <c r="Y3112" s="419"/>
      <c r="Z3112" s="419"/>
      <c r="AA3112" s="419"/>
    </row>
    <row r="3113" spans="1:27" x14ac:dyDescent="0.25">
      <c r="A3113" s="419"/>
      <c r="C3113" s="419"/>
      <c r="D3113" s="419"/>
      <c r="E3113" s="419"/>
      <c r="T3113" s="420"/>
      <c r="U3113" s="421"/>
      <c r="V3113" s="421"/>
      <c r="W3113" s="421"/>
      <c r="X3113" s="422"/>
      <c r="Y3113" s="419"/>
      <c r="Z3113" s="419"/>
      <c r="AA3113" s="419"/>
    </row>
    <row r="3114" spans="1:27" x14ac:dyDescent="0.25">
      <c r="A3114" s="419"/>
      <c r="C3114" s="419"/>
      <c r="D3114" s="419"/>
      <c r="E3114" s="419"/>
      <c r="T3114" s="420"/>
      <c r="U3114" s="421"/>
      <c r="V3114" s="421"/>
      <c r="W3114" s="421"/>
      <c r="X3114" s="422"/>
      <c r="Y3114" s="419"/>
      <c r="Z3114" s="419"/>
      <c r="AA3114" s="419"/>
    </row>
    <row r="3115" spans="1:27" x14ac:dyDescent="0.25">
      <c r="A3115" s="419"/>
      <c r="C3115" s="419"/>
      <c r="D3115" s="419"/>
      <c r="E3115" s="419"/>
      <c r="T3115" s="420"/>
      <c r="U3115" s="421"/>
      <c r="V3115" s="421"/>
      <c r="W3115" s="421"/>
      <c r="X3115" s="422"/>
      <c r="Y3115" s="419"/>
      <c r="Z3115" s="419"/>
      <c r="AA3115" s="419"/>
    </row>
    <row r="3116" spans="1:27" x14ac:dyDescent="0.25">
      <c r="A3116" s="419"/>
      <c r="C3116" s="419"/>
      <c r="D3116" s="419"/>
      <c r="E3116" s="419"/>
      <c r="T3116" s="420"/>
      <c r="U3116" s="421"/>
      <c r="V3116" s="421"/>
      <c r="W3116" s="421"/>
      <c r="X3116" s="422"/>
      <c r="Y3116" s="419"/>
      <c r="Z3116" s="419"/>
      <c r="AA3116" s="419"/>
    </row>
    <row r="3117" spans="1:27" x14ac:dyDescent="0.25">
      <c r="A3117" s="419"/>
      <c r="C3117" s="419"/>
      <c r="D3117" s="419"/>
      <c r="E3117" s="419"/>
      <c r="T3117" s="420"/>
      <c r="U3117" s="421"/>
      <c r="V3117" s="421"/>
      <c r="W3117" s="421"/>
      <c r="X3117" s="422"/>
      <c r="Y3117" s="419"/>
      <c r="Z3117" s="419"/>
      <c r="AA3117" s="419"/>
    </row>
    <row r="3118" spans="1:27" x14ac:dyDescent="0.25">
      <c r="A3118" s="419"/>
      <c r="C3118" s="419"/>
      <c r="D3118" s="419"/>
      <c r="E3118" s="419"/>
      <c r="T3118" s="420"/>
      <c r="U3118" s="421"/>
      <c r="V3118" s="421"/>
      <c r="W3118" s="421"/>
      <c r="X3118" s="422"/>
      <c r="Y3118" s="419"/>
      <c r="Z3118" s="419"/>
      <c r="AA3118" s="419"/>
    </row>
    <row r="3119" spans="1:27" x14ac:dyDescent="0.25">
      <c r="A3119" s="419"/>
      <c r="C3119" s="419"/>
      <c r="D3119" s="419"/>
      <c r="E3119" s="419"/>
      <c r="T3119" s="420"/>
      <c r="U3119" s="421"/>
      <c r="V3119" s="421"/>
      <c r="W3119" s="421"/>
      <c r="X3119" s="422"/>
      <c r="Y3119" s="419"/>
      <c r="Z3119" s="419"/>
      <c r="AA3119" s="419"/>
    </row>
    <row r="3120" spans="1:27" x14ac:dyDescent="0.25">
      <c r="A3120" s="419"/>
      <c r="C3120" s="419"/>
      <c r="D3120" s="419"/>
      <c r="E3120" s="419"/>
      <c r="T3120" s="420"/>
      <c r="U3120" s="421"/>
      <c r="V3120" s="421"/>
      <c r="W3120" s="421"/>
      <c r="X3120" s="422"/>
      <c r="Y3120" s="419"/>
      <c r="Z3120" s="419"/>
      <c r="AA3120" s="419"/>
    </row>
    <row r="3121" spans="1:27" x14ac:dyDescent="0.25">
      <c r="A3121" s="419"/>
      <c r="C3121" s="419"/>
      <c r="D3121" s="419"/>
      <c r="E3121" s="419"/>
      <c r="T3121" s="420"/>
      <c r="U3121" s="421"/>
      <c r="V3121" s="421"/>
      <c r="W3121" s="421"/>
      <c r="X3121" s="422"/>
      <c r="Y3121" s="419"/>
      <c r="Z3121" s="419"/>
      <c r="AA3121" s="419"/>
    </row>
    <row r="3122" spans="1:27" x14ac:dyDescent="0.25">
      <c r="A3122" s="419"/>
      <c r="C3122" s="419"/>
      <c r="D3122" s="419"/>
      <c r="E3122" s="419"/>
      <c r="T3122" s="420"/>
      <c r="U3122" s="421"/>
      <c r="V3122" s="421"/>
      <c r="W3122" s="421"/>
      <c r="X3122" s="422"/>
      <c r="Y3122" s="419"/>
      <c r="Z3122" s="419"/>
      <c r="AA3122" s="419"/>
    </row>
    <row r="3123" spans="1:27" x14ac:dyDescent="0.25">
      <c r="A3123" s="419"/>
      <c r="C3123" s="419"/>
      <c r="D3123" s="419"/>
      <c r="E3123" s="419"/>
      <c r="T3123" s="420"/>
      <c r="U3123" s="421"/>
      <c r="V3123" s="421"/>
      <c r="W3123" s="421"/>
      <c r="X3123" s="422"/>
      <c r="Y3123" s="419"/>
      <c r="Z3123" s="419"/>
      <c r="AA3123" s="419"/>
    </row>
    <row r="3124" spans="1:27" x14ac:dyDescent="0.25">
      <c r="A3124" s="419"/>
      <c r="C3124" s="419"/>
      <c r="D3124" s="419"/>
      <c r="E3124" s="419"/>
      <c r="T3124" s="420"/>
      <c r="U3124" s="421"/>
      <c r="V3124" s="421"/>
      <c r="W3124" s="421"/>
      <c r="X3124" s="422"/>
      <c r="Y3124" s="419"/>
      <c r="Z3124" s="419"/>
      <c r="AA3124" s="419"/>
    </row>
    <row r="3125" spans="1:27" x14ac:dyDescent="0.25">
      <c r="A3125" s="419"/>
      <c r="C3125" s="419"/>
      <c r="D3125" s="419"/>
      <c r="E3125" s="419"/>
      <c r="T3125" s="420"/>
      <c r="U3125" s="421"/>
      <c r="V3125" s="421"/>
      <c r="W3125" s="421"/>
      <c r="X3125" s="422"/>
      <c r="Y3125" s="419"/>
      <c r="Z3125" s="419"/>
      <c r="AA3125" s="419"/>
    </row>
    <row r="3126" spans="1:27" x14ac:dyDescent="0.25">
      <c r="A3126" s="419"/>
      <c r="C3126" s="419"/>
      <c r="D3126" s="419"/>
      <c r="E3126" s="419"/>
      <c r="T3126" s="420"/>
      <c r="U3126" s="421"/>
      <c r="V3126" s="421"/>
      <c r="W3126" s="421"/>
      <c r="X3126" s="422"/>
      <c r="Y3126" s="419"/>
      <c r="Z3126" s="419"/>
      <c r="AA3126" s="419"/>
    </row>
    <row r="3127" spans="1:27" x14ac:dyDescent="0.25">
      <c r="A3127" s="419"/>
      <c r="C3127" s="419"/>
      <c r="D3127" s="419"/>
      <c r="E3127" s="419"/>
      <c r="T3127" s="420"/>
      <c r="U3127" s="421"/>
      <c r="V3127" s="421"/>
      <c r="W3127" s="421"/>
      <c r="X3127" s="422"/>
      <c r="Y3127" s="419"/>
      <c r="Z3127" s="419"/>
      <c r="AA3127" s="419"/>
    </row>
    <row r="3128" spans="1:27" x14ac:dyDescent="0.25">
      <c r="A3128" s="419"/>
      <c r="C3128" s="419"/>
      <c r="D3128" s="419"/>
      <c r="E3128" s="419"/>
      <c r="T3128" s="420"/>
      <c r="U3128" s="421"/>
      <c r="V3128" s="421"/>
      <c r="W3128" s="421"/>
      <c r="X3128" s="422"/>
      <c r="Y3128" s="419"/>
      <c r="Z3128" s="419"/>
      <c r="AA3128" s="419"/>
    </row>
    <row r="3129" spans="1:27" x14ac:dyDescent="0.25">
      <c r="A3129" s="419"/>
      <c r="C3129" s="419"/>
      <c r="D3129" s="419"/>
      <c r="E3129" s="419"/>
      <c r="T3129" s="420"/>
      <c r="U3129" s="421"/>
      <c r="V3129" s="421"/>
      <c r="W3129" s="421"/>
      <c r="X3129" s="422"/>
      <c r="Y3129" s="419"/>
      <c r="Z3129" s="419"/>
      <c r="AA3129" s="419"/>
    </row>
    <row r="3130" spans="1:27" x14ac:dyDescent="0.25">
      <c r="A3130" s="419"/>
      <c r="C3130" s="419"/>
      <c r="D3130" s="419"/>
      <c r="E3130" s="419"/>
      <c r="T3130" s="420"/>
      <c r="U3130" s="421"/>
      <c r="V3130" s="421"/>
      <c r="W3130" s="421"/>
      <c r="X3130" s="422"/>
      <c r="Y3130" s="419"/>
      <c r="Z3130" s="419"/>
      <c r="AA3130" s="419"/>
    </row>
    <row r="3131" spans="1:27" x14ac:dyDescent="0.25">
      <c r="A3131" s="419"/>
      <c r="C3131" s="419"/>
      <c r="D3131" s="419"/>
      <c r="E3131" s="419"/>
      <c r="T3131" s="420"/>
      <c r="U3131" s="421"/>
      <c r="V3131" s="421"/>
      <c r="W3131" s="421"/>
      <c r="X3131" s="422"/>
      <c r="Y3131" s="419"/>
      <c r="Z3131" s="419"/>
      <c r="AA3131" s="419"/>
    </row>
    <row r="3132" spans="1:27" x14ac:dyDescent="0.25">
      <c r="A3132" s="419"/>
      <c r="C3132" s="419"/>
      <c r="D3132" s="419"/>
      <c r="E3132" s="419"/>
      <c r="T3132" s="420"/>
      <c r="U3132" s="421"/>
      <c r="V3132" s="421"/>
      <c r="W3132" s="421"/>
      <c r="X3132" s="422"/>
      <c r="Y3132" s="419"/>
      <c r="Z3132" s="419"/>
      <c r="AA3132" s="419"/>
    </row>
    <row r="3133" spans="1:27" x14ac:dyDescent="0.25">
      <c r="A3133" s="419"/>
      <c r="C3133" s="419"/>
      <c r="D3133" s="419"/>
      <c r="E3133" s="419"/>
      <c r="T3133" s="420"/>
      <c r="U3133" s="421"/>
      <c r="V3133" s="421"/>
      <c r="W3133" s="421"/>
      <c r="X3133" s="422"/>
      <c r="Y3133" s="419"/>
      <c r="Z3133" s="419"/>
      <c r="AA3133" s="419"/>
    </row>
    <row r="3134" spans="1:27" x14ac:dyDescent="0.25">
      <c r="A3134" s="419"/>
      <c r="C3134" s="419"/>
      <c r="D3134" s="419"/>
      <c r="E3134" s="419"/>
      <c r="T3134" s="420"/>
      <c r="U3134" s="421"/>
      <c r="V3134" s="421"/>
      <c r="W3134" s="421"/>
      <c r="X3134" s="422"/>
      <c r="Y3134" s="419"/>
      <c r="Z3134" s="419"/>
      <c r="AA3134" s="419"/>
    </row>
    <row r="3135" spans="1:27" x14ac:dyDescent="0.25">
      <c r="A3135" s="419"/>
      <c r="C3135" s="419"/>
      <c r="D3135" s="419"/>
      <c r="E3135" s="419"/>
      <c r="T3135" s="420"/>
      <c r="U3135" s="421"/>
      <c r="V3135" s="421"/>
      <c r="W3135" s="421"/>
      <c r="X3135" s="422"/>
      <c r="Y3135" s="419"/>
      <c r="Z3135" s="419"/>
      <c r="AA3135" s="419"/>
    </row>
    <row r="3136" spans="1:27" x14ac:dyDescent="0.25">
      <c r="A3136" s="419"/>
      <c r="C3136" s="419"/>
      <c r="D3136" s="419"/>
      <c r="E3136" s="419"/>
      <c r="T3136" s="420"/>
      <c r="U3136" s="421"/>
      <c r="V3136" s="421"/>
      <c r="W3136" s="421"/>
      <c r="X3136" s="422"/>
      <c r="Y3136" s="419"/>
      <c r="Z3136" s="419"/>
      <c r="AA3136" s="419"/>
    </row>
    <row r="3137" spans="1:27" x14ac:dyDescent="0.25">
      <c r="A3137" s="419"/>
      <c r="C3137" s="419"/>
      <c r="D3137" s="419"/>
      <c r="E3137" s="419"/>
      <c r="T3137" s="420"/>
      <c r="U3137" s="421"/>
      <c r="V3137" s="421"/>
      <c r="W3137" s="421"/>
      <c r="X3137" s="422"/>
      <c r="Y3137" s="419"/>
      <c r="Z3137" s="419"/>
      <c r="AA3137" s="419"/>
    </row>
    <row r="3138" spans="1:27" x14ac:dyDescent="0.25">
      <c r="A3138" s="419"/>
      <c r="C3138" s="419"/>
      <c r="D3138" s="419"/>
      <c r="E3138" s="419"/>
      <c r="T3138" s="420"/>
      <c r="U3138" s="421"/>
      <c r="V3138" s="421"/>
      <c r="W3138" s="421"/>
      <c r="X3138" s="422"/>
      <c r="Y3138" s="419"/>
      <c r="Z3138" s="419"/>
      <c r="AA3138" s="419"/>
    </row>
    <row r="3139" spans="1:27" x14ac:dyDescent="0.25">
      <c r="A3139" s="419"/>
      <c r="C3139" s="419"/>
      <c r="D3139" s="419"/>
      <c r="E3139" s="419"/>
      <c r="T3139" s="420"/>
      <c r="U3139" s="421"/>
      <c r="V3139" s="421"/>
      <c r="W3139" s="421"/>
      <c r="X3139" s="422"/>
      <c r="Y3139" s="419"/>
      <c r="Z3139" s="419"/>
      <c r="AA3139" s="419"/>
    </row>
    <row r="3140" spans="1:27" x14ac:dyDescent="0.25">
      <c r="A3140" s="419"/>
      <c r="C3140" s="419"/>
      <c r="D3140" s="419"/>
      <c r="E3140" s="419"/>
      <c r="T3140" s="420"/>
      <c r="U3140" s="421"/>
      <c r="V3140" s="421"/>
      <c r="W3140" s="421"/>
      <c r="X3140" s="422"/>
      <c r="Y3140" s="419"/>
      <c r="Z3140" s="419"/>
      <c r="AA3140" s="419"/>
    </row>
    <row r="3141" spans="1:27" x14ac:dyDescent="0.25">
      <c r="A3141" s="419"/>
      <c r="C3141" s="419"/>
      <c r="D3141" s="419"/>
      <c r="E3141" s="419"/>
      <c r="T3141" s="420"/>
      <c r="U3141" s="421"/>
      <c r="V3141" s="421"/>
      <c r="W3141" s="421"/>
      <c r="X3141" s="422"/>
      <c r="Y3141" s="419"/>
      <c r="Z3141" s="419"/>
      <c r="AA3141" s="419"/>
    </row>
    <row r="3142" spans="1:27" x14ac:dyDescent="0.25">
      <c r="A3142" s="419"/>
      <c r="C3142" s="419"/>
      <c r="D3142" s="419"/>
      <c r="E3142" s="419"/>
      <c r="T3142" s="420"/>
      <c r="U3142" s="421"/>
      <c r="V3142" s="421"/>
      <c r="W3142" s="421"/>
      <c r="X3142" s="422"/>
      <c r="Y3142" s="419"/>
      <c r="Z3142" s="419"/>
      <c r="AA3142" s="419"/>
    </row>
    <row r="3143" spans="1:27" x14ac:dyDescent="0.25">
      <c r="A3143" s="419"/>
      <c r="C3143" s="419"/>
      <c r="D3143" s="419"/>
      <c r="E3143" s="419"/>
      <c r="T3143" s="420"/>
      <c r="U3143" s="421"/>
      <c r="V3143" s="421"/>
      <c r="W3143" s="421"/>
      <c r="X3143" s="422"/>
      <c r="Y3143" s="419"/>
      <c r="Z3143" s="419"/>
      <c r="AA3143" s="419"/>
    </row>
    <row r="3144" spans="1:27" x14ac:dyDescent="0.25">
      <c r="A3144" s="419"/>
      <c r="C3144" s="419"/>
      <c r="D3144" s="419"/>
      <c r="E3144" s="419"/>
      <c r="T3144" s="420"/>
      <c r="U3144" s="421"/>
      <c r="V3144" s="421"/>
      <c r="W3144" s="421"/>
      <c r="X3144" s="422"/>
      <c r="Y3144" s="419"/>
      <c r="Z3144" s="419"/>
      <c r="AA3144" s="419"/>
    </row>
    <row r="3145" spans="1:27" x14ac:dyDescent="0.25">
      <c r="A3145" s="419"/>
      <c r="C3145" s="419"/>
      <c r="D3145" s="419"/>
      <c r="E3145" s="419"/>
      <c r="T3145" s="420"/>
      <c r="U3145" s="421"/>
      <c r="V3145" s="421"/>
      <c r="W3145" s="421"/>
      <c r="X3145" s="422"/>
      <c r="Y3145" s="419"/>
      <c r="Z3145" s="419"/>
      <c r="AA3145" s="419"/>
    </row>
    <row r="3146" spans="1:27" x14ac:dyDescent="0.25">
      <c r="A3146" s="419"/>
      <c r="C3146" s="419"/>
      <c r="D3146" s="419"/>
      <c r="E3146" s="419"/>
      <c r="T3146" s="420"/>
      <c r="U3146" s="421"/>
      <c r="V3146" s="421"/>
      <c r="W3146" s="421"/>
      <c r="X3146" s="422"/>
      <c r="Y3146" s="419"/>
      <c r="Z3146" s="419"/>
      <c r="AA3146" s="419"/>
    </row>
    <row r="3147" spans="1:27" x14ac:dyDescent="0.25">
      <c r="A3147" s="419"/>
      <c r="C3147" s="419"/>
      <c r="D3147" s="419"/>
      <c r="E3147" s="419"/>
      <c r="T3147" s="420"/>
      <c r="U3147" s="421"/>
      <c r="V3147" s="421"/>
      <c r="W3147" s="421"/>
      <c r="X3147" s="422"/>
      <c r="Y3147" s="419"/>
      <c r="Z3147" s="419"/>
      <c r="AA3147" s="419"/>
    </row>
    <row r="3148" spans="1:27" x14ac:dyDescent="0.25">
      <c r="A3148" s="419"/>
      <c r="C3148" s="419"/>
      <c r="D3148" s="419"/>
      <c r="E3148" s="419"/>
      <c r="T3148" s="420"/>
      <c r="U3148" s="421"/>
      <c r="V3148" s="421"/>
      <c r="W3148" s="421"/>
      <c r="X3148" s="422"/>
      <c r="Y3148" s="419"/>
      <c r="Z3148" s="419"/>
      <c r="AA3148" s="419"/>
    </row>
    <row r="3149" spans="1:27" x14ac:dyDescent="0.25">
      <c r="A3149" s="419"/>
      <c r="C3149" s="419"/>
      <c r="D3149" s="419"/>
      <c r="E3149" s="419"/>
      <c r="T3149" s="420"/>
      <c r="U3149" s="421"/>
      <c r="V3149" s="421"/>
      <c r="W3149" s="421"/>
      <c r="X3149" s="422"/>
      <c r="Y3149" s="419"/>
      <c r="Z3149" s="419"/>
      <c r="AA3149" s="419"/>
    </row>
    <row r="3150" spans="1:27" x14ac:dyDescent="0.25">
      <c r="A3150" s="419"/>
      <c r="C3150" s="419"/>
      <c r="D3150" s="419"/>
      <c r="E3150" s="419"/>
      <c r="T3150" s="420"/>
      <c r="U3150" s="421"/>
      <c r="V3150" s="421"/>
      <c r="W3150" s="421"/>
      <c r="X3150" s="422"/>
      <c r="Y3150" s="419"/>
      <c r="Z3150" s="419"/>
      <c r="AA3150" s="419"/>
    </row>
    <row r="3151" spans="1:27" x14ac:dyDescent="0.25">
      <c r="A3151" s="419"/>
      <c r="C3151" s="419"/>
      <c r="D3151" s="419"/>
      <c r="E3151" s="419"/>
      <c r="T3151" s="420"/>
      <c r="U3151" s="421"/>
      <c r="V3151" s="421"/>
      <c r="W3151" s="421"/>
      <c r="X3151" s="422"/>
      <c r="Y3151" s="419"/>
      <c r="Z3151" s="419"/>
      <c r="AA3151" s="419"/>
    </row>
    <row r="3152" spans="1:27" x14ac:dyDescent="0.25">
      <c r="A3152" s="419"/>
      <c r="C3152" s="419"/>
      <c r="D3152" s="419"/>
      <c r="E3152" s="419"/>
      <c r="T3152" s="420"/>
      <c r="U3152" s="421"/>
      <c r="V3152" s="421"/>
      <c r="W3152" s="421"/>
      <c r="X3152" s="422"/>
      <c r="Y3152" s="419"/>
      <c r="Z3152" s="419"/>
      <c r="AA3152" s="419"/>
    </row>
    <row r="3153" spans="1:27" x14ac:dyDescent="0.25">
      <c r="A3153" s="419"/>
      <c r="C3153" s="419"/>
      <c r="D3153" s="419"/>
      <c r="E3153" s="419"/>
      <c r="T3153" s="420"/>
      <c r="U3153" s="421"/>
      <c r="V3153" s="421"/>
      <c r="W3153" s="421"/>
      <c r="X3153" s="422"/>
      <c r="Y3153" s="419"/>
      <c r="Z3153" s="419"/>
      <c r="AA3153" s="419"/>
    </row>
    <row r="3154" spans="1:27" x14ac:dyDescent="0.25">
      <c r="A3154" s="419"/>
      <c r="C3154" s="419"/>
      <c r="D3154" s="419"/>
      <c r="E3154" s="419"/>
      <c r="T3154" s="420"/>
      <c r="U3154" s="421"/>
      <c r="V3154" s="421"/>
      <c r="W3154" s="421"/>
      <c r="X3154" s="422"/>
      <c r="Y3154" s="419"/>
      <c r="Z3154" s="419"/>
      <c r="AA3154" s="419"/>
    </row>
    <row r="3155" spans="1:27" x14ac:dyDescent="0.25">
      <c r="A3155" s="419"/>
      <c r="C3155" s="419"/>
      <c r="D3155" s="419"/>
      <c r="E3155" s="419"/>
      <c r="T3155" s="420"/>
      <c r="U3155" s="421"/>
      <c r="V3155" s="421"/>
      <c r="W3155" s="421"/>
      <c r="X3155" s="422"/>
      <c r="Y3155" s="419"/>
      <c r="Z3155" s="419"/>
      <c r="AA3155" s="419"/>
    </row>
    <row r="3156" spans="1:27" x14ac:dyDescent="0.25">
      <c r="A3156" s="419"/>
      <c r="C3156" s="419"/>
      <c r="D3156" s="419"/>
      <c r="E3156" s="419"/>
      <c r="T3156" s="420"/>
      <c r="U3156" s="421"/>
      <c r="V3156" s="421"/>
      <c r="W3156" s="421"/>
      <c r="X3156" s="422"/>
      <c r="Y3156" s="419"/>
      <c r="Z3156" s="419"/>
      <c r="AA3156" s="419"/>
    </row>
    <row r="3157" spans="1:27" x14ac:dyDescent="0.25">
      <c r="A3157" s="419"/>
      <c r="C3157" s="419"/>
      <c r="D3157" s="419"/>
      <c r="E3157" s="419"/>
      <c r="T3157" s="420"/>
      <c r="U3157" s="421"/>
      <c r="V3157" s="421"/>
      <c r="W3157" s="421"/>
      <c r="X3157" s="422"/>
      <c r="Y3157" s="419"/>
      <c r="Z3157" s="419"/>
      <c r="AA3157" s="419"/>
    </row>
    <row r="3158" spans="1:27" x14ac:dyDescent="0.25">
      <c r="A3158" s="419"/>
      <c r="C3158" s="419"/>
      <c r="D3158" s="419"/>
      <c r="E3158" s="419"/>
      <c r="T3158" s="420"/>
      <c r="U3158" s="421"/>
      <c r="V3158" s="421"/>
      <c r="W3158" s="421"/>
      <c r="X3158" s="422"/>
      <c r="Y3158" s="419"/>
      <c r="Z3158" s="419"/>
      <c r="AA3158" s="419"/>
    </row>
    <row r="3159" spans="1:27" x14ac:dyDescent="0.25">
      <c r="A3159" s="419"/>
      <c r="C3159" s="419"/>
      <c r="D3159" s="419"/>
      <c r="E3159" s="419"/>
      <c r="T3159" s="420"/>
      <c r="U3159" s="421"/>
      <c r="V3159" s="421"/>
      <c r="W3159" s="421"/>
      <c r="X3159" s="422"/>
      <c r="Y3159" s="419"/>
      <c r="Z3159" s="419"/>
      <c r="AA3159" s="419"/>
    </row>
    <row r="3160" spans="1:27" x14ac:dyDescent="0.25">
      <c r="A3160" s="419"/>
      <c r="C3160" s="419"/>
      <c r="D3160" s="419"/>
      <c r="E3160" s="419"/>
      <c r="T3160" s="420"/>
      <c r="U3160" s="421"/>
      <c r="V3160" s="421"/>
      <c r="W3160" s="421"/>
      <c r="X3160" s="422"/>
      <c r="Y3160" s="419"/>
      <c r="Z3160" s="419"/>
      <c r="AA3160" s="419"/>
    </row>
    <row r="3161" spans="1:27" x14ac:dyDescent="0.25">
      <c r="A3161" s="419"/>
      <c r="C3161" s="419"/>
      <c r="D3161" s="419"/>
      <c r="E3161" s="419"/>
      <c r="T3161" s="420"/>
      <c r="U3161" s="421"/>
      <c r="V3161" s="421"/>
      <c r="W3161" s="421"/>
      <c r="X3161" s="422"/>
      <c r="Y3161" s="419"/>
      <c r="Z3161" s="419"/>
      <c r="AA3161" s="419"/>
    </row>
    <row r="3162" spans="1:27" x14ac:dyDescent="0.25">
      <c r="A3162" s="419"/>
      <c r="C3162" s="419"/>
      <c r="D3162" s="419"/>
      <c r="E3162" s="419"/>
      <c r="T3162" s="420"/>
      <c r="U3162" s="421"/>
      <c r="V3162" s="421"/>
      <c r="W3162" s="421"/>
      <c r="X3162" s="422"/>
      <c r="Y3162" s="419"/>
      <c r="Z3162" s="419"/>
      <c r="AA3162" s="419"/>
    </row>
    <row r="3163" spans="1:27" x14ac:dyDescent="0.25">
      <c r="A3163" s="419"/>
      <c r="C3163" s="419"/>
      <c r="D3163" s="419"/>
      <c r="E3163" s="419"/>
      <c r="T3163" s="420"/>
      <c r="U3163" s="421"/>
      <c r="V3163" s="421"/>
      <c r="W3163" s="421"/>
      <c r="X3163" s="422"/>
      <c r="Y3163" s="419"/>
      <c r="Z3163" s="419"/>
      <c r="AA3163" s="419"/>
    </row>
    <row r="3164" spans="1:27" x14ac:dyDescent="0.25">
      <c r="A3164" s="419"/>
      <c r="C3164" s="419"/>
      <c r="D3164" s="419"/>
      <c r="E3164" s="419"/>
      <c r="T3164" s="420"/>
      <c r="U3164" s="421"/>
      <c r="V3164" s="421"/>
      <c r="W3164" s="421"/>
      <c r="X3164" s="422"/>
      <c r="Y3164" s="419"/>
      <c r="Z3164" s="419"/>
      <c r="AA3164" s="419"/>
    </row>
    <row r="3165" spans="1:27" x14ac:dyDescent="0.25">
      <c r="A3165" s="419"/>
      <c r="C3165" s="419"/>
      <c r="D3165" s="419"/>
      <c r="E3165" s="419"/>
      <c r="T3165" s="420"/>
      <c r="U3165" s="421"/>
      <c r="V3165" s="421"/>
      <c r="W3165" s="421"/>
      <c r="X3165" s="422"/>
      <c r="Y3165" s="419"/>
      <c r="Z3165" s="419"/>
      <c r="AA3165" s="419"/>
    </row>
    <row r="3166" spans="1:27" x14ac:dyDescent="0.25">
      <c r="A3166" s="419"/>
      <c r="C3166" s="419"/>
      <c r="D3166" s="419"/>
      <c r="E3166" s="419"/>
      <c r="T3166" s="420"/>
      <c r="U3166" s="421"/>
      <c r="V3166" s="421"/>
      <c r="W3166" s="421"/>
      <c r="X3166" s="422"/>
      <c r="Y3166" s="419"/>
      <c r="Z3166" s="419"/>
      <c r="AA3166" s="419"/>
    </row>
    <row r="3167" spans="1:27" x14ac:dyDescent="0.25">
      <c r="A3167" s="419"/>
      <c r="C3167" s="419"/>
      <c r="D3167" s="419"/>
      <c r="E3167" s="419"/>
      <c r="T3167" s="420"/>
      <c r="U3167" s="421"/>
      <c r="V3167" s="421"/>
      <c r="W3167" s="421"/>
      <c r="X3167" s="422"/>
      <c r="Y3167" s="419"/>
      <c r="Z3167" s="419"/>
      <c r="AA3167" s="419"/>
    </row>
    <row r="3168" spans="1:27" x14ac:dyDescent="0.25">
      <c r="A3168" s="419"/>
      <c r="C3168" s="419"/>
      <c r="D3168" s="419"/>
      <c r="E3168" s="419"/>
      <c r="T3168" s="420"/>
      <c r="U3168" s="421"/>
      <c r="V3168" s="421"/>
      <c r="W3168" s="421"/>
      <c r="X3168" s="422"/>
      <c r="Y3168" s="419"/>
      <c r="Z3168" s="419"/>
      <c r="AA3168" s="419"/>
    </row>
    <row r="3169" spans="1:27" x14ac:dyDescent="0.25">
      <c r="A3169" s="419"/>
      <c r="C3169" s="419"/>
      <c r="D3169" s="419"/>
      <c r="E3169" s="419"/>
      <c r="T3169" s="420"/>
      <c r="U3169" s="421"/>
      <c r="V3169" s="421"/>
      <c r="W3169" s="421"/>
      <c r="X3169" s="422"/>
      <c r="Y3169" s="419"/>
      <c r="Z3169" s="419"/>
      <c r="AA3169" s="419"/>
    </row>
    <row r="3170" spans="1:27" x14ac:dyDescent="0.25">
      <c r="A3170" s="419"/>
      <c r="C3170" s="419"/>
      <c r="D3170" s="419"/>
      <c r="E3170" s="419"/>
      <c r="T3170" s="420"/>
      <c r="U3170" s="421"/>
      <c r="V3170" s="421"/>
      <c r="W3170" s="421"/>
      <c r="X3170" s="422"/>
      <c r="Y3170" s="419"/>
      <c r="Z3170" s="419"/>
      <c r="AA3170" s="419"/>
    </row>
    <row r="3171" spans="1:27" x14ac:dyDescent="0.25">
      <c r="A3171" s="419"/>
      <c r="C3171" s="419"/>
      <c r="D3171" s="419"/>
      <c r="E3171" s="419"/>
      <c r="T3171" s="420"/>
      <c r="U3171" s="421"/>
      <c r="V3171" s="421"/>
      <c r="W3171" s="421"/>
      <c r="X3171" s="422"/>
      <c r="Y3171" s="419"/>
      <c r="Z3171" s="419"/>
      <c r="AA3171" s="419"/>
    </row>
    <row r="3172" spans="1:27" x14ac:dyDescent="0.25">
      <c r="A3172" s="419"/>
      <c r="C3172" s="419"/>
      <c r="D3172" s="419"/>
      <c r="E3172" s="419"/>
      <c r="T3172" s="420"/>
      <c r="U3172" s="421"/>
      <c r="V3172" s="421"/>
      <c r="W3172" s="421"/>
      <c r="X3172" s="422"/>
      <c r="Y3172" s="419"/>
      <c r="Z3172" s="419"/>
      <c r="AA3172" s="419"/>
    </row>
    <row r="3173" spans="1:27" x14ac:dyDescent="0.25">
      <c r="A3173" s="419"/>
      <c r="C3173" s="419"/>
      <c r="D3173" s="419"/>
      <c r="E3173" s="419"/>
      <c r="T3173" s="420"/>
      <c r="U3173" s="421"/>
      <c r="V3173" s="421"/>
      <c r="W3173" s="421"/>
      <c r="X3173" s="422"/>
      <c r="Y3173" s="419"/>
      <c r="Z3173" s="419"/>
      <c r="AA3173" s="419"/>
    </row>
    <row r="3174" spans="1:27" x14ac:dyDescent="0.25">
      <c r="A3174" s="419"/>
      <c r="C3174" s="419"/>
      <c r="D3174" s="419"/>
      <c r="E3174" s="419"/>
      <c r="T3174" s="420"/>
      <c r="U3174" s="421"/>
      <c r="V3174" s="421"/>
      <c r="W3174" s="421"/>
      <c r="X3174" s="422"/>
      <c r="Y3174" s="419"/>
      <c r="Z3174" s="419"/>
      <c r="AA3174" s="419"/>
    </row>
    <row r="3175" spans="1:27" x14ac:dyDescent="0.25">
      <c r="A3175" s="419"/>
      <c r="C3175" s="419"/>
      <c r="D3175" s="419"/>
      <c r="E3175" s="419"/>
      <c r="T3175" s="420"/>
      <c r="U3175" s="421"/>
      <c r="V3175" s="421"/>
      <c r="W3175" s="421"/>
      <c r="X3175" s="422"/>
      <c r="Y3175" s="419"/>
      <c r="Z3175" s="419"/>
      <c r="AA3175" s="419"/>
    </row>
    <row r="3176" spans="1:27" x14ac:dyDescent="0.25">
      <c r="A3176" s="419"/>
      <c r="C3176" s="419"/>
      <c r="D3176" s="419"/>
      <c r="E3176" s="419"/>
      <c r="T3176" s="420"/>
      <c r="U3176" s="421"/>
      <c r="V3176" s="421"/>
      <c r="W3176" s="421"/>
      <c r="X3176" s="422"/>
      <c r="Y3176" s="419"/>
      <c r="Z3176" s="419"/>
      <c r="AA3176" s="419"/>
    </row>
    <row r="3177" spans="1:27" x14ac:dyDescent="0.25">
      <c r="A3177" s="419"/>
      <c r="C3177" s="419"/>
      <c r="D3177" s="419"/>
      <c r="E3177" s="419"/>
      <c r="T3177" s="420"/>
      <c r="U3177" s="421"/>
      <c r="V3177" s="421"/>
      <c r="W3177" s="421"/>
      <c r="X3177" s="422"/>
      <c r="Y3177" s="419"/>
      <c r="Z3177" s="419"/>
      <c r="AA3177" s="419"/>
    </row>
    <row r="3178" spans="1:27" x14ac:dyDescent="0.25">
      <c r="A3178" s="419"/>
      <c r="C3178" s="419"/>
      <c r="D3178" s="419"/>
      <c r="E3178" s="419"/>
      <c r="T3178" s="420"/>
      <c r="U3178" s="421"/>
      <c r="V3178" s="421"/>
      <c r="W3178" s="421"/>
      <c r="X3178" s="422"/>
      <c r="Y3178" s="419"/>
      <c r="Z3178" s="419"/>
      <c r="AA3178" s="419"/>
    </row>
    <row r="3179" spans="1:27" x14ac:dyDescent="0.25">
      <c r="A3179" s="419"/>
      <c r="C3179" s="419"/>
      <c r="D3179" s="419"/>
      <c r="E3179" s="419"/>
      <c r="T3179" s="420"/>
      <c r="U3179" s="421"/>
      <c r="V3179" s="421"/>
      <c r="W3179" s="421"/>
      <c r="X3179" s="422"/>
      <c r="Y3179" s="419"/>
      <c r="Z3179" s="419"/>
      <c r="AA3179" s="419"/>
    </row>
    <row r="3180" spans="1:27" x14ac:dyDescent="0.25">
      <c r="A3180" s="419"/>
      <c r="C3180" s="419"/>
      <c r="D3180" s="419"/>
      <c r="E3180" s="419"/>
      <c r="T3180" s="420"/>
      <c r="U3180" s="421"/>
      <c r="V3180" s="421"/>
      <c r="W3180" s="421"/>
      <c r="X3180" s="422"/>
      <c r="Y3180" s="419"/>
      <c r="Z3180" s="419"/>
      <c r="AA3180" s="419"/>
    </row>
    <row r="3181" spans="1:27" x14ac:dyDescent="0.25">
      <c r="A3181" s="419"/>
      <c r="C3181" s="419"/>
      <c r="D3181" s="419"/>
      <c r="E3181" s="419"/>
      <c r="T3181" s="420"/>
      <c r="U3181" s="421"/>
      <c r="V3181" s="421"/>
      <c r="W3181" s="421"/>
      <c r="X3181" s="422"/>
      <c r="Y3181" s="419"/>
      <c r="Z3181" s="419"/>
      <c r="AA3181" s="419"/>
    </row>
    <row r="3182" spans="1:27" x14ac:dyDescent="0.25">
      <c r="A3182" s="419"/>
      <c r="C3182" s="419"/>
      <c r="D3182" s="419"/>
      <c r="E3182" s="419"/>
      <c r="T3182" s="420"/>
      <c r="U3182" s="421"/>
      <c r="V3182" s="421"/>
      <c r="W3182" s="421"/>
      <c r="X3182" s="422"/>
      <c r="Y3182" s="419"/>
      <c r="Z3182" s="419"/>
      <c r="AA3182" s="419"/>
    </row>
    <row r="3183" spans="1:27" x14ac:dyDescent="0.25">
      <c r="A3183" s="419"/>
      <c r="C3183" s="419"/>
      <c r="D3183" s="419"/>
      <c r="E3183" s="419"/>
      <c r="T3183" s="420"/>
      <c r="U3183" s="421"/>
      <c r="V3183" s="421"/>
      <c r="W3183" s="421"/>
      <c r="X3183" s="422"/>
      <c r="Y3183" s="419"/>
      <c r="Z3183" s="419"/>
      <c r="AA3183" s="419"/>
    </row>
    <row r="3184" spans="1:27" x14ac:dyDescent="0.25">
      <c r="A3184" s="419"/>
      <c r="C3184" s="419"/>
      <c r="D3184" s="419"/>
      <c r="E3184" s="419"/>
      <c r="T3184" s="420"/>
      <c r="U3184" s="421"/>
      <c r="V3184" s="421"/>
      <c r="W3184" s="421"/>
      <c r="X3184" s="422"/>
      <c r="Y3184" s="419"/>
      <c r="Z3184" s="419"/>
      <c r="AA3184" s="419"/>
    </row>
    <row r="3185" spans="1:27" x14ac:dyDescent="0.25">
      <c r="A3185" s="419"/>
      <c r="C3185" s="419"/>
      <c r="D3185" s="419"/>
      <c r="E3185" s="419"/>
      <c r="T3185" s="420"/>
      <c r="U3185" s="421"/>
      <c r="V3185" s="421"/>
      <c r="W3185" s="421"/>
      <c r="X3185" s="422"/>
      <c r="Y3185" s="419"/>
      <c r="Z3185" s="419"/>
      <c r="AA3185" s="419"/>
    </row>
    <row r="3186" spans="1:27" x14ac:dyDescent="0.25">
      <c r="A3186" s="419"/>
      <c r="C3186" s="419"/>
      <c r="D3186" s="419"/>
      <c r="E3186" s="419"/>
      <c r="T3186" s="420"/>
      <c r="U3186" s="421"/>
      <c r="V3186" s="421"/>
      <c r="W3186" s="421"/>
      <c r="X3186" s="422"/>
      <c r="Y3186" s="419"/>
      <c r="Z3186" s="419"/>
      <c r="AA3186" s="419"/>
    </row>
    <row r="3187" spans="1:27" x14ac:dyDescent="0.25">
      <c r="A3187" s="419"/>
      <c r="C3187" s="419"/>
      <c r="D3187" s="419"/>
      <c r="E3187" s="419"/>
      <c r="T3187" s="420"/>
      <c r="U3187" s="421"/>
      <c r="V3187" s="421"/>
      <c r="W3187" s="421"/>
      <c r="X3187" s="422"/>
      <c r="Y3187" s="419"/>
      <c r="Z3187" s="419"/>
      <c r="AA3187" s="419"/>
    </row>
    <row r="3188" spans="1:27" x14ac:dyDescent="0.25">
      <c r="A3188" s="419"/>
      <c r="C3188" s="419"/>
      <c r="D3188" s="419"/>
      <c r="E3188" s="419"/>
      <c r="T3188" s="420"/>
      <c r="U3188" s="421"/>
      <c r="V3188" s="421"/>
      <c r="W3188" s="421"/>
      <c r="X3188" s="422"/>
      <c r="Y3188" s="419"/>
      <c r="Z3188" s="419"/>
      <c r="AA3188" s="419"/>
    </row>
    <row r="3189" spans="1:27" x14ac:dyDescent="0.25">
      <c r="A3189" s="419"/>
      <c r="C3189" s="419"/>
      <c r="D3189" s="419"/>
      <c r="E3189" s="419"/>
      <c r="T3189" s="420"/>
      <c r="U3189" s="421"/>
      <c r="V3189" s="421"/>
      <c r="W3189" s="421"/>
      <c r="X3189" s="422"/>
      <c r="Y3189" s="419"/>
      <c r="Z3189" s="419"/>
      <c r="AA3189" s="419"/>
    </row>
    <row r="3190" spans="1:27" x14ac:dyDescent="0.25">
      <c r="A3190" s="419"/>
      <c r="C3190" s="419"/>
      <c r="D3190" s="419"/>
      <c r="E3190" s="419"/>
      <c r="T3190" s="420"/>
      <c r="U3190" s="421"/>
      <c r="V3190" s="421"/>
      <c r="W3190" s="421"/>
      <c r="X3190" s="422"/>
      <c r="Y3190" s="419"/>
      <c r="Z3190" s="419"/>
      <c r="AA3190" s="419"/>
    </row>
    <row r="3191" spans="1:27" x14ac:dyDescent="0.25">
      <c r="A3191" s="419"/>
      <c r="C3191" s="419"/>
      <c r="D3191" s="419"/>
      <c r="E3191" s="419"/>
      <c r="T3191" s="420"/>
      <c r="U3191" s="421"/>
      <c r="V3191" s="421"/>
      <c r="W3191" s="421"/>
      <c r="X3191" s="422"/>
      <c r="Y3191" s="419"/>
      <c r="Z3191" s="419"/>
      <c r="AA3191" s="419"/>
    </row>
    <row r="3192" spans="1:27" x14ac:dyDescent="0.25">
      <c r="A3192" s="419"/>
      <c r="C3192" s="419"/>
      <c r="D3192" s="419"/>
      <c r="E3192" s="419"/>
      <c r="T3192" s="420"/>
      <c r="U3192" s="421"/>
      <c r="V3192" s="421"/>
      <c r="W3192" s="421"/>
      <c r="X3192" s="422"/>
      <c r="Y3192" s="419"/>
      <c r="Z3192" s="419"/>
      <c r="AA3192" s="419"/>
    </row>
    <row r="3193" spans="1:27" x14ac:dyDescent="0.25">
      <c r="A3193" s="419"/>
      <c r="C3193" s="419"/>
      <c r="D3193" s="419"/>
      <c r="E3193" s="419"/>
      <c r="T3193" s="420"/>
      <c r="U3193" s="421"/>
      <c r="V3193" s="421"/>
      <c r="W3193" s="421"/>
      <c r="X3193" s="422"/>
      <c r="Y3193" s="419"/>
      <c r="Z3193" s="419"/>
      <c r="AA3193" s="419"/>
    </row>
    <row r="3194" spans="1:27" x14ac:dyDescent="0.25">
      <c r="A3194" s="419"/>
      <c r="C3194" s="419"/>
      <c r="D3194" s="419"/>
      <c r="E3194" s="419"/>
      <c r="T3194" s="420"/>
      <c r="U3194" s="421"/>
      <c r="V3194" s="421"/>
      <c r="W3194" s="421"/>
      <c r="X3194" s="422"/>
      <c r="Y3194" s="419"/>
      <c r="Z3194" s="419"/>
      <c r="AA3194" s="419"/>
    </row>
    <row r="3195" spans="1:27" x14ac:dyDescent="0.25">
      <c r="A3195" s="419"/>
      <c r="C3195" s="419"/>
      <c r="D3195" s="419"/>
      <c r="E3195" s="419"/>
      <c r="T3195" s="420"/>
      <c r="U3195" s="421"/>
      <c r="V3195" s="421"/>
      <c r="W3195" s="421"/>
      <c r="X3195" s="422"/>
      <c r="Y3195" s="419"/>
      <c r="Z3195" s="419"/>
      <c r="AA3195" s="419"/>
    </row>
    <row r="3196" spans="1:27" x14ac:dyDescent="0.25">
      <c r="A3196" s="419"/>
      <c r="C3196" s="419"/>
      <c r="D3196" s="419"/>
      <c r="E3196" s="419"/>
      <c r="T3196" s="420"/>
      <c r="U3196" s="421"/>
      <c r="V3196" s="421"/>
      <c r="W3196" s="421"/>
      <c r="X3196" s="422"/>
      <c r="Y3196" s="419"/>
      <c r="Z3196" s="419"/>
      <c r="AA3196" s="419"/>
    </row>
    <row r="3197" spans="1:27" x14ac:dyDescent="0.25">
      <c r="A3197" s="419"/>
      <c r="C3197" s="419"/>
      <c r="D3197" s="419"/>
      <c r="E3197" s="419"/>
      <c r="T3197" s="420"/>
      <c r="U3197" s="421"/>
      <c r="V3197" s="421"/>
      <c r="W3197" s="421"/>
      <c r="X3197" s="422"/>
      <c r="Y3197" s="419"/>
      <c r="Z3197" s="419"/>
      <c r="AA3197" s="419"/>
    </row>
    <row r="3198" spans="1:27" x14ac:dyDescent="0.25">
      <c r="A3198" s="419"/>
      <c r="C3198" s="419"/>
      <c r="D3198" s="419"/>
      <c r="E3198" s="419"/>
      <c r="T3198" s="420"/>
      <c r="U3198" s="421"/>
      <c r="V3198" s="421"/>
      <c r="W3198" s="421"/>
      <c r="X3198" s="422"/>
      <c r="Y3198" s="419"/>
      <c r="Z3198" s="419"/>
      <c r="AA3198" s="419"/>
    </row>
    <row r="3199" spans="1:27" x14ac:dyDescent="0.25">
      <c r="A3199" s="419"/>
      <c r="C3199" s="419"/>
      <c r="D3199" s="419"/>
      <c r="E3199" s="419"/>
      <c r="T3199" s="420"/>
      <c r="U3199" s="421"/>
      <c r="V3199" s="421"/>
      <c r="W3199" s="421"/>
      <c r="X3199" s="422"/>
      <c r="Y3199" s="419"/>
      <c r="Z3199" s="419"/>
      <c r="AA3199" s="419"/>
    </row>
    <row r="3200" spans="1:27" x14ac:dyDescent="0.25">
      <c r="A3200" s="419"/>
      <c r="C3200" s="419"/>
      <c r="D3200" s="419"/>
      <c r="E3200" s="419"/>
      <c r="T3200" s="420"/>
      <c r="U3200" s="421"/>
      <c r="V3200" s="421"/>
      <c r="W3200" s="421"/>
      <c r="X3200" s="422"/>
      <c r="Y3200" s="419"/>
      <c r="Z3200" s="419"/>
      <c r="AA3200" s="419"/>
    </row>
    <row r="3201" spans="1:27" x14ac:dyDescent="0.25">
      <c r="A3201" s="419"/>
      <c r="C3201" s="419"/>
      <c r="D3201" s="419"/>
      <c r="E3201" s="419"/>
      <c r="T3201" s="420"/>
      <c r="U3201" s="421"/>
      <c r="V3201" s="421"/>
      <c r="W3201" s="421"/>
      <c r="X3201" s="422"/>
      <c r="Y3201" s="419"/>
      <c r="Z3201" s="419"/>
      <c r="AA3201" s="419"/>
    </row>
    <row r="3202" spans="1:27" x14ac:dyDescent="0.25">
      <c r="A3202" s="419"/>
      <c r="C3202" s="419"/>
      <c r="D3202" s="419"/>
      <c r="E3202" s="419"/>
      <c r="T3202" s="420"/>
      <c r="U3202" s="421"/>
      <c r="V3202" s="421"/>
      <c r="W3202" s="421"/>
      <c r="X3202" s="422"/>
      <c r="Y3202" s="419"/>
      <c r="Z3202" s="419"/>
      <c r="AA3202" s="419"/>
    </row>
    <row r="3203" spans="1:27" x14ac:dyDescent="0.25">
      <c r="A3203" s="419"/>
      <c r="C3203" s="419"/>
      <c r="D3203" s="419"/>
      <c r="E3203" s="419"/>
      <c r="T3203" s="420"/>
      <c r="U3203" s="421"/>
      <c r="V3203" s="421"/>
      <c r="W3203" s="421"/>
      <c r="X3203" s="422"/>
      <c r="Y3203" s="419"/>
      <c r="Z3203" s="419"/>
      <c r="AA3203" s="419"/>
    </row>
    <row r="3204" spans="1:27" x14ac:dyDescent="0.25">
      <c r="A3204" s="419"/>
      <c r="C3204" s="419"/>
      <c r="D3204" s="419"/>
      <c r="E3204" s="419"/>
      <c r="T3204" s="420"/>
      <c r="U3204" s="421"/>
      <c r="V3204" s="421"/>
      <c r="W3204" s="421"/>
      <c r="X3204" s="422"/>
      <c r="Y3204" s="419"/>
      <c r="Z3204" s="419"/>
      <c r="AA3204" s="419"/>
    </row>
    <row r="3205" spans="1:27" x14ac:dyDescent="0.25">
      <c r="A3205" s="419"/>
      <c r="C3205" s="419"/>
      <c r="D3205" s="419"/>
      <c r="E3205" s="419"/>
      <c r="T3205" s="420"/>
      <c r="U3205" s="421"/>
      <c r="V3205" s="421"/>
      <c r="W3205" s="421"/>
      <c r="X3205" s="422"/>
      <c r="Y3205" s="419"/>
      <c r="Z3205" s="419"/>
      <c r="AA3205" s="419"/>
    </row>
    <row r="3206" spans="1:27" x14ac:dyDescent="0.25">
      <c r="A3206" s="419"/>
      <c r="C3206" s="419"/>
      <c r="D3206" s="419"/>
      <c r="E3206" s="419"/>
      <c r="T3206" s="420"/>
      <c r="U3206" s="421"/>
      <c r="V3206" s="421"/>
      <c r="W3206" s="421"/>
      <c r="X3206" s="422"/>
      <c r="Y3206" s="419"/>
      <c r="Z3206" s="419"/>
      <c r="AA3206" s="419"/>
    </row>
    <row r="3207" spans="1:27" x14ac:dyDescent="0.25">
      <c r="A3207" s="419"/>
      <c r="C3207" s="419"/>
      <c r="D3207" s="419"/>
      <c r="E3207" s="419"/>
      <c r="T3207" s="420"/>
      <c r="U3207" s="421"/>
      <c r="V3207" s="421"/>
      <c r="W3207" s="421"/>
      <c r="X3207" s="422"/>
      <c r="Y3207" s="419"/>
      <c r="Z3207" s="419"/>
      <c r="AA3207" s="419"/>
    </row>
    <row r="3208" spans="1:27" x14ac:dyDescent="0.25">
      <c r="A3208" s="419"/>
      <c r="C3208" s="419"/>
      <c r="D3208" s="419"/>
      <c r="E3208" s="419"/>
      <c r="T3208" s="420"/>
      <c r="U3208" s="421"/>
      <c r="V3208" s="421"/>
      <c r="W3208" s="421"/>
      <c r="X3208" s="422"/>
      <c r="Y3208" s="419"/>
      <c r="Z3208" s="419"/>
      <c r="AA3208" s="419"/>
    </row>
    <row r="3209" spans="1:27" x14ac:dyDescent="0.25">
      <c r="A3209" s="419"/>
      <c r="C3209" s="419"/>
      <c r="D3209" s="419"/>
      <c r="E3209" s="419"/>
      <c r="T3209" s="420"/>
      <c r="U3209" s="421"/>
      <c r="V3209" s="421"/>
      <c r="W3209" s="421"/>
      <c r="X3209" s="422"/>
      <c r="Y3209" s="419"/>
      <c r="Z3209" s="419"/>
      <c r="AA3209" s="419"/>
    </row>
    <row r="3210" spans="1:27" x14ac:dyDescent="0.25">
      <c r="A3210" s="419"/>
      <c r="C3210" s="419"/>
      <c r="D3210" s="419"/>
      <c r="E3210" s="419"/>
      <c r="T3210" s="420"/>
      <c r="U3210" s="421"/>
      <c r="V3210" s="421"/>
      <c r="W3210" s="421"/>
      <c r="X3210" s="422"/>
      <c r="Y3210" s="419"/>
      <c r="Z3210" s="419"/>
      <c r="AA3210" s="419"/>
    </row>
    <row r="3211" spans="1:27" x14ac:dyDescent="0.25">
      <c r="A3211" s="419"/>
      <c r="C3211" s="419"/>
      <c r="D3211" s="419"/>
      <c r="E3211" s="419"/>
      <c r="T3211" s="420"/>
      <c r="U3211" s="421"/>
      <c r="V3211" s="421"/>
      <c r="W3211" s="421"/>
      <c r="X3211" s="422"/>
      <c r="Y3211" s="419"/>
      <c r="Z3211" s="419"/>
      <c r="AA3211" s="419"/>
    </row>
    <row r="3212" spans="1:27" x14ac:dyDescent="0.25">
      <c r="A3212" s="419"/>
      <c r="C3212" s="419"/>
      <c r="D3212" s="419"/>
      <c r="E3212" s="419"/>
      <c r="T3212" s="420"/>
      <c r="U3212" s="421"/>
      <c r="V3212" s="421"/>
      <c r="W3212" s="421"/>
      <c r="X3212" s="422"/>
      <c r="Y3212" s="419"/>
      <c r="Z3212" s="419"/>
      <c r="AA3212" s="419"/>
    </row>
    <row r="3213" spans="1:27" x14ac:dyDescent="0.25">
      <c r="A3213" s="419"/>
      <c r="C3213" s="419"/>
      <c r="D3213" s="419"/>
      <c r="E3213" s="419"/>
      <c r="T3213" s="420"/>
      <c r="U3213" s="421"/>
      <c r="V3213" s="421"/>
      <c r="W3213" s="421"/>
      <c r="X3213" s="422"/>
      <c r="Y3213" s="419"/>
      <c r="Z3213" s="419"/>
      <c r="AA3213" s="419"/>
    </row>
    <row r="3214" spans="1:27" x14ac:dyDescent="0.25">
      <c r="A3214" s="419"/>
      <c r="C3214" s="419"/>
      <c r="D3214" s="419"/>
      <c r="E3214" s="419"/>
      <c r="T3214" s="420"/>
      <c r="U3214" s="421"/>
      <c r="V3214" s="421"/>
      <c r="W3214" s="421"/>
      <c r="X3214" s="422"/>
      <c r="Y3214" s="419"/>
      <c r="Z3214" s="419"/>
      <c r="AA3214" s="419"/>
    </row>
    <row r="3215" spans="1:27" x14ac:dyDescent="0.25">
      <c r="A3215" s="419"/>
      <c r="C3215" s="419"/>
      <c r="D3215" s="419"/>
      <c r="E3215" s="419"/>
      <c r="T3215" s="420"/>
      <c r="U3215" s="421"/>
      <c r="V3215" s="421"/>
      <c r="W3215" s="421"/>
      <c r="X3215" s="422"/>
      <c r="Y3215" s="419"/>
      <c r="Z3215" s="419"/>
      <c r="AA3215" s="419"/>
    </row>
    <row r="3216" spans="1:27" x14ac:dyDescent="0.25">
      <c r="A3216" s="419"/>
      <c r="C3216" s="419"/>
      <c r="D3216" s="419"/>
      <c r="E3216" s="419"/>
      <c r="T3216" s="420"/>
      <c r="U3216" s="421"/>
      <c r="V3216" s="421"/>
      <c r="W3216" s="421"/>
      <c r="X3216" s="422"/>
      <c r="Y3216" s="419"/>
      <c r="Z3216" s="419"/>
      <c r="AA3216" s="419"/>
    </row>
    <row r="3217" spans="1:27" x14ac:dyDescent="0.25">
      <c r="A3217" s="419"/>
      <c r="C3217" s="419"/>
      <c r="D3217" s="419"/>
      <c r="E3217" s="419"/>
      <c r="T3217" s="420"/>
      <c r="U3217" s="421"/>
      <c r="V3217" s="421"/>
      <c r="W3217" s="421"/>
      <c r="X3217" s="422"/>
      <c r="Y3217" s="419"/>
      <c r="Z3217" s="419"/>
      <c r="AA3217" s="419"/>
    </row>
    <row r="3218" spans="1:27" x14ac:dyDescent="0.25">
      <c r="A3218" s="419"/>
      <c r="C3218" s="419"/>
      <c r="D3218" s="419"/>
      <c r="E3218" s="419"/>
      <c r="T3218" s="420"/>
      <c r="U3218" s="421"/>
      <c r="V3218" s="421"/>
      <c r="W3218" s="421"/>
      <c r="X3218" s="422"/>
      <c r="Y3218" s="419"/>
      <c r="Z3218" s="419"/>
      <c r="AA3218" s="419"/>
    </row>
    <row r="3219" spans="1:27" x14ac:dyDescent="0.25">
      <c r="A3219" s="419"/>
      <c r="C3219" s="419"/>
      <c r="D3219" s="419"/>
      <c r="E3219" s="419"/>
      <c r="T3219" s="420"/>
      <c r="U3219" s="421"/>
      <c r="V3219" s="421"/>
      <c r="W3219" s="421"/>
      <c r="X3219" s="422"/>
      <c r="Y3219" s="419"/>
      <c r="Z3219" s="419"/>
      <c r="AA3219" s="419"/>
    </row>
    <row r="3220" spans="1:27" x14ac:dyDescent="0.25">
      <c r="A3220" s="419"/>
      <c r="C3220" s="419"/>
      <c r="D3220" s="419"/>
      <c r="E3220" s="419"/>
      <c r="T3220" s="420"/>
      <c r="U3220" s="421"/>
      <c r="V3220" s="421"/>
      <c r="W3220" s="421"/>
      <c r="X3220" s="422"/>
      <c r="Y3220" s="419"/>
      <c r="Z3220" s="419"/>
      <c r="AA3220" s="419"/>
    </row>
    <row r="3221" spans="1:27" x14ac:dyDescent="0.25">
      <c r="A3221" s="419"/>
      <c r="C3221" s="419"/>
      <c r="D3221" s="419"/>
      <c r="E3221" s="419"/>
      <c r="T3221" s="420"/>
      <c r="U3221" s="421"/>
      <c r="V3221" s="421"/>
      <c r="W3221" s="421"/>
      <c r="X3221" s="422"/>
      <c r="Y3221" s="419"/>
      <c r="Z3221" s="419"/>
      <c r="AA3221" s="419"/>
    </row>
    <row r="3222" spans="1:27" x14ac:dyDescent="0.25">
      <c r="A3222" s="419"/>
      <c r="C3222" s="419"/>
      <c r="D3222" s="419"/>
      <c r="E3222" s="419"/>
      <c r="T3222" s="420"/>
      <c r="U3222" s="421"/>
      <c r="V3222" s="421"/>
      <c r="W3222" s="421"/>
      <c r="X3222" s="422"/>
      <c r="Y3222" s="419"/>
      <c r="Z3222" s="419"/>
      <c r="AA3222" s="419"/>
    </row>
    <row r="3223" spans="1:27" x14ac:dyDescent="0.25">
      <c r="A3223" s="419"/>
      <c r="C3223" s="419"/>
      <c r="D3223" s="419"/>
      <c r="E3223" s="419"/>
      <c r="T3223" s="420"/>
      <c r="U3223" s="421"/>
      <c r="V3223" s="421"/>
      <c r="W3223" s="421"/>
      <c r="X3223" s="422"/>
      <c r="Y3223" s="419"/>
      <c r="Z3223" s="419"/>
      <c r="AA3223" s="419"/>
    </row>
    <row r="3224" spans="1:27" x14ac:dyDescent="0.25">
      <c r="A3224" s="419"/>
      <c r="C3224" s="419"/>
      <c r="D3224" s="419"/>
      <c r="E3224" s="419"/>
      <c r="T3224" s="420"/>
      <c r="U3224" s="421"/>
      <c r="V3224" s="421"/>
      <c r="W3224" s="421"/>
      <c r="X3224" s="422"/>
      <c r="Y3224" s="419"/>
      <c r="Z3224" s="419"/>
      <c r="AA3224" s="419"/>
    </row>
    <row r="3225" spans="1:27" x14ac:dyDescent="0.25">
      <c r="A3225" s="419"/>
      <c r="C3225" s="419"/>
      <c r="D3225" s="419"/>
      <c r="E3225" s="419"/>
      <c r="T3225" s="420"/>
      <c r="U3225" s="421"/>
      <c r="V3225" s="421"/>
      <c r="W3225" s="421"/>
      <c r="X3225" s="422"/>
      <c r="Y3225" s="419"/>
      <c r="Z3225" s="419"/>
      <c r="AA3225" s="419"/>
    </row>
    <row r="3226" spans="1:27" x14ac:dyDescent="0.25">
      <c r="A3226" s="419"/>
      <c r="C3226" s="419"/>
      <c r="D3226" s="419"/>
      <c r="E3226" s="419"/>
      <c r="T3226" s="420"/>
      <c r="U3226" s="421"/>
      <c r="V3226" s="421"/>
      <c r="W3226" s="421"/>
      <c r="X3226" s="422"/>
      <c r="Y3226" s="419"/>
      <c r="Z3226" s="419"/>
      <c r="AA3226" s="419"/>
    </row>
    <row r="3227" spans="1:27" x14ac:dyDescent="0.25">
      <c r="A3227" s="419"/>
      <c r="C3227" s="419"/>
      <c r="D3227" s="419"/>
      <c r="E3227" s="419"/>
      <c r="T3227" s="420"/>
      <c r="U3227" s="421"/>
      <c r="V3227" s="421"/>
      <c r="W3227" s="421"/>
      <c r="X3227" s="422"/>
      <c r="Y3227" s="419"/>
      <c r="Z3227" s="419"/>
      <c r="AA3227" s="419"/>
    </row>
    <row r="3228" spans="1:27" x14ac:dyDescent="0.25">
      <c r="A3228" s="419"/>
      <c r="C3228" s="419"/>
      <c r="D3228" s="419"/>
      <c r="E3228" s="419"/>
      <c r="T3228" s="420"/>
      <c r="U3228" s="421"/>
      <c r="V3228" s="421"/>
      <c r="W3228" s="421"/>
      <c r="X3228" s="422"/>
      <c r="Y3228" s="419"/>
      <c r="Z3228" s="419"/>
      <c r="AA3228" s="419"/>
    </row>
    <row r="3229" spans="1:27" x14ac:dyDescent="0.25">
      <c r="A3229" s="419"/>
      <c r="C3229" s="419"/>
      <c r="D3229" s="419"/>
      <c r="E3229" s="419"/>
      <c r="T3229" s="420"/>
      <c r="U3229" s="421"/>
      <c r="V3229" s="421"/>
      <c r="W3229" s="421"/>
      <c r="X3229" s="422"/>
      <c r="Y3229" s="419"/>
      <c r="Z3229" s="419"/>
      <c r="AA3229" s="419"/>
    </row>
    <row r="3230" spans="1:27" x14ac:dyDescent="0.25">
      <c r="A3230" s="419"/>
      <c r="C3230" s="419"/>
      <c r="D3230" s="419"/>
      <c r="E3230" s="419"/>
      <c r="T3230" s="420"/>
      <c r="U3230" s="421"/>
      <c r="V3230" s="421"/>
      <c r="W3230" s="421"/>
      <c r="X3230" s="422"/>
      <c r="Y3230" s="419"/>
      <c r="Z3230" s="419"/>
      <c r="AA3230" s="419"/>
    </row>
    <row r="3231" spans="1:27" x14ac:dyDescent="0.25">
      <c r="A3231" s="419"/>
      <c r="C3231" s="419"/>
      <c r="D3231" s="419"/>
      <c r="E3231" s="419"/>
      <c r="T3231" s="420"/>
      <c r="U3231" s="421"/>
      <c r="V3231" s="421"/>
      <c r="W3231" s="421"/>
      <c r="X3231" s="422"/>
      <c r="Y3231" s="419"/>
      <c r="Z3231" s="419"/>
      <c r="AA3231" s="419"/>
    </row>
    <row r="3232" spans="1:27" x14ac:dyDescent="0.25">
      <c r="A3232" s="419"/>
      <c r="C3232" s="419"/>
      <c r="D3232" s="419"/>
      <c r="E3232" s="419"/>
      <c r="T3232" s="420"/>
      <c r="U3232" s="421"/>
      <c r="V3232" s="421"/>
      <c r="W3232" s="421"/>
      <c r="X3232" s="422"/>
      <c r="Y3232" s="419"/>
      <c r="Z3232" s="419"/>
      <c r="AA3232" s="419"/>
    </row>
    <row r="3233" spans="1:27" x14ac:dyDescent="0.25">
      <c r="A3233" s="419"/>
      <c r="C3233" s="419"/>
      <c r="D3233" s="419"/>
      <c r="E3233" s="419"/>
      <c r="T3233" s="420"/>
      <c r="U3233" s="421"/>
      <c r="V3233" s="421"/>
      <c r="W3233" s="421"/>
      <c r="X3233" s="422"/>
      <c r="Y3233" s="419"/>
      <c r="Z3233" s="419"/>
      <c r="AA3233" s="419"/>
    </row>
    <row r="3234" spans="1:27" x14ac:dyDescent="0.25">
      <c r="A3234" s="419"/>
      <c r="C3234" s="419"/>
      <c r="D3234" s="419"/>
      <c r="E3234" s="419"/>
      <c r="T3234" s="420"/>
      <c r="U3234" s="421"/>
      <c r="V3234" s="421"/>
      <c r="W3234" s="421"/>
      <c r="X3234" s="422"/>
      <c r="Y3234" s="419"/>
      <c r="Z3234" s="419"/>
      <c r="AA3234" s="419"/>
    </row>
    <row r="3235" spans="1:27" x14ac:dyDescent="0.25">
      <c r="A3235" s="419"/>
      <c r="C3235" s="419"/>
      <c r="D3235" s="419"/>
      <c r="E3235" s="419"/>
      <c r="T3235" s="420"/>
      <c r="U3235" s="421"/>
      <c r="V3235" s="421"/>
      <c r="W3235" s="421"/>
      <c r="X3235" s="422"/>
      <c r="Y3235" s="419"/>
      <c r="Z3235" s="419"/>
      <c r="AA3235" s="419"/>
    </row>
    <row r="3236" spans="1:27" x14ac:dyDescent="0.25">
      <c r="A3236" s="419"/>
      <c r="C3236" s="419"/>
      <c r="D3236" s="419"/>
      <c r="E3236" s="419"/>
      <c r="T3236" s="420"/>
      <c r="U3236" s="421"/>
      <c r="V3236" s="421"/>
      <c r="W3236" s="421"/>
      <c r="X3236" s="422"/>
      <c r="Y3236" s="419"/>
      <c r="Z3236" s="419"/>
      <c r="AA3236" s="419"/>
    </row>
    <row r="3237" spans="1:27" x14ac:dyDescent="0.25">
      <c r="A3237" s="419"/>
      <c r="C3237" s="419"/>
      <c r="D3237" s="419"/>
      <c r="E3237" s="419"/>
      <c r="T3237" s="420"/>
      <c r="U3237" s="421"/>
      <c r="V3237" s="421"/>
      <c r="W3237" s="421"/>
      <c r="X3237" s="422"/>
      <c r="Y3237" s="419"/>
      <c r="Z3237" s="419"/>
      <c r="AA3237" s="419"/>
    </row>
    <row r="3238" spans="1:27" x14ac:dyDescent="0.25">
      <c r="A3238" s="419"/>
      <c r="C3238" s="419"/>
      <c r="D3238" s="419"/>
      <c r="E3238" s="419"/>
      <c r="T3238" s="420"/>
      <c r="U3238" s="421"/>
      <c r="V3238" s="421"/>
      <c r="W3238" s="421"/>
      <c r="X3238" s="422"/>
      <c r="Y3238" s="419"/>
      <c r="Z3238" s="419"/>
      <c r="AA3238" s="419"/>
    </row>
    <row r="3239" spans="1:27" x14ac:dyDescent="0.25">
      <c r="A3239" s="419"/>
      <c r="C3239" s="419"/>
      <c r="D3239" s="419"/>
      <c r="E3239" s="419"/>
      <c r="T3239" s="420"/>
      <c r="U3239" s="421"/>
      <c r="V3239" s="421"/>
      <c r="W3239" s="421"/>
      <c r="X3239" s="422"/>
      <c r="Y3239" s="419"/>
      <c r="Z3239" s="419"/>
      <c r="AA3239" s="419"/>
    </row>
    <row r="3240" spans="1:27" x14ac:dyDescent="0.25">
      <c r="A3240" s="419"/>
      <c r="C3240" s="419"/>
      <c r="D3240" s="419"/>
      <c r="E3240" s="419"/>
      <c r="T3240" s="420"/>
      <c r="U3240" s="421"/>
      <c r="V3240" s="421"/>
      <c r="W3240" s="421"/>
      <c r="X3240" s="422"/>
      <c r="Y3240" s="419"/>
      <c r="Z3240" s="419"/>
      <c r="AA3240" s="419"/>
    </row>
    <row r="3241" spans="1:27" x14ac:dyDescent="0.25">
      <c r="A3241" s="419"/>
      <c r="C3241" s="419"/>
      <c r="D3241" s="419"/>
      <c r="E3241" s="419"/>
      <c r="T3241" s="420"/>
      <c r="U3241" s="421"/>
      <c r="V3241" s="421"/>
      <c r="W3241" s="421"/>
      <c r="X3241" s="422"/>
      <c r="Y3241" s="419"/>
      <c r="Z3241" s="419"/>
      <c r="AA3241" s="419"/>
    </row>
    <row r="3242" spans="1:27" x14ac:dyDescent="0.25">
      <c r="A3242" s="419"/>
      <c r="C3242" s="419"/>
      <c r="D3242" s="419"/>
      <c r="E3242" s="419"/>
      <c r="T3242" s="420"/>
      <c r="U3242" s="421"/>
      <c r="V3242" s="421"/>
      <c r="W3242" s="421"/>
      <c r="X3242" s="422"/>
      <c r="Y3242" s="419"/>
      <c r="Z3242" s="419"/>
      <c r="AA3242" s="419"/>
    </row>
    <row r="3243" spans="1:27" x14ac:dyDescent="0.25">
      <c r="A3243" s="419"/>
      <c r="C3243" s="419"/>
      <c r="D3243" s="419"/>
      <c r="E3243" s="419"/>
      <c r="T3243" s="420"/>
      <c r="U3243" s="421"/>
      <c r="V3243" s="421"/>
      <c r="W3243" s="421"/>
      <c r="X3243" s="422"/>
      <c r="Y3243" s="419"/>
      <c r="Z3243" s="419"/>
      <c r="AA3243" s="419"/>
    </row>
    <row r="3244" spans="1:27" x14ac:dyDescent="0.25">
      <c r="A3244" s="419"/>
      <c r="C3244" s="419"/>
      <c r="D3244" s="419"/>
      <c r="E3244" s="419"/>
      <c r="T3244" s="420"/>
      <c r="U3244" s="421"/>
      <c r="V3244" s="421"/>
      <c r="W3244" s="421"/>
      <c r="X3244" s="422"/>
      <c r="Y3244" s="419"/>
      <c r="Z3244" s="419"/>
      <c r="AA3244" s="419"/>
    </row>
    <row r="3245" spans="1:27" x14ac:dyDescent="0.25">
      <c r="A3245" s="419"/>
      <c r="C3245" s="419"/>
      <c r="D3245" s="419"/>
      <c r="E3245" s="419"/>
      <c r="T3245" s="420"/>
      <c r="U3245" s="421"/>
      <c r="V3245" s="421"/>
      <c r="W3245" s="421"/>
      <c r="X3245" s="422"/>
      <c r="Y3245" s="419"/>
      <c r="Z3245" s="419"/>
      <c r="AA3245" s="419"/>
    </row>
    <row r="3246" spans="1:27" x14ac:dyDescent="0.25">
      <c r="A3246" s="419"/>
      <c r="C3246" s="419"/>
      <c r="D3246" s="419"/>
      <c r="E3246" s="419"/>
      <c r="T3246" s="420"/>
      <c r="U3246" s="421"/>
      <c r="V3246" s="421"/>
      <c r="W3246" s="421"/>
      <c r="X3246" s="422"/>
      <c r="Y3246" s="419"/>
      <c r="Z3246" s="419"/>
      <c r="AA3246" s="419"/>
    </row>
    <row r="3247" spans="1:27" x14ac:dyDescent="0.25">
      <c r="A3247" s="419"/>
      <c r="C3247" s="419"/>
      <c r="D3247" s="419"/>
      <c r="E3247" s="419"/>
      <c r="T3247" s="420"/>
      <c r="U3247" s="421"/>
      <c r="V3247" s="421"/>
      <c r="W3247" s="421"/>
      <c r="X3247" s="422"/>
      <c r="Y3247" s="419"/>
      <c r="Z3247" s="419"/>
      <c r="AA3247" s="419"/>
    </row>
    <row r="3248" spans="1:27" x14ac:dyDescent="0.25">
      <c r="A3248" s="419"/>
      <c r="C3248" s="419"/>
      <c r="D3248" s="419"/>
      <c r="E3248" s="419"/>
      <c r="T3248" s="420"/>
      <c r="U3248" s="421"/>
      <c r="V3248" s="421"/>
      <c r="W3248" s="421"/>
      <c r="X3248" s="422"/>
      <c r="Y3248" s="419"/>
      <c r="Z3248" s="419"/>
      <c r="AA3248" s="419"/>
    </row>
    <row r="3249" spans="1:27" x14ac:dyDescent="0.25">
      <c r="A3249" s="419"/>
      <c r="C3249" s="419"/>
      <c r="D3249" s="419"/>
      <c r="E3249" s="419"/>
      <c r="T3249" s="420"/>
      <c r="U3249" s="421"/>
      <c r="V3249" s="421"/>
      <c r="W3249" s="421"/>
      <c r="X3249" s="422"/>
      <c r="Y3249" s="419"/>
      <c r="Z3249" s="419"/>
      <c r="AA3249" s="419"/>
    </row>
    <row r="3250" spans="1:27" x14ac:dyDescent="0.25">
      <c r="A3250" s="419"/>
      <c r="C3250" s="419"/>
      <c r="D3250" s="419"/>
      <c r="E3250" s="419"/>
      <c r="T3250" s="420"/>
      <c r="U3250" s="421"/>
      <c r="V3250" s="421"/>
      <c r="W3250" s="421"/>
      <c r="X3250" s="422"/>
      <c r="Y3250" s="419"/>
      <c r="Z3250" s="419"/>
      <c r="AA3250" s="419"/>
    </row>
    <row r="3251" spans="1:27" x14ac:dyDescent="0.25">
      <c r="A3251" s="419"/>
      <c r="C3251" s="419"/>
      <c r="D3251" s="419"/>
      <c r="E3251" s="419"/>
      <c r="T3251" s="420"/>
      <c r="U3251" s="421"/>
      <c r="V3251" s="421"/>
      <c r="W3251" s="421"/>
      <c r="X3251" s="422"/>
      <c r="Y3251" s="419"/>
      <c r="Z3251" s="419"/>
      <c r="AA3251" s="419"/>
    </row>
    <row r="3252" spans="1:27" x14ac:dyDescent="0.25">
      <c r="A3252" s="419"/>
      <c r="C3252" s="419"/>
      <c r="D3252" s="419"/>
      <c r="E3252" s="419"/>
      <c r="T3252" s="420"/>
      <c r="U3252" s="421"/>
      <c r="V3252" s="421"/>
      <c r="W3252" s="421"/>
      <c r="X3252" s="422"/>
      <c r="Y3252" s="419"/>
      <c r="Z3252" s="419"/>
      <c r="AA3252" s="419"/>
    </row>
    <row r="3253" spans="1:27" x14ac:dyDescent="0.25">
      <c r="A3253" s="419"/>
      <c r="C3253" s="419"/>
      <c r="D3253" s="419"/>
      <c r="E3253" s="419"/>
      <c r="T3253" s="420"/>
      <c r="U3253" s="421"/>
      <c r="V3253" s="421"/>
      <c r="W3253" s="421"/>
      <c r="X3253" s="422"/>
      <c r="Y3253" s="419"/>
      <c r="Z3253" s="419"/>
      <c r="AA3253" s="419"/>
    </row>
    <row r="3254" spans="1:27" x14ac:dyDescent="0.25">
      <c r="A3254" s="419"/>
      <c r="C3254" s="419"/>
      <c r="D3254" s="419"/>
      <c r="E3254" s="419"/>
      <c r="T3254" s="420"/>
      <c r="U3254" s="421"/>
      <c r="V3254" s="421"/>
      <c r="W3254" s="421"/>
      <c r="X3254" s="422"/>
      <c r="Y3254" s="419"/>
      <c r="Z3254" s="419"/>
      <c r="AA3254" s="419"/>
    </row>
    <row r="3255" spans="1:27" x14ac:dyDescent="0.25">
      <c r="A3255" s="419"/>
      <c r="C3255" s="419"/>
      <c r="D3255" s="419"/>
      <c r="E3255" s="419"/>
      <c r="T3255" s="420"/>
      <c r="U3255" s="421"/>
      <c r="V3255" s="421"/>
      <c r="W3255" s="421"/>
      <c r="X3255" s="422"/>
      <c r="Y3255" s="419"/>
      <c r="Z3255" s="419"/>
      <c r="AA3255" s="419"/>
    </row>
    <row r="3256" spans="1:27" x14ac:dyDescent="0.25">
      <c r="A3256" s="419"/>
      <c r="C3256" s="419"/>
      <c r="D3256" s="419"/>
      <c r="E3256" s="419"/>
      <c r="T3256" s="420"/>
      <c r="U3256" s="421"/>
      <c r="V3256" s="421"/>
      <c r="W3256" s="421"/>
      <c r="X3256" s="422"/>
      <c r="Y3256" s="419"/>
      <c r="Z3256" s="419"/>
      <c r="AA3256" s="419"/>
    </row>
    <row r="3257" spans="1:27" x14ac:dyDescent="0.25">
      <c r="A3257" s="419"/>
      <c r="C3257" s="419"/>
      <c r="D3257" s="419"/>
      <c r="E3257" s="419"/>
      <c r="T3257" s="420"/>
      <c r="U3257" s="421"/>
      <c r="V3257" s="421"/>
      <c r="W3257" s="421"/>
      <c r="X3257" s="422"/>
      <c r="Y3257" s="419"/>
      <c r="Z3257" s="419"/>
      <c r="AA3257" s="419"/>
    </row>
    <row r="3258" spans="1:27" x14ac:dyDescent="0.25">
      <c r="A3258" s="419"/>
      <c r="C3258" s="419"/>
      <c r="D3258" s="419"/>
      <c r="E3258" s="419"/>
      <c r="T3258" s="420"/>
      <c r="U3258" s="421"/>
      <c r="V3258" s="421"/>
      <c r="W3258" s="421"/>
      <c r="X3258" s="422"/>
      <c r="Y3258" s="419"/>
      <c r="Z3258" s="419"/>
      <c r="AA3258" s="419"/>
    </row>
    <row r="3259" spans="1:27" x14ac:dyDescent="0.25">
      <c r="A3259" s="419"/>
      <c r="C3259" s="419"/>
      <c r="D3259" s="419"/>
      <c r="E3259" s="419"/>
      <c r="T3259" s="420"/>
      <c r="U3259" s="421"/>
      <c r="V3259" s="421"/>
      <c r="W3259" s="421"/>
      <c r="X3259" s="422"/>
      <c r="Y3259" s="419"/>
      <c r="Z3259" s="419"/>
      <c r="AA3259" s="419"/>
    </row>
    <row r="3260" spans="1:27" x14ac:dyDescent="0.25">
      <c r="A3260" s="419"/>
      <c r="C3260" s="419"/>
      <c r="D3260" s="419"/>
      <c r="E3260" s="419"/>
      <c r="T3260" s="420"/>
      <c r="U3260" s="421"/>
      <c r="V3260" s="421"/>
      <c r="W3260" s="421"/>
      <c r="X3260" s="422"/>
      <c r="Y3260" s="419"/>
      <c r="Z3260" s="419"/>
      <c r="AA3260" s="419"/>
    </row>
    <row r="3261" spans="1:27" x14ac:dyDescent="0.25">
      <c r="A3261" s="419"/>
      <c r="C3261" s="419"/>
      <c r="D3261" s="419"/>
      <c r="E3261" s="419"/>
      <c r="T3261" s="420"/>
      <c r="U3261" s="421"/>
      <c r="V3261" s="421"/>
      <c r="W3261" s="421"/>
      <c r="X3261" s="422"/>
      <c r="Y3261" s="419"/>
      <c r="Z3261" s="419"/>
      <c r="AA3261" s="419"/>
    </row>
    <row r="3262" spans="1:27" x14ac:dyDescent="0.25">
      <c r="A3262" s="419"/>
      <c r="C3262" s="419"/>
      <c r="D3262" s="419"/>
      <c r="E3262" s="419"/>
      <c r="T3262" s="420"/>
      <c r="U3262" s="421"/>
      <c r="V3262" s="421"/>
      <c r="W3262" s="421"/>
      <c r="X3262" s="422"/>
      <c r="Y3262" s="419"/>
      <c r="Z3262" s="419"/>
      <c r="AA3262" s="419"/>
    </row>
    <row r="3263" spans="1:27" x14ac:dyDescent="0.25">
      <c r="A3263" s="419"/>
      <c r="C3263" s="419"/>
      <c r="D3263" s="419"/>
      <c r="E3263" s="419"/>
      <c r="T3263" s="420"/>
      <c r="U3263" s="421"/>
      <c r="V3263" s="421"/>
      <c r="W3263" s="421"/>
      <c r="X3263" s="422"/>
      <c r="Y3263" s="419"/>
      <c r="Z3263" s="419"/>
      <c r="AA3263" s="419"/>
    </row>
    <row r="3264" spans="1:27" x14ac:dyDescent="0.25">
      <c r="A3264" s="419"/>
      <c r="C3264" s="419"/>
      <c r="D3264" s="419"/>
      <c r="E3264" s="419"/>
      <c r="T3264" s="420"/>
      <c r="U3264" s="421"/>
      <c r="V3264" s="421"/>
      <c r="W3264" s="421"/>
      <c r="X3264" s="422"/>
      <c r="Y3264" s="419"/>
      <c r="Z3264" s="419"/>
      <c r="AA3264" s="419"/>
    </row>
    <row r="3265" spans="1:27" x14ac:dyDescent="0.25">
      <c r="A3265" s="419"/>
      <c r="C3265" s="419"/>
      <c r="D3265" s="419"/>
      <c r="E3265" s="419"/>
      <c r="T3265" s="420"/>
      <c r="U3265" s="421"/>
      <c r="V3265" s="421"/>
      <c r="W3265" s="421"/>
      <c r="X3265" s="422"/>
      <c r="Y3265" s="419"/>
      <c r="Z3265" s="419"/>
      <c r="AA3265" s="419"/>
    </row>
    <row r="3266" spans="1:27" x14ac:dyDescent="0.25">
      <c r="A3266" s="419"/>
      <c r="C3266" s="419"/>
      <c r="D3266" s="419"/>
      <c r="E3266" s="419"/>
      <c r="T3266" s="420"/>
      <c r="U3266" s="421"/>
      <c r="V3266" s="421"/>
      <c r="W3266" s="421"/>
      <c r="X3266" s="422"/>
      <c r="Y3266" s="419"/>
      <c r="Z3266" s="419"/>
      <c r="AA3266" s="419"/>
    </row>
    <row r="3267" spans="1:27" x14ac:dyDescent="0.25">
      <c r="A3267" s="419"/>
      <c r="C3267" s="419"/>
      <c r="D3267" s="419"/>
      <c r="E3267" s="419"/>
      <c r="T3267" s="420"/>
      <c r="U3267" s="421"/>
      <c r="V3267" s="421"/>
      <c r="W3267" s="421"/>
      <c r="X3267" s="422"/>
      <c r="Y3267" s="419"/>
      <c r="Z3267" s="419"/>
      <c r="AA3267" s="419"/>
    </row>
    <row r="3268" spans="1:27" x14ac:dyDescent="0.25">
      <c r="A3268" s="419"/>
      <c r="C3268" s="419"/>
      <c r="D3268" s="419"/>
      <c r="E3268" s="419"/>
      <c r="T3268" s="420"/>
      <c r="U3268" s="421"/>
      <c r="V3268" s="421"/>
      <c r="W3268" s="421"/>
      <c r="X3268" s="422"/>
      <c r="Y3268" s="419"/>
      <c r="Z3268" s="419"/>
      <c r="AA3268" s="419"/>
    </row>
    <row r="3269" spans="1:27" x14ac:dyDescent="0.25">
      <c r="A3269" s="419"/>
      <c r="C3269" s="419"/>
      <c r="D3269" s="419"/>
      <c r="E3269" s="419"/>
      <c r="T3269" s="420"/>
      <c r="U3269" s="421"/>
      <c r="V3269" s="421"/>
      <c r="W3269" s="421"/>
      <c r="X3269" s="422"/>
      <c r="Y3269" s="419"/>
      <c r="Z3269" s="419"/>
      <c r="AA3269" s="419"/>
    </row>
    <row r="3270" spans="1:27" x14ac:dyDescent="0.25">
      <c r="A3270" s="419"/>
      <c r="C3270" s="419"/>
      <c r="D3270" s="419"/>
      <c r="E3270" s="419"/>
      <c r="T3270" s="420"/>
      <c r="U3270" s="421"/>
      <c r="V3270" s="421"/>
      <c r="W3270" s="421"/>
      <c r="X3270" s="422"/>
      <c r="Y3270" s="419"/>
      <c r="Z3270" s="419"/>
      <c r="AA3270" s="419"/>
    </row>
    <row r="3271" spans="1:27" x14ac:dyDescent="0.25">
      <c r="A3271" s="419"/>
      <c r="C3271" s="419"/>
      <c r="D3271" s="419"/>
      <c r="E3271" s="419"/>
      <c r="T3271" s="420"/>
      <c r="U3271" s="421"/>
      <c r="V3271" s="421"/>
      <c r="W3271" s="421"/>
      <c r="X3271" s="422"/>
      <c r="Y3271" s="419"/>
      <c r="Z3271" s="419"/>
      <c r="AA3271" s="419"/>
    </row>
    <row r="3272" spans="1:27" x14ac:dyDescent="0.25">
      <c r="A3272" s="419"/>
      <c r="C3272" s="419"/>
      <c r="D3272" s="419"/>
      <c r="E3272" s="419"/>
      <c r="T3272" s="420"/>
      <c r="U3272" s="421"/>
      <c r="V3272" s="421"/>
      <c r="W3272" s="421"/>
      <c r="X3272" s="422"/>
      <c r="Y3272" s="419"/>
      <c r="Z3272" s="419"/>
      <c r="AA3272" s="419"/>
    </row>
    <row r="3273" spans="1:27" x14ac:dyDescent="0.25">
      <c r="A3273" s="419"/>
      <c r="C3273" s="419"/>
      <c r="D3273" s="419"/>
      <c r="E3273" s="419"/>
      <c r="T3273" s="420"/>
      <c r="U3273" s="421"/>
      <c r="V3273" s="421"/>
      <c r="W3273" s="421"/>
      <c r="X3273" s="422"/>
      <c r="Y3273" s="419"/>
      <c r="Z3273" s="419"/>
      <c r="AA3273" s="419"/>
    </row>
    <row r="3274" spans="1:27" x14ac:dyDescent="0.25">
      <c r="A3274" s="419"/>
      <c r="C3274" s="419"/>
      <c r="D3274" s="419"/>
      <c r="E3274" s="419"/>
      <c r="T3274" s="420"/>
      <c r="U3274" s="421"/>
      <c r="V3274" s="421"/>
      <c r="W3274" s="421"/>
      <c r="X3274" s="422"/>
      <c r="Y3274" s="419"/>
      <c r="Z3274" s="419"/>
      <c r="AA3274" s="419"/>
    </row>
    <row r="3275" spans="1:27" x14ac:dyDescent="0.25">
      <c r="A3275" s="419"/>
      <c r="C3275" s="419"/>
      <c r="D3275" s="419"/>
      <c r="E3275" s="419"/>
      <c r="T3275" s="420"/>
      <c r="U3275" s="421"/>
      <c r="V3275" s="421"/>
      <c r="W3275" s="421"/>
      <c r="X3275" s="422"/>
      <c r="Y3275" s="419"/>
      <c r="Z3275" s="419"/>
      <c r="AA3275" s="419"/>
    </row>
    <row r="3276" spans="1:27" x14ac:dyDescent="0.25">
      <c r="A3276" s="419"/>
      <c r="C3276" s="419"/>
      <c r="D3276" s="419"/>
      <c r="E3276" s="419"/>
      <c r="T3276" s="420"/>
      <c r="U3276" s="421"/>
      <c r="V3276" s="421"/>
      <c r="W3276" s="421"/>
      <c r="X3276" s="422"/>
      <c r="Y3276" s="419"/>
      <c r="Z3276" s="419"/>
      <c r="AA3276" s="419"/>
    </row>
    <row r="3277" spans="1:27" x14ac:dyDescent="0.25">
      <c r="A3277" s="419"/>
      <c r="C3277" s="419"/>
      <c r="D3277" s="419"/>
      <c r="E3277" s="419"/>
      <c r="T3277" s="420"/>
      <c r="U3277" s="421"/>
      <c r="V3277" s="421"/>
      <c r="W3277" s="421"/>
      <c r="X3277" s="422"/>
      <c r="Y3277" s="419"/>
      <c r="Z3277" s="419"/>
      <c r="AA3277" s="419"/>
    </row>
    <row r="3278" spans="1:27" x14ac:dyDescent="0.25">
      <c r="A3278" s="419"/>
      <c r="C3278" s="419"/>
      <c r="D3278" s="419"/>
      <c r="E3278" s="419"/>
      <c r="T3278" s="420"/>
      <c r="U3278" s="421"/>
      <c r="V3278" s="421"/>
      <c r="W3278" s="421"/>
      <c r="X3278" s="422"/>
      <c r="Y3278" s="419"/>
      <c r="Z3278" s="419"/>
      <c r="AA3278" s="419"/>
    </row>
    <row r="3279" spans="1:27" x14ac:dyDescent="0.25">
      <c r="A3279" s="419"/>
      <c r="C3279" s="419"/>
      <c r="D3279" s="419"/>
      <c r="E3279" s="419"/>
      <c r="T3279" s="420"/>
      <c r="U3279" s="421"/>
      <c r="V3279" s="421"/>
      <c r="W3279" s="421"/>
      <c r="X3279" s="422"/>
      <c r="Y3279" s="419"/>
      <c r="Z3279" s="419"/>
      <c r="AA3279" s="419"/>
    </row>
    <row r="3280" spans="1:27" x14ac:dyDescent="0.25">
      <c r="A3280" s="419"/>
      <c r="C3280" s="419"/>
      <c r="D3280" s="419"/>
      <c r="E3280" s="419"/>
      <c r="T3280" s="420"/>
      <c r="U3280" s="421"/>
      <c r="V3280" s="421"/>
      <c r="W3280" s="421"/>
      <c r="X3280" s="422"/>
      <c r="Y3280" s="419"/>
      <c r="Z3280" s="419"/>
      <c r="AA3280" s="419"/>
    </row>
    <row r="3281" spans="1:27" x14ac:dyDescent="0.25">
      <c r="A3281" s="419"/>
      <c r="C3281" s="419"/>
      <c r="D3281" s="419"/>
      <c r="E3281" s="419"/>
      <c r="T3281" s="420"/>
      <c r="U3281" s="421"/>
      <c r="V3281" s="421"/>
      <c r="W3281" s="421"/>
      <c r="X3281" s="422"/>
      <c r="Y3281" s="419"/>
      <c r="Z3281" s="419"/>
      <c r="AA3281" s="419"/>
    </row>
    <row r="3282" spans="1:27" x14ac:dyDescent="0.25">
      <c r="A3282" s="419"/>
      <c r="C3282" s="419"/>
      <c r="D3282" s="419"/>
      <c r="E3282" s="419"/>
      <c r="T3282" s="420"/>
      <c r="U3282" s="421"/>
      <c r="V3282" s="421"/>
      <c r="W3282" s="421"/>
      <c r="X3282" s="422"/>
      <c r="Y3282" s="419"/>
      <c r="Z3282" s="419"/>
      <c r="AA3282" s="419"/>
    </row>
    <row r="3283" spans="1:27" x14ac:dyDescent="0.25">
      <c r="A3283" s="419"/>
      <c r="C3283" s="419"/>
      <c r="D3283" s="419"/>
      <c r="E3283" s="419"/>
      <c r="T3283" s="420"/>
      <c r="U3283" s="421"/>
      <c r="V3283" s="421"/>
      <c r="W3283" s="421"/>
      <c r="X3283" s="422"/>
      <c r="Y3283" s="419"/>
      <c r="Z3283" s="419"/>
      <c r="AA3283" s="419"/>
    </row>
    <row r="3284" spans="1:27" x14ac:dyDescent="0.25">
      <c r="A3284" s="419"/>
      <c r="C3284" s="419"/>
      <c r="D3284" s="419"/>
      <c r="E3284" s="419"/>
      <c r="T3284" s="420"/>
      <c r="U3284" s="421"/>
      <c r="V3284" s="421"/>
      <c r="W3284" s="421"/>
      <c r="X3284" s="422"/>
      <c r="Y3284" s="419"/>
      <c r="Z3284" s="419"/>
      <c r="AA3284" s="419"/>
    </row>
    <row r="3285" spans="1:27" x14ac:dyDescent="0.25">
      <c r="A3285" s="419"/>
      <c r="C3285" s="419"/>
      <c r="D3285" s="419"/>
      <c r="E3285" s="419"/>
      <c r="T3285" s="420"/>
      <c r="U3285" s="421"/>
      <c r="V3285" s="421"/>
      <c r="W3285" s="421"/>
      <c r="X3285" s="422"/>
      <c r="Y3285" s="419"/>
      <c r="Z3285" s="419"/>
      <c r="AA3285" s="419"/>
    </row>
    <row r="3286" spans="1:27" x14ac:dyDescent="0.25">
      <c r="A3286" s="419"/>
      <c r="C3286" s="419"/>
      <c r="D3286" s="419"/>
      <c r="E3286" s="419"/>
      <c r="T3286" s="420"/>
      <c r="U3286" s="421"/>
      <c r="V3286" s="421"/>
      <c r="W3286" s="421"/>
      <c r="X3286" s="422"/>
      <c r="Y3286" s="419"/>
      <c r="Z3286" s="419"/>
      <c r="AA3286" s="419"/>
    </row>
    <row r="3287" spans="1:27" x14ac:dyDescent="0.25">
      <c r="A3287" s="419"/>
      <c r="C3287" s="419"/>
      <c r="D3287" s="419"/>
      <c r="E3287" s="419"/>
      <c r="T3287" s="420"/>
      <c r="U3287" s="421"/>
      <c r="V3287" s="421"/>
      <c r="W3287" s="421"/>
      <c r="X3287" s="422"/>
      <c r="Y3287" s="419"/>
      <c r="Z3287" s="419"/>
      <c r="AA3287" s="419"/>
    </row>
    <row r="3288" spans="1:27" x14ac:dyDescent="0.25">
      <c r="A3288" s="419"/>
      <c r="C3288" s="419"/>
      <c r="D3288" s="419"/>
      <c r="E3288" s="419"/>
      <c r="T3288" s="420"/>
      <c r="U3288" s="421"/>
      <c r="V3288" s="421"/>
      <c r="W3288" s="421"/>
      <c r="X3288" s="422"/>
      <c r="Y3288" s="419"/>
      <c r="Z3288" s="419"/>
      <c r="AA3288" s="419"/>
    </row>
    <row r="3289" spans="1:27" x14ac:dyDescent="0.25">
      <c r="A3289" s="419"/>
      <c r="C3289" s="419"/>
      <c r="D3289" s="419"/>
      <c r="E3289" s="419"/>
      <c r="T3289" s="420"/>
      <c r="U3289" s="421"/>
      <c r="V3289" s="421"/>
      <c r="W3289" s="421"/>
      <c r="X3289" s="422"/>
      <c r="Y3289" s="419"/>
      <c r="Z3289" s="419"/>
      <c r="AA3289" s="419"/>
    </row>
    <row r="3290" spans="1:27" x14ac:dyDescent="0.25">
      <c r="A3290" s="419"/>
      <c r="C3290" s="419"/>
      <c r="D3290" s="419"/>
      <c r="E3290" s="419"/>
      <c r="T3290" s="420"/>
      <c r="U3290" s="421"/>
      <c r="V3290" s="421"/>
      <c r="W3290" s="421"/>
      <c r="X3290" s="422"/>
      <c r="Y3290" s="419"/>
      <c r="Z3290" s="419"/>
      <c r="AA3290" s="419"/>
    </row>
    <row r="3291" spans="1:27" x14ac:dyDescent="0.25">
      <c r="A3291" s="419"/>
      <c r="C3291" s="419"/>
      <c r="D3291" s="419"/>
      <c r="E3291" s="419"/>
      <c r="T3291" s="420"/>
      <c r="U3291" s="421"/>
      <c r="V3291" s="421"/>
      <c r="W3291" s="421"/>
      <c r="X3291" s="422"/>
      <c r="Y3291" s="419"/>
      <c r="Z3291" s="419"/>
      <c r="AA3291" s="419"/>
    </row>
    <row r="3292" spans="1:27" x14ac:dyDescent="0.25">
      <c r="A3292" s="419"/>
      <c r="C3292" s="419"/>
      <c r="D3292" s="419"/>
      <c r="E3292" s="419"/>
      <c r="T3292" s="420"/>
      <c r="U3292" s="421"/>
      <c r="V3292" s="421"/>
      <c r="W3292" s="421"/>
      <c r="X3292" s="422"/>
      <c r="Y3292" s="419"/>
      <c r="Z3292" s="419"/>
      <c r="AA3292" s="419"/>
    </row>
    <row r="3293" spans="1:27" x14ac:dyDescent="0.25">
      <c r="A3293" s="419"/>
      <c r="C3293" s="419"/>
      <c r="D3293" s="419"/>
      <c r="E3293" s="419"/>
      <c r="T3293" s="420"/>
      <c r="U3293" s="421"/>
      <c r="V3293" s="421"/>
      <c r="W3293" s="421"/>
      <c r="X3293" s="422"/>
      <c r="Y3293" s="419"/>
      <c r="Z3293" s="419"/>
      <c r="AA3293" s="419"/>
    </row>
    <row r="3294" spans="1:27" x14ac:dyDescent="0.25">
      <c r="A3294" s="419"/>
      <c r="C3294" s="419"/>
      <c r="D3294" s="419"/>
      <c r="E3294" s="419"/>
      <c r="T3294" s="420"/>
      <c r="U3294" s="421"/>
      <c r="V3294" s="421"/>
      <c r="W3294" s="421"/>
      <c r="X3294" s="422"/>
      <c r="Y3294" s="419"/>
      <c r="Z3294" s="419"/>
      <c r="AA3294" s="419"/>
    </row>
    <row r="3295" spans="1:27" x14ac:dyDescent="0.25">
      <c r="A3295" s="419"/>
      <c r="C3295" s="419"/>
      <c r="D3295" s="419"/>
      <c r="E3295" s="419"/>
      <c r="T3295" s="420"/>
      <c r="U3295" s="421"/>
      <c r="V3295" s="421"/>
      <c r="W3295" s="421"/>
      <c r="X3295" s="422"/>
      <c r="Y3295" s="419"/>
      <c r="Z3295" s="419"/>
      <c r="AA3295" s="419"/>
    </row>
    <row r="3296" spans="1:27" x14ac:dyDescent="0.25">
      <c r="A3296" s="419"/>
      <c r="C3296" s="419"/>
      <c r="D3296" s="419"/>
      <c r="E3296" s="419"/>
      <c r="T3296" s="420"/>
      <c r="U3296" s="421"/>
      <c r="V3296" s="421"/>
      <c r="W3296" s="421"/>
      <c r="X3296" s="422"/>
      <c r="Y3296" s="419"/>
      <c r="Z3296" s="419"/>
      <c r="AA3296" s="419"/>
    </row>
    <row r="3297" spans="1:27" x14ac:dyDescent="0.25">
      <c r="A3297" s="419"/>
      <c r="C3297" s="419"/>
      <c r="D3297" s="419"/>
      <c r="E3297" s="419"/>
      <c r="T3297" s="420"/>
      <c r="U3297" s="421"/>
      <c r="V3297" s="421"/>
      <c r="W3297" s="421"/>
      <c r="X3297" s="422"/>
      <c r="Y3297" s="419"/>
      <c r="Z3297" s="419"/>
      <c r="AA3297" s="419"/>
    </row>
    <row r="3298" spans="1:27" x14ac:dyDescent="0.25">
      <c r="A3298" s="419"/>
      <c r="C3298" s="419"/>
      <c r="D3298" s="419"/>
      <c r="E3298" s="419"/>
      <c r="T3298" s="420"/>
      <c r="U3298" s="421"/>
      <c r="V3298" s="421"/>
      <c r="W3298" s="421"/>
      <c r="X3298" s="422"/>
      <c r="Y3298" s="419"/>
      <c r="Z3298" s="419"/>
      <c r="AA3298" s="419"/>
    </row>
    <row r="3299" spans="1:27" x14ac:dyDescent="0.25">
      <c r="A3299" s="419"/>
      <c r="C3299" s="419"/>
      <c r="D3299" s="419"/>
      <c r="E3299" s="419"/>
      <c r="T3299" s="420"/>
      <c r="U3299" s="421"/>
      <c r="V3299" s="421"/>
      <c r="W3299" s="421"/>
      <c r="X3299" s="422"/>
      <c r="Y3299" s="419"/>
      <c r="Z3299" s="419"/>
      <c r="AA3299" s="419"/>
    </row>
    <row r="3300" spans="1:27" x14ac:dyDescent="0.25">
      <c r="A3300" s="419"/>
      <c r="C3300" s="419"/>
      <c r="D3300" s="419"/>
      <c r="E3300" s="419"/>
      <c r="T3300" s="420"/>
      <c r="U3300" s="421"/>
      <c r="V3300" s="421"/>
      <c r="W3300" s="421"/>
      <c r="X3300" s="422"/>
      <c r="Y3300" s="419"/>
      <c r="Z3300" s="419"/>
      <c r="AA3300" s="419"/>
    </row>
    <row r="3301" spans="1:27" x14ac:dyDescent="0.25">
      <c r="A3301" s="419"/>
      <c r="C3301" s="419"/>
      <c r="D3301" s="419"/>
      <c r="E3301" s="419"/>
      <c r="T3301" s="420"/>
      <c r="U3301" s="421"/>
      <c r="V3301" s="421"/>
      <c r="W3301" s="421"/>
      <c r="X3301" s="422"/>
      <c r="Y3301" s="419"/>
      <c r="Z3301" s="419"/>
      <c r="AA3301" s="419"/>
    </row>
    <row r="3302" spans="1:27" x14ac:dyDescent="0.25">
      <c r="A3302" s="419"/>
      <c r="C3302" s="419"/>
      <c r="D3302" s="419"/>
      <c r="E3302" s="419"/>
      <c r="T3302" s="420"/>
      <c r="U3302" s="421"/>
      <c r="V3302" s="421"/>
      <c r="W3302" s="421"/>
      <c r="X3302" s="422"/>
      <c r="Y3302" s="419"/>
      <c r="Z3302" s="419"/>
      <c r="AA3302" s="419"/>
    </row>
    <row r="3303" spans="1:27" x14ac:dyDescent="0.25">
      <c r="A3303" s="419"/>
      <c r="C3303" s="419"/>
      <c r="D3303" s="419"/>
      <c r="E3303" s="419"/>
      <c r="T3303" s="420"/>
      <c r="U3303" s="421"/>
      <c r="V3303" s="421"/>
      <c r="W3303" s="421"/>
      <c r="X3303" s="422"/>
      <c r="Y3303" s="419"/>
      <c r="Z3303" s="419"/>
      <c r="AA3303" s="419"/>
    </row>
    <row r="3304" spans="1:27" x14ac:dyDescent="0.25">
      <c r="A3304" s="419"/>
      <c r="C3304" s="419"/>
      <c r="D3304" s="419"/>
      <c r="E3304" s="419"/>
      <c r="T3304" s="420"/>
      <c r="U3304" s="421"/>
      <c r="V3304" s="421"/>
      <c r="W3304" s="421"/>
      <c r="X3304" s="422"/>
      <c r="Y3304" s="419"/>
      <c r="Z3304" s="419"/>
      <c r="AA3304" s="419"/>
    </row>
    <row r="3305" spans="1:27" x14ac:dyDescent="0.25">
      <c r="A3305" s="419"/>
      <c r="C3305" s="419"/>
      <c r="D3305" s="419"/>
      <c r="E3305" s="419"/>
      <c r="T3305" s="420"/>
      <c r="U3305" s="421"/>
      <c r="V3305" s="421"/>
      <c r="W3305" s="421"/>
      <c r="X3305" s="422"/>
      <c r="Y3305" s="419"/>
      <c r="Z3305" s="419"/>
      <c r="AA3305" s="419"/>
    </row>
    <row r="3306" spans="1:27" x14ac:dyDescent="0.25">
      <c r="A3306" s="419"/>
      <c r="C3306" s="419"/>
      <c r="D3306" s="419"/>
      <c r="E3306" s="419"/>
      <c r="T3306" s="420"/>
      <c r="U3306" s="421"/>
      <c r="V3306" s="421"/>
      <c r="W3306" s="421"/>
      <c r="X3306" s="422"/>
      <c r="Y3306" s="419"/>
      <c r="Z3306" s="419"/>
      <c r="AA3306" s="419"/>
    </row>
    <row r="3307" spans="1:27" x14ac:dyDescent="0.25">
      <c r="A3307" s="419"/>
      <c r="C3307" s="419"/>
      <c r="D3307" s="419"/>
      <c r="E3307" s="419"/>
      <c r="T3307" s="420"/>
      <c r="U3307" s="421"/>
      <c r="V3307" s="421"/>
      <c r="W3307" s="421"/>
      <c r="X3307" s="422"/>
      <c r="Y3307" s="419"/>
      <c r="Z3307" s="419"/>
      <c r="AA3307" s="419"/>
    </row>
    <row r="3308" spans="1:27" x14ac:dyDescent="0.25">
      <c r="A3308" s="419"/>
      <c r="C3308" s="419"/>
      <c r="D3308" s="419"/>
      <c r="E3308" s="419"/>
      <c r="T3308" s="420"/>
      <c r="U3308" s="421"/>
      <c r="V3308" s="421"/>
      <c r="W3308" s="421"/>
      <c r="X3308" s="422"/>
      <c r="Y3308" s="419"/>
      <c r="Z3308" s="419"/>
      <c r="AA3308" s="419"/>
    </row>
    <row r="3309" spans="1:27" x14ac:dyDescent="0.25">
      <c r="A3309" s="419"/>
      <c r="C3309" s="419"/>
      <c r="D3309" s="419"/>
      <c r="E3309" s="419"/>
      <c r="T3309" s="420"/>
      <c r="U3309" s="421"/>
      <c r="V3309" s="421"/>
      <c r="W3309" s="421"/>
      <c r="X3309" s="422"/>
      <c r="Y3309" s="419"/>
      <c r="Z3309" s="419"/>
      <c r="AA3309" s="419"/>
    </row>
    <row r="3310" spans="1:27" x14ac:dyDescent="0.25">
      <c r="A3310" s="419"/>
      <c r="C3310" s="419"/>
      <c r="D3310" s="419"/>
      <c r="E3310" s="419"/>
      <c r="T3310" s="420"/>
      <c r="U3310" s="421"/>
      <c r="V3310" s="421"/>
      <c r="W3310" s="421"/>
      <c r="X3310" s="422"/>
      <c r="Y3310" s="419"/>
      <c r="Z3310" s="419"/>
      <c r="AA3310" s="419"/>
    </row>
    <row r="3311" spans="1:27" x14ac:dyDescent="0.25">
      <c r="A3311" s="419"/>
      <c r="C3311" s="419"/>
      <c r="D3311" s="419"/>
      <c r="E3311" s="419"/>
      <c r="T3311" s="420"/>
      <c r="U3311" s="421"/>
      <c r="V3311" s="421"/>
      <c r="W3311" s="421"/>
      <c r="X3311" s="422"/>
      <c r="Y3311" s="419"/>
      <c r="Z3311" s="419"/>
      <c r="AA3311" s="419"/>
    </row>
    <row r="3312" spans="1:27" x14ac:dyDescent="0.25">
      <c r="A3312" s="419"/>
      <c r="C3312" s="419"/>
      <c r="D3312" s="419"/>
      <c r="E3312" s="419"/>
      <c r="T3312" s="420"/>
      <c r="U3312" s="421"/>
      <c r="V3312" s="421"/>
      <c r="W3312" s="421"/>
      <c r="X3312" s="422"/>
      <c r="Y3312" s="419"/>
      <c r="Z3312" s="419"/>
      <c r="AA3312" s="419"/>
    </row>
    <row r="3313" spans="1:27" x14ac:dyDescent="0.25">
      <c r="A3313" s="419"/>
      <c r="C3313" s="419"/>
      <c r="D3313" s="419"/>
      <c r="E3313" s="419"/>
      <c r="T3313" s="420"/>
      <c r="U3313" s="421"/>
      <c r="V3313" s="421"/>
      <c r="W3313" s="421"/>
      <c r="X3313" s="422"/>
      <c r="Y3313" s="419"/>
      <c r="Z3313" s="419"/>
      <c r="AA3313" s="419"/>
    </row>
    <row r="3314" spans="1:27" x14ac:dyDescent="0.25">
      <c r="A3314" s="419"/>
      <c r="C3314" s="419"/>
      <c r="D3314" s="419"/>
      <c r="E3314" s="419"/>
      <c r="T3314" s="420"/>
      <c r="U3314" s="421"/>
      <c r="V3314" s="421"/>
      <c r="W3314" s="421"/>
      <c r="X3314" s="422"/>
      <c r="Y3314" s="419"/>
      <c r="Z3314" s="419"/>
      <c r="AA3314" s="419"/>
    </row>
    <row r="3315" spans="1:27" x14ac:dyDescent="0.25">
      <c r="A3315" s="419"/>
      <c r="C3315" s="419"/>
      <c r="D3315" s="419"/>
      <c r="E3315" s="419"/>
      <c r="T3315" s="420"/>
      <c r="U3315" s="421"/>
      <c r="V3315" s="421"/>
      <c r="W3315" s="421"/>
      <c r="X3315" s="422"/>
      <c r="Y3315" s="419"/>
      <c r="Z3315" s="419"/>
      <c r="AA3315" s="419"/>
    </row>
    <row r="3316" spans="1:27" x14ac:dyDescent="0.25">
      <c r="A3316" s="419"/>
      <c r="C3316" s="419"/>
      <c r="D3316" s="419"/>
      <c r="E3316" s="419"/>
      <c r="T3316" s="420"/>
      <c r="U3316" s="421"/>
      <c r="V3316" s="421"/>
      <c r="W3316" s="421"/>
      <c r="X3316" s="422"/>
      <c r="Y3316" s="419"/>
      <c r="Z3316" s="419"/>
      <c r="AA3316" s="419"/>
    </row>
    <row r="3317" spans="1:27" x14ac:dyDescent="0.25">
      <c r="A3317" s="419"/>
      <c r="C3317" s="419"/>
      <c r="D3317" s="419"/>
      <c r="E3317" s="419"/>
      <c r="T3317" s="420"/>
      <c r="U3317" s="421"/>
      <c r="V3317" s="421"/>
      <c r="W3317" s="421"/>
      <c r="X3317" s="422"/>
      <c r="Y3317" s="419"/>
      <c r="Z3317" s="419"/>
      <c r="AA3317" s="419"/>
    </row>
    <row r="3318" spans="1:27" x14ac:dyDescent="0.25">
      <c r="A3318" s="419"/>
      <c r="C3318" s="419"/>
      <c r="D3318" s="419"/>
      <c r="E3318" s="419"/>
      <c r="T3318" s="420"/>
      <c r="U3318" s="421"/>
      <c r="V3318" s="421"/>
      <c r="W3318" s="421"/>
      <c r="X3318" s="422"/>
      <c r="Y3318" s="419"/>
      <c r="Z3318" s="419"/>
      <c r="AA3318" s="419"/>
    </row>
    <row r="3319" spans="1:27" x14ac:dyDescent="0.25">
      <c r="A3319" s="419"/>
      <c r="C3319" s="419"/>
      <c r="D3319" s="419"/>
      <c r="E3319" s="419"/>
      <c r="T3319" s="420"/>
      <c r="U3319" s="421"/>
      <c r="V3319" s="421"/>
      <c r="W3319" s="421"/>
      <c r="X3319" s="422"/>
      <c r="Y3319" s="419"/>
      <c r="Z3319" s="419"/>
      <c r="AA3319" s="419"/>
    </row>
    <row r="3320" spans="1:27" x14ac:dyDescent="0.25">
      <c r="A3320" s="419"/>
      <c r="C3320" s="419"/>
      <c r="D3320" s="419"/>
      <c r="E3320" s="419"/>
      <c r="T3320" s="420"/>
      <c r="U3320" s="421"/>
      <c r="V3320" s="421"/>
      <c r="W3320" s="421"/>
      <c r="X3320" s="422"/>
      <c r="Y3320" s="419"/>
      <c r="Z3320" s="419"/>
      <c r="AA3320" s="419"/>
    </row>
    <row r="3321" spans="1:27" x14ac:dyDescent="0.25">
      <c r="A3321" s="419"/>
      <c r="C3321" s="419"/>
      <c r="D3321" s="419"/>
      <c r="E3321" s="419"/>
      <c r="T3321" s="420"/>
      <c r="U3321" s="421"/>
      <c r="V3321" s="421"/>
      <c r="W3321" s="421"/>
      <c r="X3321" s="422"/>
      <c r="Y3321" s="419"/>
      <c r="Z3321" s="419"/>
      <c r="AA3321" s="419"/>
    </row>
    <row r="3322" spans="1:27" x14ac:dyDescent="0.25">
      <c r="A3322" s="419"/>
      <c r="C3322" s="419"/>
      <c r="D3322" s="419"/>
      <c r="E3322" s="419"/>
      <c r="T3322" s="420"/>
      <c r="U3322" s="421"/>
      <c r="V3322" s="421"/>
      <c r="W3322" s="421"/>
      <c r="X3322" s="422"/>
      <c r="Y3322" s="419"/>
      <c r="Z3322" s="419"/>
      <c r="AA3322" s="419"/>
    </row>
    <row r="3323" spans="1:27" x14ac:dyDescent="0.25">
      <c r="A3323" s="419"/>
      <c r="C3323" s="419"/>
      <c r="D3323" s="419"/>
      <c r="E3323" s="419"/>
      <c r="T3323" s="420"/>
      <c r="U3323" s="421"/>
      <c r="V3323" s="421"/>
      <c r="W3323" s="421"/>
      <c r="X3323" s="422"/>
      <c r="Y3323" s="419"/>
      <c r="Z3323" s="419"/>
      <c r="AA3323" s="419"/>
    </row>
    <row r="3324" spans="1:27" x14ac:dyDescent="0.25">
      <c r="A3324" s="419"/>
      <c r="C3324" s="419"/>
      <c r="D3324" s="419"/>
      <c r="E3324" s="419"/>
      <c r="T3324" s="420"/>
      <c r="U3324" s="421"/>
      <c r="V3324" s="421"/>
      <c r="W3324" s="421"/>
      <c r="X3324" s="422"/>
      <c r="Y3324" s="419"/>
      <c r="Z3324" s="419"/>
      <c r="AA3324" s="419"/>
    </row>
    <row r="3325" spans="1:27" x14ac:dyDescent="0.25">
      <c r="A3325" s="419"/>
      <c r="C3325" s="419"/>
      <c r="D3325" s="419"/>
      <c r="E3325" s="419"/>
      <c r="T3325" s="420"/>
      <c r="U3325" s="421"/>
      <c r="V3325" s="421"/>
      <c r="W3325" s="421"/>
      <c r="X3325" s="422"/>
      <c r="Y3325" s="419"/>
      <c r="Z3325" s="419"/>
      <c r="AA3325" s="419"/>
    </row>
    <row r="3326" spans="1:27" x14ac:dyDescent="0.25">
      <c r="A3326" s="419"/>
      <c r="C3326" s="419"/>
      <c r="D3326" s="419"/>
      <c r="E3326" s="419"/>
      <c r="T3326" s="420"/>
      <c r="U3326" s="421"/>
      <c r="V3326" s="421"/>
      <c r="W3326" s="421"/>
      <c r="X3326" s="422"/>
      <c r="Y3326" s="419"/>
      <c r="Z3326" s="419"/>
      <c r="AA3326" s="419"/>
    </row>
    <row r="3327" spans="1:27" x14ac:dyDescent="0.25">
      <c r="A3327" s="419"/>
      <c r="C3327" s="419"/>
      <c r="D3327" s="419"/>
      <c r="E3327" s="419"/>
      <c r="T3327" s="420"/>
      <c r="U3327" s="421"/>
      <c r="V3327" s="421"/>
      <c r="W3327" s="421"/>
      <c r="X3327" s="422"/>
      <c r="Y3327" s="419"/>
      <c r="Z3327" s="419"/>
      <c r="AA3327" s="419"/>
    </row>
    <row r="3328" spans="1:27" x14ac:dyDescent="0.25">
      <c r="A3328" s="419"/>
      <c r="C3328" s="419"/>
      <c r="D3328" s="419"/>
      <c r="E3328" s="419"/>
      <c r="T3328" s="420"/>
      <c r="U3328" s="421"/>
      <c r="V3328" s="421"/>
      <c r="W3328" s="421"/>
      <c r="X3328" s="422"/>
      <c r="Y3328" s="419"/>
      <c r="Z3328" s="419"/>
      <c r="AA3328" s="419"/>
    </row>
    <row r="3329" spans="1:27" x14ac:dyDescent="0.25">
      <c r="A3329" s="419"/>
      <c r="C3329" s="419"/>
      <c r="D3329" s="419"/>
      <c r="E3329" s="419"/>
      <c r="T3329" s="420"/>
      <c r="U3329" s="421"/>
      <c r="V3329" s="421"/>
      <c r="W3329" s="421"/>
      <c r="X3329" s="422"/>
      <c r="Y3329" s="419"/>
      <c r="Z3329" s="419"/>
      <c r="AA3329" s="419"/>
    </row>
    <row r="3330" spans="1:27" x14ac:dyDescent="0.25">
      <c r="A3330" s="419"/>
      <c r="C3330" s="419"/>
      <c r="D3330" s="419"/>
      <c r="E3330" s="419"/>
      <c r="T3330" s="420"/>
      <c r="U3330" s="421"/>
      <c r="V3330" s="421"/>
      <c r="W3330" s="421"/>
      <c r="X3330" s="422"/>
      <c r="Y3330" s="419"/>
      <c r="Z3330" s="419"/>
      <c r="AA3330" s="419"/>
    </row>
    <row r="3331" spans="1:27" x14ac:dyDescent="0.25">
      <c r="A3331" s="419"/>
      <c r="C3331" s="419"/>
      <c r="D3331" s="419"/>
      <c r="E3331" s="419"/>
      <c r="T3331" s="420"/>
      <c r="U3331" s="421"/>
      <c r="V3331" s="421"/>
      <c r="W3331" s="421"/>
      <c r="X3331" s="422"/>
      <c r="Y3331" s="419"/>
      <c r="Z3331" s="419"/>
      <c r="AA3331" s="419"/>
    </row>
    <row r="3332" spans="1:27" x14ac:dyDescent="0.25">
      <c r="A3332" s="419"/>
      <c r="C3332" s="419"/>
      <c r="D3332" s="419"/>
      <c r="E3332" s="419"/>
      <c r="T3332" s="420"/>
      <c r="U3332" s="421"/>
      <c r="V3332" s="421"/>
      <c r="W3332" s="421"/>
      <c r="X3332" s="422"/>
      <c r="Y3332" s="419"/>
      <c r="Z3332" s="419"/>
      <c r="AA3332" s="419"/>
    </row>
    <row r="3333" spans="1:27" x14ac:dyDescent="0.25">
      <c r="A3333" s="419"/>
      <c r="C3333" s="419"/>
      <c r="D3333" s="419"/>
      <c r="E3333" s="419"/>
      <c r="T3333" s="420"/>
      <c r="U3333" s="421"/>
      <c r="V3333" s="421"/>
      <c r="W3333" s="421"/>
      <c r="X3333" s="422"/>
      <c r="Y3333" s="419"/>
      <c r="Z3333" s="419"/>
      <c r="AA3333" s="419"/>
    </row>
    <row r="3334" spans="1:27" x14ac:dyDescent="0.25">
      <c r="A3334" s="419"/>
      <c r="C3334" s="419"/>
      <c r="D3334" s="419"/>
      <c r="E3334" s="419"/>
      <c r="T3334" s="420"/>
      <c r="U3334" s="421"/>
      <c r="V3334" s="421"/>
      <c r="W3334" s="421"/>
      <c r="X3334" s="422"/>
      <c r="Y3334" s="419"/>
      <c r="Z3334" s="419"/>
      <c r="AA3334" s="419"/>
    </row>
    <row r="3335" spans="1:27" x14ac:dyDescent="0.25">
      <c r="A3335" s="419"/>
      <c r="C3335" s="419"/>
      <c r="D3335" s="419"/>
      <c r="E3335" s="419"/>
      <c r="T3335" s="420"/>
      <c r="U3335" s="421"/>
      <c r="V3335" s="421"/>
      <c r="W3335" s="421"/>
      <c r="X3335" s="422"/>
      <c r="Y3335" s="419"/>
      <c r="Z3335" s="419"/>
      <c r="AA3335" s="419"/>
    </row>
    <row r="3336" spans="1:27" x14ac:dyDescent="0.25">
      <c r="A3336" s="419"/>
      <c r="C3336" s="419"/>
      <c r="D3336" s="419"/>
      <c r="E3336" s="419"/>
      <c r="T3336" s="420"/>
      <c r="U3336" s="421"/>
      <c r="V3336" s="421"/>
      <c r="W3336" s="421"/>
      <c r="X3336" s="422"/>
      <c r="Y3336" s="419"/>
      <c r="Z3336" s="419"/>
      <c r="AA3336" s="419"/>
    </row>
    <row r="3337" spans="1:27" x14ac:dyDescent="0.25">
      <c r="A3337" s="419"/>
      <c r="C3337" s="419"/>
      <c r="D3337" s="419"/>
      <c r="E3337" s="419"/>
      <c r="T3337" s="420"/>
      <c r="U3337" s="421"/>
      <c r="V3337" s="421"/>
      <c r="W3337" s="421"/>
      <c r="X3337" s="422"/>
      <c r="Y3337" s="419"/>
      <c r="Z3337" s="419"/>
      <c r="AA3337" s="419"/>
    </row>
    <row r="3338" spans="1:27" x14ac:dyDescent="0.25">
      <c r="A3338" s="419"/>
      <c r="C3338" s="419"/>
      <c r="D3338" s="419"/>
      <c r="E3338" s="419"/>
      <c r="T3338" s="420"/>
      <c r="U3338" s="421"/>
      <c r="V3338" s="421"/>
      <c r="W3338" s="421"/>
      <c r="X3338" s="422"/>
      <c r="Y3338" s="419"/>
      <c r="Z3338" s="419"/>
      <c r="AA3338" s="419"/>
    </row>
    <row r="3339" spans="1:27" x14ac:dyDescent="0.25">
      <c r="A3339" s="419"/>
      <c r="C3339" s="419"/>
      <c r="D3339" s="419"/>
      <c r="E3339" s="419"/>
      <c r="T3339" s="420"/>
      <c r="U3339" s="421"/>
      <c r="V3339" s="421"/>
      <c r="W3339" s="421"/>
      <c r="X3339" s="422"/>
      <c r="Y3339" s="419"/>
      <c r="Z3339" s="419"/>
      <c r="AA3339" s="419"/>
    </row>
    <row r="3340" spans="1:27" x14ac:dyDescent="0.25">
      <c r="A3340" s="419"/>
      <c r="C3340" s="419"/>
      <c r="D3340" s="419"/>
      <c r="E3340" s="419"/>
      <c r="T3340" s="420"/>
      <c r="U3340" s="421"/>
      <c r="V3340" s="421"/>
      <c r="W3340" s="421"/>
      <c r="X3340" s="422"/>
      <c r="Y3340" s="419"/>
      <c r="Z3340" s="419"/>
      <c r="AA3340" s="419"/>
    </row>
    <row r="3341" spans="1:27" x14ac:dyDescent="0.25">
      <c r="A3341" s="419"/>
      <c r="C3341" s="419"/>
      <c r="D3341" s="419"/>
      <c r="E3341" s="419"/>
      <c r="T3341" s="420"/>
      <c r="U3341" s="421"/>
      <c r="V3341" s="421"/>
      <c r="W3341" s="421"/>
      <c r="X3341" s="422"/>
      <c r="Y3341" s="419"/>
      <c r="Z3341" s="419"/>
      <c r="AA3341" s="419"/>
    </row>
    <row r="3342" spans="1:27" x14ac:dyDescent="0.25">
      <c r="A3342" s="419"/>
      <c r="C3342" s="419"/>
      <c r="D3342" s="419"/>
      <c r="E3342" s="419"/>
      <c r="T3342" s="420"/>
      <c r="U3342" s="421"/>
      <c r="V3342" s="421"/>
      <c r="W3342" s="421"/>
      <c r="X3342" s="422"/>
      <c r="Y3342" s="419"/>
      <c r="Z3342" s="419"/>
      <c r="AA3342" s="419"/>
    </row>
    <row r="3343" spans="1:27" x14ac:dyDescent="0.25">
      <c r="A3343" s="419"/>
      <c r="C3343" s="419"/>
      <c r="D3343" s="419"/>
      <c r="E3343" s="419"/>
      <c r="T3343" s="420"/>
      <c r="U3343" s="421"/>
      <c r="V3343" s="421"/>
      <c r="W3343" s="421"/>
      <c r="X3343" s="422"/>
      <c r="Y3343" s="419"/>
      <c r="Z3343" s="419"/>
      <c r="AA3343" s="419"/>
    </row>
    <row r="3344" spans="1:27" x14ac:dyDescent="0.25">
      <c r="A3344" s="419"/>
      <c r="C3344" s="419"/>
      <c r="D3344" s="419"/>
      <c r="E3344" s="419"/>
      <c r="T3344" s="420"/>
      <c r="U3344" s="421"/>
      <c r="V3344" s="421"/>
      <c r="W3344" s="421"/>
      <c r="X3344" s="422"/>
      <c r="Y3344" s="419"/>
      <c r="Z3344" s="419"/>
      <c r="AA3344" s="419"/>
    </row>
    <row r="3345" spans="1:27" x14ac:dyDescent="0.25">
      <c r="A3345" s="419"/>
      <c r="C3345" s="419"/>
      <c r="D3345" s="419"/>
      <c r="E3345" s="419"/>
      <c r="T3345" s="420"/>
      <c r="U3345" s="421"/>
      <c r="V3345" s="421"/>
      <c r="W3345" s="421"/>
      <c r="X3345" s="422"/>
      <c r="Y3345" s="419"/>
      <c r="Z3345" s="419"/>
      <c r="AA3345" s="419"/>
    </row>
    <row r="3346" spans="1:27" x14ac:dyDescent="0.25">
      <c r="A3346" s="419"/>
      <c r="C3346" s="419"/>
      <c r="D3346" s="419"/>
      <c r="E3346" s="419"/>
      <c r="T3346" s="420"/>
      <c r="U3346" s="421"/>
      <c r="V3346" s="421"/>
      <c r="W3346" s="421"/>
      <c r="X3346" s="422"/>
      <c r="Y3346" s="419"/>
      <c r="Z3346" s="419"/>
      <c r="AA3346" s="419"/>
    </row>
    <row r="3347" spans="1:27" x14ac:dyDescent="0.25">
      <c r="A3347" s="419"/>
      <c r="C3347" s="419"/>
      <c r="D3347" s="419"/>
      <c r="E3347" s="419"/>
      <c r="T3347" s="420"/>
      <c r="U3347" s="421"/>
      <c r="V3347" s="421"/>
      <c r="W3347" s="421"/>
      <c r="X3347" s="422"/>
      <c r="Y3347" s="419"/>
      <c r="Z3347" s="419"/>
      <c r="AA3347" s="419"/>
    </row>
    <row r="3348" spans="1:27" x14ac:dyDescent="0.25">
      <c r="A3348" s="419"/>
      <c r="C3348" s="419"/>
      <c r="D3348" s="419"/>
      <c r="E3348" s="419"/>
      <c r="T3348" s="420"/>
      <c r="U3348" s="421"/>
      <c r="V3348" s="421"/>
      <c r="W3348" s="421"/>
      <c r="X3348" s="422"/>
      <c r="Y3348" s="419"/>
      <c r="Z3348" s="419"/>
      <c r="AA3348" s="419"/>
    </row>
    <row r="3349" spans="1:27" x14ac:dyDescent="0.25">
      <c r="A3349" s="419"/>
      <c r="C3349" s="419"/>
      <c r="D3349" s="419"/>
      <c r="E3349" s="419"/>
      <c r="T3349" s="420"/>
      <c r="U3349" s="421"/>
      <c r="V3349" s="421"/>
      <c r="W3349" s="421"/>
      <c r="X3349" s="422"/>
      <c r="Y3349" s="419"/>
      <c r="Z3349" s="419"/>
      <c r="AA3349" s="419"/>
    </row>
    <row r="3350" spans="1:27" x14ac:dyDescent="0.25">
      <c r="A3350" s="419"/>
      <c r="C3350" s="419"/>
      <c r="D3350" s="419"/>
      <c r="E3350" s="419"/>
      <c r="T3350" s="420"/>
      <c r="U3350" s="421"/>
      <c r="V3350" s="421"/>
      <c r="W3350" s="421"/>
      <c r="X3350" s="422"/>
      <c r="Y3350" s="419"/>
      <c r="Z3350" s="419"/>
      <c r="AA3350" s="419"/>
    </row>
    <row r="3351" spans="1:27" x14ac:dyDescent="0.25">
      <c r="A3351" s="419"/>
      <c r="C3351" s="419"/>
      <c r="D3351" s="419"/>
      <c r="E3351" s="419"/>
      <c r="T3351" s="420"/>
      <c r="U3351" s="421"/>
      <c r="V3351" s="421"/>
      <c r="W3351" s="421"/>
      <c r="X3351" s="422"/>
      <c r="Y3351" s="419"/>
      <c r="Z3351" s="419"/>
      <c r="AA3351" s="419"/>
    </row>
    <row r="3352" spans="1:27" x14ac:dyDescent="0.25">
      <c r="A3352" s="419"/>
      <c r="C3352" s="419"/>
      <c r="D3352" s="419"/>
      <c r="E3352" s="419"/>
      <c r="T3352" s="420"/>
      <c r="U3352" s="421"/>
      <c r="V3352" s="421"/>
      <c r="W3352" s="421"/>
      <c r="X3352" s="422"/>
      <c r="Y3352" s="419"/>
      <c r="Z3352" s="419"/>
      <c r="AA3352" s="419"/>
    </row>
    <row r="3353" spans="1:27" x14ac:dyDescent="0.25">
      <c r="A3353" s="419"/>
      <c r="C3353" s="419"/>
      <c r="D3353" s="419"/>
      <c r="E3353" s="419"/>
      <c r="T3353" s="420"/>
      <c r="U3353" s="421"/>
      <c r="V3353" s="421"/>
      <c r="W3353" s="421"/>
      <c r="X3353" s="422"/>
      <c r="Y3353" s="419"/>
      <c r="Z3353" s="419"/>
      <c r="AA3353" s="419"/>
    </row>
    <row r="3354" spans="1:27" x14ac:dyDescent="0.25">
      <c r="A3354" s="419"/>
      <c r="C3354" s="419"/>
      <c r="D3354" s="419"/>
      <c r="E3354" s="419"/>
      <c r="T3354" s="420"/>
      <c r="U3354" s="421"/>
      <c r="V3354" s="421"/>
      <c r="W3354" s="421"/>
      <c r="X3354" s="422"/>
      <c r="Y3354" s="419"/>
      <c r="Z3354" s="419"/>
      <c r="AA3354" s="419"/>
    </row>
    <row r="3355" spans="1:27" x14ac:dyDescent="0.25">
      <c r="A3355" s="419"/>
      <c r="C3355" s="419"/>
      <c r="D3355" s="419"/>
      <c r="E3355" s="419"/>
      <c r="T3355" s="420"/>
      <c r="U3355" s="421"/>
      <c r="V3355" s="421"/>
      <c r="W3355" s="421"/>
      <c r="X3355" s="422"/>
      <c r="Y3355" s="419"/>
      <c r="Z3355" s="419"/>
      <c r="AA3355" s="419"/>
    </row>
    <row r="3356" spans="1:27" x14ac:dyDescent="0.25">
      <c r="A3356" s="419"/>
      <c r="C3356" s="419"/>
      <c r="D3356" s="419"/>
      <c r="E3356" s="419"/>
      <c r="T3356" s="420"/>
      <c r="U3356" s="421"/>
      <c r="V3356" s="421"/>
      <c r="W3356" s="421"/>
      <c r="X3356" s="422"/>
      <c r="Y3356" s="419"/>
      <c r="Z3356" s="419"/>
      <c r="AA3356" s="419"/>
    </row>
    <row r="3357" spans="1:27" x14ac:dyDescent="0.25">
      <c r="A3357" s="419"/>
      <c r="C3357" s="419"/>
      <c r="D3357" s="419"/>
      <c r="E3357" s="419"/>
      <c r="T3357" s="420"/>
      <c r="U3357" s="421"/>
      <c r="V3357" s="421"/>
      <c r="W3357" s="421"/>
      <c r="X3357" s="422"/>
      <c r="Y3357" s="419"/>
      <c r="Z3357" s="419"/>
      <c r="AA3357" s="419"/>
    </row>
    <row r="3358" spans="1:27" x14ac:dyDescent="0.25">
      <c r="A3358" s="419"/>
      <c r="C3358" s="419"/>
      <c r="D3358" s="419"/>
      <c r="E3358" s="419"/>
      <c r="T3358" s="420"/>
      <c r="U3358" s="421"/>
      <c r="V3358" s="421"/>
      <c r="W3358" s="421"/>
      <c r="X3358" s="422"/>
      <c r="Y3358" s="419"/>
      <c r="Z3358" s="419"/>
      <c r="AA3358" s="419"/>
    </row>
    <row r="3359" spans="1:27" x14ac:dyDescent="0.25">
      <c r="A3359" s="419"/>
      <c r="C3359" s="419"/>
      <c r="D3359" s="419"/>
      <c r="E3359" s="419"/>
      <c r="T3359" s="420"/>
      <c r="U3359" s="421"/>
      <c r="V3359" s="421"/>
      <c r="W3359" s="421"/>
      <c r="X3359" s="422"/>
      <c r="Y3359" s="419"/>
      <c r="Z3359" s="419"/>
      <c r="AA3359" s="419"/>
    </row>
    <row r="3360" spans="1:27" x14ac:dyDescent="0.25">
      <c r="A3360" s="419"/>
      <c r="C3360" s="419"/>
      <c r="D3360" s="419"/>
      <c r="E3360" s="419"/>
      <c r="T3360" s="420"/>
      <c r="U3360" s="421"/>
      <c r="V3360" s="421"/>
      <c r="W3360" s="421"/>
      <c r="X3360" s="422"/>
      <c r="Y3360" s="419"/>
      <c r="Z3360" s="419"/>
      <c r="AA3360" s="419"/>
    </row>
    <row r="3361" spans="1:27" x14ac:dyDescent="0.25">
      <c r="A3361" s="419"/>
      <c r="C3361" s="419"/>
      <c r="D3361" s="419"/>
      <c r="E3361" s="419"/>
      <c r="T3361" s="420"/>
      <c r="U3361" s="421"/>
      <c r="V3361" s="421"/>
      <c r="W3361" s="421"/>
      <c r="X3361" s="422"/>
      <c r="Y3361" s="419"/>
      <c r="Z3361" s="419"/>
      <c r="AA3361" s="419"/>
    </row>
    <row r="3362" spans="1:27" x14ac:dyDescent="0.25">
      <c r="A3362" s="419"/>
      <c r="C3362" s="419"/>
      <c r="D3362" s="419"/>
      <c r="E3362" s="419"/>
      <c r="T3362" s="420"/>
      <c r="U3362" s="421"/>
      <c r="V3362" s="421"/>
      <c r="W3362" s="421"/>
      <c r="X3362" s="422"/>
      <c r="Y3362" s="419"/>
      <c r="Z3362" s="419"/>
      <c r="AA3362" s="419"/>
    </row>
    <row r="3363" spans="1:27" x14ac:dyDescent="0.25">
      <c r="A3363" s="419"/>
      <c r="C3363" s="419"/>
      <c r="D3363" s="419"/>
      <c r="E3363" s="419"/>
      <c r="T3363" s="420"/>
      <c r="U3363" s="421"/>
      <c r="V3363" s="421"/>
      <c r="W3363" s="421"/>
      <c r="X3363" s="422"/>
      <c r="Y3363" s="419"/>
      <c r="Z3363" s="419"/>
      <c r="AA3363" s="419"/>
    </row>
    <row r="3364" spans="1:27" x14ac:dyDescent="0.25">
      <c r="A3364" s="419"/>
      <c r="C3364" s="419"/>
      <c r="D3364" s="419"/>
      <c r="E3364" s="419"/>
      <c r="T3364" s="420"/>
      <c r="U3364" s="421"/>
      <c r="V3364" s="421"/>
      <c r="W3364" s="421"/>
      <c r="X3364" s="422"/>
      <c r="Y3364" s="419"/>
      <c r="Z3364" s="419"/>
      <c r="AA3364" s="419"/>
    </row>
    <row r="3365" spans="1:27" x14ac:dyDescent="0.25">
      <c r="A3365" s="419"/>
      <c r="C3365" s="419"/>
      <c r="D3365" s="419"/>
      <c r="E3365" s="419"/>
      <c r="T3365" s="420"/>
      <c r="U3365" s="421"/>
      <c r="V3365" s="421"/>
      <c r="W3365" s="421"/>
      <c r="X3365" s="422"/>
      <c r="Y3365" s="419"/>
      <c r="Z3365" s="419"/>
      <c r="AA3365" s="419"/>
    </row>
    <row r="3366" spans="1:27" x14ac:dyDescent="0.25">
      <c r="A3366" s="419"/>
      <c r="C3366" s="419"/>
      <c r="D3366" s="419"/>
      <c r="E3366" s="419"/>
      <c r="T3366" s="420"/>
      <c r="U3366" s="421"/>
      <c r="V3366" s="421"/>
      <c r="W3366" s="421"/>
      <c r="X3366" s="422"/>
      <c r="Y3366" s="419"/>
      <c r="Z3366" s="419"/>
      <c r="AA3366" s="419"/>
    </row>
    <row r="3367" spans="1:27" x14ac:dyDescent="0.25">
      <c r="A3367" s="419"/>
      <c r="C3367" s="419"/>
      <c r="D3367" s="419"/>
      <c r="E3367" s="419"/>
      <c r="T3367" s="420"/>
      <c r="U3367" s="421"/>
      <c r="V3367" s="421"/>
      <c r="W3367" s="421"/>
      <c r="X3367" s="422"/>
      <c r="Y3367" s="419"/>
      <c r="Z3367" s="419"/>
      <c r="AA3367" s="419"/>
    </row>
    <row r="3368" spans="1:27" x14ac:dyDescent="0.25">
      <c r="A3368" s="419"/>
      <c r="C3368" s="419"/>
      <c r="D3368" s="419"/>
      <c r="E3368" s="419"/>
      <c r="T3368" s="420"/>
      <c r="U3368" s="421"/>
      <c r="V3368" s="421"/>
      <c r="W3368" s="421"/>
      <c r="X3368" s="422"/>
      <c r="Y3368" s="419"/>
      <c r="Z3368" s="419"/>
      <c r="AA3368" s="419"/>
    </row>
    <row r="3369" spans="1:27" x14ac:dyDescent="0.25">
      <c r="A3369" s="419"/>
      <c r="C3369" s="419"/>
      <c r="D3369" s="419"/>
      <c r="E3369" s="419"/>
      <c r="T3369" s="420"/>
      <c r="U3369" s="421"/>
      <c r="V3369" s="421"/>
      <c r="W3369" s="421"/>
      <c r="X3369" s="422"/>
      <c r="Y3369" s="419"/>
      <c r="Z3369" s="419"/>
      <c r="AA3369" s="419"/>
    </row>
    <row r="3370" spans="1:27" x14ac:dyDescent="0.25">
      <c r="A3370" s="419"/>
      <c r="C3370" s="419"/>
      <c r="D3370" s="419"/>
      <c r="E3370" s="419"/>
      <c r="T3370" s="420"/>
      <c r="U3370" s="421"/>
      <c r="V3370" s="421"/>
      <c r="W3370" s="421"/>
      <c r="X3370" s="422"/>
      <c r="Y3370" s="419"/>
      <c r="Z3370" s="419"/>
      <c r="AA3370" s="419"/>
    </row>
    <row r="3371" spans="1:27" x14ac:dyDescent="0.25">
      <c r="A3371" s="419"/>
      <c r="C3371" s="419"/>
      <c r="D3371" s="419"/>
      <c r="E3371" s="419"/>
      <c r="T3371" s="420"/>
      <c r="U3371" s="421"/>
      <c r="V3371" s="421"/>
      <c r="W3371" s="421"/>
      <c r="X3371" s="422"/>
      <c r="Y3371" s="419"/>
      <c r="Z3371" s="419"/>
      <c r="AA3371" s="419"/>
    </row>
    <row r="3372" spans="1:27" x14ac:dyDescent="0.25">
      <c r="A3372" s="419"/>
      <c r="C3372" s="419"/>
      <c r="D3372" s="419"/>
      <c r="E3372" s="419"/>
      <c r="T3372" s="420"/>
      <c r="U3372" s="421"/>
      <c r="V3372" s="421"/>
      <c r="W3372" s="421"/>
      <c r="X3372" s="422"/>
      <c r="Y3372" s="419"/>
      <c r="Z3372" s="419"/>
      <c r="AA3372" s="419"/>
    </row>
    <row r="3373" spans="1:27" x14ac:dyDescent="0.25">
      <c r="A3373" s="419"/>
      <c r="C3373" s="419"/>
      <c r="D3373" s="419"/>
      <c r="E3373" s="419"/>
      <c r="T3373" s="420"/>
      <c r="U3373" s="421"/>
      <c r="V3373" s="421"/>
      <c r="W3373" s="421"/>
      <c r="X3373" s="422"/>
      <c r="Y3373" s="419"/>
      <c r="Z3373" s="419"/>
      <c r="AA3373" s="419"/>
    </row>
    <row r="3374" spans="1:27" x14ac:dyDescent="0.25">
      <c r="A3374" s="419"/>
      <c r="C3374" s="419"/>
      <c r="D3374" s="419"/>
      <c r="E3374" s="419"/>
      <c r="T3374" s="420"/>
      <c r="U3374" s="421"/>
      <c r="V3374" s="421"/>
      <c r="W3374" s="421"/>
      <c r="X3374" s="422"/>
      <c r="Y3374" s="419"/>
      <c r="Z3374" s="419"/>
      <c r="AA3374" s="419"/>
    </row>
    <row r="3375" spans="1:27" x14ac:dyDescent="0.25">
      <c r="A3375" s="419"/>
      <c r="C3375" s="419"/>
      <c r="D3375" s="419"/>
      <c r="E3375" s="419"/>
      <c r="T3375" s="420"/>
      <c r="U3375" s="421"/>
      <c r="V3375" s="421"/>
      <c r="W3375" s="421"/>
      <c r="X3375" s="422"/>
      <c r="Y3375" s="419"/>
      <c r="Z3375" s="419"/>
      <c r="AA3375" s="419"/>
    </row>
    <row r="3376" spans="1:27" x14ac:dyDescent="0.25">
      <c r="A3376" s="419"/>
      <c r="C3376" s="419"/>
      <c r="D3376" s="419"/>
      <c r="E3376" s="419"/>
      <c r="T3376" s="420"/>
      <c r="U3376" s="421"/>
      <c r="V3376" s="421"/>
      <c r="W3376" s="421"/>
      <c r="X3376" s="422"/>
      <c r="Y3376" s="419"/>
      <c r="Z3376" s="419"/>
      <c r="AA3376" s="419"/>
    </row>
    <row r="3377" spans="1:27" x14ac:dyDescent="0.25">
      <c r="A3377" s="419"/>
      <c r="C3377" s="419"/>
      <c r="D3377" s="419"/>
      <c r="E3377" s="419"/>
      <c r="T3377" s="420"/>
      <c r="U3377" s="421"/>
      <c r="V3377" s="421"/>
      <c r="W3377" s="421"/>
      <c r="X3377" s="422"/>
      <c r="Y3377" s="419"/>
      <c r="Z3377" s="419"/>
      <c r="AA3377" s="419"/>
    </row>
    <row r="3378" spans="1:27" x14ac:dyDescent="0.25">
      <c r="A3378" s="419"/>
      <c r="C3378" s="419"/>
      <c r="D3378" s="419"/>
      <c r="E3378" s="419"/>
      <c r="T3378" s="420"/>
      <c r="U3378" s="421"/>
      <c r="V3378" s="421"/>
      <c r="W3378" s="421"/>
      <c r="X3378" s="422"/>
      <c r="Y3378" s="419"/>
      <c r="Z3378" s="419"/>
      <c r="AA3378" s="419"/>
    </row>
    <row r="3379" spans="1:27" x14ac:dyDescent="0.25">
      <c r="A3379" s="419"/>
      <c r="C3379" s="419"/>
      <c r="D3379" s="419"/>
      <c r="E3379" s="419"/>
      <c r="T3379" s="420"/>
      <c r="U3379" s="421"/>
      <c r="V3379" s="421"/>
      <c r="W3379" s="421"/>
      <c r="X3379" s="422"/>
      <c r="Y3379" s="419"/>
      <c r="Z3379" s="419"/>
      <c r="AA3379" s="419"/>
    </row>
    <row r="3380" spans="1:27" x14ac:dyDescent="0.25">
      <c r="A3380" s="419"/>
      <c r="C3380" s="419"/>
      <c r="D3380" s="419"/>
      <c r="E3380" s="419"/>
      <c r="T3380" s="420"/>
      <c r="U3380" s="421"/>
      <c r="V3380" s="421"/>
      <c r="W3380" s="421"/>
      <c r="X3380" s="422"/>
      <c r="Y3380" s="419"/>
      <c r="Z3380" s="419"/>
      <c r="AA3380" s="419"/>
    </row>
    <row r="3381" spans="1:27" x14ac:dyDescent="0.25">
      <c r="A3381" s="419"/>
      <c r="C3381" s="419"/>
      <c r="D3381" s="419"/>
      <c r="E3381" s="419"/>
      <c r="T3381" s="420"/>
      <c r="U3381" s="421"/>
      <c r="V3381" s="421"/>
      <c r="W3381" s="421"/>
      <c r="X3381" s="422"/>
      <c r="Y3381" s="419"/>
      <c r="Z3381" s="419"/>
      <c r="AA3381" s="419"/>
    </row>
    <row r="3382" spans="1:27" x14ac:dyDescent="0.25">
      <c r="A3382" s="419"/>
      <c r="C3382" s="419"/>
      <c r="D3382" s="419"/>
      <c r="E3382" s="419"/>
      <c r="T3382" s="420"/>
      <c r="U3382" s="421"/>
      <c r="V3382" s="421"/>
      <c r="W3382" s="421"/>
      <c r="X3382" s="422"/>
      <c r="Y3382" s="419"/>
      <c r="Z3382" s="419"/>
      <c r="AA3382" s="419"/>
    </row>
    <row r="3383" spans="1:27" x14ac:dyDescent="0.25">
      <c r="A3383" s="419"/>
      <c r="C3383" s="419"/>
      <c r="D3383" s="419"/>
      <c r="E3383" s="419"/>
      <c r="T3383" s="420"/>
      <c r="U3383" s="421"/>
      <c r="V3383" s="421"/>
      <c r="W3383" s="421"/>
      <c r="X3383" s="422"/>
      <c r="Y3383" s="419"/>
      <c r="Z3383" s="419"/>
      <c r="AA3383" s="419"/>
    </row>
    <row r="3384" spans="1:27" x14ac:dyDescent="0.25">
      <c r="A3384" s="419"/>
      <c r="C3384" s="419"/>
      <c r="D3384" s="419"/>
      <c r="E3384" s="419"/>
      <c r="T3384" s="420"/>
      <c r="U3384" s="421"/>
      <c r="V3384" s="421"/>
      <c r="W3384" s="421"/>
      <c r="X3384" s="422"/>
      <c r="Y3384" s="419"/>
      <c r="Z3384" s="419"/>
      <c r="AA3384" s="419"/>
    </row>
    <row r="3385" spans="1:27" x14ac:dyDescent="0.25">
      <c r="A3385" s="419"/>
      <c r="C3385" s="419"/>
      <c r="D3385" s="419"/>
      <c r="E3385" s="419"/>
      <c r="T3385" s="420"/>
      <c r="U3385" s="421"/>
      <c r="V3385" s="421"/>
      <c r="W3385" s="421"/>
      <c r="X3385" s="422"/>
      <c r="Y3385" s="419"/>
      <c r="Z3385" s="419"/>
      <c r="AA3385" s="419"/>
    </row>
    <row r="3386" spans="1:27" x14ac:dyDescent="0.25">
      <c r="A3386" s="419"/>
      <c r="C3386" s="419"/>
      <c r="D3386" s="419"/>
      <c r="E3386" s="419"/>
      <c r="T3386" s="420"/>
      <c r="U3386" s="421"/>
      <c r="V3386" s="421"/>
      <c r="W3386" s="421"/>
      <c r="X3386" s="422"/>
      <c r="Y3386" s="419"/>
      <c r="Z3386" s="419"/>
      <c r="AA3386" s="419"/>
    </row>
    <row r="3387" spans="1:27" x14ac:dyDescent="0.25">
      <c r="A3387" s="419"/>
      <c r="C3387" s="419"/>
      <c r="D3387" s="419"/>
      <c r="E3387" s="419"/>
      <c r="T3387" s="420"/>
      <c r="U3387" s="421"/>
      <c r="V3387" s="421"/>
      <c r="W3387" s="421"/>
      <c r="X3387" s="422"/>
      <c r="Y3387" s="419"/>
      <c r="Z3387" s="419"/>
      <c r="AA3387" s="419"/>
    </row>
    <row r="3388" spans="1:27" x14ac:dyDescent="0.25">
      <c r="A3388" s="419"/>
      <c r="C3388" s="419"/>
      <c r="D3388" s="419"/>
      <c r="E3388" s="419"/>
      <c r="T3388" s="420"/>
      <c r="U3388" s="421"/>
      <c r="V3388" s="421"/>
      <c r="W3388" s="421"/>
      <c r="X3388" s="422"/>
      <c r="Y3388" s="419"/>
      <c r="Z3388" s="419"/>
      <c r="AA3388" s="419"/>
    </row>
    <row r="3389" spans="1:27" x14ac:dyDescent="0.25">
      <c r="A3389" s="419"/>
      <c r="C3389" s="419"/>
      <c r="D3389" s="419"/>
      <c r="E3389" s="419"/>
      <c r="T3389" s="420"/>
      <c r="U3389" s="421"/>
      <c r="V3389" s="421"/>
      <c r="W3389" s="421"/>
      <c r="X3389" s="422"/>
      <c r="Y3389" s="419"/>
      <c r="Z3389" s="419"/>
      <c r="AA3389" s="419"/>
    </row>
    <row r="3390" spans="1:27" x14ac:dyDescent="0.25">
      <c r="A3390" s="419"/>
      <c r="C3390" s="419"/>
      <c r="D3390" s="419"/>
      <c r="E3390" s="419"/>
      <c r="T3390" s="420"/>
      <c r="U3390" s="421"/>
      <c r="V3390" s="421"/>
      <c r="W3390" s="421"/>
      <c r="X3390" s="422"/>
      <c r="Y3390" s="419"/>
      <c r="Z3390" s="419"/>
      <c r="AA3390" s="419"/>
    </row>
    <row r="3391" spans="1:27" x14ac:dyDescent="0.25">
      <c r="A3391" s="419"/>
      <c r="C3391" s="419"/>
      <c r="D3391" s="419"/>
      <c r="E3391" s="419"/>
      <c r="T3391" s="420"/>
      <c r="U3391" s="421"/>
      <c r="V3391" s="421"/>
      <c r="W3391" s="421"/>
      <c r="X3391" s="422"/>
      <c r="Y3391" s="419"/>
      <c r="Z3391" s="419"/>
      <c r="AA3391" s="419"/>
    </row>
    <row r="3392" spans="1:27" x14ac:dyDescent="0.25">
      <c r="A3392" s="419"/>
      <c r="C3392" s="419"/>
      <c r="D3392" s="419"/>
      <c r="E3392" s="419"/>
      <c r="T3392" s="420"/>
      <c r="U3392" s="421"/>
      <c r="V3392" s="421"/>
      <c r="W3392" s="421"/>
      <c r="X3392" s="422"/>
      <c r="Y3392" s="419"/>
      <c r="Z3392" s="419"/>
      <c r="AA3392" s="419"/>
    </row>
    <row r="3393" spans="1:27" x14ac:dyDescent="0.25">
      <c r="A3393" s="419"/>
      <c r="C3393" s="419"/>
      <c r="D3393" s="419"/>
      <c r="E3393" s="419"/>
      <c r="T3393" s="420"/>
      <c r="U3393" s="421"/>
      <c r="V3393" s="421"/>
      <c r="W3393" s="421"/>
      <c r="X3393" s="422"/>
      <c r="Y3393" s="419"/>
      <c r="Z3393" s="419"/>
      <c r="AA3393" s="419"/>
    </row>
    <row r="3394" spans="1:27" x14ac:dyDescent="0.25">
      <c r="A3394" s="419"/>
      <c r="C3394" s="419"/>
      <c r="D3394" s="419"/>
      <c r="E3394" s="419"/>
      <c r="T3394" s="420"/>
      <c r="U3394" s="421"/>
      <c r="V3394" s="421"/>
      <c r="W3394" s="421"/>
      <c r="X3394" s="422"/>
      <c r="Y3394" s="419"/>
      <c r="Z3394" s="419"/>
      <c r="AA3394" s="419"/>
    </row>
    <row r="3395" spans="1:27" x14ac:dyDescent="0.25">
      <c r="A3395" s="419"/>
      <c r="C3395" s="419"/>
      <c r="D3395" s="419"/>
      <c r="E3395" s="419"/>
      <c r="T3395" s="420"/>
      <c r="U3395" s="421"/>
      <c r="V3395" s="421"/>
      <c r="W3395" s="421"/>
      <c r="X3395" s="422"/>
      <c r="Y3395" s="419"/>
      <c r="Z3395" s="419"/>
      <c r="AA3395" s="419"/>
    </row>
    <row r="3396" spans="1:27" x14ac:dyDescent="0.25">
      <c r="A3396" s="419"/>
      <c r="C3396" s="419"/>
      <c r="D3396" s="419"/>
      <c r="E3396" s="419"/>
      <c r="T3396" s="420"/>
      <c r="U3396" s="421"/>
      <c r="V3396" s="421"/>
      <c r="W3396" s="421"/>
      <c r="X3396" s="422"/>
      <c r="Y3396" s="419"/>
      <c r="Z3396" s="419"/>
      <c r="AA3396" s="419"/>
    </row>
    <row r="3397" spans="1:27" x14ac:dyDescent="0.25">
      <c r="A3397" s="419"/>
      <c r="C3397" s="419"/>
      <c r="D3397" s="419"/>
      <c r="E3397" s="419"/>
      <c r="T3397" s="420"/>
      <c r="U3397" s="421"/>
      <c r="V3397" s="421"/>
      <c r="W3397" s="421"/>
      <c r="X3397" s="422"/>
      <c r="Y3397" s="419"/>
      <c r="Z3397" s="419"/>
      <c r="AA3397" s="419"/>
    </row>
    <row r="3398" spans="1:27" x14ac:dyDescent="0.25">
      <c r="A3398" s="419"/>
      <c r="C3398" s="419"/>
      <c r="D3398" s="419"/>
      <c r="E3398" s="419"/>
      <c r="T3398" s="420"/>
      <c r="U3398" s="421"/>
      <c r="V3398" s="421"/>
      <c r="W3398" s="421"/>
      <c r="X3398" s="422"/>
      <c r="Y3398" s="419"/>
      <c r="Z3398" s="419"/>
      <c r="AA3398" s="419"/>
    </row>
    <row r="3399" spans="1:27" x14ac:dyDescent="0.25">
      <c r="A3399" s="419"/>
      <c r="C3399" s="419"/>
      <c r="D3399" s="419"/>
      <c r="E3399" s="419"/>
      <c r="T3399" s="420"/>
      <c r="U3399" s="421"/>
      <c r="V3399" s="421"/>
      <c r="W3399" s="421"/>
      <c r="X3399" s="422"/>
      <c r="Y3399" s="419"/>
      <c r="Z3399" s="419"/>
      <c r="AA3399" s="419"/>
    </row>
    <row r="3400" spans="1:27" x14ac:dyDescent="0.25">
      <c r="A3400" s="419"/>
      <c r="C3400" s="419"/>
      <c r="D3400" s="419"/>
      <c r="E3400" s="419"/>
      <c r="T3400" s="420"/>
      <c r="U3400" s="421"/>
      <c r="V3400" s="421"/>
      <c r="W3400" s="421"/>
      <c r="X3400" s="422"/>
      <c r="Y3400" s="419"/>
      <c r="Z3400" s="419"/>
      <c r="AA3400" s="419"/>
    </row>
    <row r="3401" spans="1:27" x14ac:dyDescent="0.25">
      <c r="A3401" s="419"/>
      <c r="C3401" s="419"/>
      <c r="D3401" s="419"/>
      <c r="E3401" s="419"/>
      <c r="T3401" s="420"/>
      <c r="U3401" s="421"/>
      <c r="V3401" s="421"/>
      <c r="W3401" s="421"/>
      <c r="X3401" s="422"/>
      <c r="Y3401" s="419"/>
      <c r="Z3401" s="419"/>
      <c r="AA3401" s="419"/>
    </row>
    <row r="3402" spans="1:27" x14ac:dyDescent="0.25">
      <c r="A3402" s="419"/>
      <c r="C3402" s="419"/>
      <c r="D3402" s="419"/>
      <c r="E3402" s="419"/>
      <c r="T3402" s="420"/>
      <c r="U3402" s="421"/>
      <c r="V3402" s="421"/>
      <c r="W3402" s="421"/>
      <c r="X3402" s="422"/>
      <c r="Y3402" s="419"/>
      <c r="Z3402" s="419"/>
      <c r="AA3402" s="419"/>
    </row>
    <row r="3403" spans="1:27" x14ac:dyDescent="0.25">
      <c r="A3403" s="419"/>
      <c r="C3403" s="419"/>
      <c r="D3403" s="419"/>
      <c r="E3403" s="419"/>
      <c r="T3403" s="420"/>
      <c r="U3403" s="421"/>
      <c r="V3403" s="421"/>
      <c r="W3403" s="421"/>
      <c r="X3403" s="422"/>
      <c r="Y3403" s="419"/>
      <c r="Z3403" s="419"/>
      <c r="AA3403" s="419"/>
    </row>
    <row r="3404" spans="1:27" x14ac:dyDescent="0.25">
      <c r="A3404" s="419"/>
      <c r="C3404" s="419"/>
      <c r="D3404" s="419"/>
      <c r="E3404" s="419"/>
      <c r="T3404" s="420"/>
      <c r="U3404" s="421"/>
      <c r="V3404" s="421"/>
      <c r="W3404" s="421"/>
      <c r="X3404" s="422"/>
      <c r="Y3404" s="419"/>
      <c r="Z3404" s="419"/>
      <c r="AA3404" s="419"/>
    </row>
    <row r="3405" spans="1:27" x14ac:dyDescent="0.25">
      <c r="A3405" s="419"/>
      <c r="C3405" s="419"/>
      <c r="D3405" s="419"/>
      <c r="E3405" s="419"/>
      <c r="T3405" s="420"/>
      <c r="U3405" s="421"/>
      <c r="V3405" s="421"/>
      <c r="W3405" s="421"/>
      <c r="X3405" s="422"/>
      <c r="Y3405" s="419"/>
      <c r="Z3405" s="419"/>
      <c r="AA3405" s="419"/>
    </row>
    <row r="3406" spans="1:27" x14ac:dyDescent="0.25">
      <c r="A3406" s="419"/>
      <c r="C3406" s="419"/>
      <c r="D3406" s="419"/>
      <c r="E3406" s="419"/>
      <c r="T3406" s="420"/>
      <c r="U3406" s="421"/>
      <c r="V3406" s="421"/>
      <c r="W3406" s="421"/>
      <c r="X3406" s="422"/>
      <c r="Y3406" s="419"/>
      <c r="Z3406" s="419"/>
      <c r="AA3406" s="419"/>
    </row>
    <row r="3407" spans="1:27" x14ac:dyDescent="0.25">
      <c r="A3407" s="419"/>
      <c r="C3407" s="419"/>
      <c r="D3407" s="419"/>
      <c r="E3407" s="419"/>
      <c r="T3407" s="420"/>
      <c r="U3407" s="421"/>
      <c r="V3407" s="421"/>
      <c r="W3407" s="421"/>
      <c r="X3407" s="422"/>
      <c r="Y3407" s="419"/>
      <c r="Z3407" s="419"/>
      <c r="AA3407" s="419"/>
    </row>
    <row r="3408" spans="1:27" x14ac:dyDescent="0.25">
      <c r="A3408" s="419"/>
      <c r="C3408" s="419"/>
      <c r="D3408" s="419"/>
      <c r="E3408" s="419"/>
      <c r="T3408" s="420"/>
      <c r="U3408" s="421"/>
      <c r="V3408" s="421"/>
      <c r="W3408" s="421"/>
      <c r="X3408" s="422"/>
      <c r="Y3408" s="419"/>
      <c r="Z3408" s="419"/>
      <c r="AA3408" s="419"/>
    </row>
    <row r="3409" spans="1:27" x14ac:dyDescent="0.25">
      <c r="A3409" s="419"/>
      <c r="C3409" s="419"/>
      <c r="D3409" s="419"/>
      <c r="E3409" s="419"/>
      <c r="T3409" s="420"/>
      <c r="U3409" s="421"/>
      <c r="V3409" s="421"/>
      <c r="W3409" s="421"/>
      <c r="X3409" s="422"/>
      <c r="Y3409" s="419"/>
      <c r="Z3409" s="419"/>
      <c r="AA3409" s="419"/>
    </row>
    <row r="3410" spans="1:27" x14ac:dyDescent="0.25">
      <c r="A3410" s="419"/>
      <c r="C3410" s="419"/>
      <c r="D3410" s="419"/>
      <c r="E3410" s="419"/>
      <c r="T3410" s="420"/>
      <c r="U3410" s="421"/>
      <c r="V3410" s="421"/>
      <c r="W3410" s="421"/>
      <c r="X3410" s="422"/>
      <c r="Y3410" s="419"/>
      <c r="Z3410" s="419"/>
      <c r="AA3410" s="419"/>
    </row>
    <row r="3411" spans="1:27" x14ac:dyDescent="0.25">
      <c r="A3411" s="419"/>
      <c r="C3411" s="419"/>
      <c r="D3411" s="419"/>
      <c r="E3411" s="419"/>
      <c r="T3411" s="420"/>
      <c r="U3411" s="421"/>
      <c r="V3411" s="421"/>
      <c r="W3411" s="421"/>
      <c r="X3411" s="422"/>
      <c r="Y3411" s="419"/>
      <c r="Z3411" s="419"/>
      <c r="AA3411" s="419"/>
    </row>
    <row r="3412" spans="1:27" x14ac:dyDescent="0.25">
      <c r="A3412" s="419"/>
      <c r="C3412" s="419"/>
      <c r="D3412" s="419"/>
      <c r="E3412" s="419"/>
      <c r="T3412" s="420"/>
      <c r="U3412" s="421"/>
      <c r="V3412" s="421"/>
      <c r="W3412" s="421"/>
      <c r="X3412" s="422"/>
      <c r="Y3412" s="419"/>
      <c r="Z3412" s="419"/>
      <c r="AA3412" s="419"/>
    </row>
    <row r="3413" spans="1:27" x14ac:dyDescent="0.25">
      <c r="A3413" s="419"/>
      <c r="C3413" s="419"/>
      <c r="D3413" s="419"/>
      <c r="E3413" s="419"/>
      <c r="T3413" s="420"/>
      <c r="U3413" s="421"/>
      <c r="V3413" s="421"/>
      <c r="W3413" s="421"/>
      <c r="X3413" s="422"/>
      <c r="Y3413" s="419"/>
      <c r="Z3413" s="419"/>
      <c r="AA3413" s="419"/>
    </row>
    <row r="3414" spans="1:27" x14ac:dyDescent="0.25">
      <c r="A3414" s="419"/>
      <c r="C3414" s="419"/>
      <c r="D3414" s="419"/>
      <c r="E3414" s="419"/>
      <c r="T3414" s="420"/>
      <c r="U3414" s="421"/>
      <c r="V3414" s="421"/>
      <c r="W3414" s="421"/>
      <c r="X3414" s="422"/>
      <c r="Y3414" s="419"/>
      <c r="Z3414" s="419"/>
      <c r="AA3414" s="419"/>
    </row>
    <row r="3415" spans="1:27" x14ac:dyDescent="0.25">
      <c r="A3415" s="419"/>
      <c r="C3415" s="419"/>
      <c r="D3415" s="419"/>
      <c r="E3415" s="419"/>
      <c r="T3415" s="420"/>
      <c r="U3415" s="421"/>
      <c r="V3415" s="421"/>
      <c r="W3415" s="421"/>
      <c r="X3415" s="422"/>
      <c r="Y3415" s="419"/>
      <c r="Z3415" s="419"/>
      <c r="AA3415" s="419"/>
    </row>
    <row r="3416" spans="1:27" x14ac:dyDescent="0.25">
      <c r="A3416" s="419"/>
      <c r="C3416" s="419"/>
      <c r="D3416" s="419"/>
      <c r="E3416" s="419"/>
      <c r="T3416" s="420"/>
      <c r="U3416" s="421"/>
      <c r="V3416" s="421"/>
      <c r="W3416" s="421"/>
      <c r="X3416" s="422"/>
      <c r="Y3416" s="419"/>
      <c r="Z3416" s="419"/>
      <c r="AA3416" s="419"/>
    </row>
    <row r="3417" spans="1:27" x14ac:dyDescent="0.25">
      <c r="A3417" s="419"/>
      <c r="C3417" s="419"/>
      <c r="D3417" s="419"/>
      <c r="E3417" s="419"/>
      <c r="T3417" s="420"/>
      <c r="U3417" s="421"/>
      <c r="V3417" s="421"/>
      <c r="W3417" s="421"/>
      <c r="X3417" s="422"/>
      <c r="Y3417" s="419"/>
      <c r="Z3417" s="419"/>
      <c r="AA3417" s="419"/>
    </row>
    <row r="3418" spans="1:27" x14ac:dyDescent="0.25">
      <c r="A3418" s="419"/>
      <c r="C3418" s="419"/>
      <c r="D3418" s="419"/>
      <c r="E3418" s="419"/>
      <c r="T3418" s="420"/>
      <c r="U3418" s="421"/>
      <c r="V3418" s="421"/>
      <c r="W3418" s="421"/>
      <c r="X3418" s="422"/>
      <c r="Y3418" s="419"/>
      <c r="Z3418" s="419"/>
      <c r="AA3418" s="419"/>
    </row>
    <row r="3419" spans="1:27" x14ac:dyDescent="0.25">
      <c r="A3419" s="419"/>
      <c r="C3419" s="419"/>
      <c r="D3419" s="419"/>
      <c r="E3419" s="419"/>
      <c r="T3419" s="420"/>
      <c r="U3419" s="421"/>
      <c r="V3419" s="421"/>
      <c r="W3419" s="421"/>
      <c r="X3419" s="422"/>
      <c r="Y3419" s="419"/>
      <c r="Z3419" s="419"/>
      <c r="AA3419" s="419"/>
    </row>
    <row r="3420" spans="1:27" x14ac:dyDescent="0.25">
      <c r="A3420" s="419"/>
      <c r="C3420" s="419"/>
      <c r="D3420" s="419"/>
      <c r="E3420" s="419"/>
      <c r="T3420" s="420"/>
      <c r="U3420" s="421"/>
      <c r="V3420" s="421"/>
      <c r="W3420" s="421"/>
      <c r="X3420" s="422"/>
      <c r="Y3420" s="419"/>
      <c r="Z3420" s="419"/>
      <c r="AA3420" s="419"/>
    </row>
    <row r="3421" spans="1:27" x14ac:dyDescent="0.25">
      <c r="A3421" s="419"/>
      <c r="C3421" s="419"/>
      <c r="D3421" s="419"/>
      <c r="E3421" s="419"/>
      <c r="T3421" s="420"/>
      <c r="U3421" s="421"/>
      <c r="V3421" s="421"/>
      <c r="W3421" s="421"/>
      <c r="X3421" s="422"/>
      <c r="Y3421" s="419"/>
      <c r="Z3421" s="419"/>
      <c r="AA3421" s="419"/>
    </row>
    <row r="3422" spans="1:27" x14ac:dyDescent="0.25">
      <c r="A3422" s="419"/>
      <c r="C3422" s="419"/>
      <c r="D3422" s="419"/>
      <c r="E3422" s="419"/>
      <c r="T3422" s="420"/>
      <c r="U3422" s="421"/>
      <c r="V3422" s="421"/>
      <c r="W3422" s="421"/>
      <c r="X3422" s="422"/>
      <c r="Y3422" s="419"/>
      <c r="Z3422" s="419"/>
      <c r="AA3422" s="419"/>
    </row>
    <row r="3423" spans="1:27" x14ac:dyDescent="0.25">
      <c r="A3423" s="419"/>
      <c r="C3423" s="419"/>
      <c r="D3423" s="419"/>
      <c r="E3423" s="419"/>
      <c r="T3423" s="420"/>
      <c r="U3423" s="421"/>
      <c r="V3423" s="421"/>
      <c r="W3423" s="421"/>
      <c r="X3423" s="422"/>
      <c r="Y3423" s="419"/>
      <c r="Z3423" s="419"/>
      <c r="AA3423" s="419"/>
    </row>
    <row r="3424" spans="1:27" x14ac:dyDescent="0.25">
      <c r="A3424" s="419"/>
      <c r="C3424" s="419"/>
      <c r="D3424" s="419"/>
      <c r="E3424" s="419"/>
      <c r="T3424" s="420"/>
      <c r="U3424" s="421"/>
      <c r="V3424" s="421"/>
      <c r="W3424" s="421"/>
      <c r="X3424" s="422"/>
      <c r="Y3424" s="419"/>
      <c r="Z3424" s="419"/>
      <c r="AA3424" s="419"/>
    </row>
    <row r="3425" spans="1:27" x14ac:dyDescent="0.25">
      <c r="A3425" s="419"/>
      <c r="C3425" s="419"/>
      <c r="D3425" s="419"/>
      <c r="E3425" s="419"/>
      <c r="T3425" s="420"/>
      <c r="U3425" s="421"/>
      <c r="V3425" s="421"/>
      <c r="W3425" s="421"/>
      <c r="X3425" s="422"/>
      <c r="Y3425" s="419"/>
      <c r="Z3425" s="419"/>
      <c r="AA3425" s="419"/>
    </row>
    <row r="3426" spans="1:27" x14ac:dyDescent="0.25">
      <c r="A3426" s="419"/>
      <c r="C3426" s="419"/>
      <c r="D3426" s="419"/>
      <c r="E3426" s="419"/>
      <c r="T3426" s="420"/>
      <c r="U3426" s="421"/>
      <c r="V3426" s="421"/>
      <c r="W3426" s="421"/>
      <c r="X3426" s="422"/>
      <c r="Y3426" s="419"/>
      <c r="Z3426" s="419"/>
      <c r="AA3426" s="419"/>
    </row>
    <row r="3427" spans="1:27" x14ac:dyDescent="0.25">
      <c r="A3427" s="419"/>
      <c r="C3427" s="419"/>
      <c r="D3427" s="419"/>
      <c r="E3427" s="419"/>
      <c r="T3427" s="420"/>
      <c r="U3427" s="421"/>
      <c r="V3427" s="421"/>
      <c r="W3427" s="421"/>
      <c r="X3427" s="422"/>
      <c r="Y3427" s="419"/>
      <c r="Z3427" s="419"/>
      <c r="AA3427" s="419"/>
    </row>
    <row r="3428" spans="1:27" x14ac:dyDescent="0.25">
      <c r="A3428" s="419"/>
      <c r="C3428" s="419"/>
      <c r="D3428" s="419"/>
      <c r="E3428" s="419"/>
      <c r="T3428" s="420"/>
      <c r="U3428" s="421"/>
      <c r="V3428" s="421"/>
      <c r="W3428" s="421"/>
      <c r="X3428" s="422"/>
      <c r="Y3428" s="419"/>
      <c r="Z3428" s="419"/>
      <c r="AA3428" s="419"/>
    </row>
    <row r="3429" spans="1:27" x14ac:dyDescent="0.25">
      <c r="A3429" s="419"/>
      <c r="C3429" s="419"/>
      <c r="D3429" s="419"/>
      <c r="E3429" s="419"/>
      <c r="T3429" s="420"/>
      <c r="U3429" s="421"/>
      <c r="V3429" s="421"/>
      <c r="W3429" s="421"/>
      <c r="X3429" s="422"/>
      <c r="Y3429" s="419"/>
      <c r="Z3429" s="419"/>
      <c r="AA3429" s="419"/>
    </row>
    <row r="3430" spans="1:27" x14ac:dyDescent="0.25">
      <c r="A3430" s="419"/>
      <c r="C3430" s="419"/>
      <c r="D3430" s="419"/>
      <c r="E3430" s="419"/>
      <c r="T3430" s="420"/>
      <c r="U3430" s="421"/>
      <c r="V3430" s="421"/>
      <c r="W3430" s="421"/>
      <c r="X3430" s="422"/>
      <c r="Y3430" s="419"/>
      <c r="Z3430" s="419"/>
      <c r="AA3430" s="419"/>
    </row>
    <row r="3431" spans="1:27" x14ac:dyDescent="0.25">
      <c r="A3431" s="419"/>
      <c r="C3431" s="419"/>
      <c r="D3431" s="419"/>
      <c r="E3431" s="419"/>
      <c r="T3431" s="420"/>
      <c r="U3431" s="421"/>
      <c r="V3431" s="421"/>
      <c r="W3431" s="421"/>
      <c r="X3431" s="422"/>
      <c r="Y3431" s="419"/>
      <c r="Z3431" s="419"/>
      <c r="AA3431" s="419"/>
    </row>
    <row r="3432" spans="1:27" x14ac:dyDescent="0.25">
      <c r="A3432" s="419"/>
      <c r="C3432" s="419"/>
      <c r="D3432" s="419"/>
      <c r="E3432" s="419"/>
      <c r="T3432" s="420"/>
      <c r="U3432" s="421"/>
      <c r="V3432" s="421"/>
      <c r="W3432" s="421"/>
      <c r="X3432" s="422"/>
      <c r="Y3432" s="419"/>
      <c r="Z3432" s="419"/>
      <c r="AA3432" s="419"/>
    </row>
    <row r="3433" spans="1:27" x14ac:dyDescent="0.25">
      <c r="A3433" s="419"/>
      <c r="C3433" s="419"/>
      <c r="D3433" s="419"/>
      <c r="E3433" s="419"/>
      <c r="T3433" s="420"/>
      <c r="U3433" s="421"/>
      <c r="V3433" s="421"/>
      <c r="W3433" s="421"/>
      <c r="X3433" s="422"/>
      <c r="Y3433" s="419"/>
      <c r="Z3433" s="419"/>
      <c r="AA3433" s="419"/>
    </row>
    <row r="3434" spans="1:27" x14ac:dyDescent="0.25">
      <c r="A3434" s="419"/>
      <c r="C3434" s="419"/>
      <c r="D3434" s="419"/>
      <c r="E3434" s="419"/>
      <c r="T3434" s="420"/>
      <c r="U3434" s="421"/>
      <c r="V3434" s="421"/>
      <c r="W3434" s="421"/>
      <c r="X3434" s="422"/>
      <c r="Y3434" s="419"/>
      <c r="Z3434" s="419"/>
      <c r="AA3434" s="419"/>
    </row>
    <row r="3435" spans="1:27" x14ac:dyDescent="0.25">
      <c r="A3435" s="419"/>
      <c r="C3435" s="419"/>
      <c r="D3435" s="419"/>
      <c r="E3435" s="419"/>
      <c r="T3435" s="420"/>
      <c r="U3435" s="421"/>
      <c r="V3435" s="421"/>
      <c r="W3435" s="421"/>
      <c r="X3435" s="422"/>
      <c r="Y3435" s="419"/>
      <c r="Z3435" s="419"/>
      <c r="AA3435" s="419"/>
    </row>
    <row r="3436" spans="1:27" x14ac:dyDescent="0.25">
      <c r="A3436" s="419"/>
      <c r="C3436" s="419"/>
      <c r="D3436" s="419"/>
      <c r="E3436" s="419"/>
      <c r="T3436" s="420"/>
      <c r="U3436" s="421"/>
      <c r="V3436" s="421"/>
      <c r="W3436" s="421"/>
      <c r="X3436" s="422"/>
      <c r="Y3436" s="419"/>
      <c r="Z3436" s="419"/>
      <c r="AA3436" s="419"/>
    </row>
    <row r="3437" spans="1:27" x14ac:dyDescent="0.25">
      <c r="A3437" s="419"/>
      <c r="C3437" s="419"/>
      <c r="D3437" s="419"/>
      <c r="E3437" s="419"/>
      <c r="T3437" s="420"/>
      <c r="U3437" s="421"/>
      <c r="V3437" s="421"/>
      <c r="W3437" s="421"/>
      <c r="X3437" s="422"/>
      <c r="Y3437" s="419"/>
      <c r="Z3437" s="419"/>
      <c r="AA3437" s="419"/>
    </row>
    <row r="3438" spans="1:27" x14ac:dyDescent="0.25">
      <c r="A3438" s="419"/>
      <c r="C3438" s="419"/>
      <c r="D3438" s="419"/>
      <c r="E3438" s="419"/>
      <c r="T3438" s="420"/>
      <c r="U3438" s="421"/>
      <c r="V3438" s="421"/>
      <c r="W3438" s="421"/>
      <c r="X3438" s="422"/>
      <c r="Y3438" s="419"/>
      <c r="Z3438" s="419"/>
      <c r="AA3438" s="419"/>
    </row>
    <row r="3439" spans="1:27" x14ac:dyDescent="0.25">
      <c r="A3439" s="419"/>
      <c r="C3439" s="419"/>
      <c r="D3439" s="419"/>
      <c r="E3439" s="419"/>
      <c r="T3439" s="420"/>
      <c r="U3439" s="421"/>
      <c r="V3439" s="421"/>
      <c r="W3439" s="421"/>
      <c r="X3439" s="422"/>
      <c r="Y3439" s="419"/>
      <c r="Z3439" s="419"/>
      <c r="AA3439" s="419"/>
    </row>
    <row r="3440" spans="1:27" x14ac:dyDescent="0.25">
      <c r="A3440" s="419"/>
      <c r="C3440" s="419"/>
      <c r="D3440" s="419"/>
      <c r="E3440" s="419"/>
      <c r="T3440" s="420"/>
      <c r="U3440" s="421"/>
      <c r="V3440" s="421"/>
      <c r="W3440" s="421"/>
      <c r="X3440" s="422"/>
      <c r="Y3440" s="419"/>
      <c r="Z3440" s="419"/>
      <c r="AA3440" s="419"/>
    </row>
    <row r="3441" spans="1:27" x14ac:dyDescent="0.25">
      <c r="A3441" s="419"/>
      <c r="C3441" s="419"/>
      <c r="D3441" s="419"/>
      <c r="E3441" s="419"/>
      <c r="T3441" s="420"/>
      <c r="U3441" s="421"/>
      <c r="V3441" s="421"/>
      <c r="W3441" s="421"/>
      <c r="X3441" s="422"/>
      <c r="Y3441" s="419"/>
      <c r="Z3441" s="419"/>
      <c r="AA3441" s="419"/>
    </row>
    <row r="3442" spans="1:27" x14ac:dyDescent="0.25">
      <c r="A3442" s="419"/>
      <c r="C3442" s="419"/>
      <c r="D3442" s="419"/>
      <c r="E3442" s="419"/>
      <c r="T3442" s="420"/>
      <c r="U3442" s="421"/>
      <c r="V3442" s="421"/>
      <c r="W3442" s="421"/>
      <c r="X3442" s="422"/>
      <c r="Y3442" s="419"/>
      <c r="Z3442" s="419"/>
      <c r="AA3442" s="419"/>
    </row>
    <row r="3443" spans="1:27" x14ac:dyDescent="0.25">
      <c r="A3443" s="419"/>
      <c r="C3443" s="419"/>
      <c r="D3443" s="419"/>
      <c r="E3443" s="419"/>
      <c r="T3443" s="420"/>
      <c r="U3443" s="421"/>
      <c r="V3443" s="421"/>
      <c r="W3443" s="421"/>
      <c r="X3443" s="422"/>
      <c r="Y3443" s="419"/>
      <c r="Z3443" s="419"/>
      <c r="AA3443" s="419"/>
    </row>
    <row r="3444" spans="1:27" x14ac:dyDescent="0.25">
      <c r="A3444" s="419"/>
      <c r="C3444" s="419"/>
      <c r="D3444" s="419"/>
      <c r="E3444" s="419"/>
      <c r="T3444" s="420"/>
      <c r="U3444" s="421"/>
      <c r="V3444" s="421"/>
      <c r="W3444" s="421"/>
      <c r="X3444" s="422"/>
      <c r="Y3444" s="419"/>
      <c r="Z3444" s="419"/>
      <c r="AA3444" s="419"/>
    </row>
    <row r="3445" spans="1:27" x14ac:dyDescent="0.25">
      <c r="A3445" s="419"/>
      <c r="C3445" s="419"/>
      <c r="D3445" s="419"/>
      <c r="E3445" s="419"/>
      <c r="T3445" s="420"/>
      <c r="U3445" s="421"/>
      <c r="V3445" s="421"/>
      <c r="W3445" s="421"/>
      <c r="X3445" s="422"/>
      <c r="Y3445" s="419"/>
      <c r="Z3445" s="419"/>
      <c r="AA3445" s="419"/>
    </row>
    <row r="3446" spans="1:27" x14ac:dyDescent="0.25">
      <c r="A3446" s="419"/>
      <c r="C3446" s="419"/>
      <c r="D3446" s="419"/>
      <c r="E3446" s="419"/>
      <c r="T3446" s="420"/>
      <c r="U3446" s="421"/>
      <c r="V3446" s="421"/>
      <c r="W3446" s="421"/>
      <c r="X3446" s="422"/>
      <c r="Y3446" s="419"/>
      <c r="Z3446" s="419"/>
      <c r="AA3446" s="419"/>
    </row>
    <row r="3447" spans="1:27" x14ac:dyDescent="0.25">
      <c r="A3447" s="419"/>
      <c r="C3447" s="419"/>
      <c r="D3447" s="419"/>
      <c r="E3447" s="419"/>
      <c r="T3447" s="420"/>
      <c r="U3447" s="421"/>
      <c r="V3447" s="421"/>
      <c r="W3447" s="421"/>
      <c r="X3447" s="422"/>
      <c r="Y3447" s="419"/>
      <c r="Z3447" s="419"/>
      <c r="AA3447" s="419"/>
    </row>
    <row r="3448" spans="1:27" x14ac:dyDescent="0.25">
      <c r="A3448" s="419"/>
      <c r="C3448" s="419"/>
      <c r="D3448" s="419"/>
      <c r="E3448" s="419"/>
      <c r="T3448" s="420"/>
      <c r="U3448" s="421"/>
      <c r="V3448" s="421"/>
      <c r="W3448" s="421"/>
      <c r="X3448" s="422"/>
      <c r="Y3448" s="419"/>
      <c r="Z3448" s="419"/>
      <c r="AA3448" s="419"/>
    </row>
    <row r="3449" spans="1:27" x14ac:dyDescent="0.25">
      <c r="A3449" s="419"/>
      <c r="C3449" s="419"/>
      <c r="D3449" s="419"/>
      <c r="E3449" s="419"/>
      <c r="T3449" s="420"/>
      <c r="U3449" s="421"/>
      <c r="V3449" s="421"/>
      <c r="W3449" s="421"/>
      <c r="X3449" s="422"/>
      <c r="Y3449" s="419"/>
      <c r="Z3449" s="419"/>
      <c r="AA3449" s="419"/>
    </row>
    <row r="3450" spans="1:27" x14ac:dyDescent="0.25">
      <c r="A3450" s="419"/>
      <c r="C3450" s="419"/>
      <c r="D3450" s="419"/>
      <c r="E3450" s="419"/>
      <c r="T3450" s="420"/>
      <c r="U3450" s="421"/>
      <c r="V3450" s="421"/>
      <c r="W3450" s="421"/>
      <c r="X3450" s="422"/>
      <c r="Y3450" s="419"/>
      <c r="Z3450" s="419"/>
      <c r="AA3450" s="419"/>
    </row>
    <row r="3451" spans="1:27" x14ac:dyDescent="0.25">
      <c r="A3451" s="419"/>
      <c r="C3451" s="419"/>
      <c r="D3451" s="419"/>
      <c r="E3451" s="419"/>
      <c r="T3451" s="420"/>
      <c r="U3451" s="421"/>
      <c r="V3451" s="421"/>
      <c r="W3451" s="421"/>
      <c r="X3451" s="422"/>
      <c r="Y3451" s="419"/>
      <c r="Z3451" s="419"/>
      <c r="AA3451" s="419"/>
    </row>
    <row r="3452" spans="1:27" x14ac:dyDescent="0.25">
      <c r="A3452" s="419"/>
      <c r="C3452" s="419"/>
      <c r="D3452" s="419"/>
      <c r="E3452" s="419"/>
      <c r="T3452" s="420"/>
      <c r="U3452" s="421"/>
      <c r="V3452" s="421"/>
      <c r="W3452" s="421"/>
      <c r="X3452" s="422"/>
      <c r="Y3452" s="419"/>
      <c r="Z3452" s="419"/>
      <c r="AA3452" s="419"/>
    </row>
    <row r="3453" spans="1:27" x14ac:dyDescent="0.25">
      <c r="A3453" s="419"/>
      <c r="C3453" s="419"/>
      <c r="D3453" s="419"/>
      <c r="E3453" s="419"/>
      <c r="T3453" s="420"/>
      <c r="U3453" s="421"/>
      <c r="V3453" s="421"/>
      <c r="W3453" s="421"/>
      <c r="X3453" s="422"/>
      <c r="Y3453" s="419"/>
      <c r="Z3453" s="419"/>
      <c r="AA3453" s="419"/>
    </row>
    <row r="3454" spans="1:27" x14ac:dyDescent="0.25">
      <c r="A3454" s="419"/>
      <c r="C3454" s="419"/>
      <c r="D3454" s="419"/>
      <c r="E3454" s="419"/>
      <c r="T3454" s="420"/>
      <c r="U3454" s="421"/>
      <c r="V3454" s="421"/>
      <c r="W3454" s="421"/>
      <c r="X3454" s="422"/>
      <c r="Y3454" s="419"/>
      <c r="Z3454" s="419"/>
      <c r="AA3454" s="419"/>
    </row>
    <row r="3455" spans="1:27" x14ac:dyDescent="0.25">
      <c r="A3455" s="419"/>
      <c r="C3455" s="419"/>
      <c r="D3455" s="419"/>
      <c r="E3455" s="419"/>
      <c r="T3455" s="420"/>
      <c r="U3455" s="421"/>
      <c r="V3455" s="421"/>
      <c r="W3455" s="421"/>
      <c r="X3455" s="422"/>
      <c r="Y3455" s="419"/>
      <c r="Z3455" s="419"/>
      <c r="AA3455" s="419"/>
    </row>
    <row r="3456" spans="1:27" x14ac:dyDescent="0.25">
      <c r="A3456" s="419"/>
      <c r="C3456" s="419"/>
      <c r="D3456" s="419"/>
      <c r="E3456" s="419"/>
      <c r="T3456" s="420"/>
      <c r="U3456" s="421"/>
      <c r="V3456" s="421"/>
      <c r="W3456" s="421"/>
      <c r="X3456" s="422"/>
      <c r="Y3456" s="419"/>
      <c r="Z3456" s="419"/>
      <c r="AA3456" s="419"/>
    </row>
    <row r="3457" spans="1:27" x14ac:dyDescent="0.25">
      <c r="A3457" s="419"/>
      <c r="C3457" s="419"/>
      <c r="D3457" s="419"/>
      <c r="E3457" s="419"/>
      <c r="T3457" s="420"/>
      <c r="U3457" s="421"/>
      <c r="V3457" s="421"/>
      <c r="W3457" s="421"/>
      <c r="X3457" s="422"/>
      <c r="Y3457" s="419"/>
      <c r="Z3457" s="419"/>
      <c r="AA3457" s="419"/>
    </row>
    <row r="3458" spans="1:27" x14ac:dyDescent="0.25">
      <c r="A3458" s="419"/>
      <c r="C3458" s="419"/>
      <c r="D3458" s="419"/>
      <c r="E3458" s="419"/>
      <c r="T3458" s="420"/>
      <c r="U3458" s="421"/>
      <c r="V3458" s="421"/>
      <c r="W3458" s="421"/>
      <c r="X3458" s="422"/>
      <c r="Y3458" s="419"/>
      <c r="Z3458" s="419"/>
      <c r="AA3458" s="419"/>
    </row>
    <row r="3459" spans="1:27" x14ac:dyDescent="0.25">
      <c r="A3459" s="419"/>
      <c r="C3459" s="419"/>
      <c r="D3459" s="419"/>
      <c r="E3459" s="419"/>
      <c r="T3459" s="420"/>
      <c r="U3459" s="421"/>
      <c r="V3459" s="421"/>
      <c r="W3459" s="421"/>
      <c r="X3459" s="422"/>
      <c r="Y3459" s="419"/>
      <c r="Z3459" s="419"/>
      <c r="AA3459" s="419"/>
    </row>
    <row r="3460" spans="1:27" x14ac:dyDescent="0.25">
      <c r="A3460" s="419"/>
      <c r="C3460" s="419"/>
      <c r="D3460" s="419"/>
      <c r="E3460" s="419"/>
      <c r="T3460" s="420"/>
      <c r="U3460" s="421"/>
      <c r="V3460" s="421"/>
      <c r="W3460" s="421"/>
      <c r="X3460" s="422"/>
      <c r="Y3460" s="419"/>
      <c r="Z3460" s="419"/>
      <c r="AA3460" s="419"/>
    </row>
    <row r="3461" spans="1:27" x14ac:dyDescent="0.25">
      <c r="A3461" s="419"/>
      <c r="C3461" s="419"/>
      <c r="D3461" s="419"/>
      <c r="E3461" s="419"/>
      <c r="T3461" s="420"/>
      <c r="U3461" s="421"/>
      <c r="V3461" s="421"/>
      <c r="W3461" s="421"/>
      <c r="X3461" s="422"/>
      <c r="Y3461" s="419"/>
      <c r="Z3461" s="419"/>
      <c r="AA3461" s="419"/>
    </row>
    <row r="3462" spans="1:27" x14ac:dyDescent="0.25">
      <c r="A3462" s="419"/>
      <c r="C3462" s="419"/>
      <c r="D3462" s="419"/>
      <c r="E3462" s="419"/>
      <c r="T3462" s="420"/>
      <c r="U3462" s="421"/>
      <c r="V3462" s="421"/>
      <c r="W3462" s="421"/>
      <c r="X3462" s="422"/>
      <c r="Y3462" s="419"/>
      <c r="Z3462" s="419"/>
      <c r="AA3462" s="419"/>
    </row>
    <row r="3463" spans="1:27" x14ac:dyDescent="0.25">
      <c r="A3463" s="419"/>
      <c r="C3463" s="419"/>
      <c r="D3463" s="419"/>
      <c r="E3463" s="419"/>
      <c r="T3463" s="420"/>
      <c r="U3463" s="421"/>
      <c r="V3463" s="421"/>
      <c r="W3463" s="421"/>
      <c r="X3463" s="422"/>
      <c r="Y3463" s="419"/>
      <c r="Z3463" s="419"/>
      <c r="AA3463" s="419"/>
    </row>
    <row r="3464" spans="1:27" x14ac:dyDescent="0.25">
      <c r="A3464" s="419"/>
      <c r="C3464" s="419"/>
      <c r="D3464" s="419"/>
      <c r="E3464" s="419"/>
      <c r="T3464" s="420"/>
      <c r="U3464" s="421"/>
      <c r="V3464" s="421"/>
      <c r="W3464" s="421"/>
      <c r="X3464" s="422"/>
      <c r="Y3464" s="419"/>
      <c r="Z3464" s="419"/>
      <c r="AA3464" s="419"/>
    </row>
    <row r="3465" spans="1:27" x14ac:dyDescent="0.25">
      <c r="A3465" s="419"/>
      <c r="C3465" s="419"/>
      <c r="D3465" s="419"/>
      <c r="E3465" s="419"/>
      <c r="T3465" s="420"/>
      <c r="U3465" s="421"/>
      <c r="V3465" s="421"/>
      <c r="W3465" s="421"/>
      <c r="X3465" s="422"/>
      <c r="Y3465" s="419"/>
      <c r="Z3465" s="419"/>
      <c r="AA3465" s="419"/>
    </row>
    <row r="3466" spans="1:27" x14ac:dyDescent="0.25">
      <c r="A3466" s="419"/>
      <c r="C3466" s="419"/>
      <c r="D3466" s="419"/>
      <c r="E3466" s="419"/>
      <c r="T3466" s="420"/>
      <c r="U3466" s="421"/>
      <c r="V3466" s="421"/>
      <c r="W3466" s="421"/>
      <c r="X3466" s="422"/>
      <c r="Y3466" s="419"/>
      <c r="Z3466" s="419"/>
      <c r="AA3466" s="419"/>
    </row>
    <row r="3467" spans="1:27" x14ac:dyDescent="0.25">
      <c r="A3467" s="419"/>
      <c r="C3467" s="419"/>
      <c r="D3467" s="419"/>
      <c r="E3467" s="419"/>
      <c r="T3467" s="420"/>
      <c r="U3467" s="421"/>
      <c r="V3467" s="421"/>
      <c r="W3467" s="421"/>
      <c r="X3467" s="422"/>
      <c r="Y3467" s="419"/>
      <c r="Z3467" s="419"/>
      <c r="AA3467" s="419"/>
    </row>
    <row r="3468" spans="1:27" x14ac:dyDescent="0.25">
      <c r="A3468" s="419"/>
      <c r="C3468" s="419"/>
      <c r="D3468" s="419"/>
      <c r="E3468" s="419"/>
      <c r="T3468" s="420"/>
      <c r="U3468" s="421"/>
      <c r="V3468" s="421"/>
      <c r="W3468" s="421"/>
      <c r="X3468" s="422"/>
      <c r="Y3468" s="419"/>
      <c r="Z3468" s="419"/>
      <c r="AA3468" s="419"/>
    </row>
    <row r="3469" spans="1:27" x14ac:dyDescent="0.25">
      <c r="A3469" s="419"/>
      <c r="C3469" s="419"/>
      <c r="D3469" s="419"/>
      <c r="E3469" s="419"/>
      <c r="T3469" s="420"/>
      <c r="U3469" s="421"/>
      <c r="V3469" s="421"/>
      <c r="W3469" s="421"/>
      <c r="X3469" s="422"/>
      <c r="Y3469" s="419"/>
      <c r="Z3469" s="419"/>
      <c r="AA3469" s="419"/>
    </row>
    <row r="3470" spans="1:27" x14ac:dyDescent="0.25">
      <c r="A3470" s="419"/>
      <c r="C3470" s="419"/>
      <c r="D3470" s="419"/>
      <c r="E3470" s="419"/>
      <c r="T3470" s="420"/>
      <c r="U3470" s="421"/>
      <c r="V3470" s="421"/>
      <c r="W3470" s="421"/>
      <c r="X3470" s="422"/>
      <c r="Y3470" s="419"/>
      <c r="Z3470" s="419"/>
      <c r="AA3470" s="419"/>
    </row>
    <row r="3471" spans="1:27" x14ac:dyDescent="0.25">
      <c r="A3471" s="419"/>
      <c r="C3471" s="419"/>
      <c r="D3471" s="419"/>
      <c r="E3471" s="419"/>
      <c r="T3471" s="420"/>
      <c r="U3471" s="421"/>
      <c r="V3471" s="421"/>
      <c r="W3471" s="421"/>
      <c r="X3471" s="422"/>
      <c r="Y3471" s="419"/>
      <c r="Z3471" s="419"/>
      <c r="AA3471" s="419"/>
    </row>
    <row r="3472" spans="1:27" x14ac:dyDescent="0.25">
      <c r="A3472" s="419"/>
      <c r="C3472" s="419"/>
      <c r="D3472" s="419"/>
      <c r="E3472" s="419"/>
      <c r="T3472" s="420"/>
      <c r="U3472" s="421"/>
      <c r="V3472" s="421"/>
      <c r="W3472" s="421"/>
      <c r="X3472" s="422"/>
      <c r="Y3472" s="419"/>
      <c r="Z3472" s="419"/>
      <c r="AA3472" s="419"/>
    </row>
    <row r="3473" spans="1:27" x14ac:dyDescent="0.25">
      <c r="A3473" s="419"/>
      <c r="C3473" s="419"/>
      <c r="D3473" s="419"/>
      <c r="E3473" s="419"/>
      <c r="T3473" s="420"/>
      <c r="U3473" s="421"/>
      <c r="V3473" s="421"/>
      <c r="W3473" s="421"/>
      <c r="X3473" s="422"/>
      <c r="Y3473" s="419"/>
      <c r="Z3473" s="419"/>
      <c r="AA3473" s="419"/>
    </row>
    <row r="3474" spans="1:27" x14ac:dyDescent="0.25">
      <c r="A3474" s="419"/>
      <c r="C3474" s="419"/>
      <c r="D3474" s="419"/>
      <c r="E3474" s="419"/>
      <c r="T3474" s="420"/>
      <c r="U3474" s="421"/>
      <c r="V3474" s="421"/>
      <c r="W3474" s="421"/>
      <c r="X3474" s="422"/>
      <c r="Y3474" s="419"/>
      <c r="Z3474" s="419"/>
      <c r="AA3474" s="419"/>
    </row>
    <row r="3475" spans="1:27" x14ac:dyDescent="0.25">
      <c r="A3475" s="419"/>
      <c r="C3475" s="419"/>
      <c r="D3475" s="419"/>
      <c r="E3475" s="419"/>
      <c r="T3475" s="420"/>
      <c r="U3475" s="421"/>
      <c r="V3475" s="421"/>
      <c r="W3475" s="421"/>
      <c r="X3475" s="422"/>
      <c r="Y3475" s="419"/>
      <c r="Z3475" s="419"/>
      <c r="AA3475" s="419"/>
    </row>
    <row r="3476" spans="1:27" x14ac:dyDescent="0.25">
      <c r="A3476" s="419"/>
      <c r="C3476" s="419"/>
      <c r="D3476" s="419"/>
      <c r="E3476" s="419"/>
      <c r="T3476" s="420"/>
      <c r="U3476" s="421"/>
      <c r="V3476" s="421"/>
      <c r="W3476" s="421"/>
      <c r="X3476" s="422"/>
      <c r="Y3476" s="419"/>
      <c r="Z3476" s="419"/>
      <c r="AA3476" s="419"/>
    </row>
    <row r="3477" spans="1:27" x14ac:dyDescent="0.25">
      <c r="A3477" s="419"/>
      <c r="C3477" s="419"/>
      <c r="D3477" s="419"/>
      <c r="E3477" s="419"/>
      <c r="T3477" s="420"/>
      <c r="U3477" s="421"/>
      <c r="V3477" s="421"/>
      <c r="W3477" s="421"/>
      <c r="X3477" s="422"/>
      <c r="Y3477" s="419"/>
      <c r="Z3477" s="419"/>
      <c r="AA3477" s="419"/>
    </row>
    <row r="3478" spans="1:27" x14ac:dyDescent="0.25">
      <c r="A3478" s="419"/>
      <c r="C3478" s="419"/>
      <c r="D3478" s="419"/>
      <c r="E3478" s="419"/>
      <c r="T3478" s="420"/>
      <c r="U3478" s="421"/>
      <c r="V3478" s="421"/>
      <c r="W3478" s="421"/>
      <c r="X3478" s="422"/>
      <c r="Y3478" s="419"/>
      <c r="Z3478" s="419"/>
      <c r="AA3478" s="419"/>
    </row>
    <row r="3479" spans="1:27" x14ac:dyDescent="0.25">
      <c r="A3479" s="419"/>
      <c r="C3479" s="419"/>
      <c r="D3479" s="419"/>
      <c r="E3479" s="419"/>
      <c r="T3479" s="420"/>
      <c r="U3479" s="421"/>
      <c r="V3479" s="421"/>
      <c r="W3479" s="421"/>
      <c r="X3479" s="422"/>
      <c r="Y3479" s="419"/>
      <c r="Z3479" s="419"/>
      <c r="AA3479" s="419"/>
    </row>
    <row r="3480" spans="1:27" x14ac:dyDescent="0.25">
      <c r="A3480" s="419"/>
      <c r="C3480" s="419"/>
      <c r="D3480" s="419"/>
      <c r="E3480" s="419"/>
      <c r="T3480" s="420"/>
      <c r="U3480" s="421"/>
      <c r="V3480" s="421"/>
      <c r="W3480" s="421"/>
      <c r="X3480" s="422"/>
      <c r="Y3480" s="419"/>
      <c r="Z3480" s="419"/>
      <c r="AA3480" s="419"/>
    </row>
    <row r="3481" spans="1:27" x14ac:dyDescent="0.25">
      <c r="A3481" s="419"/>
      <c r="C3481" s="419"/>
      <c r="D3481" s="419"/>
      <c r="E3481" s="419"/>
      <c r="T3481" s="420"/>
      <c r="U3481" s="421"/>
      <c r="V3481" s="421"/>
      <c r="W3481" s="421"/>
      <c r="X3481" s="422"/>
      <c r="Y3481" s="419"/>
      <c r="Z3481" s="419"/>
      <c r="AA3481" s="419"/>
    </row>
    <row r="3482" spans="1:27" x14ac:dyDescent="0.25">
      <c r="A3482" s="419"/>
      <c r="C3482" s="419"/>
      <c r="D3482" s="419"/>
      <c r="E3482" s="419"/>
      <c r="T3482" s="420"/>
      <c r="U3482" s="421"/>
      <c r="V3482" s="421"/>
      <c r="W3482" s="421"/>
      <c r="X3482" s="422"/>
      <c r="Y3482" s="419"/>
      <c r="Z3482" s="419"/>
      <c r="AA3482" s="419"/>
    </row>
    <row r="3483" spans="1:27" x14ac:dyDescent="0.25">
      <c r="A3483" s="419"/>
      <c r="C3483" s="419"/>
      <c r="D3483" s="419"/>
      <c r="E3483" s="419"/>
      <c r="T3483" s="420"/>
      <c r="U3483" s="421"/>
      <c r="V3483" s="421"/>
      <c r="W3483" s="421"/>
      <c r="X3483" s="422"/>
      <c r="Y3483" s="419"/>
      <c r="Z3483" s="419"/>
      <c r="AA3483" s="419"/>
    </row>
    <row r="3484" spans="1:27" x14ac:dyDescent="0.25">
      <c r="A3484" s="419"/>
      <c r="C3484" s="419"/>
      <c r="D3484" s="419"/>
      <c r="E3484" s="419"/>
      <c r="T3484" s="420"/>
      <c r="U3484" s="421"/>
      <c r="V3484" s="421"/>
      <c r="W3484" s="421"/>
      <c r="X3484" s="422"/>
      <c r="Y3484" s="419"/>
      <c r="Z3484" s="419"/>
      <c r="AA3484" s="419"/>
    </row>
    <row r="3485" spans="1:27" x14ac:dyDescent="0.25">
      <c r="A3485" s="419"/>
      <c r="C3485" s="419"/>
      <c r="D3485" s="419"/>
      <c r="E3485" s="419"/>
      <c r="T3485" s="420"/>
      <c r="U3485" s="421"/>
      <c r="V3485" s="421"/>
      <c r="W3485" s="421"/>
      <c r="X3485" s="422"/>
      <c r="Y3485" s="419"/>
      <c r="Z3485" s="419"/>
      <c r="AA3485" s="419"/>
    </row>
    <row r="3486" spans="1:27" x14ac:dyDescent="0.25">
      <c r="A3486" s="419"/>
      <c r="C3486" s="419"/>
      <c r="D3486" s="419"/>
      <c r="E3486" s="419"/>
      <c r="T3486" s="420"/>
      <c r="U3486" s="421"/>
      <c r="V3486" s="421"/>
      <c r="W3486" s="421"/>
      <c r="X3486" s="422"/>
      <c r="Y3486" s="419"/>
      <c r="Z3486" s="419"/>
      <c r="AA3486" s="419"/>
    </row>
    <row r="3487" spans="1:27" x14ac:dyDescent="0.25">
      <c r="A3487" s="419"/>
      <c r="C3487" s="419"/>
      <c r="D3487" s="419"/>
      <c r="E3487" s="419"/>
      <c r="T3487" s="420"/>
      <c r="U3487" s="421"/>
      <c r="V3487" s="421"/>
      <c r="W3487" s="421"/>
      <c r="X3487" s="422"/>
      <c r="Y3487" s="419"/>
      <c r="Z3487" s="419"/>
      <c r="AA3487" s="419"/>
    </row>
    <row r="3488" spans="1:27" x14ac:dyDescent="0.25">
      <c r="A3488" s="419"/>
      <c r="C3488" s="419"/>
      <c r="D3488" s="419"/>
      <c r="E3488" s="419"/>
      <c r="T3488" s="420"/>
      <c r="U3488" s="421"/>
      <c r="V3488" s="421"/>
      <c r="W3488" s="421"/>
      <c r="X3488" s="422"/>
      <c r="Y3488" s="419"/>
      <c r="Z3488" s="419"/>
      <c r="AA3488" s="419"/>
    </row>
    <row r="3489" spans="1:27" x14ac:dyDescent="0.25">
      <c r="A3489" s="419"/>
      <c r="C3489" s="419"/>
      <c r="D3489" s="419"/>
      <c r="E3489" s="419"/>
      <c r="T3489" s="420"/>
      <c r="U3489" s="421"/>
      <c r="V3489" s="421"/>
      <c r="W3489" s="421"/>
      <c r="X3489" s="422"/>
      <c r="Y3489" s="419"/>
      <c r="Z3489" s="419"/>
      <c r="AA3489" s="419"/>
    </row>
    <row r="3490" spans="1:27" x14ac:dyDescent="0.25">
      <c r="A3490" s="419"/>
      <c r="C3490" s="419"/>
      <c r="D3490" s="419"/>
      <c r="E3490" s="419"/>
      <c r="T3490" s="420"/>
      <c r="U3490" s="421"/>
      <c r="V3490" s="421"/>
      <c r="W3490" s="421"/>
      <c r="X3490" s="422"/>
      <c r="Y3490" s="419"/>
      <c r="Z3490" s="419"/>
      <c r="AA3490" s="419"/>
    </row>
    <row r="3491" spans="1:27" x14ac:dyDescent="0.25">
      <c r="A3491" s="419"/>
      <c r="C3491" s="419"/>
      <c r="D3491" s="419"/>
      <c r="E3491" s="419"/>
      <c r="T3491" s="420"/>
      <c r="U3491" s="421"/>
      <c r="V3491" s="421"/>
      <c r="W3491" s="421"/>
      <c r="X3491" s="422"/>
      <c r="Y3491" s="419"/>
      <c r="Z3491" s="419"/>
      <c r="AA3491" s="419"/>
    </row>
    <row r="3492" spans="1:27" x14ac:dyDescent="0.25">
      <c r="A3492" s="419"/>
      <c r="C3492" s="419"/>
      <c r="D3492" s="419"/>
      <c r="E3492" s="419"/>
      <c r="T3492" s="420"/>
      <c r="U3492" s="421"/>
      <c r="V3492" s="421"/>
      <c r="W3492" s="421"/>
      <c r="X3492" s="422"/>
      <c r="Y3492" s="419"/>
      <c r="Z3492" s="419"/>
      <c r="AA3492" s="419"/>
    </row>
    <row r="3493" spans="1:27" x14ac:dyDescent="0.25">
      <c r="A3493" s="419"/>
      <c r="C3493" s="419"/>
      <c r="D3493" s="419"/>
      <c r="E3493" s="419"/>
      <c r="T3493" s="420"/>
      <c r="U3493" s="421"/>
      <c r="V3493" s="421"/>
      <c r="W3493" s="421"/>
      <c r="X3493" s="422"/>
      <c r="Y3493" s="419"/>
      <c r="Z3493" s="419"/>
      <c r="AA3493" s="419"/>
    </row>
    <row r="3494" spans="1:27" x14ac:dyDescent="0.25">
      <c r="A3494" s="419"/>
      <c r="C3494" s="419"/>
      <c r="D3494" s="419"/>
      <c r="E3494" s="419"/>
      <c r="T3494" s="420"/>
      <c r="U3494" s="421"/>
      <c r="V3494" s="421"/>
      <c r="W3494" s="421"/>
      <c r="X3494" s="422"/>
      <c r="Y3494" s="419"/>
      <c r="Z3494" s="419"/>
      <c r="AA3494" s="419"/>
    </row>
    <row r="3495" spans="1:27" x14ac:dyDescent="0.25">
      <c r="A3495" s="419"/>
      <c r="C3495" s="419"/>
      <c r="D3495" s="419"/>
      <c r="E3495" s="419"/>
      <c r="T3495" s="420"/>
      <c r="U3495" s="421"/>
      <c r="V3495" s="421"/>
      <c r="W3495" s="421"/>
      <c r="X3495" s="422"/>
      <c r="Y3495" s="419"/>
      <c r="Z3495" s="419"/>
      <c r="AA3495" s="419"/>
    </row>
    <row r="3496" spans="1:27" x14ac:dyDescent="0.25">
      <c r="A3496" s="419"/>
      <c r="C3496" s="419"/>
      <c r="D3496" s="419"/>
      <c r="E3496" s="419"/>
      <c r="T3496" s="420"/>
      <c r="U3496" s="421"/>
      <c r="V3496" s="421"/>
      <c r="W3496" s="421"/>
      <c r="X3496" s="422"/>
      <c r="Y3496" s="419"/>
      <c r="Z3496" s="419"/>
      <c r="AA3496" s="419"/>
    </row>
    <row r="3497" spans="1:27" x14ac:dyDescent="0.25">
      <c r="A3497" s="419"/>
      <c r="C3497" s="419"/>
      <c r="D3497" s="419"/>
      <c r="E3497" s="419"/>
      <c r="T3497" s="420"/>
      <c r="U3497" s="421"/>
      <c r="V3497" s="421"/>
      <c r="W3497" s="421"/>
      <c r="X3497" s="422"/>
      <c r="Y3497" s="419"/>
      <c r="Z3497" s="419"/>
      <c r="AA3497" s="419"/>
    </row>
    <row r="3498" spans="1:27" x14ac:dyDescent="0.25">
      <c r="A3498" s="419"/>
      <c r="C3498" s="419"/>
      <c r="D3498" s="419"/>
      <c r="E3498" s="419"/>
      <c r="T3498" s="420"/>
      <c r="U3498" s="421"/>
      <c r="V3498" s="421"/>
      <c r="W3498" s="421"/>
      <c r="X3498" s="422"/>
      <c r="Y3498" s="419"/>
      <c r="Z3498" s="419"/>
      <c r="AA3498" s="419"/>
    </row>
    <row r="3499" spans="1:27" x14ac:dyDescent="0.25">
      <c r="A3499" s="419"/>
      <c r="C3499" s="419"/>
      <c r="D3499" s="419"/>
      <c r="E3499" s="419"/>
      <c r="T3499" s="420"/>
      <c r="U3499" s="421"/>
      <c r="V3499" s="421"/>
      <c r="W3499" s="421"/>
      <c r="X3499" s="422"/>
      <c r="Y3499" s="419"/>
      <c r="Z3499" s="419"/>
      <c r="AA3499" s="419"/>
    </row>
    <row r="3500" spans="1:27" x14ac:dyDescent="0.25">
      <c r="A3500" s="419"/>
      <c r="C3500" s="419"/>
      <c r="D3500" s="419"/>
      <c r="E3500" s="419"/>
      <c r="T3500" s="420"/>
      <c r="U3500" s="421"/>
      <c r="V3500" s="421"/>
      <c r="W3500" s="421"/>
      <c r="X3500" s="422"/>
      <c r="Y3500" s="419"/>
      <c r="Z3500" s="419"/>
      <c r="AA3500" s="419"/>
    </row>
    <row r="3501" spans="1:27" x14ac:dyDescent="0.25">
      <c r="A3501" s="419"/>
      <c r="C3501" s="419"/>
      <c r="D3501" s="419"/>
      <c r="E3501" s="419"/>
      <c r="T3501" s="420"/>
      <c r="U3501" s="421"/>
      <c r="V3501" s="421"/>
      <c r="W3501" s="421"/>
      <c r="X3501" s="422"/>
      <c r="Y3501" s="419"/>
      <c r="Z3501" s="419"/>
      <c r="AA3501" s="419"/>
    </row>
    <row r="3502" spans="1:27" x14ac:dyDescent="0.25">
      <c r="A3502" s="419"/>
      <c r="C3502" s="419"/>
      <c r="D3502" s="419"/>
      <c r="E3502" s="419"/>
      <c r="T3502" s="420"/>
      <c r="U3502" s="421"/>
      <c r="V3502" s="421"/>
      <c r="W3502" s="421"/>
      <c r="X3502" s="422"/>
      <c r="Y3502" s="419"/>
      <c r="Z3502" s="419"/>
      <c r="AA3502" s="419"/>
    </row>
    <row r="3503" spans="1:27" x14ac:dyDescent="0.25">
      <c r="A3503" s="419"/>
      <c r="C3503" s="419"/>
      <c r="D3503" s="419"/>
      <c r="E3503" s="419"/>
      <c r="T3503" s="420"/>
      <c r="U3503" s="421"/>
      <c r="V3503" s="421"/>
      <c r="W3503" s="421"/>
      <c r="X3503" s="422"/>
      <c r="Y3503" s="419"/>
      <c r="Z3503" s="419"/>
      <c r="AA3503" s="419"/>
    </row>
    <row r="3504" spans="1:27" x14ac:dyDescent="0.25">
      <c r="A3504" s="419"/>
      <c r="C3504" s="419"/>
      <c r="D3504" s="419"/>
      <c r="E3504" s="419"/>
      <c r="T3504" s="420"/>
      <c r="U3504" s="421"/>
      <c r="V3504" s="421"/>
      <c r="W3504" s="421"/>
      <c r="X3504" s="422"/>
      <c r="Y3504" s="419"/>
      <c r="Z3504" s="419"/>
      <c r="AA3504" s="419"/>
    </row>
    <row r="3505" spans="1:27" x14ac:dyDescent="0.25">
      <c r="A3505" s="419"/>
      <c r="C3505" s="419"/>
      <c r="D3505" s="419"/>
      <c r="E3505" s="419"/>
      <c r="T3505" s="420"/>
      <c r="U3505" s="421"/>
      <c r="V3505" s="421"/>
      <c r="W3505" s="421"/>
      <c r="X3505" s="422"/>
      <c r="Y3505" s="419"/>
      <c r="Z3505" s="419"/>
      <c r="AA3505" s="419"/>
    </row>
    <row r="3506" spans="1:27" x14ac:dyDescent="0.25">
      <c r="A3506" s="419"/>
      <c r="C3506" s="419"/>
      <c r="D3506" s="419"/>
      <c r="E3506" s="419"/>
      <c r="T3506" s="420"/>
      <c r="U3506" s="421"/>
      <c r="V3506" s="421"/>
      <c r="W3506" s="421"/>
      <c r="X3506" s="422"/>
      <c r="Y3506" s="419"/>
      <c r="Z3506" s="419"/>
      <c r="AA3506" s="419"/>
    </row>
    <row r="3507" spans="1:27" x14ac:dyDescent="0.25">
      <c r="A3507" s="419"/>
      <c r="C3507" s="419"/>
      <c r="D3507" s="419"/>
      <c r="E3507" s="419"/>
      <c r="T3507" s="420"/>
      <c r="U3507" s="421"/>
      <c r="V3507" s="421"/>
      <c r="W3507" s="421"/>
      <c r="X3507" s="422"/>
      <c r="Y3507" s="419"/>
      <c r="Z3507" s="419"/>
      <c r="AA3507" s="419"/>
    </row>
    <row r="3508" spans="1:27" x14ac:dyDescent="0.25">
      <c r="A3508" s="419"/>
      <c r="C3508" s="419"/>
      <c r="D3508" s="419"/>
      <c r="E3508" s="419"/>
      <c r="T3508" s="420"/>
      <c r="U3508" s="421"/>
      <c r="V3508" s="421"/>
      <c r="W3508" s="421"/>
      <c r="X3508" s="422"/>
      <c r="Y3508" s="419"/>
      <c r="Z3508" s="419"/>
      <c r="AA3508" s="419"/>
    </row>
    <row r="3509" spans="1:27" x14ac:dyDescent="0.25">
      <c r="A3509" s="419"/>
      <c r="C3509" s="419"/>
      <c r="D3509" s="419"/>
      <c r="E3509" s="419"/>
      <c r="T3509" s="420"/>
      <c r="U3509" s="421"/>
      <c r="V3509" s="421"/>
      <c r="W3509" s="421"/>
      <c r="X3509" s="422"/>
      <c r="Y3509" s="419"/>
      <c r="Z3509" s="419"/>
      <c r="AA3509" s="419"/>
    </row>
    <row r="3510" spans="1:27" x14ac:dyDescent="0.25">
      <c r="A3510" s="419"/>
      <c r="C3510" s="419"/>
      <c r="D3510" s="419"/>
      <c r="E3510" s="419"/>
      <c r="T3510" s="420"/>
      <c r="U3510" s="421"/>
      <c r="V3510" s="421"/>
      <c r="W3510" s="421"/>
      <c r="X3510" s="422"/>
      <c r="Y3510" s="419"/>
      <c r="Z3510" s="419"/>
      <c r="AA3510" s="419"/>
    </row>
    <row r="3511" spans="1:27" x14ac:dyDescent="0.25">
      <c r="A3511" s="419"/>
      <c r="C3511" s="419"/>
      <c r="D3511" s="419"/>
      <c r="E3511" s="419"/>
      <c r="T3511" s="420"/>
      <c r="U3511" s="421"/>
      <c r="V3511" s="421"/>
      <c r="W3511" s="421"/>
      <c r="X3511" s="422"/>
      <c r="Y3511" s="419"/>
      <c r="Z3511" s="419"/>
      <c r="AA3511" s="419"/>
    </row>
    <row r="3512" spans="1:27" x14ac:dyDescent="0.25">
      <c r="A3512" s="419"/>
      <c r="C3512" s="419"/>
      <c r="D3512" s="419"/>
      <c r="E3512" s="419"/>
      <c r="T3512" s="420"/>
      <c r="U3512" s="421"/>
      <c r="V3512" s="421"/>
      <c r="W3512" s="421"/>
      <c r="X3512" s="422"/>
      <c r="Y3512" s="419"/>
      <c r="Z3512" s="419"/>
      <c r="AA3512" s="419"/>
    </row>
    <row r="3513" spans="1:27" x14ac:dyDescent="0.25">
      <c r="A3513" s="419"/>
      <c r="C3513" s="419"/>
      <c r="D3513" s="419"/>
      <c r="E3513" s="419"/>
      <c r="T3513" s="420"/>
      <c r="U3513" s="421"/>
      <c r="V3513" s="421"/>
      <c r="W3513" s="421"/>
      <c r="X3513" s="422"/>
      <c r="Y3513" s="419"/>
      <c r="Z3513" s="419"/>
      <c r="AA3513" s="419"/>
    </row>
    <row r="3514" spans="1:27" x14ac:dyDescent="0.25">
      <c r="A3514" s="419"/>
      <c r="C3514" s="419"/>
      <c r="D3514" s="419"/>
      <c r="E3514" s="419"/>
      <c r="T3514" s="420"/>
      <c r="U3514" s="421"/>
      <c r="V3514" s="421"/>
      <c r="W3514" s="421"/>
      <c r="X3514" s="422"/>
      <c r="Y3514" s="419"/>
      <c r="Z3514" s="419"/>
      <c r="AA3514" s="419"/>
    </row>
    <row r="3515" spans="1:27" x14ac:dyDescent="0.25">
      <c r="A3515" s="419"/>
      <c r="C3515" s="419"/>
      <c r="D3515" s="419"/>
      <c r="E3515" s="419"/>
      <c r="T3515" s="420"/>
      <c r="U3515" s="421"/>
      <c r="V3515" s="421"/>
      <c r="W3515" s="421"/>
      <c r="X3515" s="422"/>
      <c r="Y3515" s="419"/>
      <c r="Z3515" s="419"/>
      <c r="AA3515" s="419"/>
    </row>
    <row r="3516" spans="1:27" x14ac:dyDescent="0.25">
      <c r="A3516" s="419"/>
      <c r="C3516" s="419"/>
      <c r="D3516" s="419"/>
      <c r="E3516" s="419"/>
      <c r="T3516" s="420"/>
      <c r="U3516" s="421"/>
      <c r="V3516" s="421"/>
      <c r="W3516" s="421"/>
      <c r="X3516" s="422"/>
      <c r="Y3516" s="419"/>
      <c r="Z3516" s="419"/>
      <c r="AA3516" s="419"/>
    </row>
    <row r="3517" spans="1:27" x14ac:dyDescent="0.25">
      <c r="A3517" s="419"/>
      <c r="C3517" s="419"/>
      <c r="D3517" s="419"/>
      <c r="E3517" s="419"/>
      <c r="T3517" s="420"/>
      <c r="U3517" s="421"/>
      <c r="V3517" s="421"/>
      <c r="W3517" s="421"/>
      <c r="X3517" s="422"/>
      <c r="Y3517" s="419"/>
      <c r="Z3517" s="419"/>
      <c r="AA3517" s="419"/>
    </row>
    <row r="3518" spans="1:27" x14ac:dyDescent="0.25">
      <c r="A3518" s="419"/>
      <c r="C3518" s="419"/>
      <c r="D3518" s="419"/>
      <c r="E3518" s="419"/>
      <c r="T3518" s="420"/>
      <c r="U3518" s="421"/>
      <c r="V3518" s="421"/>
      <c r="W3518" s="421"/>
      <c r="X3518" s="422"/>
      <c r="Y3518" s="419"/>
      <c r="Z3518" s="419"/>
      <c r="AA3518" s="419"/>
    </row>
    <row r="3519" spans="1:27" x14ac:dyDescent="0.25">
      <c r="A3519" s="419"/>
      <c r="C3519" s="419"/>
      <c r="D3519" s="419"/>
      <c r="E3519" s="419"/>
      <c r="T3519" s="420"/>
      <c r="U3519" s="421"/>
      <c r="V3519" s="421"/>
      <c r="W3519" s="421"/>
      <c r="X3519" s="422"/>
      <c r="Y3519" s="419"/>
      <c r="Z3519" s="419"/>
      <c r="AA3519" s="419"/>
    </row>
    <row r="3520" spans="1:27" x14ac:dyDescent="0.25">
      <c r="A3520" s="419"/>
      <c r="C3520" s="419"/>
      <c r="D3520" s="419"/>
      <c r="E3520" s="419"/>
      <c r="T3520" s="420"/>
      <c r="U3520" s="421"/>
      <c r="V3520" s="421"/>
      <c r="W3520" s="421"/>
      <c r="X3520" s="422"/>
      <c r="Y3520" s="419"/>
      <c r="Z3520" s="419"/>
      <c r="AA3520" s="419"/>
    </row>
    <row r="3521" spans="1:27" x14ac:dyDescent="0.25">
      <c r="A3521" s="419"/>
      <c r="C3521" s="419"/>
      <c r="D3521" s="419"/>
      <c r="E3521" s="419"/>
      <c r="T3521" s="420"/>
      <c r="U3521" s="421"/>
      <c r="V3521" s="421"/>
      <c r="W3521" s="421"/>
      <c r="X3521" s="422"/>
      <c r="Y3521" s="419"/>
      <c r="Z3521" s="419"/>
      <c r="AA3521" s="419"/>
    </row>
    <row r="3522" spans="1:27" x14ac:dyDescent="0.25">
      <c r="A3522" s="419"/>
      <c r="C3522" s="419"/>
      <c r="D3522" s="419"/>
      <c r="E3522" s="419"/>
      <c r="T3522" s="420"/>
      <c r="U3522" s="421"/>
      <c r="V3522" s="421"/>
      <c r="W3522" s="421"/>
      <c r="X3522" s="422"/>
      <c r="Y3522" s="419"/>
      <c r="Z3522" s="419"/>
      <c r="AA3522" s="419"/>
    </row>
    <row r="3523" spans="1:27" x14ac:dyDescent="0.25">
      <c r="A3523" s="419"/>
      <c r="C3523" s="419"/>
      <c r="D3523" s="419"/>
      <c r="E3523" s="419"/>
      <c r="T3523" s="420"/>
      <c r="U3523" s="421"/>
      <c r="V3523" s="421"/>
      <c r="W3523" s="421"/>
      <c r="X3523" s="422"/>
      <c r="Y3523" s="419"/>
      <c r="Z3523" s="419"/>
      <c r="AA3523" s="419"/>
    </row>
    <row r="3524" spans="1:27" x14ac:dyDescent="0.25">
      <c r="A3524" s="419"/>
      <c r="C3524" s="419"/>
      <c r="D3524" s="419"/>
      <c r="E3524" s="419"/>
      <c r="T3524" s="420"/>
      <c r="U3524" s="421"/>
      <c r="V3524" s="421"/>
      <c r="W3524" s="421"/>
      <c r="X3524" s="422"/>
      <c r="Y3524" s="419"/>
      <c r="Z3524" s="419"/>
      <c r="AA3524" s="419"/>
    </row>
    <row r="3525" spans="1:27" x14ac:dyDescent="0.25">
      <c r="A3525" s="419"/>
      <c r="C3525" s="419"/>
      <c r="D3525" s="419"/>
      <c r="E3525" s="419"/>
      <c r="T3525" s="420"/>
      <c r="U3525" s="421"/>
      <c r="V3525" s="421"/>
      <c r="W3525" s="421"/>
      <c r="X3525" s="422"/>
      <c r="Y3525" s="419"/>
      <c r="Z3525" s="419"/>
      <c r="AA3525" s="419"/>
    </row>
    <row r="3526" spans="1:27" x14ac:dyDescent="0.25">
      <c r="A3526" s="419"/>
      <c r="C3526" s="419"/>
      <c r="D3526" s="419"/>
      <c r="E3526" s="419"/>
      <c r="T3526" s="420"/>
      <c r="U3526" s="421"/>
      <c r="V3526" s="421"/>
      <c r="W3526" s="421"/>
      <c r="X3526" s="422"/>
      <c r="Y3526" s="419"/>
      <c r="Z3526" s="419"/>
      <c r="AA3526" s="419"/>
    </row>
    <row r="3527" spans="1:27" x14ac:dyDescent="0.25">
      <c r="A3527" s="419"/>
      <c r="C3527" s="419"/>
      <c r="D3527" s="419"/>
      <c r="E3527" s="419"/>
      <c r="T3527" s="420"/>
      <c r="U3527" s="421"/>
      <c r="V3527" s="421"/>
      <c r="W3527" s="421"/>
      <c r="X3527" s="422"/>
      <c r="Y3527" s="419"/>
      <c r="Z3527" s="419"/>
      <c r="AA3527" s="419"/>
    </row>
    <row r="3528" spans="1:27" x14ac:dyDescent="0.25">
      <c r="A3528" s="419"/>
      <c r="C3528" s="419"/>
      <c r="D3528" s="419"/>
      <c r="E3528" s="419"/>
      <c r="T3528" s="420"/>
      <c r="U3528" s="421"/>
      <c r="V3528" s="421"/>
      <c r="W3528" s="421"/>
      <c r="X3528" s="422"/>
      <c r="Y3528" s="419"/>
      <c r="Z3528" s="419"/>
      <c r="AA3528" s="419"/>
    </row>
    <row r="3529" spans="1:27" x14ac:dyDescent="0.25">
      <c r="A3529" s="419"/>
      <c r="C3529" s="419"/>
      <c r="D3529" s="419"/>
      <c r="E3529" s="419"/>
      <c r="T3529" s="420"/>
      <c r="U3529" s="421"/>
      <c r="V3529" s="421"/>
      <c r="W3529" s="421"/>
      <c r="X3529" s="422"/>
      <c r="Y3529" s="419"/>
      <c r="Z3529" s="419"/>
      <c r="AA3529" s="419"/>
    </row>
    <row r="3530" spans="1:27" x14ac:dyDescent="0.25">
      <c r="A3530" s="419"/>
      <c r="C3530" s="419"/>
      <c r="D3530" s="419"/>
      <c r="E3530" s="419"/>
      <c r="T3530" s="420"/>
      <c r="U3530" s="421"/>
      <c r="V3530" s="421"/>
      <c r="W3530" s="421"/>
      <c r="X3530" s="422"/>
      <c r="Y3530" s="419"/>
      <c r="Z3530" s="419"/>
      <c r="AA3530" s="419"/>
    </row>
    <row r="3531" spans="1:27" x14ac:dyDescent="0.25">
      <c r="A3531" s="419"/>
      <c r="C3531" s="419"/>
      <c r="D3531" s="419"/>
      <c r="E3531" s="419"/>
      <c r="T3531" s="420"/>
      <c r="U3531" s="421"/>
      <c r="V3531" s="421"/>
      <c r="W3531" s="421"/>
      <c r="X3531" s="422"/>
      <c r="Y3531" s="419"/>
      <c r="Z3531" s="419"/>
      <c r="AA3531" s="419"/>
    </row>
    <row r="3532" spans="1:27" x14ac:dyDescent="0.25">
      <c r="A3532" s="419"/>
      <c r="C3532" s="419"/>
      <c r="D3532" s="419"/>
      <c r="E3532" s="419"/>
      <c r="T3532" s="420"/>
      <c r="U3532" s="421"/>
      <c r="V3532" s="421"/>
      <c r="W3532" s="421"/>
      <c r="X3532" s="422"/>
      <c r="Y3532" s="419"/>
      <c r="Z3532" s="419"/>
      <c r="AA3532" s="419"/>
    </row>
    <row r="3533" spans="1:27" x14ac:dyDescent="0.25">
      <c r="A3533" s="419"/>
      <c r="C3533" s="419"/>
      <c r="D3533" s="419"/>
      <c r="E3533" s="419"/>
      <c r="T3533" s="420"/>
      <c r="U3533" s="421"/>
      <c r="V3533" s="421"/>
      <c r="W3533" s="421"/>
      <c r="X3533" s="422"/>
      <c r="Y3533" s="419"/>
      <c r="Z3533" s="419"/>
      <c r="AA3533" s="419"/>
    </row>
    <row r="3534" spans="1:27" x14ac:dyDescent="0.25">
      <c r="A3534" s="419"/>
      <c r="C3534" s="419"/>
      <c r="D3534" s="419"/>
      <c r="E3534" s="419"/>
      <c r="T3534" s="420"/>
      <c r="U3534" s="421"/>
      <c r="V3534" s="421"/>
      <c r="W3534" s="421"/>
      <c r="X3534" s="422"/>
      <c r="Y3534" s="419"/>
      <c r="Z3534" s="419"/>
      <c r="AA3534" s="419"/>
    </row>
    <row r="3535" spans="1:27" x14ac:dyDescent="0.25">
      <c r="A3535" s="419"/>
      <c r="C3535" s="419"/>
      <c r="D3535" s="419"/>
      <c r="E3535" s="419"/>
      <c r="T3535" s="420"/>
      <c r="U3535" s="421"/>
      <c r="V3535" s="421"/>
      <c r="W3535" s="421"/>
      <c r="X3535" s="422"/>
      <c r="Y3535" s="419"/>
      <c r="Z3535" s="419"/>
      <c r="AA3535" s="419"/>
    </row>
    <row r="3536" spans="1:27" x14ac:dyDescent="0.25">
      <c r="A3536" s="419"/>
      <c r="C3536" s="419"/>
      <c r="D3536" s="419"/>
      <c r="E3536" s="419"/>
      <c r="T3536" s="420"/>
      <c r="U3536" s="421"/>
      <c r="V3536" s="421"/>
      <c r="W3536" s="421"/>
      <c r="X3536" s="422"/>
      <c r="Y3536" s="419"/>
      <c r="Z3536" s="419"/>
      <c r="AA3536" s="419"/>
    </row>
    <row r="3537" spans="1:27" x14ac:dyDescent="0.25">
      <c r="A3537" s="419"/>
      <c r="C3537" s="419"/>
      <c r="D3537" s="419"/>
      <c r="E3537" s="419"/>
      <c r="T3537" s="420"/>
      <c r="U3537" s="421"/>
      <c r="V3537" s="421"/>
      <c r="W3537" s="421"/>
      <c r="X3537" s="422"/>
      <c r="Y3537" s="419"/>
      <c r="Z3537" s="419"/>
      <c r="AA3537" s="419"/>
    </row>
    <row r="3538" spans="1:27" x14ac:dyDescent="0.25">
      <c r="A3538" s="419"/>
      <c r="C3538" s="419"/>
      <c r="D3538" s="419"/>
      <c r="E3538" s="419"/>
      <c r="T3538" s="420"/>
      <c r="U3538" s="421"/>
      <c r="V3538" s="421"/>
      <c r="W3538" s="421"/>
      <c r="X3538" s="422"/>
      <c r="Y3538" s="419"/>
      <c r="Z3538" s="419"/>
      <c r="AA3538" s="419"/>
    </row>
    <row r="3539" spans="1:27" x14ac:dyDescent="0.25">
      <c r="A3539" s="419"/>
      <c r="C3539" s="419"/>
      <c r="D3539" s="419"/>
      <c r="E3539" s="419"/>
      <c r="T3539" s="420"/>
      <c r="U3539" s="421"/>
      <c r="V3539" s="421"/>
      <c r="W3539" s="421"/>
      <c r="X3539" s="422"/>
      <c r="Y3539" s="419"/>
      <c r="Z3539" s="419"/>
      <c r="AA3539" s="419"/>
    </row>
    <row r="3540" spans="1:27" x14ac:dyDescent="0.25">
      <c r="A3540" s="419"/>
      <c r="C3540" s="419"/>
      <c r="D3540" s="419"/>
      <c r="E3540" s="419"/>
      <c r="T3540" s="420"/>
      <c r="U3540" s="421"/>
      <c r="V3540" s="421"/>
      <c r="W3540" s="421"/>
      <c r="X3540" s="422"/>
      <c r="Y3540" s="419"/>
      <c r="Z3540" s="419"/>
      <c r="AA3540" s="419"/>
    </row>
    <row r="3541" spans="1:27" x14ac:dyDescent="0.25">
      <c r="A3541" s="419"/>
      <c r="C3541" s="419"/>
      <c r="D3541" s="419"/>
      <c r="E3541" s="419"/>
      <c r="T3541" s="420"/>
      <c r="U3541" s="421"/>
      <c r="V3541" s="421"/>
      <c r="W3541" s="421"/>
      <c r="X3541" s="422"/>
      <c r="Y3541" s="419"/>
      <c r="Z3541" s="419"/>
      <c r="AA3541" s="419"/>
    </row>
    <row r="3542" spans="1:27" x14ac:dyDescent="0.25">
      <c r="A3542" s="419"/>
      <c r="C3542" s="419"/>
      <c r="D3542" s="419"/>
      <c r="E3542" s="419"/>
      <c r="T3542" s="420"/>
      <c r="U3542" s="421"/>
      <c r="V3542" s="421"/>
      <c r="W3542" s="421"/>
      <c r="X3542" s="422"/>
      <c r="Y3542" s="419"/>
      <c r="Z3542" s="419"/>
      <c r="AA3542" s="419"/>
    </row>
    <row r="3543" spans="1:27" x14ac:dyDescent="0.25">
      <c r="A3543" s="419"/>
      <c r="C3543" s="419"/>
      <c r="D3543" s="419"/>
      <c r="E3543" s="419"/>
      <c r="T3543" s="420"/>
      <c r="U3543" s="421"/>
      <c r="V3543" s="421"/>
      <c r="W3543" s="421"/>
      <c r="X3543" s="422"/>
      <c r="Y3543" s="419"/>
      <c r="Z3543" s="419"/>
      <c r="AA3543" s="419"/>
    </row>
    <row r="3544" spans="1:27" x14ac:dyDescent="0.25">
      <c r="A3544" s="419"/>
      <c r="C3544" s="419"/>
      <c r="D3544" s="419"/>
      <c r="E3544" s="419"/>
      <c r="T3544" s="420"/>
      <c r="U3544" s="421"/>
      <c r="V3544" s="421"/>
      <c r="W3544" s="421"/>
      <c r="X3544" s="422"/>
      <c r="Y3544" s="419"/>
      <c r="Z3544" s="419"/>
      <c r="AA3544" s="419"/>
    </row>
    <row r="3545" spans="1:27" x14ac:dyDescent="0.25">
      <c r="A3545" s="419"/>
      <c r="C3545" s="419"/>
      <c r="D3545" s="419"/>
      <c r="E3545" s="419"/>
      <c r="T3545" s="420"/>
      <c r="U3545" s="421"/>
      <c r="V3545" s="421"/>
      <c r="W3545" s="421"/>
      <c r="X3545" s="422"/>
      <c r="Y3545" s="419"/>
      <c r="Z3545" s="419"/>
      <c r="AA3545" s="419"/>
    </row>
    <row r="3546" spans="1:27" x14ac:dyDescent="0.25">
      <c r="A3546" s="419"/>
      <c r="C3546" s="419"/>
      <c r="D3546" s="419"/>
      <c r="E3546" s="419"/>
      <c r="T3546" s="420"/>
      <c r="U3546" s="421"/>
      <c r="V3546" s="421"/>
      <c r="W3546" s="421"/>
      <c r="X3546" s="422"/>
      <c r="Y3546" s="419"/>
      <c r="Z3546" s="419"/>
      <c r="AA3546" s="419"/>
    </row>
    <row r="3547" spans="1:27" x14ac:dyDescent="0.25">
      <c r="A3547" s="419"/>
      <c r="C3547" s="419"/>
      <c r="D3547" s="419"/>
      <c r="E3547" s="419"/>
      <c r="T3547" s="420"/>
      <c r="U3547" s="421"/>
      <c r="V3547" s="421"/>
      <c r="W3547" s="421"/>
      <c r="X3547" s="422"/>
      <c r="Y3547" s="419"/>
      <c r="Z3547" s="419"/>
      <c r="AA3547" s="419"/>
    </row>
    <row r="3548" spans="1:27" x14ac:dyDescent="0.25">
      <c r="A3548" s="419"/>
      <c r="C3548" s="419"/>
      <c r="D3548" s="419"/>
      <c r="E3548" s="419"/>
      <c r="T3548" s="420"/>
      <c r="U3548" s="421"/>
      <c r="V3548" s="421"/>
      <c r="W3548" s="421"/>
      <c r="X3548" s="422"/>
      <c r="Y3548" s="419"/>
      <c r="Z3548" s="419"/>
      <c r="AA3548" s="419"/>
    </row>
    <row r="3549" spans="1:27" x14ac:dyDescent="0.25">
      <c r="A3549" s="419"/>
      <c r="C3549" s="419"/>
      <c r="D3549" s="419"/>
      <c r="E3549" s="419"/>
      <c r="T3549" s="420"/>
      <c r="U3549" s="421"/>
      <c r="V3549" s="421"/>
      <c r="W3549" s="421"/>
      <c r="X3549" s="422"/>
      <c r="Y3549" s="419"/>
      <c r="Z3549" s="419"/>
      <c r="AA3549" s="419"/>
    </row>
    <row r="3550" spans="1:27" x14ac:dyDescent="0.25">
      <c r="A3550" s="419"/>
      <c r="C3550" s="419"/>
      <c r="D3550" s="419"/>
      <c r="E3550" s="419"/>
      <c r="T3550" s="420"/>
      <c r="U3550" s="421"/>
      <c r="V3550" s="421"/>
      <c r="W3550" s="421"/>
      <c r="X3550" s="422"/>
      <c r="Y3550" s="419"/>
      <c r="Z3550" s="419"/>
      <c r="AA3550" s="419"/>
    </row>
    <row r="3551" spans="1:27" x14ac:dyDescent="0.25">
      <c r="A3551" s="419"/>
      <c r="C3551" s="419"/>
      <c r="D3551" s="419"/>
      <c r="E3551" s="419"/>
      <c r="T3551" s="420"/>
      <c r="U3551" s="421"/>
      <c r="V3551" s="421"/>
      <c r="W3551" s="421"/>
      <c r="X3551" s="422"/>
      <c r="Y3551" s="419"/>
      <c r="Z3551" s="419"/>
      <c r="AA3551" s="419"/>
    </row>
    <row r="3552" spans="1:27" x14ac:dyDescent="0.25">
      <c r="A3552" s="419"/>
      <c r="C3552" s="419"/>
      <c r="D3552" s="419"/>
      <c r="E3552" s="419"/>
      <c r="T3552" s="420"/>
      <c r="U3552" s="421"/>
      <c r="V3552" s="421"/>
      <c r="W3552" s="421"/>
      <c r="X3552" s="422"/>
      <c r="Y3552" s="419"/>
      <c r="Z3552" s="419"/>
      <c r="AA3552" s="419"/>
    </row>
    <row r="3553" spans="1:27" x14ac:dyDescent="0.25">
      <c r="A3553" s="419"/>
      <c r="C3553" s="419"/>
      <c r="D3553" s="419"/>
      <c r="E3553" s="419"/>
      <c r="T3553" s="420"/>
      <c r="U3553" s="421"/>
      <c r="V3553" s="421"/>
      <c r="W3553" s="421"/>
      <c r="X3553" s="422"/>
      <c r="Y3553" s="419"/>
      <c r="Z3553" s="419"/>
      <c r="AA3553" s="419"/>
    </row>
    <row r="3554" spans="1:27" x14ac:dyDescent="0.25">
      <c r="A3554" s="419"/>
      <c r="C3554" s="419"/>
      <c r="D3554" s="419"/>
      <c r="E3554" s="419"/>
      <c r="T3554" s="420"/>
      <c r="U3554" s="421"/>
      <c r="V3554" s="421"/>
      <c r="W3554" s="421"/>
      <c r="X3554" s="422"/>
      <c r="Y3554" s="419"/>
      <c r="Z3554" s="419"/>
      <c r="AA3554" s="419"/>
    </row>
    <row r="3555" spans="1:27" x14ac:dyDescent="0.25">
      <c r="A3555" s="419"/>
      <c r="C3555" s="419"/>
      <c r="D3555" s="419"/>
      <c r="E3555" s="419"/>
      <c r="T3555" s="420"/>
      <c r="U3555" s="421"/>
      <c r="V3555" s="421"/>
      <c r="W3555" s="421"/>
      <c r="X3555" s="422"/>
      <c r="Y3555" s="419"/>
      <c r="Z3555" s="419"/>
      <c r="AA3555" s="419"/>
    </row>
    <row r="3556" spans="1:27" x14ac:dyDescent="0.25">
      <c r="A3556" s="419"/>
      <c r="C3556" s="419"/>
      <c r="D3556" s="419"/>
      <c r="E3556" s="419"/>
      <c r="T3556" s="420"/>
      <c r="U3556" s="421"/>
      <c r="V3556" s="421"/>
      <c r="W3556" s="421"/>
      <c r="X3556" s="422"/>
      <c r="Y3556" s="419"/>
      <c r="Z3556" s="419"/>
      <c r="AA3556" s="419"/>
    </row>
    <row r="3557" spans="1:27" x14ac:dyDescent="0.25">
      <c r="A3557" s="419"/>
      <c r="C3557" s="419"/>
      <c r="D3557" s="419"/>
      <c r="E3557" s="419"/>
      <c r="T3557" s="420"/>
      <c r="U3557" s="421"/>
      <c r="V3557" s="421"/>
      <c r="W3557" s="421"/>
      <c r="X3557" s="422"/>
      <c r="Y3557" s="419"/>
      <c r="Z3557" s="419"/>
      <c r="AA3557" s="419"/>
    </row>
    <row r="3558" spans="1:27" x14ac:dyDescent="0.25">
      <c r="A3558" s="419"/>
      <c r="C3558" s="419"/>
      <c r="D3558" s="419"/>
      <c r="E3558" s="419"/>
      <c r="T3558" s="420"/>
      <c r="U3558" s="421"/>
      <c r="V3558" s="421"/>
      <c r="W3558" s="421"/>
      <c r="X3558" s="422"/>
      <c r="Y3558" s="419"/>
      <c r="Z3558" s="419"/>
      <c r="AA3558" s="419"/>
    </row>
    <row r="3559" spans="1:27" x14ac:dyDescent="0.25">
      <c r="A3559" s="419"/>
      <c r="C3559" s="419"/>
      <c r="D3559" s="419"/>
      <c r="E3559" s="419"/>
      <c r="T3559" s="420"/>
      <c r="U3559" s="421"/>
      <c r="V3559" s="421"/>
      <c r="W3559" s="421"/>
      <c r="X3559" s="422"/>
      <c r="Y3559" s="419"/>
      <c r="Z3559" s="419"/>
      <c r="AA3559" s="419"/>
    </row>
    <row r="3560" spans="1:27" x14ac:dyDescent="0.25">
      <c r="A3560" s="419"/>
      <c r="C3560" s="419"/>
      <c r="D3560" s="419"/>
      <c r="E3560" s="419"/>
      <c r="T3560" s="420"/>
      <c r="U3560" s="421"/>
      <c r="V3560" s="421"/>
      <c r="W3560" s="421"/>
      <c r="X3560" s="422"/>
      <c r="Y3560" s="419"/>
      <c r="Z3560" s="419"/>
      <c r="AA3560" s="419"/>
    </row>
    <row r="3561" spans="1:27" x14ac:dyDescent="0.25">
      <c r="A3561" s="419"/>
      <c r="C3561" s="419"/>
      <c r="D3561" s="419"/>
      <c r="E3561" s="419"/>
      <c r="T3561" s="420"/>
      <c r="U3561" s="421"/>
      <c r="V3561" s="421"/>
      <c r="W3561" s="421"/>
      <c r="X3561" s="422"/>
      <c r="Y3561" s="419"/>
      <c r="Z3561" s="419"/>
      <c r="AA3561" s="419"/>
    </row>
    <row r="3562" spans="1:27" x14ac:dyDescent="0.25">
      <c r="A3562" s="419"/>
      <c r="C3562" s="419"/>
      <c r="D3562" s="419"/>
      <c r="E3562" s="419"/>
      <c r="T3562" s="420"/>
      <c r="U3562" s="421"/>
      <c r="V3562" s="421"/>
      <c r="W3562" s="421"/>
      <c r="X3562" s="422"/>
      <c r="Y3562" s="419"/>
      <c r="Z3562" s="419"/>
      <c r="AA3562" s="419"/>
    </row>
    <row r="3563" spans="1:27" x14ac:dyDescent="0.25">
      <c r="A3563" s="419"/>
      <c r="C3563" s="419"/>
      <c r="D3563" s="419"/>
      <c r="E3563" s="419"/>
      <c r="T3563" s="420"/>
      <c r="U3563" s="421"/>
      <c r="V3563" s="421"/>
      <c r="W3563" s="421"/>
      <c r="X3563" s="422"/>
      <c r="Y3563" s="419"/>
      <c r="Z3563" s="419"/>
      <c r="AA3563" s="419"/>
    </row>
    <row r="3564" spans="1:27" x14ac:dyDescent="0.25">
      <c r="A3564" s="419"/>
      <c r="C3564" s="419"/>
      <c r="D3564" s="419"/>
      <c r="E3564" s="419"/>
      <c r="T3564" s="420"/>
      <c r="U3564" s="421"/>
      <c r="V3564" s="421"/>
      <c r="W3564" s="421"/>
      <c r="X3564" s="422"/>
      <c r="Y3564" s="419"/>
      <c r="Z3564" s="419"/>
      <c r="AA3564" s="419"/>
    </row>
    <row r="3565" spans="1:27" x14ac:dyDescent="0.25">
      <c r="A3565" s="419"/>
      <c r="C3565" s="419"/>
      <c r="D3565" s="419"/>
      <c r="E3565" s="419"/>
      <c r="T3565" s="420"/>
      <c r="U3565" s="421"/>
      <c r="V3565" s="421"/>
      <c r="W3565" s="421"/>
      <c r="X3565" s="422"/>
      <c r="Y3565" s="419"/>
      <c r="Z3565" s="419"/>
      <c r="AA3565" s="419"/>
    </row>
    <row r="3566" spans="1:27" x14ac:dyDescent="0.25">
      <c r="A3566" s="419"/>
      <c r="C3566" s="419"/>
      <c r="D3566" s="419"/>
      <c r="E3566" s="419"/>
      <c r="T3566" s="420"/>
      <c r="U3566" s="421"/>
      <c r="V3566" s="421"/>
      <c r="W3566" s="421"/>
      <c r="X3566" s="422"/>
      <c r="Y3566" s="419"/>
      <c r="Z3566" s="419"/>
      <c r="AA3566" s="419"/>
    </row>
    <row r="3567" spans="1:27" x14ac:dyDescent="0.25">
      <c r="A3567" s="419"/>
      <c r="C3567" s="419"/>
      <c r="D3567" s="419"/>
      <c r="E3567" s="419"/>
      <c r="T3567" s="420"/>
      <c r="U3567" s="421"/>
      <c r="V3567" s="421"/>
      <c r="W3567" s="421"/>
      <c r="X3567" s="422"/>
      <c r="Y3567" s="419"/>
      <c r="Z3567" s="419"/>
      <c r="AA3567" s="419"/>
    </row>
    <row r="3568" spans="1:27" x14ac:dyDescent="0.25">
      <c r="A3568" s="419"/>
      <c r="C3568" s="419"/>
      <c r="D3568" s="419"/>
      <c r="E3568" s="419"/>
      <c r="T3568" s="420"/>
      <c r="U3568" s="421"/>
      <c r="V3568" s="421"/>
      <c r="W3568" s="421"/>
      <c r="X3568" s="422"/>
      <c r="Y3568" s="419"/>
      <c r="Z3568" s="419"/>
      <c r="AA3568" s="419"/>
    </row>
    <row r="3569" spans="1:27" x14ac:dyDescent="0.25">
      <c r="A3569" s="419"/>
      <c r="C3569" s="419"/>
      <c r="D3569" s="419"/>
      <c r="E3569" s="419"/>
      <c r="T3569" s="420"/>
      <c r="U3569" s="421"/>
      <c r="V3569" s="421"/>
      <c r="W3569" s="421"/>
      <c r="X3569" s="422"/>
      <c r="Y3569" s="419"/>
      <c r="Z3569" s="419"/>
      <c r="AA3569" s="419"/>
    </row>
    <row r="3570" spans="1:27" x14ac:dyDescent="0.25">
      <c r="A3570" s="419"/>
      <c r="C3570" s="419"/>
      <c r="D3570" s="419"/>
      <c r="E3570" s="419"/>
      <c r="T3570" s="420"/>
      <c r="U3570" s="421"/>
      <c r="V3570" s="421"/>
      <c r="W3570" s="421"/>
      <c r="X3570" s="422"/>
      <c r="Y3570" s="419"/>
      <c r="Z3570" s="419"/>
      <c r="AA3570" s="419"/>
    </row>
    <row r="3571" spans="1:27" x14ac:dyDescent="0.25">
      <c r="A3571" s="419"/>
      <c r="C3571" s="419"/>
      <c r="D3571" s="419"/>
      <c r="E3571" s="419"/>
      <c r="T3571" s="420"/>
      <c r="U3571" s="421"/>
      <c r="V3571" s="421"/>
      <c r="W3571" s="421"/>
      <c r="X3571" s="422"/>
      <c r="Y3571" s="419"/>
      <c r="Z3571" s="419"/>
      <c r="AA3571" s="419"/>
    </row>
    <row r="3572" spans="1:27" x14ac:dyDescent="0.25">
      <c r="A3572" s="419"/>
      <c r="C3572" s="419"/>
      <c r="D3572" s="419"/>
      <c r="E3572" s="419"/>
      <c r="T3572" s="420"/>
      <c r="U3572" s="421"/>
      <c r="V3572" s="421"/>
      <c r="W3572" s="421"/>
      <c r="X3572" s="422"/>
      <c r="Y3572" s="419"/>
      <c r="Z3572" s="419"/>
      <c r="AA3572" s="419"/>
    </row>
    <row r="3573" spans="1:27" x14ac:dyDescent="0.25">
      <c r="A3573" s="419"/>
      <c r="C3573" s="419"/>
      <c r="D3573" s="419"/>
      <c r="E3573" s="419"/>
      <c r="T3573" s="420"/>
      <c r="U3573" s="421"/>
      <c r="V3573" s="421"/>
      <c r="W3573" s="421"/>
      <c r="X3573" s="422"/>
      <c r="Y3573" s="419"/>
      <c r="Z3573" s="419"/>
      <c r="AA3573" s="419"/>
    </row>
    <row r="3574" spans="1:27" x14ac:dyDescent="0.25">
      <c r="A3574" s="419"/>
      <c r="C3574" s="419"/>
      <c r="D3574" s="419"/>
      <c r="E3574" s="419"/>
      <c r="T3574" s="420"/>
      <c r="U3574" s="421"/>
      <c r="V3574" s="421"/>
      <c r="W3574" s="421"/>
      <c r="X3574" s="422"/>
      <c r="Y3574" s="419"/>
      <c r="Z3574" s="419"/>
      <c r="AA3574" s="419"/>
    </row>
    <row r="3575" spans="1:27" x14ac:dyDescent="0.25">
      <c r="A3575" s="419"/>
      <c r="C3575" s="419"/>
      <c r="D3575" s="419"/>
      <c r="E3575" s="419"/>
      <c r="T3575" s="420"/>
      <c r="U3575" s="421"/>
      <c r="V3575" s="421"/>
      <c r="W3575" s="421"/>
      <c r="X3575" s="422"/>
      <c r="Y3575" s="419"/>
      <c r="Z3575" s="419"/>
      <c r="AA3575" s="419"/>
    </row>
    <row r="3576" spans="1:27" x14ac:dyDescent="0.25">
      <c r="A3576" s="419"/>
      <c r="C3576" s="419"/>
      <c r="D3576" s="419"/>
      <c r="E3576" s="419"/>
      <c r="T3576" s="420"/>
      <c r="U3576" s="421"/>
      <c r="V3576" s="421"/>
      <c r="W3576" s="421"/>
      <c r="X3576" s="422"/>
      <c r="Y3576" s="419"/>
      <c r="Z3576" s="419"/>
      <c r="AA3576" s="419"/>
    </row>
    <row r="3577" spans="1:27" x14ac:dyDescent="0.25">
      <c r="A3577" s="419"/>
      <c r="C3577" s="419"/>
      <c r="D3577" s="419"/>
      <c r="E3577" s="419"/>
      <c r="T3577" s="420"/>
      <c r="U3577" s="421"/>
      <c r="V3577" s="421"/>
      <c r="W3577" s="421"/>
      <c r="X3577" s="422"/>
      <c r="Y3577" s="419"/>
      <c r="Z3577" s="419"/>
      <c r="AA3577" s="419"/>
    </row>
    <row r="3578" spans="1:27" x14ac:dyDescent="0.25">
      <c r="A3578" s="419"/>
      <c r="C3578" s="419"/>
      <c r="D3578" s="419"/>
      <c r="E3578" s="419"/>
      <c r="T3578" s="420"/>
      <c r="U3578" s="421"/>
      <c r="V3578" s="421"/>
      <c r="W3578" s="421"/>
      <c r="X3578" s="422"/>
      <c r="Y3578" s="419"/>
      <c r="Z3578" s="419"/>
      <c r="AA3578" s="419"/>
    </row>
    <row r="3579" spans="1:27" x14ac:dyDescent="0.25">
      <c r="A3579" s="419"/>
      <c r="C3579" s="419"/>
      <c r="D3579" s="419"/>
      <c r="E3579" s="419"/>
      <c r="T3579" s="420"/>
      <c r="U3579" s="421"/>
      <c r="V3579" s="421"/>
      <c r="W3579" s="421"/>
      <c r="X3579" s="422"/>
      <c r="Y3579" s="419"/>
      <c r="Z3579" s="419"/>
      <c r="AA3579" s="419"/>
    </row>
    <row r="3580" spans="1:27" x14ac:dyDescent="0.25">
      <c r="A3580" s="419"/>
      <c r="C3580" s="419"/>
      <c r="D3580" s="419"/>
      <c r="E3580" s="419"/>
      <c r="T3580" s="420"/>
      <c r="U3580" s="421"/>
      <c r="V3580" s="421"/>
      <c r="W3580" s="421"/>
      <c r="X3580" s="422"/>
      <c r="Y3580" s="419"/>
      <c r="Z3580" s="419"/>
      <c r="AA3580" s="419"/>
    </row>
    <row r="3581" spans="1:27" x14ac:dyDescent="0.25">
      <c r="A3581" s="419"/>
      <c r="C3581" s="419"/>
      <c r="D3581" s="419"/>
      <c r="E3581" s="419"/>
      <c r="T3581" s="420"/>
      <c r="U3581" s="421"/>
      <c r="V3581" s="421"/>
      <c r="W3581" s="421"/>
      <c r="X3581" s="422"/>
      <c r="Y3581" s="419"/>
      <c r="Z3581" s="419"/>
      <c r="AA3581" s="419"/>
    </row>
    <row r="3582" spans="1:27" x14ac:dyDescent="0.25">
      <c r="A3582" s="419"/>
      <c r="C3582" s="419"/>
      <c r="D3582" s="419"/>
      <c r="E3582" s="419"/>
      <c r="T3582" s="420"/>
      <c r="U3582" s="421"/>
      <c r="V3582" s="421"/>
      <c r="W3582" s="421"/>
      <c r="X3582" s="422"/>
      <c r="Y3582" s="419"/>
      <c r="Z3582" s="419"/>
      <c r="AA3582" s="419"/>
    </row>
    <row r="3583" spans="1:27" x14ac:dyDescent="0.25">
      <c r="A3583" s="419"/>
      <c r="C3583" s="419"/>
      <c r="D3583" s="419"/>
      <c r="E3583" s="419"/>
      <c r="T3583" s="420"/>
      <c r="U3583" s="421"/>
      <c r="V3583" s="421"/>
      <c r="W3583" s="421"/>
      <c r="X3583" s="422"/>
      <c r="Y3583" s="419"/>
      <c r="Z3583" s="419"/>
      <c r="AA3583" s="419"/>
    </row>
    <row r="3584" spans="1:27" x14ac:dyDescent="0.25">
      <c r="A3584" s="419"/>
      <c r="C3584" s="419"/>
      <c r="D3584" s="419"/>
      <c r="E3584" s="419"/>
      <c r="T3584" s="420"/>
      <c r="U3584" s="421"/>
      <c r="V3584" s="421"/>
      <c r="W3584" s="421"/>
      <c r="X3584" s="422"/>
      <c r="Y3584" s="419"/>
      <c r="Z3584" s="419"/>
      <c r="AA3584" s="419"/>
    </row>
    <row r="3585" spans="1:27" x14ac:dyDescent="0.25">
      <c r="A3585" s="419"/>
      <c r="C3585" s="419"/>
      <c r="D3585" s="419"/>
      <c r="E3585" s="419"/>
      <c r="T3585" s="420"/>
      <c r="U3585" s="421"/>
      <c r="V3585" s="421"/>
      <c r="W3585" s="421"/>
      <c r="X3585" s="422"/>
      <c r="Y3585" s="419"/>
      <c r="Z3585" s="419"/>
      <c r="AA3585" s="419"/>
    </row>
    <row r="3586" spans="1:27" x14ac:dyDescent="0.25">
      <c r="A3586" s="419"/>
      <c r="C3586" s="419"/>
      <c r="D3586" s="419"/>
      <c r="E3586" s="419"/>
      <c r="T3586" s="420"/>
      <c r="U3586" s="421"/>
      <c r="V3586" s="421"/>
      <c r="W3586" s="421"/>
      <c r="X3586" s="422"/>
      <c r="Y3586" s="419"/>
      <c r="Z3586" s="419"/>
      <c r="AA3586" s="419"/>
    </row>
    <row r="3587" spans="1:27" x14ac:dyDescent="0.25">
      <c r="A3587" s="419"/>
      <c r="C3587" s="419"/>
      <c r="D3587" s="419"/>
      <c r="E3587" s="419"/>
      <c r="T3587" s="420"/>
      <c r="U3587" s="421"/>
      <c r="V3587" s="421"/>
      <c r="W3587" s="421"/>
      <c r="X3587" s="422"/>
      <c r="Y3587" s="419"/>
      <c r="Z3587" s="419"/>
      <c r="AA3587" s="419"/>
    </row>
    <row r="3588" spans="1:27" x14ac:dyDescent="0.25">
      <c r="A3588" s="419"/>
      <c r="C3588" s="419"/>
      <c r="D3588" s="419"/>
      <c r="E3588" s="419"/>
      <c r="T3588" s="420"/>
      <c r="U3588" s="421"/>
      <c r="V3588" s="421"/>
      <c r="W3588" s="421"/>
      <c r="X3588" s="422"/>
      <c r="Y3588" s="419"/>
      <c r="Z3588" s="419"/>
      <c r="AA3588" s="419"/>
    </row>
    <row r="3589" spans="1:27" x14ac:dyDescent="0.25">
      <c r="A3589" s="419"/>
      <c r="C3589" s="419"/>
      <c r="D3589" s="419"/>
      <c r="E3589" s="419"/>
      <c r="T3589" s="420"/>
      <c r="U3589" s="421"/>
      <c r="V3589" s="421"/>
      <c r="W3589" s="421"/>
      <c r="X3589" s="422"/>
      <c r="Y3589" s="419"/>
      <c r="Z3589" s="419"/>
      <c r="AA3589" s="419"/>
    </row>
    <row r="3590" spans="1:27" x14ac:dyDescent="0.25">
      <c r="A3590" s="419"/>
      <c r="C3590" s="419"/>
      <c r="D3590" s="419"/>
      <c r="E3590" s="419"/>
      <c r="T3590" s="420"/>
      <c r="U3590" s="421"/>
      <c r="V3590" s="421"/>
      <c r="W3590" s="421"/>
      <c r="X3590" s="422"/>
      <c r="Y3590" s="419"/>
      <c r="Z3590" s="419"/>
      <c r="AA3590" s="419"/>
    </row>
    <row r="3591" spans="1:27" x14ac:dyDescent="0.25">
      <c r="A3591" s="419"/>
      <c r="C3591" s="419"/>
      <c r="D3591" s="419"/>
      <c r="E3591" s="419"/>
      <c r="T3591" s="420"/>
      <c r="U3591" s="421"/>
      <c r="V3591" s="421"/>
      <c r="W3591" s="421"/>
      <c r="X3591" s="422"/>
      <c r="Y3591" s="419"/>
      <c r="Z3591" s="419"/>
      <c r="AA3591" s="419"/>
    </row>
    <row r="3592" spans="1:27" x14ac:dyDescent="0.25">
      <c r="A3592" s="419"/>
      <c r="C3592" s="419"/>
      <c r="D3592" s="419"/>
      <c r="E3592" s="419"/>
      <c r="T3592" s="420"/>
      <c r="U3592" s="421"/>
      <c r="V3592" s="421"/>
      <c r="W3592" s="421"/>
      <c r="X3592" s="422"/>
      <c r="Y3592" s="419"/>
      <c r="Z3592" s="419"/>
      <c r="AA3592" s="419"/>
    </row>
    <row r="3593" spans="1:27" x14ac:dyDescent="0.25">
      <c r="A3593" s="419"/>
      <c r="C3593" s="419"/>
      <c r="D3593" s="419"/>
      <c r="E3593" s="419"/>
      <c r="T3593" s="420"/>
      <c r="U3593" s="421"/>
      <c r="V3593" s="421"/>
      <c r="W3593" s="421"/>
      <c r="X3593" s="422"/>
      <c r="Y3593" s="419"/>
      <c r="Z3593" s="419"/>
      <c r="AA3593" s="419"/>
    </row>
    <row r="3594" spans="1:27" x14ac:dyDescent="0.25">
      <c r="A3594" s="419"/>
      <c r="C3594" s="419"/>
      <c r="D3594" s="419"/>
      <c r="E3594" s="419"/>
      <c r="T3594" s="420"/>
      <c r="U3594" s="421"/>
      <c r="V3594" s="421"/>
      <c r="W3594" s="421"/>
      <c r="X3594" s="422"/>
      <c r="Y3594" s="419"/>
      <c r="Z3594" s="419"/>
      <c r="AA3594" s="419"/>
    </row>
    <row r="3595" spans="1:27" x14ac:dyDescent="0.25">
      <c r="A3595" s="419"/>
      <c r="C3595" s="419"/>
      <c r="D3595" s="419"/>
      <c r="E3595" s="419"/>
      <c r="T3595" s="420"/>
      <c r="U3595" s="421"/>
      <c r="V3595" s="421"/>
      <c r="W3595" s="421"/>
      <c r="X3595" s="422"/>
      <c r="Y3595" s="419"/>
      <c r="Z3595" s="419"/>
      <c r="AA3595" s="419"/>
    </row>
    <row r="3596" spans="1:27" x14ac:dyDescent="0.25">
      <c r="A3596" s="419"/>
      <c r="C3596" s="419"/>
      <c r="D3596" s="419"/>
      <c r="E3596" s="419"/>
      <c r="T3596" s="420"/>
      <c r="U3596" s="421"/>
      <c r="V3596" s="421"/>
      <c r="W3596" s="421"/>
      <c r="X3596" s="422"/>
      <c r="Y3596" s="419"/>
      <c r="Z3596" s="419"/>
      <c r="AA3596" s="419"/>
    </row>
    <row r="3597" spans="1:27" x14ac:dyDescent="0.25">
      <c r="A3597" s="419"/>
      <c r="C3597" s="419"/>
      <c r="D3597" s="419"/>
      <c r="E3597" s="419"/>
      <c r="T3597" s="420"/>
      <c r="U3597" s="421"/>
      <c r="V3597" s="421"/>
      <c r="W3597" s="421"/>
      <c r="X3597" s="422"/>
      <c r="Y3597" s="419"/>
      <c r="Z3597" s="419"/>
      <c r="AA3597" s="419"/>
    </row>
    <row r="3598" spans="1:27" x14ac:dyDescent="0.25">
      <c r="A3598" s="419"/>
      <c r="C3598" s="419"/>
      <c r="D3598" s="419"/>
      <c r="E3598" s="419"/>
      <c r="T3598" s="420"/>
      <c r="U3598" s="421"/>
      <c r="V3598" s="421"/>
      <c r="W3598" s="421"/>
      <c r="X3598" s="422"/>
      <c r="Y3598" s="419"/>
      <c r="Z3598" s="419"/>
      <c r="AA3598" s="419"/>
    </row>
    <row r="3599" spans="1:27" x14ac:dyDescent="0.25">
      <c r="A3599" s="419"/>
      <c r="C3599" s="419"/>
      <c r="D3599" s="419"/>
      <c r="E3599" s="419"/>
      <c r="T3599" s="420"/>
      <c r="U3599" s="421"/>
      <c r="V3599" s="421"/>
      <c r="W3599" s="421"/>
      <c r="X3599" s="422"/>
      <c r="Y3599" s="419"/>
      <c r="Z3599" s="419"/>
      <c r="AA3599" s="419"/>
    </row>
    <row r="3600" spans="1:27" x14ac:dyDescent="0.25">
      <c r="A3600" s="419"/>
      <c r="C3600" s="419"/>
      <c r="D3600" s="419"/>
      <c r="E3600" s="419"/>
      <c r="T3600" s="420"/>
      <c r="U3600" s="421"/>
      <c r="V3600" s="421"/>
      <c r="W3600" s="421"/>
      <c r="X3600" s="422"/>
      <c r="Y3600" s="419"/>
      <c r="Z3600" s="419"/>
      <c r="AA3600" s="419"/>
    </row>
    <row r="3601" spans="1:27" x14ac:dyDescent="0.25">
      <c r="A3601" s="419"/>
      <c r="C3601" s="419"/>
      <c r="D3601" s="419"/>
      <c r="E3601" s="419"/>
      <c r="T3601" s="420"/>
      <c r="U3601" s="421"/>
      <c r="V3601" s="421"/>
      <c r="W3601" s="421"/>
      <c r="X3601" s="422"/>
      <c r="Y3601" s="419"/>
      <c r="Z3601" s="419"/>
      <c r="AA3601" s="419"/>
    </row>
    <row r="3602" spans="1:27" x14ac:dyDescent="0.25">
      <c r="A3602" s="419"/>
      <c r="C3602" s="419"/>
      <c r="D3602" s="419"/>
      <c r="E3602" s="419"/>
      <c r="T3602" s="420"/>
      <c r="U3602" s="421"/>
      <c r="V3602" s="421"/>
      <c r="W3602" s="421"/>
      <c r="X3602" s="422"/>
      <c r="Y3602" s="419"/>
      <c r="Z3602" s="419"/>
      <c r="AA3602" s="419"/>
    </row>
    <row r="3603" spans="1:27" x14ac:dyDescent="0.25">
      <c r="A3603" s="419"/>
      <c r="C3603" s="419"/>
      <c r="D3603" s="419"/>
      <c r="E3603" s="419"/>
      <c r="T3603" s="420"/>
      <c r="U3603" s="421"/>
      <c r="V3603" s="421"/>
      <c r="W3603" s="421"/>
      <c r="X3603" s="422"/>
      <c r="Y3603" s="419"/>
      <c r="Z3603" s="419"/>
      <c r="AA3603" s="419"/>
    </row>
    <row r="3604" spans="1:27" x14ac:dyDescent="0.25">
      <c r="A3604" s="419"/>
      <c r="C3604" s="419"/>
      <c r="D3604" s="419"/>
      <c r="E3604" s="419"/>
      <c r="T3604" s="420"/>
      <c r="U3604" s="421"/>
      <c r="V3604" s="421"/>
      <c r="W3604" s="421"/>
      <c r="X3604" s="422"/>
      <c r="Y3604" s="419"/>
      <c r="Z3604" s="419"/>
      <c r="AA3604" s="419"/>
    </row>
    <row r="3605" spans="1:27" x14ac:dyDescent="0.25">
      <c r="A3605" s="419"/>
      <c r="C3605" s="419"/>
      <c r="D3605" s="419"/>
      <c r="E3605" s="419"/>
      <c r="T3605" s="420"/>
      <c r="U3605" s="421"/>
      <c r="V3605" s="421"/>
      <c r="W3605" s="421"/>
      <c r="X3605" s="422"/>
      <c r="Y3605" s="419"/>
      <c r="Z3605" s="419"/>
      <c r="AA3605" s="419"/>
    </row>
    <row r="3606" spans="1:27" x14ac:dyDescent="0.25">
      <c r="A3606" s="419"/>
      <c r="C3606" s="419"/>
      <c r="D3606" s="419"/>
      <c r="E3606" s="419"/>
      <c r="T3606" s="420"/>
      <c r="U3606" s="421"/>
      <c r="V3606" s="421"/>
      <c r="W3606" s="421"/>
      <c r="X3606" s="422"/>
      <c r="Y3606" s="419"/>
      <c r="Z3606" s="419"/>
      <c r="AA3606" s="419"/>
    </row>
    <row r="3607" spans="1:27" x14ac:dyDescent="0.25">
      <c r="A3607" s="419"/>
      <c r="C3607" s="419"/>
      <c r="D3607" s="419"/>
      <c r="E3607" s="419"/>
      <c r="T3607" s="420"/>
      <c r="U3607" s="421"/>
      <c r="V3607" s="421"/>
      <c r="W3607" s="421"/>
      <c r="X3607" s="422"/>
      <c r="Y3607" s="419"/>
      <c r="Z3607" s="419"/>
      <c r="AA3607" s="419"/>
    </row>
    <row r="3608" spans="1:27" x14ac:dyDescent="0.25">
      <c r="A3608" s="419"/>
      <c r="C3608" s="419"/>
      <c r="D3608" s="419"/>
      <c r="E3608" s="419"/>
      <c r="T3608" s="420"/>
      <c r="U3608" s="421"/>
      <c r="V3608" s="421"/>
      <c r="W3608" s="421"/>
      <c r="X3608" s="422"/>
      <c r="Y3608" s="419"/>
      <c r="Z3608" s="419"/>
      <c r="AA3608" s="419"/>
    </row>
    <row r="3609" spans="1:27" x14ac:dyDescent="0.25">
      <c r="A3609" s="419"/>
      <c r="C3609" s="419"/>
      <c r="D3609" s="419"/>
      <c r="E3609" s="419"/>
      <c r="T3609" s="420"/>
      <c r="U3609" s="421"/>
      <c r="V3609" s="421"/>
      <c r="W3609" s="421"/>
      <c r="X3609" s="422"/>
      <c r="Y3609" s="419"/>
      <c r="Z3609" s="419"/>
      <c r="AA3609" s="419"/>
    </row>
    <row r="3610" spans="1:27" x14ac:dyDescent="0.25">
      <c r="A3610" s="419"/>
      <c r="C3610" s="419"/>
      <c r="D3610" s="419"/>
      <c r="E3610" s="419"/>
      <c r="T3610" s="420"/>
      <c r="U3610" s="421"/>
      <c r="V3610" s="421"/>
      <c r="W3610" s="421"/>
      <c r="X3610" s="422"/>
      <c r="Y3610" s="419"/>
      <c r="Z3610" s="419"/>
      <c r="AA3610" s="419"/>
    </row>
    <row r="3611" spans="1:27" x14ac:dyDescent="0.25">
      <c r="A3611" s="419"/>
      <c r="C3611" s="419"/>
      <c r="D3611" s="419"/>
      <c r="E3611" s="419"/>
      <c r="T3611" s="420"/>
      <c r="U3611" s="421"/>
      <c r="V3611" s="421"/>
      <c r="W3611" s="421"/>
      <c r="X3611" s="422"/>
      <c r="Y3611" s="419"/>
      <c r="Z3611" s="419"/>
      <c r="AA3611" s="419"/>
    </row>
    <row r="3612" spans="1:27" x14ac:dyDescent="0.25">
      <c r="A3612" s="419"/>
      <c r="C3612" s="419"/>
      <c r="D3612" s="419"/>
      <c r="E3612" s="419"/>
      <c r="T3612" s="420"/>
      <c r="U3612" s="421"/>
      <c r="V3612" s="421"/>
      <c r="W3612" s="421"/>
      <c r="X3612" s="422"/>
      <c r="Y3612" s="419"/>
      <c r="Z3612" s="419"/>
      <c r="AA3612" s="419"/>
    </row>
    <row r="3613" spans="1:27" x14ac:dyDescent="0.25">
      <c r="A3613" s="419"/>
      <c r="C3613" s="419"/>
      <c r="D3613" s="419"/>
      <c r="E3613" s="419"/>
      <c r="T3613" s="420"/>
      <c r="U3613" s="421"/>
      <c r="V3613" s="421"/>
      <c r="W3613" s="421"/>
      <c r="X3613" s="422"/>
      <c r="Y3613" s="419"/>
      <c r="Z3613" s="419"/>
      <c r="AA3613" s="419"/>
    </row>
    <row r="3614" spans="1:27" x14ac:dyDescent="0.25">
      <c r="A3614" s="419"/>
      <c r="C3614" s="419"/>
      <c r="D3614" s="419"/>
      <c r="E3614" s="419"/>
      <c r="T3614" s="420"/>
      <c r="U3614" s="421"/>
      <c r="V3614" s="421"/>
      <c r="W3614" s="421"/>
      <c r="X3614" s="422"/>
      <c r="Y3614" s="419"/>
      <c r="Z3614" s="419"/>
      <c r="AA3614" s="419"/>
    </row>
    <row r="3615" spans="1:27" x14ac:dyDescent="0.25">
      <c r="A3615" s="419"/>
      <c r="C3615" s="419"/>
      <c r="D3615" s="419"/>
      <c r="E3615" s="419"/>
      <c r="T3615" s="420"/>
      <c r="U3615" s="421"/>
      <c r="V3615" s="421"/>
      <c r="W3615" s="421"/>
      <c r="X3615" s="422"/>
      <c r="Y3615" s="419"/>
      <c r="Z3615" s="419"/>
      <c r="AA3615" s="419"/>
    </row>
    <row r="3616" spans="1:27" x14ac:dyDescent="0.25">
      <c r="A3616" s="419"/>
      <c r="C3616" s="419"/>
      <c r="D3616" s="419"/>
      <c r="E3616" s="419"/>
      <c r="T3616" s="420"/>
      <c r="U3616" s="421"/>
      <c r="V3616" s="421"/>
      <c r="W3616" s="421"/>
      <c r="X3616" s="422"/>
      <c r="Y3616" s="419"/>
      <c r="Z3616" s="419"/>
      <c r="AA3616" s="419"/>
    </row>
    <row r="3617" spans="1:27" x14ac:dyDescent="0.25">
      <c r="A3617" s="419"/>
      <c r="C3617" s="419"/>
      <c r="D3617" s="419"/>
      <c r="E3617" s="419"/>
      <c r="T3617" s="420"/>
      <c r="U3617" s="421"/>
      <c r="V3617" s="421"/>
      <c r="W3617" s="421"/>
      <c r="X3617" s="422"/>
      <c r="Y3617" s="419"/>
      <c r="Z3617" s="419"/>
      <c r="AA3617" s="419"/>
    </row>
    <row r="3618" spans="1:27" x14ac:dyDescent="0.25">
      <c r="A3618" s="419"/>
      <c r="C3618" s="419"/>
      <c r="D3618" s="419"/>
      <c r="E3618" s="419"/>
      <c r="T3618" s="420"/>
      <c r="U3618" s="421"/>
      <c r="V3618" s="421"/>
      <c r="W3618" s="421"/>
      <c r="X3618" s="422"/>
      <c r="Y3618" s="419"/>
      <c r="Z3618" s="419"/>
      <c r="AA3618" s="419"/>
    </row>
    <row r="3619" spans="1:27" x14ac:dyDescent="0.25">
      <c r="A3619" s="419"/>
      <c r="C3619" s="419"/>
      <c r="D3619" s="419"/>
      <c r="E3619" s="419"/>
      <c r="T3619" s="420"/>
      <c r="U3619" s="421"/>
      <c r="V3619" s="421"/>
      <c r="W3619" s="421"/>
      <c r="X3619" s="422"/>
      <c r="Y3619" s="419"/>
      <c r="Z3619" s="419"/>
      <c r="AA3619" s="419"/>
    </row>
    <row r="3620" spans="1:27" x14ac:dyDescent="0.25">
      <c r="A3620" s="419"/>
      <c r="C3620" s="419"/>
      <c r="D3620" s="419"/>
      <c r="E3620" s="419"/>
      <c r="T3620" s="420"/>
      <c r="U3620" s="421"/>
      <c r="V3620" s="421"/>
      <c r="W3620" s="421"/>
      <c r="X3620" s="422"/>
      <c r="Y3620" s="419"/>
      <c r="Z3620" s="419"/>
      <c r="AA3620" s="419"/>
    </row>
    <row r="3621" spans="1:27" x14ac:dyDescent="0.25">
      <c r="A3621" s="419"/>
      <c r="C3621" s="419"/>
      <c r="D3621" s="419"/>
      <c r="E3621" s="419"/>
      <c r="T3621" s="420"/>
      <c r="U3621" s="421"/>
      <c r="V3621" s="421"/>
      <c r="W3621" s="421"/>
      <c r="X3621" s="422"/>
      <c r="Y3621" s="419"/>
      <c r="Z3621" s="419"/>
      <c r="AA3621" s="419"/>
    </row>
    <row r="3622" spans="1:27" x14ac:dyDescent="0.25">
      <c r="A3622" s="419"/>
      <c r="C3622" s="419"/>
      <c r="D3622" s="419"/>
      <c r="E3622" s="419"/>
      <c r="T3622" s="420"/>
      <c r="U3622" s="421"/>
      <c r="V3622" s="421"/>
      <c r="W3622" s="421"/>
      <c r="X3622" s="422"/>
      <c r="Y3622" s="419"/>
      <c r="Z3622" s="419"/>
      <c r="AA3622" s="419"/>
    </row>
    <row r="3623" spans="1:27" x14ac:dyDescent="0.25">
      <c r="A3623" s="419"/>
      <c r="C3623" s="419"/>
      <c r="D3623" s="419"/>
      <c r="E3623" s="419"/>
      <c r="T3623" s="420"/>
      <c r="U3623" s="421"/>
      <c r="V3623" s="421"/>
      <c r="W3623" s="421"/>
      <c r="X3623" s="422"/>
      <c r="Y3623" s="419"/>
      <c r="Z3623" s="419"/>
      <c r="AA3623" s="419"/>
    </row>
    <row r="3624" spans="1:27" x14ac:dyDescent="0.25">
      <c r="A3624" s="419"/>
      <c r="C3624" s="419"/>
      <c r="D3624" s="419"/>
      <c r="E3624" s="419"/>
      <c r="T3624" s="420"/>
      <c r="U3624" s="421"/>
      <c r="V3624" s="421"/>
      <c r="W3624" s="421"/>
      <c r="X3624" s="422"/>
      <c r="Y3624" s="419"/>
      <c r="Z3624" s="419"/>
      <c r="AA3624" s="419"/>
    </row>
    <row r="3625" spans="1:27" x14ac:dyDescent="0.25">
      <c r="A3625" s="419"/>
      <c r="C3625" s="419"/>
      <c r="D3625" s="419"/>
      <c r="E3625" s="419"/>
      <c r="T3625" s="420"/>
      <c r="U3625" s="421"/>
      <c r="V3625" s="421"/>
      <c r="W3625" s="421"/>
      <c r="X3625" s="422"/>
      <c r="Y3625" s="419"/>
      <c r="Z3625" s="419"/>
      <c r="AA3625" s="419"/>
    </row>
    <row r="3626" spans="1:27" x14ac:dyDescent="0.25">
      <c r="A3626" s="419"/>
      <c r="C3626" s="419"/>
      <c r="D3626" s="419"/>
      <c r="E3626" s="419"/>
      <c r="T3626" s="420"/>
      <c r="U3626" s="421"/>
      <c r="V3626" s="421"/>
      <c r="W3626" s="421"/>
      <c r="X3626" s="422"/>
      <c r="Y3626" s="419"/>
      <c r="Z3626" s="419"/>
      <c r="AA3626" s="419"/>
    </row>
    <row r="3627" spans="1:27" x14ac:dyDescent="0.25">
      <c r="A3627" s="419"/>
      <c r="C3627" s="419"/>
      <c r="D3627" s="419"/>
      <c r="E3627" s="419"/>
      <c r="T3627" s="420"/>
      <c r="U3627" s="421"/>
      <c r="V3627" s="421"/>
      <c r="W3627" s="421"/>
      <c r="X3627" s="422"/>
      <c r="Y3627" s="419"/>
      <c r="Z3627" s="419"/>
      <c r="AA3627" s="419"/>
    </row>
    <row r="3628" spans="1:27" x14ac:dyDescent="0.25">
      <c r="A3628" s="419"/>
      <c r="C3628" s="419"/>
      <c r="D3628" s="419"/>
      <c r="E3628" s="419"/>
      <c r="T3628" s="420"/>
      <c r="U3628" s="421"/>
      <c r="V3628" s="421"/>
      <c r="W3628" s="421"/>
      <c r="X3628" s="422"/>
      <c r="Y3628" s="419"/>
      <c r="Z3628" s="419"/>
      <c r="AA3628" s="419"/>
    </row>
    <row r="3629" spans="1:27" x14ac:dyDescent="0.25">
      <c r="A3629" s="419"/>
      <c r="C3629" s="419"/>
      <c r="D3629" s="419"/>
      <c r="E3629" s="419"/>
      <c r="T3629" s="420"/>
      <c r="U3629" s="421"/>
      <c r="V3629" s="421"/>
      <c r="W3629" s="421"/>
      <c r="X3629" s="422"/>
      <c r="Y3629" s="419"/>
      <c r="Z3629" s="419"/>
      <c r="AA3629" s="419"/>
    </row>
    <row r="3630" spans="1:27" x14ac:dyDescent="0.25">
      <c r="A3630" s="419"/>
      <c r="C3630" s="419"/>
      <c r="D3630" s="419"/>
      <c r="E3630" s="419"/>
      <c r="T3630" s="420"/>
      <c r="U3630" s="421"/>
      <c r="V3630" s="421"/>
      <c r="W3630" s="421"/>
      <c r="X3630" s="422"/>
      <c r="Y3630" s="419"/>
      <c r="Z3630" s="419"/>
      <c r="AA3630" s="419"/>
    </row>
    <row r="3631" spans="1:27" x14ac:dyDescent="0.25">
      <c r="A3631" s="419"/>
      <c r="C3631" s="419"/>
      <c r="D3631" s="419"/>
      <c r="E3631" s="419"/>
      <c r="T3631" s="420"/>
      <c r="U3631" s="421"/>
      <c r="V3631" s="421"/>
      <c r="W3631" s="421"/>
      <c r="X3631" s="422"/>
      <c r="Y3631" s="419"/>
      <c r="Z3631" s="419"/>
      <c r="AA3631" s="419"/>
    </row>
    <row r="3632" spans="1:27" x14ac:dyDescent="0.25">
      <c r="A3632" s="419"/>
      <c r="C3632" s="419"/>
      <c r="D3632" s="419"/>
      <c r="E3632" s="419"/>
      <c r="T3632" s="420"/>
      <c r="U3632" s="421"/>
      <c r="V3632" s="421"/>
      <c r="W3632" s="421"/>
      <c r="X3632" s="422"/>
      <c r="Y3632" s="419"/>
      <c r="Z3632" s="419"/>
      <c r="AA3632" s="419"/>
    </row>
    <row r="3633" spans="1:27" x14ac:dyDescent="0.25">
      <c r="A3633" s="419"/>
      <c r="C3633" s="419"/>
      <c r="D3633" s="419"/>
      <c r="E3633" s="419"/>
      <c r="T3633" s="420"/>
      <c r="U3633" s="421"/>
      <c r="V3633" s="421"/>
      <c r="W3633" s="421"/>
      <c r="X3633" s="422"/>
      <c r="Y3633" s="419"/>
      <c r="Z3633" s="419"/>
      <c r="AA3633" s="419"/>
    </row>
    <row r="3634" spans="1:27" x14ac:dyDescent="0.25">
      <c r="A3634" s="419"/>
      <c r="C3634" s="419"/>
      <c r="D3634" s="419"/>
      <c r="E3634" s="419"/>
      <c r="T3634" s="420"/>
      <c r="U3634" s="421"/>
      <c r="V3634" s="421"/>
      <c r="W3634" s="421"/>
      <c r="X3634" s="422"/>
      <c r="Y3634" s="419"/>
      <c r="Z3634" s="419"/>
      <c r="AA3634" s="419"/>
    </row>
    <row r="3635" spans="1:27" x14ac:dyDescent="0.25">
      <c r="A3635" s="419"/>
      <c r="C3635" s="419"/>
      <c r="D3635" s="419"/>
      <c r="E3635" s="419"/>
      <c r="T3635" s="420"/>
      <c r="U3635" s="421"/>
      <c r="V3635" s="421"/>
      <c r="W3635" s="421"/>
      <c r="X3635" s="422"/>
      <c r="Y3635" s="419"/>
      <c r="Z3635" s="419"/>
      <c r="AA3635" s="419"/>
    </row>
    <row r="3636" spans="1:27" x14ac:dyDescent="0.25">
      <c r="A3636" s="419"/>
      <c r="C3636" s="419"/>
      <c r="D3636" s="419"/>
      <c r="E3636" s="419"/>
      <c r="T3636" s="420"/>
      <c r="U3636" s="421"/>
      <c r="V3636" s="421"/>
      <c r="W3636" s="421"/>
      <c r="X3636" s="422"/>
      <c r="Y3636" s="419"/>
      <c r="Z3636" s="419"/>
      <c r="AA3636" s="419"/>
    </row>
    <row r="3637" spans="1:27" x14ac:dyDescent="0.25">
      <c r="A3637" s="419"/>
      <c r="C3637" s="419"/>
      <c r="D3637" s="419"/>
      <c r="E3637" s="419"/>
      <c r="T3637" s="420"/>
      <c r="U3637" s="421"/>
      <c r="V3637" s="421"/>
      <c r="W3637" s="421"/>
      <c r="X3637" s="422"/>
      <c r="Y3637" s="419"/>
      <c r="Z3637" s="419"/>
      <c r="AA3637" s="419"/>
    </row>
    <row r="3638" spans="1:27" x14ac:dyDescent="0.25">
      <c r="A3638" s="419"/>
      <c r="C3638" s="419"/>
      <c r="D3638" s="419"/>
      <c r="E3638" s="419"/>
      <c r="T3638" s="420"/>
      <c r="U3638" s="421"/>
      <c r="V3638" s="421"/>
      <c r="W3638" s="421"/>
      <c r="X3638" s="422"/>
      <c r="Y3638" s="419"/>
      <c r="Z3638" s="419"/>
      <c r="AA3638" s="419"/>
    </row>
    <row r="3639" spans="1:27" x14ac:dyDescent="0.25">
      <c r="A3639" s="419"/>
      <c r="C3639" s="419"/>
      <c r="D3639" s="419"/>
      <c r="E3639" s="419"/>
      <c r="T3639" s="420"/>
      <c r="U3639" s="421"/>
      <c r="V3639" s="421"/>
      <c r="W3639" s="421"/>
      <c r="X3639" s="422"/>
      <c r="Y3639" s="419"/>
      <c r="Z3639" s="419"/>
      <c r="AA3639" s="419"/>
    </row>
    <row r="3640" spans="1:27" x14ac:dyDescent="0.25">
      <c r="A3640" s="419"/>
      <c r="C3640" s="419"/>
      <c r="D3640" s="419"/>
      <c r="E3640" s="419"/>
      <c r="T3640" s="420"/>
      <c r="U3640" s="421"/>
      <c r="V3640" s="421"/>
      <c r="W3640" s="421"/>
      <c r="X3640" s="422"/>
      <c r="Y3640" s="419"/>
      <c r="Z3640" s="419"/>
      <c r="AA3640" s="419"/>
    </row>
    <row r="3641" spans="1:27" x14ac:dyDescent="0.25">
      <c r="A3641" s="419"/>
      <c r="C3641" s="419"/>
      <c r="D3641" s="419"/>
      <c r="E3641" s="419"/>
      <c r="T3641" s="420"/>
      <c r="U3641" s="421"/>
      <c r="V3641" s="421"/>
      <c r="W3641" s="421"/>
      <c r="X3641" s="422"/>
      <c r="Y3641" s="419"/>
      <c r="Z3641" s="419"/>
      <c r="AA3641" s="419"/>
    </row>
    <row r="3642" spans="1:27" x14ac:dyDescent="0.25">
      <c r="A3642" s="419"/>
      <c r="C3642" s="419"/>
      <c r="D3642" s="419"/>
      <c r="E3642" s="419"/>
      <c r="T3642" s="420"/>
      <c r="U3642" s="421"/>
      <c r="V3642" s="421"/>
      <c r="W3642" s="421"/>
      <c r="X3642" s="422"/>
      <c r="Y3642" s="419"/>
      <c r="Z3642" s="419"/>
      <c r="AA3642" s="419"/>
    </row>
    <row r="3643" spans="1:27" x14ac:dyDescent="0.25">
      <c r="A3643" s="419"/>
      <c r="C3643" s="419"/>
      <c r="D3643" s="419"/>
      <c r="E3643" s="419"/>
      <c r="T3643" s="420"/>
      <c r="U3643" s="421"/>
      <c r="V3643" s="421"/>
      <c r="W3643" s="421"/>
      <c r="X3643" s="422"/>
      <c r="Y3643" s="419"/>
      <c r="Z3643" s="419"/>
      <c r="AA3643" s="419"/>
    </row>
    <row r="3644" spans="1:27" x14ac:dyDescent="0.25">
      <c r="A3644" s="419"/>
      <c r="C3644" s="419"/>
      <c r="D3644" s="419"/>
      <c r="E3644" s="419"/>
      <c r="T3644" s="420"/>
      <c r="U3644" s="421"/>
      <c r="V3644" s="421"/>
      <c r="W3644" s="421"/>
      <c r="X3644" s="422"/>
      <c r="Y3644" s="419"/>
      <c r="Z3644" s="419"/>
      <c r="AA3644" s="419"/>
    </row>
    <row r="3645" spans="1:27" x14ac:dyDescent="0.25">
      <c r="A3645" s="419"/>
      <c r="C3645" s="419"/>
      <c r="D3645" s="419"/>
      <c r="E3645" s="419"/>
      <c r="T3645" s="420"/>
      <c r="U3645" s="421"/>
      <c r="V3645" s="421"/>
      <c r="W3645" s="421"/>
      <c r="X3645" s="422"/>
      <c r="Y3645" s="419"/>
      <c r="Z3645" s="419"/>
      <c r="AA3645" s="419"/>
    </row>
    <row r="3646" spans="1:27" x14ac:dyDescent="0.25">
      <c r="A3646" s="419"/>
      <c r="C3646" s="419"/>
      <c r="D3646" s="419"/>
      <c r="E3646" s="419"/>
      <c r="T3646" s="420"/>
      <c r="U3646" s="421"/>
      <c r="V3646" s="421"/>
      <c r="W3646" s="421"/>
      <c r="X3646" s="422"/>
      <c r="Y3646" s="419"/>
      <c r="Z3646" s="419"/>
      <c r="AA3646" s="419"/>
    </row>
    <row r="3647" spans="1:27" x14ac:dyDescent="0.25">
      <c r="A3647" s="419"/>
      <c r="C3647" s="419"/>
      <c r="D3647" s="419"/>
      <c r="E3647" s="419"/>
      <c r="T3647" s="420"/>
      <c r="U3647" s="421"/>
      <c r="V3647" s="421"/>
      <c r="W3647" s="421"/>
      <c r="X3647" s="422"/>
      <c r="Y3647" s="419"/>
      <c r="Z3647" s="419"/>
      <c r="AA3647" s="419"/>
    </row>
    <row r="3648" spans="1:27" x14ac:dyDescent="0.25">
      <c r="A3648" s="419"/>
      <c r="C3648" s="419"/>
      <c r="D3648" s="419"/>
      <c r="E3648" s="419"/>
      <c r="T3648" s="420"/>
      <c r="U3648" s="421"/>
      <c r="V3648" s="421"/>
      <c r="W3648" s="421"/>
      <c r="X3648" s="422"/>
      <c r="Y3648" s="419"/>
      <c r="Z3648" s="419"/>
      <c r="AA3648" s="419"/>
    </row>
    <row r="3649" spans="1:27" x14ac:dyDescent="0.25">
      <c r="A3649" s="419"/>
      <c r="C3649" s="419"/>
      <c r="D3649" s="419"/>
      <c r="E3649" s="419"/>
      <c r="T3649" s="420"/>
      <c r="U3649" s="421"/>
      <c r="V3649" s="421"/>
      <c r="W3649" s="421"/>
      <c r="X3649" s="422"/>
      <c r="Y3649" s="419"/>
      <c r="Z3649" s="419"/>
      <c r="AA3649" s="419"/>
    </row>
    <row r="3650" spans="1:27" x14ac:dyDescent="0.25">
      <c r="A3650" s="419"/>
      <c r="C3650" s="419"/>
      <c r="D3650" s="419"/>
      <c r="E3650" s="419"/>
      <c r="T3650" s="420"/>
      <c r="U3650" s="421"/>
      <c r="V3650" s="421"/>
      <c r="W3650" s="421"/>
      <c r="X3650" s="422"/>
      <c r="Y3650" s="419"/>
      <c r="Z3650" s="419"/>
      <c r="AA3650" s="419"/>
    </row>
    <row r="3651" spans="1:27" x14ac:dyDescent="0.25">
      <c r="A3651" s="419"/>
      <c r="C3651" s="419"/>
      <c r="D3651" s="419"/>
      <c r="E3651" s="419"/>
      <c r="T3651" s="420"/>
      <c r="U3651" s="421"/>
      <c r="V3651" s="421"/>
      <c r="W3651" s="421"/>
      <c r="X3651" s="422"/>
      <c r="Y3651" s="419"/>
      <c r="Z3651" s="419"/>
      <c r="AA3651" s="419"/>
    </row>
    <row r="3652" spans="1:27" x14ac:dyDescent="0.25">
      <c r="A3652" s="419"/>
      <c r="C3652" s="419"/>
      <c r="D3652" s="419"/>
      <c r="E3652" s="419"/>
      <c r="T3652" s="420"/>
      <c r="U3652" s="421"/>
      <c r="V3652" s="421"/>
      <c r="W3652" s="421"/>
      <c r="X3652" s="422"/>
      <c r="Y3652" s="419"/>
      <c r="Z3652" s="419"/>
      <c r="AA3652" s="419"/>
    </row>
    <row r="3653" spans="1:27" x14ac:dyDescent="0.25">
      <c r="A3653" s="419"/>
      <c r="C3653" s="419"/>
      <c r="D3653" s="419"/>
      <c r="E3653" s="419"/>
      <c r="T3653" s="420"/>
      <c r="U3653" s="421"/>
      <c r="V3653" s="421"/>
      <c r="W3653" s="421"/>
      <c r="X3653" s="422"/>
      <c r="Y3653" s="419"/>
      <c r="Z3653" s="419"/>
      <c r="AA3653" s="419"/>
    </row>
    <row r="3654" spans="1:27" x14ac:dyDescent="0.25">
      <c r="A3654" s="419"/>
      <c r="C3654" s="419"/>
      <c r="D3654" s="419"/>
      <c r="E3654" s="419"/>
      <c r="T3654" s="420"/>
      <c r="U3654" s="421"/>
      <c r="V3654" s="421"/>
      <c r="W3654" s="421"/>
      <c r="X3654" s="422"/>
      <c r="Y3654" s="419"/>
      <c r="Z3654" s="419"/>
      <c r="AA3654" s="419"/>
    </row>
    <row r="3655" spans="1:27" x14ac:dyDescent="0.25">
      <c r="A3655" s="419"/>
      <c r="C3655" s="419"/>
      <c r="D3655" s="419"/>
      <c r="E3655" s="419"/>
      <c r="T3655" s="420"/>
      <c r="U3655" s="421"/>
      <c r="V3655" s="421"/>
      <c r="W3655" s="421"/>
      <c r="X3655" s="422"/>
      <c r="Y3655" s="419"/>
      <c r="Z3655" s="419"/>
      <c r="AA3655" s="419"/>
    </row>
    <row r="3656" spans="1:27" x14ac:dyDescent="0.25">
      <c r="A3656" s="419"/>
      <c r="C3656" s="419"/>
      <c r="D3656" s="419"/>
      <c r="E3656" s="419"/>
      <c r="T3656" s="420"/>
      <c r="U3656" s="421"/>
      <c r="V3656" s="421"/>
      <c r="W3656" s="421"/>
      <c r="X3656" s="422"/>
      <c r="Y3656" s="419"/>
      <c r="Z3656" s="419"/>
      <c r="AA3656" s="419"/>
    </row>
    <row r="3657" spans="1:27" x14ac:dyDescent="0.25">
      <c r="A3657" s="419"/>
      <c r="C3657" s="419"/>
      <c r="D3657" s="419"/>
      <c r="E3657" s="419"/>
      <c r="T3657" s="420"/>
      <c r="U3657" s="421"/>
      <c r="V3657" s="421"/>
      <c r="W3657" s="421"/>
      <c r="X3657" s="422"/>
      <c r="Y3657" s="419"/>
      <c r="Z3657" s="419"/>
      <c r="AA3657" s="419"/>
    </row>
    <row r="3658" spans="1:27" x14ac:dyDescent="0.25">
      <c r="A3658" s="419"/>
      <c r="C3658" s="419"/>
      <c r="D3658" s="419"/>
      <c r="E3658" s="419"/>
      <c r="T3658" s="420"/>
      <c r="U3658" s="421"/>
      <c r="V3658" s="421"/>
      <c r="W3658" s="421"/>
      <c r="X3658" s="422"/>
      <c r="Y3658" s="419"/>
      <c r="Z3658" s="419"/>
      <c r="AA3658" s="419"/>
    </row>
    <row r="3659" spans="1:27" x14ac:dyDescent="0.25">
      <c r="A3659" s="419"/>
      <c r="C3659" s="419"/>
      <c r="D3659" s="419"/>
      <c r="E3659" s="419"/>
      <c r="T3659" s="420"/>
      <c r="U3659" s="421"/>
      <c r="V3659" s="421"/>
      <c r="W3659" s="421"/>
      <c r="X3659" s="422"/>
      <c r="Y3659" s="419"/>
      <c r="Z3659" s="419"/>
      <c r="AA3659" s="419"/>
    </row>
    <row r="3660" spans="1:27" x14ac:dyDescent="0.25">
      <c r="A3660" s="419"/>
      <c r="C3660" s="419"/>
      <c r="D3660" s="419"/>
      <c r="E3660" s="419"/>
      <c r="T3660" s="420"/>
      <c r="U3660" s="421"/>
      <c r="V3660" s="421"/>
      <c r="W3660" s="421"/>
      <c r="X3660" s="422"/>
      <c r="Y3660" s="419"/>
      <c r="Z3660" s="419"/>
      <c r="AA3660" s="419"/>
    </row>
    <row r="3661" spans="1:27" x14ac:dyDescent="0.25">
      <c r="A3661" s="419"/>
      <c r="C3661" s="419"/>
      <c r="D3661" s="419"/>
      <c r="E3661" s="419"/>
      <c r="T3661" s="420"/>
      <c r="U3661" s="421"/>
      <c r="V3661" s="421"/>
      <c r="W3661" s="421"/>
      <c r="X3661" s="422"/>
      <c r="Y3661" s="419"/>
      <c r="Z3661" s="419"/>
      <c r="AA3661" s="419"/>
    </row>
    <row r="3662" spans="1:27" x14ac:dyDescent="0.25">
      <c r="A3662" s="419"/>
      <c r="C3662" s="419"/>
      <c r="D3662" s="419"/>
      <c r="E3662" s="419"/>
      <c r="T3662" s="420"/>
      <c r="U3662" s="421"/>
      <c r="V3662" s="421"/>
      <c r="W3662" s="421"/>
      <c r="X3662" s="422"/>
      <c r="Y3662" s="419"/>
      <c r="Z3662" s="419"/>
      <c r="AA3662" s="419"/>
    </row>
    <row r="3663" spans="1:27" x14ac:dyDescent="0.25">
      <c r="A3663" s="419"/>
      <c r="C3663" s="419"/>
      <c r="D3663" s="419"/>
      <c r="E3663" s="419"/>
      <c r="T3663" s="420"/>
      <c r="U3663" s="421"/>
      <c r="V3663" s="421"/>
      <c r="W3663" s="421"/>
      <c r="X3663" s="422"/>
      <c r="Y3663" s="419"/>
      <c r="Z3663" s="419"/>
      <c r="AA3663" s="419"/>
    </row>
    <row r="3664" spans="1:27" x14ac:dyDescent="0.25">
      <c r="A3664" s="419"/>
      <c r="C3664" s="419"/>
      <c r="D3664" s="419"/>
      <c r="E3664" s="419"/>
      <c r="T3664" s="420"/>
      <c r="U3664" s="421"/>
      <c r="V3664" s="421"/>
      <c r="W3664" s="421"/>
      <c r="X3664" s="422"/>
      <c r="Y3664" s="419"/>
      <c r="Z3664" s="419"/>
      <c r="AA3664" s="419"/>
    </row>
    <row r="3665" spans="1:27" x14ac:dyDescent="0.25">
      <c r="A3665" s="419"/>
      <c r="C3665" s="419"/>
      <c r="D3665" s="419"/>
      <c r="E3665" s="419"/>
      <c r="T3665" s="420"/>
      <c r="U3665" s="421"/>
      <c r="V3665" s="421"/>
      <c r="W3665" s="421"/>
      <c r="X3665" s="422"/>
      <c r="Y3665" s="419"/>
      <c r="Z3665" s="419"/>
      <c r="AA3665" s="419"/>
    </row>
    <row r="3666" spans="1:27" x14ac:dyDescent="0.25">
      <c r="A3666" s="419"/>
      <c r="C3666" s="419"/>
      <c r="D3666" s="419"/>
      <c r="E3666" s="419"/>
      <c r="T3666" s="420"/>
      <c r="U3666" s="421"/>
      <c r="V3666" s="421"/>
      <c r="W3666" s="421"/>
      <c r="X3666" s="422"/>
      <c r="Y3666" s="419"/>
      <c r="Z3666" s="419"/>
      <c r="AA3666" s="419"/>
    </row>
    <row r="3667" spans="1:27" x14ac:dyDescent="0.25">
      <c r="A3667" s="419"/>
      <c r="C3667" s="419"/>
      <c r="D3667" s="419"/>
      <c r="E3667" s="419"/>
      <c r="T3667" s="420"/>
      <c r="U3667" s="421"/>
      <c r="V3667" s="421"/>
      <c r="W3667" s="421"/>
      <c r="X3667" s="422"/>
      <c r="Y3667" s="419"/>
      <c r="Z3667" s="419"/>
      <c r="AA3667" s="419"/>
    </row>
    <row r="3668" spans="1:27" x14ac:dyDescent="0.25">
      <c r="A3668" s="419"/>
      <c r="C3668" s="419"/>
      <c r="D3668" s="419"/>
      <c r="E3668" s="419"/>
      <c r="T3668" s="420"/>
      <c r="U3668" s="421"/>
      <c r="V3668" s="421"/>
      <c r="W3668" s="421"/>
      <c r="X3668" s="422"/>
      <c r="Y3668" s="419"/>
      <c r="Z3668" s="419"/>
      <c r="AA3668" s="419"/>
    </row>
    <row r="3669" spans="1:27" x14ac:dyDescent="0.25">
      <c r="A3669" s="419"/>
      <c r="C3669" s="419"/>
      <c r="D3669" s="419"/>
      <c r="E3669" s="419"/>
      <c r="T3669" s="420"/>
      <c r="U3669" s="421"/>
      <c r="V3669" s="421"/>
      <c r="W3669" s="421"/>
      <c r="X3669" s="422"/>
      <c r="Y3669" s="419"/>
      <c r="Z3669" s="419"/>
      <c r="AA3669" s="419"/>
    </row>
    <row r="3670" spans="1:27" x14ac:dyDescent="0.25">
      <c r="A3670" s="419"/>
      <c r="C3670" s="419"/>
      <c r="D3670" s="419"/>
      <c r="E3670" s="419"/>
      <c r="T3670" s="420"/>
      <c r="U3670" s="421"/>
      <c r="V3670" s="421"/>
      <c r="W3670" s="421"/>
      <c r="X3670" s="422"/>
      <c r="Y3670" s="419"/>
      <c r="Z3670" s="419"/>
      <c r="AA3670" s="419"/>
    </row>
    <row r="3671" spans="1:27" x14ac:dyDescent="0.25">
      <c r="A3671" s="419"/>
      <c r="C3671" s="419"/>
      <c r="D3671" s="419"/>
      <c r="E3671" s="419"/>
      <c r="T3671" s="420"/>
      <c r="U3671" s="421"/>
      <c r="V3671" s="421"/>
      <c r="W3671" s="421"/>
      <c r="X3671" s="422"/>
      <c r="Y3671" s="419"/>
      <c r="Z3671" s="419"/>
      <c r="AA3671" s="419"/>
    </row>
    <row r="3672" spans="1:27" x14ac:dyDescent="0.25">
      <c r="A3672" s="419"/>
      <c r="C3672" s="419"/>
      <c r="D3672" s="419"/>
      <c r="E3672" s="419"/>
      <c r="T3672" s="420"/>
      <c r="U3672" s="421"/>
      <c r="V3672" s="421"/>
      <c r="W3672" s="421"/>
      <c r="X3672" s="422"/>
      <c r="Y3672" s="419"/>
      <c r="Z3672" s="419"/>
      <c r="AA3672" s="419"/>
    </row>
    <row r="3673" spans="1:27" x14ac:dyDescent="0.25">
      <c r="A3673" s="419"/>
      <c r="C3673" s="419"/>
      <c r="D3673" s="419"/>
      <c r="E3673" s="419"/>
      <c r="T3673" s="420"/>
      <c r="U3673" s="421"/>
      <c r="V3673" s="421"/>
      <c r="W3673" s="421"/>
      <c r="X3673" s="422"/>
      <c r="Y3673" s="419"/>
      <c r="Z3673" s="419"/>
      <c r="AA3673" s="419"/>
    </row>
    <row r="3674" spans="1:27" x14ac:dyDescent="0.25">
      <c r="A3674" s="419"/>
      <c r="C3674" s="419"/>
      <c r="D3674" s="419"/>
      <c r="E3674" s="419"/>
      <c r="T3674" s="420"/>
      <c r="U3674" s="421"/>
      <c r="V3674" s="421"/>
      <c r="W3674" s="421"/>
      <c r="X3674" s="422"/>
      <c r="Y3674" s="419"/>
      <c r="Z3674" s="419"/>
      <c r="AA3674" s="419"/>
    </row>
    <row r="3675" spans="1:27" x14ac:dyDescent="0.25">
      <c r="A3675" s="419"/>
      <c r="C3675" s="419"/>
      <c r="D3675" s="419"/>
      <c r="E3675" s="419"/>
      <c r="T3675" s="420"/>
      <c r="U3675" s="421"/>
      <c r="V3675" s="421"/>
      <c r="W3675" s="421"/>
      <c r="X3675" s="422"/>
      <c r="Y3675" s="419"/>
      <c r="Z3675" s="419"/>
      <c r="AA3675" s="419"/>
    </row>
    <row r="3676" spans="1:27" x14ac:dyDescent="0.25">
      <c r="A3676" s="419"/>
      <c r="C3676" s="419"/>
      <c r="D3676" s="419"/>
      <c r="E3676" s="419"/>
      <c r="T3676" s="420"/>
      <c r="U3676" s="421"/>
      <c r="V3676" s="421"/>
      <c r="W3676" s="421"/>
      <c r="X3676" s="422"/>
      <c r="Y3676" s="419"/>
      <c r="Z3676" s="419"/>
      <c r="AA3676" s="419"/>
    </row>
    <row r="3677" spans="1:27" x14ac:dyDescent="0.25">
      <c r="A3677" s="419"/>
      <c r="C3677" s="419"/>
      <c r="D3677" s="419"/>
      <c r="E3677" s="419"/>
      <c r="T3677" s="420"/>
      <c r="U3677" s="421"/>
      <c r="V3677" s="421"/>
      <c r="W3677" s="421"/>
      <c r="X3677" s="422"/>
      <c r="Y3677" s="419"/>
      <c r="Z3677" s="419"/>
      <c r="AA3677" s="419"/>
    </row>
    <row r="3678" spans="1:27" x14ac:dyDescent="0.25">
      <c r="A3678" s="419"/>
      <c r="C3678" s="419"/>
      <c r="D3678" s="419"/>
      <c r="E3678" s="419"/>
      <c r="T3678" s="420"/>
      <c r="U3678" s="421"/>
      <c r="V3678" s="421"/>
      <c r="W3678" s="421"/>
      <c r="X3678" s="422"/>
      <c r="Y3678" s="419"/>
      <c r="Z3678" s="419"/>
      <c r="AA3678" s="419"/>
    </row>
    <row r="3679" spans="1:27" x14ac:dyDescent="0.25">
      <c r="A3679" s="419"/>
      <c r="C3679" s="419"/>
      <c r="D3679" s="419"/>
      <c r="E3679" s="419"/>
      <c r="T3679" s="420"/>
      <c r="U3679" s="421"/>
      <c r="V3679" s="421"/>
      <c r="W3679" s="421"/>
      <c r="X3679" s="422"/>
      <c r="Y3679" s="419"/>
      <c r="Z3679" s="419"/>
      <c r="AA3679" s="419"/>
    </row>
    <row r="3680" spans="1:27" x14ac:dyDescent="0.25">
      <c r="A3680" s="419"/>
      <c r="C3680" s="419"/>
      <c r="D3680" s="419"/>
      <c r="E3680" s="419"/>
      <c r="T3680" s="420"/>
      <c r="U3680" s="421"/>
      <c r="V3680" s="421"/>
      <c r="W3680" s="421"/>
      <c r="X3680" s="422"/>
      <c r="Y3680" s="419"/>
      <c r="Z3680" s="419"/>
      <c r="AA3680" s="419"/>
    </row>
    <row r="3681" spans="1:27" x14ac:dyDescent="0.25">
      <c r="A3681" s="419"/>
      <c r="C3681" s="419"/>
      <c r="D3681" s="419"/>
      <c r="E3681" s="419"/>
      <c r="T3681" s="420"/>
      <c r="U3681" s="421"/>
      <c r="V3681" s="421"/>
      <c r="W3681" s="421"/>
      <c r="X3681" s="422"/>
      <c r="Y3681" s="419"/>
      <c r="Z3681" s="419"/>
      <c r="AA3681" s="419"/>
    </row>
    <row r="3682" spans="1:27" x14ac:dyDescent="0.25">
      <c r="A3682" s="419"/>
      <c r="C3682" s="419"/>
      <c r="D3682" s="419"/>
      <c r="E3682" s="419"/>
      <c r="T3682" s="420"/>
      <c r="U3682" s="421"/>
      <c r="V3682" s="421"/>
      <c r="W3682" s="421"/>
      <c r="X3682" s="422"/>
      <c r="Y3682" s="419"/>
      <c r="Z3682" s="419"/>
      <c r="AA3682" s="419"/>
    </row>
    <row r="3683" spans="1:27" x14ac:dyDescent="0.25">
      <c r="A3683" s="419"/>
      <c r="C3683" s="419"/>
      <c r="D3683" s="419"/>
      <c r="E3683" s="419"/>
      <c r="T3683" s="420"/>
      <c r="U3683" s="421"/>
      <c r="V3683" s="421"/>
      <c r="W3683" s="421"/>
      <c r="X3683" s="422"/>
      <c r="Y3683" s="419"/>
      <c r="Z3683" s="419"/>
      <c r="AA3683" s="419"/>
    </row>
    <row r="3684" spans="1:27" x14ac:dyDescent="0.25">
      <c r="A3684" s="419"/>
      <c r="C3684" s="419"/>
      <c r="D3684" s="419"/>
      <c r="E3684" s="419"/>
      <c r="T3684" s="420"/>
      <c r="U3684" s="421"/>
      <c r="V3684" s="421"/>
      <c r="W3684" s="421"/>
      <c r="X3684" s="422"/>
      <c r="Y3684" s="419"/>
      <c r="Z3684" s="419"/>
      <c r="AA3684" s="419"/>
    </row>
    <row r="3685" spans="1:27" x14ac:dyDescent="0.25">
      <c r="A3685" s="419"/>
      <c r="C3685" s="419"/>
      <c r="D3685" s="419"/>
      <c r="E3685" s="419"/>
      <c r="T3685" s="420"/>
      <c r="U3685" s="421"/>
      <c r="V3685" s="421"/>
      <c r="W3685" s="421"/>
      <c r="X3685" s="422"/>
      <c r="Y3685" s="419"/>
      <c r="Z3685" s="419"/>
      <c r="AA3685" s="419"/>
    </row>
    <row r="3686" spans="1:27" x14ac:dyDescent="0.25">
      <c r="A3686" s="419"/>
      <c r="C3686" s="419"/>
      <c r="D3686" s="419"/>
      <c r="E3686" s="419"/>
      <c r="T3686" s="420"/>
      <c r="U3686" s="421"/>
      <c r="V3686" s="421"/>
      <c r="W3686" s="421"/>
      <c r="X3686" s="422"/>
      <c r="Y3686" s="419"/>
      <c r="Z3686" s="419"/>
      <c r="AA3686" s="419"/>
    </row>
    <row r="3687" spans="1:27" x14ac:dyDescent="0.25">
      <c r="A3687" s="419"/>
      <c r="C3687" s="419"/>
      <c r="D3687" s="419"/>
      <c r="E3687" s="419"/>
      <c r="T3687" s="420"/>
      <c r="U3687" s="421"/>
      <c r="V3687" s="421"/>
      <c r="W3687" s="421"/>
      <c r="X3687" s="422"/>
      <c r="Y3687" s="419"/>
      <c r="Z3687" s="419"/>
      <c r="AA3687" s="419"/>
    </row>
    <row r="3688" spans="1:27" x14ac:dyDescent="0.25">
      <c r="A3688" s="419"/>
      <c r="C3688" s="419"/>
      <c r="D3688" s="419"/>
      <c r="E3688" s="419"/>
      <c r="T3688" s="420"/>
      <c r="U3688" s="421"/>
      <c r="V3688" s="421"/>
      <c r="W3688" s="421"/>
      <c r="X3688" s="422"/>
      <c r="Y3688" s="419"/>
      <c r="Z3688" s="419"/>
      <c r="AA3688" s="419"/>
    </row>
    <row r="3689" spans="1:27" x14ac:dyDescent="0.25">
      <c r="A3689" s="419"/>
      <c r="C3689" s="419"/>
      <c r="D3689" s="419"/>
      <c r="E3689" s="419"/>
      <c r="T3689" s="420"/>
      <c r="U3689" s="421"/>
      <c r="V3689" s="421"/>
      <c r="W3689" s="421"/>
      <c r="X3689" s="422"/>
      <c r="Y3689" s="419"/>
      <c r="Z3689" s="419"/>
      <c r="AA3689" s="419"/>
    </row>
    <row r="3690" spans="1:27" x14ac:dyDescent="0.25">
      <c r="A3690" s="419"/>
      <c r="C3690" s="419"/>
      <c r="D3690" s="419"/>
      <c r="E3690" s="419"/>
      <c r="T3690" s="420"/>
      <c r="U3690" s="421"/>
      <c r="V3690" s="421"/>
      <c r="W3690" s="421"/>
      <c r="X3690" s="422"/>
      <c r="Y3690" s="419"/>
      <c r="Z3690" s="419"/>
      <c r="AA3690" s="419"/>
    </row>
    <row r="3691" spans="1:27" x14ac:dyDescent="0.25">
      <c r="A3691" s="419"/>
      <c r="C3691" s="419"/>
      <c r="D3691" s="419"/>
      <c r="E3691" s="419"/>
      <c r="T3691" s="420"/>
      <c r="U3691" s="421"/>
      <c r="V3691" s="421"/>
      <c r="W3691" s="421"/>
      <c r="X3691" s="422"/>
      <c r="Y3691" s="419"/>
      <c r="Z3691" s="419"/>
      <c r="AA3691" s="419"/>
    </row>
    <row r="3692" spans="1:27" x14ac:dyDescent="0.25">
      <c r="A3692" s="419"/>
      <c r="C3692" s="419"/>
      <c r="D3692" s="419"/>
      <c r="E3692" s="419"/>
      <c r="T3692" s="420"/>
      <c r="U3692" s="421"/>
      <c r="V3692" s="421"/>
      <c r="W3692" s="421"/>
      <c r="X3692" s="422"/>
      <c r="Y3692" s="419"/>
      <c r="Z3692" s="419"/>
      <c r="AA3692" s="419"/>
    </row>
    <row r="3693" spans="1:27" x14ac:dyDescent="0.25">
      <c r="A3693" s="419"/>
      <c r="C3693" s="419"/>
      <c r="D3693" s="419"/>
      <c r="E3693" s="419"/>
      <c r="T3693" s="420"/>
      <c r="U3693" s="421"/>
      <c r="V3693" s="421"/>
      <c r="W3693" s="421"/>
      <c r="X3693" s="422"/>
      <c r="Y3693" s="419"/>
      <c r="Z3693" s="419"/>
      <c r="AA3693" s="419"/>
    </row>
    <row r="3694" spans="1:27" x14ac:dyDescent="0.25">
      <c r="A3694" s="419"/>
      <c r="C3694" s="419"/>
      <c r="D3694" s="419"/>
      <c r="E3694" s="419"/>
      <c r="T3694" s="420"/>
      <c r="U3694" s="421"/>
      <c r="V3694" s="421"/>
      <c r="W3694" s="421"/>
      <c r="X3694" s="422"/>
      <c r="Y3694" s="419"/>
      <c r="Z3694" s="419"/>
      <c r="AA3694" s="419"/>
    </row>
    <row r="3695" spans="1:27" x14ac:dyDescent="0.25">
      <c r="A3695" s="419"/>
      <c r="C3695" s="419"/>
      <c r="D3695" s="419"/>
      <c r="E3695" s="419"/>
      <c r="T3695" s="420"/>
      <c r="U3695" s="421"/>
      <c r="V3695" s="421"/>
      <c r="W3695" s="421"/>
      <c r="X3695" s="422"/>
      <c r="Y3695" s="419"/>
      <c r="Z3695" s="419"/>
      <c r="AA3695" s="419"/>
    </row>
    <row r="3696" spans="1:27" x14ac:dyDescent="0.25">
      <c r="A3696" s="419"/>
      <c r="C3696" s="419"/>
      <c r="D3696" s="419"/>
      <c r="E3696" s="419"/>
      <c r="T3696" s="420"/>
      <c r="U3696" s="421"/>
      <c r="V3696" s="421"/>
      <c r="W3696" s="421"/>
      <c r="X3696" s="422"/>
      <c r="Y3696" s="419"/>
      <c r="Z3696" s="419"/>
      <c r="AA3696" s="419"/>
    </row>
    <row r="3697" spans="1:27" x14ac:dyDescent="0.25">
      <c r="A3697" s="419"/>
      <c r="C3697" s="419"/>
      <c r="D3697" s="419"/>
      <c r="E3697" s="419"/>
      <c r="T3697" s="420"/>
      <c r="U3697" s="421"/>
      <c r="V3697" s="421"/>
      <c r="W3697" s="421"/>
      <c r="X3697" s="422"/>
      <c r="Y3697" s="419"/>
      <c r="Z3697" s="419"/>
      <c r="AA3697" s="419"/>
    </row>
    <row r="3698" spans="1:27" x14ac:dyDescent="0.25">
      <c r="A3698" s="419"/>
      <c r="C3698" s="419"/>
      <c r="D3698" s="419"/>
      <c r="E3698" s="419"/>
      <c r="T3698" s="420"/>
      <c r="U3698" s="421"/>
      <c r="V3698" s="421"/>
      <c r="W3698" s="421"/>
      <c r="X3698" s="422"/>
      <c r="Y3698" s="419"/>
      <c r="Z3698" s="419"/>
      <c r="AA3698" s="419"/>
    </row>
    <row r="3699" spans="1:27" x14ac:dyDescent="0.25">
      <c r="A3699" s="419"/>
      <c r="C3699" s="419"/>
      <c r="D3699" s="419"/>
      <c r="E3699" s="419"/>
      <c r="T3699" s="420"/>
      <c r="U3699" s="421"/>
      <c r="V3699" s="421"/>
      <c r="W3699" s="421"/>
      <c r="X3699" s="422"/>
      <c r="Y3699" s="419"/>
      <c r="Z3699" s="419"/>
      <c r="AA3699" s="419"/>
    </row>
    <row r="3700" spans="1:27" x14ac:dyDescent="0.25">
      <c r="A3700" s="419"/>
      <c r="C3700" s="419"/>
      <c r="D3700" s="419"/>
      <c r="E3700" s="419"/>
      <c r="T3700" s="420"/>
      <c r="U3700" s="421"/>
      <c r="V3700" s="421"/>
      <c r="W3700" s="421"/>
      <c r="X3700" s="422"/>
      <c r="Y3700" s="419"/>
      <c r="Z3700" s="419"/>
      <c r="AA3700" s="419"/>
    </row>
    <row r="3701" spans="1:27" x14ac:dyDescent="0.25">
      <c r="A3701" s="419"/>
      <c r="C3701" s="419"/>
      <c r="D3701" s="419"/>
      <c r="E3701" s="419"/>
      <c r="T3701" s="420"/>
      <c r="U3701" s="421"/>
      <c r="V3701" s="421"/>
      <c r="W3701" s="421"/>
      <c r="X3701" s="422"/>
      <c r="Y3701" s="419"/>
      <c r="Z3701" s="419"/>
      <c r="AA3701" s="419"/>
    </row>
    <row r="3702" spans="1:27" x14ac:dyDescent="0.25">
      <c r="A3702" s="419"/>
      <c r="C3702" s="419"/>
      <c r="D3702" s="419"/>
      <c r="E3702" s="419"/>
      <c r="T3702" s="420"/>
      <c r="U3702" s="421"/>
      <c r="V3702" s="421"/>
      <c r="W3702" s="421"/>
      <c r="X3702" s="422"/>
      <c r="Y3702" s="419"/>
      <c r="Z3702" s="419"/>
      <c r="AA3702" s="419"/>
    </row>
    <row r="3703" spans="1:27" x14ac:dyDescent="0.25">
      <c r="A3703" s="419"/>
      <c r="C3703" s="419"/>
      <c r="D3703" s="419"/>
      <c r="E3703" s="419"/>
      <c r="T3703" s="420"/>
      <c r="U3703" s="421"/>
      <c r="V3703" s="421"/>
      <c r="W3703" s="421"/>
      <c r="X3703" s="422"/>
      <c r="Y3703" s="419"/>
      <c r="Z3703" s="419"/>
      <c r="AA3703" s="419"/>
    </row>
    <row r="3704" spans="1:27" x14ac:dyDescent="0.25">
      <c r="A3704" s="419"/>
      <c r="C3704" s="419"/>
      <c r="D3704" s="419"/>
      <c r="E3704" s="419"/>
      <c r="T3704" s="420"/>
      <c r="U3704" s="421"/>
      <c r="V3704" s="421"/>
      <c r="W3704" s="421"/>
      <c r="X3704" s="422"/>
      <c r="Y3704" s="419"/>
      <c r="Z3704" s="419"/>
      <c r="AA3704" s="419"/>
    </row>
    <row r="3705" spans="1:27" x14ac:dyDescent="0.25">
      <c r="A3705" s="419"/>
      <c r="C3705" s="419"/>
      <c r="D3705" s="419"/>
      <c r="E3705" s="419"/>
      <c r="T3705" s="420"/>
      <c r="U3705" s="421"/>
      <c r="V3705" s="421"/>
      <c r="W3705" s="421"/>
      <c r="X3705" s="422"/>
      <c r="Y3705" s="419"/>
      <c r="Z3705" s="419"/>
      <c r="AA3705" s="419"/>
    </row>
    <row r="3706" spans="1:27" x14ac:dyDescent="0.25">
      <c r="A3706" s="419"/>
      <c r="C3706" s="419"/>
      <c r="D3706" s="419"/>
      <c r="E3706" s="419"/>
      <c r="T3706" s="420"/>
      <c r="U3706" s="421"/>
      <c r="V3706" s="421"/>
      <c r="W3706" s="421"/>
      <c r="X3706" s="422"/>
      <c r="Y3706" s="419"/>
      <c r="Z3706" s="419"/>
      <c r="AA3706" s="419"/>
    </row>
    <row r="3707" spans="1:27" x14ac:dyDescent="0.25">
      <c r="A3707" s="419"/>
      <c r="C3707" s="419"/>
      <c r="D3707" s="419"/>
      <c r="E3707" s="419"/>
      <c r="T3707" s="420"/>
      <c r="U3707" s="421"/>
      <c r="V3707" s="421"/>
      <c r="W3707" s="421"/>
      <c r="X3707" s="422"/>
      <c r="Y3707" s="419"/>
      <c r="Z3707" s="419"/>
      <c r="AA3707" s="419"/>
    </row>
    <row r="3708" spans="1:27" x14ac:dyDescent="0.25">
      <c r="A3708" s="419"/>
      <c r="C3708" s="419"/>
      <c r="D3708" s="419"/>
      <c r="E3708" s="419"/>
      <c r="T3708" s="420"/>
      <c r="U3708" s="421"/>
      <c r="V3708" s="421"/>
      <c r="W3708" s="421"/>
      <c r="X3708" s="422"/>
      <c r="Y3708" s="419"/>
      <c r="Z3708" s="419"/>
      <c r="AA3708" s="419"/>
    </row>
    <row r="3709" spans="1:27" x14ac:dyDescent="0.25">
      <c r="A3709" s="419"/>
      <c r="C3709" s="419"/>
      <c r="D3709" s="419"/>
      <c r="E3709" s="419"/>
      <c r="T3709" s="420"/>
      <c r="U3709" s="421"/>
      <c r="V3709" s="421"/>
      <c r="W3709" s="421"/>
      <c r="X3709" s="422"/>
      <c r="Y3709" s="419"/>
      <c r="Z3709" s="419"/>
      <c r="AA3709" s="419"/>
    </row>
    <row r="3710" spans="1:27" x14ac:dyDescent="0.25">
      <c r="A3710" s="419"/>
      <c r="C3710" s="419"/>
      <c r="D3710" s="419"/>
      <c r="E3710" s="419"/>
      <c r="T3710" s="420"/>
      <c r="U3710" s="421"/>
      <c r="V3710" s="421"/>
      <c r="W3710" s="421"/>
      <c r="X3710" s="422"/>
      <c r="Y3710" s="419"/>
      <c r="Z3710" s="419"/>
      <c r="AA3710" s="419"/>
    </row>
    <row r="3711" spans="1:27" x14ac:dyDescent="0.25">
      <c r="A3711" s="419"/>
      <c r="C3711" s="419"/>
      <c r="D3711" s="419"/>
      <c r="E3711" s="419"/>
      <c r="T3711" s="420"/>
      <c r="U3711" s="421"/>
      <c r="V3711" s="421"/>
      <c r="W3711" s="421"/>
      <c r="X3711" s="422"/>
      <c r="Y3711" s="419"/>
      <c r="Z3711" s="419"/>
      <c r="AA3711" s="419"/>
    </row>
    <row r="3712" spans="1:27" x14ac:dyDescent="0.25">
      <c r="A3712" s="419"/>
      <c r="C3712" s="419"/>
      <c r="D3712" s="419"/>
      <c r="E3712" s="419"/>
      <c r="T3712" s="420"/>
      <c r="U3712" s="421"/>
      <c r="V3712" s="421"/>
      <c r="W3712" s="421"/>
      <c r="X3712" s="422"/>
      <c r="Y3712" s="419"/>
      <c r="Z3712" s="419"/>
      <c r="AA3712" s="419"/>
    </row>
    <row r="3713" spans="1:27" x14ac:dyDescent="0.25">
      <c r="A3713" s="419"/>
      <c r="C3713" s="419"/>
      <c r="D3713" s="419"/>
      <c r="E3713" s="419"/>
      <c r="T3713" s="420"/>
      <c r="U3713" s="421"/>
      <c r="V3713" s="421"/>
      <c r="W3713" s="421"/>
      <c r="X3713" s="422"/>
      <c r="Y3713" s="419"/>
      <c r="Z3713" s="419"/>
      <c r="AA3713" s="419"/>
    </row>
    <row r="3714" spans="1:27" x14ac:dyDescent="0.25">
      <c r="A3714" s="419"/>
      <c r="C3714" s="419"/>
      <c r="D3714" s="419"/>
      <c r="E3714" s="419"/>
      <c r="T3714" s="420"/>
      <c r="U3714" s="421"/>
      <c r="V3714" s="421"/>
      <c r="W3714" s="421"/>
      <c r="X3714" s="422"/>
      <c r="Y3714" s="419"/>
      <c r="Z3714" s="419"/>
      <c r="AA3714" s="419"/>
    </row>
    <row r="3715" spans="1:27" x14ac:dyDescent="0.25">
      <c r="A3715" s="419"/>
      <c r="C3715" s="419"/>
      <c r="D3715" s="419"/>
      <c r="E3715" s="419"/>
      <c r="T3715" s="420"/>
      <c r="U3715" s="421"/>
      <c r="V3715" s="421"/>
      <c r="W3715" s="421"/>
      <c r="X3715" s="422"/>
      <c r="Y3715" s="419"/>
      <c r="Z3715" s="419"/>
      <c r="AA3715" s="419"/>
    </row>
    <row r="3716" spans="1:27" x14ac:dyDescent="0.25">
      <c r="A3716" s="419"/>
      <c r="C3716" s="419"/>
      <c r="D3716" s="419"/>
      <c r="E3716" s="419"/>
      <c r="T3716" s="420"/>
      <c r="U3716" s="421"/>
      <c r="V3716" s="421"/>
      <c r="W3716" s="421"/>
      <c r="X3716" s="422"/>
      <c r="Y3716" s="419"/>
      <c r="Z3716" s="419"/>
      <c r="AA3716" s="419"/>
    </row>
    <row r="3717" spans="1:27" x14ac:dyDescent="0.25">
      <c r="A3717" s="419"/>
      <c r="C3717" s="419"/>
      <c r="D3717" s="419"/>
      <c r="E3717" s="419"/>
      <c r="T3717" s="420"/>
      <c r="U3717" s="421"/>
      <c r="V3717" s="421"/>
      <c r="W3717" s="421"/>
      <c r="X3717" s="422"/>
      <c r="Y3717" s="419"/>
      <c r="Z3717" s="419"/>
      <c r="AA3717" s="419"/>
    </row>
    <row r="3718" spans="1:27" x14ac:dyDescent="0.25">
      <c r="A3718" s="419"/>
      <c r="C3718" s="419"/>
      <c r="D3718" s="419"/>
      <c r="E3718" s="419"/>
      <c r="T3718" s="420"/>
      <c r="U3718" s="421"/>
      <c r="V3718" s="421"/>
      <c r="W3718" s="421"/>
      <c r="X3718" s="422"/>
      <c r="Y3718" s="419"/>
      <c r="Z3718" s="419"/>
      <c r="AA3718" s="419"/>
    </row>
    <row r="3719" spans="1:27" x14ac:dyDescent="0.25">
      <c r="A3719" s="419"/>
      <c r="C3719" s="419"/>
      <c r="D3719" s="419"/>
      <c r="E3719" s="419"/>
      <c r="T3719" s="420"/>
      <c r="U3719" s="421"/>
      <c r="V3719" s="421"/>
      <c r="W3719" s="421"/>
      <c r="X3719" s="422"/>
      <c r="Y3719" s="419"/>
      <c r="Z3719" s="419"/>
      <c r="AA3719" s="419"/>
    </row>
    <row r="3720" spans="1:27" x14ac:dyDescent="0.25">
      <c r="A3720" s="419"/>
      <c r="C3720" s="419"/>
      <c r="D3720" s="419"/>
      <c r="E3720" s="419"/>
      <c r="T3720" s="420"/>
      <c r="U3720" s="421"/>
      <c r="V3720" s="421"/>
      <c r="W3720" s="421"/>
      <c r="X3720" s="422"/>
      <c r="Y3720" s="419"/>
      <c r="Z3720" s="419"/>
      <c r="AA3720" s="419"/>
    </row>
    <row r="3721" spans="1:27" x14ac:dyDescent="0.25">
      <c r="A3721" s="419"/>
      <c r="C3721" s="419"/>
      <c r="D3721" s="419"/>
      <c r="E3721" s="419"/>
      <c r="T3721" s="420"/>
      <c r="U3721" s="421"/>
      <c r="V3721" s="421"/>
      <c r="W3721" s="421"/>
      <c r="X3721" s="422"/>
      <c r="Y3721" s="419"/>
      <c r="Z3721" s="419"/>
      <c r="AA3721" s="419"/>
    </row>
    <row r="3722" spans="1:27" x14ac:dyDescent="0.25">
      <c r="A3722" s="419"/>
      <c r="C3722" s="419"/>
      <c r="D3722" s="419"/>
      <c r="E3722" s="419"/>
      <c r="T3722" s="420"/>
      <c r="U3722" s="421"/>
      <c r="V3722" s="421"/>
      <c r="W3722" s="421"/>
      <c r="X3722" s="422"/>
      <c r="Y3722" s="419"/>
      <c r="Z3722" s="419"/>
      <c r="AA3722" s="419"/>
    </row>
    <row r="3723" spans="1:27" x14ac:dyDescent="0.25">
      <c r="A3723" s="419"/>
      <c r="C3723" s="419"/>
      <c r="D3723" s="419"/>
      <c r="E3723" s="419"/>
      <c r="T3723" s="420"/>
      <c r="U3723" s="421"/>
      <c r="V3723" s="421"/>
      <c r="W3723" s="421"/>
      <c r="X3723" s="422"/>
      <c r="Y3723" s="419"/>
      <c r="Z3723" s="419"/>
      <c r="AA3723" s="419"/>
    </row>
    <row r="3724" spans="1:27" x14ac:dyDescent="0.25">
      <c r="A3724" s="419"/>
      <c r="C3724" s="419"/>
      <c r="D3724" s="419"/>
      <c r="E3724" s="419"/>
      <c r="T3724" s="420"/>
      <c r="U3724" s="421"/>
      <c r="V3724" s="421"/>
      <c r="W3724" s="421"/>
      <c r="X3724" s="422"/>
      <c r="Y3724" s="419"/>
      <c r="Z3724" s="419"/>
      <c r="AA3724" s="419"/>
    </row>
    <row r="3725" spans="1:27" x14ac:dyDescent="0.25">
      <c r="A3725" s="419"/>
      <c r="C3725" s="419"/>
      <c r="D3725" s="419"/>
      <c r="E3725" s="419"/>
      <c r="T3725" s="420"/>
      <c r="U3725" s="421"/>
      <c r="V3725" s="421"/>
      <c r="W3725" s="421"/>
      <c r="X3725" s="422"/>
      <c r="Y3725" s="419"/>
      <c r="Z3725" s="419"/>
      <c r="AA3725" s="419"/>
    </row>
    <row r="3726" spans="1:27" x14ac:dyDescent="0.25">
      <c r="A3726" s="419"/>
      <c r="C3726" s="419"/>
      <c r="D3726" s="419"/>
      <c r="E3726" s="419"/>
      <c r="T3726" s="420"/>
      <c r="U3726" s="421"/>
      <c r="V3726" s="421"/>
      <c r="W3726" s="421"/>
      <c r="X3726" s="422"/>
      <c r="Y3726" s="419"/>
      <c r="Z3726" s="419"/>
      <c r="AA3726" s="419"/>
    </row>
    <row r="3727" spans="1:27" x14ac:dyDescent="0.25">
      <c r="A3727" s="419"/>
      <c r="C3727" s="419"/>
      <c r="D3727" s="419"/>
      <c r="E3727" s="419"/>
      <c r="T3727" s="420"/>
      <c r="U3727" s="421"/>
      <c r="V3727" s="421"/>
      <c r="W3727" s="421"/>
      <c r="X3727" s="422"/>
      <c r="Y3727" s="419"/>
      <c r="Z3727" s="419"/>
      <c r="AA3727" s="419"/>
    </row>
    <row r="3728" spans="1:27" x14ac:dyDescent="0.25">
      <c r="A3728" s="419"/>
      <c r="C3728" s="419"/>
      <c r="D3728" s="419"/>
      <c r="E3728" s="419"/>
      <c r="T3728" s="420"/>
      <c r="U3728" s="421"/>
      <c r="V3728" s="421"/>
      <c r="W3728" s="421"/>
      <c r="X3728" s="422"/>
      <c r="Y3728" s="419"/>
      <c r="Z3728" s="419"/>
      <c r="AA3728" s="419"/>
    </row>
    <row r="3729" spans="1:27" x14ac:dyDescent="0.25">
      <c r="A3729" s="419"/>
      <c r="C3729" s="419"/>
      <c r="D3729" s="419"/>
      <c r="E3729" s="419"/>
      <c r="T3729" s="420"/>
      <c r="U3729" s="421"/>
      <c r="V3729" s="421"/>
      <c r="W3729" s="421"/>
      <c r="X3729" s="422"/>
      <c r="Y3729" s="419"/>
      <c r="Z3729" s="419"/>
      <c r="AA3729" s="419"/>
    </row>
    <row r="3730" spans="1:27" x14ac:dyDescent="0.25">
      <c r="A3730" s="419"/>
      <c r="C3730" s="419"/>
      <c r="D3730" s="419"/>
      <c r="E3730" s="419"/>
      <c r="T3730" s="420"/>
      <c r="U3730" s="421"/>
      <c r="V3730" s="421"/>
      <c r="W3730" s="421"/>
      <c r="X3730" s="422"/>
      <c r="Y3730" s="419"/>
      <c r="Z3730" s="419"/>
      <c r="AA3730" s="419"/>
    </row>
    <row r="3731" spans="1:27" x14ac:dyDescent="0.25">
      <c r="A3731" s="419"/>
      <c r="C3731" s="419"/>
      <c r="D3731" s="419"/>
      <c r="E3731" s="419"/>
      <c r="T3731" s="420"/>
      <c r="U3731" s="421"/>
      <c r="V3731" s="421"/>
      <c r="W3731" s="421"/>
      <c r="X3731" s="422"/>
      <c r="Y3731" s="419"/>
      <c r="Z3731" s="419"/>
      <c r="AA3731" s="419"/>
    </row>
    <row r="3732" spans="1:27" x14ac:dyDescent="0.25">
      <c r="A3732" s="419"/>
      <c r="C3732" s="419"/>
      <c r="D3732" s="419"/>
      <c r="E3732" s="419"/>
      <c r="T3732" s="420"/>
      <c r="U3732" s="421"/>
      <c r="V3732" s="421"/>
      <c r="W3732" s="421"/>
      <c r="X3732" s="422"/>
      <c r="Y3732" s="419"/>
      <c r="Z3732" s="419"/>
      <c r="AA3732" s="419"/>
    </row>
    <row r="3733" spans="1:27" x14ac:dyDescent="0.25">
      <c r="A3733" s="419"/>
      <c r="C3733" s="419"/>
      <c r="D3733" s="419"/>
      <c r="E3733" s="419"/>
      <c r="T3733" s="420"/>
      <c r="U3733" s="421"/>
      <c r="V3733" s="421"/>
      <c r="W3733" s="421"/>
      <c r="X3733" s="422"/>
      <c r="Y3733" s="419"/>
      <c r="Z3733" s="419"/>
      <c r="AA3733" s="419"/>
    </row>
    <row r="3734" spans="1:27" x14ac:dyDescent="0.25">
      <c r="A3734" s="419"/>
      <c r="C3734" s="419"/>
      <c r="D3734" s="419"/>
      <c r="E3734" s="419"/>
      <c r="T3734" s="420"/>
      <c r="U3734" s="421"/>
      <c r="V3734" s="421"/>
      <c r="W3734" s="421"/>
      <c r="X3734" s="422"/>
      <c r="Y3734" s="419"/>
      <c r="Z3734" s="419"/>
      <c r="AA3734" s="419"/>
    </row>
    <row r="3735" spans="1:27" x14ac:dyDescent="0.25">
      <c r="A3735" s="419"/>
      <c r="C3735" s="419"/>
      <c r="D3735" s="419"/>
      <c r="E3735" s="419"/>
      <c r="T3735" s="420"/>
      <c r="U3735" s="421"/>
      <c r="V3735" s="421"/>
      <c r="W3735" s="421"/>
      <c r="X3735" s="422"/>
      <c r="Y3735" s="419"/>
      <c r="Z3735" s="419"/>
      <c r="AA3735" s="419"/>
    </row>
    <row r="3736" spans="1:27" x14ac:dyDescent="0.25">
      <c r="A3736" s="419"/>
      <c r="C3736" s="419"/>
      <c r="D3736" s="419"/>
      <c r="E3736" s="419"/>
      <c r="T3736" s="420"/>
      <c r="U3736" s="421"/>
      <c r="V3736" s="421"/>
      <c r="W3736" s="421"/>
      <c r="X3736" s="422"/>
      <c r="Y3736" s="419"/>
      <c r="Z3736" s="419"/>
      <c r="AA3736" s="419"/>
    </row>
    <row r="3737" spans="1:27" x14ac:dyDescent="0.25">
      <c r="A3737" s="419"/>
      <c r="C3737" s="419"/>
      <c r="D3737" s="419"/>
      <c r="E3737" s="419"/>
      <c r="T3737" s="420"/>
      <c r="U3737" s="421"/>
      <c r="V3737" s="421"/>
      <c r="W3737" s="421"/>
      <c r="X3737" s="422"/>
      <c r="Y3737" s="419"/>
      <c r="Z3737" s="419"/>
      <c r="AA3737" s="419"/>
    </row>
    <row r="3738" spans="1:27" x14ac:dyDescent="0.25">
      <c r="A3738" s="419"/>
      <c r="C3738" s="419"/>
      <c r="D3738" s="419"/>
      <c r="E3738" s="419"/>
      <c r="T3738" s="420"/>
      <c r="U3738" s="421"/>
      <c r="V3738" s="421"/>
      <c r="W3738" s="421"/>
      <c r="X3738" s="422"/>
      <c r="Y3738" s="419"/>
      <c r="Z3738" s="419"/>
      <c r="AA3738" s="419"/>
    </row>
    <row r="3739" spans="1:27" x14ac:dyDescent="0.25">
      <c r="A3739" s="419"/>
      <c r="C3739" s="419"/>
      <c r="D3739" s="419"/>
      <c r="E3739" s="419"/>
      <c r="T3739" s="420"/>
      <c r="U3739" s="421"/>
      <c r="V3739" s="421"/>
      <c r="W3739" s="421"/>
      <c r="X3739" s="422"/>
      <c r="Y3739" s="419"/>
      <c r="Z3739" s="419"/>
      <c r="AA3739" s="419"/>
    </row>
    <row r="3740" spans="1:27" x14ac:dyDescent="0.25">
      <c r="A3740" s="419"/>
      <c r="C3740" s="419"/>
      <c r="D3740" s="419"/>
      <c r="E3740" s="419"/>
      <c r="T3740" s="420"/>
      <c r="U3740" s="421"/>
      <c r="V3740" s="421"/>
      <c r="W3740" s="421"/>
      <c r="X3740" s="422"/>
      <c r="Y3740" s="419"/>
      <c r="Z3740" s="419"/>
      <c r="AA3740" s="419"/>
    </row>
    <row r="3741" spans="1:27" x14ac:dyDescent="0.25">
      <c r="A3741" s="419"/>
      <c r="C3741" s="419"/>
      <c r="D3741" s="419"/>
      <c r="E3741" s="419"/>
      <c r="T3741" s="420"/>
      <c r="U3741" s="421"/>
      <c r="V3741" s="421"/>
      <c r="W3741" s="421"/>
      <c r="X3741" s="422"/>
      <c r="Y3741" s="419"/>
      <c r="Z3741" s="419"/>
      <c r="AA3741" s="419"/>
    </row>
    <row r="3742" spans="1:27" x14ac:dyDescent="0.25">
      <c r="A3742" s="419"/>
      <c r="C3742" s="419"/>
      <c r="D3742" s="419"/>
      <c r="E3742" s="419"/>
      <c r="T3742" s="420"/>
      <c r="U3742" s="421"/>
      <c r="V3742" s="421"/>
      <c r="W3742" s="421"/>
      <c r="X3742" s="422"/>
      <c r="Y3742" s="419"/>
      <c r="Z3742" s="419"/>
      <c r="AA3742" s="419"/>
    </row>
    <row r="3743" spans="1:27" x14ac:dyDescent="0.25">
      <c r="A3743" s="419"/>
      <c r="C3743" s="419"/>
      <c r="D3743" s="419"/>
      <c r="E3743" s="419"/>
      <c r="T3743" s="420"/>
      <c r="U3743" s="421"/>
      <c r="V3743" s="421"/>
      <c r="W3743" s="421"/>
      <c r="X3743" s="422"/>
      <c r="Y3743" s="419"/>
      <c r="Z3743" s="419"/>
      <c r="AA3743" s="419"/>
    </row>
    <row r="3744" spans="1:27" x14ac:dyDescent="0.25">
      <c r="A3744" s="419"/>
      <c r="C3744" s="419"/>
      <c r="D3744" s="419"/>
      <c r="E3744" s="419"/>
      <c r="T3744" s="420"/>
      <c r="U3744" s="421"/>
      <c r="V3744" s="421"/>
      <c r="W3744" s="421"/>
      <c r="X3744" s="422"/>
      <c r="Y3744" s="419"/>
      <c r="Z3744" s="419"/>
      <c r="AA3744" s="419"/>
    </row>
    <row r="3745" spans="1:27" x14ac:dyDescent="0.25">
      <c r="A3745" s="419"/>
      <c r="C3745" s="419"/>
      <c r="D3745" s="419"/>
      <c r="E3745" s="419"/>
      <c r="T3745" s="420"/>
      <c r="U3745" s="421"/>
      <c r="V3745" s="421"/>
      <c r="W3745" s="421"/>
      <c r="X3745" s="422"/>
      <c r="Y3745" s="419"/>
      <c r="Z3745" s="419"/>
      <c r="AA3745" s="419"/>
    </row>
    <row r="3746" spans="1:27" x14ac:dyDescent="0.25">
      <c r="A3746" s="419"/>
      <c r="C3746" s="419"/>
      <c r="D3746" s="419"/>
      <c r="E3746" s="419"/>
      <c r="T3746" s="420"/>
      <c r="U3746" s="421"/>
      <c r="V3746" s="421"/>
      <c r="W3746" s="421"/>
      <c r="X3746" s="422"/>
      <c r="Y3746" s="419"/>
      <c r="Z3746" s="419"/>
      <c r="AA3746" s="419"/>
    </row>
    <row r="3747" spans="1:27" x14ac:dyDescent="0.25">
      <c r="A3747" s="419"/>
      <c r="C3747" s="419"/>
      <c r="D3747" s="419"/>
      <c r="E3747" s="419"/>
      <c r="T3747" s="420"/>
      <c r="U3747" s="421"/>
      <c r="V3747" s="421"/>
      <c r="W3747" s="421"/>
      <c r="X3747" s="422"/>
      <c r="Y3747" s="419"/>
      <c r="Z3747" s="419"/>
      <c r="AA3747" s="419"/>
    </row>
    <row r="3748" spans="1:27" x14ac:dyDescent="0.25">
      <c r="A3748" s="419"/>
      <c r="C3748" s="419"/>
      <c r="D3748" s="419"/>
      <c r="E3748" s="419"/>
      <c r="T3748" s="420"/>
      <c r="U3748" s="421"/>
      <c r="V3748" s="421"/>
      <c r="W3748" s="421"/>
      <c r="X3748" s="422"/>
      <c r="Y3748" s="419"/>
      <c r="Z3748" s="419"/>
      <c r="AA3748" s="419"/>
    </row>
    <row r="3749" spans="1:27" x14ac:dyDescent="0.25">
      <c r="A3749" s="419"/>
      <c r="C3749" s="419"/>
      <c r="D3749" s="419"/>
      <c r="E3749" s="419"/>
      <c r="T3749" s="420"/>
      <c r="U3749" s="421"/>
      <c r="V3749" s="421"/>
      <c r="W3749" s="421"/>
      <c r="X3749" s="422"/>
      <c r="Y3749" s="419"/>
      <c r="Z3749" s="419"/>
      <c r="AA3749" s="419"/>
    </row>
    <row r="3750" spans="1:27" x14ac:dyDescent="0.25">
      <c r="A3750" s="419"/>
      <c r="C3750" s="419"/>
      <c r="D3750" s="419"/>
      <c r="E3750" s="419"/>
      <c r="T3750" s="420"/>
      <c r="U3750" s="421"/>
      <c r="V3750" s="421"/>
      <c r="W3750" s="421"/>
      <c r="X3750" s="422"/>
      <c r="Y3750" s="419"/>
      <c r="Z3750" s="419"/>
      <c r="AA3750" s="419"/>
    </row>
    <row r="3751" spans="1:27" x14ac:dyDescent="0.25">
      <c r="A3751" s="419"/>
      <c r="C3751" s="419"/>
      <c r="D3751" s="419"/>
      <c r="E3751" s="419"/>
      <c r="T3751" s="420"/>
      <c r="U3751" s="421"/>
      <c r="V3751" s="421"/>
      <c r="W3751" s="421"/>
      <c r="X3751" s="422"/>
      <c r="Y3751" s="419"/>
      <c r="Z3751" s="419"/>
      <c r="AA3751" s="419"/>
    </row>
    <row r="3752" spans="1:27" x14ac:dyDescent="0.25">
      <c r="A3752" s="419"/>
      <c r="C3752" s="419"/>
      <c r="D3752" s="419"/>
      <c r="E3752" s="419"/>
      <c r="T3752" s="420"/>
      <c r="U3752" s="421"/>
      <c r="V3752" s="421"/>
      <c r="W3752" s="421"/>
      <c r="X3752" s="422"/>
      <c r="Y3752" s="419"/>
      <c r="Z3752" s="419"/>
      <c r="AA3752" s="419"/>
    </row>
    <row r="3753" spans="1:27" x14ac:dyDescent="0.25">
      <c r="A3753" s="419"/>
      <c r="C3753" s="419"/>
      <c r="D3753" s="419"/>
      <c r="E3753" s="419"/>
      <c r="T3753" s="420"/>
      <c r="U3753" s="421"/>
      <c r="V3753" s="421"/>
      <c r="W3753" s="421"/>
      <c r="X3753" s="422"/>
      <c r="Y3753" s="419"/>
      <c r="Z3753" s="419"/>
      <c r="AA3753" s="419"/>
    </row>
    <row r="3754" spans="1:27" x14ac:dyDescent="0.25">
      <c r="A3754" s="419"/>
      <c r="C3754" s="419"/>
      <c r="D3754" s="419"/>
      <c r="E3754" s="419"/>
      <c r="T3754" s="420"/>
      <c r="U3754" s="421"/>
      <c r="V3754" s="421"/>
      <c r="W3754" s="421"/>
      <c r="X3754" s="422"/>
      <c r="Y3754" s="419"/>
      <c r="Z3754" s="419"/>
      <c r="AA3754" s="419"/>
    </row>
    <row r="3755" spans="1:27" x14ac:dyDescent="0.25">
      <c r="A3755" s="419"/>
      <c r="C3755" s="419"/>
      <c r="D3755" s="419"/>
      <c r="E3755" s="419"/>
      <c r="T3755" s="420"/>
      <c r="U3755" s="421"/>
      <c r="V3755" s="421"/>
      <c r="W3755" s="421"/>
      <c r="X3755" s="422"/>
      <c r="Y3755" s="419"/>
      <c r="Z3755" s="419"/>
      <c r="AA3755" s="419"/>
    </row>
    <row r="3756" spans="1:27" x14ac:dyDescent="0.25">
      <c r="A3756" s="419"/>
      <c r="C3756" s="419"/>
      <c r="D3756" s="419"/>
      <c r="E3756" s="419"/>
      <c r="T3756" s="420"/>
      <c r="U3756" s="421"/>
      <c r="V3756" s="421"/>
      <c r="W3756" s="421"/>
      <c r="X3756" s="422"/>
      <c r="Y3756" s="419"/>
      <c r="Z3756" s="419"/>
      <c r="AA3756" s="419"/>
    </row>
    <row r="3757" spans="1:27" x14ac:dyDescent="0.25">
      <c r="A3757" s="419"/>
      <c r="C3757" s="419"/>
      <c r="D3757" s="419"/>
      <c r="E3757" s="419"/>
      <c r="T3757" s="420"/>
      <c r="U3757" s="421"/>
      <c r="V3757" s="421"/>
      <c r="W3757" s="421"/>
      <c r="X3757" s="422"/>
      <c r="Y3757" s="419"/>
      <c r="Z3757" s="419"/>
      <c r="AA3757" s="419"/>
    </row>
    <row r="3758" spans="1:27" x14ac:dyDescent="0.25">
      <c r="A3758" s="419"/>
      <c r="C3758" s="419"/>
      <c r="D3758" s="419"/>
      <c r="E3758" s="419"/>
      <c r="T3758" s="420"/>
      <c r="U3758" s="421"/>
      <c r="V3758" s="421"/>
      <c r="W3758" s="421"/>
      <c r="X3758" s="422"/>
      <c r="Y3758" s="419"/>
      <c r="Z3758" s="419"/>
      <c r="AA3758" s="419"/>
    </row>
    <row r="3759" spans="1:27" x14ac:dyDescent="0.25">
      <c r="A3759" s="419"/>
      <c r="C3759" s="419"/>
      <c r="D3759" s="419"/>
      <c r="E3759" s="419"/>
      <c r="T3759" s="420"/>
      <c r="U3759" s="421"/>
      <c r="V3759" s="421"/>
      <c r="W3759" s="421"/>
      <c r="X3759" s="422"/>
      <c r="Y3759" s="419"/>
      <c r="Z3759" s="419"/>
      <c r="AA3759" s="419"/>
    </row>
    <row r="3760" spans="1:27" x14ac:dyDescent="0.25">
      <c r="A3760" s="419"/>
      <c r="C3760" s="419"/>
      <c r="D3760" s="419"/>
      <c r="E3760" s="419"/>
      <c r="T3760" s="420"/>
      <c r="U3760" s="421"/>
      <c r="V3760" s="421"/>
      <c r="W3760" s="421"/>
      <c r="X3760" s="422"/>
      <c r="Y3760" s="419"/>
      <c r="Z3760" s="419"/>
      <c r="AA3760" s="419"/>
    </row>
    <row r="3761" spans="1:27" x14ac:dyDescent="0.25">
      <c r="A3761" s="419"/>
      <c r="C3761" s="419"/>
      <c r="D3761" s="419"/>
      <c r="E3761" s="419"/>
      <c r="T3761" s="420"/>
      <c r="U3761" s="421"/>
      <c r="V3761" s="421"/>
      <c r="W3761" s="421"/>
      <c r="X3761" s="422"/>
      <c r="Y3761" s="419"/>
      <c r="Z3761" s="419"/>
      <c r="AA3761" s="419"/>
    </row>
    <row r="3762" spans="1:27" x14ac:dyDescent="0.25">
      <c r="A3762" s="419"/>
      <c r="C3762" s="419"/>
      <c r="D3762" s="419"/>
      <c r="E3762" s="419"/>
      <c r="T3762" s="420"/>
      <c r="U3762" s="421"/>
      <c r="V3762" s="421"/>
      <c r="W3762" s="421"/>
      <c r="X3762" s="422"/>
      <c r="Y3762" s="419"/>
      <c r="Z3762" s="419"/>
      <c r="AA3762" s="419"/>
    </row>
    <row r="3763" spans="1:27" x14ac:dyDescent="0.25">
      <c r="A3763" s="419"/>
      <c r="C3763" s="419"/>
      <c r="D3763" s="419"/>
      <c r="E3763" s="419"/>
      <c r="T3763" s="420"/>
      <c r="U3763" s="421"/>
      <c r="V3763" s="421"/>
      <c r="W3763" s="421"/>
      <c r="X3763" s="422"/>
      <c r="Y3763" s="419"/>
      <c r="Z3763" s="419"/>
      <c r="AA3763" s="419"/>
    </row>
    <row r="3764" spans="1:27" x14ac:dyDescent="0.25">
      <c r="A3764" s="419"/>
      <c r="C3764" s="419"/>
      <c r="D3764" s="419"/>
      <c r="E3764" s="419"/>
      <c r="T3764" s="420"/>
      <c r="U3764" s="421"/>
      <c r="V3764" s="421"/>
      <c r="W3764" s="421"/>
      <c r="X3764" s="422"/>
      <c r="Y3764" s="419"/>
      <c r="Z3764" s="419"/>
      <c r="AA3764" s="419"/>
    </row>
    <row r="3765" spans="1:27" x14ac:dyDescent="0.25">
      <c r="A3765" s="419"/>
      <c r="C3765" s="419"/>
      <c r="D3765" s="419"/>
      <c r="E3765" s="419"/>
      <c r="T3765" s="420"/>
      <c r="U3765" s="421"/>
      <c r="V3765" s="421"/>
      <c r="W3765" s="421"/>
      <c r="X3765" s="422"/>
      <c r="Y3765" s="419"/>
      <c r="Z3765" s="419"/>
      <c r="AA3765" s="419"/>
    </row>
    <row r="3766" spans="1:27" x14ac:dyDescent="0.25">
      <c r="A3766" s="419"/>
      <c r="C3766" s="419"/>
      <c r="D3766" s="419"/>
      <c r="E3766" s="419"/>
      <c r="T3766" s="420"/>
      <c r="U3766" s="421"/>
      <c r="V3766" s="421"/>
      <c r="W3766" s="421"/>
      <c r="X3766" s="422"/>
      <c r="Y3766" s="419"/>
      <c r="Z3766" s="419"/>
      <c r="AA3766" s="419"/>
    </row>
    <row r="3767" spans="1:27" x14ac:dyDescent="0.25">
      <c r="A3767" s="419"/>
      <c r="C3767" s="419"/>
      <c r="D3767" s="419"/>
      <c r="E3767" s="419"/>
      <c r="T3767" s="420"/>
      <c r="U3767" s="421"/>
      <c r="V3767" s="421"/>
      <c r="W3767" s="421"/>
      <c r="X3767" s="422"/>
      <c r="Y3767" s="419"/>
      <c r="Z3767" s="419"/>
      <c r="AA3767" s="419"/>
    </row>
    <row r="3768" spans="1:27" x14ac:dyDescent="0.25">
      <c r="A3768" s="419"/>
      <c r="C3768" s="419"/>
      <c r="D3768" s="419"/>
      <c r="E3768" s="419"/>
      <c r="T3768" s="420"/>
      <c r="U3768" s="421"/>
      <c r="V3768" s="421"/>
      <c r="W3768" s="421"/>
      <c r="X3768" s="422"/>
      <c r="Y3768" s="419"/>
      <c r="Z3768" s="419"/>
      <c r="AA3768" s="419"/>
    </row>
    <row r="3769" spans="1:27" x14ac:dyDescent="0.25">
      <c r="A3769" s="419"/>
      <c r="C3769" s="419"/>
      <c r="D3769" s="419"/>
      <c r="E3769" s="419"/>
      <c r="T3769" s="420"/>
      <c r="U3769" s="421"/>
      <c r="V3769" s="421"/>
      <c r="W3769" s="421"/>
      <c r="X3769" s="422"/>
      <c r="Y3769" s="419"/>
      <c r="Z3769" s="419"/>
      <c r="AA3769" s="419"/>
    </row>
    <row r="3770" spans="1:27" x14ac:dyDescent="0.25">
      <c r="A3770" s="419"/>
      <c r="C3770" s="419"/>
      <c r="D3770" s="419"/>
      <c r="E3770" s="419"/>
      <c r="T3770" s="420"/>
      <c r="U3770" s="421"/>
      <c r="V3770" s="421"/>
      <c r="W3770" s="421"/>
      <c r="X3770" s="422"/>
      <c r="Y3770" s="419"/>
      <c r="Z3770" s="419"/>
      <c r="AA3770" s="419"/>
    </row>
    <row r="3771" spans="1:27" x14ac:dyDescent="0.25">
      <c r="A3771" s="419"/>
      <c r="C3771" s="419"/>
      <c r="D3771" s="419"/>
      <c r="E3771" s="419"/>
      <c r="T3771" s="420"/>
      <c r="U3771" s="421"/>
      <c r="V3771" s="421"/>
      <c r="W3771" s="421"/>
      <c r="X3771" s="422"/>
      <c r="Y3771" s="419"/>
      <c r="Z3771" s="419"/>
      <c r="AA3771" s="419"/>
    </row>
    <row r="3772" spans="1:27" x14ac:dyDescent="0.25">
      <c r="A3772" s="419"/>
      <c r="C3772" s="419"/>
      <c r="D3772" s="419"/>
      <c r="E3772" s="419"/>
      <c r="T3772" s="420"/>
      <c r="U3772" s="421"/>
      <c r="V3772" s="421"/>
      <c r="W3772" s="421"/>
      <c r="X3772" s="422"/>
      <c r="Y3772" s="419"/>
      <c r="Z3772" s="419"/>
      <c r="AA3772" s="419"/>
    </row>
    <row r="3773" spans="1:27" x14ac:dyDescent="0.25">
      <c r="A3773" s="419"/>
      <c r="C3773" s="419"/>
      <c r="D3773" s="419"/>
      <c r="E3773" s="419"/>
      <c r="T3773" s="420"/>
      <c r="U3773" s="421"/>
      <c r="V3773" s="421"/>
      <c r="W3773" s="421"/>
      <c r="X3773" s="422"/>
      <c r="Y3773" s="419"/>
      <c r="Z3773" s="419"/>
      <c r="AA3773" s="419"/>
    </row>
    <row r="3774" spans="1:27" x14ac:dyDescent="0.25">
      <c r="A3774" s="419"/>
      <c r="C3774" s="419"/>
      <c r="D3774" s="419"/>
      <c r="E3774" s="419"/>
      <c r="T3774" s="420"/>
      <c r="U3774" s="421"/>
      <c r="V3774" s="421"/>
      <c r="W3774" s="421"/>
      <c r="X3774" s="422"/>
      <c r="Y3774" s="419"/>
      <c r="Z3774" s="419"/>
      <c r="AA3774" s="419"/>
    </row>
    <row r="3775" spans="1:27" x14ac:dyDescent="0.25">
      <c r="A3775" s="419"/>
      <c r="C3775" s="419"/>
      <c r="D3775" s="419"/>
      <c r="E3775" s="419"/>
      <c r="T3775" s="420"/>
      <c r="U3775" s="421"/>
      <c r="V3775" s="421"/>
      <c r="W3775" s="421"/>
      <c r="X3775" s="422"/>
      <c r="Y3775" s="419"/>
      <c r="Z3775" s="419"/>
      <c r="AA3775" s="419"/>
    </row>
    <row r="3776" spans="1:27" x14ac:dyDescent="0.25">
      <c r="A3776" s="419"/>
      <c r="C3776" s="419"/>
      <c r="D3776" s="419"/>
      <c r="E3776" s="419"/>
      <c r="T3776" s="420"/>
      <c r="U3776" s="421"/>
      <c r="V3776" s="421"/>
      <c r="W3776" s="421"/>
      <c r="X3776" s="422"/>
      <c r="Y3776" s="419"/>
      <c r="Z3776" s="419"/>
      <c r="AA3776" s="419"/>
    </row>
    <row r="3777" spans="1:27" x14ac:dyDescent="0.25">
      <c r="A3777" s="419"/>
      <c r="C3777" s="419"/>
      <c r="D3777" s="419"/>
      <c r="E3777" s="419"/>
      <c r="T3777" s="420"/>
      <c r="U3777" s="421"/>
      <c r="V3777" s="421"/>
      <c r="W3777" s="421"/>
      <c r="X3777" s="422"/>
      <c r="Y3777" s="419"/>
      <c r="Z3777" s="419"/>
      <c r="AA3777" s="419"/>
    </row>
    <row r="3778" spans="1:27" x14ac:dyDescent="0.25">
      <c r="A3778" s="419"/>
      <c r="C3778" s="419"/>
      <c r="D3778" s="419"/>
      <c r="E3778" s="419"/>
      <c r="T3778" s="420"/>
      <c r="U3778" s="421"/>
      <c r="V3778" s="421"/>
      <c r="W3778" s="421"/>
      <c r="X3778" s="422"/>
      <c r="Y3778" s="419"/>
      <c r="Z3778" s="419"/>
      <c r="AA3778" s="419"/>
    </row>
    <row r="3779" spans="1:27" x14ac:dyDescent="0.25">
      <c r="A3779" s="419"/>
      <c r="C3779" s="419"/>
      <c r="D3779" s="419"/>
      <c r="E3779" s="419"/>
      <c r="T3779" s="420"/>
      <c r="U3779" s="421"/>
      <c r="V3779" s="421"/>
      <c r="W3779" s="421"/>
      <c r="X3779" s="422"/>
      <c r="Y3779" s="419"/>
      <c r="Z3779" s="419"/>
      <c r="AA3779" s="419"/>
    </row>
    <row r="3780" spans="1:27" x14ac:dyDescent="0.25">
      <c r="A3780" s="419"/>
      <c r="C3780" s="419"/>
      <c r="D3780" s="419"/>
      <c r="E3780" s="419"/>
      <c r="T3780" s="420"/>
      <c r="U3780" s="421"/>
      <c r="V3780" s="421"/>
      <c r="W3780" s="421"/>
      <c r="X3780" s="422"/>
      <c r="Y3780" s="419"/>
      <c r="Z3780" s="419"/>
      <c r="AA3780" s="419"/>
    </row>
    <row r="3781" spans="1:27" x14ac:dyDescent="0.25">
      <c r="A3781" s="419"/>
      <c r="C3781" s="419"/>
      <c r="D3781" s="419"/>
      <c r="E3781" s="419"/>
      <c r="T3781" s="420"/>
      <c r="U3781" s="421"/>
      <c r="V3781" s="421"/>
      <c r="W3781" s="421"/>
      <c r="X3781" s="422"/>
      <c r="Y3781" s="419"/>
      <c r="Z3781" s="419"/>
      <c r="AA3781" s="419"/>
    </row>
    <row r="3782" spans="1:27" x14ac:dyDescent="0.25">
      <c r="A3782" s="419"/>
      <c r="C3782" s="419"/>
      <c r="D3782" s="419"/>
      <c r="E3782" s="419"/>
      <c r="T3782" s="420"/>
      <c r="U3782" s="421"/>
      <c r="V3782" s="421"/>
      <c r="W3782" s="421"/>
      <c r="X3782" s="422"/>
      <c r="Y3782" s="419"/>
      <c r="Z3782" s="419"/>
      <c r="AA3782" s="419"/>
    </row>
    <row r="3783" spans="1:27" x14ac:dyDescent="0.25">
      <c r="A3783" s="419"/>
      <c r="C3783" s="419"/>
      <c r="D3783" s="419"/>
      <c r="E3783" s="419"/>
      <c r="T3783" s="420"/>
      <c r="U3783" s="421"/>
      <c r="V3783" s="421"/>
      <c r="W3783" s="421"/>
      <c r="X3783" s="422"/>
      <c r="Y3783" s="419"/>
      <c r="Z3783" s="419"/>
      <c r="AA3783" s="419"/>
    </row>
    <row r="3784" spans="1:27" x14ac:dyDescent="0.25">
      <c r="A3784" s="419"/>
      <c r="C3784" s="419"/>
      <c r="D3784" s="419"/>
      <c r="E3784" s="419"/>
      <c r="T3784" s="420"/>
      <c r="U3784" s="421"/>
      <c r="V3784" s="421"/>
      <c r="W3784" s="421"/>
      <c r="X3784" s="422"/>
      <c r="Y3784" s="419"/>
      <c r="Z3784" s="419"/>
      <c r="AA3784" s="419"/>
    </row>
    <row r="3785" spans="1:27" x14ac:dyDescent="0.25">
      <c r="A3785" s="419"/>
      <c r="C3785" s="419"/>
      <c r="D3785" s="419"/>
      <c r="E3785" s="419"/>
      <c r="T3785" s="420"/>
      <c r="U3785" s="421"/>
      <c r="V3785" s="421"/>
      <c r="W3785" s="421"/>
      <c r="X3785" s="422"/>
      <c r="Y3785" s="419"/>
      <c r="Z3785" s="419"/>
      <c r="AA3785" s="419"/>
    </row>
    <row r="3786" spans="1:27" x14ac:dyDescent="0.25">
      <c r="A3786" s="419"/>
      <c r="C3786" s="419"/>
      <c r="D3786" s="419"/>
      <c r="E3786" s="419"/>
      <c r="T3786" s="420"/>
      <c r="U3786" s="421"/>
      <c r="V3786" s="421"/>
      <c r="W3786" s="421"/>
      <c r="X3786" s="422"/>
      <c r="Y3786" s="419"/>
      <c r="Z3786" s="419"/>
      <c r="AA3786" s="419"/>
    </row>
    <row r="3787" spans="1:27" x14ac:dyDescent="0.25">
      <c r="A3787" s="419"/>
      <c r="C3787" s="419"/>
      <c r="D3787" s="419"/>
      <c r="E3787" s="419"/>
      <c r="T3787" s="420"/>
      <c r="U3787" s="421"/>
      <c r="V3787" s="421"/>
      <c r="W3787" s="421"/>
      <c r="X3787" s="422"/>
      <c r="Y3787" s="419"/>
      <c r="Z3787" s="419"/>
      <c r="AA3787" s="419"/>
    </row>
    <row r="3788" spans="1:27" x14ac:dyDescent="0.25">
      <c r="A3788" s="419"/>
      <c r="C3788" s="419"/>
      <c r="D3788" s="419"/>
      <c r="E3788" s="419"/>
      <c r="T3788" s="420"/>
      <c r="U3788" s="421"/>
      <c r="V3788" s="421"/>
      <c r="W3788" s="421"/>
      <c r="X3788" s="422"/>
      <c r="Y3788" s="419"/>
      <c r="Z3788" s="419"/>
      <c r="AA3788" s="419"/>
    </row>
    <row r="3789" spans="1:27" x14ac:dyDescent="0.25">
      <c r="A3789" s="419"/>
      <c r="C3789" s="419"/>
      <c r="D3789" s="419"/>
      <c r="E3789" s="419"/>
      <c r="T3789" s="420"/>
      <c r="U3789" s="421"/>
      <c r="V3789" s="421"/>
      <c r="W3789" s="421"/>
      <c r="X3789" s="422"/>
      <c r="Y3789" s="419"/>
      <c r="Z3789" s="419"/>
      <c r="AA3789" s="419"/>
    </row>
    <row r="3790" spans="1:27" x14ac:dyDescent="0.25">
      <c r="A3790" s="419"/>
      <c r="C3790" s="419"/>
      <c r="D3790" s="419"/>
      <c r="E3790" s="419"/>
      <c r="T3790" s="420"/>
      <c r="U3790" s="421"/>
      <c r="V3790" s="421"/>
      <c r="W3790" s="421"/>
      <c r="X3790" s="422"/>
      <c r="Y3790" s="419"/>
      <c r="Z3790" s="419"/>
      <c r="AA3790" s="419"/>
    </row>
    <row r="3791" spans="1:27" x14ac:dyDescent="0.25">
      <c r="A3791" s="419"/>
      <c r="C3791" s="419"/>
      <c r="D3791" s="419"/>
      <c r="E3791" s="419"/>
      <c r="T3791" s="420"/>
      <c r="U3791" s="421"/>
      <c r="V3791" s="421"/>
      <c r="W3791" s="421"/>
      <c r="X3791" s="422"/>
      <c r="Y3791" s="419"/>
      <c r="Z3791" s="419"/>
      <c r="AA3791" s="419"/>
    </row>
    <row r="3792" spans="1:27" x14ac:dyDescent="0.25">
      <c r="A3792" s="419"/>
      <c r="C3792" s="419"/>
      <c r="D3792" s="419"/>
      <c r="E3792" s="419"/>
      <c r="T3792" s="420"/>
      <c r="U3792" s="421"/>
      <c r="V3792" s="421"/>
      <c r="W3792" s="421"/>
      <c r="X3792" s="422"/>
      <c r="Y3792" s="419"/>
      <c r="Z3792" s="419"/>
      <c r="AA3792" s="419"/>
    </row>
    <row r="3793" spans="1:27" x14ac:dyDescent="0.25">
      <c r="A3793" s="419"/>
      <c r="C3793" s="419"/>
      <c r="D3793" s="419"/>
      <c r="E3793" s="419"/>
      <c r="T3793" s="420"/>
      <c r="U3793" s="421"/>
      <c r="V3793" s="421"/>
      <c r="W3793" s="421"/>
      <c r="X3793" s="422"/>
      <c r="Y3793" s="419"/>
      <c r="Z3793" s="419"/>
      <c r="AA3793" s="419"/>
    </row>
    <row r="3794" spans="1:27" x14ac:dyDescent="0.25">
      <c r="A3794" s="419"/>
      <c r="C3794" s="419"/>
      <c r="D3794" s="419"/>
      <c r="E3794" s="419"/>
      <c r="T3794" s="420"/>
      <c r="U3794" s="421"/>
      <c r="V3794" s="421"/>
      <c r="W3794" s="421"/>
      <c r="X3794" s="422"/>
      <c r="Y3794" s="419"/>
      <c r="Z3794" s="419"/>
      <c r="AA3794" s="419"/>
    </row>
    <row r="3795" spans="1:27" x14ac:dyDescent="0.25">
      <c r="A3795" s="419"/>
      <c r="C3795" s="419"/>
      <c r="D3795" s="419"/>
      <c r="E3795" s="419"/>
      <c r="T3795" s="420"/>
      <c r="U3795" s="421"/>
      <c r="V3795" s="421"/>
      <c r="W3795" s="421"/>
      <c r="X3795" s="422"/>
      <c r="Y3795" s="419"/>
      <c r="Z3795" s="419"/>
      <c r="AA3795" s="419"/>
    </row>
    <row r="3796" spans="1:27" x14ac:dyDescent="0.25">
      <c r="A3796" s="419"/>
      <c r="C3796" s="419"/>
      <c r="D3796" s="419"/>
      <c r="E3796" s="419"/>
      <c r="T3796" s="420"/>
      <c r="U3796" s="421"/>
      <c r="V3796" s="421"/>
      <c r="W3796" s="421"/>
      <c r="X3796" s="422"/>
      <c r="Y3796" s="419"/>
      <c r="Z3796" s="419"/>
      <c r="AA3796" s="419"/>
    </row>
    <row r="3797" spans="1:27" x14ac:dyDescent="0.25">
      <c r="A3797" s="419"/>
      <c r="C3797" s="419"/>
      <c r="D3797" s="419"/>
      <c r="E3797" s="419"/>
      <c r="T3797" s="420"/>
      <c r="U3797" s="421"/>
      <c r="V3797" s="421"/>
      <c r="W3797" s="421"/>
      <c r="X3797" s="422"/>
      <c r="Y3797" s="419"/>
      <c r="Z3797" s="419"/>
      <c r="AA3797" s="419"/>
    </row>
    <row r="3798" spans="1:27" x14ac:dyDescent="0.25">
      <c r="A3798" s="419"/>
      <c r="C3798" s="419"/>
      <c r="D3798" s="419"/>
      <c r="E3798" s="419"/>
      <c r="T3798" s="420"/>
      <c r="U3798" s="421"/>
      <c r="V3798" s="421"/>
      <c r="W3798" s="421"/>
      <c r="X3798" s="422"/>
      <c r="Y3798" s="419"/>
      <c r="Z3798" s="419"/>
      <c r="AA3798" s="419"/>
    </row>
    <row r="3799" spans="1:27" x14ac:dyDescent="0.25">
      <c r="A3799" s="419"/>
      <c r="C3799" s="419"/>
      <c r="D3799" s="419"/>
      <c r="E3799" s="419"/>
      <c r="T3799" s="420"/>
      <c r="U3799" s="421"/>
      <c r="V3799" s="421"/>
      <c r="W3799" s="421"/>
      <c r="X3799" s="422"/>
      <c r="Y3799" s="419"/>
      <c r="Z3799" s="419"/>
      <c r="AA3799" s="419"/>
    </row>
    <row r="3800" spans="1:27" x14ac:dyDescent="0.25">
      <c r="A3800" s="419"/>
      <c r="C3800" s="419"/>
      <c r="D3800" s="419"/>
      <c r="E3800" s="419"/>
      <c r="T3800" s="420"/>
      <c r="U3800" s="421"/>
      <c r="V3800" s="421"/>
      <c r="W3800" s="421"/>
      <c r="X3800" s="422"/>
      <c r="Y3800" s="419"/>
      <c r="Z3800" s="419"/>
      <c r="AA3800" s="419"/>
    </row>
    <row r="3801" spans="1:27" x14ac:dyDescent="0.25">
      <c r="A3801" s="419"/>
      <c r="C3801" s="419"/>
      <c r="D3801" s="419"/>
      <c r="E3801" s="419"/>
      <c r="T3801" s="420"/>
      <c r="U3801" s="421"/>
      <c r="V3801" s="421"/>
      <c r="W3801" s="421"/>
      <c r="X3801" s="422"/>
      <c r="Y3801" s="419"/>
      <c r="Z3801" s="419"/>
      <c r="AA3801" s="419"/>
    </row>
    <row r="3802" spans="1:27" x14ac:dyDescent="0.25">
      <c r="A3802" s="419"/>
      <c r="C3802" s="419"/>
      <c r="D3802" s="419"/>
      <c r="E3802" s="419"/>
      <c r="T3802" s="420"/>
      <c r="U3802" s="421"/>
      <c r="V3802" s="421"/>
      <c r="W3802" s="421"/>
      <c r="X3802" s="422"/>
      <c r="Y3802" s="419"/>
      <c r="Z3802" s="419"/>
      <c r="AA3802" s="419"/>
    </row>
    <row r="3803" spans="1:27" x14ac:dyDescent="0.25">
      <c r="A3803" s="419"/>
      <c r="C3803" s="419"/>
      <c r="D3803" s="419"/>
      <c r="E3803" s="419"/>
      <c r="T3803" s="420"/>
      <c r="U3803" s="421"/>
      <c r="V3803" s="421"/>
      <c r="W3803" s="421"/>
      <c r="X3803" s="422"/>
      <c r="Y3803" s="419"/>
      <c r="Z3803" s="419"/>
      <c r="AA3803" s="419"/>
    </row>
    <row r="3804" spans="1:27" x14ac:dyDescent="0.25">
      <c r="A3804" s="419"/>
      <c r="C3804" s="419"/>
      <c r="D3804" s="419"/>
      <c r="E3804" s="419"/>
      <c r="T3804" s="420"/>
      <c r="U3804" s="421"/>
      <c r="V3804" s="421"/>
      <c r="W3804" s="421"/>
      <c r="X3804" s="422"/>
      <c r="Y3804" s="419"/>
      <c r="Z3804" s="419"/>
      <c r="AA3804" s="419"/>
    </row>
    <row r="3805" spans="1:27" x14ac:dyDescent="0.25">
      <c r="A3805" s="419"/>
      <c r="C3805" s="419"/>
      <c r="D3805" s="419"/>
      <c r="E3805" s="419"/>
      <c r="T3805" s="420"/>
      <c r="U3805" s="421"/>
      <c r="V3805" s="421"/>
      <c r="W3805" s="421"/>
      <c r="X3805" s="422"/>
      <c r="Y3805" s="419"/>
      <c r="Z3805" s="419"/>
      <c r="AA3805" s="419"/>
    </row>
    <row r="3806" spans="1:27" x14ac:dyDescent="0.25">
      <c r="A3806" s="419"/>
      <c r="C3806" s="419"/>
      <c r="D3806" s="419"/>
      <c r="E3806" s="419"/>
      <c r="T3806" s="420"/>
      <c r="U3806" s="421"/>
      <c r="V3806" s="421"/>
      <c r="W3806" s="421"/>
      <c r="X3806" s="422"/>
      <c r="Y3806" s="419"/>
      <c r="Z3806" s="419"/>
      <c r="AA3806" s="419"/>
    </row>
    <row r="3807" spans="1:27" x14ac:dyDescent="0.25">
      <c r="A3807" s="419"/>
      <c r="C3807" s="419"/>
      <c r="D3807" s="419"/>
      <c r="E3807" s="419"/>
      <c r="T3807" s="420"/>
      <c r="U3807" s="421"/>
      <c r="V3807" s="421"/>
      <c r="W3807" s="421"/>
      <c r="X3807" s="422"/>
      <c r="Y3807" s="419"/>
      <c r="Z3807" s="419"/>
      <c r="AA3807" s="419"/>
    </row>
    <row r="3808" spans="1:27" x14ac:dyDescent="0.25">
      <c r="A3808" s="419"/>
      <c r="C3808" s="419"/>
      <c r="D3808" s="419"/>
      <c r="E3808" s="419"/>
      <c r="T3808" s="420"/>
      <c r="U3808" s="421"/>
      <c r="V3808" s="421"/>
      <c r="W3808" s="421"/>
      <c r="X3808" s="422"/>
      <c r="Y3808" s="419"/>
      <c r="Z3808" s="419"/>
      <c r="AA3808" s="419"/>
    </row>
    <row r="3809" spans="1:27" x14ac:dyDescent="0.25">
      <c r="A3809" s="419"/>
      <c r="C3809" s="419"/>
      <c r="D3809" s="419"/>
      <c r="E3809" s="419"/>
      <c r="T3809" s="420"/>
      <c r="U3809" s="421"/>
      <c r="V3809" s="421"/>
      <c r="W3809" s="421"/>
      <c r="X3809" s="422"/>
      <c r="Y3809" s="419"/>
      <c r="Z3809" s="419"/>
      <c r="AA3809" s="419"/>
    </row>
    <row r="3810" spans="1:27" x14ac:dyDescent="0.25">
      <c r="A3810" s="419"/>
      <c r="C3810" s="419"/>
      <c r="D3810" s="419"/>
      <c r="E3810" s="419"/>
      <c r="T3810" s="420"/>
      <c r="U3810" s="421"/>
      <c r="V3810" s="421"/>
      <c r="W3810" s="421"/>
      <c r="X3810" s="422"/>
      <c r="Y3810" s="419"/>
      <c r="Z3810" s="419"/>
      <c r="AA3810" s="419"/>
    </row>
    <row r="3811" spans="1:27" x14ac:dyDescent="0.25">
      <c r="A3811" s="419"/>
      <c r="C3811" s="419"/>
      <c r="D3811" s="419"/>
      <c r="E3811" s="419"/>
      <c r="T3811" s="420"/>
      <c r="U3811" s="421"/>
      <c r="V3811" s="421"/>
      <c r="W3811" s="421"/>
      <c r="X3811" s="422"/>
      <c r="Y3811" s="419"/>
      <c r="Z3811" s="419"/>
      <c r="AA3811" s="419"/>
    </row>
    <row r="3812" spans="1:27" x14ac:dyDescent="0.25">
      <c r="A3812" s="419"/>
      <c r="C3812" s="419"/>
      <c r="D3812" s="419"/>
      <c r="E3812" s="419"/>
      <c r="T3812" s="420"/>
      <c r="U3812" s="421"/>
      <c r="V3812" s="421"/>
      <c r="W3812" s="421"/>
      <c r="X3812" s="422"/>
      <c r="Y3812" s="419"/>
      <c r="Z3812" s="419"/>
      <c r="AA3812" s="419"/>
    </row>
    <row r="3813" spans="1:27" x14ac:dyDescent="0.25">
      <c r="A3813" s="419"/>
      <c r="C3813" s="419"/>
      <c r="D3813" s="419"/>
      <c r="E3813" s="419"/>
      <c r="T3813" s="420"/>
      <c r="U3813" s="421"/>
      <c r="V3813" s="421"/>
      <c r="W3813" s="421"/>
      <c r="X3813" s="422"/>
      <c r="Y3813" s="419"/>
      <c r="Z3813" s="419"/>
      <c r="AA3813" s="419"/>
    </row>
    <row r="3814" spans="1:27" x14ac:dyDescent="0.25">
      <c r="A3814" s="419"/>
      <c r="C3814" s="419"/>
      <c r="D3814" s="419"/>
      <c r="E3814" s="419"/>
      <c r="T3814" s="420"/>
      <c r="U3814" s="421"/>
      <c r="V3814" s="421"/>
      <c r="W3814" s="421"/>
      <c r="X3814" s="422"/>
      <c r="Y3814" s="419"/>
      <c r="Z3814" s="419"/>
      <c r="AA3814" s="419"/>
    </row>
    <row r="3815" spans="1:27" x14ac:dyDescent="0.25">
      <c r="A3815" s="419"/>
      <c r="C3815" s="419"/>
      <c r="D3815" s="419"/>
      <c r="E3815" s="419"/>
      <c r="T3815" s="420"/>
      <c r="U3815" s="421"/>
      <c r="V3815" s="421"/>
      <c r="W3815" s="421"/>
      <c r="X3815" s="422"/>
      <c r="Y3815" s="419"/>
      <c r="Z3815" s="419"/>
      <c r="AA3815" s="419"/>
    </row>
    <row r="3816" spans="1:27" x14ac:dyDescent="0.25">
      <c r="A3816" s="419"/>
      <c r="C3816" s="419"/>
      <c r="D3816" s="419"/>
      <c r="E3816" s="419"/>
      <c r="T3816" s="420"/>
      <c r="U3816" s="421"/>
      <c r="V3816" s="421"/>
      <c r="W3816" s="421"/>
      <c r="X3816" s="422"/>
      <c r="Y3816" s="419"/>
      <c r="Z3816" s="419"/>
      <c r="AA3816" s="419"/>
    </row>
    <row r="3817" spans="1:27" x14ac:dyDescent="0.25">
      <c r="A3817" s="419"/>
      <c r="C3817" s="419"/>
      <c r="D3817" s="419"/>
      <c r="E3817" s="419"/>
      <c r="T3817" s="420"/>
      <c r="U3817" s="421"/>
      <c r="V3817" s="421"/>
      <c r="W3817" s="421"/>
      <c r="X3817" s="422"/>
      <c r="Y3817" s="419"/>
      <c r="Z3817" s="419"/>
      <c r="AA3817" s="419"/>
    </row>
    <row r="3818" spans="1:27" x14ac:dyDescent="0.25">
      <c r="A3818" s="419"/>
      <c r="C3818" s="419"/>
      <c r="D3818" s="419"/>
      <c r="E3818" s="419"/>
      <c r="T3818" s="420"/>
      <c r="U3818" s="421"/>
      <c r="V3818" s="421"/>
      <c r="W3818" s="421"/>
      <c r="X3818" s="422"/>
      <c r="Y3818" s="419"/>
      <c r="Z3818" s="419"/>
      <c r="AA3818" s="419"/>
    </row>
    <row r="3819" spans="1:27" x14ac:dyDescent="0.25">
      <c r="A3819" s="419"/>
      <c r="C3819" s="419"/>
      <c r="D3819" s="419"/>
      <c r="E3819" s="419"/>
      <c r="T3819" s="420"/>
      <c r="U3819" s="421"/>
      <c r="V3819" s="421"/>
      <c r="W3819" s="421"/>
      <c r="X3819" s="422"/>
      <c r="Y3819" s="419"/>
      <c r="Z3819" s="419"/>
      <c r="AA3819" s="419"/>
    </row>
    <row r="3820" spans="1:27" x14ac:dyDescent="0.25">
      <c r="A3820" s="419"/>
      <c r="C3820" s="419"/>
      <c r="D3820" s="419"/>
      <c r="E3820" s="419"/>
      <c r="T3820" s="420"/>
      <c r="U3820" s="421"/>
      <c r="V3820" s="421"/>
      <c r="W3820" s="421"/>
      <c r="X3820" s="422"/>
      <c r="Y3820" s="419"/>
      <c r="Z3820" s="419"/>
      <c r="AA3820" s="419"/>
    </row>
    <row r="3821" spans="1:27" x14ac:dyDescent="0.25">
      <c r="A3821" s="419"/>
      <c r="C3821" s="419"/>
      <c r="D3821" s="419"/>
      <c r="E3821" s="419"/>
      <c r="T3821" s="420"/>
      <c r="U3821" s="421"/>
      <c r="V3821" s="421"/>
      <c r="W3821" s="421"/>
      <c r="X3821" s="422"/>
      <c r="Y3821" s="419"/>
      <c r="Z3821" s="419"/>
      <c r="AA3821" s="419"/>
    </row>
    <row r="3822" spans="1:27" x14ac:dyDescent="0.25">
      <c r="A3822" s="419"/>
      <c r="C3822" s="419"/>
      <c r="D3822" s="419"/>
      <c r="E3822" s="419"/>
      <c r="T3822" s="420"/>
      <c r="U3822" s="421"/>
      <c r="V3822" s="421"/>
      <c r="W3822" s="421"/>
      <c r="X3822" s="422"/>
      <c r="Y3822" s="419"/>
      <c r="Z3822" s="419"/>
      <c r="AA3822" s="419"/>
    </row>
    <row r="3823" spans="1:27" x14ac:dyDescent="0.25">
      <c r="A3823" s="419"/>
      <c r="C3823" s="419"/>
      <c r="D3823" s="419"/>
      <c r="E3823" s="419"/>
      <c r="T3823" s="420"/>
      <c r="U3823" s="421"/>
      <c r="V3823" s="421"/>
      <c r="W3823" s="421"/>
      <c r="X3823" s="422"/>
      <c r="Y3823" s="419"/>
      <c r="Z3823" s="419"/>
      <c r="AA3823" s="419"/>
    </row>
    <row r="3824" spans="1:27" x14ac:dyDescent="0.25">
      <c r="A3824" s="419"/>
      <c r="C3824" s="419"/>
      <c r="D3824" s="419"/>
      <c r="E3824" s="419"/>
      <c r="T3824" s="420"/>
      <c r="U3824" s="421"/>
      <c r="V3824" s="421"/>
      <c r="W3824" s="421"/>
      <c r="X3824" s="422"/>
      <c r="Y3824" s="419"/>
      <c r="Z3824" s="419"/>
      <c r="AA3824" s="419"/>
    </row>
    <row r="3825" spans="1:27" x14ac:dyDescent="0.25">
      <c r="A3825" s="419"/>
      <c r="C3825" s="419"/>
      <c r="D3825" s="419"/>
      <c r="E3825" s="419"/>
      <c r="T3825" s="420"/>
      <c r="U3825" s="421"/>
      <c r="V3825" s="421"/>
      <c r="W3825" s="421"/>
      <c r="X3825" s="422"/>
      <c r="Y3825" s="419"/>
      <c r="Z3825" s="419"/>
      <c r="AA3825" s="419"/>
    </row>
    <row r="3826" spans="1:27" x14ac:dyDescent="0.25">
      <c r="A3826" s="419"/>
      <c r="C3826" s="419"/>
      <c r="D3826" s="419"/>
      <c r="E3826" s="419"/>
      <c r="T3826" s="420"/>
      <c r="U3826" s="421"/>
      <c r="V3826" s="421"/>
      <c r="W3826" s="421"/>
      <c r="X3826" s="422"/>
      <c r="Y3826" s="419"/>
      <c r="Z3826" s="419"/>
      <c r="AA3826" s="419"/>
    </row>
    <row r="3827" spans="1:27" x14ac:dyDescent="0.25">
      <c r="A3827" s="419"/>
      <c r="C3827" s="419"/>
      <c r="D3827" s="419"/>
      <c r="E3827" s="419"/>
      <c r="T3827" s="420"/>
      <c r="U3827" s="421"/>
      <c r="V3827" s="421"/>
      <c r="W3827" s="421"/>
      <c r="X3827" s="422"/>
      <c r="Y3827" s="419"/>
      <c r="Z3827" s="419"/>
      <c r="AA3827" s="419"/>
    </row>
    <row r="3828" spans="1:27" x14ac:dyDescent="0.25">
      <c r="A3828" s="419"/>
      <c r="C3828" s="419"/>
      <c r="D3828" s="419"/>
      <c r="E3828" s="419"/>
      <c r="T3828" s="420"/>
      <c r="U3828" s="421"/>
      <c r="V3828" s="421"/>
      <c r="W3828" s="421"/>
      <c r="X3828" s="422"/>
      <c r="Y3828" s="419"/>
      <c r="Z3828" s="419"/>
      <c r="AA3828" s="419"/>
    </row>
    <row r="3829" spans="1:27" x14ac:dyDescent="0.25">
      <c r="A3829" s="419"/>
      <c r="C3829" s="419"/>
      <c r="D3829" s="419"/>
      <c r="E3829" s="419"/>
      <c r="T3829" s="420"/>
      <c r="U3829" s="421"/>
      <c r="V3829" s="421"/>
      <c r="W3829" s="421"/>
      <c r="X3829" s="422"/>
      <c r="Y3829" s="419"/>
      <c r="Z3829" s="419"/>
      <c r="AA3829" s="419"/>
    </row>
    <row r="3830" spans="1:27" x14ac:dyDescent="0.25">
      <c r="A3830" s="419"/>
      <c r="C3830" s="419"/>
      <c r="D3830" s="419"/>
      <c r="E3830" s="419"/>
      <c r="T3830" s="420"/>
      <c r="U3830" s="421"/>
      <c r="V3830" s="421"/>
      <c r="W3830" s="421"/>
      <c r="X3830" s="422"/>
      <c r="Y3830" s="419"/>
      <c r="Z3830" s="419"/>
      <c r="AA3830" s="419"/>
    </row>
    <row r="3831" spans="1:27" x14ac:dyDescent="0.25">
      <c r="A3831" s="419"/>
      <c r="C3831" s="419"/>
      <c r="D3831" s="419"/>
      <c r="E3831" s="419"/>
      <c r="T3831" s="420"/>
      <c r="U3831" s="421"/>
      <c r="V3831" s="421"/>
      <c r="W3831" s="421"/>
      <c r="X3831" s="422"/>
      <c r="Y3831" s="419"/>
      <c r="Z3831" s="419"/>
      <c r="AA3831" s="419"/>
    </row>
    <row r="3832" spans="1:27" x14ac:dyDescent="0.25">
      <c r="A3832" s="419"/>
      <c r="C3832" s="419"/>
      <c r="D3832" s="419"/>
      <c r="E3832" s="419"/>
      <c r="T3832" s="420"/>
      <c r="U3832" s="421"/>
      <c r="V3832" s="421"/>
      <c r="W3832" s="421"/>
      <c r="X3832" s="422"/>
      <c r="Y3832" s="419"/>
      <c r="Z3832" s="419"/>
      <c r="AA3832" s="419"/>
    </row>
    <row r="3833" spans="1:27" x14ac:dyDescent="0.25">
      <c r="A3833" s="419"/>
      <c r="C3833" s="419"/>
      <c r="D3833" s="419"/>
      <c r="E3833" s="419"/>
      <c r="T3833" s="420"/>
      <c r="U3833" s="421"/>
      <c r="V3833" s="421"/>
      <c r="W3833" s="421"/>
      <c r="X3833" s="422"/>
      <c r="Y3833" s="419"/>
      <c r="Z3833" s="419"/>
      <c r="AA3833" s="419"/>
    </row>
    <row r="3834" spans="1:27" x14ac:dyDescent="0.25">
      <c r="A3834" s="419"/>
      <c r="C3834" s="419"/>
      <c r="D3834" s="419"/>
      <c r="E3834" s="419"/>
      <c r="T3834" s="420"/>
      <c r="U3834" s="421"/>
      <c r="V3834" s="421"/>
      <c r="W3834" s="421"/>
      <c r="X3834" s="422"/>
      <c r="Y3834" s="419"/>
      <c r="Z3834" s="419"/>
      <c r="AA3834" s="419"/>
    </row>
    <row r="3835" spans="1:27" x14ac:dyDescent="0.25">
      <c r="A3835" s="419"/>
      <c r="C3835" s="419"/>
      <c r="D3835" s="419"/>
      <c r="E3835" s="419"/>
      <c r="T3835" s="420"/>
      <c r="U3835" s="421"/>
      <c r="V3835" s="421"/>
      <c r="W3835" s="421"/>
      <c r="X3835" s="422"/>
      <c r="Y3835" s="419"/>
      <c r="Z3835" s="419"/>
      <c r="AA3835" s="419"/>
    </row>
    <row r="3836" spans="1:27" x14ac:dyDescent="0.25">
      <c r="A3836" s="419"/>
      <c r="C3836" s="419"/>
      <c r="D3836" s="419"/>
      <c r="E3836" s="419"/>
      <c r="T3836" s="420"/>
      <c r="U3836" s="421"/>
      <c r="V3836" s="421"/>
      <c r="W3836" s="421"/>
      <c r="X3836" s="422"/>
      <c r="Y3836" s="419"/>
      <c r="Z3836" s="419"/>
      <c r="AA3836" s="419"/>
    </row>
    <row r="3837" spans="1:27" x14ac:dyDescent="0.25">
      <c r="A3837" s="419"/>
      <c r="C3837" s="419"/>
      <c r="D3837" s="419"/>
      <c r="E3837" s="419"/>
      <c r="T3837" s="420"/>
      <c r="U3837" s="421"/>
      <c r="V3837" s="421"/>
      <c r="W3837" s="421"/>
      <c r="X3837" s="422"/>
      <c r="Y3837" s="419"/>
      <c r="Z3837" s="419"/>
      <c r="AA3837" s="419"/>
    </row>
    <row r="3838" spans="1:27" x14ac:dyDescent="0.25">
      <c r="A3838" s="419"/>
      <c r="C3838" s="419"/>
      <c r="D3838" s="419"/>
      <c r="E3838" s="419"/>
      <c r="T3838" s="420"/>
      <c r="U3838" s="421"/>
      <c r="V3838" s="421"/>
      <c r="W3838" s="421"/>
      <c r="X3838" s="422"/>
      <c r="Y3838" s="419"/>
      <c r="Z3838" s="419"/>
      <c r="AA3838" s="419"/>
    </row>
    <row r="3839" spans="1:27" x14ac:dyDescent="0.25">
      <c r="A3839" s="419"/>
      <c r="C3839" s="419"/>
      <c r="D3839" s="419"/>
      <c r="E3839" s="419"/>
      <c r="T3839" s="420"/>
      <c r="U3839" s="421"/>
      <c r="V3839" s="421"/>
      <c r="W3839" s="421"/>
      <c r="X3839" s="422"/>
      <c r="Y3839" s="419"/>
      <c r="Z3839" s="419"/>
      <c r="AA3839" s="419"/>
    </row>
    <row r="3840" spans="1:27" x14ac:dyDescent="0.25">
      <c r="A3840" s="419"/>
      <c r="C3840" s="419"/>
      <c r="D3840" s="419"/>
      <c r="E3840" s="419"/>
      <c r="T3840" s="420"/>
      <c r="U3840" s="421"/>
      <c r="V3840" s="421"/>
      <c r="W3840" s="421"/>
      <c r="X3840" s="422"/>
      <c r="Y3840" s="419"/>
      <c r="Z3840" s="419"/>
      <c r="AA3840" s="419"/>
    </row>
    <row r="3841" spans="1:27" x14ac:dyDescent="0.25">
      <c r="A3841" s="419"/>
      <c r="C3841" s="419"/>
      <c r="D3841" s="419"/>
      <c r="E3841" s="419"/>
      <c r="T3841" s="420"/>
      <c r="U3841" s="421"/>
      <c r="V3841" s="421"/>
      <c r="W3841" s="421"/>
      <c r="X3841" s="422"/>
      <c r="Y3841" s="419"/>
      <c r="Z3841" s="419"/>
      <c r="AA3841" s="419"/>
    </row>
    <row r="3842" spans="1:27" x14ac:dyDescent="0.25">
      <c r="A3842" s="419"/>
      <c r="C3842" s="419"/>
      <c r="D3842" s="419"/>
      <c r="E3842" s="419"/>
      <c r="T3842" s="420"/>
      <c r="U3842" s="421"/>
      <c r="V3842" s="421"/>
      <c r="W3842" s="421"/>
      <c r="X3842" s="422"/>
      <c r="Y3842" s="419"/>
      <c r="Z3842" s="419"/>
      <c r="AA3842" s="419"/>
    </row>
    <row r="3843" spans="1:27" x14ac:dyDescent="0.25">
      <c r="A3843" s="419"/>
      <c r="C3843" s="419"/>
      <c r="D3843" s="419"/>
      <c r="E3843" s="419"/>
      <c r="T3843" s="420"/>
      <c r="U3843" s="421"/>
      <c r="V3843" s="421"/>
      <c r="W3843" s="421"/>
      <c r="X3843" s="422"/>
      <c r="Y3843" s="419"/>
      <c r="Z3843" s="419"/>
      <c r="AA3843" s="419"/>
    </row>
    <row r="3844" spans="1:27" x14ac:dyDescent="0.25">
      <c r="A3844" s="419"/>
      <c r="C3844" s="419"/>
      <c r="D3844" s="419"/>
      <c r="E3844" s="419"/>
      <c r="T3844" s="420"/>
      <c r="U3844" s="421"/>
      <c r="V3844" s="421"/>
      <c r="W3844" s="421"/>
      <c r="X3844" s="422"/>
      <c r="Y3844" s="419"/>
      <c r="Z3844" s="419"/>
      <c r="AA3844" s="419"/>
    </row>
    <row r="3845" spans="1:27" x14ac:dyDescent="0.25">
      <c r="A3845" s="419"/>
      <c r="C3845" s="419"/>
      <c r="D3845" s="419"/>
      <c r="E3845" s="419"/>
      <c r="T3845" s="420"/>
      <c r="U3845" s="421"/>
      <c r="V3845" s="421"/>
      <c r="W3845" s="421"/>
      <c r="X3845" s="422"/>
      <c r="Y3845" s="419"/>
      <c r="Z3845" s="419"/>
      <c r="AA3845" s="419"/>
    </row>
    <row r="3846" spans="1:27" x14ac:dyDescent="0.25">
      <c r="A3846" s="419"/>
      <c r="C3846" s="419"/>
      <c r="D3846" s="419"/>
      <c r="E3846" s="419"/>
      <c r="T3846" s="420"/>
      <c r="U3846" s="421"/>
      <c r="V3846" s="421"/>
      <c r="W3846" s="421"/>
      <c r="X3846" s="422"/>
      <c r="Y3846" s="419"/>
      <c r="Z3846" s="419"/>
      <c r="AA3846" s="419"/>
    </row>
    <row r="3847" spans="1:27" x14ac:dyDescent="0.25">
      <c r="A3847" s="419"/>
      <c r="C3847" s="419"/>
      <c r="D3847" s="419"/>
      <c r="E3847" s="419"/>
      <c r="T3847" s="420"/>
      <c r="U3847" s="421"/>
      <c r="V3847" s="421"/>
      <c r="W3847" s="421"/>
      <c r="X3847" s="422"/>
      <c r="Y3847" s="419"/>
      <c r="Z3847" s="419"/>
      <c r="AA3847" s="419"/>
    </row>
    <row r="3848" spans="1:27" x14ac:dyDescent="0.25">
      <c r="A3848" s="419"/>
      <c r="C3848" s="419"/>
      <c r="D3848" s="419"/>
      <c r="E3848" s="419"/>
      <c r="T3848" s="420"/>
      <c r="U3848" s="421"/>
      <c r="V3848" s="421"/>
      <c r="W3848" s="421"/>
      <c r="X3848" s="422"/>
      <c r="Y3848" s="419"/>
      <c r="Z3848" s="419"/>
      <c r="AA3848" s="419"/>
    </row>
    <row r="3849" spans="1:27" x14ac:dyDescent="0.25">
      <c r="A3849" s="419"/>
      <c r="C3849" s="419"/>
      <c r="D3849" s="419"/>
      <c r="E3849" s="419"/>
      <c r="T3849" s="420"/>
      <c r="U3849" s="421"/>
      <c r="V3849" s="421"/>
      <c r="W3849" s="421"/>
      <c r="X3849" s="422"/>
      <c r="Y3849" s="419"/>
      <c r="Z3849" s="419"/>
      <c r="AA3849" s="419"/>
    </row>
    <row r="3850" spans="1:27" x14ac:dyDescent="0.25">
      <c r="A3850" s="419"/>
      <c r="C3850" s="419"/>
      <c r="D3850" s="419"/>
      <c r="E3850" s="419"/>
      <c r="T3850" s="420"/>
      <c r="U3850" s="421"/>
      <c r="V3850" s="421"/>
      <c r="W3850" s="421"/>
      <c r="X3850" s="422"/>
      <c r="Y3850" s="419"/>
      <c r="Z3850" s="419"/>
      <c r="AA3850" s="419"/>
    </row>
    <row r="3851" spans="1:27" x14ac:dyDescent="0.25">
      <c r="A3851" s="419"/>
      <c r="C3851" s="419"/>
      <c r="D3851" s="419"/>
      <c r="E3851" s="419"/>
      <c r="T3851" s="420"/>
      <c r="U3851" s="421"/>
      <c r="V3851" s="421"/>
      <c r="W3851" s="421"/>
      <c r="X3851" s="422"/>
      <c r="Y3851" s="419"/>
      <c r="Z3851" s="419"/>
      <c r="AA3851" s="419"/>
    </row>
    <row r="3852" spans="1:27" x14ac:dyDescent="0.25">
      <c r="A3852" s="419"/>
      <c r="C3852" s="419"/>
      <c r="D3852" s="419"/>
      <c r="E3852" s="419"/>
      <c r="T3852" s="420"/>
      <c r="U3852" s="421"/>
      <c r="V3852" s="421"/>
      <c r="W3852" s="421"/>
      <c r="X3852" s="422"/>
      <c r="Y3852" s="419"/>
      <c r="Z3852" s="419"/>
      <c r="AA3852" s="419"/>
    </row>
    <row r="3853" spans="1:27" x14ac:dyDescent="0.25">
      <c r="A3853" s="419"/>
      <c r="C3853" s="419"/>
      <c r="D3853" s="419"/>
      <c r="E3853" s="419"/>
      <c r="T3853" s="420"/>
      <c r="U3853" s="421"/>
      <c r="V3853" s="421"/>
      <c r="W3853" s="421"/>
      <c r="X3853" s="422"/>
      <c r="Y3853" s="419"/>
      <c r="Z3853" s="419"/>
      <c r="AA3853" s="419"/>
    </row>
    <row r="3854" spans="1:27" x14ac:dyDescent="0.25">
      <c r="A3854" s="419"/>
      <c r="C3854" s="419"/>
      <c r="D3854" s="419"/>
      <c r="E3854" s="419"/>
      <c r="T3854" s="420"/>
      <c r="U3854" s="421"/>
      <c r="V3854" s="421"/>
      <c r="W3854" s="421"/>
      <c r="X3854" s="422"/>
      <c r="Y3854" s="419"/>
      <c r="Z3854" s="419"/>
      <c r="AA3854" s="419"/>
    </row>
    <row r="3855" spans="1:27" x14ac:dyDescent="0.25">
      <c r="A3855" s="419"/>
      <c r="C3855" s="419"/>
      <c r="D3855" s="419"/>
      <c r="E3855" s="419"/>
      <c r="T3855" s="420"/>
      <c r="U3855" s="421"/>
      <c r="V3855" s="421"/>
      <c r="W3855" s="421"/>
      <c r="X3855" s="422"/>
      <c r="Y3855" s="419"/>
      <c r="Z3855" s="419"/>
      <c r="AA3855" s="419"/>
    </row>
    <row r="3856" spans="1:27" x14ac:dyDescent="0.25">
      <c r="A3856" s="419"/>
      <c r="C3856" s="419"/>
      <c r="D3856" s="419"/>
      <c r="E3856" s="419"/>
      <c r="T3856" s="420"/>
      <c r="U3856" s="421"/>
      <c r="V3856" s="421"/>
      <c r="W3856" s="421"/>
      <c r="X3856" s="422"/>
      <c r="Y3856" s="419"/>
      <c r="Z3856" s="419"/>
      <c r="AA3856" s="419"/>
    </row>
    <row r="3857" spans="1:27" x14ac:dyDescent="0.25">
      <c r="A3857" s="419"/>
      <c r="C3857" s="419"/>
      <c r="D3857" s="419"/>
      <c r="E3857" s="419"/>
      <c r="T3857" s="420"/>
      <c r="U3857" s="421"/>
      <c r="V3857" s="421"/>
      <c r="W3857" s="421"/>
      <c r="X3857" s="422"/>
      <c r="Y3857" s="419"/>
      <c r="Z3857" s="419"/>
      <c r="AA3857" s="419"/>
    </row>
    <row r="3858" spans="1:27" x14ac:dyDescent="0.25">
      <c r="A3858" s="419"/>
      <c r="C3858" s="419"/>
      <c r="D3858" s="419"/>
      <c r="E3858" s="419"/>
      <c r="T3858" s="420"/>
      <c r="U3858" s="421"/>
      <c r="V3858" s="421"/>
      <c r="W3858" s="421"/>
      <c r="X3858" s="422"/>
      <c r="Y3858" s="419"/>
      <c r="Z3858" s="419"/>
      <c r="AA3858" s="419"/>
    </row>
    <row r="3859" spans="1:27" x14ac:dyDescent="0.25">
      <c r="A3859" s="419"/>
      <c r="C3859" s="419"/>
      <c r="D3859" s="419"/>
      <c r="E3859" s="419"/>
      <c r="T3859" s="420"/>
      <c r="U3859" s="421"/>
      <c r="V3859" s="421"/>
      <c r="W3859" s="421"/>
      <c r="X3859" s="422"/>
      <c r="Y3859" s="419"/>
      <c r="Z3859" s="419"/>
      <c r="AA3859" s="419"/>
    </row>
    <row r="3860" spans="1:27" x14ac:dyDescent="0.25">
      <c r="A3860" s="419"/>
      <c r="C3860" s="419"/>
      <c r="D3860" s="419"/>
      <c r="E3860" s="419"/>
      <c r="T3860" s="420"/>
      <c r="U3860" s="421"/>
      <c r="V3860" s="421"/>
      <c r="W3860" s="421"/>
      <c r="X3860" s="422"/>
      <c r="Y3860" s="419"/>
      <c r="Z3860" s="419"/>
      <c r="AA3860" s="419"/>
    </row>
    <row r="3861" spans="1:27" x14ac:dyDescent="0.25">
      <c r="A3861" s="419"/>
      <c r="C3861" s="419"/>
      <c r="D3861" s="419"/>
      <c r="E3861" s="419"/>
      <c r="T3861" s="420"/>
      <c r="U3861" s="421"/>
      <c r="V3861" s="421"/>
      <c r="W3861" s="421"/>
      <c r="X3861" s="422"/>
      <c r="Y3861" s="419"/>
      <c r="Z3861" s="419"/>
      <c r="AA3861" s="419"/>
    </row>
    <row r="3862" spans="1:27" x14ac:dyDescent="0.25">
      <c r="A3862" s="419"/>
      <c r="C3862" s="419"/>
      <c r="D3862" s="419"/>
      <c r="E3862" s="419"/>
      <c r="T3862" s="420"/>
      <c r="U3862" s="421"/>
      <c r="V3862" s="421"/>
      <c r="W3862" s="421"/>
      <c r="X3862" s="422"/>
      <c r="Y3862" s="419"/>
      <c r="Z3862" s="419"/>
      <c r="AA3862" s="419"/>
    </row>
    <row r="3863" spans="1:27" x14ac:dyDescent="0.25">
      <c r="A3863" s="419"/>
      <c r="C3863" s="419"/>
      <c r="D3863" s="419"/>
      <c r="E3863" s="419"/>
      <c r="T3863" s="420"/>
      <c r="U3863" s="421"/>
      <c r="V3863" s="421"/>
      <c r="W3863" s="421"/>
      <c r="X3863" s="422"/>
      <c r="Y3863" s="419"/>
      <c r="Z3863" s="419"/>
      <c r="AA3863" s="419"/>
    </row>
    <row r="3864" spans="1:27" x14ac:dyDescent="0.25">
      <c r="A3864" s="419"/>
      <c r="C3864" s="419"/>
      <c r="D3864" s="419"/>
      <c r="E3864" s="419"/>
      <c r="T3864" s="420"/>
      <c r="U3864" s="421"/>
      <c r="V3864" s="421"/>
      <c r="W3864" s="421"/>
      <c r="X3864" s="422"/>
      <c r="Y3864" s="419"/>
      <c r="Z3864" s="419"/>
      <c r="AA3864" s="419"/>
    </row>
    <row r="3865" spans="1:27" x14ac:dyDescent="0.25">
      <c r="A3865" s="419"/>
      <c r="C3865" s="419"/>
      <c r="D3865" s="419"/>
      <c r="E3865" s="419"/>
      <c r="T3865" s="420"/>
      <c r="U3865" s="421"/>
      <c r="V3865" s="421"/>
      <c r="W3865" s="421"/>
      <c r="X3865" s="422"/>
      <c r="Y3865" s="419"/>
      <c r="Z3865" s="419"/>
      <c r="AA3865" s="419"/>
    </row>
    <row r="3866" spans="1:27" x14ac:dyDescent="0.25">
      <c r="A3866" s="419"/>
      <c r="C3866" s="419"/>
      <c r="D3866" s="419"/>
      <c r="E3866" s="419"/>
      <c r="T3866" s="420"/>
      <c r="U3866" s="421"/>
      <c r="V3866" s="421"/>
      <c r="W3866" s="421"/>
      <c r="X3866" s="422"/>
      <c r="Y3866" s="419"/>
      <c r="Z3866" s="419"/>
      <c r="AA3866" s="419"/>
    </row>
    <row r="3867" spans="1:27" x14ac:dyDescent="0.25">
      <c r="A3867" s="419"/>
      <c r="C3867" s="419"/>
      <c r="D3867" s="419"/>
      <c r="E3867" s="419"/>
      <c r="T3867" s="420"/>
      <c r="U3867" s="421"/>
      <c r="V3867" s="421"/>
      <c r="W3867" s="421"/>
      <c r="X3867" s="422"/>
      <c r="Y3867" s="419"/>
      <c r="Z3867" s="419"/>
      <c r="AA3867" s="419"/>
    </row>
    <row r="3868" spans="1:27" x14ac:dyDescent="0.25">
      <c r="A3868" s="419"/>
      <c r="C3868" s="419"/>
      <c r="D3868" s="419"/>
      <c r="E3868" s="419"/>
      <c r="T3868" s="420"/>
      <c r="U3868" s="421"/>
      <c r="V3868" s="421"/>
      <c r="W3868" s="421"/>
      <c r="X3868" s="422"/>
      <c r="Y3868" s="419"/>
      <c r="Z3868" s="419"/>
      <c r="AA3868" s="419"/>
    </row>
    <row r="3869" spans="1:27" x14ac:dyDescent="0.25">
      <c r="A3869" s="419"/>
      <c r="C3869" s="419"/>
      <c r="D3869" s="419"/>
      <c r="E3869" s="419"/>
      <c r="T3869" s="420"/>
      <c r="U3869" s="421"/>
      <c r="V3869" s="421"/>
      <c r="W3869" s="421"/>
      <c r="X3869" s="422"/>
      <c r="Y3869" s="419"/>
      <c r="Z3869" s="419"/>
      <c r="AA3869" s="419"/>
    </row>
    <row r="3870" spans="1:27" x14ac:dyDescent="0.25">
      <c r="A3870" s="419"/>
      <c r="C3870" s="419"/>
      <c r="D3870" s="419"/>
      <c r="E3870" s="419"/>
      <c r="T3870" s="420"/>
      <c r="U3870" s="421"/>
      <c r="V3870" s="421"/>
      <c r="W3870" s="421"/>
      <c r="X3870" s="422"/>
      <c r="Y3870" s="419"/>
      <c r="Z3870" s="419"/>
      <c r="AA3870" s="419"/>
    </row>
    <row r="3871" spans="1:27" x14ac:dyDescent="0.25">
      <c r="A3871" s="419"/>
      <c r="C3871" s="419"/>
      <c r="D3871" s="419"/>
      <c r="E3871" s="419"/>
      <c r="T3871" s="420"/>
      <c r="U3871" s="421"/>
      <c r="V3871" s="421"/>
      <c r="W3871" s="421"/>
      <c r="X3871" s="422"/>
      <c r="Y3871" s="419"/>
      <c r="Z3871" s="419"/>
      <c r="AA3871" s="419"/>
    </row>
    <row r="3872" spans="1:27" x14ac:dyDescent="0.25">
      <c r="A3872" s="419"/>
      <c r="C3872" s="419"/>
      <c r="D3872" s="419"/>
      <c r="E3872" s="419"/>
      <c r="T3872" s="420"/>
      <c r="U3872" s="421"/>
      <c r="V3872" s="421"/>
      <c r="W3872" s="421"/>
      <c r="X3872" s="422"/>
      <c r="Y3872" s="419"/>
      <c r="Z3872" s="419"/>
      <c r="AA3872" s="419"/>
    </row>
    <row r="3873" spans="1:27" x14ac:dyDescent="0.25">
      <c r="A3873" s="419"/>
      <c r="C3873" s="419"/>
      <c r="D3873" s="419"/>
      <c r="E3873" s="419"/>
      <c r="T3873" s="420"/>
      <c r="U3873" s="421"/>
      <c r="V3873" s="421"/>
      <c r="W3873" s="421"/>
      <c r="X3873" s="422"/>
      <c r="Y3873" s="419"/>
      <c r="Z3873" s="419"/>
      <c r="AA3873" s="419"/>
    </row>
    <row r="3874" spans="1:27" x14ac:dyDescent="0.25">
      <c r="A3874" s="419"/>
      <c r="C3874" s="419"/>
      <c r="D3874" s="419"/>
      <c r="E3874" s="419"/>
      <c r="T3874" s="420"/>
      <c r="U3874" s="421"/>
      <c r="V3874" s="421"/>
      <c r="W3874" s="421"/>
      <c r="X3874" s="422"/>
      <c r="Y3874" s="419"/>
      <c r="Z3874" s="419"/>
      <c r="AA3874" s="419"/>
    </row>
    <row r="3875" spans="1:27" x14ac:dyDescent="0.25">
      <c r="A3875" s="419"/>
      <c r="C3875" s="419"/>
      <c r="D3875" s="419"/>
      <c r="E3875" s="419"/>
      <c r="T3875" s="420"/>
      <c r="U3875" s="421"/>
      <c r="V3875" s="421"/>
      <c r="W3875" s="421"/>
      <c r="X3875" s="422"/>
      <c r="Y3875" s="419"/>
      <c r="Z3875" s="419"/>
      <c r="AA3875" s="419"/>
    </row>
    <row r="3876" spans="1:27" x14ac:dyDescent="0.25">
      <c r="A3876" s="419"/>
      <c r="C3876" s="419"/>
      <c r="D3876" s="419"/>
      <c r="E3876" s="419"/>
      <c r="T3876" s="420"/>
      <c r="U3876" s="421"/>
      <c r="V3876" s="421"/>
      <c r="W3876" s="421"/>
      <c r="X3876" s="422"/>
      <c r="Y3876" s="419"/>
      <c r="Z3876" s="419"/>
      <c r="AA3876" s="419"/>
    </row>
    <row r="3877" spans="1:27" x14ac:dyDescent="0.25">
      <c r="A3877" s="419"/>
      <c r="C3877" s="419"/>
      <c r="D3877" s="419"/>
      <c r="E3877" s="419"/>
      <c r="T3877" s="420"/>
      <c r="U3877" s="421"/>
      <c r="V3877" s="421"/>
      <c r="W3877" s="421"/>
      <c r="X3877" s="422"/>
      <c r="Y3877" s="419"/>
      <c r="Z3877" s="419"/>
      <c r="AA3877" s="419"/>
    </row>
    <row r="3878" spans="1:27" x14ac:dyDescent="0.25">
      <c r="A3878" s="419"/>
      <c r="C3878" s="419"/>
      <c r="D3878" s="419"/>
      <c r="E3878" s="419"/>
      <c r="T3878" s="420"/>
      <c r="U3878" s="421"/>
      <c r="V3878" s="421"/>
      <c r="W3878" s="421"/>
      <c r="X3878" s="422"/>
      <c r="Y3878" s="419"/>
      <c r="Z3878" s="419"/>
      <c r="AA3878" s="419"/>
    </row>
    <row r="3879" spans="1:27" x14ac:dyDescent="0.25">
      <c r="A3879" s="419"/>
      <c r="C3879" s="419"/>
      <c r="D3879" s="419"/>
      <c r="E3879" s="419"/>
      <c r="T3879" s="420"/>
      <c r="U3879" s="421"/>
      <c r="V3879" s="421"/>
      <c r="W3879" s="421"/>
      <c r="X3879" s="422"/>
      <c r="Y3879" s="419"/>
      <c r="Z3879" s="419"/>
      <c r="AA3879" s="419"/>
    </row>
    <row r="3880" spans="1:27" x14ac:dyDescent="0.25">
      <c r="A3880" s="419"/>
      <c r="C3880" s="419"/>
      <c r="D3880" s="419"/>
      <c r="E3880" s="419"/>
      <c r="T3880" s="420"/>
      <c r="U3880" s="421"/>
      <c r="V3880" s="421"/>
      <c r="W3880" s="421"/>
      <c r="X3880" s="422"/>
      <c r="Y3880" s="419"/>
      <c r="Z3880" s="419"/>
      <c r="AA3880" s="419"/>
    </row>
    <row r="3881" spans="1:27" x14ac:dyDescent="0.25">
      <c r="A3881" s="419"/>
      <c r="C3881" s="419"/>
      <c r="D3881" s="419"/>
      <c r="E3881" s="419"/>
      <c r="T3881" s="420"/>
      <c r="U3881" s="421"/>
      <c r="V3881" s="421"/>
      <c r="W3881" s="421"/>
      <c r="X3881" s="422"/>
      <c r="Y3881" s="419"/>
      <c r="Z3881" s="419"/>
      <c r="AA3881" s="419"/>
    </row>
    <row r="3882" spans="1:27" x14ac:dyDescent="0.25">
      <c r="A3882" s="419"/>
      <c r="C3882" s="419"/>
      <c r="D3882" s="419"/>
      <c r="E3882" s="419"/>
      <c r="T3882" s="420"/>
      <c r="U3882" s="421"/>
      <c r="V3882" s="421"/>
      <c r="W3882" s="421"/>
      <c r="X3882" s="422"/>
      <c r="Y3882" s="419"/>
      <c r="Z3882" s="419"/>
      <c r="AA3882" s="419"/>
    </row>
    <row r="3883" spans="1:27" x14ac:dyDescent="0.25">
      <c r="A3883" s="419"/>
      <c r="C3883" s="419"/>
      <c r="D3883" s="419"/>
      <c r="E3883" s="419"/>
      <c r="T3883" s="420"/>
      <c r="U3883" s="421"/>
      <c r="V3883" s="421"/>
      <c r="W3883" s="421"/>
      <c r="X3883" s="422"/>
      <c r="Y3883" s="419"/>
      <c r="Z3883" s="419"/>
      <c r="AA3883" s="419"/>
    </row>
    <row r="3884" spans="1:27" x14ac:dyDescent="0.25">
      <c r="A3884" s="419"/>
      <c r="C3884" s="419"/>
      <c r="D3884" s="419"/>
      <c r="E3884" s="419"/>
      <c r="T3884" s="420"/>
      <c r="U3884" s="421"/>
      <c r="V3884" s="421"/>
      <c r="W3884" s="421"/>
      <c r="X3884" s="422"/>
      <c r="Y3884" s="419"/>
      <c r="Z3884" s="419"/>
      <c r="AA3884" s="419"/>
    </row>
    <row r="3885" spans="1:27" x14ac:dyDescent="0.25">
      <c r="A3885" s="419"/>
      <c r="C3885" s="419"/>
      <c r="D3885" s="419"/>
      <c r="E3885" s="419"/>
      <c r="T3885" s="420"/>
      <c r="U3885" s="421"/>
      <c r="V3885" s="421"/>
      <c r="W3885" s="421"/>
      <c r="X3885" s="422"/>
      <c r="Y3885" s="419"/>
      <c r="Z3885" s="419"/>
      <c r="AA3885" s="419"/>
    </row>
    <row r="3886" spans="1:27" x14ac:dyDescent="0.25">
      <c r="A3886" s="419"/>
      <c r="C3886" s="419"/>
      <c r="D3886" s="419"/>
      <c r="E3886" s="419"/>
      <c r="T3886" s="420"/>
      <c r="U3886" s="421"/>
      <c r="V3886" s="421"/>
      <c r="W3886" s="421"/>
      <c r="X3886" s="422"/>
      <c r="Y3886" s="419"/>
      <c r="Z3886" s="419"/>
      <c r="AA3886" s="419"/>
    </row>
    <row r="3887" spans="1:27" x14ac:dyDescent="0.25">
      <c r="A3887" s="419"/>
      <c r="C3887" s="419"/>
      <c r="D3887" s="419"/>
      <c r="E3887" s="419"/>
      <c r="T3887" s="420"/>
      <c r="U3887" s="421"/>
      <c r="V3887" s="421"/>
      <c r="W3887" s="421"/>
      <c r="X3887" s="422"/>
      <c r="Y3887" s="419"/>
      <c r="Z3887" s="419"/>
      <c r="AA3887" s="419"/>
    </row>
    <row r="3888" spans="1:27" x14ac:dyDescent="0.25">
      <c r="A3888" s="419"/>
      <c r="C3888" s="419"/>
      <c r="D3888" s="419"/>
      <c r="E3888" s="419"/>
      <c r="T3888" s="420"/>
      <c r="U3888" s="421"/>
      <c r="V3888" s="421"/>
      <c r="W3888" s="421"/>
      <c r="X3888" s="422"/>
      <c r="Y3888" s="419"/>
      <c r="Z3888" s="419"/>
      <c r="AA3888" s="419"/>
    </row>
    <row r="3889" spans="1:27" x14ac:dyDescent="0.25">
      <c r="A3889" s="419"/>
      <c r="C3889" s="419"/>
      <c r="D3889" s="419"/>
      <c r="E3889" s="419"/>
      <c r="T3889" s="420"/>
      <c r="U3889" s="421"/>
      <c r="V3889" s="421"/>
      <c r="W3889" s="421"/>
      <c r="X3889" s="422"/>
      <c r="Y3889" s="419"/>
      <c r="Z3889" s="419"/>
      <c r="AA3889" s="419"/>
    </row>
    <row r="3890" spans="1:27" x14ac:dyDescent="0.25">
      <c r="A3890" s="419"/>
      <c r="C3890" s="419"/>
      <c r="D3890" s="419"/>
      <c r="E3890" s="419"/>
      <c r="T3890" s="420"/>
      <c r="U3890" s="421"/>
      <c r="V3890" s="421"/>
      <c r="W3890" s="421"/>
      <c r="X3890" s="422"/>
      <c r="Y3890" s="419"/>
      <c r="Z3890" s="419"/>
      <c r="AA3890" s="419"/>
    </row>
    <row r="3891" spans="1:27" x14ac:dyDescent="0.25">
      <c r="A3891" s="419"/>
      <c r="C3891" s="419"/>
      <c r="D3891" s="419"/>
      <c r="E3891" s="419"/>
      <c r="T3891" s="420"/>
      <c r="U3891" s="421"/>
      <c r="V3891" s="421"/>
      <c r="W3891" s="421"/>
      <c r="X3891" s="422"/>
      <c r="Y3891" s="419"/>
      <c r="Z3891" s="419"/>
      <c r="AA3891" s="419"/>
    </row>
    <row r="3892" spans="1:27" x14ac:dyDescent="0.25">
      <c r="A3892" s="419"/>
      <c r="C3892" s="419"/>
      <c r="D3892" s="419"/>
      <c r="E3892" s="419"/>
      <c r="T3892" s="420"/>
      <c r="U3892" s="421"/>
      <c r="V3892" s="421"/>
      <c r="W3892" s="421"/>
      <c r="X3892" s="422"/>
      <c r="Y3892" s="419"/>
      <c r="Z3892" s="419"/>
      <c r="AA3892" s="419"/>
    </row>
    <row r="3893" spans="1:27" x14ac:dyDescent="0.25">
      <c r="A3893" s="419"/>
      <c r="C3893" s="419"/>
      <c r="D3893" s="419"/>
      <c r="E3893" s="419"/>
      <c r="T3893" s="420"/>
      <c r="U3893" s="421"/>
      <c r="V3893" s="421"/>
      <c r="W3893" s="421"/>
      <c r="X3893" s="422"/>
      <c r="Y3893" s="419"/>
      <c r="Z3893" s="419"/>
      <c r="AA3893" s="419"/>
    </row>
    <row r="3894" spans="1:27" x14ac:dyDescent="0.25">
      <c r="A3894" s="419"/>
      <c r="C3894" s="419"/>
      <c r="D3894" s="419"/>
      <c r="E3894" s="419"/>
      <c r="T3894" s="420"/>
      <c r="U3894" s="421"/>
      <c r="V3894" s="421"/>
      <c r="W3894" s="421"/>
      <c r="X3894" s="422"/>
      <c r="Y3894" s="419"/>
      <c r="Z3894" s="419"/>
      <c r="AA3894" s="419"/>
    </row>
    <row r="3895" spans="1:27" x14ac:dyDescent="0.25">
      <c r="A3895" s="419"/>
      <c r="C3895" s="419"/>
      <c r="D3895" s="419"/>
      <c r="E3895" s="419"/>
      <c r="T3895" s="420"/>
      <c r="U3895" s="421"/>
      <c r="V3895" s="421"/>
      <c r="W3895" s="421"/>
      <c r="X3895" s="422"/>
      <c r="Y3895" s="419"/>
      <c r="Z3895" s="419"/>
      <c r="AA3895" s="419"/>
    </row>
    <row r="3896" spans="1:27" x14ac:dyDescent="0.25">
      <c r="A3896" s="419"/>
      <c r="C3896" s="419"/>
      <c r="D3896" s="419"/>
      <c r="E3896" s="419"/>
      <c r="T3896" s="420"/>
      <c r="U3896" s="421"/>
      <c r="V3896" s="421"/>
      <c r="W3896" s="421"/>
      <c r="X3896" s="422"/>
      <c r="Y3896" s="419"/>
      <c r="Z3896" s="419"/>
      <c r="AA3896" s="419"/>
    </row>
    <row r="3897" spans="1:27" x14ac:dyDescent="0.25">
      <c r="A3897" s="419"/>
      <c r="C3897" s="419"/>
      <c r="D3897" s="419"/>
      <c r="E3897" s="419"/>
      <c r="T3897" s="420"/>
      <c r="U3897" s="421"/>
      <c r="V3897" s="421"/>
      <c r="W3897" s="421"/>
      <c r="X3897" s="422"/>
      <c r="Y3897" s="419"/>
      <c r="Z3897" s="419"/>
      <c r="AA3897" s="419"/>
    </row>
    <row r="3898" spans="1:27" x14ac:dyDescent="0.25">
      <c r="A3898" s="419"/>
      <c r="C3898" s="419"/>
      <c r="D3898" s="419"/>
      <c r="E3898" s="419"/>
      <c r="T3898" s="420"/>
      <c r="U3898" s="421"/>
      <c r="V3898" s="421"/>
      <c r="W3898" s="421"/>
      <c r="X3898" s="422"/>
      <c r="Y3898" s="419"/>
      <c r="Z3898" s="419"/>
      <c r="AA3898" s="419"/>
    </row>
    <row r="3899" spans="1:27" x14ac:dyDescent="0.25">
      <c r="A3899" s="419"/>
      <c r="C3899" s="419"/>
      <c r="D3899" s="419"/>
      <c r="E3899" s="419"/>
      <c r="T3899" s="420"/>
      <c r="U3899" s="421"/>
      <c r="V3899" s="421"/>
      <c r="W3899" s="421"/>
      <c r="X3899" s="422"/>
      <c r="Y3899" s="419"/>
      <c r="Z3899" s="419"/>
      <c r="AA3899" s="419"/>
    </row>
    <row r="3900" spans="1:27" x14ac:dyDescent="0.25">
      <c r="A3900" s="419"/>
      <c r="C3900" s="419"/>
      <c r="D3900" s="419"/>
      <c r="E3900" s="419"/>
      <c r="T3900" s="420"/>
      <c r="U3900" s="421"/>
      <c r="V3900" s="421"/>
      <c r="W3900" s="421"/>
      <c r="X3900" s="422"/>
      <c r="Y3900" s="419"/>
      <c r="Z3900" s="419"/>
      <c r="AA3900" s="419"/>
    </row>
    <row r="3901" spans="1:27" x14ac:dyDescent="0.25">
      <c r="A3901" s="419"/>
      <c r="C3901" s="419"/>
      <c r="D3901" s="419"/>
      <c r="E3901" s="419"/>
      <c r="T3901" s="420"/>
      <c r="U3901" s="421"/>
      <c r="V3901" s="421"/>
      <c r="W3901" s="421"/>
      <c r="X3901" s="422"/>
      <c r="Y3901" s="419"/>
      <c r="Z3901" s="419"/>
      <c r="AA3901" s="419"/>
    </row>
    <row r="3902" spans="1:27" x14ac:dyDescent="0.25">
      <c r="A3902" s="419"/>
      <c r="C3902" s="419"/>
      <c r="D3902" s="419"/>
      <c r="E3902" s="419"/>
      <c r="T3902" s="420"/>
      <c r="U3902" s="421"/>
      <c r="V3902" s="421"/>
      <c r="W3902" s="421"/>
      <c r="X3902" s="422"/>
      <c r="Y3902" s="419"/>
      <c r="Z3902" s="419"/>
      <c r="AA3902" s="419"/>
    </row>
    <row r="3903" spans="1:27" x14ac:dyDescent="0.25">
      <c r="A3903" s="419"/>
      <c r="C3903" s="419"/>
      <c r="D3903" s="419"/>
      <c r="E3903" s="419"/>
      <c r="T3903" s="420"/>
      <c r="U3903" s="421"/>
      <c r="V3903" s="421"/>
      <c r="W3903" s="421"/>
      <c r="X3903" s="422"/>
      <c r="Y3903" s="419"/>
      <c r="Z3903" s="419"/>
      <c r="AA3903" s="419"/>
    </row>
    <row r="3904" spans="1:27" x14ac:dyDescent="0.25">
      <c r="A3904" s="419"/>
      <c r="C3904" s="419"/>
      <c r="D3904" s="419"/>
      <c r="E3904" s="419"/>
      <c r="T3904" s="420"/>
      <c r="U3904" s="421"/>
      <c r="V3904" s="421"/>
      <c r="W3904" s="421"/>
      <c r="X3904" s="422"/>
      <c r="Y3904" s="419"/>
      <c r="Z3904" s="419"/>
      <c r="AA3904" s="419"/>
    </row>
    <row r="3905" spans="1:27" x14ac:dyDescent="0.25">
      <c r="A3905" s="419"/>
      <c r="C3905" s="419"/>
      <c r="D3905" s="419"/>
      <c r="E3905" s="419"/>
      <c r="T3905" s="420"/>
      <c r="U3905" s="421"/>
      <c r="V3905" s="421"/>
      <c r="W3905" s="421"/>
      <c r="X3905" s="422"/>
      <c r="Y3905" s="419"/>
      <c r="Z3905" s="419"/>
      <c r="AA3905" s="419"/>
    </row>
    <row r="3906" spans="1:27" x14ac:dyDescent="0.25">
      <c r="A3906" s="419"/>
      <c r="C3906" s="419"/>
      <c r="D3906" s="419"/>
      <c r="E3906" s="419"/>
      <c r="T3906" s="420"/>
      <c r="U3906" s="421"/>
      <c r="V3906" s="421"/>
      <c r="W3906" s="421"/>
      <c r="X3906" s="422"/>
      <c r="Y3906" s="419"/>
      <c r="Z3906" s="419"/>
      <c r="AA3906" s="419"/>
    </row>
    <row r="3907" spans="1:27" x14ac:dyDescent="0.25">
      <c r="A3907" s="419"/>
      <c r="C3907" s="419"/>
      <c r="D3907" s="419"/>
      <c r="E3907" s="419"/>
      <c r="T3907" s="420"/>
      <c r="U3907" s="421"/>
      <c r="V3907" s="421"/>
      <c r="W3907" s="421"/>
      <c r="X3907" s="422"/>
      <c r="Y3907" s="419"/>
      <c r="Z3907" s="419"/>
      <c r="AA3907" s="419"/>
    </row>
    <row r="3908" spans="1:27" x14ac:dyDescent="0.25">
      <c r="A3908" s="419"/>
      <c r="C3908" s="419"/>
      <c r="D3908" s="419"/>
      <c r="E3908" s="419"/>
      <c r="T3908" s="420"/>
      <c r="U3908" s="421"/>
      <c r="V3908" s="421"/>
      <c r="W3908" s="421"/>
      <c r="X3908" s="422"/>
      <c r="Y3908" s="419"/>
      <c r="Z3908" s="419"/>
      <c r="AA3908" s="419"/>
    </row>
    <row r="3909" spans="1:27" x14ac:dyDescent="0.25">
      <c r="A3909" s="419"/>
      <c r="C3909" s="419"/>
      <c r="D3909" s="419"/>
      <c r="E3909" s="419"/>
      <c r="T3909" s="420"/>
      <c r="U3909" s="421"/>
      <c r="V3909" s="421"/>
      <c r="W3909" s="421"/>
      <c r="X3909" s="422"/>
      <c r="Y3909" s="419"/>
      <c r="Z3909" s="419"/>
      <c r="AA3909" s="419"/>
    </row>
    <row r="3910" spans="1:27" x14ac:dyDescent="0.25">
      <c r="A3910" s="419"/>
      <c r="C3910" s="419"/>
      <c r="D3910" s="419"/>
      <c r="E3910" s="419"/>
      <c r="T3910" s="420"/>
      <c r="U3910" s="421"/>
      <c r="V3910" s="421"/>
      <c r="W3910" s="421"/>
      <c r="X3910" s="422"/>
      <c r="Y3910" s="419"/>
      <c r="Z3910" s="419"/>
      <c r="AA3910" s="419"/>
    </row>
    <row r="3911" spans="1:27" x14ac:dyDescent="0.25">
      <c r="A3911" s="419"/>
      <c r="C3911" s="419"/>
      <c r="D3911" s="419"/>
      <c r="E3911" s="419"/>
      <c r="T3911" s="420"/>
      <c r="U3911" s="421"/>
      <c r="V3911" s="421"/>
      <c r="W3911" s="421"/>
      <c r="X3911" s="422"/>
      <c r="Y3911" s="419"/>
      <c r="Z3911" s="419"/>
      <c r="AA3911" s="419"/>
    </row>
    <row r="3912" spans="1:27" x14ac:dyDescent="0.25">
      <c r="A3912" s="419"/>
      <c r="C3912" s="419"/>
      <c r="D3912" s="419"/>
      <c r="E3912" s="419"/>
      <c r="T3912" s="420"/>
      <c r="U3912" s="421"/>
      <c r="V3912" s="421"/>
      <c r="W3912" s="421"/>
      <c r="X3912" s="422"/>
      <c r="Y3912" s="419"/>
      <c r="Z3912" s="419"/>
      <c r="AA3912" s="419"/>
    </row>
    <row r="3913" spans="1:27" x14ac:dyDescent="0.25">
      <c r="A3913" s="419"/>
      <c r="C3913" s="419"/>
      <c r="D3913" s="419"/>
      <c r="E3913" s="419"/>
      <c r="T3913" s="420"/>
      <c r="U3913" s="421"/>
      <c r="V3913" s="421"/>
      <c r="W3913" s="421"/>
      <c r="X3913" s="422"/>
      <c r="Y3913" s="419"/>
      <c r="Z3913" s="419"/>
      <c r="AA3913" s="419"/>
    </row>
    <row r="3914" spans="1:27" x14ac:dyDescent="0.25">
      <c r="A3914" s="419"/>
      <c r="C3914" s="419"/>
      <c r="D3914" s="419"/>
      <c r="E3914" s="419"/>
      <c r="T3914" s="420"/>
      <c r="U3914" s="421"/>
      <c r="V3914" s="421"/>
      <c r="W3914" s="421"/>
      <c r="X3914" s="422"/>
      <c r="Y3914" s="419"/>
      <c r="Z3914" s="419"/>
      <c r="AA3914" s="419"/>
    </row>
    <row r="3915" spans="1:27" x14ac:dyDescent="0.25">
      <c r="A3915" s="419"/>
      <c r="C3915" s="419"/>
      <c r="D3915" s="419"/>
      <c r="E3915" s="419"/>
      <c r="T3915" s="420"/>
      <c r="U3915" s="421"/>
      <c r="V3915" s="421"/>
      <c r="W3915" s="421"/>
      <c r="X3915" s="422"/>
      <c r="Y3915" s="419"/>
      <c r="Z3915" s="419"/>
      <c r="AA3915" s="419"/>
    </row>
    <row r="3916" spans="1:27" x14ac:dyDescent="0.25">
      <c r="A3916" s="419"/>
      <c r="C3916" s="419"/>
      <c r="D3916" s="419"/>
      <c r="E3916" s="419"/>
      <c r="T3916" s="420"/>
      <c r="U3916" s="421"/>
      <c r="V3916" s="421"/>
      <c r="W3916" s="421"/>
      <c r="X3916" s="422"/>
      <c r="Y3916" s="419"/>
      <c r="Z3916" s="419"/>
      <c r="AA3916" s="419"/>
    </row>
    <row r="3917" spans="1:27" x14ac:dyDescent="0.25">
      <c r="A3917" s="419"/>
      <c r="C3917" s="419"/>
      <c r="D3917" s="419"/>
      <c r="E3917" s="419"/>
      <c r="T3917" s="420"/>
      <c r="U3917" s="421"/>
      <c r="V3917" s="421"/>
      <c r="W3917" s="421"/>
      <c r="X3917" s="422"/>
      <c r="Y3917" s="419"/>
      <c r="Z3917" s="419"/>
      <c r="AA3917" s="419"/>
    </row>
    <row r="3918" spans="1:27" x14ac:dyDescent="0.25">
      <c r="A3918" s="419"/>
      <c r="C3918" s="419"/>
      <c r="D3918" s="419"/>
      <c r="E3918" s="419"/>
      <c r="T3918" s="420"/>
      <c r="U3918" s="421"/>
      <c r="V3918" s="421"/>
      <c r="W3918" s="421"/>
      <c r="X3918" s="422"/>
      <c r="Y3918" s="419"/>
      <c r="Z3918" s="419"/>
      <c r="AA3918" s="419"/>
    </row>
    <row r="3919" spans="1:27" x14ac:dyDescent="0.25">
      <c r="A3919" s="419"/>
      <c r="C3919" s="419"/>
      <c r="D3919" s="419"/>
      <c r="E3919" s="419"/>
      <c r="T3919" s="420"/>
      <c r="U3919" s="421"/>
      <c r="V3919" s="421"/>
      <c r="W3919" s="421"/>
      <c r="X3919" s="422"/>
      <c r="Y3919" s="419"/>
      <c r="Z3919" s="419"/>
      <c r="AA3919" s="419"/>
    </row>
    <row r="3920" spans="1:27" x14ac:dyDescent="0.25">
      <c r="A3920" s="419"/>
      <c r="C3920" s="419"/>
      <c r="D3920" s="419"/>
      <c r="E3920" s="419"/>
      <c r="T3920" s="420"/>
      <c r="U3920" s="421"/>
      <c r="V3920" s="421"/>
      <c r="W3920" s="421"/>
      <c r="X3920" s="422"/>
      <c r="Y3920" s="419"/>
      <c r="Z3920" s="419"/>
      <c r="AA3920" s="419"/>
    </row>
    <row r="3921" spans="1:27" x14ac:dyDescent="0.25">
      <c r="A3921" s="419"/>
      <c r="C3921" s="419"/>
      <c r="D3921" s="419"/>
      <c r="E3921" s="419"/>
      <c r="T3921" s="420"/>
      <c r="U3921" s="421"/>
      <c r="V3921" s="421"/>
      <c r="W3921" s="421"/>
      <c r="X3921" s="422"/>
      <c r="Y3921" s="419"/>
      <c r="Z3921" s="419"/>
      <c r="AA3921" s="419"/>
    </row>
    <row r="3922" spans="1:27" x14ac:dyDescent="0.25">
      <c r="A3922" s="419"/>
      <c r="C3922" s="419"/>
      <c r="D3922" s="419"/>
      <c r="E3922" s="419"/>
      <c r="T3922" s="420"/>
      <c r="U3922" s="421"/>
      <c r="V3922" s="421"/>
      <c r="W3922" s="421"/>
      <c r="X3922" s="422"/>
      <c r="Y3922" s="419"/>
      <c r="Z3922" s="419"/>
      <c r="AA3922" s="419"/>
    </row>
    <row r="3923" spans="1:27" x14ac:dyDescent="0.25">
      <c r="A3923" s="419"/>
      <c r="C3923" s="419"/>
      <c r="D3923" s="419"/>
      <c r="E3923" s="419"/>
      <c r="T3923" s="420"/>
      <c r="U3923" s="421"/>
      <c r="V3923" s="421"/>
      <c r="W3923" s="421"/>
      <c r="X3923" s="422"/>
      <c r="Y3923" s="419"/>
      <c r="Z3923" s="419"/>
      <c r="AA3923" s="419"/>
    </row>
    <row r="3924" spans="1:27" x14ac:dyDescent="0.25">
      <c r="A3924" s="419"/>
      <c r="C3924" s="419"/>
      <c r="D3924" s="419"/>
      <c r="E3924" s="419"/>
      <c r="T3924" s="420"/>
      <c r="U3924" s="421"/>
      <c r="V3924" s="421"/>
      <c r="W3924" s="421"/>
      <c r="X3924" s="422"/>
      <c r="Y3924" s="419"/>
      <c r="Z3924" s="419"/>
      <c r="AA3924" s="419"/>
    </row>
    <row r="3925" spans="1:27" x14ac:dyDescent="0.25">
      <c r="A3925" s="419"/>
      <c r="C3925" s="419"/>
      <c r="D3925" s="419"/>
      <c r="E3925" s="419"/>
      <c r="T3925" s="420"/>
      <c r="U3925" s="421"/>
      <c r="V3925" s="421"/>
      <c r="W3925" s="421"/>
      <c r="X3925" s="422"/>
      <c r="Y3925" s="419"/>
      <c r="Z3925" s="419"/>
      <c r="AA3925" s="419"/>
    </row>
    <row r="3926" spans="1:27" x14ac:dyDescent="0.25">
      <c r="A3926" s="419"/>
      <c r="C3926" s="419"/>
      <c r="D3926" s="419"/>
      <c r="E3926" s="419"/>
      <c r="T3926" s="420"/>
      <c r="U3926" s="421"/>
      <c r="V3926" s="421"/>
      <c r="W3926" s="421"/>
      <c r="X3926" s="422"/>
      <c r="Y3926" s="419"/>
      <c r="Z3926" s="419"/>
      <c r="AA3926" s="419"/>
    </row>
    <row r="3927" spans="1:27" x14ac:dyDescent="0.25">
      <c r="A3927" s="419"/>
      <c r="C3927" s="419"/>
      <c r="D3927" s="419"/>
      <c r="E3927" s="419"/>
      <c r="T3927" s="420"/>
      <c r="U3927" s="421"/>
      <c r="V3927" s="421"/>
      <c r="W3927" s="421"/>
      <c r="X3927" s="422"/>
      <c r="Y3927" s="419"/>
      <c r="Z3927" s="419"/>
      <c r="AA3927" s="419"/>
    </row>
    <row r="3928" spans="1:27" x14ac:dyDescent="0.25">
      <c r="A3928" s="419"/>
      <c r="C3928" s="419"/>
      <c r="D3928" s="419"/>
      <c r="E3928" s="419"/>
      <c r="T3928" s="420"/>
      <c r="U3928" s="421"/>
      <c r="V3928" s="421"/>
      <c r="W3928" s="421"/>
      <c r="X3928" s="422"/>
      <c r="Y3928" s="419"/>
      <c r="Z3928" s="419"/>
      <c r="AA3928" s="419"/>
    </row>
    <row r="3929" spans="1:27" x14ac:dyDescent="0.25">
      <c r="A3929" s="419"/>
      <c r="C3929" s="419"/>
      <c r="D3929" s="419"/>
      <c r="E3929" s="419"/>
      <c r="T3929" s="420"/>
      <c r="U3929" s="421"/>
      <c r="V3929" s="421"/>
      <c r="W3929" s="421"/>
      <c r="X3929" s="422"/>
      <c r="Y3929" s="419"/>
      <c r="Z3929" s="419"/>
      <c r="AA3929" s="419"/>
    </row>
    <row r="3930" spans="1:27" x14ac:dyDescent="0.25">
      <c r="A3930" s="419"/>
      <c r="C3930" s="419"/>
      <c r="D3930" s="419"/>
      <c r="E3930" s="419"/>
      <c r="T3930" s="420"/>
      <c r="U3930" s="421"/>
      <c r="V3930" s="421"/>
      <c r="W3930" s="421"/>
      <c r="X3930" s="422"/>
      <c r="Y3930" s="419"/>
      <c r="Z3930" s="419"/>
      <c r="AA3930" s="419"/>
    </row>
    <row r="3931" spans="1:27" x14ac:dyDescent="0.25">
      <c r="A3931" s="419"/>
      <c r="C3931" s="419"/>
      <c r="D3931" s="419"/>
      <c r="E3931" s="419"/>
      <c r="T3931" s="420"/>
      <c r="U3931" s="421"/>
      <c r="V3931" s="421"/>
      <c r="W3931" s="421"/>
      <c r="X3931" s="422"/>
      <c r="Y3931" s="419"/>
      <c r="Z3931" s="419"/>
      <c r="AA3931" s="419"/>
    </row>
    <row r="3932" spans="1:27" x14ac:dyDescent="0.25">
      <c r="A3932" s="419"/>
      <c r="C3932" s="419"/>
      <c r="D3932" s="419"/>
      <c r="E3932" s="419"/>
      <c r="T3932" s="420"/>
      <c r="U3932" s="421"/>
      <c r="V3932" s="421"/>
      <c r="W3932" s="421"/>
      <c r="X3932" s="422"/>
      <c r="Y3932" s="419"/>
      <c r="Z3932" s="419"/>
      <c r="AA3932" s="419"/>
    </row>
    <row r="3933" spans="1:27" x14ac:dyDescent="0.25">
      <c r="A3933" s="419"/>
      <c r="C3933" s="419"/>
      <c r="D3933" s="419"/>
      <c r="E3933" s="419"/>
      <c r="T3933" s="420"/>
      <c r="U3933" s="421"/>
      <c r="V3933" s="421"/>
      <c r="W3933" s="421"/>
      <c r="X3933" s="422"/>
      <c r="Y3933" s="419"/>
      <c r="Z3933" s="419"/>
      <c r="AA3933" s="419"/>
    </row>
    <row r="3934" spans="1:27" x14ac:dyDescent="0.25">
      <c r="A3934" s="419"/>
      <c r="C3934" s="419"/>
      <c r="D3934" s="419"/>
      <c r="E3934" s="419"/>
      <c r="T3934" s="420"/>
      <c r="U3934" s="421"/>
      <c r="V3934" s="421"/>
      <c r="W3934" s="421"/>
      <c r="X3934" s="422"/>
      <c r="Y3934" s="419"/>
      <c r="Z3934" s="419"/>
      <c r="AA3934" s="419"/>
    </row>
    <row r="3935" spans="1:27" x14ac:dyDescent="0.25">
      <c r="A3935" s="419"/>
      <c r="C3935" s="419"/>
      <c r="D3935" s="419"/>
      <c r="E3935" s="419"/>
      <c r="T3935" s="420"/>
      <c r="U3935" s="421"/>
      <c r="V3935" s="421"/>
      <c r="W3935" s="421"/>
      <c r="X3935" s="422"/>
      <c r="Y3935" s="419"/>
      <c r="Z3935" s="419"/>
      <c r="AA3935" s="419"/>
    </row>
    <row r="3936" spans="1:27" x14ac:dyDescent="0.25">
      <c r="A3936" s="419"/>
      <c r="C3936" s="419"/>
      <c r="D3936" s="419"/>
      <c r="E3936" s="419"/>
      <c r="T3936" s="420"/>
      <c r="U3936" s="421"/>
      <c r="V3936" s="421"/>
      <c r="W3936" s="421"/>
      <c r="X3936" s="422"/>
      <c r="Y3936" s="419"/>
      <c r="Z3936" s="419"/>
      <c r="AA3936" s="419"/>
    </row>
    <row r="3937" spans="1:27" x14ac:dyDescent="0.25">
      <c r="A3937" s="419"/>
      <c r="C3937" s="419"/>
      <c r="D3937" s="419"/>
      <c r="E3937" s="419"/>
      <c r="T3937" s="420"/>
      <c r="U3937" s="421"/>
      <c r="V3937" s="421"/>
      <c r="W3937" s="421"/>
      <c r="X3937" s="422"/>
      <c r="Y3937" s="419"/>
      <c r="Z3937" s="419"/>
      <c r="AA3937" s="419"/>
    </row>
    <row r="3938" spans="1:27" x14ac:dyDescent="0.25">
      <c r="A3938" s="419"/>
      <c r="C3938" s="419"/>
      <c r="D3938" s="419"/>
      <c r="E3938" s="419"/>
      <c r="T3938" s="420"/>
      <c r="U3938" s="421"/>
      <c r="V3938" s="421"/>
      <c r="W3938" s="421"/>
      <c r="X3938" s="422"/>
      <c r="Y3938" s="419"/>
      <c r="Z3938" s="419"/>
      <c r="AA3938" s="419"/>
    </row>
    <row r="3939" spans="1:27" x14ac:dyDescent="0.25">
      <c r="A3939" s="419"/>
      <c r="C3939" s="419"/>
      <c r="D3939" s="419"/>
      <c r="E3939" s="419"/>
      <c r="T3939" s="420"/>
      <c r="U3939" s="421"/>
      <c r="V3939" s="421"/>
      <c r="W3939" s="421"/>
      <c r="X3939" s="422"/>
      <c r="Y3939" s="419"/>
      <c r="Z3939" s="419"/>
      <c r="AA3939" s="419"/>
    </row>
    <row r="3940" spans="1:27" x14ac:dyDescent="0.25">
      <c r="A3940" s="419"/>
      <c r="C3940" s="419"/>
      <c r="D3940" s="419"/>
      <c r="E3940" s="419"/>
      <c r="T3940" s="420"/>
      <c r="U3940" s="421"/>
      <c r="V3940" s="421"/>
      <c r="W3940" s="421"/>
      <c r="X3940" s="422"/>
      <c r="Y3940" s="419"/>
      <c r="Z3940" s="419"/>
      <c r="AA3940" s="419"/>
    </row>
    <row r="3941" spans="1:27" x14ac:dyDescent="0.25">
      <c r="A3941" s="419"/>
      <c r="C3941" s="419"/>
      <c r="D3941" s="419"/>
      <c r="E3941" s="419"/>
      <c r="T3941" s="420"/>
      <c r="U3941" s="421"/>
      <c r="V3941" s="421"/>
      <c r="W3941" s="421"/>
      <c r="X3941" s="422"/>
      <c r="Y3941" s="419"/>
      <c r="Z3941" s="419"/>
      <c r="AA3941" s="419"/>
    </row>
    <row r="3942" spans="1:27" x14ac:dyDescent="0.25">
      <c r="A3942" s="419"/>
      <c r="C3942" s="419"/>
      <c r="D3942" s="419"/>
      <c r="E3942" s="419"/>
      <c r="T3942" s="420"/>
      <c r="U3942" s="421"/>
      <c r="V3942" s="421"/>
      <c r="W3942" s="421"/>
      <c r="X3942" s="422"/>
      <c r="Y3942" s="419"/>
      <c r="Z3942" s="419"/>
      <c r="AA3942" s="419"/>
    </row>
    <row r="3943" spans="1:27" x14ac:dyDescent="0.25">
      <c r="A3943" s="419"/>
      <c r="C3943" s="419"/>
      <c r="D3943" s="419"/>
      <c r="E3943" s="419"/>
      <c r="T3943" s="420"/>
      <c r="U3943" s="421"/>
      <c r="V3943" s="421"/>
      <c r="W3943" s="421"/>
      <c r="X3943" s="422"/>
      <c r="Y3943" s="419"/>
      <c r="Z3943" s="419"/>
      <c r="AA3943" s="419"/>
    </row>
    <row r="3944" spans="1:27" x14ac:dyDescent="0.25">
      <c r="A3944" s="419"/>
      <c r="C3944" s="419"/>
      <c r="D3944" s="419"/>
      <c r="E3944" s="419"/>
      <c r="T3944" s="420"/>
      <c r="U3944" s="421"/>
      <c r="V3944" s="421"/>
      <c r="W3944" s="421"/>
      <c r="X3944" s="422"/>
      <c r="Y3944" s="419"/>
      <c r="Z3944" s="419"/>
      <c r="AA3944" s="419"/>
    </row>
    <row r="3945" spans="1:27" x14ac:dyDescent="0.25">
      <c r="A3945" s="419"/>
      <c r="C3945" s="419"/>
      <c r="D3945" s="419"/>
      <c r="E3945" s="419"/>
      <c r="T3945" s="420"/>
      <c r="U3945" s="421"/>
      <c r="V3945" s="421"/>
      <c r="W3945" s="421"/>
      <c r="X3945" s="422"/>
      <c r="Y3945" s="419"/>
      <c r="Z3945" s="419"/>
      <c r="AA3945" s="419"/>
    </row>
    <row r="3946" spans="1:27" x14ac:dyDescent="0.25">
      <c r="A3946" s="419"/>
      <c r="C3946" s="419"/>
      <c r="D3946" s="419"/>
      <c r="E3946" s="419"/>
      <c r="T3946" s="420"/>
      <c r="U3946" s="421"/>
      <c r="V3946" s="421"/>
      <c r="W3946" s="421"/>
      <c r="X3946" s="422"/>
      <c r="Y3946" s="419"/>
      <c r="Z3946" s="419"/>
      <c r="AA3946" s="419"/>
    </row>
    <row r="3947" spans="1:27" x14ac:dyDescent="0.25">
      <c r="A3947" s="419"/>
      <c r="C3947" s="419"/>
      <c r="D3947" s="419"/>
      <c r="E3947" s="419"/>
      <c r="T3947" s="420"/>
      <c r="U3947" s="421"/>
      <c r="V3947" s="421"/>
      <c r="W3947" s="421"/>
      <c r="X3947" s="422"/>
      <c r="Y3947" s="419"/>
      <c r="Z3947" s="419"/>
      <c r="AA3947" s="419"/>
    </row>
    <row r="3948" spans="1:27" x14ac:dyDescent="0.25">
      <c r="A3948" s="419"/>
      <c r="C3948" s="419"/>
      <c r="D3948" s="419"/>
      <c r="E3948" s="419"/>
      <c r="T3948" s="420"/>
      <c r="U3948" s="421"/>
      <c r="V3948" s="421"/>
      <c r="W3948" s="421"/>
      <c r="X3948" s="422"/>
      <c r="Y3948" s="419"/>
      <c r="Z3948" s="419"/>
      <c r="AA3948" s="419"/>
    </row>
    <row r="3949" spans="1:27" x14ac:dyDescent="0.25">
      <c r="A3949" s="419"/>
      <c r="C3949" s="419"/>
      <c r="D3949" s="419"/>
      <c r="E3949" s="419"/>
      <c r="T3949" s="420"/>
      <c r="U3949" s="421"/>
      <c r="V3949" s="421"/>
      <c r="W3949" s="421"/>
      <c r="X3949" s="422"/>
      <c r="Y3949" s="419"/>
      <c r="Z3949" s="419"/>
      <c r="AA3949" s="419"/>
    </row>
    <row r="3950" spans="1:27" x14ac:dyDescent="0.25">
      <c r="A3950" s="419"/>
      <c r="C3950" s="419"/>
      <c r="D3950" s="419"/>
      <c r="E3950" s="419"/>
      <c r="T3950" s="420"/>
      <c r="U3950" s="421"/>
      <c r="V3950" s="421"/>
      <c r="W3950" s="421"/>
      <c r="X3950" s="422"/>
      <c r="Y3950" s="419"/>
      <c r="Z3950" s="419"/>
      <c r="AA3950" s="419"/>
    </row>
    <row r="3951" spans="1:27" x14ac:dyDescent="0.25">
      <c r="A3951" s="419"/>
      <c r="C3951" s="419"/>
      <c r="D3951" s="419"/>
      <c r="E3951" s="419"/>
      <c r="T3951" s="420"/>
      <c r="U3951" s="421"/>
      <c r="V3951" s="421"/>
      <c r="W3951" s="421"/>
      <c r="X3951" s="422"/>
      <c r="Y3951" s="419"/>
      <c r="Z3951" s="419"/>
      <c r="AA3951" s="419"/>
    </row>
    <row r="3952" spans="1:27" x14ac:dyDescent="0.25">
      <c r="A3952" s="419"/>
      <c r="C3952" s="419"/>
      <c r="D3952" s="419"/>
      <c r="E3952" s="419"/>
      <c r="T3952" s="420"/>
      <c r="U3952" s="421"/>
      <c r="V3952" s="421"/>
      <c r="W3952" s="421"/>
      <c r="X3952" s="422"/>
      <c r="Y3952" s="419"/>
      <c r="Z3952" s="419"/>
      <c r="AA3952" s="419"/>
    </row>
    <row r="3953" spans="1:27" x14ac:dyDescent="0.25">
      <c r="A3953" s="419"/>
      <c r="C3953" s="419"/>
      <c r="D3953" s="419"/>
      <c r="E3953" s="419"/>
      <c r="T3953" s="420"/>
      <c r="U3953" s="421"/>
      <c r="V3953" s="421"/>
      <c r="W3953" s="421"/>
      <c r="X3953" s="422"/>
      <c r="Y3953" s="419"/>
      <c r="Z3953" s="419"/>
      <c r="AA3953" s="419"/>
    </row>
    <row r="3954" spans="1:27" x14ac:dyDescent="0.25">
      <c r="A3954" s="419"/>
      <c r="C3954" s="419"/>
      <c r="D3954" s="419"/>
      <c r="E3954" s="419"/>
      <c r="T3954" s="420"/>
      <c r="U3954" s="421"/>
      <c r="V3954" s="421"/>
      <c r="W3954" s="421"/>
      <c r="X3954" s="422"/>
      <c r="Y3954" s="419"/>
      <c r="Z3954" s="419"/>
      <c r="AA3954" s="419"/>
    </row>
    <row r="3955" spans="1:27" x14ac:dyDescent="0.25">
      <c r="A3955" s="419"/>
      <c r="C3955" s="419"/>
      <c r="D3955" s="419"/>
      <c r="E3955" s="419"/>
      <c r="T3955" s="420"/>
      <c r="U3955" s="421"/>
      <c r="V3955" s="421"/>
      <c r="W3955" s="421"/>
      <c r="X3955" s="422"/>
      <c r="Y3955" s="419"/>
      <c r="Z3955" s="419"/>
      <c r="AA3955" s="419"/>
    </row>
    <row r="3956" spans="1:27" x14ac:dyDescent="0.25">
      <c r="A3956" s="419"/>
      <c r="C3956" s="419"/>
      <c r="D3956" s="419"/>
      <c r="E3956" s="419"/>
      <c r="T3956" s="420"/>
      <c r="U3956" s="421"/>
      <c r="V3956" s="421"/>
      <c r="W3956" s="421"/>
      <c r="X3956" s="422"/>
      <c r="Y3956" s="419"/>
      <c r="Z3956" s="419"/>
      <c r="AA3956" s="419"/>
    </row>
    <row r="3957" spans="1:27" x14ac:dyDescent="0.25">
      <c r="A3957" s="419"/>
      <c r="C3957" s="419"/>
      <c r="D3957" s="419"/>
      <c r="E3957" s="419"/>
      <c r="T3957" s="420"/>
      <c r="U3957" s="421"/>
      <c r="V3957" s="421"/>
      <c r="W3957" s="421"/>
      <c r="X3957" s="422"/>
      <c r="Y3957" s="419"/>
      <c r="Z3957" s="419"/>
      <c r="AA3957" s="419"/>
    </row>
    <row r="3958" spans="1:27" x14ac:dyDescent="0.25">
      <c r="A3958" s="419"/>
      <c r="C3958" s="419"/>
      <c r="D3958" s="419"/>
      <c r="E3958" s="419"/>
      <c r="T3958" s="420"/>
      <c r="U3958" s="421"/>
      <c r="V3958" s="421"/>
      <c r="W3958" s="421"/>
      <c r="X3958" s="422"/>
      <c r="Y3958" s="419"/>
      <c r="Z3958" s="419"/>
      <c r="AA3958" s="419"/>
    </row>
    <row r="3959" spans="1:27" x14ac:dyDescent="0.25">
      <c r="A3959" s="419"/>
      <c r="C3959" s="419"/>
      <c r="D3959" s="419"/>
      <c r="E3959" s="419"/>
      <c r="T3959" s="420"/>
      <c r="U3959" s="421"/>
      <c r="V3959" s="421"/>
      <c r="W3959" s="421"/>
      <c r="X3959" s="422"/>
      <c r="Y3959" s="419"/>
      <c r="Z3959" s="419"/>
      <c r="AA3959" s="419"/>
    </row>
    <row r="3960" spans="1:27" x14ac:dyDescent="0.25">
      <c r="A3960" s="419"/>
      <c r="C3960" s="419"/>
      <c r="D3960" s="419"/>
      <c r="E3960" s="419"/>
      <c r="T3960" s="420"/>
      <c r="U3960" s="421"/>
      <c r="V3960" s="421"/>
      <c r="W3960" s="421"/>
      <c r="X3960" s="422"/>
      <c r="Y3960" s="419"/>
      <c r="Z3960" s="419"/>
      <c r="AA3960" s="419"/>
    </row>
    <row r="3961" spans="1:27" x14ac:dyDescent="0.25">
      <c r="A3961" s="419"/>
      <c r="C3961" s="419"/>
      <c r="D3961" s="419"/>
      <c r="E3961" s="419"/>
      <c r="T3961" s="420"/>
      <c r="U3961" s="421"/>
      <c r="V3961" s="421"/>
      <c r="W3961" s="421"/>
      <c r="X3961" s="422"/>
      <c r="Y3961" s="419"/>
      <c r="Z3961" s="419"/>
      <c r="AA3961" s="419"/>
    </row>
    <row r="3962" spans="1:27" x14ac:dyDescent="0.25">
      <c r="A3962" s="419"/>
      <c r="C3962" s="419"/>
      <c r="D3962" s="419"/>
      <c r="E3962" s="419"/>
      <c r="T3962" s="420"/>
      <c r="U3962" s="421"/>
      <c r="V3962" s="421"/>
      <c r="W3962" s="421"/>
      <c r="X3962" s="422"/>
      <c r="Y3962" s="419"/>
      <c r="Z3962" s="419"/>
      <c r="AA3962" s="419"/>
    </row>
    <row r="3963" spans="1:27" x14ac:dyDescent="0.25">
      <c r="A3963" s="419"/>
      <c r="C3963" s="419"/>
      <c r="D3963" s="419"/>
      <c r="E3963" s="419"/>
      <c r="T3963" s="420"/>
      <c r="U3963" s="421"/>
      <c r="V3963" s="421"/>
      <c r="W3963" s="421"/>
      <c r="X3963" s="422"/>
      <c r="Y3963" s="419"/>
      <c r="Z3963" s="419"/>
      <c r="AA3963" s="419"/>
    </row>
    <row r="3964" spans="1:27" x14ac:dyDescent="0.25">
      <c r="A3964" s="419"/>
      <c r="C3964" s="419"/>
      <c r="D3964" s="419"/>
      <c r="E3964" s="419"/>
      <c r="T3964" s="420"/>
      <c r="U3964" s="421"/>
      <c r="V3964" s="421"/>
      <c r="W3964" s="421"/>
      <c r="X3964" s="422"/>
      <c r="Y3964" s="419"/>
      <c r="Z3964" s="419"/>
      <c r="AA3964" s="419"/>
    </row>
    <row r="3965" spans="1:27" x14ac:dyDescent="0.25">
      <c r="A3965" s="419"/>
      <c r="C3965" s="419"/>
      <c r="D3965" s="419"/>
      <c r="E3965" s="419"/>
      <c r="T3965" s="420"/>
      <c r="U3965" s="421"/>
      <c r="V3965" s="421"/>
      <c r="W3965" s="421"/>
      <c r="X3965" s="422"/>
      <c r="Y3965" s="419"/>
      <c r="Z3965" s="419"/>
      <c r="AA3965" s="419"/>
    </row>
    <row r="3966" spans="1:27" x14ac:dyDescent="0.25">
      <c r="A3966" s="419"/>
      <c r="C3966" s="419"/>
      <c r="D3966" s="419"/>
      <c r="E3966" s="419"/>
      <c r="T3966" s="420"/>
      <c r="U3966" s="421"/>
      <c r="V3966" s="421"/>
      <c r="W3966" s="421"/>
      <c r="X3966" s="422"/>
      <c r="Y3966" s="419"/>
      <c r="Z3966" s="419"/>
      <c r="AA3966" s="419"/>
    </row>
    <row r="3967" spans="1:27" x14ac:dyDescent="0.25">
      <c r="A3967" s="419"/>
      <c r="C3967" s="419"/>
      <c r="D3967" s="419"/>
      <c r="E3967" s="419"/>
      <c r="T3967" s="420"/>
      <c r="U3967" s="421"/>
      <c r="V3967" s="421"/>
      <c r="W3967" s="421"/>
      <c r="X3967" s="422"/>
      <c r="Y3967" s="419"/>
      <c r="Z3967" s="419"/>
      <c r="AA3967" s="419"/>
    </row>
    <row r="3968" spans="1:27" x14ac:dyDescent="0.25">
      <c r="A3968" s="419"/>
      <c r="C3968" s="419"/>
      <c r="D3968" s="419"/>
      <c r="E3968" s="419"/>
      <c r="T3968" s="420"/>
      <c r="U3968" s="421"/>
      <c r="V3968" s="421"/>
      <c r="W3968" s="421"/>
      <c r="X3968" s="422"/>
      <c r="Y3968" s="419"/>
      <c r="Z3968" s="419"/>
      <c r="AA3968" s="419"/>
    </row>
    <row r="3969" spans="1:27" x14ac:dyDescent="0.25">
      <c r="A3969" s="419"/>
      <c r="C3969" s="419"/>
      <c r="D3969" s="419"/>
      <c r="E3969" s="419"/>
      <c r="T3969" s="420"/>
      <c r="U3969" s="421"/>
      <c r="V3969" s="421"/>
      <c r="W3969" s="421"/>
      <c r="X3969" s="422"/>
      <c r="Y3969" s="419"/>
      <c r="Z3969" s="419"/>
      <c r="AA3969" s="419"/>
    </row>
    <row r="3970" spans="1:27" x14ac:dyDescent="0.25">
      <c r="A3970" s="419"/>
      <c r="C3970" s="419"/>
      <c r="D3970" s="419"/>
      <c r="E3970" s="419"/>
      <c r="T3970" s="420"/>
      <c r="U3970" s="421"/>
      <c r="V3970" s="421"/>
      <c r="W3970" s="421"/>
      <c r="X3970" s="422"/>
      <c r="Y3970" s="419"/>
      <c r="Z3970" s="419"/>
      <c r="AA3970" s="419"/>
    </row>
    <row r="3971" spans="1:27" x14ac:dyDescent="0.25">
      <c r="A3971" s="419"/>
      <c r="C3971" s="419"/>
      <c r="D3971" s="419"/>
      <c r="E3971" s="419"/>
      <c r="T3971" s="420"/>
      <c r="U3971" s="421"/>
      <c r="V3971" s="421"/>
      <c r="W3971" s="421"/>
      <c r="X3971" s="422"/>
      <c r="Y3971" s="419"/>
      <c r="Z3971" s="419"/>
      <c r="AA3971" s="419"/>
    </row>
    <row r="3972" spans="1:27" x14ac:dyDescent="0.25">
      <c r="A3972" s="419"/>
      <c r="C3972" s="419"/>
      <c r="D3972" s="419"/>
      <c r="E3972" s="419"/>
      <c r="T3972" s="420"/>
      <c r="U3972" s="421"/>
      <c r="V3972" s="421"/>
      <c r="W3972" s="421"/>
      <c r="X3972" s="422"/>
      <c r="Y3972" s="419"/>
      <c r="Z3972" s="419"/>
      <c r="AA3972" s="419"/>
    </row>
    <row r="3973" spans="1:27" x14ac:dyDescent="0.25">
      <c r="A3973" s="419"/>
      <c r="C3973" s="419"/>
      <c r="D3973" s="419"/>
      <c r="E3973" s="419"/>
      <c r="T3973" s="420"/>
      <c r="U3973" s="421"/>
      <c r="V3973" s="421"/>
      <c r="W3973" s="421"/>
      <c r="X3973" s="422"/>
      <c r="Y3973" s="419"/>
      <c r="Z3973" s="419"/>
      <c r="AA3973" s="419"/>
    </row>
    <row r="3974" spans="1:27" x14ac:dyDescent="0.25">
      <c r="A3974" s="419"/>
      <c r="C3974" s="419"/>
      <c r="D3974" s="419"/>
      <c r="E3974" s="419"/>
      <c r="T3974" s="420"/>
      <c r="U3974" s="421"/>
      <c r="V3974" s="421"/>
      <c r="W3974" s="421"/>
      <c r="X3974" s="422"/>
      <c r="Y3974" s="419"/>
      <c r="Z3974" s="419"/>
      <c r="AA3974" s="419"/>
    </row>
    <row r="3975" spans="1:27" x14ac:dyDescent="0.25">
      <c r="A3975" s="419"/>
      <c r="C3975" s="419"/>
      <c r="D3975" s="419"/>
      <c r="E3975" s="419"/>
      <c r="T3975" s="420"/>
      <c r="U3975" s="421"/>
      <c r="V3975" s="421"/>
      <c r="W3975" s="421"/>
      <c r="X3975" s="422"/>
      <c r="Y3975" s="419"/>
      <c r="Z3975" s="419"/>
      <c r="AA3975" s="419"/>
    </row>
    <row r="3976" spans="1:27" x14ac:dyDescent="0.25">
      <c r="A3976" s="419"/>
      <c r="C3976" s="419"/>
      <c r="D3976" s="419"/>
      <c r="E3976" s="419"/>
      <c r="T3976" s="420"/>
      <c r="U3976" s="421"/>
      <c r="V3976" s="421"/>
      <c r="W3976" s="421"/>
      <c r="X3976" s="422"/>
      <c r="Y3976" s="419"/>
      <c r="Z3976" s="419"/>
      <c r="AA3976" s="419"/>
    </row>
    <row r="3977" spans="1:27" x14ac:dyDescent="0.25">
      <c r="A3977" s="419"/>
      <c r="C3977" s="419"/>
      <c r="D3977" s="419"/>
      <c r="E3977" s="419"/>
      <c r="T3977" s="420"/>
      <c r="U3977" s="421"/>
      <c r="V3977" s="421"/>
      <c r="W3977" s="421"/>
      <c r="X3977" s="422"/>
      <c r="Y3977" s="419"/>
      <c r="Z3977" s="419"/>
      <c r="AA3977" s="419"/>
    </row>
    <row r="3978" spans="1:27" x14ac:dyDescent="0.25">
      <c r="A3978" s="419"/>
      <c r="C3978" s="419"/>
      <c r="D3978" s="419"/>
      <c r="E3978" s="419"/>
      <c r="T3978" s="420"/>
      <c r="U3978" s="421"/>
      <c r="V3978" s="421"/>
      <c r="W3978" s="421"/>
      <c r="X3978" s="422"/>
      <c r="Y3978" s="419"/>
      <c r="Z3978" s="419"/>
      <c r="AA3978" s="419"/>
    </row>
  </sheetData>
  <autoFilter ref="A1:AB1" xr:uid="{EF3AA057-5C1F-4DE0-8D6C-CBE01505A746}"/>
  <conditionalFormatting sqref="A112:A1048576 A1">
    <cfRule type="duplicateValues" dxfId="1029" priority="15"/>
  </conditionalFormatting>
  <conditionalFormatting sqref="B1:B1048576">
    <cfRule type="duplicateValues" dxfId="1028" priority="9"/>
  </conditionalFormatting>
  <conditionalFormatting sqref="A2:A111">
    <cfRule type="duplicateValues" dxfId="1027" priority="800"/>
  </conditionalFormatting>
  <conditionalFormatting sqref="A1:A1048576">
    <cfRule type="duplicateValues" dxfId="1026" priority="801"/>
  </conditionalFormatting>
  <conditionalFormatting sqref="A1:A1048576">
    <cfRule type="duplicateValues" dxfId="1025" priority="807"/>
  </conditionalFormatting>
  <conditionalFormatting sqref="C1:C465 C467:C1048576">
    <cfRule type="cellIs" dxfId="1024" priority="2" operator="equal">
      <formula>0</formula>
    </cfRule>
  </conditionalFormatting>
  <conditionalFormatting sqref="C466">
    <cfRule type="cellIs" dxfId="1023" priority="1" operator="equal">
      <formula>0</formula>
    </cfRule>
  </conditionalFormatting>
  <pageMargins left="0.7" right="0.7" top="0.75" bottom="0.75" header="0.3" footer="0.3"/>
  <pageSetup paperSize="40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3EAE4-F498-4657-A719-2734453FF41B}">
  <sheetPr>
    <tabColor theme="5" tint="-0.249977111117893"/>
  </sheetPr>
  <dimension ref="A1:AJ114"/>
  <sheetViews>
    <sheetView topLeftCell="H1" workbookViewId="0">
      <pane ySplit="1" topLeftCell="A2" activePane="bottomLeft" state="frozen"/>
      <selection pane="bottomLeft" activeCell="M8" sqref="M8"/>
    </sheetView>
  </sheetViews>
  <sheetFormatPr defaultRowHeight="15" outlineLevelCol="1" x14ac:dyDescent="0.25"/>
  <cols>
    <col min="1" max="1" width="10.28515625" bestFit="1" customWidth="1"/>
    <col min="2" max="2" width="10" style="37" bestFit="1" customWidth="1"/>
    <col min="3" max="3" width="8.42578125" style="453" bestFit="1" customWidth="1"/>
    <col min="4" max="4" width="13" style="45" bestFit="1" customWidth="1"/>
    <col min="5" max="5" width="14.85546875" style="45" bestFit="1" customWidth="1"/>
    <col min="6" max="6" width="9.7109375" bestFit="1" customWidth="1" outlineLevel="1"/>
    <col min="7" max="7" width="15.7109375" bestFit="1" customWidth="1" outlineLevel="1"/>
    <col min="8" max="8" width="19.5703125" style="62" bestFit="1" customWidth="1"/>
    <col min="9" max="11" width="14.140625" style="90" bestFit="1" customWidth="1" outlineLevel="1"/>
    <col min="12" max="12" width="8.140625" style="62" bestFit="1" customWidth="1"/>
    <col min="13" max="13" width="9.5703125" style="90" bestFit="1" customWidth="1" outlineLevel="1"/>
    <col min="14" max="14" width="10" style="90" bestFit="1" customWidth="1" outlineLevel="1"/>
    <col min="15" max="15" width="9.5703125" style="90" bestFit="1" customWidth="1" outlineLevel="1"/>
    <col min="16" max="16" width="10.85546875" style="62" bestFit="1" customWidth="1"/>
    <col min="17" max="18" width="10.28515625" style="47" customWidth="1" outlineLevel="1"/>
    <col min="19" max="19" width="11.28515625" style="47" customWidth="1" outlineLevel="1"/>
    <col min="20" max="20" width="13.28515625" style="62" bestFit="1" customWidth="1"/>
    <col min="21" max="23" width="13.28515625" style="62" bestFit="1" customWidth="1" outlineLevel="1"/>
    <col min="24" max="24" width="13.28515625" style="63" bestFit="1" customWidth="1"/>
    <col min="25" max="27" width="13.28515625" bestFit="1" customWidth="1" outlineLevel="1"/>
  </cols>
  <sheetData>
    <row r="1" spans="1:36" ht="15.75" thickBot="1" x14ac:dyDescent="0.3">
      <c r="A1" s="457" t="s">
        <v>8</v>
      </c>
      <c r="B1" s="100" t="s">
        <v>511</v>
      </c>
      <c r="C1" s="458" t="s">
        <v>9</v>
      </c>
      <c r="D1" s="459" t="s">
        <v>514</v>
      </c>
      <c r="E1" s="459" t="s">
        <v>515</v>
      </c>
      <c r="F1" s="460" t="s">
        <v>13</v>
      </c>
      <c r="G1" s="461" t="s">
        <v>4204</v>
      </c>
      <c r="H1" s="462" t="s">
        <v>10</v>
      </c>
      <c r="I1" s="463" t="s">
        <v>4189</v>
      </c>
      <c r="J1" s="463" t="s">
        <v>4190</v>
      </c>
      <c r="K1" s="463" t="s">
        <v>4191</v>
      </c>
      <c r="L1" s="464" t="s">
        <v>11</v>
      </c>
      <c r="M1" s="465" t="s">
        <v>4192</v>
      </c>
      <c r="N1" s="465" t="s">
        <v>4193</v>
      </c>
      <c r="O1" s="465" t="s">
        <v>4194</v>
      </c>
      <c r="P1" s="466" t="s">
        <v>12</v>
      </c>
      <c r="Q1" s="467" t="s">
        <v>4195</v>
      </c>
      <c r="R1" s="467" t="s">
        <v>4196</v>
      </c>
      <c r="S1" s="467" t="s">
        <v>4197</v>
      </c>
      <c r="T1" s="468" t="s">
        <v>512</v>
      </c>
      <c r="U1" s="110" t="s">
        <v>4198</v>
      </c>
      <c r="V1" s="110" t="s">
        <v>4199</v>
      </c>
      <c r="W1" s="110" t="s">
        <v>4200</v>
      </c>
      <c r="X1" s="111" t="s">
        <v>513</v>
      </c>
      <c r="Y1" s="111" t="s">
        <v>4201</v>
      </c>
      <c r="Z1" s="111" t="s">
        <v>4202</v>
      </c>
      <c r="AA1" s="469" t="s">
        <v>4203</v>
      </c>
      <c r="AB1" t="s">
        <v>4238</v>
      </c>
      <c r="AC1" t="s">
        <v>10</v>
      </c>
      <c r="AD1" t="s">
        <v>10</v>
      </c>
      <c r="AE1" s="45" t="s">
        <v>11</v>
      </c>
      <c r="AF1" s="45" t="s">
        <v>11</v>
      </c>
      <c r="AG1" s="45" t="s">
        <v>11</v>
      </c>
      <c r="AH1" t="s">
        <v>12</v>
      </c>
      <c r="AI1" t="s">
        <v>12</v>
      </c>
      <c r="AJ1" t="s">
        <v>12</v>
      </c>
    </row>
    <row r="2" spans="1:36" x14ac:dyDescent="0.25">
      <c r="A2" s="112" t="s">
        <v>3795</v>
      </c>
      <c r="B2" s="470">
        <v>155078645</v>
      </c>
      <c r="C2" s="471">
        <v>29.98</v>
      </c>
      <c r="D2" s="472">
        <f>(C2+4.2+(4*coefficient!$B$30))/0.9*1.19</f>
        <v>71.637999999999991</v>
      </c>
      <c r="E2" s="473">
        <f>(C2+4.2+(4*coefficient!$B$30))/0.95</f>
        <v>57.031578947368423</v>
      </c>
      <c r="F2" s="474" t="s">
        <v>841</v>
      </c>
      <c r="G2" s="475">
        <v>1</v>
      </c>
      <c r="H2" s="476">
        <f>(C2+4.2+(4*coefficient!$B$28))/0.85*1.19</f>
        <v>103.852</v>
      </c>
      <c r="I2" s="477">
        <v>294</v>
      </c>
      <c r="J2" s="477">
        <v>155078645</v>
      </c>
      <c r="K2" s="477">
        <v>75164</v>
      </c>
      <c r="L2" s="478">
        <v>76.8</v>
      </c>
      <c r="M2" s="479">
        <v>295</v>
      </c>
      <c r="N2" s="479">
        <v>155078645</v>
      </c>
      <c r="O2" s="479">
        <v>75167</v>
      </c>
      <c r="P2" s="480">
        <f>(C2+4.2+(4*coefficient!$B$30))/0.88*1.19</f>
        <v>73.266136363636363</v>
      </c>
      <c r="Q2" s="233">
        <v>296</v>
      </c>
      <c r="R2" s="233">
        <v>155078645</v>
      </c>
      <c r="S2" s="233">
        <v>75166</v>
      </c>
      <c r="T2" s="481">
        <f t="shared" ref="T2:T65" si="0">(C2+4.2)/0.88*1.19</f>
        <v>46.220681818181816</v>
      </c>
      <c r="U2" s="474">
        <v>758</v>
      </c>
      <c r="V2" s="482">
        <v>155078645</v>
      </c>
      <c r="W2" s="474">
        <v>558939</v>
      </c>
      <c r="X2" s="483">
        <f>L2-4.9</f>
        <v>71.899999999999991</v>
      </c>
      <c r="Y2" s="484">
        <v>759</v>
      </c>
      <c r="Z2" s="485">
        <v>155078645</v>
      </c>
      <c r="AA2" s="486">
        <v>558940</v>
      </c>
      <c r="AB2">
        <v>27</v>
      </c>
      <c r="AC2">
        <v>6</v>
      </c>
      <c r="AD2">
        <v>86</v>
      </c>
    </row>
    <row r="3" spans="1:36" x14ac:dyDescent="0.25">
      <c r="A3" s="125" t="s">
        <v>3796</v>
      </c>
      <c r="B3" s="487">
        <v>155078433</v>
      </c>
      <c r="C3" s="488">
        <v>21.71</v>
      </c>
      <c r="D3" s="489">
        <f>(C3+4.2+(2*coefficient!$B$30))/0.9*1.19</f>
        <v>47.480999999999995</v>
      </c>
      <c r="E3" s="490">
        <f>(C3+4.2+(2*coefficient!$B$30))/0.95</f>
        <v>37.799999999999997</v>
      </c>
      <c r="F3" s="491" t="s">
        <v>516</v>
      </c>
      <c r="G3" s="492">
        <v>2</v>
      </c>
      <c r="H3" s="493">
        <f>(C3+4.2+(2*coefficient!$B$28))/0.85*1.19</f>
        <v>64.273999999999987</v>
      </c>
      <c r="I3" s="494">
        <v>294</v>
      </c>
      <c r="J3" s="494">
        <v>155078433</v>
      </c>
      <c r="K3" s="494">
        <v>83512</v>
      </c>
      <c r="L3" s="495">
        <f t="shared" ref="L3:L46" si="1">P3*1.03</f>
        <v>50.016917045454541</v>
      </c>
      <c r="M3" s="496">
        <v>295</v>
      </c>
      <c r="N3" s="496">
        <v>155078433</v>
      </c>
      <c r="O3" s="496">
        <v>83515</v>
      </c>
      <c r="P3" s="497">
        <f>(C3+4.2+(2*coefficient!$B$30))/0.88*1.19</f>
        <v>48.560113636363631</v>
      </c>
      <c r="Q3" s="240">
        <v>296</v>
      </c>
      <c r="R3" s="240">
        <v>155078433</v>
      </c>
      <c r="S3" s="240">
        <v>83514</v>
      </c>
      <c r="T3" s="498">
        <f t="shared" si="0"/>
        <v>35.037386363636358</v>
      </c>
      <c r="U3" s="491">
        <v>758</v>
      </c>
      <c r="V3" s="499">
        <v>155078433</v>
      </c>
      <c r="W3" s="491">
        <v>558601</v>
      </c>
      <c r="X3" s="500">
        <f t="shared" ref="X3:X66" si="2">L3-4.9</f>
        <v>45.116917045454542</v>
      </c>
      <c r="Y3" s="189">
        <v>759</v>
      </c>
      <c r="Z3" s="501">
        <v>155078433</v>
      </c>
      <c r="AA3" s="502">
        <v>558602</v>
      </c>
      <c r="AB3">
        <v>94</v>
      </c>
      <c r="AH3">
        <v>1</v>
      </c>
      <c r="AI3">
        <v>47.95</v>
      </c>
      <c r="AJ3">
        <v>0</v>
      </c>
    </row>
    <row r="4" spans="1:36" s="4" customFormat="1" x14ac:dyDescent="0.25">
      <c r="A4" s="146" t="s">
        <v>3797</v>
      </c>
      <c r="B4" s="487">
        <v>155079294</v>
      </c>
      <c r="C4" s="488">
        <v>22.11</v>
      </c>
      <c r="D4" s="503">
        <f>(C4+4.2+(2*coefficient!$B$30))/0.9*1.19</f>
        <v>48.009888888888895</v>
      </c>
      <c r="E4" s="504">
        <f>(C4+4.2+(2*coefficient!$B$30))/0.95</f>
        <v>38.221052631578949</v>
      </c>
      <c r="F4" s="505" t="s">
        <v>516</v>
      </c>
      <c r="G4" s="492">
        <v>3</v>
      </c>
      <c r="H4" s="493">
        <f>(C4+4.2+(2*coefficient!$B$28))/0.85*1.19</f>
        <v>64.834000000000003</v>
      </c>
      <c r="I4" s="494">
        <v>294</v>
      </c>
      <c r="J4" s="494">
        <v>155079294</v>
      </c>
      <c r="K4" s="494">
        <v>89141</v>
      </c>
      <c r="L4" s="495">
        <f t="shared" si="1"/>
        <v>50.574053409090908</v>
      </c>
      <c r="M4" s="496">
        <v>295</v>
      </c>
      <c r="N4" s="496">
        <v>155079294</v>
      </c>
      <c r="O4" s="496">
        <v>89126</v>
      </c>
      <c r="P4" s="497">
        <f>(C4+4.2+(2*coefficient!$B$30))/0.88*1.19</f>
        <v>49.101022727272728</v>
      </c>
      <c r="Q4" s="240">
        <v>296</v>
      </c>
      <c r="R4" s="240">
        <v>155079294</v>
      </c>
      <c r="S4" s="240">
        <v>89125</v>
      </c>
      <c r="T4" s="498">
        <f t="shared" si="0"/>
        <v>35.578295454545447</v>
      </c>
      <c r="U4" s="491">
        <v>758</v>
      </c>
      <c r="V4" s="499">
        <v>155079294</v>
      </c>
      <c r="W4" s="491">
        <v>559817</v>
      </c>
      <c r="X4" s="500">
        <f t="shared" si="2"/>
        <v>45.674053409090909</v>
      </c>
      <c r="Y4" s="189">
        <v>759</v>
      </c>
      <c r="Z4" s="501">
        <v>155079294</v>
      </c>
      <c r="AA4" s="502">
        <v>559818</v>
      </c>
      <c r="AB4">
        <v>0</v>
      </c>
      <c r="AC4"/>
      <c r="AD4"/>
      <c r="AE4"/>
      <c r="AF4"/>
      <c r="AG4"/>
      <c r="AH4"/>
      <c r="AI4"/>
      <c r="AJ4"/>
    </row>
    <row r="5" spans="1:36" x14ac:dyDescent="0.25">
      <c r="A5" s="125" t="s">
        <v>3798</v>
      </c>
      <c r="B5" s="487">
        <v>155079298</v>
      </c>
      <c r="C5" s="488">
        <v>29.28</v>
      </c>
      <c r="D5" s="489">
        <f>(C5+4.2+(4*coefficient!$B$30))/0.9*1.19</f>
        <v>70.712444444444444</v>
      </c>
      <c r="E5" s="490">
        <f>(C5+4.2+(4*coefficient!$B$30))/0.95</f>
        <v>56.294736842105273</v>
      </c>
      <c r="F5" s="366" t="s">
        <v>841</v>
      </c>
      <c r="G5" s="492">
        <v>4</v>
      </c>
      <c r="H5" s="493">
        <f>(C5+4.2+(4*coefficient!$B$28))/0.85*1.19</f>
        <v>102.872</v>
      </c>
      <c r="I5" s="494">
        <v>294</v>
      </c>
      <c r="J5" s="494">
        <v>155079298</v>
      </c>
      <c r="K5" s="494">
        <v>89315</v>
      </c>
      <c r="L5" s="495">
        <f t="shared" si="1"/>
        <v>74.489131818181832</v>
      </c>
      <c r="M5" s="496">
        <v>295</v>
      </c>
      <c r="N5" s="496">
        <v>155079298</v>
      </c>
      <c r="O5" s="496">
        <v>89318</v>
      </c>
      <c r="P5" s="497">
        <f>(C5+4.2+(4*coefficient!$B$30))/0.88*1.19</f>
        <v>72.319545454545462</v>
      </c>
      <c r="Q5" s="240">
        <v>296</v>
      </c>
      <c r="R5" s="240">
        <v>155079298</v>
      </c>
      <c r="S5" s="240">
        <v>89317</v>
      </c>
      <c r="T5" s="498">
        <f t="shared" si="0"/>
        <v>45.274090909090908</v>
      </c>
      <c r="U5" s="491">
        <v>758</v>
      </c>
      <c r="V5" s="499">
        <v>155079298</v>
      </c>
      <c r="W5" s="491">
        <v>559825</v>
      </c>
      <c r="X5" s="500">
        <f t="shared" si="2"/>
        <v>69.589131818181826</v>
      </c>
      <c r="Y5" s="189">
        <v>759</v>
      </c>
      <c r="Z5" s="501">
        <v>155079298</v>
      </c>
      <c r="AA5" s="502">
        <v>559826</v>
      </c>
      <c r="AB5">
        <v>4</v>
      </c>
    </row>
    <row r="6" spans="1:36" x14ac:dyDescent="0.25">
      <c r="A6" s="144" t="s">
        <v>3799</v>
      </c>
      <c r="B6" s="487">
        <v>155633342</v>
      </c>
      <c r="C6" s="488">
        <v>19.18</v>
      </c>
      <c r="D6" s="489">
        <f>(C6+4.2+(2*coefficient!$B$30))/0.9*1.19</f>
        <v>44.135777777777768</v>
      </c>
      <c r="E6" s="490">
        <f>(C6+4.2+(2*coefficient!$B$30))/0.95</f>
        <v>35.136842105263156</v>
      </c>
      <c r="F6" s="491" t="s">
        <v>516</v>
      </c>
      <c r="G6" s="492">
        <v>5</v>
      </c>
      <c r="H6" s="493">
        <f>(C6+4.2+(2*coefficient!$B$28))/0.85*1.19</f>
        <v>60.731999999999992</v>
      </c>
      <c r="I6" s="494">
        <v>294</v>
      </c>
      <c r="J6" s="494">
        <v>155633342</v>
      </c>
      <c r="K6" s="494">
        <v>89303</v>
      </c>
      <c r="L6" s="495">
        <f t="shared" si="1"/>
        <v>46.49302954545454</v>
      </c>
      <c r="M6" s="496">
        <v>295</v>
      </c>
      <c r="N6" s="496">
        <v>155633342</v>
      </c>
      <c r="O6" s="496">
        <v>89306</v>
      </c>
      <c r="P6" s="497">
        <f>(C6+4.2+(2*coefficient!$B$30))/0.88*1.19</f>
        <v>45.138863636363631</v>
      </c>
      <c r="Q6" s="240">
        <v>296</v>
      </c>
      <c r="R6" s="240">
        <v>155633342</v>
      </c>
      <c r="S6" s="240">
        <v>89305</v>
      </c>
      <c r="T6" s="498">
        <f t="shared" si="0"/>
        <v>31.616136363636361</v>
      </c>
      <c r="U6" s="491">
        <v>758</v>
      </c>
      <c r="V6" s="499">
        <v>155633342</v>
      </c>
      <c r="W6" s="491">
        <v>560523</v>
      </c>
      <c r="X6" s="500">
        <f t="shared" si="2"/>
        <v>41.593029545454542</v>
      </c>
      <c r="Y6" s="189">
        <v>759</v>
      </c>
      <c r="Z6" s="501">
        <v>155633342</v>
      </c>
      <c r="AA6" s="502">
        <v>560524</v>
      </c>
      <c r="AB6">
        <v>33</v>
      </c>
      <c r="AC6">
        <v>13</v>
      </c>
      <c r="AD6">
        <v>81.209999999999994</v>
      </c>
      <c r="AE6">
        <v>2</v>
      </c>
      <c r="AF6">
        <v>48.38</v>
      </c>
      <c r="AG6">
        <v>0</v>
      </c>
      <c r="AH6">
        <v>3</v>
      </c>
      <c r="AI6">
        <v>43.47</v>
      </c>
      <c r="AJ6">
        <v>0</v>
      </c>
    </row>
    <row r="7" spans="1:36" s="4" customFormat="1" x14ac:dyDescent="0.25">
      <c r="A7" s="148" t="s">
        <v>3800</v>
      </c>
      <c r="B7" s="487">
        <v>159697551</v>
      </c>
      <c r="C7" s="488">
        <v>32.28</v>
      </c>
      <c r="D7" s="503">
        <f>(C7+4.2+(4*coefficient!$B$30))/0.9*1.19</f>
        <v>74.679111111111112</v>
      </c>
      <c r="E7" s="504">
        <f>(C7+4.2+(4*coefficient!$B$30))/0.95</f>
        <v>59.452631578947376</v>
      </c>
      <c r="F7" s="506" t="s">
        <v>841</v>
      </c>
      <c r="G7" s="492">
        <v>6</v>
      </c>
      <c r="H7" s="493">
        <f>(C7+4.2+(4*coefficient!$B$28))/0.85*1.19</f>
        <v>107.072</v>
      </c>
      <c r="I7" s="494">
        <v>294</v>
      </c>
      <c r="J7" s="494">
        <v>159697551</v>
      </c>
      <c r="K7" s="494">
        <v>85750</v>
      </c>
      <c r="L7" s="495">
        <f t="shared" si="1"/>
        <v>78.667654545454553</v>
      </c>
      <c r="M7" s="496">
        <v>295</v>
      </c>
      <c r="N7" s="496">
        <v>159697551</v>
      </c>
      <c r="O7" s="496">
        <v>85753</v>
      </c>
      <c r="P7" s="497">
        <f>(C7+4.2+(4*coefficient!$B$30))/0.88*1.19</f>
        <v>76.376363636363635</v>
      </c>
      <c r="Q7" s="240">
        <v>296</v>
      </c>
      <c r="R7" s="240">
        <v>159697551</v>
      </c>
      <c r="S7" s="240">
        <v>85752</v>
      </c>
      <c r="T7" s="498">
        <f t="shared" si="0"/>
        <v>49.330909090909095</v>
      </c>
      <c r="U7" s="491">
        <v>758</v>
      </c>
      <c r="V7" s="499">
        <v>159697551</v>
      </c>
      <c r="W7" s="491">
        <v>560571</v>
      </c>
      <c r="X7" s="500">
        <f t="shared" si="2"/>
        <v>73.767654545454548</v>
      </c>
      <c r="Y7" s="189">
        <v>759</v>
      </c>
      <c r="Z7" s="501">
        <v>159697551</v>
      </c>
      <c r="AA7" s="502">
        <v>560572</v>
      </c>
      <c r="AB7">
        <v>0</v>
      </c>
      <c r="AC7"/>
      <c r="AD7"/>
      <c r="AE7"/>
      <c r="AF7"/>
      <c r="AG7"/>
      <c r="AH7"/>
      <c r="AI7"/>
      <c r="AJ7"/>
    </row>
    <row r="8" spans="1:36" x14ac:dyDescent="0.25">
      <c r="A8" s="144" t="s">
        <v>3801</v>
      </c>
      <c r="B8" s="487">
        <v>159716559</v>
      </c>
      <c r="C8" s="488">
        <v>30.08</v>
      </c>
      <c r="D8" s="489">
        <f>(C8+4.2+(4*coefficient!$B$30))/0.9*1.19</f>
        <v>71.770222222222216</v>
      </c>
      <c r="E8" s="490">
        <f>(C8+4.2+(4*coefficient!$B$30))/0.95</f>
        <v>57.136842105263163</v>
      </c>
      <c r="F8" s="491" t="s">
        <v>841</v>
      </c>
      <c r="G8" s="492">
        <v>7</v>
      </c>
      <c r="H8" s="493">
        <f>(C8+4.2+(4*coefficient!$B$28))/0.85*1.19</f>
        <v>103.992</v>
      </c>
      <c r="I8" s="494">
        <v>294</v>
      </c>
      <c r="J8" s="494">
        <v>159716559</v>
      </c>
      <c r="K8" s="494">
        <v>89327</v>
      </c>
      <c r="L8" s="495">
        <f t="shared" si="1"/>
        <v>75.603404545454538</v>
      </c>
      <c r="M8" s="496">
        <v>295</v>
      </c>
      <c r="N8" s="496">
        <v>159716559</v>
      </c>
      <c r="O8" s="496">
        <v>89330</v>
      </c>
      <c r="P8" s="497">
        <f>(C8+4.2+(4*coefficient!$B$30))/0.88*1.19</f>
        <v>73.401363636363627</v>
      </c>
      <c r="Q8" s="240">
        <v>296</v>
      </c>
      <c r="R8" s="240">
        <v>159716559</v>
      </c>
      <c r="S8" s="240">
        <v>89329</v>
      </c>
      <c r="T8" s="498">
        <f t="shared" si="0"/>
        <v>46.355909090909087</v>
      </c>
      <c r="U8" s="491">
        <v>758</v>
      </c>
      <c r="V8" s="499">
        <v>159716559</v>
      </c>
      <c r="W8" s="491">
        <v>560581</v>
      </c>
      <c r="X8" s="500">
        <f t="shared" si="2"/>
        <v>70.703404545454532</v>
      </c>
      <c r="Y8" s="189">
        <v>759</v>
      </c>
      <c r="Z8" s="501">
        <v>159716559</v>
      </c>
      <c r="AA8" s="502">
        <v>560582</v>
      </c>
      <c r="AB8">
        <v>17</v>
      </c>
      <c r="AC8">
        <v>15</v>
      </c>
      <c r="AD8">
        <v>94.78</v>
      </c>
      <c r="AE8">
        <v>1</v>
      </c>
      <c r="AF8">
        <v>75.59</v>
      </c>
      <c r="AG8">
        <v>16.18</v>
      </c>
      <c r="AH8">
        <v>2</v>
      </c>
      <c r="AI8">
        <v>75.59</v>
      </c>
      <c r="AJ8">
        <v>0</v>
      </c>
    </row>
    <row r="9" spans="1:36" x14ac:dyDescent="0.25">
      <c r="A9" s="125" t="s">
        <v>3802</v>
      </c>
      <c r="B9" s="487">
        <v>159720525</v>
      </c>
      <c r="C9" s="488">
        <v>20.63</v>
      </c>
      <c r="D9" s="489">
        <f>(C9+4.2+(2*coefficient!$B$30))/0.9*1.19</f>
        <v>46.05299999999999</v>
      </c>
      <c r="E9" s="490">
        <f>(C9+4.2+(2*coefficient!$B$30))/0.95</f>
        <v>36.663157894736841</v>
      </c>
      <c r="F9" s="491" t="s">
        <v>516</v>
      </c>
      <c r="G9" s="492">
        <v>8</v>
      </c>
      <c r="H9" s="493">
        <f>(C9+4.2+(2*coefficient!$B$28))/0.85*1.19</f>
        <v>62.762</v>
      </c>
      <c r="I9" s="494">
        <v>294</v>
      </c>
      <c r="J9" s="494">
        <v>159720525</v>
      </c>
      <c r="K9" s="494">
        <v>89390</v>
      </c>
      <c r="L9" s="495">
        <f t="shared" si="1"/>
        <v>48.512648863636358</v>
      </c>
      <c r="M9" s="496">
        <v>295</v>
      </c>
      <c r="N9" s="496">
        <v>159720525</v>
      </c>
      <c r="O9" s="496">
        <v>89393</v>
      </c>
      <c r="P9" s="497">
        <f>(C9+4.2+(2*coefficient!$B$30))/0.88*1.19</f>
        <v>47.099659090909086</v>
      </c>
      <c r="Q9" s="240">
        <v>296</v>
      </c>
      <c r="R9" s="240">
        <v>159720525</v>
      </c>
      <c r="S9" s="240">
        <v>89392</v>
      </c>
      <c r="T9" s="498">
        <f t="shared" si="0"/>
        <v>33.576931818181812</v>
      </c>
      <c r="U9" s="491">
        <v>758</v>
      </c>
      <c r="V9" s="499">
        <v>159720525</v>
      </c>
      <c r="W9" s="491">
        <v>560583</v>
      </c>
      <c r="X9" s="500">
        <f t="shared" si="2"/>
        <v>43.612648863636359</v>
      </c>
      <c r="Y9" s="189">
        <v>759</v>
      </c>
      <c r="Z9" s="501">
        <v>159720525</v>
      </c>
      <c r="AA9" s="502">
        <v>560584</v>
      </c>
      <c r="AB9">
        <v>4</v>
      </c>
      <c r="AC9">
        <v>2</v>
      </c>
      <c r="AD9">
        <v>62.27</v>
      </c>
      <c r="AE9">
        <v>2</v>
      </c>
      <c r="AF9">
        <v>48.03</v>
      </c>
      <c r="AG9">
        <v>0</v>
      </c>
      <c r="AH9">
        <v>5</v>
      </c>
      <c r="AI9">
        <v>48.03</v>
      </c>
      <c r="AJ9">
        <v>0</v>
      </c>
    </row>
    <row r="10" spans="1:36" x14ac:dyDescent="0.25">
      <c r="A10" s="144" t="s">
        <v>3803</v>
      </c>
      <c r="B10" s="487">
        <v>159724590</v>
      </c>
      <c r="C10" s="488">
        <v>32.96</v>
      </c>
      <c r="D10" s="489">
        <f>(C10+4.2+(4*coefficient!$B$30))/0.9*1.19</f>
        <v>75.578222222222223</v>
      </c>
      <c r="E10" s="490">
        <f>(C10+4.2+(4*coefficient!$B$30))/0.95</f>
        <v>60.168421052631587</v>
      </c>
      <c r="F10" s="491" t="s">
        <v>841</v>
      </c>
      <c r="G10" s="492">
        <v>9</v>
      </c>
      <c r="H10" s="493">
        <f>(C10+4.2+(4*coefficient!$B$28))/0.85*1.19</f>
        <v>108.024</v>
      </c>
      <c r="I10" s="494">
        <v>294</v>
      </c>
      <c r="J10" s="494">
        <v>159724590</v>
      </c>
      <c r="K10" s="494">
        <v>89443</v>
      </c>
      <c r="L10" s="495">
        <f t="shared" si="1"/>
        <v>79.61478636363637</v>
      </c>
      <c r="M10" s="496">
        <v>295</v>
      </c>
      <c r="N10" s="496">
        <v>159724590</v>
      </c>
      <c r="O10" s="496">
        <v>89446</v>
      </c>
      <c r="P10" s="497">
        <f>(C10+4.2+(4*coefficient!$B$30))/0.88*1.19</f>
        <v>77.295909090909092</v>
      </c>
      <c r="Q10" s="240">
        <v>296</v>
      </c>
      <c r="R10" s="240">
        <v>159724590</v>
      </c>
      <c r="S10" s="240">
        <v>89445</v>
      </c>
      <c r="T10" s="498">
        <f t="shared" si="0"/>
        <v>50.250454545454552</v>
      </c>
      <c r="U10" s="491">
        <v>758</v>
      </c>
      <c r="V10" s="499">
        <v>159724590</v>
      </c>
      <c r="W10" s="491">
        <v>560587</v>
      </c>
      <c r="X10" s="500">
        <f t="shared" si="2"/>
        <v>74.714786363636364</v>
      </c>
      <c r="Y10" s="189">
        <v>759</v>
      </c>
      <c r="Z10" s="501">
        <v>159724590</v>
      </c>
      <c r="AA10" s="502">
        <v>560588</v>
      </c>
      <c r="AB10">
        <v>5</v>
      </c>
      <c r="AC10">
        <v>2</v>
      </c>
      <c r="AD10">
        <v>90.76</v>
      </c>
    </row>
    <row r="11" spans="1:36" x14ac:dyDescent="0.25">
      <c r="A11" s="125" t="s">
        <v>3804</v>
      </c>
      <c r="B11" s="487">
        <v>155079529</v>
      </c>
      <c r="C11" s="488">
        <v>6.31</v>
      </c>
      <c r="D11" s="489">
        <f>(C11+4.2+coefficient!$B$30)/0.9*1.19</f>
        <v>20.507666666666665</v>
      </c>
      <c r="E11" s="490">
        <f>(C11+4.2+coefficient!$B$30)/0.95</f>
        <v>16.326315789473686</v>
      </c>
      <c r="F11" s="366"/>
      <c r="G11" s="492">
        <v>10</v>
      </c>
      <c r="H11" s="493">
        <f>(C11+4.2+coefficient!$B$28)/0.85*1.19</f>
        <v>28.713999999999999</v>
      </c>
      <c r="I11" s="494">
        <v>294</v>
      </c>
      <c r="J11" s="494">
        <v>155079529</v>
      </c>
      <c r="K11" s="494">
        <v>41726</v>
      </c>
      <c r="L11" s="495">
        <f t="shared" si="1"/>
        <v>21.6029625</v>
      </c>
      <c r="M11" s="496">
        <v>295</v>
      </c>
      <c r="N11" s="496">
        <v>155079529</v>
      </c>
      <c r="O11" s="496">
        <v>41729</v>
      </c>
      <c r="P11" s="497">
        <f>(C11+4.2+coefficient!$B$30)/0.88*1.19</f>
        <v>20.973749999999999</v>
      </c>
      <c r="Q11" s="240">
        <v>296</v>
      </c>
      <c r="R11" s="240">
        <v>155079529</v>
      </c>
      <c r="S11" s="240">
        <v>41728</v>
      </c>
      <c r="T11" s="498">
        <f t="shared" si="0"/>
        <v>14.212386363636362</v>
      </c>
      <c r="U11" s="491">
        <v>758</v>
      </c>
      <c r="V11" s="499">
        <v>155079529</v>
      </c>
      <c r="W11" s="491">
        <v>560099</v>
      </c>
      <c r="X11" s="500">
        <f t="shared" si="2"/>
        <v>16.702962499999998</v>
      </c>
      <c r="Y11" s="189">
        <v>759</v>
      </c>
      <c r="Z11" s="501">
        <v>155079529</v>
      </c>
      <c r="AA11" s="502">
        <v>560100</v>
      </c>
      <c r="AB11">
        <v>30</v>
      </c>
    </row>
    <row r="12" spans="1:36" x14ac:dyDescent="0.25">
      <c r="A12" s="144" t="s">
        <v>3805</v>
      </c>
      <c r="B12" s="487">
        <v>155078667</v>
      </c>
      <c r="C12" s="488">
        <v>12.62</v>
      </c>
      <c r="D12" s="489">
        <f>(C12+4.2+(2*coefficient!$B$30))/0.9*1.19</f>
        <v>35.461999999999996</v>
      </c>
      <c r="E12" s="490">
        <f>(C12+4.2+(2*coefficient!$B$30))/0.95</f>
        <v>28.231578947368423</v>
      </c>
      <c r="F12" s="375" t="s">
        <v>516</v>
      </c>
      <c r="G12" s="492">
        <v>11</v>
      </c>
      <c r="H12" s="493">
        <f>(C12+4.2+(2*coefficient!$B$28))/0.85*1.19</f>
        <v>51.548000000000002</v>
      </c>
      <c r="I12" s="494">
        <v>294</v>
      </c>
      <c r="J12" s="494">
        <v>155078667</v>
      </c>
      <c r="K12" s="494">
        <v>41730</v>
      </c>
      <c r="L12" s="495">
        <f t="shared" si="1"/>
        <v>37.355993181818178</v>
      </c>
      <c r="M12" s="496">
        <v>295</v>
      </c>
      <c r="N12" s="496">
        <v>155078667</v>
      </c>
      <c r="O12" s="496">
        <v>41733</v>
      </c>
      <c r="P12" s="497">
        <f>(C12+4.2+(2*coefficient!$B$30))/0.88*1.19</f>
        <v>36.267954545454543</v>
      </c>
      <c r="Q12" s="240">
        <v>296</v>
      </c>
      <c r="R12" s="240">
        <v>155078667</v>
      </c>
      <c r="S12" s="240">
        <v>41732</v>
      </c>
      <c r="T12" s="498">
        <f t="shared" si="0"/>
        <v>22.74522727272727</v>
      </c>
      <c r="U12" s="491">
        <v>758</v>
      </c>
      <c r="V12" s="499">
        <v>155078667</v>
      </c>
      <c r="W12" s="491">
        <v>558953</v>
      </c>
      <c r="X12" s="500">
        <f t="shared" si="2"/>
        <v>32.455993181818179</v>
      </c>
      <c r="Y12" s="189">
        <v>759</v>
      </c>
      <c r="Z12" s="501">
        <v>155078667</v>
      </c>
      <c r="AA12" s="502">
        <v>558954</v>
      </c>
      <c r="AB12">
        <f>AB11/2</f>
        <v>15</v>
      </c>
    </row>
    <row r="13" spans="1:36" x14ac:dyDescent="0.25">
      <c r="A13" s="125" t="s">
        <v>3806</v>
      </c>
      <c r="B13" s="487">
        <v>155079533</v>
      </c>
      <c r="C13" s="488">
        <v>6.32</v>
      </c>
      <c r="D13" s="489">
        <f>(C13+4.2+coefficient!$B$30)/0.9*1.19</f>
        <v>20.520888888888887</v>
      </c>
      <c r="E13" s="490">
        <f>(C13+4.2+coefficient!$B$30)/0.95</f>
        <v>16.336842105263159</v>
      </c>
      <c r="F13" s="366"/>
      <c r="G13" s="492">
        <v>12</v>
      </c>
      <c r="H13" s="493">
        <f>(C13+4.2+coefficient!$B$28)/0.85*1.19</f>
        <v>28.727999999999998</v>
      </c>
      <c r="I13" s="494">
        <v>294</v>
      </c>
      <c r="J13" s="494">
        <v>155079533</v>
      </c>
      <c r="K13" s="494">
        <v>73949</v>
      </c>
      <c r="L13" s="495">
        <f t="shared" si="1"/>
        <v>21.616890909090909</v>
      </c>
      <c r="M13" s="496">
        <v>295</v>
      </c>
      <c r="N13" s="496">
        <v>155079533</v>
      </c>
      <c r="O13" s="496">
        <v>73952</v>
      </c>
      <c r="P13" s="497">
        <f>(C13+4.2+coefficient!$B$30)/0.88*1.19</f>
        <v>20.987272727272728</v>
      </c>
      <c r="Q13" s="240">
        <v>296</v>
      </c>
      <c r="R13" s="240">
        <v>155079533</v>
      </c>
      <c r="S13" s="240">
        <v>73951</v>
      </c>
      <c r="T13" s="498">
        <f t="shared" si="0"/>
        <v>14.225909090909088</v>
      </c>
      <c r="U13" s="491">
        <v>758</v>
      </c>
      <c r="V13" s="499">
        <v>155079533</v>
      </c>
      <c r="W13" s="491">
        <v>560107</v>
      </c>
      <c r="X13" s="500">
        <f t="shared" si="2"/>
        <v>16.716890909090907</v>
      </c>
      <c r="Y13" s="189">
        <v>759</v>
      </c>
      <c r="Z13" s="501">
        <v>155079533</v>
      </c>
      <c r="AA13" s="502">
        <v>560108</v>
      </c>
      <c r="AB13">
        <v>10</v>
      </c>
    </row>
    <row r="14" spans="1:36" x14ac:dyDescent="0.25">
      <c r="A14" s="144" t="s">
        <v>3807</v>
      </c>
      <c r="B14" s="487">
        <v>155078673</v>
      </c>
      <c r="C14" s="488">
        <v>12.64</v>
      </c>
      <c r="D14" s="489">
        <f>(C14+4.2+(2*coefficient!$B$30))/0.9*1.19</f>
        <v>35.488444444444447</v>
      </c>
      <c r="E14" s="490">
        <f>(C14+4.2+(2*coefficient!$B$30))/0.95</f>
        <v>28.252631578947369</v>
      </c>
      <c r="F14" s="375" t="s">
        <v>516</v>
      </c>
      <c r="G14" s="492">
        <v>13</v>
      </c>
      <c r="H14" s="493">
        <f>(C14+4.2+(2*coefficient!$B$28))/0.85*1.19</f>
        <v>51.576000000000001</v>
      </c>
      <c r="I14" s="494">
        <v>294</v>
      </c>
      <c r="J14" s="494">
        <v>155078673</v>
      </c>
      <c r="K14" s="494">
        <v>73936</v>
      </c>
      <c r="L14" s="495">
        <f t="shared" si="1"/>
        <v>37.383850000000002</v>
      </c>
      <c r="M14" s="496">
        <v>295</v>
      </c>
      <c r="N14" s="496">
        <v>155078673</v>
      </c>
      <c r="O14" s="496">
        <v>73939</v>
      </c>
      <c r="P14" s="497">
        <f>(C14+4.2+(2*coefficient!$B$30))/0.88*1.19</f>
        <v>36.295000000000002</v>
      </c>
      <c r="Q14" s="240">
        <v>296</v>
      </c>
      <c r="R14" s="240">
        <v>155078673</v>
      </c>
      <c r="S14" s="240">
        <v>73938</v>
      </c>
      <c r="T14" s="498">
        <f t="shared" si="0"/>
        <v>22.772272727272728</v>
      </c>
      <c r="U14" s="491">
        <v>758</v>
      </c>
      <c r="V14" s="499">
        <v>155078673</v>
      </c>
      <c r="W14" s="491">
        <v>558961</v>
      </c>
      <c r="X14" s="500">
        <f t="shared" si="2"/>
        <v>32.483850000000004</v>
      </c>
      <c r="Y14" s="189">
        <v>759</v>
      </c>
      <c r="Z14" s="501">
        <v>155078673</v>
      </c>
      <c r="AA14" s="502">
        <v>558962</v>
      </c>
      <c r="AB14">
        <f>AB13/2</f>
        <v>5</v>
      </c>
    </row>
    <row r="15" spans="1:36" x14ac:dyDescent="0.25">
      <c r="A15" s="125" t="s">
        <v>3808</v>
      </c>
      <c r="B15" s="487">
        <v>155079540</v>
      </c>
      <c r="C15" s="488">
        <v>5.77</v>
      </c>
      <c r="D15" s="489">
        <f>(C15+4.2+coefficient!$B$30)/0.9*1.19</f>
        <v>19.793666666666667</v>
      </c>
      <c r="E15" s="490">
        <f>(C15+4.2+coefficient!$B$30)/0.95</f>
        <v>15.757894736842104</v>
      </c>
      <c r="F15" s="366"/>
      <c r="G15" s="492">
        <v>14</v>
      </c>
      <c r="H15" s="493">
        <f>(C15+4.2+coefficient!$B$28)/0.85*1.19</f>
        <v>27.957999999999998</v>
      </c>
      <c r="I15" s="494">
        <v>294</v>
      </c>
      <c r="J15" s="494">
        <v>155079540</v>
      </c>
      <c r="K15" s="494">
        <v>73957</v>
      </c>
      <c r="L15" s="495">
        <f t="shared" si="1"/>
        <v>20.850828409090909</v>
      </c>
      <c r="M15" s="496">
        <v>295</v>
      </c>
      <c r="N15" s="496">
        <v>155079540</v>
      </c>
      <c r="O15" s="496">
        <v>73960</v>
      </c>
      <c r="P15" s="497">
        <f>(C15+4.2+coefficient!$B$30)/0.88*1.19</f>
        <v>20.243522727272726</v>
      </c>
      <c r="Q15" s="240">
        <v>296</v>
      </c>
      <c r="R15" s="240">
        <v>155079540</v>
      </c>
      <c r="S15" s="240">
        <v>73959</v>
      </c>
      <c r="T15" s="498">
        <f t="shared" si="0"/>
        <v>13.482159090909089</v>
      </c>
      <c r="U15" s="491">
        <v>758</v>
      </c>
      <c r="V15" s="499">
        <v>155079540</v>
      </c>
      <c r="W15" s="491">
        <v>560117</v>
      </c>
      <c r="X15" s="500">
        <f t="shared" si="2"/>
        <v>15.950828409090908</v>
      </c>
      <c r="Y15" s="189">
        <v>759</v>
      </c>
      <c r="Z15" s="501">
        <v>155079540</v>
      </c>
      <c r="AA15" s="502">
        <v>560118</v>
      </c>
      <c r="AB15">
        <v>9</v>
      </c>
      <c r="AH15">
        <v>1</v>
      </c>
      <c r="AI15">
        <v>17.54</v>
      </c>
      <c r="AJ15">
        <v>0</v>
      </c>
    </row>
    <row r="16" spans="1:36" x14ac:dyDescent="0.25">
      <c r="A16" s="144" t="s">
        <v>3809</v>
      </c>
      <c r="B16" s="487">
        <v>155078678</v>
      </c>
      <c r="C16" s="488">
        <v>11.54</v>
      </c>
      <c r="D16" s="489">
        <f>(C16+4.2+(2*coefficient!$B$30))/0.9*1.19</f>
        <v>34.033999999999999</v>
      </c>
      <c r="E16" s="490">
        <f>(C16+4.2+(2*coefficient!$B$30))/0.95</f>
        <v>27.094736842105263</v>
      </c>
      <c r="F16" s="375" t="s">
        <v>516</v>
      </c>
      <c r="G16" s="492">
        <v>15</v>
      </c>
      <c r="H16" s="493">
        <f>(C16+4.2+(2*coefficient!$B$28))/0.85*1.19</f>
        <v>50.035999999999987</v>
      </c>
      <c r="I16" s="494">
        <v>294</v>
      </c>
      <c r="J16" s="494">
        <v>155078678</v>
      </c>
      <c r="K16" s="494">
        <v>73953</v>
      </c>
      <c r="L16" s="495">
        <f t="shared" si="1"/>
        <v>35.851725000000002</v>
      </c>
      <c r="M16" s="496">
        <v>295</v>
      </c>
      <c r="N16" s="496">
        <v>155078678</v>
      </c>
      <c r="O16" s="496">
        <v>73956</v>
      </c>
      <c r="P16" s="497">
        <f>(C16+4.2+(2*coefficient!$B$30))/0.88*1.19</f>
        <v>34.807499999999997</v>
      </c>
      <c r="Q16" s="240">
        <v>296</v>
      </c>
      <c r="R16" s="240">
        <v>155078678</v>
      </c>
      <c r="S16" s="240">
        <v>73955</v>
      </c>
      <c r="T16" s="498">
        <f t="shared" si="0"/>
        <v>21.284772727272724</v>
      </c>
      <c r="U16" s="491">
        <v>758</v>
      </c>
      <c r="V16" s="499">
        <v>155078678</v>
      </c>
      <c r="W16" s="491">
        <v>558965</v>
      </c>
      <c r="X16" s="500">
        <f t="shared" si="2"/>
        <v>30.951725000000003</v>
      </c>
      <c r="Y16" s="189">
        <v>759</v>
      </c>
      <c r="Z16" s="501">
        <v>155078678</v>
      </c>
      <c r="AA16" s="502">
        <v>558966</v>
      </c>
      <c r="AB16">
        <f>AB15/2</f>
        <v>4.5</v>
      </c>
    </row>
    <row r="17" spans="1:36" x14ac:dyDescent="0.25">
      <c r="A17" s="125" t="s">
        <v>3810</v>
      </c>
      <c r="B17" s="487">
        <v>155079549</v>
      </c>
      <c r="C17" s="488">
        <v>6.17</v>
      </c>
      <c r="D17" s="489">
        <f>(C17+4.2+coefficient!$B$30)/0.9*1.19</f>
        <v>20.322555555555557</v>
      </c>
      <c r="E17" s="490">
        <f>(C17+4.2+coefficient!$B$30)/0.95</f>
        <v>16.178947368421053</v>
      </c>
      <c r="F17" s="366"/>
      <c r="G17" s="492">
        <v>16</v>
      </c>
      <c r="H17" s="493">
        <f>(C17+4.2+coefficient!$B$28)/0.85*1.19</f>
        <v>28.517999999999997</v>
      </c>
      <c r="I17" s="494">
        <v>294</v>
      </c>
      <c r="J17" s="494">
        <v>155079549</v>
      </c>
      <c r="K17" s="494">
        <v>73964</v>
      </c>
      <c r="L17" s="495">
        <f t="shared" si="1"/>
        <v>21.407964772727276</v>
      </c>
      <c r="M17" s="496">
        <v>295</v>
      </c>
      <c r="N17" s="496">
        <v>155079549</v>
      </c>
      <c r="O17" s="496">
        <v>73967</v>
      </c>
      <c r="P17" s="497">
        <f>(C17+4.2+coefficient!$B$30)/0.88*1.19</f>
        <v>20.784431818181819</v>
      </c>
      <c r="Q17" s="240">
        <v>296</v>
      </c>
      <c r="R17" s="240">
        <v>155079549</v>
      </c>
      <c r="S17" s="240">
        <v>73966</v>
      </c>
      <c r="T17" s="498">
        <f t="shared" si="0"/>
        <v>14.023068181818182</v>
      </c>
      <c r="U17" s="491">
        <v>758</v>
      </c>
      <c r="V17" s="499">
        <v>155079549</v>
      </c>
      <c r="W17" s="491">
        <v>560135</v>
      </c>
      <c r="X17" s="500">
        <f t="shared" si="2"/>
        <v>16.507964772727277</v>
      </c>
      <c r="Y17" s="189">
        <v>759</v>
      </c>
      <c r="Z17" s="501">
        <v>155079549</v>
      </c>
      <c r="AA17" s="502">
        <v>560136</v>
      </c>
      <c r="AB17">
        <v>34</v>
      </c>
    </row>
    <row r="18" spans="1:36" x14ac:dyDescent="0.25">
      <c r="A18" s="144" t="s">
        <v>3811</v>
      </c>
      <c r="B18" s="487">
        <v>155078681</v>
      </c>
      <c r="C18" s="488">
        <v>12.34</v>
      </c>
      <c r="D18" s="489">
        <f>(C18+4.2+(2*coefficient!$B$30))/0.9*1.19</f>
        <v>35.091777777777772</v>
      </c>
      <c r="E18" s="490">
        <f>(C18+4.2+(2*coefficient!$B$30))/0.95</f>
        <v>27.936842105263157</v>
      </c>
      <c r="F18" s="375" t="s">
        <v>516</v>
      </c>
      <c r="G18" s="492">
        <v>17</v>
      </c>
      <c r="H18" s="493">
        <f>(C18+4.2+(2*coefficient!$B$28))/0.85*1.19</f>
        <v>51.155999999999999</v>
      </c>
      <c r="I18" s="494">
        <v>294</v>
      </c>
      <c r="J18" s="494">
        <v>155078681</v>
      </c>
      <c r="K18" s="494">
        <v>73972</v>
      </c>
      <c r="L18" s="495">
        <f t="shared" si="1"/>
        <v>36.965997727272722</v>
      </c>
      <c r="M18" s="496">
        <v>295</v>
      </c>
      <c r="N18" s="496">
        <v>155078681</v>
      </c>
      <c r="O18" s="496">
        <v>73975</v>
      </c>
      <c r="P18" s="497">
        <f>(C18+4.2+(2*coefficient!$B$30))/0.88*1.19</f>
        <v>35.889318181818176</v>
      </c>
      <c r="Q18" s="240">
        <v>296</v>
      </c>
      <c r="R18" s="240">
        <v>155078681</v>
      </c>
      <c r="S18" s="240">
        <v>73974</v>
      </c>
      <c r="T18" s="498">
        <f t="shared" si="0"/>
        <v>22.366590909090906</v>
      </c>
      <c r="U18" s="491">
        <v>758</v>
      </c>
      <c r="V18" s="499">
        <v>155078681</v>
      </c>
      <c r="W18" s="491">
        <v>558969</v>
      </c>
      <c r="X18" s="500">
        <f t="shared" si="2"/>
        <v>32.065997727272723</v>
      </c>
      <c r="Y18" s="189">
        <v>759</v>
      </c>
      <c r="Z18" s="501">
        <v>155078681</v>
      </c>
      <c r="AA18" s="502">
        <v>558970</v>
      </c>
      <c r="AB18">
        <f>AB17/2</f>
        <v>17</v>
      </c>
    </row>
    <row r="19" spans="1:36" x14ac:dyDescent="0.25">
      <c r="A19" s="125" t="s">
        <v>3812</v>
      </c>
      <c r="B19" s="487">
        <v>155079560</v>
      </c>
      <c r="C19" s="488">
        <v>5.73</v>
      </c>
      <c r="D19" s="489">
        <f>(C19+4.2+coefficient!$B$30)/0.9*1.19</f>
        <v>19.740777777777776</v>
      </c>
      <c r="E19" s="490">
        <f>(C19+4.2+coefficient!$B$30)/0.95</f>
        <v>15.715789473684211</v>
      </c>
      <c r="F19" s="366"/>
      <c r="G19" s="492">
        <v>18</v>
      </c>
      <c r="H19" s="493">
        <f>(C19+4.2+coefficient!$B$28)/0.85*1.19</f>
        <v>27.902000000000001</v>
      </c>
      <c r="I19" s="494">
        <v>294</v>
      </c>
      <c r="J19" s="494">
        <v>155079560</v>
      </c>
      <c r="K19" s="494">
        <v>74248</v>
      </c>
      <c r="L19" s="495">
        <f t="shared" si="1"/>
        <v>20.79511477272727</v>
      </c>
      <c r="M19" s="496">
        <v>295</v>
      </c>
      <c r="N19" s="496">
        <v>155079560</v>
      </c>
      <c r="O19" s="496">
        <v>74251</v>
      </c>
      <c r="P19" s="497">
        <f>(C19+4.2+coefficient!$B$30)/0.88*1.19</f>
        <v>20.189431818181816</v>
      </c>
      <c r="Q19" s="240">
        <v>296</v>
      </c>
      <c r="R19" s="240">
        <v>155079560</v>
      </c>
      <c r="S19" s="240">
        <v>74250</v>
      </c>
      <c r="T19" s="498">
        <f t="shared" si="0"/>
        <v>13.42806818181818</v>
      </c>
      <c r="U19" s="491">
        <v>758</v>
      </c>
      <c r="V19" s="499">
        <v>155079560</v>
      </c>
      <c r="W19" s="491">
        <v>560151</v>
      </c>
      <c r="X19" s="500">
        <f t="shared" si="2"/>
        <v>15.89511477272727</v>
      </c>
      <c r="Y19" s="189">
        <v>759</v>
      </c>
      <c r="Z19" s="501">
        <v>155079560</v>
      </c>
      <c r="AA19" s="502">
        <v>560152</v>
      </c>
      <c r="AB19">
        <v>21</v>
      </c>
    </row>
    <row r="20" spans="1:36" x14ac:dyDescent="0.25">
      <c r="A20" s="144" t="s">
        <v>3813</v>
      </c>
      <c r="B20" s="487">
        <v>155078271</v>
      </c>
      <c r="C20" s="488">
        <v>11.46</v>
      </c>
      <c r="D20" s="489">
        <f>(C20+4.2+(2*coefficient!$B$30))/0.9*1.19</f>
        <v>33.928222222222217</v>
      </c>
      <c r="E20" s="490">
        <f>(C20+4.2+(2*coefficient!$B$30))/0.95</f>
        <v>27.010526315789477</v>
      </c>
      <c r="F20" s="375" t="s">
        <v>516</v>
      </c>
      <c r="G20" s="492">
        <v>19</v>
      </c>
      <c r="H20" s="493">
        <f>(C20+4.2+(2*coefficient!$B$28))/0.85*1.19</f>
        <v>49.923999999999999</v>
      </c>
      <c r="I20" s="494">
        <v>294</v>
      </c>
      <c r="J20" s="494">
        <v>155078271</v>
      </c>
      <c r="K20" s="494">
        <v>74257</v>
      </c>
      <c r="L20" s="495">
        <f t="shared" si="1"/>
        <v>35.740297727272726</v>
      </c>
      <c r="M20" s="496">
        <v>295</v>
      </c>
      <c r="N20" s="496">
        <v>155078271</v>
      </c>
      <c r="O20" s="496">
        <v>74260</v>
      </c>
      <c r="P20" s="497">
        <f>(C20+4.2+(2*coefficient!$B$30))/0.88*1.19</f>
        <v>34.699318181818178</v>
      </c>
      <c r="Q20" s="240">
        <v>296</v>
      </c>
      <c r="R20" s="240">
        <v>155078271</v>
      </c>
      <c r="S20" s="240">
        <v>74259</v>
      </c>
      <c r="T20" s="498">
        <f t="shared" si="0"/>
        <v>21.176590909090908</v>
      </c>
      <c r="U20" s="491">
        <v>758</v>
      </c>
      <c r="V20" s="499">
        <v>155078271</v>
      </c>
      <c r="W20" s="491">
        <v>558325</v>
      </c>
      <c r="X20" s="500">
        <f t="shared" si="2"/>
        <v>30.840297727272727</v>
      </c>
      <c r="Y20" s="189">
        <v>759</v>
      </c>
      <c r="Z20" s="501">
        <v>155078271</v>
      </c>
      <c r="AA20" s="502">
        <v>558326</v>
      </c>
      <c r="AB20">
        <f>AB19/2</f>
        <v>10.5</v>
      </c>
      <c r="AE20">
        <v>1</v>
      </c>
      <c r="AF20">
        <v>35.74</v>
      </c>
      <c r="AG20">
        <v>0</v>
      </c>
      <c r="AH20">
        <v>2</v>
      </c>
      <c r="AI20">
        <v>34.700000000000003</v>
      </c>
      <c r="AJ20">
        <v>0</v>
      </c>
    </row>
    <row r="21" spans="1:36" x14ac:dyDescent="0.25">
      <c r="A21" s="125" t="s">
        <v>3814</v>
      </c>
      <c r="B21" s="487">
        <v>155079527</v>
      </c>
      <c r="C21" s="488">
        <v>6.14</v>
      </c>
      <c r="D21" s="489">
        <f>(C21+4.2+coefficient!$B$30)/0.9*1.19</f>
        <v>20.282888888888888</v>
      </c>
      <c r="E21" s="490">
        <f>(C21+4.2+coefficient!$B$30)/0.95</f>
        <v>16.147368421052633</v>
      </c>
      <c r="F21" s="366"/>
      <c r="G21" s="492">
        <v>20</v>
      </c>
      <c r="H21" s="493">
        <f>(C21+4.2+coefficient!$B$28)/0.85*1.19</f>
        <v>28.475999999999999</v>
      </c>
      <c r="I21" s="494">
        <v>294</v>
      </c>
      <c r="J21" s="494">
        <v>155079527</v>
      </c>
      <c r="K21" s="494">
        <v>74694</v>
      </c>
      <c r="L21" s="495">
        <f t="shared" si="1"/>
        <v>21.366179545454543</v>
      </c>
      <c r="M21" s="496">
        <v>295</v>
      </c>
      <c r="N21" s="496">
        <v>155079527</v>
      </c>
      <c r="O21" s="496">
        <v>74697</v>
      </c>
      <c r="P21" s="497">
        <f>(C21+4.2+coefficient!$B$30)/0.88*1.19</f>
        <v>20.743863636363635</v>
      </c>
      <c r="Q21" s="240">
        <v>296</v>
      </c>
      <c r="R21" s="240">
        <v>155079527</v>
      </c>
      <c r="S21" s="240">
        <v>74696</v>
      </c>
      <c r="T21" s="498">
        <f t="shared" si="0"/>
        <v>13.9825</v>
      </c>
      <c r="U21" s="491">
        <v>758</v>
      </c>
      <c r="V21" s="499">
        <v>155079527</v>
      </c>
      <c r="W21" s="491">
        <v>560097</v>
      </c>
      <c r="X21" s="500">
        <f t="shared" si="2"/>
        <v>16.466179545454544</v>
      </c>
      <c r="Y21" s="189">
        <v>759</v>
      </c>
      <c r="Z21" s="501">
        <v>155079527</v>
      </c>
      <c r="AA21" s="502">
        <v>560098</v>
      </c>
      <c r="AB21">
        <v>44</v>
      </c>
    </row>
    <row r="22" spans="1:36" x14ac:dyDescent="0.25">
      <c r="A22" s="144" t="s">
        <v>3815</v>
      </c>
      <c r="B22" s="487">
        <v>155078275</v>
      </c>
      <c r="C22" s="488">
        <v>12.28</v>
      </c>
      <c r="D22" s="489">
        <f>(C22+4.2+(2*coefficient!$B$30))/0.9*1.19</f>
        <v>35.012444444444441</v>
      </c>
      <c r="E22" s="490">
        <f>(C22+4.2+(2*coefficient!$B$30))/0.95</f>
        <v>27.873684210526317</v>
      </c>
      <c r="F22" s="375" t="s">
        <v>516</v>
      </c>
      <c r="G22" s="492">
        <v>21</v>
      </c>
      <c r="H22" s="493">
        <f>(C22+4.2+(2*coefficient!$B$28))/0.85*1.19</f>
        <v>51.072000000000003</v>
      </c>
      <c r="I22" s="494">
        <v>294</v>
      </c>
      <c r="J22" s="494">
        <v>155078275</v>
      </c>
      <c r="K22" s="494">
        <v>74704</v>
      </c>
      <c r="L22" s="495">
        <f t="shared" si="1"/>
        <v>36.88242727272727</v>
      </c>
      <c r="M22" s="496">
        <v>295</v>
      </c>
      <c r="N22" s="496">
        <v>155078275</v>
      </c>
      <c r="O22" s="496">
        <v>74707</v>
      </c>
      <c r="P22" s="497">
        <f>(C22+4.2+(2*coefficient!$B$30))/0.88*1.19</f>
        <v>35.808181818181815</v>
      </c>
      <c r="Q22" s="240">
        <v>296</v>
      </c>
      <c r="R22" s="240">
        <v>155078275</v>
      </c>
      <c r="S22" s="240">
        <v>74706</v>
      </c>
      <c r="T22" s="498">
        <f t="shared" si="0"/>
        <v>22.285454545454545</v>
      </c>
      <c r="U22" s="491">
        <v>758</v>
      </c>
      <c r="V22" s="499">
        <v>155078275</v>
      </c>
      <c r="W22" s="491">
        <v>558331</v>
      </c>
      <c r="X22" s="500">
        <f t="shared" si="2"/>
        <v>31.982427272727271</v>
      </c>
      <c r="Y22" s="189">
        <v>759</v>
      </c>
      <c r="Z22" s="501">
        <v>155078275</v>
      </c>
      <c r="AA22" s="502">
        <v>558332</v>
      </c>
      <c r="AB22">
        <f>AB21/2</f>
        <v>22</v>
      </c>
    </row>
    <row r="23" spans="1:36" x14ac:dyDescent="0.25">
      <c r="A23" s="125" t="s">
        <v>3816</v>
      </c>
      <c r="B23" s="487">
        <v>155079534</v>
      </c>
      <c r="C23" s="488">
        <v>10.78</v>
      </c>
      <c r="D23" s="489">
        <f>(C23+4.2+coefficient!$B$30)/0.9*1.19</f>
        <v>26.417999999999999</v>
      </c>
      <c r="E23" s="490">
        <f>(C23+4.2+coefficient!$B$30)/0.95</f>
        <v>21.031578947368423</v>
      </c>
      <c r="F23" s="366"/>
      <c r="G23" s="492">
        <v>22</v>
      </c>
      <c r="H23" s="493">
        <f>(C23+4.2+coefficient!$B$28)/0.85*1.19</f>
        <v>34.972000000000001</v>
      </c>
      <c r="I23" s="494">
        <v>294</v>
      </c>
      <c r="J23" s="494">
        <v>155079534</v>
      </c>
      <c r="K23" s="494">
        <v>55651</v>
      </c>
      <c r="L23" s="495">
        <f t="shared" si="1"/>
        <v>27.828961363636363</v>
      </c>
      <c r="M23" s="496">
        <v>295</v>
      </c>
      <c r="N23" s="496">
        <v>155079534</v>
      </c>
      <c r="O23" s="496">
        <v>55654</v>
      </c>
      <c r="P23" s="497">
        <f>(C23+4.2+coefficient!$B$30)/0.88*1.19</f>
        <v>27.018409090909088</v>
      </c>
      <c r="Q23" s="240">
        <v>296</v>
      </c>
      <c r="R23" s="240">
        <v>155079534</v>
      </c>
      <c r="S23" s="240">
        <v>55653</v>
      </c>
      <c r="T23" s="498">
        <f t="shared" si="0"/>
        <v>20.257045454545455</v>
      </c>
      <c r="U23" s="491">
        <v>758</v>
      </c>
      <c r="V23" s="499">
        <v>155079534</v>
      </c>
      <c r="W23" s="491">
        <v>560109</v>
      </c>
      <c r="X23" s="500">
        <f t="shared" si="2"/>
        <v>22.928961363636361</v>
      </c>
      <c r="Y23" s="189">
        <v>759</v>
      </c>
      <c r="Z23" s="501">
        <v>155079534</v>
      </c>
      <c r="AA23" s="502">
        <v>560110</v>
      </c>
      <c r="AB23">
        <v>13</v>
      </c>
    </row>
    <row r="24" spans="1:36" x14ac:dyDescent="0.25">
      <c r="A24" s="144" t="s">
        <v>3817</v>
      </c>
      <c r="B24" s="487">
        <v>155078422</v>
      </c>
      <c r="C24" s="488">
        <v>21.56</v>
      </c>
      <c r="D24" s="489">
        <f>(C24+4.2+(2*coefficient!$B$30))/0.9*1.19</f>
        <v>47.282666666666657</v>
      </c>
      <c r="E24" s="490">
        <f>(C24+4.2+(2*coefficient!$B$30))/0.95</f>
        <v>37.642105263157895</v>
      </c>
      <c r="F24" s="375" t="s">
        <v>516</v>
      </c>
      <c r="G24" s="492">
        <v>23</v>
      </c>
      <c r="H24" s="493">
        <f>(C24+4.2+(2*coefficient!$B$28))/0.85*1.19</f>
        <v>64.063999999999993</v>
      </c>
      <c r="I24" s="494">
        <v>294</v>
      </c>
      <c r="J24" s="494">
        <v>155078422</v>
      </c>
      <c r="K24" s="494">
        <v>72943</v>
      </c>
      <c r="L24" s="495">
        <f t="shared" si="1"/>
        <v>49.807990909090904</v>
      </c>
      <c r="M24" s="496">
        <v>295</v>
      </c>
      <c r="N24" s="496">
        <v>155078422</v>
      </c>
      <c r="O24" s="496">
        <v>72946</v>
      </c>
      <c r="P24" s="497">
        <f>(C24+4.2+(2*coefficient!$B$30))/0.88*1.19</f>
        <v>48.357272727272722</v>
      </c>
      <c r="Q24" s="240">
        <v>296</v>
      </c>
      <c r="R24" s="240">
        <v>155078422</v>
      </c>
      <c r="S24" s="240">
        <v>72945</v>
      </c>
      <c r="T24" s="498">
        <f t="shared" si="0"/>
        <v>34.834545454545449</v>
      </c>
      <c r="U24" s="491">
        <v>758</v>
      </c>
      <c r="V24" s="499">
        <v>155078422</v>
      </c>
      <c r="W24" s="491">
        <v>558583</v>
      </c>
      <c r="X24" s="500">
        <f t="shared" si="2"/>
        <v>44.907990909090906</v>
      </c>
      <c r="Y24" s="189">
        <v>759</v>
      </c>
      <c r="Z24" s="501">
        <v>155078422</v>
      </c>
      <c r="AA24" s="502">
        <v>558584</v>
      </c>
      <c r="AB24">
        <f>AB23/2</f>
        <v>6.5</v>
      </c>
    </row>
    <row r="25" spans="1:36" x14ac:dyDescent="0.25">
      <c r="A25" s="125" t="s">
        <v>3818</v>
      </c>
      <c r="B25" s="487">
        <v>155079541</v>
      </c>
      <c r="C25" s="488">
        <v>6.15</v>
      </c>
      <c r="D25" s="489">
        <f>(C25+4.2+coefficient!$B$30)/0.9*1.19</f>
        <v>20.296111111111113</v>
      </c>
      <c r="E25" s="490">
        <f>(C25+4.2+coefficient!$B$30)/0.95</f>
        <v>16.157894736842106</v>
      </c>
      <c r="F25" s="366"/>
      <c r="G25" s="492">
        <v>24</v>
      </c>
      <c r="H25" s="493">
        <f>(C25+4.2+coefficient!$B$28)/0.85*1.19</f>
        <v>28.490000000000002</v>
      </c>
      <c r="I25" s="494">
        <v>294</v>
      </c>
      <c r="J25" s="494">
        <v>155079541</v>
      </c>
      <c r="K25" s="494">
        <v>109141</v>
      </c>
      <c r="L25" s="495">
        <f t="shared" si="1"/>
        <v>21.380107954545455</v>
      </c>
      <c r="M25" s="496">
        <v>295</v>
      </c>
      <c r="N25" s="496">
        <v>155079541</v>
      </c>
      <c r="O25" s="496">
        <v>109143</v>
      </c>
      <c r="P25" s="497">
        <f>(C25+4.2+coefficient!$B$30)/0.88*1.19</f>
        <v>20.757386363636364</v>
      </c>
      <c r="Q25" s="240">
        <v>296</v>
      </c>
      <c r="R25" s="240">
        <v>155079541</v>
      </c>
      <c r="S25" s="240">
        <v>109142</v>
      </c>
      <c r="T25" s="498">
        <f t="shared" si="0"/>
        <v>13.996022727272729</v>
      </c>
      <c r="U25" s="491">
        <v>758</v>
      </c>
      <c r="V25" s="499">
        <v>155079541</v>
      </c>
      <c r="W25" s="491">
        <v>560119</v>
      </c>
      <c r="X25" s="500">
        <f t="shared" si="2"/>
        <v>16.480107954545453</v>
      </c>
      <c r="Y25" s="189">
        <v>759</v>
      </c>
      <c r="Z25" s="501">
        <v>155079541</v>
      </c>
      <c r="AA25" s="502">
        <v>560120</v>
      </c>
      <c r="AB25">
        <v>6</v>
      </c>
      <c r="AE25">
        <v>2</v>
      </c>
      <c r="AF25">
        <v>18.03</v>
      </c>
      <c r="AG25">
        <v>0</v>
      </c>
    </row>
    <row r="26" spans="1:36" x14ac:dyDescent="0.25">
      <c r="A26" s="144" t="s">
        <v>3819</v>
      </c>
      <c r="B26" s="487">
        <v>155079306</v>
      </c>
      <c r="C26" s="488">
        <v>12.3</v>
      </c>
      <c r="D26" s="489">
        <f>(C26+4.2+(2*coefficient!$B$30))/0.9*1.19</f>
        <v>35.038888888888884</v>
      </c>
      <c r="E26" s="490">
        <f>(C26+4.2+(2*coefficient!$B$30))/0.95</f>
        <v>27.894736842105264</v>
      </c>
      <c r="F26" s="375" t="s">
        <v>516</v>
      </c>
      <c r="G26" s="492">
        <v>25</v>
      </c>
      <c r="H26" s="493">
        <f>(C26+4.2+(2*coefficient!$B$28))/0.85*1.19</f>
        <v>51.1</v>
      </c>
      <c r="I26" s="494">
        <v>294</v>
      </c>
      <c r="J26" s="494">
        <v>155079306</v>
      </c>
      <c r="K26" s="494">
        <v>109144</v>
      </c>
      <c r="L26" s="495">
        <f t="shared" si="1"/>
        <v>36.910284090909094</v>
      </c>
      <c r="M26" s="496">
        <v>295</v>
      </c>
      <c r="N26" s="496">
        <v>155079306</v>
      </c>
      <c r="O26" s="496">
        <v>109146</v>
      </c>
      <c r="P26" s="497">
        <f>(C26+4.2+(2*coefficient!$B$30))/0.88*1.19</f>
        <v>35.835227272727273</v>
      </c>
      <c r="Q26" s="240">
        <v>296</v>
      </c>
      <c r="R26" s="240">
        <v>155079306</v>
      </c>
      <c r="S26" s="240">
        <v>109145</v>
      </c>
      <c r="T26" s="498">
        <f t="shared" si="0"/>
        <v>22.3125</v>
      </c>
      <c r="U26" s="491">
        <v>758</v>
      </c>
      <c r="V26" s="499">
        <v>155079306</v>
      </c>
      <c r="W26" s="491">
        <v>559839</v>
      </c>
      <c r="X26" s="500">
        <f t="shared" si="2"/>
        <v>32.010284090909096</v>
      </c>
      <c r="Y26" s="189">
        <v>759</v>
      </c>
      <c r="Z26" s="501">
        <v>155079306</v>
      </c>
      <c r="AA26" s="502">
        <v>559840</v>
      </c>
      <c r="AB26">
        <f>AB25/2</f>
        <v>3</v>
      </c>
      <c r="AE26">
        <v>1</v>
      </c>
      <c r="AF26">
        <v>36.909999999999997</v>
      </c>
      <c r="AG26">
        <v>0</v>
      </c>
    </row>
    <row r="27" spans="1:36" s="4" customFormat="1" x14ac:dyDescent="0.25">
      <c r="A27" s="148" t="s">
        <v>3820</v>
      </c>
      <c r="B27" s="487">
        <v>155079548</v>
      </c>
      <c r="C27" s="488">
        <v>10.057199999999998</v>
      </c>
      <c r="D27" s="503">
        <f>(C27+4.2+coefficient!$B$30)/0.9*1.19</f>
        <v>25.462297777777771</v>
      </c>
      <c r="E27" s="504">
        <f>(C27+4.2+coefficient!$B$30)/0.95</f>
        <v>20.270736842105261</v>
      </c>
      <c r="F27" s="506"/>
      <c r="G27" s="492">
        <v>26</v>
      </c>
      <c r="H27" s="493">
        <f>(C27+4.2+coefficient!$B$28)/0.85*1.19</f>
        <v>33.960079999999998</v>
      </c>
      <c r="I27" s="494">
        <v>294</v>
      </c>
      <c r="J27" s="494">
        <v>155079548</v>
      </c>
      <c r="K27" s="494">
        <v>74736</v>
      </c>
      <c r="L27" s="495">
        <f t="shared" si="1"/>
        <v>26.822215954545449</v>
      </c>
      <c r="M27" s="496">
        <v>295</v>
      </c>
      <c r="N27" s="496">
        <v>155079548</v>
      </c>
      <c r="O27" s="496">
        <v>74739</v>
      </c>
      <c r="P27" s="497">
        <f>(C27+4.2+coefficient!$B$30)/0.88*1.19</f>
        <v>26.040986363636357</v>
      </c>
      <c r="Q27" s="240">
        <v>296</v>
      </c>
      <c r="R27" s="240">
        <v>155079548</v>
      </c>
      <c r="S27" s="240">
        <v>74738</v>
      </c>
      <c r="T27" s="498">
        <f t="shared" si="0"/>
        <v>19.279622727272724</v>
      </c>
      <c r="U27" s="491">
        <v>758</v>
      </c>
      <c r="V27" s="499">
        <v>155079548</v>
      </c>
      <c r="W27" s="491">
        <v>560133</v>
      </c>
      <c r="X27" s="500">
        <f t="shared" si="2"/>
        <v>21.92221595454545</v>
      </c>
      <c r="Y27" s="189">
        <v>759</v>
      </c>
      <c r="Z27" s="501">
        <v>155079548</v>
      </c>
      <c r="AA27" s="502">
        <v>560134</v>
      </c>
      <c r="AB27">
        <v>0</v>
      </c>
      <c r="AC27"/>
      <c r="AD27"/>
      <c r="AE27"/>
      <c r="AF27"/>
      <c r="AG27"/>
      <c r="AH27"/>
      <c r="AI27"/>
      <c r="AJ27"/>
    </row>
    <row r="28" spans="1:36" s="4" customFormat="1" x14ac:dyDescent="0.25">
      <c r="A28" s="146" t="s">
        <v>3821</v>
      </c>
      <c r="B28" s="487">
        <v>155078427</v>
      </c>
      <c r="C28" s="488">
        <v>20.114399999999996</v>
      </c>
      <c r="D28" s="503">
        <f>(C28+4.2+(2*coefficient!$B$30))/0.9*1.19</f>
        <v>45.371262222222207</v>
      </c>
      <c r="E28" s="504">
        <f>(C28+4.2+(2*coefficient!$B$30))/0.95</f>
        <v>36.120421052631571</v>
      </c>
      <c r="F28" s="505" t="s">
        <v>516</v>
      </c>
      <c r="G28" s="492">
        <v>27</v>
      </c>
      <c r="H28" s="493">
        <f>(C28+4.2+(2*coefficient!$B$28))/0.85*1.19</f>
        <v>62.040159999999986</v>
      </c>
      <c r="I28" s="494">
        <v>294</v>
      </c>
      <c r="J28" s="494">
        <v>155078427</v>
      </c>
      <c r="K28" s="494">
        <v>74743</v>
      </c>
      <c r="L28" s="495">
        <f t="shared" si="1"/>
        <v>47.794500090909075</v>
      </c>
      <c r="M28" s="496">
        <v>295</v>
      </c>
      <c r="N28" s="496">
        <v>155078427</v>
      </c>
      <c r="O28" s="496">
        <v>74746</v>
      </c>
      <c r="P28" s="497">
        <f>(C28+4.2+(2*coefficient!$B$30))/0.88*1.19</f>
        <v>46.402427272727259</v>
      </c>
      <c r="Q28" s="240">
        <v>296</v>
      </c>
      <c r="R28" s="240">
        <v>155078427</v>
      </c>
      <c r="S28" s="240">
        <v>74745</v>
      </c>
      <c r="T28" s="498">
        <f t="shared" si="0"/>
        <v>32.879699999999993</v>
      </c>
      <c r="U28" s="491">
        <v>758</v>
      </c>
      <c r="V28" s="499">
        <v>155078427</v>
      </c>
      <c r="W28" s="491">
        <v>558591</v>
      </c>
      <c r="X28" s="500">
        <f t="shared" si="2"/>
        <v>42.894500090909077</v>
      </c>
      <c r="Y28" s="189">
        <v>759</v>
      </c>
      <c r="Z28" s="501">
        <v>155078427</v>
      </c>
      <c r="AA28" s="502">
        <v>558592</v>
      </c>
      <c r="AB28">
        <f>AB27/2</f>
        <v>0</v>
      </c>
      <c r="AC28"/>
      <c r="AD28"/>
      <c r="AE28"/>
      <c r="AF28"/>
      <c r="AG28"/>
      <c r="AH28"/>
      <c r="AI28"/>
      <c r="AJ28"/>
    </row>
    <row r="29" spans="1:36" x14ac:dyDescent="0.25">
      <c r="A29" s="125" t="s">
        <v>3822</v>
      </c>
      <c r="B29" s="487">
        <v>159511942</v>
      </c>
      <c r="C29" s="488">
        <v>5.52</v>
      </c>
      <c r="D29" s="489">
        <f>(C29+4.2+coefficient!$B$30)/0.9*1.19</f>
        <v>19.463111111111107</v>
      </c>
      <c r="E29" s="490">
        <f>(C29+4.2+coefficient!$B$30)/0.95</f>
        <v>15.494736842105263</v>
      </c>
      <c r="F29" s="366"/>
      <c r="G29" s="492">
        <v>28</v>
      </c>
      <c r="H29" s="493">
        <f>(C29+4.2+coefficient!$B$28)/0.85*1.19</f>
        <v>27.607999999999997</v>
      </c>
      <c r="I29" s="494">
        <v>294</v>
      </c>
      <c r="J29" s="494">
        <v>159511942</v>
      </c>
      <c r="K29" s="494">
        <v>74850</v>
      </c>
      <c r="L29" s="495">
        <f t="shared" si="1"/>
        <v>20.502618181818178</v>
      </c>
      <c r="M29" s="496">
        <v>295</v>
      </c>
      <c r="N29" s="496">
        <v>159511942</v>
      </c>
      <c r="O29" s="496">
        <v>74853</v>
      </c>
      <c r="P29" s="497">
        <f>(C29+4.2+coefficient!$B$30)/0.88*1.19</f>
        <v>19.905454545454543</v>
      </c>
      <c r="Q29" s="240">
        <v>296</v>
      </c>
      <c r="R29" s="240">
        <v>159511942</v>
      </c>
      <c r="S29" s="240">
        <v>74852</v>
      </c>
      <c r="T29" s="498">
        <f t="shared" si="0"/>
        <v>13.144090909090908</v>
      </c>
      <c r="U29" s="491">
        <v>758</v>
      </c>
      <c r="V29" s="499">
        <v>159511942</v>
      </c>
      <c r="W29" s="491">
        <v>560543</v>
      </c>
      <c r="X29" s="500">
        <f t="shared" si="2"/>
        <v>15.602618181818178</v>
      </c>
      <c r="Y29" s="189">
        <v>759</v>
      </c>
      <c r="Z29" s="501">
        <v>159511942</v>
      </c>
      <c r="AA29" s="502">
        <v>560544</v>
      </c>
      <c r="AB29">
        <v>78</v>
      </c>
    </row>
    <row r="30" spans="1:36" x14ac:dyDescent="0.25">
      <c r="A30" s="144" t="s">
        <v>3823</v>
      </c>
      <c r="B30" s="487">
        <v>159512263</v>
      </c>
      <c r="C30" s="488">
        <v>11.04</v>
      </c>
      <c r="D30" s="489">
        <f>(C30+4.2+(2*coefficient!$B$30))/0.9*1.19</f>
        <v>33.37288888888888</v>
      </c>
      <c r="E30" s="490">
        <f>(C30+4.2+(2*coefficient!$B$30))/0.95</f>
        <v>26.568421052631578</v>
      </c>
      <c r="F30" s="375" t="s">
        <v>516</v>
      </c>
      <c r="G30" s="492">
        <v>29</v>
      </c>
      <c r="H30" s="493">
        <f>(C30+4.2+(2*coefficient!$B$28))/0.85*1.19</f>
        <v>49.335999999999991</v>
      </c>
      <c r="I30" s="494">
        <v>294</v>
      </c>
      <c r="J30" s="494">
        <v>159512263</v>
      </c>
      <c r="K30" s="494">
        <v>74866</v>
      </c>
      <c r="L30" s="495">
        <f t="shared" si="1"/>
        <v>35.155304545454541</v>
      </c>
      <c r="M30" s="496">
        <v>295</v>
      </c>
      <c r="N30" s="496">
        <v>159512263</v>
      </c>
      <c r="O30" s="496">
        <v>74869</v>
      </c>
      <c r="P30" s="497">
        <f>(C30+4.2+(2*coefficient!$B$30))/0.88*1.19</f>
        <v>34.131363636363631</v>
      </c>
      <c r="Q30" s="240">
        <v>296</v>
      </c>
      <c r="R30" s="240">
        <v>159512263</v>
      </c>
      <c r="S30" s="240">
        <v>74868</v>
      </c>
      <c r="T30" s="498">
        <f t="shared" si="0"/>
        <v>20.608636363636361</v>
      </c>
      <c r="U30" s="491">
        <v>758</v>
      </c>
      <c r="V30" s="499">
        <v>159512263</v>
      </c>
      <c r="W30" s="491">
        <v>560545</v>
      </c>
      <c r="X30" s="500">
        <f t="shared" si="2"/>
        <v>30.255304545454543</v>
      </c>
      <c r="Y30" s="189">
        <v>759</v>
      </c>
      <c r="Z30" s="501">
        <v>159512263</v>
      </c>
      <c r="AA30" s="502">
        <v>560546</v>
      </c>
      <c r="AB30">
        <f>AB29/2</f>
        <v>39</v>
      </c>
    </row>
    <row r="31" spans="1:36" x14ac:dyDescent="0.25">
      <c r="A31" s="125" t="s">
        <v>3824</v>
      </c>
      <c r="B31" s="487">
        <v>155079531</v>
      </c>
      <c r="C31" s="488">
        <v>7.18</v>
      </c>
      <c r="D31" s="489">
        <f>(C31+4.2+coefficient!$B$30)/0.9*1.19</f>
        <v>21.657999999999998</v>
      </c>
      <c r="E31" s="490">
        <f>(C31+4.2+coefficient!$B$30)/0.95</f>
        <v>17.242105263157896</v>
      </c>
      <c r="F31" s="366"/>
      <c r="G31" s="492">
        <v>30</v>
      </c>
      <c r="H31" s="493">
        <f>(C31+4.2+coefficient!$B$28)/0.85*1.19</f>
        <v>29.931999999999999</v>
      </c>
      <c r="I31" s="494">
        <v>294</v>
      </c>
      <c r="J31" s="494">
        <v>155079531</v>
      </c>
      <c r="K31" s="494">
        <v>74877</v>
      </c>
      <c r="L31" s="495">
        <f t="shared" si="1"/>
        <v>22.814734090909091</v>
      </c>
      <c r="M31" s="496">
        <v>295</v>
      </c>
      <c r="N31" s="496">
        <v>155079531</v>
      </c>
      <c r="O31" s="496">
        <v>74880</v>
      </c>
      <c r="P31" s="497">
        <f>(C31+4.2+coefficient!$B$30)/0.88*1.19</f>
        <v>22.150227272727271</v>
      </c>
      <c r="Q31" s="240">
        <v>296</v>
      </c>
      <c r="R31" s="240">
        <v>155079531</v>
      </c>
      <c r="S31" s="240">
        <v>74879</v>
      </c>
      <c r="T31" s="498">
        <f t="shared" si="0"/>
        <v>15.388863636363633</v>
      </c>
      <c r="U31" s="491">
        <v>758</v>
      </c>
      <c r="V31" s="499">
        <v>155079531</v>
      </c>
      <c r="W31" s="491">
        <v>560103</v>
      </c>
      <c r="X31" s="500">
        <f t="shared" si="2"/>
        <v>17.914734090909093</v>
      </c>
      <c r="Y31" s="189">
        <v>759</v>
      </c>
      <c r="Z31" s="501">
        <v>155079531</v>
      </c>
      <c r="AA31" s="502">
        <v>560104</v>
      </c>
      <c r="AB31">
        <v>30</v>
      </c>
    </row>
    <row r="32" spans="1:36" x14ac:dyDescent="0.25">
      <c r="A32" s="144" t="s">
        <v>3825</v>
      </c>
      <c r="B32" s="487">
        <v>155078697</v>
      </c>
      <c r="C32" s="488">
        <v>14.36</v>
      </c>
      <c r="D32" s="489">
        <f>(C32+4.2+(2*coefficient!$B$30))/0.9*1.19</f>
        <v>37.762666666666661</v>
      </c>
      <c r="E32" s="490">
        <f>(C32+4.2+(2*coefficient!$B$30))/0.95</f>
        <v>30.063157894736843</v>
      </c>
      <c r="F32" s="375" t="s">
        <v>516</v>
      </c>
      <c r="G32" s="492">
        <v>31</v>
      </c>
      <c r="H32" s="493">
        <f>(C32+4.2+(2*coefficient!$B$28))/0.85*1.19</f>
        <v>53.984000000000002</v>
      </c>
      <c r="I32" s="494">
        <v>294</v>
      </c>
      <c r="J32" s="494">
        <v>155078697</v>
      </c>
      <c r="K32" s="494">
        <v>74873</v>
      </c>
      <c r="L32" s="495">
        <f t="shared" si="1"/>
        <v>39.77953636363636</v>
      </c>
      <c r="M32" s="496">
        <v>295</v>
      </c>
      <c r="N32" s="496">
        <v>155078697</v>
      </c>
      <c r="O32" s="496">
        <v>74876</v>
      </c>
      <c r="P32" s="497">
        <f>(C32+4.2+(2*coefficient!$B$30))/0.88*1.19</f>
        <v>38.620909090909088</v>
      </c>
      <c r="Q32" s="240">
        <v>296</v>
      </c>
      <c r="R32" s="240">
        <v>155078697</v>
      </c>
      <c r="S32" s="240">
        <v>74875</v>
      </c>
      <c r="T32" s="498">
        <f t="shared" si="0"/>
        <v>25.098181818181814</v>
      </c>
      <c r="U32" s="491">
        <v>758</v>
      </c>
      <c r="V32" s="499">
        <v>155078697</v>
      </c>
      <c r="W32" s="491">
        <v>558983</v>
      </c>
      <c r="X32" s="500">
        <f t="shared" si="2"/>
        <v>34.879536363636362</v>
      </c>
      <c r="Y32" s="189">
        <v>759</v>
      </c>
      <c r="Z32" s="501">
        <v>155078697</v>
      </c>
      <c r="AA32" s="502">
        <v>558984</v>
      </c>
      <c r="AB32">
        <f>AB31/2</f>
        <v>15</v>
      </c>
    </row>
    <row r="33" spans="1:36" x14ac:dyDescent="0.25">
      <c r="A33" s="125" t="s">
        <v>3826</v>
      </c>
      <c r="B33" s="487">
        <v>155079535</v>
      </c>
      <c r="C33" s="488">
        <v>8.66</v>
      </c>
      <c r="D33" s="489">
        <f>(C33+4.2+coefficient!$B$30)/0.9*1.19</f>
        <v>23.614888888888888</v>
      </c>
      <c r="E33" s="490">
        <f>(C33+4.2+coefficient!$B$30)/0.95</f>
        <v>18.8</v>
      </c>
      <c r="F33" s="366"/>
      <c r="G33" s="492">
        <v>32</v>
      </c>
      <c r="H33" s="493">
        <f>(C33+4.2+coefficient!$B$28)/0.85*1.19</f>
        <v>32.003999999999998</v>
      </c>
      <c r="I33" s="494">
        <v>294</v>
      </c>
      <c r="J33" s="494">
        <v>155079535</v>
      </c>
      <c r="K33" s="494">
        <v>75115</v>
      </c>
      <c r="L33" s="495">
        <f t="shared" si="1"/>
        <v>24.876138636363635</v>
      </c>
      <c r="M33" s="496">
        <v>295</v>
      </c>
      <c r="N33" s="496">
        <v>155079535</v>
      </c>
      <c r="O33" s="496">
        <v>75118</v>
      </c>
      <c r="P33" s="497">
        <f>(C33+4.2+coefficient!$B$30)/0.88*1.19</f>
        <v>24.151590909090906</v>
      </c>
      <c r="Q33" s="240">
        <v>296</v>
      </c>
      <c r="R33" s="240">
        <v>155079535</v>
      </c>
      <c r="S33" s="240">
        <v>75117</v>
      </c>
      <c r="T33" s="498">
        <f t="shared" si="0"/>
        <v>17.390227272727273</v>
      </c>
      <c r="U33" s="491">
        <v>758</v>
      </c>
      <c r="V33" s="499">
        <v>155079535</v>
      </c>
      <c r="W33" s="491">
        <v>560111</v>
      </c>
      <c r="X33" s="500">
        <f t="shared" si="2"/>
        <v>19.976138636363636</v>
      </c>
      <c r="Y33" s="189">
        <v>759</v>
      </c>
      <c r="Z33" s="501">
        <v>155079535</v>
      </c>
      <c r="AA33" s="502">
        <v>560112</v>
      </c>
      <c r="AB33">
        <v>88</v>
      </c>
    </row>
    <row r="34" spans="1:36" x14ac:dyDescent="0.25">
      <c r="A34" s="144" t="s">
        <v>3827</v>
      </c>
      <c r="B34" s="487">
        <v>155078698</v>
      </c>
      <c r="C34" s="488">
        <v>17.32</v>
      </c>
      <c r="D34" s="489">
        <f>(C34+4.2+(2*coefficient!$B$30))/0.9*1.19</f>
        <v>41.676444444444435</v>
      </c>
      <c r="E34" s="490">
        <f>(C34+4.2+(2*coefficient!$B$30))/0.95</f>
        <v>33.178947368421056</v>
      </c>
      <c r="F34" s="375" t="s">
        <v>516</v>
      </c>
      <c r="G34" s="492">
        <v>33</v>
      </c>
      <c r="H34" s="493">
        <f>(C34+4.2+(2*coefficient!$B$28))/0.85*1.19</f>
        <v>58.127999999999993</v>
      </c>
      <c r="I34" s="494">
        <v>294</v>
      </c>
      <c r="J34" s="494">
        <v>155078698</v>
      </c>
      <c r="K34" s="494">
        <v>75108</v>
      </c>
      <c r="L34" s="495">
        <f t="shared" si="1"/>
        <v>43.902345454545454</v>
      </c>
      <c r="M34" s="496">
        <v>295</v>
      </c>
      <c r="N34" s="496">
        <v>155078698</v>
      </c>
      <c r="O34" s="496">
        <v>75111</v>
      </c>
      <c r="P34" s="497">
        <f>(C34+4.2+(2*coefficient!$B$30))/0.88*1.19</f>
        <v>42.623636363636365</v>
      </c>
      <c r="Q34" s="240">
        <v>296</v>
      </c>
      <c r="R34" s="240">
        <v>155078698</v>
      </c>
      <c r="S34" s="240">
        <v>75110</v>
      </c>
      <c r="T34" s="498">
        <f t="shared" si="0"/>
        <v>29.100909090909088</v>
      </c>
      <c r="U34" s="491">
        <v>758</v>
      </c>
      <c r="V34" s="499">
        <v>155078698</v>
      </c>
      <c r="W34" s="491">
        <v>558985</v>
      </c>
      <c r="X34" s="500">
        <f t="shared" si="2"/>
        <v>39.002345454545456</v>
      </c>
      <c r="Y34" s="189">
        <v>759</v>
      </c>
      <c r="Z34" s="501">
        <v>155078698</v>
      </c>
      <c r="AA34" s="502">
        <v>558986</v>
      </c>
      <c r="AB34">
        <f>AB33/2</f>
        <v>44</v>
      </c>
      <c r="AE34">
        <v>1</v>
      </c>
      <c r="AF34">
        <v>39.14</v>
      </c>
      <c r="AG34">
        <v>0</v>
      </c>
    </row>
    <row r="35" spans="1:36" x14ac:dyDescent="0.25">
      <c r="A35" s="125" t="s">
        <v>3828</v>
      </c>
      <c r="B35" s="487">
        <v>159515651</v>
      </c>
      <c r="C35" s="488">
        <v>8.7200000000000006</v>
      </c>
      <c r="D35" s="489">
        <f>(C35+4.2+coefficient!$B$30)/0.9*1.19</f>
        <v>23.694222222222223</v>
      </c>
      <c r="E35" s="490">
        <f>(C35+4.2+coefficient!$B$30)/0.95</f>
        <v>18.863157894736844</v>
      </c>
      <c r="F35" s="491"/>
      <c r="G35" s="492">
        <v>34</v>
      </c>
      <c r="H35" s="493">
        <f>(C35+4.2+coefficient!$B$28)/0.85*1.19</f>
        <v>32.088000000000001</v>
      </c>
      <c r="I35" s="494">
        <v>294</v>
      </c>
      <c r="J35" s="494">
        <v>159515651</v>
      </c>
      <c r="K35" s="494">
        <v>75139</v>
      </c>
      <c r="L35" s="495">
        <f t="shared" si="1"/>
        <v>24.959709090909094</v>
      </c>
      <c r="M35" s="496">
        <v>295</v>
      </c>
      <c r="N35" s="496">
        <v>159515651</v>
      </c>
      <c r="O35" s="496">
        <v>75142</v>
      </c>
      <c r="P35" s="497">
        <f>(C35+4.2+coefficient!$B$30)/0.88*1.19</f>
        <v>24.232727272727274</v>
      </c>
      <c r="Q35" s="240">
        <v>296</v>
      </c>
      <c r="R35" s="240">
        <v>159515651</v>
      </c>
      <c r="S35" s="240">
        <v>75141</v>
      </c>
      <c r="T35" s="498">
        <f t="shared" si="0"/>
        <v>17.471363636363638</v>
      </c>
      <c r="U35" s="491">
        <v>758</v>
      </c>
      <c r="V35" s="499">
        <v>159515651</v>
      </c>
      <c r="W35" s="491">
        <v>560547</v>
      </c>
      <c r="X35" s="500">
        <f t="shared" si="2"/>
        <v>20.059709090909095</v>
      </c>
      <c r="Y35" s="189">
        <v>759</v>
      </c>
      <c r="Z35" s="501">
        <v>159515651</v>
      </c>
      <c r="AA35" s="502">
        <v>560548</v>
      </c>
      <c r="AB35">
        <v>54</v>
      </c>
      <c r="AC35">
        <v>2</v>
      </c>
      <c r="AD35">
        <v>29.67</v>
      </c>
      <c r="AH35">
        <v>2</v>
      </c>
      <c r="AI35">
        <v>19.190000000000001</v>
      </c>
      <c r="AJ35">
        <v>0</v>
      </c>
    </row>
    <row r="36" spans="1:36" x14ac:dyDescent="0.25">
      <c r="A36" s="144" t="s">
        <v>3829</v>
      </c>
      <c r="B36" s="487">
        <v>155078699</v>
      </c>
      <c r="C36" s="488">
        <v>17.440000000000001</v>
      </c>
      <c r="D36" s="489">
        <f>(C36+4.2+(2*coefficient!$B$30))/0.9*1.19</f>
        <v>41.835111111111111</v>
      </c>
      <c r="E36" s="490">
        <f>(C36+4.2+(2*coefficient!$B$30))/0.95</f>
        <v>33.305263157894736</v>
      </c>
      <c r="F36" s="491" t="s">
        <v>516</v>
      </c>
      <c r="G36" s="492">
        <v>35</v>
      </c>
      <c r="H36" s="493">
        <f>(C36+4.2+(2*coefficient!$B$28))/0.85*1.19</f>
        <v>58.295999999999999</v>
      </c>
      <c r="I36" s="494">
        <v>294</v>
      </c>
      <c r="J36" s="494">
        <v>155078699</v>
      </c>
      <c r="K36" s="494">
        <v>75146</v>
      </c>
      <c r="L36" s="495">
        <f t="shared" si="1"/>
        <v>44.069486363636358</v>
      </c>
      <c r="M36" s="496">
        <v>295</v>
      </c>
      <c r="N36" s="496">
        <v>155078699</v>
      </c>
      <c r="O36" s="496">
        <v>75149</v>
      </c>
      <c r="P36" s="497">
        <f>(C36+4.2+(2*coefficient!$B$30))/0.88*1.19</f>
        <v>42.785909090909087</v>
      </c>
      <c r="Q36" s="240">
        <v>296</v>
      </c>
      <c r="R36" s="240">
        <v>155078699</v>
      </c>
      <c r="S36" s="240">
        <v>75148</v>
      </c>
      <c r="T36" s="498">
        <f t="shared" si="0"/>
        <v>29.263181818181817</v>
      </c>
      <c r="U36" s="491">
        <v>758</v>
      </c>
      <c r="V36" s="499">
        <v>155078699</v>
      </c>
      <c r="W36" s="491">
        <v>558987</v>
      </c>
      <c r="X36" s="500">
        <f t="shared" si="2"/>
        <v>39.169486363636359</v>
      </c>
      <c r="Y36" s="189">
        <v>759</v>
      </c>
      <c r="Z36" s="501">
        <v>155078699</v>
      </c>
      <c r="AA36" s="502">
        <v>558988</v>
      </c>
      <c r="AB36">
        <f>AB35/2</f>
        <v>27</v>
      </c>
      <c r="AC36">
        <v>2</v>
      </c>
      <c r="AD36">
        <v>53.45</v>
      </c>
      <c r="AE36">
        <v>1</v>
      </c>
      <c r="AF36">
        <v>39.25</v>
      </c>
      <c r="AG36">
        <v>0</v>
      </c>
      <c r="AH36">
        <v>2</v>
      </c>
      <c r="AI36">
        <v>38.11</v>
      </c>
      <c r="AJ36">
        <v>0</v>
      </c>
    </row>
    <row r="37" spans="1:36" x14ac:dyDescent="0.25">
      <c r="A37" s="125" t="s">
        <v>3830</v>
      </c>
      <c r="B37" s="487">
        <v>155079545</v>
      </c>
      <c r="C37" s="488">
        <v>6.27</v>
      </c>
      <c r="D37" s="489">
        <f>(C37+4.2+coefficient!$B$30)/0.9*1.19</f>
        <v>20.454777777777775</v>
      </c>
      <c r="E37" s="490">
        <f>(C37+4.2+coefficient!$B$30)/0.95</f>
        <v>16.284210526315789</v>
      </c>
      <c r="F37" s="366"/>
      <c r="G37" s="492">
        <v>36</v>
      </c>
      <c r="H37" s="493">
        <f>(C37+4.2+coefficient!$B$28)/0.85*1.19</f>
        <v>28.657999999999998</v>
      </c>
      <c r="I37" s="494">
        <v>294</v>
      </c>
      <c r="J37" s="494">
        <v>155079545</v>
      </c>
      <c r="K37" s="494">
        <v>75153</v>
      </c>
      <c r="L37" s="495">
        <f t="shared" ref="L37:L52" si="3">P37*1.03</f>
        <v>21.547248863636362</v>
      </c>
      <c r="M37" s="496">
        <v>295</v>
      </c>
      <c r="N37" s="496">
        <v>155079545</v>
      </c>
      <c r="O37" s="496">
        <v>75156</v>
      </c>
      <c r="P37" s="497">
        <f>(C37+4.2+coefficient!$B$30)/0.88*1.19</f>
        <v>20.919659090909089</v>
      </c>
      <c r="Q37" s="240">
        <v>296</v>
      </c>
      <c r="R37" s="240">
        <v>155079545</v>
      </c>
      <c r="S37" s="240">
        <v>75155</v>
      </c>
      <c r="T37" s="498">
        <f t="shared" si="0"/>
        <v>14.158295454545453</v>
      </c>
      <c r="U37" s="491">
        <v>758</v>
      </c>
      <c r="V37" s="499">
        <v>155079545</v>
      </c>
      <c r="W37" s="491">
        <v>560127</v>
      </c>
      <c r="X37" s="500">
        <f t="shared" si="2"/>
        <v>16.647248863636364</v>
      </c>
      <c r="Y37" s="189">
        <v>759</v>
      </c>
      <c r="Z37" s="501">
        <v>155079545</v>
      </c>
      <c r="AA37" s="502">
        <v>560128</v>
      </c>
      <c r="AB37">
        <v>78</v>
      </c>
    </row>
    <row r="38" spans="1:36" x14ac:dyDescent="0.25">
      <c r="A38" s="144" t="s">
        <v>3831</v>
      </c>
      <c r="B38" s="487">
        <v>155078643</v>
      </c>
      <c r="C38" s="488">
        <v>12.54</v>
      </c>
      <c r="D38" s="489">
        <f>(C38+4.2+(2*coefficient!$B$30))/0.9*1.19</f>
        <v>35.356222222222215</v>
      </c>
      <c r="E38" s="490">
        <f>(C38+4.2+(2*coefficient!$B$30))/0.95</f>
        <v>28.147368421052633</v>
      </c>
      <c r="F38" s="375" t="s">
        <v>516</v>
      </c>
      <c r="G38" s="492">
        <v>37</v>
      </c>
      <c r="H38" s="493">
        <f>(C38+4.2+(2*coefficient!$B$28))/0.85*1.19</f>
        <v>51.435999999999993</v>
      </c>
      <c r="I38" s="494">
        <v>294</v>
      </c>
      <c r="J38" s="494">
        <v>155078643</v>
      </c>
      <c r="K38" s="494">
        <v>75157</v>
      </c>
      <c r="L38" s="495">
        <f t="shared" si="1"/>
        <v>37.244565909090909</v>
      </c>
      <c r="M38" s="496">
        <v>295</v>
      </c>
      <c r="N38" s="496">
        <v>155078643</v>
      </c>
      <c r="O38" s="496">
        <v>75160</v>
      </c>
      <c r="P38" s="497">
        <f>(C38+4.2+(2*coefficient!$B$30))/0.88*1.19</f>
        <v>36.159772727272724</v>
      </c>
      <c r="Q38" s="240">
        <v>296</v>
      </c>
      <c r="R38" s="240">
        <v>155078643</v>
      </c>
      <c r="S38" s="240">
        <v>75159</v>
      </c>
      <c r="T38" s="498">
        <f t="shared" si="0"/>
        <v>22.637045454545451</v>
      </c>
      <c r="U38" s="491">
        <v>758</v>
      </c>
      <c r="V38" s="499">
        <v>155078643</v>
      </c>
      <c r="W38" s="491">
        <v>558937</v>
      </c>
      <c r="X38" s="500">
        <f t="shared" si="2"/>
        <v>32.34456590909091</v>
      </c>
      <c r="Y38" s="189">
        <v>759</v>
      </c>
      <c r="Z38" s="501">
        <v>155078643</v>
      </c>
      <c r="AA38" s="502">
        <v>558938</v>
      </c>
      <c r="AB38">
        <f>AB37/2</f>
        <v>39</v>
      </c>
      <c r="AH38">
        <v>2</v>
      </c>
      <c r="AI38">
        <v>36.619999999999997</v>
      </c>
      <c r="AJ38">
        <v>0</v>
      </c>
    </row>
    <row r="39" spans="1:36" x14ac:dyDescent="0.25">
      <c r="A39" s="125" t="s">
        <v>3832</v>
      </c>
      <c r="B39" s="487">
        <v>155079558</v>
      </c>
      <c r="C39" s="488">
        <v>6.77</v>
      </c>
      <c r="D39" s="489">
        <f>(C39+4.2+coefficient!$B$30)/0.9*1.19</f>
        <v>21.115888888888886</v>
      </c>
      <c r="E39" s="490">
        <f>(C39+4.2+coefficient!$B$30)/0.95</f>
        <v>16.810526315789474</v>
      </c>
      <c r="F39" s="366"/>
      <c r="G39" s="492">
        <v>38</v>
      </c>
      <c r="H39" s="493">
        <f>(C39+4.2+coefficient!$B$28)/0.85*1.19</f>
        <v>29.357999999999997</v>
      </c>
      <c r="I39" s="494">
        <v>294</v>
      </c>
      <c r="J39" s="494">
        <v>155079558</v>
      </c>
      <c r="K39" s="494">
        <v>83107</v>
      </c>
      <c r="L39" s="495">
        <f t="shared" si="3"/>
        <v>22.243669318181812</v>
      </c>
      <c r="M39" s="496">
        <v>295</v>
      </c>
      <c r="N39" s="496">
        <v>155079558</v>
      </c>
      <c r="O39" s="496">
        <v>83110</v>
      </c>
      <c r="P39" s="497">
        <f>(C39+4.2+coefficient!$B$30)/0.88*1.19</f>
        <v>21.595795454545449</v>
      </c>
      <c r="Q39" s="240">
        <v>296</v>
      </c>
      <c r="R39" s="240">
        <v>155079558</v>
      </c>
      <c r="S39" s="240">
        <v>83109</v>
      </c>
      <c r="T39" s="498">
        <f t="shared" si="0"/>
        <v>14.834431818181816</v>
      </c>
      <c r="U39" s="491">
        <v>758</v>
      </c>
      <c r="V39" s="499">
        <v>155079558</v>
      </c>
      <c r="W39" s="491">
        <v>560147</v>
      </c>
      <c r="X39" s="500">
        <f t="shared" si="2"/>
        <v>17.34366931818181</v>
      </c>
      <c r="Y39" s="189">
        <v>759</v>
      </c>
      <c r="Z39" s="501">
        <v>155079558</v>
      </c>
      <c r="AA39" s="502">
        <v>560148</v>
      </c>
      <c r="AB39">
        <v>31</v>
      </c>
    </row>
    <row r="40" spans="1:36" x14ac:dyDescent="0.25">
      <c r="A40" s="144" t="s">
        <v>3833</v>
      </c>
      <c r="B40" s="487">
        <v>155078725</v>
      </c>
      <c r="C40" s="488">
        <v>13.54</v>
      </c>
      <c r="D40" s="489">
        <f>(C40+4.2+(2*coefficient!$B$30))/0.9*1.19</f>
        <v>36.678444444444438</v>
      </c>
      <c r="E40" s="490">
        <f>(C40+4.2+(2*coefficient!$B$30))/0.95</f>
        <v>29.2</v>
      </c>
      <c r="F40" s="375" t="s">
        <v>516</v>
      </c>
      <c r="G40" s="492">
        <v>39</v>
      </c>
      <c r="H40" s="493">
        <f>(C40+4.2+(2*coefficient!$B$28))/0.85*1.19</f>
        <v>52.835999999999999</v>
      </c>
      <c r="I40" s="494">
        <v>294</v>
      </c>
      <c r="J40" s="494">
        <v>155078725</v>
      </c>
      <c r="K40" s="494">
        <v>83111</v>
      </c>
      <c r="L40" s="495">
        <f t="shared" si="1"/>
        <v>38.637406818181816</v>
      </c>
      <c r="M40" s="496">
        <v>295</v>
      </c>
      <c r="N40" s="496">
        <v>155078725</v>
      </c>
      <c r="O40" s="496">
        <v>83114</v>
      </c>
      <c r="P40" s="497">
        <f>(C40+4.2+(2*coefficient!$B$30))/0.88*1.19</f>
        <v>37.512045454545451</v>
      </c>
      <c r="Q40" s="240">
        <v>296</v>
      </c>
      <c r="R40" s="240">
        <v>155078725</v>
      </c>
      <c r="S40" s="240">
        <v>83113</v>
      </c>
      <c r="T40" s="498">
        <f t="shared" si="0"/>
        <v>23.989318181818177</v>
      </c>
      <c r="U40" s="491">
        <v>758</v>
      </c>
      <c r="V40" s="499">
        <v>155078725</v>
      </c>
      <c r="W40" s="491">
        <v>558999</v>
      </c>
      <c r="X40" s="500">
        <f t="shared" si="2"/>
        <v>33.737406818181817</v>
      </c>
      <c r="Y40" s="189">
        <v>759</v>
      </c>
      <c r="Z40" s="501">
        <v>155078725</v>
      </c>
      <c r="AA40" s="502">
        <v>559000</v>
      </c>
      <c r="AB40">
        <f>AB39/2</f>
        <v>15.5</v>
      </c>
    </row>
    <row r="41" spans="1:36" x14ac:dyDescent="0.25">
      <c r="A41" s="125" t="s">
        <v>3834</v>
      </c>
      <c r="B41" s="487">
        <v>155079530</v>
      </c>
      <c r="C41" s="488">
        <v>6.73</v>
      </c>
      <c r="D41" s="489">
        <f>(C41+4.2+coefficient!$B$30)/0.9*1.19</f>
        <v>21.062999999999999</v>
      </c>
      <c r="E41" s="490">
        <f>(C41+4.2+coefficient!$B$30)/0.95</f>
        <v>16.768421052631581</v>
      </c>
      <c r="F41" s="366"/>
      <c r="G41" s="492">
        <v>40</v>
      </c>
      <c r="H41" s="493">
        <f>(C41+4.2+coefficient!$B$28)/0.85*1.19</f>
        <v>29.302</v>
      </c>
      <c r="I41" s="494">
        <v>294</v>
      </c>
      <c r="J41" s="494">
        <v>155079530</v>
      </c>
      <c r="K41" s="494">
        <v>109158</v>
      </c>
      <c r="L41" s="495">
        <f t="shared" si="3"/>
        <v>22.187955681818181</v>
      </c>
      <c r="M41" s="496">
        <v>295</v>
      </c>
      <c r="N41" s="496">
        <v>155079530</v>
      </c>
      <c r="O41" s="496">
        <v>109160</v>
      </c>
      <c r="P41" s="497">
        <f>(C41+4.2+coefficient!$B$30)/0.88*1.19</f>
        <v>21.541704545454543</v>
      </c>
      <c r="Q41" s="240">
        <v>296</v>
      </c>
      <c r="R41" s="240">
        <v>155079530</v>
      </c>
      <c r="S41" s="240">
        <v>109159</v>
      </c>
      <c r="T41" s="498">
        <f t="shared" si="0"/>
        <v>14.780340909090908</v>
      </c>
      <c r="U41" s="491">
        <v>758</v>
      </c>
      <c r="V41" s="499">
        <v>155079530</v>
      </c>
      <c r="W41" s="491">
        <v>560101</v>
      </c>
      <c r="X41" s="500">
        <f t="shared" si="2"/>
        <v>17.287955681818183</v>
      </c>
      <c r="Y41" s="189">
        <v>759</v>
      </c>
      <c r="Z41" s="501">
        <v>155079530</v>
      </c>
      <c r="AA41" s="502">
        <v>560102</v>
      </c>
      <c r="AB41">
        <v>20</v>
      </c>
    </row>
    <row r="42" spans="1:36" x14ac:dyDescent="0.25">
      <c r="A42" s="144" t="s">
        <v>3835</v>
      </c>
      <c r="B42" s="487">
        <v>155078423</v>
      </c>
      <c r="C42" s="488">
        <v>13.46</v>
      </c>
      <c r="D42" s="489">
        <f>(C40+4.2+(2*coefficient!$B$30))/0.9*1.19</f>
        <v>36.678444444444438</v>
      </c>
      <c r="E42" s="490">
        <f>(C40+4.2+(2*coefficient!$B$30))/0.95</f>
        <v>29.2</v>
      </c>
      <c r="F42" s="491" t="s">
        <v>516</v>
      </c>
      <c r="G42" s="492">
        <v>41</v>
      </c>
      <c r="H42" s="493">
        <f>(C42+4.2+(2*coefficient!$B$28))/0.85*1.19</f>
        <v>52.723999999999997</v>
      </c>
      <c r="I42" s="494">
        <v>294</v>
      </c>
      <c r="J42" s="494">
        <v>155078423</v>
      </c>
      <c r="K42" s="494">
        <v>109161</v>
      </c>
      <c r="L42" s="495">
        <f t="shared" si="1"/>
        <v>38.525979545454547</v>
      </c>
      <c r="M42" s="496">
        <v>295</v>
      </c>
      <c r="N42" s="496">
        <v>155078423</v>
      </c>
      <c r="O42" s="496">
        <v>109163</v>
      </c>
      <c r="P42" s="497">
        <f>(C42+4.2+(2*coefficient!$B$30))/0.88*1.19</f>
        <v>37.403863636363639</v>
      </c>
      <c r="Q42" s="240">
        <v>296</v>
      </c>
      <c r="R42" s="240">
        <v>155078423</v>
      </c>
      <c r="S42" s="240">
        <v>109162</v>
      </c>
      <c r="T42" s="498">
        <f t="shared" si="0"/>
        <v>23.881136363636362</v>
      </c>
      <c r="U42" s="491">
        <v>758</v>
      </c>
      <c r="V42" s="499">
        <v>155078423</v>
      </c>
      <c r="W42" s="491">
        <v>558585</v>
      </c>
      <c r="X42" s="500">
        <f t="shared" si="2"/>
        <v>33.625979545454548</v>
      </c>
      <c r="Y42" s="189">
        <v>759</v>
      </c>
      <c r="Z42" s="501">
        <v>155078423</v>
      </c>
      <c r="AA42" s="502">
        <v>558586</v>
      </c>
      <c r="AB42">
        <f>AB41/2</f>
        <v>10</v>
      </c>
      <c r="AH42">
        <v>2</v>
      </c>
      <c r="AI42">
        <v>37.4</v>
      </c>
      <c r="AJ42">
        <v>0</v>
      </c>
    </row>
    <row r="43" spans="1:36" x14ac:dyDescent="0.25">
      <c r="A43" s="125" t="s">
        <v>3836</v>
      </c>
      <c r="B43" s="487">
        <v>155079536</v>
      </c>
      <c r="C43" s="488">
        <v>5.86</v>
      </c>
      <c r="D43" s="489">
        <f>(C43+4.2+coefficient!$B$30)/0.9*1.19</f>
        <v>19.912666666666667</v>
      </c>
      <c r="E43" s="490">
        <f>(C43+4.2+coefficient!$B$30)/0.95</f>
        <v>15.852631578947369</v>
      </c>
      <c r="F43" s="366"/>
      <c r="G43" s="492">
        <v>42</v>
      </c>
      <c r="H43" s="493">
        <f>(C43+4.2+coefficient!$B$28)/0.85*1.19</f>
        <v>28.084000000000003</v>
      </c>
      <c r="I43" s="494">
        <v>294</v>
      </c>
      <c r="J43" s="494">
        <v>155079536</v>
      </c>
      <c r="K43" s="494">
        <v>83448</v>
      </c>
      <c r="L43" s="495">
        <f t="shared" si="3"/>
        <v>20.97618409090909</v>
      </c>
      <c r="M43" s="496">
        <v>295</v>
      </c>
      <c r="N43" s="496">
        <v>155079536</v>
      </c>
      <c r="O43" s="496">
        <v>83451</v>
      </c>
      <c r="P43" s="497">
        <f>(C43+4.2+coefficient!$B$30)/0.88*1.19</f>
        <v>20.365227272727271</v>
      </c>
      <c r="Q43" s="240">
        <v>296</v>
      </c>
      <c r="R43" s="240">
        <v>155079536</v>
      </c>
      <c r="S43" s="240">
        <v>83450</v>
      </c>
      <c r="T43" s="498">
        <f t="shared" si="0"/>
        <v>13.603863636363636</v>
      </c>
      <c r="U43" s="491">
        <v>758</v>
      </c>
      <c r="V43" s="499">
        <v>155079536</v>
      </c>
      <c r="W43" s="491">
        <v>560113</v>
      </c>
      <c r="X43" s="500">
        <f t="shared" si="2"/>
        <v>16.076184090909088</v>
      </c>
      <c r="Y43" s="189">
        <v>759</v>
      </c>
      <c r="Z43" s="501">
        <v>155079536</v>
      </c>
      <c r="AA43" s="502">
        <v>560114</v>
      </c>
      <c r="AB43">
        <v>94</v>
      </c>
      <c r="AH43">
        <v>1</v>
      </c>
      <c r="AI43">
        <v>17.61</v>
      </c>
      <c r="AJ43">
        <v>0</v>
      </c>
    </row>
    <row r="44" spans="1:36" x14ac:dyDescent="0.25">
      <c r="A44" s="144" t="s">
        <v>3837</v>
      </c>
      <c r="B44" s="487">
        <v>155078429</v>
      </c>
      <c r="C44" s="488">
        <v>11.72</v>
      </c>
      <c r="D44" s="489">
        <f>(C44+4.2+(2*coefficient!$B$30))/0.9*1.19</f>
        <v>34.271999999999998</v>
      </c>
      <c r="E44" s="490">
        <f>(C44+4.2+(2*coefficient!$B$30))/0.95</f>
        <v>27.284210526315793</v>
      </c>
      <c r="F44" s="375" t="s">
        <v>516</v>
      </c>
      <c r="G44" s="492">
        <v>43</v>
      </c>
      <c r="H44" s="493">
        <f>(C44+4.2+(2*coefficient!$B$28))/0.85*1.19</f>
        <v>50.288000000000004</v>
      </c>
      <c r="I44" s="494">
        <v>294</v>
      </c>
      <c r="J44" s="494">
        <v>155078429</v>
      </c>
      <c r="K44" s="494">
        <v>83452</v>
      </c>
      <c r="L44" s="495">
        <f t="shared" si="1"/>
        <v>36.102436363636372</v>
      </c>
      <c r="M44" s="496">
        <v>295</v>
      </c>
      <c r="N44" s="496">
        <v>155078429</v>
      </c>
      <c r="O44" s="496">
        <v>83455</v>
      </c>
      <c r="P44" s="497">
        <f>(C44+4.2+(2*coefficient!$B$30))/0.88*1.19</f>
        <v>35.050909090909094</v>
      </c>
      <c r="Q44" s="240">
        <v>296</v>
      </c>
      <c r="R44" s="240">
        <v>155078429</v>
      </c>
      <c r="S44" s="240">
        <v>83454</v>
      </c>
      <c r="T44" s="498">
        <f t="shared" si="0"/>
        <v>21.528181818181821</v>
      </c>
      <c r="U44" s="491">
        <v>758</v>
      </c>
      <c r="V44" s="499">
        <v>155078429</v>
      </c>
      <c r="W44" s="491">
        <v>558595</v>
      </c>
      <c r="X44" s="500">
        <f t="shared" si="2"/>
        <v>31.202436363636373</v>
      </c>
      <c r="Y44" s="189">
        <v>759</v>
      </c>
      <c r="Z44" s="501">
        <v>155078429</v>
      </c>
      <c r="AA44" s="502">
        <v>558596</v>
      </c>
      <c r="AB44">
        <f>AB43/2</f>
        <v>47</v>
      </c>
      <c r="AH44">
        <v>1</v>
      </c>
      <c r="AI44">
        <v>29.53</v>
      </c>
      <c r="AJ44">
        <v>0</v>
      </c>
    </row>
    <row r="45" spans="1:36" x14ac:dyDescent="0.25">
      <c r="A45" s="125" t="s">
        <v>3838</v>
      </c>
      <c r="B45" s="487">
        <v>155079539</v>
      </c>
      <c r="C45" s="488">
        <v>6</v>
      </c>
      <c r="D45" s="489">
        <f>(C45+4.2+coefficient!$B$30)/0.9*1.19</f>
        <v>20.097777777777779</v>
      </c>
      <c r="E45" s="490">
        <f>(C45+4.2+coefficient!$B$30)/0.95</f>
        <v>16</v>
      </c>
      <c r="F45" s="366"/>
      <c r="G45" s="492">
        <v>44</v>
      </c>
      <c r="H45" s="493">
        <f>(C45+4.2+coefficient!$B$28)/0.85*1.19</f>
        <v>28.28</v>
      </c>
      <c r="I45" s="494">
        <v>294</v>
      </c>
      <c r="J45" s="494">
        <v>155079539</v>
      </c>
      <c r="K45" s="494">
        <v>83484</v>
      </c>
      <c r="L45" s="495">
        <f t="shared" si="3"/>
        <v>21.171181818181818</v>
      </c>
      <c r="M45" s="496">
        <v>295</v>
      </c>
      <c r="N45" s="496">
        <v>155079539</v>
      </c>
      <c r="O45" s="496">
        <v>83487</v>
      </c>
      <c r="P45" s="497">
        <f>(C45+4.2+coefficient!$B$30)/0.88*1.19</f>
        <v>20.554545454545455</v>
      </c>
      <c r="Q45" s="240">
        <v>296</v>
      </c>
      <c r="R45" s="240">
        <v>155079539</v>
      </c>
      <c r="S45" s="240">
        <v>83486</v>
      </c>
      <c r="T45" s="498">
        <f t="shared" si="0"/>
        <v>13.793181818181816</v>
      </c>
      <c r="U45" s="491">
        <v>758</v>
      </c>
      <c r="V45" s="499">
        <v>155079539</v>
      </c>
      <c r="W45" s="491">
        <v>560115</v>
      </c>
      <c r="X45" s="500">
        <f t="shared" si="2"/>
        <v>16.271181818181816</v>
      </c>
      <c r="Y45" s="189">
        <v>759</v>
      </c>
      <c r="Z45" s="501">
        <v>155079539</v>
      </c>
      <c r="AA45" s="502">
        <v>560116</v>
      </c>
      <c r="AB45">
        <v>21</v>
      </c>
    </row>
    <row r="46" spans="1:36" x14ac:dyDescent="0.25">
      <c r="A46" s="144" t="s">
        <v>3839</v>
      </c>
      <c r="B46" s="487">
        <v>155078431</v>
      </c>
      <c r="C46" s="488">
        <v>12</v>
      </c>
      <c r="D46" s="489">
        <f>(C46+4.2+(2*coefficient!$B$30))/0.9*1.19</f>
        <v>34.642222222222223</v>
      </c>
      <c r="E46" s="490">
        <f>(C46+4.2+(2*coefficient!$B$30))/0.95</f>
        <v>27.578947368421055</v>
      </c>
      <c r="F46" s="375" t="s">
        <v>516</v>
      </c>
      <c r="G46" s="492">
        <v>45</v>
      </c>
      <c r="H46" s="493">
        <f>(C46+4.2+(2*coefficient!$B$28))/0.85*1.19</f>
        <v>50.680000000000007</v>
      </c>
      <c r="I46" s="494">
        <v>294</v>
      </c>
      <c r="J46" s="494">
        <v>155078431</v>
      </c>
      <c r="K46" s="494">
        <v>83480</v>
      </c>
      <c r="L46" s="495">
        <f t="shared" si="1"/>
        <v>36.492431818181821</v>
      </c>
      <c r="M46" s="496">
        <v>295</v>
      </c>
      <c r="N46" s="496">
        <v>155078431</v>
      </c>
      <c r="O46" s="496">
        <v>83483</v>
      </c>
      <c r="P46" s="497">
        <f>(C46+4.2+(2*coefficient!$B$30))/0.88*1.19</f>
        <v>35.429545454545455</v>
      </c>
      <c r="Q46" s="240">
        <v>296</v>
      </c>
      <c r="R46" s="240">
        <v>155078431</v>
      </c>
      <c r="S46" s="240">
        <v>83482</v>
      </c>
      <c r="T46" s="498">
        <f t="shared" si="0"/>
        <v>21.906818181818178</v>
      </c>
      <c r="U46" s="491">
        <v>758</v>
      </c>
      <c r="V46" s="499">
        <v>155078431</v>
      </c>
      <c r="W46" s="491">
        <v>558597</v>
      </c>
      <c r="X46" s="500">
        <f t="shared" si="2"/>
        <v>31.592431818181822</v>
      </c>
      <c r="Y46" s="189">
        <v>759</v>
      </c>
      <c r="Z46" s="501">
        <v>155078431</v>
      </c>
      <c r="AA46" s="502">
        <v>558598</v>
      </c>
      <c r="AB46">
        <f>AB45/2</f>
        <v>10.5</v>
      </c>
    </row>
    <row r="47" spans="1:36" x14ac:dyDescent="0.25">
      <c r="A47" s="125" t="s">
        <v>3840</v>
      </c>
      <c r="B47" s="487">
        <v>155079547</v>
      </c>
      <c r="C47" s="488">
        <v>10.83</v>
      </c>
      <c r="D47" s="489">
        <f>(C47+4.2+coefficient!$B$30)/0.9*1.19</f>
        <v>26.484111111111112</v>
      </c>
      <c r="E47" s="490">
        <f>(C47+4.2+coefficient!$B$30)/0.95</f>
        <v>21.084210526315793</v>
      </c>
      <c r="F47" s="491"/>
      <c r="G47" s="492">
        <v>46</v>
      </c>
      <c r="H47" s="493">
        <f>(C47+4.2+coefficient!$B$28)/0.85*1.19</f>
        <v>35.042000000000002</v>
      </c>
      <c r="I47" s="494">
        <v>294</v>
      </c>
      <c r="J47" s="494">
        <v>155079547</v>
      </c>
      <c r="K47" s="494">
        <v>83496</v>
      </c>
      <c r="L47" s="495">
        <f t="shared" si="3"/>
        <v>27.89860340909091</v>
      </c>
      <c r="M47" s="496">
        <v>295</v>
      </c>
      <c r="N47" s="496">
        <v>155079547</v>
      </c>
      <c r="O47" s="496">
        <v>83499</v>
      </c>
      <c r="P47" s="497">
        <f>(C47+4.2+coefficient!$B$30)/0.88*1.19</f>
        <v>27.086022727272727</v>
      </c>
      <c r="Q47" s="240">
        <v>296</v>
      </c>
      <c r="R47" s="240">
        <v>155079547</v>
      </c>
      <c r="S47" s="240">
        <v>83498</v>
      </c>
      <c r="T47" s="498">
        <f t="shared" si="0"/>
        <v>20.324659090909094</v>
      </c>
      <c r="U47" s="491">
        <v>758</v>
      </c>
      <c r="V47" s="499">
        <v>155079547</v>
      </c>
      <c r="W47" s="491">
        <v>560131</v>
      </c>
      <c r="X47" s="500">
        <f t="shared" si="2"/>
        <v>22.998603409090911</v>
      </c>
      <c r="Y47" s="189">
        <v>759</v>
      </c>
      <c r="Z47" s="501">
        <v>155079547</v>
      </c>
      <c r="AA47" s="502">
        <v>560132</v>
      </c>
      <c r="AB47">
        <v>96</v>
      </c>
    </row>
    <row r="48" spans="1:36" x14ac:dyDescent="0.25">
      <c r="A48" s="144" t="s">
        <v>3841</v>
      </c>
      <c r="B48" s="487">
        <v>155079559</v>
      </c>
      <c r="C48" s="488">
        <v>10.88</v>
      </c>
      <c r="D48" s="489">
        <f>(C48+4.2+coefficient!$B$30)/0.9*1.19</f>
        <v>26.550222222222224</v>
      </c>
      <c r="E48" s="490">
        <f>(C48+4.2+coefficient!$B$30)/0.95</f>
        <v>21.13684210526316</v>
      </c>
      <c r="F48" s="375"/>
      <c r="G48" s="492">
        <v>47</v>
      </c>
      <c r="H48" s="493">
        <f>(C48+4.2+coefficient!$B$28)/0.85*1.19</f>
        <v>35.112000000000002</v>
      </c>
      <c r="I48" s="494">
        <v>294</v>
      </c>
      <c r="J48" s="494">
        <v>155079559</v>
      </c>
      <c r="K48" s="494">
        <v>83508</v>
      </c>
      <c r="L48" s="495">
        <f t="shared" si="3"/>
        <v>27.968245454545457</v>
      </c>
      <c r="M48" s="496">
        <v>295</v>
      </c>
      <c r="N48" s="496">
        <v>155079559</v>
      </c>
      <c r="O48" s="496">
        <v>83511</v>
      </c>
      <c r="P48" s="497">
        <f>(C48+4.2+coefficient!$B$30)/0.88*1.19</f>
        <v>27.153636363636366</v>
      </c>
      <c r="Q48" s="240">
        <v>296</v>
      </c>
      <c r="R48" s="240">
        <v>155079559</v>
      </c>
      <c r="S48" s="240">
        <v>83510</v>
      </c>
      <c r="T48" s="498">
        <f t="shared" si="0"/>
        <v>20.392272727272726</v>
      </c>
      <c r="U48" s="491">
        <v>758</v>
      </c>
      <c r="V48" s="499">
        <v>155079559</v>
      </c>
      <c r="W48" s="491">
        <v>560149</v>
      </c>
      <c r="X48" s="500">
        <f t="shared" si="2"/>
        <v>23.068245454545455</v>
      </c>
      <c r="Y48" s="189">
        <v>759</v>
      </c>
      <c r="Z48" s="501">
        <v>155079559</v>
      </c>
      <c r="AA48" s="502">
        <v>560150</v>
      </c>
      <c r="AB48">
        <v>94</v>
      </c>
      <c r="AH48">
        <v>1</v>
      </c>
      <c r="AI48">
        <v>24.64</v>
      </c>
      <c r="AJ48">
        <v>0</v>
      </c>
    </row>
    <row r="49" spans="1:36" s="4" customFormat="1" x14ac:dyDescent="0.25">
      <c r="A49" s="148" t="s">
        <v>3842</v>
      </c>
      <c r="B49" s="487">
        <v>155079532</v>
      </c>
      <c r="C49" s="488">
        <v>6.5</v>
      </c>
      <c r="D49" s="503">
        <f>(C49+4.2+coefficient!$B$30)/0.9*1.19</f>
        <v>20.758888888888887</v>
      </c>
      <c r="E49" s="504">
        <f>(C49+4.2+coefficient!$B$30)/0.95</f>
        <v>16.526315789473685</v>
      </c>
      <c r="F49" s="506"/>
      <c r="G49" s="492">
        <v>48</v>
      </c>
      <c r="H49" s="493">
        <f>(C49+4.2+coefficient!$B$28)/0.85*1.19</f>
        <v>28.979999999999997</v>
      </c>
      <c r="I49" s="494">
        <v>294</v>
      </c>
      <c r="J49" s="494">
        <v>155079532</v>
      </c>
      <c r="K49" s="494">
        <v>83535</v>
      </c>
      <c r="L49" s="495">
        <f t="shared" si="3"/>
        <v>21.867602272727268</v>
      </c>
      <c r="M49" s="496">
        <v>295</v>
      </c>
      <c r="N49" s="496">
        <v>155079532</v>
      </c>
      <c r="O49" s="496">
        <v>83538</v>
      </c>
      <c r="P49" s="497">
        <f>(C49+4.2+coefficient!$B$30)/0.88*1.19</f>
        <v>21.230681818181814</v>
      </c>
      <c r="Q49" s="240">
        <v>296</v>
      </c>
      <c r="R49" s="240">
        <v>155079532</v>
      </c>
      <c r="S49" s="240">
        <v>83537</v>
      </c>
      <c r="T49" s="498">
        <f t="shared" si="0"/>
        <v>14.46931818181818</v>
      </c>
      <c r="U49" s="491">
        <v>758</v>
      </c>
      <c r="V49" s="499">
        <v>155079532</v>
      </c>
      <c r="W49" s="491">
        <v>560105</v>
      </c>
      <c r="X49" s="500">
        <f t="shared" si="2"/>
        <v>16.96760227272727</v>
      </c>
      <c r="Y49" s="189">
        <v>759</v>
      </c>
      <c r="Z49" s="501">
        <v>155079532</v>
      </c>
      <c r="AA49" s="502">
        <v>560106</v>
      </c>
      <c r="AB49">
        <v>0</v>
      </c>
      <c r="AC49"/>
      <c r="AD49"/>
      <c r="AE49"/>
      <c r="AF49"/>
      <c r="AG49"/>
      <c r="AH49"/>
      <c r="AI49"/>
      <c r="AJ49"/>
    </row>
    <row r="50" spans="1:36" s="4" customFormat="1" x14ac:dyDescent="0.25">
      <c r="A50" s="146" t="s">
        <v>3843</v>
      </c>
      <c r="B50" s="487">
        <v>155078621</v>
      </c>
      <c r="C50" s="488">
        <v>13</v>
      </c>
      <c r="D50" s="503">
        <f>(C50+4.2+(2*coefficient!$B$30))/0.9*1.19</f>
        <v>35.964444444444439</v>
      </c>
      <c r="E50" s="504">
        <f>(C50+4.2+(2*coefficient!$B$30))/0.95</f>
        <v>28.631578947368421</v>
      </c>
      <c r="F50" s="505" t="s">
        <v>516</v>
      </c>
      <c r="G50" s="492">
        <v>49</v>
      </c>
      <c r="H50" s="493">
        <f>(C50+4.2+(2*coefficient!$B$28))/0.85*1.19</f>
        <v>52.080000000000005</v>
      </c>
      <c r="I50" s="494">
        <v>294</v>
      </c>
      <c r="J50" s="494">
        <v>155078621</v>
      </c>
      <c r="K50" s="494">
        <v>83543</v>
      </c>
      <c r="L50" s="495">
        <f t="shared" si="3"/>
        <v>37.885272727272721</v>
      </c>
      <c r="M50" s="496">
        <v>295</v>
      </c>
      <c r="N50" s="496">
        <v>155078621</v>
      </c>
      <c r="O50" s="496">
        <v>83546</v>
      </c>
      <c r="P50" s="497">
        <f>(C50+4.2+(2*coefficient!$B$30))/0.88*1.19</f>
        <v>36.781818181818174</v>
      </c>
      <c r="Q50" s="240">
        <v>296</v>
      </c>
      <c r="R50" s="240">
        <v>155078621</v>
      </c>
      <c r="S50" s="240">
        <v>83545</v>
      </c>
      <c r="T50" s="498">
        <f t="shared" si="0"/>
        <v>23.259090909090904</v>
      </c>
      <c r="U50" s="491">
        <v>758</v>
      </c>
      <c r="V50" s="499">
        <v>155078621</v>
      </c>
      <c r="W50" s="491">
        <v>558919</v>
      </c>
      <c r="X50" s="500">
        <f t="shared" si="2"/>
        <v>32.985272727272722</v>
      </c>
      <c r="Y50" s="189">
        <v>759</v>
      </c>
      <c r="Z50" s="501">
        <v>155078621</v>
      </c>
      <c r="AA50" s="502">
        <v>558920</v>
      </c>
      <c r="AB50">
        <f>AB49/2</f>
        <v>0</v>
      </c>
      <c r="AC50"/>
      <c r="AD50"/>
      <c r="AE50"/>
      <c r="AF50"/>
      <c r="AG50"/>
      <c r="AH50"/>
      <c r="AI50"/>
      <c r="AJ50"/>
    </row>
    <row r="51" spans="1:36" x14ac:dyDescent="0.25">
      <c r="A51" s="125" t="s">
        <v>3844</v>
      </c>
      <c r="B51" s="487">
        <v>159566522</v>
      </c>
      <c r="C51" s="488">
        <v>6.3</v>
      </c>
      <c r="D51" s="489">
        <f>(C51+4.2+coefficient!$B$30)/0.9*1.19</f>
        <v>20.494444444444444</v>
      </c>
      <c r="E51" s="490">
        <f>(C51+4.2+coefficient!$B$30)/0.95</f>
        <v>16.315789473684212</v>
      </c>
      <c r="F51" s="366"/>
      <c r="G51" s="492">
        <v>50</v>
      </c>
      <c r="H51" s="493">
        <f>(C51+4.2+coefficient!$B$28)/0.85*1.19</f>
        <v>28.7</v>
      </c>
      <c r="I51" s="494">
        <v>294</v>
      </c>
      <c r="J51" s="494">
        <v>159566522</v>
      </c>
      <c r="K51" s="494">
        <v>83562</v>
      </c>
      <c r="L51" s="495">
        <f t="shared" si="3"/>
        <v>21.589034090909088</v>
      </c>
      <c r="M51" s="496">
        <v>295</v>
      </c>
      <c r="N51" s="496">
        <v>159566522</v>
      </c>
      <c r="O51" s="496">
        <v>83565</v>
      </c>
      <c r="P51" s="497">
        <f>(C51+4.2+coefficient!$B$30)/0.88*1.19</f>
        <v>20.96022727272727</v>
      </c>
      <c r="Q51" s="240">
        <v>296</v>
      </c>
      <c r="R51" s="240">
        <v>159566522</v>
      </c>
      <c r="S51" s="240">
        <v>83564</v>
      </c>
      <c r="T51" s="498">
        <f t="shared" si="0"/>
        <v>14.198863636363635</v>
      </c>
      <c r="U51" s="491">
        <v>758</v>
      </c>
      <c r="V51" s="499">
        <v>159566522</v>
      </c>
      <c r="W51" s="491">
        <v>560549</v>
      </c>
      <c r="X51" s="500">
        <f t="shared" si="2"/>
        <v>16.68903409090909</v>
      </c>
      <c r="Y51" s="189">
        <v>759</v>
      </c>
      <c r="Z51" s="501">
        <v>159566522</v>
      </c>
      <c r="AA51" s="502">
        <v>560550</v>
      </c>
      <c r="AB51">
        <v>80</v>
      </c>
    </row>
    <row r="52" spans="1:36" x14ac:dyDescent="0.25">
      <c r="A52" s="144" t="s">
        <v>3845</v>
      </c>
      <c r="B52" s="487">
        <v>159569555</v>
      </c>
      <c r="C52" s="488">
        <v>12.6</v>
      </c>
      <c r="D52" s="489">
        <f>(C52+4.2+(2*coefficient!$B$30))/0.9*1.19</f>
        <v>35.435555555555553</v>
      </c>
      <c r="E52" s="490">
        <f>(C52+4.2+(2*coefficient!$B$30))/0.95</f>
        <v>28.210526315789476</v>
      </c>
      <c r="F52" s="491" t="s">
        <v>516</v>
      </c>
      <c r="G52" s="492">
        <v>51</v>
      </c>
      <c r="H52" s="493">
        <f>(C52+4.2+(2*coefficient!$B$28))/0.85*1.19</f>
        <v>51.519999999999989</v>
      </c>
      <c r="I52" s="494">
        <v>294</v>
      </c>
      <c r="J52" s="494">
        <v>159569555</v>
      </c>
      <c r="K52" s="494">
        <v>83566</v>
      </c>
      <c r="L52" s="495">
        <f t="shared" si="3"/>
        <v>37.328136363636368</v>
      </c>
      <c r="M52" s="496">
        <v>295</v>
      </c>
      <c r="N52" s="496">
        <v>159569555</v>
      </c>
      <c r="O52" s="496">
        <v>83569</v>
      </c>
      <c r="P52" s="497">
        <f>(C52+4.2+(2*coefficient!$B$30))/0.88*1.19</f>
        <v>36.240909090909092</v>
      </c>
      <c r="Q52" s="240">
        <v>296</v>
      </c>
      <c r="R52" s="240">
        <v>159569555</v>
      </c>
      <c r="S52" s="240">
        <v>83568</v>
      </c>
      <c r="T52" s="498">
        <f t="shared" si="0"/>
        <v>22.718181818181815</v>
      </c>
      <c r="U52" s="491">
        <v>758</v>
      </c>
      <c r="V52" s="499">
        <v>159569555</v>
      </c>
      <c r="W52" s="491">
        <v>560551</v>
      </c>
      <c r="X52" s="500">
        <f t="shared" si="2"/>
        <v>32.428136363636369</v>
      </c>
      <c r="Y52" s="189">
        <v>759</v>
      </c>
      <c r="Z52" s="501">
        <v>159569555</v>
      </c>
      <c r="AA52" s="502">
        <v>560552</v>
      </c>
      <c r="AB52">
        <f>AB51/2</f>
        <v>40</v>
      </c>
      <c r="AE52">
        <v>1</v>
      </c>
      <c r="AF52">
        <v>36.6</v>
      </c>
      <c r="AG52">
        <v>0</v>
      </c>
      <c r="AH52">
        <v>2</v>
      </c>
      <c r="AI52">
        <v>35.54</v>
      </c>
      <c r="AJ52">
        <v>0</v>
      </c>
    </row>
    <row r="53" spans="1:36" x14ac:dyDescent="0.25">
      <c r="A53" s="125" t="s">
        <v>3846</v>
      </c>
      <c r="B53" s="487">
        <v>155079544</v>
      </c>
      <c r="C53" s="488">
        <v>5.43</v>
      </c>
      <c r="D53" s="489">
        <f>(C53+4.2+coefficient!$B$30)/0.9*1.19</f>
        <v>19.344111111111108</v>
      </c>
      <c r="E53" s="490">
        <f>(C53+4.2+coefficient!$B$30)/0.95</f>
        <v>15.4</v>
      </c>
      <c r="F53" s="366"/>
      <c r="G53" s="492">
        <v>52</v>
      </c>
      <c r="H53" s="493">
        <f>(C53+4.2+coefficient!$B$28)/0.85*1.19</f>
        <v>27.481999999999999</v>
      </c>
      <c r="I53" s="494">
        <v>294</v>
      </c>
      <c r="J53" s="494">
        <v>155079544</v>
      </c>
      <c r="K53" s="494">
        <v>83583</v>
      </c>
      <c r="L53" s="495">
        <f t="shared" ref="L53:L94" si="4">P53*1.03</f>
        <v>20.377262499999997</v>
      </c>
      <c r="M53" s="496">
        <v>295</v>
      </c>
      <c r="N53" s="496">
        <v>155079544</v>
      </c>
      <c r="O53" s="496">
        <v>83586</v>
      </c>
      <c r="P53" s="497">
        <f>(C53+4.2+coefficient!$B$30)/0.88*1.19</f>
        <v>19.783749999999998</v>
      </c>
      <c r="Q53" s="240">
        <v>296</v>
      </c>
      <c r="R53" s="240">
        <v>155079544</v>
      </c>
      <c r="S53" s="240">
        <v>83585</v>
      </c>
      <c r="T53" s="498">
        <f t="shared" si="0"/>
        <v>13.022386363636361</v>
      </c>
      <c r="U53" s="491">
        <v>758</v>
      </c>
      <c r="V53" s="499">
        <v>155079544</v>
      </c>
      <c r="W53" s="491">
        <v>560125</v>
      </c>
      <c r="X53" s="500">
        <f t="shared" si="2"/>
        <v>15.477262499999997</v>
      </c>
      <c r="Y53" s="189">
        <v>759</v>
      </c>
      <c r="Z53" s="501">
        <v>155079544</v>
      </c>
      <c r="AA53" s="502">
        <v>560126</v>
      </c>
      <c r="AB53">
        <v>27</v>
      </c>
    </row>
    <row r="54" spans="1:36" x14ac:dyDescent="0.25">
      <c r="A54" s="144" t="s">
        <v>3847</v>
      </c>
      <c r="B54" s="487">
        <v>155078623</v>
      </c>
      <c r="C54" s="488">
        <v>10.86</v>
      </c>
      <c r="D54" s="489">
        <f>(C54+4.2+(2*coefficient!$B$30))/0.9*1.19</f>
        <v>33.134888888888881</v>
      </c>
      <c r="E54" s="490">
        <f>(C54+4.2+(2*coefficient!$B$30))/0.95</f>
        <v>26.378947368421052</v>
      </c>
      <c r="F54" s="375" t="s">
        <v>516</v>
      </c>
      <c r="G54" s="492">
        <v>53</v>
      </c>
      <c r="H54" s="493">
        <f>(C54+4.2+(2*coefficient!$B$28))/0.85*1.19</f>
        <v>49.084000000000003</v>
      </c>
      <c r="I54" s="494">
        <v>294</v>
      </c>
      <c r="J54" s="494">
        <v>155078623</v>
      </c>
      <c r="K54" s="494">
        <v>83579</v>
      </c>
      <c r="L54" s="495">
        <f t="shared" si="4"/>
        <v>34.904593181818178</v>
      </c>
      <c r="M54" s="496">
        <v>295</v>
      </c>
      <c r="N54" s="496">
        <v>155078623</v>
      </c>
      <c r="O54" s="496">
        <v>83582</v>
      </c>
      <c r="P54" s="497">
        <f>(C54+4.2+(2*coefficient!$B$30))/0.88*1.19</f>
        <v>33.887954545454541</v>
      </c>
      <c r="Q54" s="240">
        <v>296</v>
      </c>
      <c r="R54" s="240">
        <v>155078623</v>
      </c>
      <c r="S54" s="240">
        <v>83581</v>
      </c>
      <c r="T54" s="498">
        <f t="shared" si="0"/>
        <v>20.365227272727271</v>
      </c>
      <c r="U54" s="491">
        <v>758</v>
      </c>
      <c r="V54" s="499">
        <v>155078623</v>
      </c>
      <c r="W54" s="491">
        <v>558921</v>
      </c>
      <c r="X54" s="500">
        <f t="shared" si="2"/>
        <v>30.00459318181818</v>
      </c>
      <c r="Y54" s="189">
        <v>759</v>
      </c>
      <c r="Z54" s="501">
        <v>155078623</v>
      </c>
      <c r="AA54" s="502">
        <v>558922</v>
      </c>
      <c r="AB54">
        <f>AB53/2</f>
        <v>13.5</v>
      </c>
    </row>
    <row r="55" spans="1:36" s="4" customFormat="1" x14ac:dyDescent="0.25">
      <c r="A55" s="148" t="s">
        <v>3848</v>
      </c>
      <c r="B55" s="487">
        <v>155079555</v>
      </c>
      <c r="C55" s="488">
        <v>6.7115999999999998</v>
      </c>
      <c r="D55" s="503">
        <f>(C55+4.2+coefficient!$B$30)/0.9*1.19</f>
        <v>21.03867111111111</v>
      </c>
      <c r="E55" s="504">
        <f>(C55+4.2+coefficient!$B$30)/0.95</f>
        <v>16.749052631578948</v>
      </c>
      <c r="F55" s="506"/>
      <c r="G55" s="492">
        <v>54</v>
      </c>
      <c r="H55" s="493">
        <f>(C55+4.2+coefficient!$B$28)/0.85*1.19</f>
        <v>29.276240000000001</v>
      </c>
      <c r="I55" s="494">
        <v>294</v>
      </c>
      <c r="J55" s="494">
        <v>155079555</v>
      </c>
      <c r="K55" s="494">
        <v>83587</v>
      </c>
      <c r="L55" s="495">
        <f t="shared" si="4"/>
        <v>22.16232740909091</v>
      </c>
      <c r="M55" s="496">
        <v>295</v>
      </c>
      <c r="N55" s="496">
        <v>155079555</v>
      </c>
      <c r="O55" s="496">
        <v>83589</v>
      </c>
      <c r="P55" s="497">
        <f>(C55+4.2+coefficient!$B$30)/0.88*1.19</f>
        <v>21.516822727272729</v>
      </c>
      <c r="Q55" s="240">
        <v>296</v>
      </c>
      <c r="R55" s="240">
        <v>155079555</v>
      </c>
      <c r="S55" s="240">
        <v>83588</v>
      </c>
      <c r="T55" s="498">
        <f t="shared" si="0"/>
        <v>14.755459090909092</v>
      </c>
      <c r="U55" s="491">
        <v>758</v>
      </c>
      <c r="V55" s="499">
        <v>155079555</v>
      </c>
      <c r="W55" s="491">
        <v>560141</v>
      </c>
      <c r="X55" s="500">
        <f t="shared" si="2"/>
        <v>17.262327409090908</v>
      </c>
      <c r="Y55" s="189">
        <v>759</v>
      </c>
      <c r="Z55" s="501">
        <v>155079555</v>
      </c>
      <c r="AA55" s="502">
        <v>560142</v>
      </c>
      <c r="AB55">
        <v>0</v>
      </c>
      <c r="AC55"/>
      <c r="AD55"/>
      <c r="AE55"/>
      <c r="AF55"/>
      <c r="AG55"/>
      <c r="AH55"/>
      <c r="AI55"/>
      <c r="AJ55"/>
    </row>
    <row r="56" spans="1:36" s="4" customFormat="1" x14ac:dyDescent="0.25">
      <c r="A56" s="146" t="s">
        <v>3849</v>
      </c>
      <c r="B56" s="487">
        <v>155078626</v>
      </c>
      <c r="C56" s="488">
        <v>13.4232</v>
      </c>
      <c r="D56" s="503">
        <f>(C56+4.2+(2*coefficient!$B$30))/0.9*1.19</f>
        <v>36.524008888888886</v>
      </c>
      <c r="E56" s="504">
        <f>(C56+4.2+(2*coefficient!$B$30))/0.95</f>
        <v>29.077052631578951</v>
      </c>
      <c r="F56" s="505" t="s">
        <v>516</v>
      </c>
      <c r="G56" s="492">
        <v>55</v>
      </c>
      <c r="H56" s="493">
        <f>(C56+4.2+(2*coefficient!$B$28))/0.85*1.19</f>
        <v>52.67248</v>
      </c>
      <c r="I56" s="494">
        <v>294</v>
      </c>
      <c r="J56" s="494">
        <v>155078626</v>
      </c>
      <c r="K56" s="494">
        <v>83591</v>
      </c>
      <c r="L56" s="495">
        <f t="shared" si="4"/>
        <v>38.474723000000004</v>
      </c>
      <c r="M56" s="496">
        <v>295</v>
      </c>
      <c r="N56" s="496">
        <v>155078626</v>
      </c>
      <c r="O56" s="496">
        <v>83594</v>
      </c>
      <c r="P56" s="497">
        <f>(C56+4.2+(2*coefficient!$B$30))/0.88*1.19</f>
        <v>37.354100000000003</v>
      </c>
      <c r="Q56" s="240">
        <v>296</v>
      </c>
      <c r="R56" s="240">
        <v>155078626</v>
      </c>
      <c r="S56" s="240">
        <v>83593</v>
      </c>
      <c r="T56" s="498">
        <f t="shared" si="0"/>
        <v>23.831372727272726</v>
      </c>
      <c r="U56" s="491">
        <v>758</v>
      </c>
      <c r="V56" s="499">
        <v>155078626</v>
      </c>
      <c r="W56" s="491">
        <v>558925</v>
      </c>
      <c r="X56" s="500">
        <f t="shared" si="2"/>
        <v>33.574723000000006</v>
      </c>
      <c r="Y56" s="189">
        <v>759</v>
      </c>
      <c r="Z56" s="501">
        <v>155078626</v>
      </c>
      <c r="AA56" s="502">
        <v>558926</v>
      </c>
      <c r="AB56">
        <f>AB55/2</f>
        <v>0</v>
      </c>
      <c r="AC56"/>
      <c r="AD56"/>
      <c r="AE56"/>
      <c r="AF56"/>
      <c r="AG56"/>
      <c r="AH56"/>
      <c r="AI56"/>
      <c r="AJ56"/>
    </row>
    <row r="57" spans="1:36" x14ac:dyDescent="0.25">
      <c r="A57" s="125" t="s">
        <v>3850</v>
      </c>
      <c r="B57" s="487">
        <v>155078432</v>
      </c>
      <c r="C57" s="488">
        <v>10.220000000000001</v>
      </c>
      <c r="D57" s="503">
        <f>(C55+4.2+coefficient!$B$30)/0.9*1.19</f>
        <v>21.03867111111111</v>
      </c>
      <c r="E57" s="504">
        <f>(C55+4.2+coefficient!$B$30)/0.95</f>
        <v>16.749052631578948</v>
      </c>
      <c r="F57" s="491"/>
      <c r="G57" s="492">
        <v>56</v>
      </c>
      <c r="H57" s="493">
        <f>(C57+4.2+coefficient!$B$28)/0.85*1.19</f>
        <v>34.188000000000002</v>
      </c>
      <c r="I57" s="494">
        <v>294</v>
      </c>
      <c r="J57" s="494">
        <v>155078432</v>
      </c>
      <c r="K57" s="494">
        <v>83601</v>
      </c>
      <c r="L57" s="495">
        <f t="shared" si="4"/>
        <v>27.048970454545454</v>
      </c>
      <c r="M57" s="496">
        <v>295</v>
      </c>
      <c r="N57" s="496">
        <v>155078432</v>
      </c>
      <c r="O57" s="496">
        <v>83604</v>
      </c>
      <c r="P57" s="497">
        <f>(C57+4.2+coefficient!$B$30)/0.88*1.19</f>
        <v>26.261136363636364</v>
      </c>
      <c r="Q57" s="240">
        <v>296</v>
      </c>
      <c r="R57" s="240">
        <v>155078432</v>
      </c>
      <c r="S57" s="240">
        <v>83603</v>
      </c>
      <c r="T57" s="498">
        <f t="shared" si="0"/>
        <v>19.499772727272727</v>
      </c>
      <c r="U57" s="491">
        <v>758</v>
      </c>
      <c r="V57" s="499">
        <v>155078432</v>
      </c>
      <c r="W57" s="491">
        <v>558599</v>
      </c>
      <c r="X57" s="500">
        <f t="shared" si="2"/>
        <v>22.148970454545456</v>
      </c>
      <c r="Y57" s="189">
        <v>759</v>
      </c>
      <c r="Z57" s="501">
        <v>155078432</v>
      </c>
      <c r="AA57" s="502">
        <v>558600</v>
      </c>
      <c r="AB57">
        <v>24</v>
      </c>
      <c r="AH57">
        <v>4</v>
      </c>
      <c r="AI57">
        <v>27.05</v>
      </c>
      <c r="AJ57">
        <v>0</v>
      </c>
    </row>
    <row r="58" spans="1:36" x14ac:dyDescent="0.25">
      <c r="A58" s="144" t="s">
        <v>3851</v>
      </c>
      <c r="B58" s="487">
        <v>155079564</v>
      </c>
      <c r="C58" s="488">
        <v>20.440000000000001</v>
      </c>
      <c r="D58" s="489">
        <f>(C58+4.2+(2*coefficient!$B$30))/0.9*1.19</f>
        <v>45.801777777777772</v>
      </c>
      <c r="E58" s="490">
        <f>(C58+4.2+(2*coefficient!$B$30))/0.95</f>
        <v>36.463157894736845</v>
      </c>
      <c r="F58" s="375" t="s">
        <v>516</v>
      </c>
      <c r="G58" s="492">
        <v>57</v>
      </c>
      <c r="H58" s="493">
        <f>(C58+4.2+(2*coefficient!$B$28))/0.85*1.19</f>
        <v>62.496000000000002</v>
      </c>
      <c r="I58" s="494">
        <v>294</v>
      </c>
      <c r="J58" s="494">
        <v>155079564</v>
      </c>
      <c r="K58" s="494">
        <v>83597</v>
      </c>
      <c r="L58" s="495">
        <f t="shared" si="4"/>
        <v>48.248009090909093</v>
      </c>
      <c r="M58" s="496">
        <v>295</v>
      </c>
      <c r="N58" s="496">
        <v>155079564</v>
      </c>
      <c r="O58" s="496">
        <v>83600</v>
      </c>
      <c r="P58" s="497">
        <f>(C58+4.2+(2*coefficient!$B$30))/0.88*1.19</f>
        <v>46.842727272727274</v>
      </c>
      <c r="Q58" s="240">
        <v>296</v>
      </c>
      <c r="R58" s="240">
        <v>155079564</v>
      </c>
      <c r="S58" s="240">
        <v>83599</v>
      </c>
      <c r="T58" s="498">
        <f t="shared" si="0"/>
        <v>33.32</v>
      </c>
      <c r="U58" s="491">
        <v>758</v>
      </c>
      <c r="V58" s="499">
        <v>155079564</v>
      </c>
      <c r="W58" s="491">
        <v>560159</v>
      </c>
      <c r="X58" s="500">
        <f t="shared" si="2"/>
        <v>43.348009090909095</v>
      </c>
      <c r="Y58" s="189">
        <v>759</v>
      </c>
      <c r="Z58" s="501">
        <v>155079564</v>
      </c>
      <c r="AA58" s="502">
        <v>560160</v>
      </c>
      <c r="AB58">
        <f>AB57/2</f>
        <v>12</v>
      </c>
      <c r="AC58">
        <v>1</v>
      </c>
      <c r="AD58">
        <v>62.5</v>
      </c>
    </row>
    <row r="59" spans="1:36" x14ac:dyDescent="0.25">
      <c r="A59" s="125" t="s">
        <v>3852</v>
      </c>
      <c r="B59" s="487">
        <v>155079543</v>
      </c>
      <c r="C59" s="488">
        <v>5.54</v>
      </c>
      <c r="D59" s="489">
        <f>(C59+4.2+coefficient!$B$30)/0.9*1.19</f>
        <v>19.489555555555555</v>
      </c>
      <c r="E59" s="490">
        <f>(C59+4.2+coefficient!$B$30)/0.95</f>
        <v>15.515789473684212</v>
      </c>
      <c r="F59" s="366"/>
      <c r="G59" s="492">
        <v>58</v>
      </c>
      <c r="H59" s="493">
        <f>(C59+4.2+coefficient!$B$28)/0.85*1.19</f>
        <v>27.636000000000003</v>
      </c>
      <c r="I59" s="494">
        <v>294</v>
      </c>
      <c r="J59" s="494">
        <v>155079543</v>
      </c>
      <c r="K59" s="494">
        <v>83649</v>
      </c>
      <c r="L59" s="495">
        <f t="shared" si="4"/>
        <v>20.530474999999999</v>
      </c>
      <c r="M59" s="496">
        <v>295</v>
      </c>
      <c r="N59" s="496">
        <v>155079543</v>
      </c>
      <c r="O59" s="496">
        <v>83652</v>
      </c>
      <c r="P59" s="497">
        <f>(C59+4.2+coefficient!$B$30)/0.88*1.19</f>
        <v>19.932499999999997</v>
      </c>
      <c r="Q59" s="240">
        <v>296</v>
      </c>
      <c r="R59" s="240">
        <v>155079543</v>
      </c>
      <c r="S59" s="240">
        <v>83651</v>
      </c>
      <c r="T59" s="498">
        <f t="shared" si="0"/>
        <v>13.171136363636363</v>
      </c>
      <c r="U59" s="491">
        <v>758</v>
      </c>
      <c r="V59" s="499">
        <v>155079543</v>
      </c>
      <c r="W59" s="491">
        <v>560123</v>
      </c>
      <c r="X59" s="500">
        <f t="shared" si="2"/>
        <v>15.630474999999999</v>
      </c>
      <c r="Y59" s="189">
        <v>759</v>
      </c>
      <c r="Z59" s="501">
        <v>155079543</v>
      </c>
      <c r="AA59" s="502">
        <v>560124</v>
      </c>
      <c r="AB59">
        <v>99</v>
      </c>
    </row>
    <row r="60" spans="1:36" x14ac:dyDescent="0.25">
      <c r="A60" s="144" t="s">
        <v>3853</v>
      </c>
      <c r="B60" s="487">
        <v>155078435</v>
      </c>
      <c r="C60" s="488">
        <v>11.08</v>
      </c>
      <c r="D60" s="489">
        <f>(C60+4.2+(2*coefficient!$B$30))/0.9*1.19</f>
        <v>33.425777777777775</v>
      </c>
      <c r="E60" s="490">
        <f>(C60+4.2+(2*coefficient!$B$30))/0.95</f>
        <v>26.610526315789475</v>
      </c>
      <c r="F60" s="375" t="s">
        <v>516</v>
      </c>
      <c r="G60" s="492">
        <v>59</v>
      </c>
      <c r="H60" s="493">
        <f>(C60+4.2+(2*coefficient!$B$28))/0.85*1.19</f>
        <v>49.392000000000003</v>
      </c>
      <c r="I60" s="494">
        <v>294</v>
      </c>
      <c r="J60" s="494">
        <v>155078435</v>
      </c>
      <c r="K60" s="494">
        <v>83653</v>
      </c>
      <c r="L60" s="495">
        <f t="shared" si="4"/>
        <v>35.211018181818183</v>
      </c>
      <c r="M60" s="496">
        <v>295</v>
      </c>
      <c r="N60" s="496">
        <v>155078435</v>
      </c>
      <c r="O60" s="496">
        <v>83656</v>
      </c>
      <c r="P60" s="497">
        <f>(C60+4.2+(2*coefficient!$B$30))/0.88*1.19</f>
        <v>34.185454545454547</v>
      </c>
      <c r="Q60" s="240">
        <v>296</v>
      </c>
      <c r="R60" s="240">
        <v>155078435</v>
      </c>
      <c r="S60" s="240">
        <v>83655</v>
      </c>
      <c r="T60" s="498">
        <f t="shared" si="0"/>
        <v>20.66272727272727</v>
      </c>
      <c r="U60" s="491">
        <v>758</v>
      </c>
      <c r="V60" s="499">
        <v>155078435</v>
      </c>
      <c r="W60" s="491">
        <v>558603</v>
      </c>
      <c r="X60" s="500">
        <f t="shared" si="2"/>
        <v>30.311018181818184</v>
      </c>
      <c r="Y60" s="189">
        <v>759</v>
      </c>
      <c r="Z60" s="501">
        <v>155078435</v>
      </c>
      <c r="AA60" s="502">
        <v>558604</v>
      </c>
      <c r="AB60">
        <f>AB59/2</f>
        <v>49.5</v>
      </c>
    </row>
    <row r="61" spans="1:36" x14ac:dyDescent="0.25">
      <c r="A61" s="125" t="s">
        <v>3854</v>
      </c>
      <c r="B61" s="487">
        <v>155079553</v>
      </c>
      <c r="C61" s="488">
        <v>6.81</v>
      </c>
      <c r="D61" s="489">
        <f>(C61+4.2+coefficient!$B$30)/0.9*1.19</f>
        <v>21.168777777777777</v>
      </c>
      <c r="E61" s="490">
        <f>(C61+4.2+coefficient!$B$30)/0.95</f>
        <v>16.852631578947367</v>
      </c>
      <c r="F61" s="366"/>
      <c r="G61" s="492">
        <v>60</v>
      </c>
      <c r="H61" s="493">
        <f>(C61+4.2+coefficient!$B$28)/0.85*1.19</f>
        <v>29.413999999999994</v>
      </c>
      <c r="I61" s="494">
        <v>294</v>
      </c>
      <c r="J61" s="494">
        <v>155079553</v>
      </c>
      <c r="K61" s="494">
        <v>83725</v>
      </c>
      <c r="L61" s="495">
        <f t="shared" si="4"/>
        <v>22.299382954545454</v>
      </c>
      <c r="M61" s="496">
        <v>295</v>
      </c>
      <c r="N61" s="496">
        <v>155079553</v>
      </c>
      <c r="O61" s="496">
        <v>83728</v>
      </c>
      <c r="P61" s="497">
        <f>(C61+4.2+coefficient!$B$30)/0.88*1.19</f>
        <v>21.649886363636362</v>
      </c>
      <c r="Q61" s="240">
        <v>296</v>
      </c>
      <c r="R61" s="240">
        <v>155079553</v>
      </c>
      <c r="S61" s="240">
        <v>83727</v>
      </c>
      <c r="T61" s="498">
        <f t="shared" si="0"/>
        <v>14.888522727272727</v>
      </c>
      <c r="U61" s="491">
        <v>758</v>
      </c>
      <c r="V61" s="499">
        <v>155079553</v>
      </c>
      <c r="W61" s="491">
        <v>560139</v>
      </c>
      <c r="X61" s="500">
        <f t="shared" si="2"/>
        <v>17.399382954545452</v>
      </c>
      <c r="Y61" s="189">
        <v>759</v>
      </c>
      <c r="Z61" s="501">
        <v>155079553</v>
      </c>
      <c r="AA61" s="502">
        <v>560140</v>
      </c>
      <c r="AB61">
        <v>28</v>
      </c>
    </row>
    <row r="62" spans="1:36" x14ac:dyDescent="0.25">
      <c r="A62" s="144" t="s">
        <v>3855</v>
      </c>
      <c r="B62" s="487">
        <v>155079303</v>
      </c>
      <c r="C62" s="488">
        <v>13.62</v>
      </c>
      <c r="D62" s="489">
        <f>(C62+4.2+(2*coefficient!$B$30))/0.9*1.19</f>
        <v>36.784222222222219</v>
      </c>
      <c r="E62" s="490">
        <f>(C62+4.2+(2*coefficient!$B$30))/0.95</f>
        <v>29.284210526315793</v>
      </c>
      <c r="F62" s="375" t="s">
        <v>516</v>
      </c>
      <c r="G62" s="492">
        <v>61</v>
      </c>
      <c r="H62" s="493">
        <f>(C62+4.2+(2*coefficient!$B$28))/0.85*1.19</f>
        <v>52.947999999999993</v>
      </c>
      <c r="I62" s="494">
        <v>294</v>
      </c>
      <c r="J62" s="494">
        <v>155079303</v>
      </c>
      <c r="K62" s="494">
        <v>83729</v>
      </c>
      <c r="L62" s="495">
        <f t="shared" si="4"/>
        <v>38.748834090909092</v>
      </c>
      <c r="M62" s="496">
        <v>295</v>
      </c>
      <c r="N62" s="496">
        <v>155079303</v>
      </c>
      <c r="O62" s="496">
        <v>83709</v>
      </c>
      <c r="P62" s="497">
        <f>(C62+4.2+(2*coefficient!$B$30))/0.88*1.19</f>
        <v>37.62022727272727</v>
      </c>
      <c r="Q62" s="240">
        <v>296</v>
      </c>
      <c r="R62" s="240">
        <v>155079303</v>
      </c>
      <c r="S62" s="240">
        <v>83731</v>
      </c>
      <c r="T62" s="498">
        <f t="shared" si="0"/>
        <v>24.0975</v>
      </c>
      <c r="U62" s="491">
        <v>758</v>
      </c>
      <c r="V62" s="499">
        <v>155079303</v>
      </c>
      <c r="W62" s="491">
        <v>559833</v>
      </c>
      <c r="X62" s="500">
        <f t="shared" si="2"/>
        <v>33.848834090909094</v>
      </c>
      <c r="Y62" s="189">
        <v>759</v>
      </c>
      <c r="Z62" s="501">
        <v>155079303</v>
      </c>
      <c r="AA62" s="502">
        <v>559834</v>
      </c>
      <c r="AB62">
        <f>AB61/2</f>
        <v>14</v>
      </c>
    </row>
    <row r="63" spans="1:36" x14ac:dyDescent="0.25">
      <c r="A63" s="125" t="s">
        <v>3856</v>
      </c>
      <c r="B63" s="487">
        <v>155079563</v>
      </c>
      <c r="C63" s="488">
        <v>9.57</v>
      </c>
      <c r="D63" s="489">
        <f>(C63+4.2+coefficient!$B$30)/0.9*1.19</f>
        <v>24.818111111111108</v>
      </c>
      <c r="E63" s="490">
        <f>(C63+4.2+coefficient!$B$30)/0.95</f>
        <v>19.757894736842104</v>
      </c>
      <c r="F63" s="366"/>
      <c r="G63" s="492">
        <v>62</v>
      </c>
      <c r="H63" s="493">
        <f>(C63+4.2+coefficient!$B$28)/0.85*1.19</f>
        <v>33.277999999999999</v>
      </c>
      <c r="I63" s="494">
        <v>294</v>
      </c>
      <c r="J63" s="494">
        <v>155079563</v>
      </c>
      <c r="K63" s="494">
        <v>83740</v>
      </c>
      <c r="L63" s="495">
        <f t="shared" si="4"/>
        <v>26.14362386363636</v>
      </c>
      <c r="M63" s="496">
        <v>295</v>
      </c>
      <c r="N63" s="496">
        <v>155079563</v>
      </c>
      <c r="O63" s="496">
        <v>83743</v>
      </c>
      <c r="P63" s="497">
        <f>(C63+4.2+coefficient!$B$30)/0.88*1.19</f>
        <v>25.382159090909088</v>
      </c>
      <c r="Q63" s="240">
        <v>296</v>
      </c>
      <c r="R63" s="240">
        <v>155079563</v>
      </c>
      <c r="S63" s="240">
        <v>83742</v>
      </c>
      <c r="T63" s="498">
        <f t="shared" si="0"/>
        <v>18.620795454545451</v>
      </c>
      <c r="U63" s="491">
        <v>758</v>
      </c>
      <c r="V63" s="499">
        <v>155079563</v>
      </c>
      <c r="W63" s="491">
        <v>560157</v>
      </c>
      <c r="X63" s="500">
        <f t="shared" si="2"/>
        <v>21.243623863636358</v>
      </c>
      <c r="Y63" s="189">
        <v>759</v>
      </c>
      <c r="Z63" s="501">
        <v>155079563</v>
      </c>
      <c r="AA63" s="502">
        <v>560158</v>
      </c>
      <c r="AB63">
        <v>4</v>
      </c>
    </row>
    <row r="64" spans="1:36" x14ac:dyDescent="0.25">
      <c r="A64" s="144" t="s">
        <v>3857</v>
      </c>
      <c r="B64" s="487">
        <v>155078665</v>
      </c>
      <c r="C64" s="488">
        <v>19.14</v>
      </c>
      <c r="D64" s="489">
        <f>(C64+4.2+(2*coefficient!$B$30))/0.9*1.19</f>
        <v>44.082888888888888</v>
      </c>
      <c r="E64" s="490">
        <f>(C64+4.2+(2*coefficient!$B$30))/0.95</f>
        <v>35.09473684210527</v>
      </c>
      <c r="F64" s="375" t="s">
        <v>516</v>
      </c>
      <c r="G64" s="492">
        <v>63</v>
      </c>
      <c r="H64" s="493">
        <f>(C64+4.2+(2*coefficient!$B$28))/0.85*1.19</f>
        <v>60.676000000000002</v>
      </c>
      <c r="I64" s="494">
        <v>294</v>
      </c>
      <c r="J64" s="494">
        <v>155078665</v>
      </c>
      <c r="K64" s="494">
        <v>83736</v>
      </c>
      <c r="L64" s="495">
        <f t="shared" si="4"/>
        <v>46.437315909090913</v>
      </c>
      <c r="M64" s="496">
        <v>295</v>
      </c>
      <c r="N64" s="496">
        <v>155078665</v>
      </c>
      <c r="O64" s="496">
        <v>83739</v>
      </c>
      <c r="P64" s="497">
        <f>(C64+4.2+(2*coefficient!$B$30))/0.88*1.19</f>
        <v>45.084772727272728</v>
      </c>
      <c r="Q64" s="240">
        <v>296</v>
      </c>
      <c r="R64" s="240">
        <v>155078665</v>
      </c>
      <c r="S64" s="240">
        <v>83738</v>
      </c>
      <c r="T64" s="498">
        <f t="shared" si="0"/>
        <v>31.562045454545455</v>
      </c>
      <c r="U64" s="491">
        <v>758</v>
      </c>
      <c r="V64" s="499">
        <v>155078665</v>
      </c>
      <c r="W64" s="491">
        <v>558951</v>
      </c>
      <c r="X64" s="500">
        <f t="shared" si="2"/>
        <v>41.537315909090914</v>
      </c>
      <c r="Y64" s="189">
        <v>759</v>
      </c>
      <c r="Z64" s="501">
        <v>155078665</v>
      </c>
      <c r="AA64" s="502">
        <v>558952</v>
      </c>
      <c r="AB64">
        <f>AB63/2</f>
        <v>2</v>
      </c>
      <c r="AH64">
        <v>1</v>
      </c>
      <c r="AI64">
        <v>39.68</v>
      </c>
      <c r="AJ64">
        <v>0</v>
      </c>
    </row>
    <row r="65" spans="1:36" x14ac:dyDescent="0.25">
      <c r="A65" s="125" t="s">
        <v>3858</v>
      </c>
      <c r="B65" s="487">
        <v>155079573</v>
      </c>
      <c r="C65" s="488">
        <v>9.36</v>
      </c>
      <c r="D65" s="489">
        <f>(C63+4.2+coefficient!$B$30)/0.9*1.19</f>
        <v>24.818111111111108</v>
      </c>
      <c r="E65" s="490">
        <f>(C63+4.2+coefficient!$B$30)/0.95</f>
        <v>19.757894736842104</v>
      </c>
      <c r="F65" s="491"/>
      <c r="G65" s="492">
        <v>64</v>
      </c>
      <c r="H65" s="493">
        <f>(C65+4.2+coefficient!$B$28)/0.85*1.19</f>
        <v>32.983999999999995</v>
      </c>
      <c r="I65" s="494">
        <v>294</v>
      </c>
      <c r="J65" s="494">
        <v>155079573</v>
      </c>
      <c r="K65" s="494">
        <v>83750</v>
      </c>
      <c r="L65" s="495">
        <f t="shared" si="4"/>
        <v>25.851127272727268</v>
      </c>
      <c r="M65" s="496">
        <v>295</v>
      </c>
      <c r="N65" s="496">
        <v>155079573</v>
      </c>
      <c r="O65" s="496">
        <v>83753</v>
      </c>
      <c r="P65" s="497">
        <f>(C65+4.2+coefficient!$B$30)/0.88*1.19</f>
        <v>25.098181818181814</v>
      </c>
      <c r="Q65" s="240">
        <v>296</v>
      </c>
      <c r="R65" s="240">
        <v>155079573</v>
      </c>
      <c r="S65" s="240">
        <v>83752</v>
      </c>
      <c r="T65" s="498">
        <f t="shared" si="0"/>
        <v>18.336818181818181</v>
      </c>
      <c r="U65" s="491">
        <v>758</v>
      </c>
      <c r="V65" s="499">
        <v>155079573</v>
      </c>
      <c r="W65" s="491">
        <v>560173</v>
      </c>
      <c r="X65" s="500">
        <f t="shared" si="2"/>
        <v>20.95112727272727</v>
      </c>
      <c r="Y65" s="189">
        <v>759</v>
      </c>
      <c r="Z65" s="501">
        <v>155079573</v>
      </c>
      <c r="AA65" s="502">
        <v>560174</v>
      </c>
      <c r="AB65">
        <v>7</v>
      </c>
      <c r="AH65">
        <v>1</v>
      </c>
      <c r="AI65">
        <v>25.1</v>
      </c>
      <c r="AJ65">
        <v>0</v>
      </c>
    </row>
    <row r="66" spans="1:36" x14ac:dyDescent="0.25">
      <c r="A66" s="144" t="s">
        <v>3859</v>
      </c>
      <c r="B66" s="487">
        <v>155078639</v>
      </c>
      <c r="C66" s="488">
        <v>18.72</v>
      </c>
      <c r="D66" s="489">
        <f>(C66+4.2+(2*coefficient!$B$30))/0.9*1.19</f>
        <v>43.527555555555551</v>
      </c>
      <c r="E66" s="490">
        <f>(C66+4.2+(2*coefficient!$B$30))/0.95</f>
        <v>34.652631578947371</v>
      </c>
      <c r="F66" s="375" t="s">
        <v>516</v>
      </c>
      <c r="G66" s="492">
        <v>65</v>
      </c>
      <c r="H66" s="493">
        <f>(C66+4.2+(2*coefficient!$B$28))/0.85*1.19</f>
        <v>60.088000000000001</v>
      </c>
      <c r="I66" s="494">
        <v>294</v>
      </c>
      <c r="J66" s="494">
        <v>155078639</v>
      </c>
      <c r="K66" s="494">
        <v>83746</v>
      </c>
      <c r="L66" s="495">
        <f t="shared" si="4"/>
        <v>45.852322727272735</v>
      </c>
      <c r="M66" s="496">
        <v>295</v>
      </c>
      <c r="N66" s="496">
        <v>155078639</v>
      </c>
      <c r="O66" s="496">
        <v>83749</v>
      </c>
      <c r="P66" s="497">
        <f>(C66+4.2+(2*coefficient!$B$30))/0.88*1.19</f>
        <v>44.516818181818188</v>
      </c>
      <c r="Q66" s="240">
        <v>296</v>
      </c>
      <c r="R66" s="240">
        <v>155078639</v>
      </c>
      <c r="S66" s="240">
        <v>83748</v>
      </c>
      <c r="T66" s="498">
        <f t="shared" ref="T66:T114" si="5">(C66+4.2)/0.88*1.19</f>
        <v>30.994090909090904</v>
      </c>
      <c r="U66" s="491">
        <v>758</v>
      </c>
      <c r="V66" s="499">
        <v>155078639</v>
      </c>
      <c r="W66" s="491">
        <v>558933</v>
      </c>
      <c r="X66" s="500">
        <f t="shared" si="2"/>
        <v>40.952322727272737</v>
      </c>
      <c r="Y66" s="189">
        <v>759</v>
      </c>
      <c r="Z66" s="501">
        <v>155078639</v>
      </c>
      <c r="AA66" s="502">
        <v>558934</v>
      </c>
      <c r="AB66">
        <f>AB65/2</f>
        <v>3.5</v>
      </c>
    </row>
    <row r="67" spans="1:36" x14ac:dyDescent="0.25">
      <c r="A67" s="125" t="s">
        <v>3860</v>
      </c>
      <c r="B67" s="487">
        <v>155079308</v>
      </c>
      <c r="C67" s="488">
        <v>5.84</v>
      </c>
      <c r="D67" s="489">
        <f>(C63+4.2+coefficient!$B$30)/0.9*1.19</f>
        <v>24.818111111111108</v>
      </c>
      <c r="E67" s="490">
        <f>(C63+4.2+coefficient!$B$30)/0.95</f>
        <v>19.757894736842104</v>
      </c>
      <c r="F67" s="366"/>
      <c r="G67" s="492">
        <v>66</v>
      </c>
      <c r="H67" s="493">
        <f>(C67+4.2+coefficient!$B$28)/0.85*1.19</f>
        <v>28.055999999999997</v>
      </c>
      <c r="I67" s="494">
        <v>294</v>
      </c>
      <c r="J67" s="494">
        <v>155079308</v>
      </c>
      <c r="K67" s="494">
        <v>83758</v>
      </c>
      <c r="L67" s="495">
        <f t="shared" si="4"/>
        <v>20.948327272727273</v>
      </c>
      <c r="M67" s="496">
        <v>295</v>
      </c>
      <c r="N67" s="496">
        <v>155079308</v>
      </c>
      <c r="O67" s="496">
        <v>83761</v>
      </c>
      <c r="P67" s="497">
        <f>(C67+4.2+coefficient!$B$30)/0.88*1.19</f>
        <v>20.338181818181816</v>
      </c>
      <c r="Q67" s="240">
        <v>296</v>
      </c>
      <c r="R67" s="240">
        <v>155079308</v>
      </c>
      <c r="S67" s="240">
        <v>83760</v>
      </c>
      <c r="T67" s="498">
        <f t="shared" si="5"/>
        <v>13.576818181818179</v>
      </c>
      <c r="U67" s="491">
        <v>758</v>
      </c>
      <c r="V67" s="499">
        <v>155079308</v>
      </c>
      <c r="W67" s="491">
        <v>559843</v>
      </c>
      <c r="X67" s="500">
        <f t="shared" ref="X67:X114" si="6">L67-4.9</f>
        <v>16.048327272727271</v>
      </c>
      <c r="Y67" s="189">
        <v>759</v>
      </c>
      <c r="Z67" s="501">
        <v>155079308</v>
      </c>
      <c r="AA67" s="502">
        <v>559844</v>
      </c>
      <c r="AB67">
        <v>1</v>
      </c>
    </row>
    <row r="68" spans="1:36" x14ac:dyDescent="0.25">
      <c r="A68" s="144" t="s">
        <v>3861</v>
      </c>
      <c r="B68" s="487">
        <v>155078642</v>
      </c>
      <c r="C68" s="488">
        <v>11.68</v>
      </c>
      <c r="D68" s="489">
        <f>(C68+4.2+(2*coefficient!$B$30))/0.9*1.19</f>
        <v>34.219111111111104</v>
      </c>
      <c r="E68" s="490">
        <f>(C68+4.2+(2*coefficient!$B$30))/0.95</f>
        <v>27.242105263157896</v>
      </c>
      <c r="F68" s="375" t="s">
        <v>516</v>
      </c>
      <c r="G68" s="492">
        <v>67</v>
      </c>
      <c r="H68" s="493">
        <f>(C68+4.2+(2*coefficient!$B$28))/0.85*1.19</f>
        <v>50.231999999999999</v>
      </c>
      <c r="I68" s="494">
        <v>294</v>
      </c>
      <c r="J68" s="494">
        <v>155078642</v>
      </c>
      <c r="K68" s="494">
        <v>83754</v>
      </c>
      <c r="L68" s="495">
        <f t="shared" si="4"/>
        <v>36.046722727272723</v>
      </c>
      <c r="M68" s="496">
        <v>295</v>
      </c>
      <c r="N68" s="496">
        <v>155078642</v>
      </c>
      <c r="O68" s="496">
        <v>83757</v>
      </c>
      <c r="P68" s="497">
        <f>(C68+4.2+(2*coefficient!$B$30))/0.88*1.19</f>
        <v>34.996818181818178</v>
      </c>
      <c r="Q68" s="240">
        <v>296</v>
      </c>
      <c r="R68" s="240">
        <v>155078642</v>
      </c>
      <c r="S68" s="240">
        <v>83756</v>
      </c>
      <c r="T68" s="498">
        <f t="shared" si="5"/>
        <v>21.474090909090904</v>
      </c>
      <c r="U68" s="491">
        <v>758</v>
      </c>
      <c r="V68" s="499">
        <v>155078642</v>
      </c>
      <c r="W68" s="491">
        <v>558935</v>
      </c>
      <c r="X68" s="500">
        <f t="shared" si="6"/>
        <v>31.146722727272724</v>
      </c>
      <c r="Y68" s="189">
        <v>759</v>
      </c>
      <c r="Z68" s="501">
        <v>155078642</v>
      </c>
      <c r="AA68" s="502">
        <v>558936</v>
      </c>
      <c r="AB68">
        <f>AB67/2</f>
        <v>0.5</v>
      </c>
    </row>
    <row r="69" spans="1:36" x14ac:dyDescent="0.25">
      <c r="A69" s="125" t="s">
        <v>3862</v>
      </c>
      <c r="B69" s="487">
        <v>155079546</v>
      </c>
      <c r="C69" s="488">
        <v>5.34</v>
      </c>
      <c r="D69" s="489">
        <f>(C69+4.2+coefficient!$B$30)/0.9*1.19</f>
        <v>19.225111111111108</v>
      </c>
      <c r="E69" s="490">
        <f>(C69+4.2+coefficient!$B$30)/0.95</f>
        <v>15.305263157894737</v>
      </c>
      <c r="F69" s="366"/>
      <c r="G69" s="492">
        <v>68</v>
      </c>
      <c r="H69" s="493">
        <f>(C69+4.2+coefficient!$B$28)/0.85*1.19</f>
        <v>27.355999999999998</v>
      </c>
      <c r="I69" s="494">
        <v>294</v>
      </c>
      <c r="J69" s="494">
        <v>155079546</v>
      </c>
      <c r="K69" s="494">
        <v>84300</v>
      </c>
      <c r="L69" s="495">
        <f t="shared" si="4"/>
        <v>20.251906818181816</v>
      </c>
      <c r="M69" s="496">
        <v>295</v>
      </c>
      <c r="N69" s="496">
        <v>155079546</v>
      </c>
      <c r="O69" s="496">
        <v>84303</v>
      </c>
      <c r="P69" s="497">
        <f>(C69+4.2+coefficient!$B$30)/0.88*1.19</f>
        <v>19.662045454545453</v>
      </c>
      <c r="Q69" s="240">
        <v>296</v>
      </c>
      <c r="R69" s="240">
        <v>155079546</v>
      </c>
      <c r="S69" s="240">
        <v>84302</v>
      </c>
      <c r="T69" s="498">
        <f t="shared" si="5"/>
        <v>12.900681818181816</v>
      </c>
      <c r="U69" s="491">
        <v>758</v>
      </c>
      <c r="V69" s="499">
        <v>155079546</v>
      </c>
      <c r="W69" s="491">
        <v>560129</v>
      </c>
      <c r="X69" s="500">
        <f t="shared" si="6"/>
        <v>15.351906818181815</v>
      </c>
      <c r="Y69" s="189">
        <v>759</v>
      </c>
      <c r="Z69" s="501">
        <v>155079546</v>
      </c>
      <c r="AA69" s="502">
        <v>560130</v>
      </c>
      <c r="AB69">
        <v>64</v>
      </c>
    </row>
    <row r="70" spans="1:36" x14ac:dyDescent="0.25">
      <c r="A70" s="144" t="s">
        <v>3863</v>
      </c>
      <c r="B70" s="487">
        <v>155078425</v>
      </c>
      <c r="C70" s="488">
        <v>10.68</v>
      </c>
      <c r="D70" s="489">
        <f>(C70+4.2+(2*coefficient!$B$30))/0.9*1.19</f>
        <v>32.896888888888881</v>
      </c>
      <c r="E70" s="490">
        <f>(C70+4.2+(2*coefficient!$B$30))/0.95</f>
        <v>26.189473684210526</v>
      </c>
      <c r="F70" s="491" t="s">
        <v>516</v>
      </c>
      <c r="G70" s="492">
        <v>69</v>
      </c>
      <c r="H70" s="493">
        <v>49.95</v>
      </c>
      <c r="I70" s="494">
        <v>294</v>
      </c>
      <c r="J70" s="494">
        <v>155078425</v>
      </c>
      <c r="K70" s="494">
        <v>84304</v>
      </c>
      <c r="L70" s="495">
        <f t="shared" si="4"/>
        <v>34.653881818181816</v>
      </c>
      <c r="M70" s="496">
        <v>295</v>
      </c>
      <c r="N70" s="496">
        <v>155078425</v>
      </c>
      <c r="O70" s="496">
        <v>84307</v>
      </c>
      <c r="P70" s="497">
        <f>(C70+4.2+(2*coefficient!$B$30))/0.88*1.19</f>
        <v>33.644545454545451</v>
      </c>
      <c r="Q70" s="240">
        <v>296</v>
      </c>
      <c r="R70" s="240">
        <v>155078425</v>
      </c>
      <c r="S70" s="240">
        <v>84306</v>
      </c>
      <c r="T70" s="498">
        <f t="shared" si="5"/>
        <v>20.121818181818178</v>
      </c>
      <c r="U70" s="491">
        <v>758</v>
      </c>
      <c r="V70" s="499">
        <v>155078425</v>
      </c>
      <c r="W70" s="491">
        <v>558587</v>
      </c>
      <c r="X70" s="500">
        <f t="shared" si="6"/>
        <v>29.753881818181817</v>
      </c>
      <c r="Y70" s="189">
        <v>759</v>
      </c>
      <c r="Z70" s="501">
        <v>155078425</v>
      </c>
      <c r="AA70" s="502">
        <v>558588</v>
      </c>
      <c r="AB70">
        <f>AB69/2</f>
        <v>32</v>
      </c>
      <c r="AC70">
        <v>3</v>
      </c>
      <c r="AD70">
        <v>49.95</v>
      </c>
      <c r="AE70">
        <v>1</v>
      </c>
      <c r="AF70">
        <v>35.770000000000003</v>
      </c>
      <c r="AG70">
        <v>0</v>
      </c>
      <c r="AH70">
        <v>3</v>
      </c>
      <c r="AI70">
        <v>34.729999999999997</v>
      </c>
      <c r="AJ70">
        <v>0</v>
      </c>
    </row>
    <row r="71" spans="1:36" x14ac:dyDescent="0.25">
      <c r="A71" s="125" t="s">
        <v>3864</v>
      </c>
      <c r="B71" s="487">
        <v>160908862</v>
      </c>
      <c r="C71" s="488">
        <v>10.1</v>
      </c>
      <c r="D71" s="489">
        <f>(C71+4.2+coefficient!$B$30)/0.9*1.19</f>
        <v>25.518888888888892</v>
      </c>
      <c r="E71" s="490">
        <f>(C71+4.2+coefficient!$B$30)/0.95</f>
        <v>20.315789473684212</v>
      </c>
      <c r="F71" s="366"/>
      <c r="G71" s="492">
        <v>70</v>
      </c>
      <c r="H71" s="493">
        <f>(C71+4.2+coefficient!$B$28)/0.85*1.19</f>
        <v>34.020000000000003</v>
      </c>
      <c r="I71" s="494">
        <v>294</v>
      </c>
      <c r="J71" s="494">
        <v>160908862</v>
      </c>
      <c r="K71" s="494">
        <v>109170</v>
      </c>
      <c r="L71" s="495">
        <f t="shared" si="4"/>
        <v>26.881829545454547</v>
      </c>
      <c r="M71" s="496">
        <v>295</v>
      </c>
      <c r="N71" s="496">
        <v>160908862</v>
      </c>
      <c r="O71" s="496">
        <v>109172</v>
      </c>
      <c r="P71" s="497">
        <f>(C71+4.2+coefficient!$B$30)/0.88*1.19</f>
        <v>26.098863636363639</v>
      </c>
      <c r="Q71" s="240">
        <v>296</v>
      </c>
      <c r="R71" s="240">
        <v>160908862</v>
      </c>
      <c r="S71" s="240">
        <v>109171</v>
      </c>
      <c r="T71" s="498">
        <f t="shared" si="5"/>
        <v>19.337499999999999</v>
      </c>
      <c r="U71" s="491">
        <v>758</v>
      </c>
      <c r="V71" s="499">
        <v>160908862</v>
      </c>
      <c r="W71" s="491">
        <v>560665</v>
      </c>
      <c r="X71" s="500">
        <f t="shared" si="6"/>
        <v>21.981829545454545</v>
      </c>
      <c r="Y71" s="189">
        <v>759</v>
      </c>
      <c r="Z71" s="501">
        <v>160908862</v>
      </c>
      <c r="AA71" s="502">
        <v>560666</v>
      </c>
      <c r="AB71">
        <v>64</v>
      </c>
      <c r="AE71">
        <v>2</v>
      </c>
      <c r="AF71">
        <v>26.9</v>
      </c>
      <c r="AG71">
        <v>0</v>
      </c>
      <c r="AH71">
        <v>2</v>
      </c>
      <c r="AI71">
        <v>26.11</v>
      </c>
      <c r="AJ71">
        <v>0</v>
      </c>
    </row>
    <row r="72" spans="1:36" x14ac:dyDescent="0.25">
      <c r="A72" s="144" t="s">
        <v>3865</v>
      </c>
      <c r="B72" s="487">
        <v>160908998</v>
      </c>
      <c r="C72" s="488">
        <v>20.2</v>
      </c>
      <c r="D72" s="489">
        <f>(C72+4.2+(2*coefficient!$B$30))/0.9*1.19</f>
        <v>45.484444444444442</v>
      </c>
      <c r="E72" s="490">
        <f>(C72+4.2+(2*coefficient!$B$30))/0.95</f>
        <v>36.210526315789473</v>
      </c>
      <c r="F72" s="375" t="s">
        <v>516</v>
      </c>
      <c r="G72" s="492">
        <v>71</v>
      </c>
      <c r="H72" s="493">
        <f>(C72+4.2+(2*coefficient!$B$28))/0.85*1.19</f>
        <v>62.16</v>
      </c>
      <c r="I72" s="494">
        <v>294</v>
      </c>
      <c r="J72" s="494">
        <v>160908998</v>
      </c>
      <c r="K72" s="494">
        <v>109179</v>
      </c>
      <c r="L72" s="495">
        <f t="shared" si="4"/>
        <v>47.913727272727265</v>
      </c>
      <c r="M72" s="496">
        <v>295</v>
      </c>
      <c r="N72" s="496">
        <v>160908998</v>
      </c>
      <c r="O72" s="496">
        <v>109181</v>
      </c>
      <c r="P72" s="497">
        <f>(C72+4.2+(2*coefficient!$B$30))/0.88*1.19</f>
        <v>46.518181818181809</v>
      </c>
      <c r="Q72" s="240">
        <v>296</v>
      </c>
      <c r="R72" s="240">
        <v>160908998</v>
      </c>
      <c r="S72" s="240">
        <v>109180</v>
      </c>
      <c r="T72" s="498">
        <f t="shared" si="5"/>
        <v>32.995454545454542</v>
      </c>
      <c r="U72" s="491">
        <v>758</v>
      </c>
      <c r="V72" s="499">
        <v>160908998</v>
      </c>
      <c r="W72" s="491">
        <v>560667</v>
      </c>
      <c r="X72" s="500">
        <f t="shared" si="6"/>
        <v>43.013727272727266</v>
      </c>
      <c r="Y72" s="189">
        <v>759</v>
      </c>
      <c r="Z72" s="501">
        <v>160908998</v>
      </c>
      <c r="AA72" s="502">
        <v>560668</v>
      </c>
      <c r="AB72">
        <f>AB71/2</f>
        <v>32</v>
      </c>
    </row>
    <row r="73" spans="1:36" x14ac:dyDescent="0.25">
      <c r="A73" s="125" t="s">
        <v>3866</v>
      </c>
      <c r="B73" s="487">
        <v>155079570</v>
      </c>
      <c r="C73" s="488">
        <v>7.29</v>
      </c>
      <c r="D73" s="489">
        <f>(C73+4.2+coefficient!$B$30)/0.9*1.19</f>
        <v>21.803444444444445</v>
      </c>
      <c r="E73" s="490">
        <f>(C73+4.2+coefficient!$B$30)/0.95</f>
        <v>17.357894736842109</v>
      </c>
      <c r="F73" s="491"/>
      <c r="G73" s="492">
        <v>72</v>
      </c>
      <c r="H73" s="493">
        <f>(C73+4.2+coefficient!$B$28)/0.85*1.19</f>
        <v>30.086000000000002</v>
      </c>
      <c r="I73" s="494">
        <v>294</v>
      </c>
      <c r="J73" s="494">
        <v>155079570</v>
      </c>
      <c r="K73" s="494">
        <v>84943</v>
      </c>
      <c r="L73" s="495">
        <f t="shared" si="4"/>
        <v>22.967946590909094</v>
      </c>
      <c r="M73" s="496">
        <v>295</v>
      </c>
      <c r="N73" s="496">
        <v>155079570</v>
      </c>
      <c r="O73" s="496">
        <v>84946</v>
      </c>
      <c r="P73" s="497">
        <f>(C73+4.2+coefficient!$B$30)/0.88*1.19</f>
        <v>22.298977272727274</v>
      </c>
      <c r="Q73" s="240">
        <v>296</v>
      </c>
      <c r="R73" s="240">
        <v>155079570</v>
      </c>
      <c r="S73" s="240">
        <v>84945</v>
      </c>
      <c r="T73" s="498">
        <f t="shared" si="5"/>
        <v>15.537613636363636</v>
      </c>
      <c r="U73" s="491">
        <v>758</v>
      </c>
      <c r="V73" s="499">
        <v>155079570</v>
      </c>
      <c r="W73" s="491">
        <v>560167</v>
      </c>
      <c r="X73" s="500">
        <f t="shared" si="6"/>
        <v>18.067946590909095</v>
      </c>
      <c r="Y73" s="189">
        <v>759</v>
      </c>
      <c r="Z73" s="501">
        <v>155079570</v>
      </c>
      <c r="AA73" s="502">
        <v>560168</v>
      </c>
      <c r="AB73">
        <v>48</v>
      </c>
      <c r="AE73">
        <v>4</v>
      </c>
      <c r="AF73">
        <v>20.58</v>
      </c>
      <c r="AG73">
        <v>0</v>
      </c>
      <c r="AH73">
        <v>2</v>
      </c>
      <c r="AI73">
        <v>21.09</v>
      </c>
      <c r="AJ73">
        <v>0</v>
      </c>
    </row>
    <row r="74" spans="1:36" x14ac:dyDescent="0.25">
      <c r="A74" s="144" t="s">
        <v>3867</v>
      </c>
      <c r="B74" s="487">
        <v>155078612</v>
      </c>
      <c r="C74" s="488">
        <v>14.58</v>
      </c>
      <c r="D74" s="489">
        <f>(C74+4.2+(2*coefficient!$B$30))/0.9*1.19</f>
        <v>38.053555555555555</v>
      </c>
      <c r="E74" s="490">
        <f>(C74+4.2+(2*coefficient!$B$30))/0.95</f>
        <v>30.294736842105266</v>
      </c>
      <c r="F74" s="375" t="s">
        <v>516</v>
      </c>
      <c r="G74" s="492">
        <v>73</v>
      </c>
      <c r="H74" s="493">
        <f>(C74+4.2+(2*coefficient!$B$28))/0.85*1.19</f>
        <v>54.292000000000002</v>
      </c>
      <c r="I74" s="494">
        <v>294</v>
      </c>
      <c r="J74" s="494">
        <v>155078612</v>
      </c>
      <c r="K74" s="494">
        <v>84939</v>
      </c>
      <c r="L74" s="495">
        <f t="shared" si="4"/>
        <v>40.085961363636358</v>
      </c>
      <c r="M74" s="496">
        <v>295</v>
      </c>
      <c r="N74" s="496">
        <v>155078612</v>
      </c>
      <c r="O74" s="496">
        <v>84942</v>
      </c>
      <c r="P74" s="497">
        <f>(C74+4.2+(2*coefficient!$B$30))/0.88*1.19</f>
        <v>38.918409090909087</v>
      </c>
      <c r="Q74" s="240">
        <v>296</v>
      </c>
      <c r="R74" s="240">
        <v>155078612</v>
      </c>
      <c r="S74" s="240">
        <v>84941</v>
      </c>
      <c r="T74" s="498">
        <f t="shared" si="5"/>
        <v>25.395681818181821</v>
      </c>
      <c r="U74" s="491">
        <v>758</v>
      </c>
      <c r="V74" s="499">
        <v>155078612</v>
      </c>
      <c r="W74" s="491">
        <v>558905</v>
      </c>
      <c r="X74" s="500">
        <f t="shared" si="6"/>
        <v>35.185961363636359</v>
      </c>
      <c r="Y74" s="189">
        <v>759</v>
      </c>
      <c r="Z74" s="501">
        <v>155078612</v>
      </c>
      <c r="AA74" s="502">
        <v>558906</v>
      </c>
      <c r="AB74">
        <f>AB73/2</f>
        <v>24</v>
      </c>
    </row>
    <row r="75" spans="1:36" s="4" customFormat="1" x14ac:dyDescent="0.25">
      <c r="A75" s="148" t="s">
        <v>3868</v>
      </c>
      <c r="B75" s="487">
        <v>155079576</v>
      </c>
      <c r="C75" s="488">
        <v>8.16</v>
      </c>
      <c r="D75" s="503">
        <f>(C75+4.2+coefficient!$B$30)/0.9*1.19</f>
        <v>22.953777777777777</v>
      </c>
      <c r="E75" s="504">
        <f>(C75+4.2+coefficient!$B$30)/0.95</f>
        <v>18.273684210526316</v>
      </c>
      <c r="F75" s="506"/>
      <c r="G75" s="492">
        <v>74</v>
      </c>
      <c r="H75" s="493">
        <f>(C75+4.2+coefficient!$B$28)/0.85*1.19</f>
        <v>31.303999999999998</v>
      </c>
      <c r="I75" s="494">
        <v>294</v>
      </c>
      <c r="J75" s="494">
        <v>155079576</v>
      </c>
      <c r="K75" s="494">
        <v>85072</v>
      </c>
      <c r="L75" s="495">
        <f t="shared" si="4"/>
        <v>24.179718181818181</v>
      </c>
      <c r="M75" s="496">
        <v>295</v>
      </c>
      <c r="N75" s="496">
        <v>155079576</v>
      </c>
      <c r="O75" s="496">
        <v>85075</v>
      </c>
      <c r="P75" s="497">
        <f>(C75+4.2+coefficient!$B$30)/0.88*1.19</f>
        <v>23.475454545454543</v>
      </c>
      <c r="Q75" s="240">
        <v>296</v>
      </c>
      <c r="R75" s="240">
        <v>155079576</v>
      </c>
      <c r="S75" s="240">
        <v>85074</v>
      </c>
      <c r="T75" s="498">
        <f t="shared" si="5"/>
        <v>16.714090909090906</v>
      </c>
      <c r="U75" s="491">
        <v>758</v>
      </c>
      <c r="V75" s="499">
        <v>155079576</v>
      </c>
      <c r="W75" s="491">
        <v>560179</v>
      </c>
      <c r="X75" s="500">
        <f t="shared" si="6"/>
        <v>19.279718181818183</v>
      </c>
      <c r="Y75" s="189">
        <v>759</v>
      </c>
      <c r="Z75" s="501">
        <v>155079576</v>
      </c>
      <c r="AA75" s="502">
        <v>560180</v>
      </c>
      <c r="AB75">
        <v>0</v>
      </c>
      <c r="AC75"/>
      <c r="AD75"/>
      <c r="AE75"/>
      <c r="AF75"/>
      <c r="AG75"/>
      <c r="AH75"/>
      <c r="AI75"/>
      <c r="AJ75"/>
    </row>
    <row r="76" spans="1:36" s="4" customFormat="1" x14ac:dyDescent="0.25">
      <c r="A76" s="146" t="s">
        <v>3869</v>
      </c>
      <c r="B76" s="487">
        <v>155078614</v>
      </c>
      <c r="C76" s="488">
        <v>16.32</v>
      </c>
      <c r="D76" s="503">
        <f>(C76+4.2+(2*coefficient!$B$30))/0.9*1.19</f>
        <v>40.354222222222219</v>
      </c>
      <c r="E76" s="504">
        <f>(C76+4.2+(2*coefficient!$B$30))/0.95</f>
        <v>32.126315789473686</v>
      </c>
      <c r="F76" s="505" t="s">
        <v>516</v>
      </c>
      <c r="G76" s="492">
        <v>75</v>
      </c>
      <c r="H76" s="493">
        <f>(C76+4.2+(2*coefficient!$B$28))/0.85*1.19</f>
        <v>56.727999999999987</v>
      </c>
      <c r="I76" s="494">
        <v>294</v>
      </c>
      <c r="J76" s="494">
        <v>155078614</v>
      </c>
      <c r="K76" s="494">
        <v>85076</v>
      </c>
      <c r="L76" s="495">
        <f t="shared" si="4"/>
        <v>42.50950454545454</v>
      </c>
      <c r="M76" s="496">
        <v>295</v>
      </c>
      <c r="N76" s="496">
        <v>155078614</v>
      </c>
      <c r="O76" s="496">
        <v>85071</v>
      </c>
      <c r="P76" s="497">
        <f>(C76+4.2+(2*coefficient!$B$30))/0.88*1.19</f>
        <v>41.271363636363631</v>
      </c>
      <c r="Q76" s="240">
        <v>296</v>
      </c>
      <c r="R76" s="240">
        <v>155078614</v>
      </c>
      <c r="S76" s="240">
        <v>85078</v>
      </c>
      <c r="T76" s="498">
        <f t="shared" si="5"/>
        <v>27.748636363636361</v>
      </c>
      <c r="U76" s="491">
        <v>758</v>
      </c>
      <c r="V76" s="499">
        <v>155078614</v>
      </c>
      <c r="W76" s="491">
        <v>558907</v>
      </c>
      <c r="X76" s="500">
        <f t="shared" si="6"/>
        <v>37.609504545454541</v>
      </c>
      <c r="Y76" s="189">
        <v>759</v>
      </c>
      <c r="Z76" s="501">
        <v>155078614</v>
      </c>
      <c r="AA76" s="502">
        <v>558908</v>
      </c>
      <c r="AB76">
        <f>AB75/2</f>
        <v>0</v>
      </c>
      <c r="AC76"/>
      <c r="AD76"/>
      <c r="AE76"/>
      <c r="AF76"/>
      <c r="AG76"/>
      <c r="AH76"/>
      <c r="AI76"/>
      <c r="AJ76"/>
    </row>
    <row r="77" spans="1:36" x14ac:dyDescent="0.25">
      <c r="A77" s="125" t="s">
        <v>3870</v>
      </c>
      <c r="B77" s="487">
        <v>155079582</v>
      </c>
      <c r="C77" s="488">
        <v>7.3</v>
      </c>
      <c r="D77" s="489">
        <f>(C77+4.2+coefficient!$B$30)/0.9*1.19</f>
        <v>21.816666666666663</v>
      </c>
      <c r="E77" s="490">
        <f>(C77+4.2+coefficient!$B$30)/0.95</f>
        <v>17.368421052631579</v>
      </c>
      <c r="F77" s="366"/>
      <c r="G77" s="492">
        <v>76</v>
      </c>
      <c r="H77" s="493">
        <f>(C77+4.2+coefficient!$B$28)/0.85*1.19</f>
        <v>30.099999999999998</v>
      </c>
      <c r="I77" s="494">
        <v>294</v>
      </c>
      <c r="J77" s="494">
        <v>155079582</v>
      </c>
      <c r="K77" s="494">
        <v>85104</v>
      </c>
      <c r="L77" s="495">
        <f t="shared" si="4"/>
        <v>22.981875000000002</v>
      </c>
      <c r="M77" s="496">
        <v>295</v>
      </c>
      <c r="N77" s="496">
        <v>155079582</v>
      </c>
      <c r="O77" s="496">
        <v>85107</v>
      </c>
      <c r="P77" s="497">
        <f>(C77+4.2+coefficient!$B$30)/0.88*1.19</f>
        <v>22.3125</v>
      </c>
      <c r="Q77" s="240">
        <v>296</v>
      </c>
      <c r="R77" s="240">
        <v>155079582</v>
      </c>
      <c r="S77" s="240">
        <v>85106</v>
      </c>
      <c r="T77" s="498">
        <f t="shared" si="5"/>
        <v>15.551136363636363</v>
      </c>
      <c r="U77" s="491">
        <v>758</v>
      </c>
      <c r="V77" s="499">
        <v>155079582</v>
      </c>
      <c r="W77" s="491">
        <v>560189</v>
      </c>
      <c r="X77" s="500">
        <f t="shared" si="6"/>
        <v>18.081875000000004</v>
      </c>
      <c r="Y77" s="189">
        <v>759</v>
      </c>
      <c r="Z77" s="501">
        <v>155079582</v>
      </c>
      <c r="AA77" s="502">
        <v>560190</v>
      </c>
      <c r="AB77">
        <v>78</v>
      </c>
    </row>
    <row r="78" spans="1:36" x14ac:dyDescent="0.25">
      <c r="A78" s="144" t="s">
        <v>3871</v>
      </c>
      <c r="B78" s="487">
        <v>155078615</v>
      </c>
      <c r="C78" s="488">
        <v>14.6</v>
      </c>
      <c r="D78" s="489">
        <f>(C78+4.2+(2*coefficient!$B$30))/0.9*1.19</f>
        <v>38.08</v>
      </c>
      <c r="E78" s="490">
        <f>(C78+4.2+(2*coefficient!$B$30))/0.95</f>
        <v>30.315789473684212</v>
      </c>
      <c r="F78" s="491" t="s">
        <v>516</v>
      </c>
      <c r="G78" s="492">
        <v>77</v>
      </c>
      <c r="H78" s="493">
        <f>(C78+4.2+(2*coefficient!$B$28))/0.85*1.19</f>
        <v>54.32</v>
      </c>
      <c r="I78" s="494">
        <v>294</v>
      </c>
      <c r="J78" s="494">
        <v>155078615</v>
      </c>
      <c r="K78" s="494">
        <v>85112</v>
      </c>
      <c r="L78" s="495">
        <f t="shared" si="4"/>
        <v>40.113818181818182</v>
      </c>
      <c r="M78" s="496">
        <v>295</v>
      </c>
      <c r="N78" s="496">
        <v>155078615</v>
      </c>
      <c r="O78" s="496">
        <v>85115</v>
      </c>
      <c r="P78" s="497">
        <f>(C78+4.2+(2*coefficient!$B$30))/0.88*1.19</f>
        <v>38.945454545454545</v>
      </c>
      <c r="Q78" s="240">
        <v>296</v>
      </c>
      <c r="R78" s="240">
        <v>155078615</v>
      </c>
      <c r="S78" s="240">
        <v>85114</v>
      </c>
      <c r="T78" s="498">
        <f t="shared" si="5"/>
        <v>25.422727272727272</v>
      </c>
      <c r="U78" s="491">
        <v>758</v>
      </c>
      <c r="V78" s="499">
        <v>155078615</v>
      </c>
      <c r="W78" s="491">
        <v>558909</v>
      </c>
      <c r="X78" s="500">
        <f t="shared" si="6"/>
        <v>35.213818181818183</v>
      </c>
      <c r="Y78" s="189">
        <v>759</v>
      </c>
      <c r="Z78" s="501">
        <v>155078615</v>
      </c>
      <c r="AA78" s="502">
        <v>558910</v>
      </c>
      <c r="AB78">
        <f>AB77/2</f>
        <v>39</v>
      </c>
      <c r="AE78">
        <v>1</v>
      </c>
      <c r="AF78">
        <v>40.64</v>
      </c>
      <c r="AG78">
        <v>0</v>
      </c>
      <c r="AH78">
        <v>2</v>
      </c>
      <c r="AI78">
        <v>39.46</v>
      </c>
      <c r="AJ78">
        <v>0</v>
      </c>
    </row>
    <row r="79" spans="1:36" x14ac:dyDescent="0.25">
      <c r="A79" s="125" t="s">
        <v>3872</v>
      </c>
      <c r="B79" s="487">
        <v>155079542</v>
      </c>
      <c r="C79" s="488">
        <v>17.18</v>
      </c>
      <c r="D79" s="489">
        <f>(C77+4.2+coefficient!$B$30)/0.9*1.19</f>
        <v>21.816666666666663</v>
      </c>
      <c r="E79" s="490">
        <f>(C77+4.2+coefficient!$B$30)/0.95</f>
        <v>17.368421052631579</v>
      </c>
      <c r="F79" s="491"/>
      <c r="G79" s="492">
        <v>78</v>
      </c>
      <c r="H79" s="493">
        <f>(C79+4.2+coefficient!$B$28)/0.85*1.19</f>
        <v>43.931999999999995</v>
      </c>
      <c r="I79" s="494">
        <v>294</v>
      </c>
      <c r="J79" s="494">
        <v>155079542</v>
      </c>
      <c r="K79" s="494">
        <v>85138</v>
      </c>
      <c r="L79" s="495">
        <f>P79*1.03</f>
        <v>36.743143181818184</v>
      </c>
      <c r="M79" s="496">
        <v>295</v>
      </c>
      <c r="N79" s="496">
        <v>155079542</v>
      </c>
      <c r="O79" s="496">
        <v>85141</v>
      </c>
      <c r="P79" s="497">
        <f>(C79+4.2+coefficient!$B$30)/0.88*1.19</f>
        <v>35.672954545454544</v>
      </c>
      <c r="Q79" s="240">
        <v>296</v>
      </c>
      <c r="R79" s="240">
        <v>155079542</v>
      </c>
      <c r="S79" s="240">
        <v>85140</v>
      </c>
      <c r="T79" s="498">
        <f t="shared" si="5"/>
        <v>28.911590909090904</v>
      </c>
      <c r="U79" s="491">
        <v>758</v>
      </c>
      <c r="V79" s="499">
        <v>155079542</v>
      </c>
      <c r="W79" s="491">
        <v>560121</v>
      </c>
      <c r="X79" s="500">
        <f t="shared" si="6"/>
        <v>31.843143181818185</v>
      </c>
      <c r="Y79" s="189">
        <v>759</v>
      </c>
      <c r="Z79" s="501">
        <v>155079542</v>
      </c>
      <c r="AA79" s="502">
        <v>560122</v>
      </c>
      <c r="AB79">
        <v>62</v>
      </c>
    </row>
    <row r="80" spans="1:36" x14ac:dyDescent="0.25">
      <c r="A80" s="144" t="s">
        <v>3873</v>
      </c>
      <c r="B80" s="487">
        <v>155078638</v>
      </c>
      <c r="C80" s="488">
        <v>34.36</v>
      </c>
      <c r="D80" s="489">
        <f>(C80+4.2+(2*coefficient!$B$30))/0.9*1.19</f>
        <v>64.207111111111104</v>
      </c>
      <c r="E80" s="490">
        <f>(C80+4.2+(2*coefficient!$B$30))/0.95</f>
        <v>51.115789473684217</v>
      </c>
      <c r="F80" s="491" t="s">
        <v>516</v>
      </c>
      <c r="G80" s="492">
        <v>79</v>
      </c>
      <c r="H80" s="493">
        <f>(C80+4.2+(2*coefficient!$B$28))/0.85*1.19</f>
        <v>81.984000000000009</v>
      </c>
      <c r="I80" s="494">
        <v>294</v>
      </c>
      <c r="J80" s="494">
        <v>155078638</v>
      </c>
      <c r="K80" s="494">
        <v>85144</v>
      </c>
      <c r="L80" s="495">
        <f t="shared" si="4"/>
        <v>67.636354545454552</v>
      </c>
      <c r="M80" s="496">
        <v>295</v>
      </c>
      <c r="N80" s="496">
        <v>155078638</v>
      </c>
      <c r="O80" s="496">
        <v>85147</v>
      </c>
      <c r="P80" s="497">
        <f>(C80+4.2+(2*coefficient!$B$30))/0.88*1.19</f>
        <v>65.666363636363641</v>
      </c>
      <c r="Q80" s="240">
        <v>296</v>
      </c>
      <c r="R80" s="240">
        <v>155078638</v>
      </c>
      <c r="S80" s="240">
        <v>85146</v>
      </c>
      <c r="T80" s="498">
        <f t="shared" si="5"/>
        <v>52.143636363636361</v>
      </c>
      <c r="U80" s="491">
        <v>758</v>
      </c>
      <c r="V80" s="499">
        <v>155078638</v>
      </c>
      <c r="W80" s="491">
        <v>558931</v>
      </c>
      <c r="X80" s="500">
        <f t="shared" si="6"/>
        <v>62.736354545454553</v>
      </c>
      <c r="Y80" s="189">
        <v>759</v>
      </c>
      <c r="Z80" s="501">
        <v>155078638</v>
      </c>
      <c r="AA80" s="502">
        <v>558932</v>
      </c>
      <c r="AB80">
        <f>AB79/2</f>
        <v>31</v>
      </c>
      <c r="AE80">
        <v>8</v>
      </c>
      <c r="AF80">
        <v>59.39</v>
      </c>
      <c r="AG80">
        <v>15.18</v>
      </c>
      <c r="AH80">
        <v>1</v>
      </c>
      <c r="AI80">
        <v>57.66</v>
      </c>
      <c r="AJ80">
        <v>0</v>
      </c>
    </row>
    <row r="81" spans="1:36" x14ac:dyDescent="0.25">
      <c r="A81" s="125" t="s">
        <v>3874</v>
      </c>
      <c r="B81" s="487">
        <v>155079552</v>
      </c>
      <c r="C81" s="488">
        <v>7.75</v>
      </c>
      <c r="D81" s="489">
        <f>(C81+4.2+coefficient!$B$30)/0.9*1.19</f>
        <v>22.411666666666665</v>
      </c>
      <c r="E81" s="490">
        <f>(C81+4.2+coefficient!$B$30)/0.95</f>
        <v>17.842105263157894</v>
      </c>
      <c r="F81" s="366"/>
      <c r="G81" s="492">
        <v>80</v>
      </c>
      <c r="H81" s="493">
        <f>(C81+4.2+coefficient!$B$28)/0.85*1.19</f>
        <v>30.73</v>
      </c>
      <c r="I81" s="494">
        <v>294</v>
      </c>
      <c r="J81" s="494">
        <v>155079552</v>
      </c>
      <c r="K81" s="494">
        <v>85193</v>
      </c>
      <c r="L81" s="495">
        <f>P81*1.03</f>
        <v>23.608653409090909</v>
      </c>
      <c r="M81" s="496">
        <v>295</v>
      </c>
      <c r="N81" s="496">
        <v>155079552</v>
      </c>
      <c r="O81" s="496">
        <v>85196</v>
      </c>
      <c r="P81" s="497">
        <f>(C81+4.2+coefficient!$B$30)/0.88*1.19</f>
        <v>22.921022727272728</v>
      </c>
      <c r="Q81" s="240">
        <v>296</v>
      </c>
      <c r="R81" s="240">
        <v>155079552</v>
      </c>
      <c r="S81" s="240">
        <v>85195</v>
      </c>
      <c r="T81" s="498">
        <f t="shared" si="5"/>
        <v>16.159659090909088</v>
      </c>
      <c r="U81" s="491">
        <v>758</v>
      </c>
      <c r="V81" s="499">
        <v>155079552</v>
      </c>
      <c r="W81" s="491">
        <v>560137</v>
      </c>
      <c r="X81" s="500">
        <f t="shared" si="6"/>
        <v>18.708653409090907</v>
      </c>
      <c r="Y81" s="189">
        <v>759</v>
      </c>
      <c r="Z81" s="501">
        <v>155079552</v>
      </c>
      <c r="AA81" s="502">
        <v>560138</v>
      </c>
      <c r="AB81">
        <v>50</v>
      </c>
      <c r="AE81">
        <v>1</v>
      </c>
      <c r="AF81">
        <v>23.01</v>
      </c>
      <c r="AG81">
        <v>0</v>
      </c>
    </row>
    <row r="82" spans="1:36" x14ac:dyDescent="0.25">
      <c r="A82" s="144" t="s">
        <v>3875</v>
      </c>
      <c r="B82" s="487">
        <v>155078616</v>
      </c>
      <c r="C82" s="488">
        <v>15.5</v>
      </c>
      <c r="D82" s="489">
        <f>(C82+4.2+(2*coefficient!$B$30))/0.9*1.19</f>
        <v>39.269999999999996</v>
      </c>
      <c r="E82" s="490">
        <f>(C82+4.2+(2*coefficient!$B$30))/0.95</f>
        <v>31.263157894736842</v>
      </c>
      <c r="F82" s="491" t="s">
        <v>516</v>
      </c>
      <c r="G82" s="492">
        <v>81</v>
      </c>
      <c r="H82" s="493">
        <f>(C82+4.2+(2*coefficient!$B$28))/0.85*1.19</f>
        <v>55.580000000000005</v>
      </c>
      <c r="I82" s="494">
        <v>294</v>
      </c>
      <c r="J82" s="494">
        <v>155078616</v>
      </c>
      <c r="K82" s="494">
        <v>85189</v>
      </c>
      <c r="L82" s="495">
        <f t="shared" si="4"/>
        <v>41.367375000000003</v>
      </c>
      <c r="M82" s="496">
        <v>295</v>
      </c>
      <c r="N82" s="496">
        <v>155078616</v>
      </c>
      <c r="O82" s="496">
        <v>85192</v>
      </c>
      <c r="P82" s="497">
        <f>(C82+4.2+(2*coefficient!$B$30))/0.88*1.19</f>
        <v>40.162500000000001</v>
      </c>
      <c r="Q82" s="240">
        <v>296</v>
      </c>
      <c r="R82" s="240">
        <v>155078616</v>
      </c>
      <c r="S82" s="240">
        <v>85191</v>
      </c>
      <c r="T82" s="498">
        <f t="shared" si="5"/>
        <v>26.639772727272728</v>
      </c>
      <c r="U82" s="491">
        <v>758</v>
      </c>
      <c r="V82" s="499">
        <v>155078616</v>
      </c>
      <c r="W82" s="491">
        <v>558911</v>
      </c>
      <c r="X82" s="500">
        <f t="shared" si="6"/>
        <v>36.467375000000004</v>
      </c>
      <c r="Y82" s="189">
        <v>759</v>
      </c>
      <c r="Z82" s="501">
        <v>155078616</v>
      </c>
      <c r="AA82" s="502">
        <v>558912</v>
      </c>
      <c r="AB82">
        <f>AB81/2</f>
        <v>25</v>
      </c>
      <c r="AC82">
        <v>2</v>
      </c>
      <c r="AD82">
        <v>54.38</v>
      </c>
      <c r="AE82">
        <v>1</v>
      </c>
      <c r="AF82">
        <v>40.17</v>
      </c>
      <c r="AG82">
        <v>0</v>
      </c>
      <c r="AH82">
        <v>1</v>
      </c>
      <c r="AI82">
        <v>39</v>
      </c>
      <c r="AJ82">
        <v>0</v>
      </c>
    </row>
    <row r="83" spans="1:36" x14ac:dyDescent="0.25">
      <c r="A83" s="125" t="s">
        <v>3876</v>
      </c>
      <c r="B83" s="487">
        <v>155079561</v>
      </c>
      <c r="C83" s="488">
        <v>9.74</v>
      </c>
      <c r="D83" s="489">
        <f>(C83+4.2+coefficient!$B$30)/0.9*1.19</f>
        <v>25.042888888888889</v>
      </c>
      <c r="E83" s="490">
        <f>(C83+4.2+coefficient!$B$30)/0.95</f>
        <v>19.93684210526316</v>
      </c>
      <c r="F83" s="366"/>
      <c r="G83" s="492">
        <v>82</v>
      </c>
      <c r="H83" s="493">
        <f>(C83+4.2+coefficient!$B$28)/0.85*1.19</f>
        <v>33.516000000000005</v>
      </c>
      <c r="I83" s="494">
        <v>294</v>
      </c>
      <c r="J83" s="494">
        <v>155079561</v>
      </c>
      <c r="K83" s="494">
        <v>85220</v>
      </c>
      <c r="L83" s="495">
        <f t="shared" ref="L83:L102" si="7">P83*1.03</f>
        <v>26.380406818181822</v>
      </c>
      <c r="M83" s="496">
        <v>295</v>
      </c>
      <c r="N83" s="496">
        <v>155079561</v>
      </c>
      <c r="O83" s="496">
        <v>85223</v>
      </c>
      <c r="P83" s="497">
        <f>(C83+4.2+coefficient!$B$30)/0.88*1.19</f>
        <v>25.612045454545456</v>
      </c>
      <c r="Q83" s="240">
        <v>296</v>
      </c>
      <c r="R83" s="240">
        <v>155079561</v>
      </c>
      <c r="S83" s="240">
        <v>85222</v>
      </c>
      <c r="T83" s="498">
        <f t="shared" si="5"/>
        <v>18.850681818181819</v>
      </c>
      <c r="U83" s="491">
        <v>758</v>
      </c>
      <c r="V83" s="499">
        <v>155079561</v>
      </c>
      <c r="W83" s="491">
        <v>560153</v>
      </c>
      <c r="X83" s="500">
        <f t="shared" si="6"/>
        <v>21.48040681818182</v>
      </c>
      <c r="Y83" s="189">
        <v>759</v>
      </c>
      <c r="Z83" s="501">
        <v>155079561</v>
      </c>
      <c r="AA83" s="502">
        <v>560154</v>
      </c>
      <c r="AB83">
        <v>85</v>
      </c>
    </row>
    <row r="84" spans="1:36" x14ac:dyDescent="0.25">
      <c r="A84" s="144" t="s">
        <v>3877</v>
      </c>
      <c r="B84" s="487">
        <v>155078617</v>
      </c>
      <c r="C84" s="488">
        <v>19.48</v>
      </c>
      <c r="D84" s="489">
        <f>(C82+4.2+(2*coefficient!$B$30))/0.9*1.19</f>
        <v>39.269999999999996</v>
      </c>
      <c r="E84" s="490">
        <f>(C82+4.2+(2*coefficient!$B$30))/0.95</f>
        <v>31.263157894736842</v>
      </c>
      <c r="F84" s="491" t="s">
        <v>516</v>
      </c>
      <c r="G84" s="492">
        <v>83</v>
      </c>
      <c r="H84" s="493">
        <f>(C84+4.2+(2*coefficient!$B$28))/0.85*1.19</f>
        <v>61.152000000000001</v>
      </c>
      <c r="I84" s="494">
        <v>294</v>
      </c>
      <c r="J84" s="494">
        <v>155078617</v>
      </c>
      <c r="K84" s="494">
        <v>85204</v>
      </c>
      <c r="L84" s="495">
        <f t="shared" si="4"/>
        <v>46.910881818181821</v>
      </c>
      <c r="M84" s="496">
        <v>295</v>
      </c>
      <c r="N84" s="496">
        <v>155078617</v>
      </c>
      <c r="O84" s="496">
        <v>85207</v>
      </c>
      <c r="P84" s="497">
        <f>(C84+4.2+(2*coefficient!$B$30))/0.88*1.19</f>
        <v>45.544545454545457</v>
      </c>
      <c r="Q84" s="240">
        <v>296</v>
      </c>
      <c r="R84" s="240">
        <v>155078617</v>
      </c>
      <c r="S84" s="240">
        <v>85206</v>
      </c>
      <c r="T84" s="498">
        <f t="shared" si="5"/>
        <v>32.021818181818183</v>
      </c>
      <c r="U84" s="491">
        <v>758</v>
      </c>
      <c r="V84" s="499">
        <v>155078617</v>
      </c>
      <c r="W84" s="491">
        <v>558913</v>
      </c>
      <c r="X84" s="500">
        <f t="shared" si="6"/>
        <v>42.010881818181822</v>
      </c>
      <c r="Y84" s="189">
        <v>759</v>
      </c>
      <c r="Z84" s="501">
        <v>155078617</v>
      </c>
      <c r="AA84" s="502">
        <v>558914</v>
      </c>
      <c r="AB84">
        <f>AB83/2</f>
        <v>42.5</v>
      </c>
      <c r="AE84">
        <v>1</v>
      </c>
      <c r="AF84">
        <v>51.76</v>
      </c>
      <c r="AG84">
        <v>0</v>
      </c>
      <c r="AH84">
        <v>1</v>
      </c>
      <c r="AI84">
        <v>50.25</v>
      </c>
      <c r="AJ84">
        <v>0</v>
      </c>
    </row>
    <row r="85" spans="1:36" x14ac:dyDescent="0.25">
      <c r="A85" s="125" t="s">
        <v>3878</v>
      </c>
      <c r="B85" s="487">
        <v>155079572</v>
      </c>
      <c r="C85" s="488">
        <v>7.36</v>
      </c>
      <c r="D85" s="489">
        <f>(C85+4.2+coefficient!$B$30)/0.9*1.19</f>
        <v>21.896000000000001</v>
      </c>
      <c r="E85" s="490">
        <f>(C85+4.2+coefficient!$B$30)/0.95</f>
        <v>17.431578947368426</v>
      </c>
      <c r="F85" s="366"/>
      <c r="G85" s="492">
        <v>84</v>
      </c>
      <c r="H85" s="493">
        <f>(C85+4.2+coefficient!$B$28)/0.85*1.19</f>
        <v>30.184000000000001</v>
      </c>
      <c r="I85" s="494">
        <v>294</v>
      </c>
      <c r="J85" s="494">
        <v>155079572</v>
      </c>
      <c r="K85" s="494">
        <v>85523</v>
      </c>
      <c r="L85" s="495">
        <f t="shared" si="7"/>
        <v>23.065445454545458</v>
      </c>
      <c r="M85" s="496">
        <v>295</v>
      </c>
      <c r="N85" s="496">
        <v>155079572</v>
      </c>
      <c r="O85" s="496">
        <v>85526</v>
      </c>
      <c r="P85" s="497">
        <f>(C85+4.2+coefficient!$B$30)/0.88*1.19</f>
        <v>22.393636363636364</v>
      </c>
      <c r="Q85" s="240">
        <v>296</v>
      </c>
      <c r="R85" s="240">
        <v>155079572</v>
      </c>
      <c r="S85" s="240">
        <v>85525</v>
      </c>
      <c r="T85" s="498">
        <f t="shared" si="5"/>
        <v>15.632272727272728</v>
      </c>
      <c r="U85" s="491">
        <v>758</v>
      </c>
      <c r="V85" s="499">
        <v>155079572</v>
      </c>
      <c r="W85" s="491">
        <v>560171</v>
      </c>
      <c r="X85" s="500">
        <f t="shared" si="6"/>
        <v>18.165445454545456</v>
      </c>
      <c r="Y85" s="189">
        <v>759</v>
      </c>
      <c r="Z85" s="501">
        <v>155079572</v>
      </c>
      <c r="AA85" s="502">
        <v>560172</v>
      </c>
      <c r="AB85">
        <v>0</v>
      </c>
    </row>
    <row r="86" spans="1:36" x14ac:dyDescent="0.25">
      <c r="A86" s="144" t="s">
        <v>3879</v>
      </c>
      <c r="B86" s="487">
        <v>159682131</v>
      </c>
      <c r="C86" s="488">
        <v>14.72</v>
      </c>
      <c r="D86" s="489">
        <f>(C86+4.2+(2*coefficient!$B$30))/0.9*1.19</f>
        <v>38.238666666666667</v>
      </c>
      <c r="E86" s="490">
        <f>(C86+4.2+(2*coefficient!$B$30))/0.95</f>
        <v>30.442105263157899</v>
      </c>
      <c r="F86" s="375" t="s">
        <v>516</v>
      </c>
      <c r="G86" s="492">
        <v>85</v>
      </c>
      <c r="H86" s="493">
        <f>(C86+4.2+(2*coefficient!$B$28))/0.85*1.19</f>
        <v>54.488</v>
      </c>
      <c r="I86" s="494">
        <v>294</v>
      </c>
      <c r="J86" s="494">
        <v>159682131</v>
      </c>
      <c r="K86" s="494">
        <v>85540</v>
      </c>
      <c r="L86" s="495">
        <f t="shared" si="4"/>
        <v>40.280959090909093</v>
      </c>
      <c r="M86" s="496">
        <v>295</v>
      </c>
      <c r="N86" s="496">
        <v>159682131</v>
      </c>
      <c r="O86" s="496">
        <v>85543</v>
      </c>
      <c r="P86" s="497">
        <f>(C86+4.2+(2*coefficient!$B$30))/0.88*1.19</f>
        <v>39.107727272727274</v>
      </c>
      <c r="Q86" s="240">
        <v>296</v>
      </c>
      <c r="R86" s="240">
        <v>159682131</v>
      </c>
      <c r="S86" s="240">
        <v>85542</v>
      </c>
      <c r="T86" s="498">
        <f t="shared" si="5"/>
        <v>25.585000000000004</v>
      </c>
      <c r="U86" s="491">
        <v>758</v>
      </c>
      <c r="V86" s="499">
        <v>159682131</v>
      </c>
      <c r="W86" s="491">
        <v>560565</v>
      </c>
      <c r="X86" s="500">
        <f t="shared" si="6"/>
        <v>35.380959090909094</v>
      </c>
      <c r="Y86" s="189">
        <v>759</v>
      </c>
      <c r="Z86" s="501">
        <v>159682131</v>
      </c>
      <c r="AA86" s="502">
        <v>560566</v>
      </c>
      <c r="AB86">
        <f>AB85/2</f>
        <v>0</v>
      </c>
    </row>
    <row r="87" spans="1:36" s="4" customFormat="1" x14ac:dyDescent="0.25">
      <c r="A87" s="148" t="s">
        <v>3880</v>
      </c>
      <c r="B87" s="487">
        <v>155079578</v>
      </c>
      <c r="C87" s="488">
        <v>8.11</v>
      </c>
      <c r="D87" s="503">
        <f>(C87+4.2+coefficient!$B$30)/0.9*1.19</f>
        <v>22.887666666666661</v>
      </c>
      <c r="E87" s="504">
        <f>(C87+4.2+coefficient!$B$30)/0.95</f>
        <v>18.221052631578946</v>
      </c>
      <c r="F87" s="506"/>
      <c r="G87" s="492">
        <v>86</v>
      </c>
      <c r="H87" s="493">
        <f>(C87+4.2+coefficient!$B$28)/0.85*1.19</f>
        <v>31.233999999999998</v>
      </c>
      <c r="I87" s="494">
        <v>294</v>
      </c>
      <c r="J87" s="494">
        <v>155079578</v>
      </c>
      <c r="K87" s="494">
        <v>85631</v>
      </c>
      <c r="L87" s="495">
        <f t="shared" si="7"/>
        <v>24.110076136363631</v>
      </c>
      <c r="M87" s="496">
        <v>295</v>
      </c>
      <c r="N87" s="496">
        <v>155079578</v>
      </c>
      <c r="O87" s="496">
        <v>85634</v>
      </c>
      <c r="P87" s="497">
        <f>(C87+4.2+coefficient!$B$30)/0.88*1.19</f>
        <v>23.407840909090904</v>
      </c>
      <c r="Q87" s="240">
        <v>296</v>
      </c>
      <c r="R87" s="240">
        <v>155079578</v>
      </c>
      <c r="S87" s="240">
        <v>85633</v>
      </c>
      <c r="T87" s="498">
        <f t="shared" si="5"/>
        <v>16.646477272727271</v>
      </c>
      <c r="U87" s="491">
        <v>758</v>
      </c>
      <c r="V87" s="499">
        <v>155079578</v>
      </c>
      <c r="W87" s="491">
        <v>560183</v>
      </c>
      <c r="X87" s="500">
        <f t="shared" si="6"/>
        <v>19.210076136363632</v>
      </c>
      <c r="Y87" s="189">
        <v>759</v>
      </c>
      <c r="Z87" s="501">
        <v>155079578</v>
      </c>
      <c r="AA87" s="502">
        <v>560184</v>
      </c>
      <c r="AB87">
        <v>0</v>
      </c>
      <c r="AC87"/>
      <c r="AD87"/>
      <c r="AE87"/>
      <c r="AF87"/>
      <c r="AG87"/>
      <c r="AH87"/>
      <c r="AI87"/>
      <c r="AJ87"/>
    </row>
    <row r="88" spans="1:36" s="4" customFormat="1" x14ac:dyDescent="0.25">
      <c r="A88" s="146" t="s">
        <v>3881</v>
      </c>
      <c r="B88" s="487">
        <v>159697152</v>
      </c>
      <c r="C88" s="488">
        <v>16.22</v>
      </c>
      <c r="D88" s="503">
        <f>(C88+4.2+(2*coefficient!$B$30))/0.9*1.19</f>
        <v>40.221999999999994</v>
      </c>
      <c r="E88" s="504">
        <f>(C88+4.2+(2*coefficient!$B$30))/0.95</f>
        <v>32.021052631578947</v>
      </c>
      <c r="F88" s="505" t="s">
        <v>516</v>
      </c>
      <c r="G88" s="492">
        <v>87</v>
      </c>
      <c r="H88" s="493">
        <f>(C88+4.2+(2*coefficient!$B$28))/0.85*1.19</f>
        <v>56.588000000000001</v>
      </c>
      <c r="I88" s="494">
        <v>294</v>
      </c>
      <c r="J88" s="494">
        <v>159697152</v>
      </c>
      <c r="K88" s="494">
        <v>85719</v>
      </c>
      <c r="L88" s="495">
        <f t="shared" si="4"/>
        <v>42.370220454545446</v>
      </c>
      <c r="M88" s="496">
        <v>295</v>
      </c>
      <c r="N88" s="496">
        <v>159697152</v>
      </c>
      <c r="O88" s="496">
        <v>85722</v>
      </c>
      <c r="P88" s="497">
        <f>(C88+4.2+(2*coefficient!$B$30))/0.88*1.19</f>
        <v>41.136136363636354</v>
      </c>
      <c r="Q88" s="240">
        <v>296</v>
      </c>
      <c r="R88" s="240">
        <v>159697152</v>
      </c>
      <c r="S88" s="240">
        <v>85721</v>
      </c>
      <c r="T88" s="498">
        <f t="shared" si="5"/>
        <v>27.613409090909087</v>
      </c>
      <c r="U88" s="491">
        <v>758</v>
      </c>
      <c r="V88" s="499">
        <v>159697152</v>
      </c>
      <c r="W88" s="491">
        <v>560567</v>
      </c>
      <c r="X88" s="500">
        <f t="shared" si="6"/>
        <v>37.470220454545448</v>
      </c>
      <c r="Y88" s="189">
        <v>759</v>
      </c>
      <c r="Z88" s="501">
        <v>159697152</v>
      </c>
      <c r="AA88" s="502">
        <v>560568</v>
      </c>
      <c r="AB88">
        <f>AB87/2</f>
        <v>0</v>
      </c>
      <c r="AC88"/>
      <c r="AD88"/>
      <c r="AE88"/>
      <c r="AF88"/>
      <c r="AG88"/>
      <c r="AH88"/>
      <c r="AI88"/>
      <c r="AJ88"/>
    </row>
    <row r="89" spans="1:36" x14ac:dyDescent="0.25">
      <c r="A89" s="125" t="s">
        <v>3882</v>
      </c>
      <c r="B89" s="487">
        <v>155079556</v>
      </c>
      <c r="C89" s="488">
        <v>8.0299999999999994</v>
      </c>
      <c r="D89" s="489">
        <f>(C89+4.2+coefficient!$B$30)/0.9*1.19</f>
        <v>22.78188888888889</v>
      </c>
      <c r="E89" s="490">
        <f>(C89+4.2+coefficient!$B$30)/0.95</f>
        <v>18.13684210526316</v>
      </c>
      <c r="F89" s="366"/>
      <c r="G89" s="492">
        <v>88</v>
      </c>
      <c r="H89" s="493">
        <f>(C89+4.2+coefficient!$B$28)/0.85*1.19</f>
        <v>31.121999999999996</v>
      </c>
      <c r="I89" s="494">
        <v>294</v>
      </c>
      <c r="J89" s="494">
        <v>155079556</v>
      </c>
      <c r="K89" s="494">
        <v>85739</v>
      </c>
      <c r="L89" s="495">
        <f t="shared" si="7"/>
        <v>23.998648863636362</v>
      </c>
      <c r="M89" s="496">
        <v>295</v>
      </c>
      <c r="N89" s="496">
        <v>155079556</v>
      </c>
      <c r="O89" s="496">
        <v>85742</v>
      </c>
      <c r="P89" s="497">
        <f>(C89+4.2+coefficient!$B$30)/0.88*1.19</f>
        <v>23.299659090909088</v>
      </c>
      <c r="Q89" s="240">
        <v>296</v>
      </c>
      <c r="R89" s="240">
        <v>155079556</v>
      </c>
      <c r="S89" s="240">
        <v>85741</v>
      </c>
      <c r="T89" s="498">
        <f t="shared" si="5"/>
        <v>16.538295454545455</v>
      </c>
      <c r="U89" s="491">
        <v>758</v>
      </c>
      <c r="V89" s="499">
        <v>155079556</v>
      </c>
      <c r="W89" s="491">
        <v>560143</v>
      </c>
      <c r="X89" s="500">
        <f t="shared" si="6"/>
        <v>19.098648863636363</v>
      </c>
      <c r="Y89" s="189">
        <v>759</v>
      </c>
      <c r="Z89" s="501">
        <v>155079556</v>
      </c>
      <c r="AA89" s="502">
        <v>560144</v>
      </c>
      <c r="AB89">
        <v>12</v>
      </c>
    </row>
    <row r="90" spans="1:36" x14ac:dyDescent="0.25">
      <c r="A90" s="144" t="s">
        <v>3883</v>
      </c>
      <c r="B90" s="487">
        <v>159697520</v>
      </c>
      <c r="C90" s="488">
        <v>16.059999999999999</v>
      </c>
      <c r="D90" s="489">
        <f>(C90+4.2+(2*coefficient!$B$30))/0.9*1.19</f>
        <v>40.010444444444438</v>
      </c>
      <c r="E90" s="490">
        <f>(C90+4.2+(2*coefficient!$B$30))/0.95</f>
        <v>31.852631578947367</v>
      </c>
      <c r="F90" s="375" t="s">
        <v>516</v>
      </c>
      <c r="G90" s="492">
        <v>89</v>
      </c>
      <c r="H90" s="493">
        <f>(C90+4.2+(2*coefficient!$B$28))/0.85*1.19</f>
        <v>56.363999999999997</v>
      </c>
      <c r="I90" s="494">
        <v>294</v>
      </c>
      <c r="J90" s="494">
        <v>159697520</v>
      </c>
      <c r="K90" s="494">
        <v>85746</v>
      </c>
      <c r="L90" s="495">
        <f t="shared" si="4"/>
        <v>42.147365909090908</v>
      </c>
      <c r="M90" s="496">
        <v>295</v>
      </c>
      <c r="N90" s="496">
        <v>159697520</v>
      </c>
      <c r="O90" s="496">
        <v>85749</v>
      </c>
      <c r="P90" s="497">
        <f>(C90+4.2+(2*coefficient!$B$30))/0.88*1.19</f>
        <v>40.919772727272722</v>
      </c>
      <c r="Q90" s="240">
        <v>296</v>
      </c>
      <c r="R90" s="240">
        <v>159697520</v>
      </c>
      <c r="S90" s="240">
        <v>85748</v>
      </c>
      <c r="T90" s="498">
        <f t="shared" si="5"/>
        <v>27.397045454545449</v>
      </c>
      <c r="U90" s="491">
        <v>758</v>
      </c>
      <c r="V90" s="499">
        <v>159697520</v>
      </c>
      <c r="W90" s="491">
        <v>560569</v>
      </c>
      <c r="X90" s="500">
        <f t="shared" si="6"/>
        <v>37.247365909090909</v>
      </c>
      <c r="Y90" s="189">
        <v>759</v>
      </c>
      <c r="Z90" s="501">
        <v>159697520</v>
      </c>
      <c r="AA90" s="502">
        <v>560570</v>
      </c>
      <c r="AB90">
        <f>AB89/2</f>
        <v>6</v>
      </c>
    </row>
    <row r="91" spans="1:36" x14ac:dyDescent="0.25">
      <c r="A91" s="125" t="s">
        <v>3884</v>
      </c>
      <c r="B91" s="487">
        <v>155079562</v>
      </c>
      <c r="C91" s="488">
        <v>6.9</v>
      </c>
      <c r="D91" s="489">
        <f>(C91+4.2+coefficient!$B$30)/0.9*1.19</f>
        <v>21.287777777777777</v>
      </c>
      <c r="E91" s="490">
        <f>(C91+4.2+coefficient!$B$30)/0.95</f>
        <v>16.947368421052634</v>
      </c>
      <c r="F91" s="366"/>
      <c r="G91" s="492">
        <v>90</v>
      </c>
      <c r="H91" s="493">
        <f>(C91+4.2+coefficient!$B$28)/0.85*1.19</f>
        <v>29.54</v>
      </c>
      <c r="I91" s="494">
        <v>294</v>
      </c>
      <c r="J91" s="494">
        <v>155079562</v>
      </c>
      <c r="K91" s="494">
        <v>89088</v>
      </c>
      <c r="L91" s="495">
        <f t="shared" si="7"/>
        <v>22.424738636363639</v>
      </c>
      <c r="M91" s="496">
        <v>295</v>
      </c>
      <c r="N91" s="496">
        <v>155079562</v>
      </c>
      <c r="O91" s="496">
        <v>89091</v>
      </c>
      <c r="P91" s="497">
        <f>(C91+4.2+coefficient!$B$30)/0.88*1.19</f>
        <v>21.771590909090911</v>
      </c>
      <c r="Q91" s="240">
        <v>296</v>
      </c>
      <c r="R91" s="240">
        <v>155079562</v>
      </c>
      <c r="S91" s="240">
        <v>89090</v>
      </c>
      <c r="T91" s="498">
        <f t="shared" si="5"/>
        <v>15.010227272727274</v>
      </c>
      <c r="U91" s="491">
        <v>758</v>
      </c>
      <c r="V91" s="499">
        <v>155079562</v>
      </c>
      <c r="W91" s="491">
        <v>560155</v>
      </c>
      <c r="X91" s="500">
        <f t="shared" si="6"/>
        <v>17.524738636363637</v>
      </c>
      <c r="Y91" s="189">
        <v>759</v>
      </c>
      <c r="Z91" s="501">
        <v>155079562</v>
      </c>
      <c r="AA91" s="502">
        <v>560156</v>
      </c>
      <c r="AB91">
        <v>21</v>
      </c>
    </row>
    <row r="92" spans="1:36" x14ac:dyDescent="0.25">
      <c r="A92" s="144" t="s">
        <v>3885</v>
      </c>
      <c r="B92" s="487">
        <v>159709764</v>
      </c>
      <c r="C92" s="488">
        <v>13.8</v>
      </c>
      <c r="D92" s="489">
        <f>(C92+4.2+(2*coefficient!$B$30))/0.9*1.19</f>
        <v>37.022222222222219</v>
      </c>
      <c r="E92" s="490">
        <f>(C92+4.2+(2*coefficient!$B$30))/0.95</f>
        <v>29.473684210526319</v>
      </c>
      <c r="F92" s="375" t="s">
        <v>516</v>
      </c>
      <c r="G92" s="492">
        <v>91</v>
      </c>
      <c r="H92" s="493">
        <f>(C92+4.2+(2*coefficient!$B$28))/0.85*1.19</f>
        <v>53.2</v>
      </c>
      <c r="I92" s="494">
        <v>294</v>
      </c>
      <c r="J92" s="494">
        <v>159709764</v>
      </c>
      <c r="K92" s="494">
        <v>89092</v>
      </c>
      <c r="L92" s="495">
        <f t="shared" si="4"/>
        <v>38.999545454545455</v>
      </c>
      <c r="M92" s="496">
        <v>295</v>
      </c>
      <c r="N92" s="496">
        <v>159709764</v>
      </c>
      <c r="O92" s="496">
        <v>89095</v>
      </c>
      <c r="P92" s="497">
        <f>(C92+4.2+(2*coefficient!$B$30))/0.88*1.19</f>
        <v>37.86363636363636</v>
      </c>
      <c r="Q92" s="240">
        <v>296</v>
      </c>
      <c r="R92" s="240">
        <v>159709764</v>
      </c>
      <c r="S92" s="240">
        <v>89094</v>
      </c>
      <c r="T92" s="498">
        <f t="shared" si="5"/>
        <v>24.34090909090909</v>
      </c>
      <c r="U92" s="491">
        <v>758</v>
      </c>
      <c r="V92" s="499">
        <v>159709764</v>
      </c>
      <c r="W92" s="491">
        <v>560573</v>
      </c>
      <c r="X92" s="500">
        <f t="shared" si="6"/>
        <v>34.099545454545456</v>
      </c>
      <c r="Y92" s="189">
        <v>759</v>
      </c>
      <c r="Z92" s="501">
        <v>159709764</v>
      </c>
      <c r="AA92" s="502">
        <v>560574</v>
      </c>
      <c r="AB92">
        <f>AB91/2</f>
        <v>10.5</v>
      </c>
    </row>
    <row r="93" spans="1:36" x14ac:dyDescent="0.25">
      <c r="A93" s="125" t="s">
        <v>3886</v>
      </c>
      <c r="B93" s="487">
        <v>155079571</v>
      </c>
      <c r="C93" s="488">
        <v>5.67</v>
      </c>
      <c r="D93" s="489">
        <f>(C93+4.2+coefficient!$B$30)/0.9*1.19</f>
        <v>19.661444444444445</v>
      </c>
      <c r="E93" s="490">
        <f>(C93+4.2+coefficient!$B$30)/0.95</f>
        <v>15.65263157894737</v>
      </c>
      <c r="F93" s="366"/>
      <c r="G93" s="492">
        <v>92</v>
      </c>
      <c r="H93" s="493">
        <f>(C93+4.2+coefficient!$B$28)/0.85*1.19</f>
        <v>27.818000000000001</v>
      </c>
      <c r="I93" s="494">
        <v>294</v>
      </c>
      <c r="J93" s="494">
        <v>155079571</v>
      </c>
      <c r="K93" s="494">
        <v>89207</v>
      </c>
      <c r="L93" s="495">
        <f t="shared" si="7"/>
        <v>20.711544318181819</v>
      </c>
      <c r="M93" s="496">
        <v>295</v>
      </c>
      <c r="N93" s="496">
        <v>155079571</v>
      </c>
      <c r="O93" s="496">
        <v>89210</v>
      </c>
      <c r="P93" s="497">
        <f>(C93+4.2+coefficient!$B$30)/0.88*1.19</f>
        <v>20.108295454545456</v>
      </c>
      <c r="Q93" s="240">
        <v>296</v>
      </c>
      <c r="R93" s="240">
        <v>155079571</v>
      </c>
      <c r="S93" s="240">
        <v>89209</v>
      </c>
      <c r="T93" s="498">
        <f t="shared" si="5"/>
        <v>13.346931818181819</v>
      </c>
      <c r="U93" s="491">
        <v>758</v>
      </c>
      <c r="V93" s="499">
        <v>155079571</v>
      </c>
      <c r="W93" s="491">
        <v>560169</v>
      </c>
      <c r="X93" s="500">
        <f t="shared" si="6"/>
        <v>15.811544318181818</v>
      </c>
      <c r="Y93" s="189">
        <v>759</v>
      </c>
      <c r="Z93" s="501">
        <v>155079571</v>
      </c>
      <c r="AA93" s="502">
        <v>560170</v>
      </c>
      <c r="AB93">
        <v>93</v>
      </c>
    </row>
    <row r="94" spans="1:36" x14ac:dyDescent="0.25">
      <c r="A94" s="144" t="s">
        <v>3887</v>
      </c>
      <c r="B94" s="487">
        <v>159710496</v>
      </c>
      <c r="C94" s="488">
        <v>11.34</v>
      </c>
      <c r="D94" s="489">
        <f>(C94+4.2+(2*coefficient!$B$30))/0.9*1.19</f>
        <v>33.769555555555556</v>
      </c>
      <c r="E94" s="490">
        <f>(C94+4.2+(2*coefficient!$B$30))/0.95</f>
        <v>26.88421052631579</v>
      </c>
      <c r="F94" s="375" t="s">
        <v>516</v>
      </c>
      <c r="G94" s="492">
        <v>93</v>
      </c>
      <c r="H94" s="493">
        <f>(C94+4.2+(2*coefficient!$B$28))/0.85*1.19</f>
        <v>49.756</v>
      </c>
      <c r="I94" s="494">
        <v>294</v>
      </c>
      <c r="J94" s="494">
        <v>159710496</v>
      </c>
      <c r="K94" s="494">
        <v>89099</v>
      </c>
      <c r="L94" s="495">
        <f t="shared" si="4"/>
        <v>35.573156818181822</v>
      </c>
      <c r="M94" s="496">
        <v>295</v>
      </c>
      <c r="N94" s="496">
        <v>159710496</v>
      </c>
      <c r="O94" s="496">
        <v>89097</v>
      </c>
      <c r="P94" s="497">
        <f>(C94+4.2+(2*coefficient!$B$30))/0.88*1.19</f>
        <v>34.537045454545456</v>
      </c>
      <c r="Q94" s="240">
        <v>296</v>
      </c>
      <c r="R94" s="240">
        <v>159710496</v>
      </c>
      <c r="S94" s="240">
        <v>89096</v>
      </c>
      <c r="T94" s="498">
        <f t="shared" si="5"/>
        <v>21.014318181818179</v>
      </c>
      <c r="U94" s="491">
        <v>758</v>
      </c>
      <c r="V94" s="499">
        <v>159710496</v>
      </c>
      <c r="W94" s="491">
        <v>560575</v>
      </c>
      <c r="X94" s="500">
        <f t="shared" si="6"/>
        <v>30.673156818181823</v>
      </c>
      <c r="Y94" s="189">
        <v>759</v>
      </c>
      <c r="Z94" s="501">
        <v>159710496</v>
      </c>
      <c r="AA94" s="502">
        <v>560576</v>
      </c>
      <c r="AB94">
        <f>AB93/2</f>
        <v>46.5</v>
      </c>
      <c r="AE94">
        <v>1</v>
      </c>
      <c r="AF94">
        <v>31.2</v>
      </c>
      <c r="AG94">
        <v>0</v>
      </c>
    </row>
    <row r="95" spans="1:36" s="4" customFormat="1" x14ac:dyDescent="0.25">
      <c r="A95" s="148" t="s">
        <v>3888</v>
      </c>
      <c r="B95" s="487">
        <v>159710590</v>
      </c>
      <c r="C95" s="488">
        <v>11.373000000000001</v>
      </c>
      <c r="D95" s="503">
        <f>(C95+4.2+coefficient!$B$30)/0.9*1.19</f>
        <v>27.202077777777777</v>
      </c>
      <c r="E95" s="504">
        <f>(C95+4.2+coefficient!$B$30)/0.95</f>
        <v>21.655789473684212</v>
      </c>
      <c r="F95" s="506"/>
      <c r="G95" s="492">
        <v>94</v>
      </c>
      <c r="H95" s="493">
        <f>(C95+4.2+coefficient!$B$28)/0.85*1.19</f>
        <v>35.802199999999999</v>
      </c>
      <c r="I95" s="494">
        <v>294</v>
      </c>
      <c r="J95" s="494">
        <v>159710590</v>
      </c>
      <c r="K95" s="494">
        <v>89121</v>
      </c>
      <c r="L95" s="495">
        <f t="shared" si="7"/>
        <v>28.654916022727271</v>
      </c>
      <c r="M95" s="496">
        <v>295</v>
      </c>
      <c r="N95" s="496">
        <v>159710590</v>
      </c>
      <c r="O95" s="496">
        <v>89124</v>
      </c>
      <c r="P95" s="497">
        <f>(C95+4.2+coefficient!$B$30)/0.88*1.19</f>
        <v>27.820306818181816</v>
      </c>
      <c r="Q95" s="240">
        <v>296</v>
      </c>
      <c r="R95" s="240">
        <v>159710590</v>
      </c>
      <c r="S95" s="240">
        <v>89123</v>
      </c>
      <c r="T95" s="498">
        <f t="shared" si="5"/>
        <v>21.058943181818179</v>
      </c>
      <c r="U95" s="491">
        <v>758</v>
      </c>
      <c r="V95" s="499">
        <v>159710590</v>
      </c>
      <c r="W95" s="491">
        <v>560577</v>
      </c>
      <c r="X95" s="500">
        <f t="shared" si="6"/>
        <v>23.754916022727272</v>
      </c>
      <c r="Y95" s="189">
        <v>759</v>
      </c>
      <c r="Z95" s="501">
        <v>159710590</v>
      </c>
      <c r="AA95" s="502">
        <v>560578</v>
      </c>
      <c r="AB95">
        <v>0</v>
      </c>
      <c r="AC95"/>
      <c r="AD95"/>
      <c r="AE95"/>
      <c r="AF95"/>
      <c r="AG95"/>
      <c r="AH95"/>
      <c r="AI95"/>
      <c r="AJ95"/>
    </row>
    <row r="96" spans="1:36" x14ac:dyDescent="0.25">
      <c r="A96" s="144" t="s">
        <v>3889</v>
      </c>
      <c r="B96" s="487">
        <v>155079577</v>
      </c>
      <c r="C96" s="488">
        <v>10.74</v>
      </c>
      <c r="D96" s="489">
        <f>(C96+4.2+coefficient!$B$30)/0.9*1.19</f>
        <v>26.365111111111108</v>
      </c>
      <c r="E96" s="490">
        <f>(C96+4.2+coefficient!$B$30)/0.95</f>
        <v>20.98947368421053</v>
      </c>
      <c r="F96" s="375"/>
      <c r="G96" s="492">
        <v>95</v>
      </c>
      <c r="H96" s="493">
        <f>(C96+4.2+coefficient!$B$28)/0.85*1.19</f>
        <v>34.916000000000004</v>
      </c>
      <c r="I96" s="494">
        <v>294</v>
      </c>
      <c r="J96" s="494">
        <v>155079577</v>
      </c>
      <c r="K96" s="494">
        <v>89117</v>
      </c>
      <c r="L96" s="495">
        <f t="shared" si="7"/>
        <v>27.773247727272729</v>
      </c>
      <c r="M96" s="496">
        <v>295</v>
      </c>
      <c r="N96" s="496">
        <v>155079577</v>
      </c>
      <c r="O96" s="496">
        <v>89120</v>
      </c>
      <c r="P96" s="497">
        <f>(C96+4.2+coefficient!$B$30)/0.88*1.19</f>
        <v>26.964318181818182</v>
      </c>
      <c r="Q96" s="240">
        <v>296</v>
      </c>
      <c r="R96" s="240">
        <v>155079577</v>
      </c>
      <c r="S96" s="240">
        <v>89119</v>
      </c>
      <c r="T96" s="498">
        <f t="shared" si="5"/>
        <v>20.202954545454549</v>
      </c>
      <c r="U96" s="491">
        <v>758</v>
      </c>
      <c r="V96" s="499">
        <v>155079577</v>
      </c>
      <c r="W96" s="491">
        <v>560181</v>
      </c>
      <c r="X96" s="500">
        <f t="shared" si="6"/>
        <v>22.873247727272727</v>
      </c>
      <c r="Y96" s="189">
        <v>759</v>
      </c>
      <c r="Z96" s="501">
        <v>155079577</v>
      </c>
      <c r="AA96" s="502">
        <v>560182</v>
      </c>
      <c r="AB96">
        <v>5</v>
      </c>
    </row>
    <row r="97" spans="1:36" x14ac:dyDescent="0.25">
      <c r="A97" s="125" t="s">
        <v>3890</v>
      </c>
      <c r="B97" s="487">
        <v>155079557</v>
      </c>
      <c r="C97" s="488">
        <v>5.72</v>
      </c>
      <c r="D97" s="489">
        <f>(C97+4.2+coefficient!$B$30)/0.9*1.19</f>
        <v>19.727555555555551</v>
      </c>
      <c r="E97" s="490">
        <f>(C97+4.2+coefficient!$B$30)/0.95</f>
        <v>15.705263157894738</v>
      </c>
      <c r="F97" s="366"/>
      <c r="G97" s="492">
        <v>96</v>
      </c>
      <c r="H97" s="493">
        <f>(C97+4.2+coefficient!$B$28)/0.85*1.19</f>
        <v>27.888000000000002</v>
      </c>
      <c r="I97" s="494">
        <v>294</v>
      </c>
      <c r="J97" s="494">
        <v>155079557</v>
      </c>
      <c r="K97" s="494">
        <v>273583</v>
      </c>
      <c r="L97" s="495">
        <f t="shared" si="7"/>
        <v>20.781186363636362</v>
      </c>
      <c r="M97" s="496">
        <v>295</v>
      </c>
      <c r="N97" s="496">
        <v>155079557</v>
      </c>
      <c r="O97" s="496">
        <v>440113</v>
      </c>
      <c r="P97" s="497">
        <f>(C97+4.2+coefficient!$B$30)/0.88*1.19</f>
        <v>20.175909090909087</v>
      </c>
      <c r="Q97" s="240">
        <v>296</v>
      </c>
      <c r="R97" s="240">
        <v>155079557</v>
      </c>
      <c r="S97" s="240">
        <v>159111</v>
      </c>
      <c r="T97" s="498">
        <f t="shared" si="5"/>
        <v>13.414545454545454</v>
      </c>
      <c r="U97" s="491">
        <v>758</v>
      </c>
      <c r="V97" s="499">
        <v>155079557</v>
      </c>
      <c r="W97" s="491">
        <v>560145</v>
      </c>
      <c r="X97" s="500">
        <f t="shared" si="6"/>
        <v>15.881186363636361</v>
      </c>
      <c r="Y97" s="189">
        <v>759</v>
      </c>
      <c r="Z97" s="501">
        <v>155079557</v>
      </c>
      <c r="AA97" s="502">
        <v>560146</v>
      </c>
      <c r="AB97">
        <v>145</v>
      </c>
    </row>
    <row r="98" spans="1:36" x14ac:dyDescent="0.25">
      <c r="A98" s="144" t="s">
        <v>3891</v>
      </c>
      <c r="B98" s="487">
        <v>155079300</v>
      </c>
      <c r="C98" s="488">
        <v>11.44</v>
      </c>
      <c r="D98" s="489">
        <f>(C98+4.2+(2*coefficient!$B$30))/0.9*1.19</f>
        <v>33.901777777777774</v>
      </c>
      <c r="E98" s="490">
        <f>(C98+4.2+(2*coefficient!$B$30))/0.95</f>
        <v>26.989473684210527</v>
      </c>
      <c r="F98" s="375" t="s">
        <v>516</v>
      </c>
      <c r="G98" s="492">
        <v>97</v>
      </c>
      <c r="H98" s="493">
        <f>(C98+4.2+(2*coefficient!$B$28))/0.85*1.19</f>
        <v>49.896000000000001</v>
      </c>
      <c r="I98" s="494">
        <v>294</v>
      </c>
      <c r="J98" s="494">
        <v>155079300</v>
      </c>
      <c r="K98" s="494">
        <v>273584</v>
      </c>
      <c r="L98" s="495">
        <f t="shared" si="7"/>
        <v>35.712440909090908</v>
      </c>
      <c r="M98" s="496">
        <v>295</v>
      </c>
      <c r="N98" s="496">
        <v>155079300</v>
      </c>
      <c r="O98" s="496">
        <v>273586</v>
      </c>
      <c r="P98" s="497">
        <f>(C98+4.2+(2*coefficient!$B$30))/0.88*1.19</f>
        <v>34.672272727272727</v>
      </c>
      <c r="Q98" s="240">
        <v>296</v>
      </c>
      <c r="R98" s="240">
        <v>155079300</v>
      </c>
      <c r="S98" s="240">
        <v>273585</v>
      </c>
      <c r="T98" s="498">
        <f t="shared" si="5"/>
        <v>21.149545454545454</v>
      </c>
      <c r="U98" s="491">
        <v>758</v>
      </c>
      <c r="V98" s="499">
        <v>155079300</v>
      </c>
      <c r="W98" s="491">
        <v>559829</v>
      </c>
      <c r="X98" s="500">
        <f t="shared" si="6"/>
        <v>30.81244090909091</v>
      </c>
      <c r="Y98" s="189">
        <v>759</v>
      </c>
      <c r="Z98" s="501">
        <v>155079300</v>
      </c>
      <c r="AA98" s="502">
        <v>559830</v>
      </c>
      <c r="AB98">
        <f>AB97/2</f>
        <v>72.5</v>
      </c>
      <c r="AH98">
        <v>1</v>
      </c>
      <c r="AI98">
        <v>33.83</v>
      </c>
      <c r="AJ98">
        <v>0</v>
      </c>
    </row>
    <row r="99" spans="1:36" x14ac:dyDescent="0.25">
      <c r="A99" s="125" t="s">
        <v>3892</v>
      </c>
      <c r="B99" s="487">
        <v>155079566</v>
      </c>
      <c r="C99" s="488">
        <v>8.84</v>
      </c>
      <c r="D99" s="489">
        <f>(C99+4.2+coefficient!$B$30)/0.9*1.19</f>
        <v>23.852888888888888</v>
      </c>
      <c r="E99" s="490">
        <f>(C99+4.2+coefficient!$B$30)/0.95</f>
        <v>18.989473684210527</v>
      </c>
      <c r="F99" s="366"/>
      <c r="G99" s="492">
        <v>98</v>
      </c>
      <c r="H99" s="493">
        <f>(C99+4.2+coefficient!$B$28)/0.85*1.19</f>
        <v>32.256</v>
      </c>
      <c r="I99" s="494">
        <v>294</v>
      </c>
      <c r="J99" s="494">
        <v>155079566</v>
      </c>
      <c r="K99" s="494">
        <v>89287</v>
      </c>
      <c r="L99" s="495">
        <f t="shared" si="7"/>
        <v>25.126850000000001</v>
      </c>
      <c r="M99" s="496">
        <v>295</v>
      </c>
      <c r="N99" s="496">
        <v>155079566</v>
      </c>
      <c r="O99" s="496">
        <v>89290</v>
      </c>
      <c r="P99" s="497">
        <f>(C99+4.2+coefficient!$B$30)/0.88*1.19</f>
        <v>24.395</v>
      </c>
      <c r="Q99" s="240">
        <v>296</v>
      </c>
      <c r="R99" s="240">
        <v>155079566</v>
      </c>
      <c r="S99" s="240">
        <v>89289</v>
      </c>
      <c r="T99" s="498">
        <f t="shared" si="5"/>
        <v>17.633636363636359</v>
      </c>
      <c r="U99" s="491">
        <v>758</v>
      </c>
      <c r="V99" s="499">
        <v>155079566</v>
      </c>
      <c r="W99" s="491">
        <v>560163</v>
      </c>
      <c r="X99" s="500">
        <f t="shared" si="6"/>
        <v>20.226849999999999</v>
      </c>
      <c r="Y99" s="189">
        <v>759</v>
      </c>
      <c r="Z99" s="501">
        <v>155079566</v>
      </c>
      <c r="AA99" s="502">
        <v>560164</v>
      </c>
      <c r="AB99">
        <v>9</v>
      </c>
    </row>
    <row r="100" spans="1:36" x14ac:dyDescent="0.25">
      <c r="A100" s="144" t="s">
        <v>3893</v>
      </c>
      <c r="B100" s="487">
        <v>155079299</v>
      </c>
      <c r="C100" s="488">
        <v>17.68</v>
      </c>
      <c r="D100" s="489">
        <f>(C100+4.2+(2*coefficient!$B$30))/0.9*1.19</f>
        <v>42.152444444444434</v>
      </c>
      <c r="E100" s="490">
        <f>(C100+4.2+(2*coefficient!$B$30))/0.95</f>
        <v>33.557894736842108</v>
      </c>
      <c r="F100" s="375" t="s">
        <v>516</v>
      </c>
      <c r="G100" s="492">
        <v>99</v>
      </c>
      <c r="H100" s="493">
        <f>(C100+4.2+(2*coefficient!$B$28))/0.85*1.19</f>
        <v>58.631999999999991</v>
      </c>
      <c r="I100" s="494">
        <v>294</v>
      </c>
      <c r="J100" s="494">
        <v>155079299</v>
      </c>
      <c r="K100" s="494">
        <v>89291</v>
      </c>
      <c r="L100" s="495">
        <f t="shared" si="7"/>
        <v>44.40376818181818</v>
      </c>
      <c r="M100" s="496">
        <v>295</v>
      </c>
      <c r="N100" s="496">
        <v>155079299</v>
      </c>
      <c r="O100" s="496">
        <v>89294</v>
      </c>
      <c r="P100" s="497">
        <f>(C100+4.2+(2*coefficient!$B$30))/0.88*1.19</f>
        <v>43.110454545454544</v>
      </c>
      <c r="Q100" s="240">
        <v>296</v>
      </c>
      <c r="R100" s="240">
        <v>155079299</v>
      </c>
      <c r="S100" s="240">
        <v>89293</v>
      </c>
      <c r="T100" s="498">
        <f t="shared" si="5"/>
        <v>29.587727272727271</v>
      </c>
      <c r="U100" s="491">
        <v>758</v>
      </c>
      <c r="V100" s="499">
        <v>155079299</v>
      </c>
      <c r="W100" s="491">
        <v>559827</v>
      </c>
      <c r="X100" s="500">
        <f t="shared" si="6"/>
        <v>39.503768181818181</v>
      </c>
      <c r="Y100" s="189">
        <v>759</v>
      </c>
      <c r="Z100" s="501">
        <v>155079299</v>
      </c>
      <c r="AA100" s="502">
        <v>559828</v>
      </c>
      <c r="AB100">
        <f>AB99/2</f>
        <v>4.5</v>
      </c>
      <c r="AC100">
        <v>1</v>
      </c>
      <c r="AD100">
        <v>44.63</v>
      </c>
      <c r="AH100">
        <v>1</v>
      </c>
      <c r="AI100">
        <v>43.11</v>
      </c>
      <c r="AJ100">
        <v>0</v>
      </c>
    </row>
    <row r="101" spans="1:36" x14ac:dyDescent="0.25">
      <c r="A101" s="125" t="s">
        <v>3894</v>
      </c>
      <c r="B101" s="487">
        <v>155079574</v>
      </c>
      <c r="C101" s="488">
        <v>5.8</v>
      </c>
      <c r="D101" s="489">
        <f>(C101+4.2+coefficient!$B$30)/0.9*1.19</f>
        <v>19.833333333333332</v>
      </c>
      <c r="E101" s="490">
        <f>(C101+4.2+coefficient!$B$30)/0.95</f>
        <v>15.789473684210527</v>
      </c>
      <c r="F101" s="366"/>
      <c r="G101" s="492">
        <v>100</v>
      </c>
      <c r="H101" s="493">
        <f>(C101+4.2+coefficient!$B$28)/0.85*1.19</f>
        <v>28</v>
      </c>
      <c r="I101" s="494">
        <v>294</v>
      </c>
      <c r="J101" s="494">
        <v>155079574</v>
      </c>
      <c r="K101" s="494">
        <v>89295</v>
      </c>
      <c r="L101" s="495">
        <f t="shared" si="7"/>
        <v>20.892613636363638</v>
      </c>
      <c r="M101" s="496">
        <v>295</v>
      </c>
      <c r="N101" s="496">
        <v>155079574</v>
      </c>
      <c r="O101" s="496">
        <v>89298</v>
      </c>
      <c r="P101" s="497">
        <f>(C101+4.2+coefficient!$B$30)/0.88*1.19</f>
        <v>20.28409090909091</v>
      </c>
      <c r="Q101" s="240">
        <v>296</v>
      </c>
      <c r="R101" s="240">
        <v>155079574</v>
      </c>
      <c r="S101" s="240">
        <v>89297</v>
      </c>
      <c r="T101" s="498">
        <f t="shared" si="5"/>
        <v>13.522727272727272</v>
      </c>
      <c r="U101" s="491">
        <v>758</v>
      </c>
      <c r="V101" s="499">
        <v>155079574</v>
      </c>
      <c r="W101" s="491">
        <v>560175</v>
      </c>
      <c r="X101" s="500">
        <f t="shared" si="6"/>
        <v>15.992613636363638</v>
      </c>
      <c r="Y101" s="189">
        <v>759</v>
      </c>
      <c r="Z101" s="501">
        <v>155079574</v>
      </c>
      <c r="AA101" s="502">
        <v>560176</v>
      </c>
      <c r="AB101">
        <v>139</v>
      </c>
    </row>
    <row r="102" spans="1:36" x14ac:dyDescent="0.25">
      <c r="A102" s="144" t="s">
        <v>3895</v>
      </c>
      <c r="B102" s="487">
        <v>155079296</v>
      </c>
      <c r="C102" s="488">
        <v>11.6</v>
      </c>
      <c r="D102" s="489">
        <f>(C102+4.2+(2*coefficient!$B$30))/0.9*1.19</f>
        <v>34.11333333333333</v>
      </c>
      <c r="E102" s="490">
        <f>(C102+4.2+(2*coefficient!$B$30))/0.95</f>
        <v>27.157894736842106</v>
      </c>
      <c r="F102" s="491" t="s">
        <v>516</v>
      </c>
      <c r="G102" s="492">
        <v>101</v>
      </c>
      <c r="H102" s="493">
        <f>(C102+4.2+(2*coefficient!$B$28))/0.85*1.19</f>
        <v>50.12</v>
      </c>
      <c r="I102" s="494">
        <v>294</v>
      </c>
      <c r="J102" s="494">
        <v>155079296</v>
      </c>
      <c r="K102" s="494">
        <v>89299</v>
      </c>
      <c r="L102" s="495">
        <f t="shared" si="7"/>
        <v>35.935295454545461</v>
      </c>
      <c r="M102" s="496">
        <v>295</v>
      </c>
      <c r="N102" s="496">
        <v>155079296</v>
      </c>
      <c r="O102" s="496">
        <v>89302</v>
      </c>
      <c r="P102" s="497">
        <f>(C102+4.2+(2*coefficient!$B$30))/0.88*1.19</f>
        <v>34.888636363636365</v>
      </c>
      <c r="Q102" s="240">
        <v>296</v>
      </c>
      <c r="R102" s="240">
        <v>155079296</v>
      </c>
      <c r="S102" s="240">
        <v>89301</v>
      </c>
      <c r="T102" s="498">
        <f t="shared" si="5"/>
        <v>21.365909090909092</v>
      </c>
      <c r="U102" s="491">
        <v>758</v>
      </c>
      <c r="V102" s="499">
        <v>155079296</v>
      </c>
      <c r="W102" s="491">
        <v>559821</v>
      </c>
      <c r="X102" s="500">
        <f t="shared" si="6"/>
        <v>31.035295454545462</v>
      </c>
      <c r="Y102" s="189">
        <v>759</v>
      </c>
      <c r="Z102" s="501">
        <v>155079296</v>
      </c>
      <c r="AA102" s="502">
        <v>559822</v>
      </c>
      <c r="AB102">
        <f>AB101/2</f>
        <v>69.5</v>
      </c>
      <c r="AE102">
        <v>1</v>
      </c>
      <c r="AF102">
        <v>35.07</v>
      </c>
      <c r="AG102">
        <v>0</v>
      </c>
      <c r="AH102">
        <v>2</v>
      </c>
      <c r="AI102">
        <v>34.049999999999997</v>
      </c>
      <c r="AJ102">
        <v>0</v>
      </c>
    </row>
    <row r="103" spans="1:36" x14ac:dyDescent="0.25">
      <c r="A103" s="125" t="s">
        <v>3896</v>
      </c>
      <c r="B103" s="487">
        <v>155079583</v>
      </c>
      <c r="C103" s="488">
        <v>9.59</v>
      </c>
      <c r="D103" s="489">
        <f>(C103+4.2+coefficient!$B$30)/0.9*1.19</f>
        <v>24.844555555555552</v>
      </c>
      <c r="E103" s="490">
        <f>(C103+4.2+coefficient!$B$30)/0.95</f>
        <v>19.778947368421054</v>
      </c>
      <c r="F103" s="366"/>
      <c r="G103" s="492">
        <v>102</v>
      </c>
      <c r="H103" s="493">
        <f>(C103+4.2+coefficient!$B$28)/0.85*1.19</f>
        <v>33.305999999999997</v>
      </c>
      <c r="I103" s="494">
        <v>294</v>
      </c>
      <c r="J103" s="494">
        <v>155079583</v>
      </c>
      <c r="K103" s="494">
        <v>89307</v>
      </c>
      <c r="L103" s="495">
        <f t="shared" ref="L103:L114" si="8">P103*1.03</f>
        <v>26.171480681818181</v>
      </c>
      <c r="M103" s="496">
        <v>295</v>
      </c>
      <c r="N103" s="496">
        <v>155079583</v>
      </c>
      <c r="O103" s="496">
        <v>89310</v>
      </c>
      <c r="P103" s="497">
        <f>(C103+4.2+coefficient!$B$30)/0.88*1.19</f>
        <v>25.409204545454543</v>
      </c>
      <c r="Q103" s="240">
        <v>296</v>
      </c>
      <c r="R103" s="240">
        <v>155079583</v>
      </c>
      <c r="S103" s="240">
        <v>89309</v>
      </c>
      <c r="T103" s="498">
        <f t="shared" si="5"/>
        <v>18.647840909090906</v>
      </c>
      <c r="U103" s="491">
        <v>758</v>
      </c>
      <c r="V103" s="499">
        <v>155079583</v>
      </c>
      <c r="W103" s="491">
        <v>560191</v>
      </c>
      <c r="X103" s="500">
        <f t="shared" si="6"/>
        <v>21.271480681818183</v>
      </c>
      <c r="Y103" s="189">
        <v>759</v>
      </c>
      <c r="Z103" s="501">
        <v>155079583</v>
      </c>
      <c r="AA103" s="502">
        <v>560192</v>
      </c>
      <c r="AB103">
        <v>33</v>
      </c>
    </row>
    <row r="104" spans="1:36" x14ac:dyDescent="0.25">
      <c r="A104" s="144" t="s">
        <v>3897</v>
      </c>
      <c r="B104" s="487">
        <v>155079579</v>
      </c>
      <c r="C104" s="488">
        <v>9.59</v>
      </c>
      <c r="D104" s="489">
        <f>(C104+4.2+coefficient!$B$30)/0.9*1.19</f>
        <v>24.844555555555552</v>
      </c>
      <c r="E104" s="490">
        <f>(C104+4.2+coefficient!$B$30)/0.95</f>
        <v>19.778947368421054</v>
      </c>
      <c r="F104" s="375"/>
      <c r="G104" s="492">
        <v>103</v>
      </c>
      <c r="H104" s="493">
        <f>(C104+4.2+coefficient!$B$28)/0.85*1.19</f>
        <v>33.305999999999997</v>
      </c>
      <c r="I104" s="494">
        <v>294</v>
      </c>
      <c r="J104" s="494">
        <v>155079579</v>
      </c>
      <c r="K104" s="494">
        <v>89311</v>
      </c>
      <c r="L104" s="495">
        <f t="shared" si="8"/>
        <v>26.171480681818181</v>
      </c>
      <c r="M104" s="496">
        <v>295</v>
      </c>
      <c r="N104" s="496">
        <v>155079579</v>
      </c>
      <c r="O104" s="496">
        <v>89314</v>
      </c>
      <c r="P104" s="497">
        <f>(C104+4.2+coefficient!$B$30)/0.88*1.19</f>
        <v>25.409204545454543</v>
      </c>
      <c r="Q104" s="240">
        <v>296</v>
      </c>
      <c r="R104" s="240">
        <v>155079579</v>
      </c>
      <c r="S104" s="240">
        <v>89313</v>
      </c>
      <c r="T104" s="498">
        <f t="shared" si="5"/>
        <v>18.647840909090906</v>
      </c>
      <c r="U104" s="491">
        <v>758</v>
      </c>
      <c r="V104" s="499">
        <v>155079579</v>
      </c>
      <c r="W104" s="491">
        <v>560185</v>
      </c>
      <c r="X104" s="500">
        <f t="shared" si="6"/>
        <v>21.271480681818183</v>
      </c>
      <c r="Y104" s="189">
        <v>759</v>
      </c>
      <c r="Z104" s="501">
        <v>155079579</v>
      </c>
      <c r="AA104" s="502">
        <v>560186</v>
      </c>
      <c r="AB104">
        <v>36</v>
      </c>
    </row>
    <row r="105" spans="1:36" x14ac:dyDescent="0.25">
      <c r="A105" s="125" t="s">
        <v>3898</v>
      </c>
      <c r="B105" s="487">
        <v>155079569</v>
      </c>
      <c r="C105" s="488">
        <v>5.45</v>
      </c>
      <c r="D105" s="489">
        <f>(C105+4.2+coefficient!$B$30)/0.9*1.19</f>
        <v>19.370555555555555</v>
      </c>
      <c r="E105" s="490">
        <f>(C105+4.2+coefficient!$B$30)/0.95</f>
        <v>15.421052631578949</v>
      </c>
      <c r="F105" s="366"/>
      <c r="G105" s="492">
        <v>104</v>
      </c>
      <c r="H105" s="493">
        <f>(C105+4.2+coefficient!$B$28)/0.85*1.19</f>
        <v>27.509999999999998</v>
      </c>
      <c r="I105" s="494">
        <v>294</v>
      </c>
      <c r="J105" s="494">
        <v>155079569</v>
      </c>
      <c r="K105" s="494">
        <v>89319</v>
      </c>
      <c r="L105" s="495">
        <f t="shared" si="8"/>
        <v>20.405119318181821</v>
      </c>
      <c r="M105" s="496">
        <v>295</v>
      </c>
      <c r="N105" s="496">
        <v>155079569</v>
      </c>
      <c r="O105" s="496">
        <v>89322</v>
      </c>
      <c r="P105" s="497">
        <f>(C105+4.2+coefficient!$B$30)/0.88*1.19</f>
        <v>19.810795454545456</v>
      </c>
      <c r="Q105" s="240">
        <v>296</v>
      </c>
      <c r="R105" s="240">
        <v>155079569</v>
      </c>
      <c r="S105" s="240">
        <v>89321</v>
      </c>
      <c r="T105" s="498">
        <f t="shared" si="5"/>
        <v>13.049431818181819</v>
      </c>
      <c r="U105" s="491">
        <v>758</v>
      </c>
      <c r="V105" s="499">
        <v>155079569</v>
      </c>
      <c r="W105" s="491">
        <v>560165</v>
      </c>
      <c r="X105" s="500">
        <f t="shared" si="6"/>
        <v>15.505119318181821</v>
      </c>
      <c r="Y105" s="189">
        <v>759</v>
      </c>
      <c r="Z105" s="501">
        <v>155079569</v>
      </c>
      <c r="AA105" s="502">
        <v>560166</v>
      </c>
      <c r="AB105">
        <v>34</v>
      </c>
    </row>
    <row r="106" spans="1:36" x14ac:dyDescent="0.25">
      <c r="A106" s="144" t="s">
        <v>3899</v>
      </c>
      <c r="B106" s="487">
        <v>159716357</v>
      </c>
      <c r="C106" s="488">
        <v>10.9</v>
      </c>
      <c r="D106" s="489">
        <f>(C102+4.2+(2*coefficient!$B$30))/0.9*1.19</f>
        <v>34.11333333333333</v>
      </c>
      <c r="E106" s="490">
        <f>(C102+4.2+(2*coefficient!$B$30))/0.95</f>
        <v>27.157894736842106</v>
      </c>
      <c r="F106" s="491" t="s">
        <v>516</v>
      </c>
      <c r="G106" s="492">
        <v>105</v>
      </c>
      <c r="H106" s="493">
        <f>(C106+4.2+(2*coefficient!$B$28))/0.85*1.19</f>
        <v>49.14</v>
      </c>
      <c r="I106" s="494">
        <v>294</v>
      </c>
      <c r="J106" s="494">
        <v>159716357</v>
      </c>
      <c r="K106" s="494">
        <v>89323</v>
      </c>
      <c r="L106" s="495">
        <f t="shared" si="8"/>
        <v>34.960306818181813</v>
      </c>
      <c r="M106" s="496">
        <v>295</v>
      </c>
      <c r="N106" s="496">
        <v>159716357</v>
      </c>
      <c r="O106" s="496">
        <v>89326</v>
      </c>
      <c r="P106" s="497">
        <f>(C106+4.2+(2*coefficient!$B$30))/0.88*1.19</f>
        <v>33.94204545454545</v>
      </c>
      <c r="Q106" s="240">
        <v>296</v>
      </c>
      <c r="R106" s="240">
        <v>159716357</v>
      </c>
      <c r="S106" s="240">
        <v>89325</v>
      </c>
      <c r="T106" s="498">
        <f t="shared" si="5"/>
        <v>20.419318181818181</v>
      </c>
      <c r="U106" s="491">
        <v>758</v>
      </c>
      <c r="V106" s="499">
        <v>159716357</v>
      </c>
      <c r="W106" s="491">
        <v>560579</v>
      </c>
      <c r="X106" s="500">
        <f t="shared" si="6"/>
        <v>30.060306818181814</v>
      </c>
      <c r="Y106" s="189">
        <v>759</v>
      </c>
      <c r="Z106" s="501">
        <v>159716357</v>
      </c>
      <c r="AA106" s="502">
        <v>560580</v>
      </c>
      <c r="AB106">
        <f>AB105/2</f>
        <v>17</v>
      </c>
      <c r="AC106">
        <v>1</v>
      </c>
      <c r="AD106">
        <v>48.66</v>
      </c>
      <c r="AH106">
        <v>4</v>
      </c>
      <c r="AI106">
        <v>29.4</v>
      </c>
      <c r="AJ106">
        <v>0</v>
      </c>
    </row>
    <row r="107" spans="1:36" x14ac:dyDescent="0.25">
      <c r="A107" s="125" t="s">
        <v>3900</v>
      </c>
      <c r="B107" s="487">
        <v>155079575</v>
      </c>
      <c r="C107" s="488">
        <v>10.31</v>
      </c>
      <c r="D107" s="489">
        <f>(C105+4.2+coefficient!$B$30)/0.9*1.19</f>
        <v>19.370555555555555</v>
      </c>
      <c r="E107" s="490">
        <f>(C105+4.2+coefficient!$B$30)/0.95</f>
        <v>15.421052631578949</v>
      </c>
      <c r="F107" s="491"/>
      <c r="G107" s="492">
        <v>106</v>
      </c>
      <c r="H107" s="493">
        <f>(C107+4.2+coefficient!$B$28)/0.85*1.19</f>
        <v>34.314</v>
      </c>
      <c r="I107" s="494">
        <v>294</v>
      </c>
      <c r="J107" s="494">
        <v>155079575</v>
      </c>
      <c r="K107" s="494">
        <v>89342</v>
      </c>
      <c r="L107" s="495">
        <f t="shared" si="8"/>
        <v>27.174326136363636</v>
      </c>
      <c r="M107" s="496">
        <v>295</v>
      </c>
      <c r="N107" s="496">
        <v>155079575</v>
      </c>
      <c r="O107" s="496">
        <v>89345</v>
      </c>
      <c r="P107" s="497">
        <f>(C107+4.2+coefficient!$B$30)/0.88*1.19</f>
        <v>26.382840909090909</v>
      </c>
      <c r="Q107" s="240">
        <v>296</v>
      </c>
      <c r="R107" s="240">
        <v>155079575</v>
      </c>
      <c r="S107" s="240">
        <v>89344</v>
      </c>
      <c r="T107" s="498">
        <f t="shared" si="5"/>
        <v>19.621477272727276</v>
      </c>
      <c r="U107" s="491">
        <v>758</v>
      </c>
      <c r="V107" s="499">
        <v>155079575</v>
      </c>
      <c r="W107" s="491">
        <v>560177</v>
      </c>
      <c r="X107" s="500">
        <f t="shared" si="6"/>
        <v>22.274326136363634</v>
      </c>
      <c r="Y107" s="189">
        <v>759</v>
      </c>
      <c r="Z107" s="501">
        <v>155079575</v>
      </c>
      <c r="AA107" s="502">
        <v>560178</v>
      </c>
      <c r="AB107">
        <v>7</v>
      </c>
      <c r="AH107">
        <v>1</v>
      </c>
      <c r="AI107">
        <v>26.38</v>
      </c>
      <c r="AJ107">
        <v>0</v>
      </c>
    </row>
    <row r="108" spans="1:36" x14ac:dyDescent="0.25">
      <c r="A108" s="144" t="s">
        <v>3901</v>
      </c>
      <c r="B108" s="487">
        <v>155079581</v>
      </c>
      <c r="C108" s="488">
        <v>10.32</v>
      </c>
      <c r="D108" s="489">
        <f>(C108+4.2+coefficient!$B$30)/0.9*1.19</f>
        <v>25.809777777777775</v>
      </c>
      <c r="E108" s="490">
        <f>(C108+4.2+coefficient!$B$30)/0.95</f>
        <v>20.547368421052632</v>
      </c>
      <c r="F108" s="491"/>
      <c r="G108" s="492">
        <v>107</v>
      </c>
      <c r="H108" s="493">
        <f>(C108+4.2+coefficient!$B$28)/0.85*1.19</f>
        <v>34.327999999999996</v>
      </c>
      <c r="I108" s="494">
        <v>294</v>
      </c>
      <c r="J108" s="494">
        <v>155079581</v>
      </c>
      <c r="K108" s="494">
        <v>89338</v>
      </c>
      <c r="L108" s="495">
        <f t="shared" si="8"/>
        <v>27.188254545454541</v>
      </c>
      <c r="M108" s="496">
        <v>295</v>
      </c>
      <c r="N108" s="496">
        <v>155079581</v>
      </c>
      <c r="O108" s="496">
        <v>89341</v>
      </c>
      <c r="P108" s="497">
        <f>(C108+4.2+coefficient!$B$30)/0.88*1.19</f>
        <v>26.396363636363631</v>
      </c>
      <c r="Q108" s="240">
        <v>296</v>
      </c>
      <c r="R108" s="240">
        <v>155079581</v>
      </c>
      <c r="S108" s="240">
        <v>89340</v>
      </c>
      <c r="T108" s="498">
        <f t="shared" si="5"/>
        <v>19.634999999999998</v>
      </c>
      <c r="U108" s="491">
        <v>758</v>
      </c>
      <c r="V108" s="499">
        <v>155079581</v>
      </c>
      <c r="W108" s="491">
        <v>560187</v>
      </c>
      <c r="X108" s="500">
        <f t="shared" si="6"/>
        <v>22.288254545454542</v>
      </c>
      <c r="Y108" s="189">
        <v>759</v>
      </c>
      <c r="Z108" s="501">
        <v>155079581</v>
      </c>
      <c r="AA108" s="502">
        <v>560188</v>
      </c>
      <c r="AB108">
        <v>4</v>
      </c>
      <c r="AC108">
        <v>1</v>
      </c>
      <c r="AD108">
        <v>34.33</v>
      </c>
      <c r="AE108">
        <v>1</v>
      </c>
      <c r="AF108">
        <v>24.4</v>
      </c>
      <c r="AG108">
        <v>0</v>
      </c>
    </row>
    <row r="109" spans="1:36" x14ac:dyDescent="0.25">
      <c r="A109" s="125" t="s">
        <v>3902</v>
      </c>
      <c r="B109" s="487">
        <v>155079584</v>
      </c>
      <c r="C109" s="488">
        <v>6.02</v>
      </c>
      <c r="D109" s="489">
        <f>(C109+4.2+coefficient!$B$30)/0.9*1.19</f>
        <v>20.124222222222219</v>
      </c>
      <c r="E109" s="490">
        <f>(C109+4.2+coefficient!$B$30)/0.95</f>
        <v>16.021052631578947</v>
      </c>
      <c r="F109" s="366"/>
      <c r="G109" s="492">
        <v>108</v>
      </c>
      <c r="H109" s="493">
        <f>(C109+4.2+coefficient!$B$28)/0.85*1.19</f>
        <v>28.308</v>
      </c>
      <c r="I109" s="494">
        <v>294</v>
      </c>
      <c r="J109" s="494">
        <v>155079584</v>
      </c>
      <c r="K109" s="494">
        <v>159130</v>
      </c>
      <c r="L109" s="495">
        <f t="shared" si="8"/>
        <v>21.199038636363635</v>
      </c>
      <c r="M109" s="496">
        <v>295</v>
      </c>
      <c r="N109" s="496">
        <v>155079584</v>
      </c>
      <c r="O109" s="496">
        <v>159132</v>
      </c>
      <c r="P109" s="497">
        <f>(C109+4.2+coefficient!$B$30)/0.88*1.19</f>
        <v>20.581590909090906</v>
      </c>
      <c r="Q109" s="240">
        <v>296</v>
      </c>
      <c r="R109" s="240">
        <v>155079584</v>
      </c>
      <c r="S109" s="240">
        <v>159131</v>
      </c>
      <c r="T109" s="498">
        <f t="shared" si="5"/>
        <v>13.820227272727269</v>
      </c>
      <c r="U109" s="491">
        <v>758</v>
      </c>
      <c r="V109" s="499">
        <v>155079584</v>
      </c>
      <c r="W109" s="491">
        <v>560193</v>
      </c>
      <c r="X109" s="500">
        <f t="shared" si="6"/>
        <v>16.299038636363633</v>
      </c>
      <c r="Y109" s="189">
        <v>759</v>
      </c>
      <c r="Z109" s="501">
        <v>155079584</v>
      </c>
      <c r="AA109" s="502">
        <v>560194</v>
      </c>
      <c r="AB109">
        <v>17</v>
      </c>
    </row>
    <row r="110" spans="1:36" x14ac:dyDescent="0.25">
      <c r="A110" s="144" t="s">
        <v>3903</v>
      </c>
      <c r="B110" s="487">
        <v>155629183</v>
      </c>
      <c r="C110" s="488">
        <v>12.04</v>
      </c>
      <c r="D110" s="489">
        <f>(C102+4.2+(2*coefficient!$B$30))/0.9*1.19</f>
        <v>34.11333333333333</v>
      </c>
      <c r="E110" s="490">
        <f>(C102+4.2+(2*coefficient!$B$30))/0.95</f>
        <v>27.157894736842106</v>
      </c>
      <c r="F110" s="491" t="s">
        <v>516</v>
      </c>
      <c r="G110" s="492">
        <v>109</v>
      </c>
      <c r="H110" s="493">
        <f>(C110+4.2+(2*coefficient!$B$28))/0.85*1.19</f>
        <v>50.735999999999997</v>
      </c>
      <c r="I110" s="494">
        <v>294</v>
      </c>
      <c r="J110" s="494">
        <v>155629183</v>
      </c>
      <c r="K110" s="494">
        <v>159133</v>
      </c>
      <c r="L110" s="495">
        <f t="shared" si="8"/>
        <v>36.548145454545448</v>
      </c>
      <c r="M110" s="496">
        <v>295</v>
      </c>
      <c r="N110" s="496">
        <v>155629183</v>
      </c>
      <c r="O110" s="496">
        <v>159135</v>
      </c>
      <c r="P110" s="497">
        <f>(C110+4.2+(2*coefficient!$B$30))/0.88*1.19</f>
        <v>35.483636363636357</v>
      </c>
      <c r="Q110" s="240">
        <v>296</v>
      </c>
      <c r="R110" s="240">
        <v>155629183</v>
      </c>
      <c r="S110" s="240">
        <v>159134</v>
      </c>
      <c r="T110" s="498">
        <f t="shared" si="5"/>
        <v>21.960909090909087</v>
      </c>
      <c r="U110" s="491">
        <v>758</v>
      </c>
      <c r="V110" s="499">
        <v>155629183</v>
      </c>
      <c r="W110" s="491">
        <v>560413</v>
      </c>
      <c r="X110" s="500">
        <f t="shared" si="6"/>
        <v>31.64814545454545</v>
      </c>
      <c r="Y110" s="189">
        <v>759</v>
      </c>
      <c r="Z110" s="501">
        <v>155629183</v>
      </c>
      <c r="AA110" s="502">
        <v>560414</v>
      </c>
      <c r="AB110">
        <f>AB109/2</f>
        <v>8.5</v>
      </c>
      <c r="AE110">
        <v>2</v>
      </c>
      <c r="AF110">
        <v>36.54</v>
      </c>
      <c r="AG110">
        <v>0</v>
      </c>
      <c r="AH110">
        <v>2</v>
      </c>
      <c r="AI110">
        <v>35.479999999999997</v>
      </c>
      <c r="AJ110">
        <v>0</v>
      </c>
    </row>
    <row r="111" spans="1:36" x14ac:dyDescent="0.25">
      <c r="A111" s="125" t="s">
        <v>3904</v>
      </c>
      <c r="B111" s="487">
        <v>155079585</v>
      </c>
      <c r="C111" s="488">
        <v>10.49</v>
      </c>
      <c r="D111" s="489">
        <f>(C111+4.2+coefficient!$B$30)/0.9*1.19</f>
        <v>26.034555555555556</v>
      </c>
      <c r="E111" s="490">
        <f>(C111+4.2+coefficient!$B$30)/0.95</f>
        <v>20.726315789473688</v>
      </c>
      <c r="F111" s="366"/>
      <c r="G111" s="492">
        <v>110</v>
      </c>
      <c r="H111" s="493">
        <f>(C111+4.2+coefficient!$B$28)/0.85*1.19</f>
        <v>34.566000000000003</v>
      </c>
      <c r="I111" s="494">
        <v>294</v>
      </c>
      <c r="J111" s="494">
        <v>155079585</v>
      </c>
      <c r="K111" s="494">
        <v>89397</v>
      </c>
      <c r="L111" s="495">
        <f t="shared" si="8"/>
        <v>27.425037499999998</v>
      </c>
      <c r="M111" s="496">
        <v>295</v>
      </c>
      <c r="N111" s="496">
        <v>155079585</v>
      </c>
      <c r="O111" s="496">
        <v>89400</v>
      </c>
      <c r="P111" s="497">
        <f>(C111+4.2+coefficient!$B$30)/0.88*1.19</f>
        <v>26.626249999999999</v>
      </c>
      <c r="Q111" s="240">
        <v>296</v>
      </c>
      <c r="R111" s="240">
        <v>155079585</v>
      </c>
      <c r="S111" s="240">
        <v>89399</v>
      </c>
      <c r="T111" s="498">
        <f t="shared" si="5"/>
        <v>19.864886363636366</v>
      </c>
      <c r="U111" s="491">
        <v>758</v>
      </c>
      <c r="V111" s="499">
        <v>155079585</v>
      </c>
      <c r="W111" s="491">
        <v>560195</v>
      </c>
      <c r="X111" s="500">
        <f t="shared" si="6"/>
        <v>22.525037499999996</v>
      </c>
      <c r="Y111" s="189">
        <v>759</v>
      </c>
      <c r="Z111" s="501">
        <v>155079585</v>
      </c>
      <c r="AA111" s="502">
        <v>560196</v>
      </c>
      <c r="AB111">
        <v>90</v>
      </c>
    </row>
    <row r="112" spans="1:36" x14ac:dyDescent="0.25">
      <c r="A112" s="144" t="s">
        <v>3905</v>
      </c>
      <c r="B112" s="487">
        <v>159723158</v>
      </c>
      <c r="C112" s="488">
        <v>20.98</v>
      </c>
      <c r="D112" s="489">
        <f>(C112+4.2+(2*coefficient!$B$30))/0.9*1.19</f>
        <v>46.515777777777778</v>
      </c>
      <c r="E112" s="490">
        <f>(C112+4.2+(2*coefficient!$B$30))/0.95</f>
        <v>37.031578947368423</v>
      </c>
      <c r="F112" s="491" t="s">
        <v>516</v>
      </c>
      <c r="G112" s="492">
        <v>111</v>
      </c>
      <c r="H112" s="493">
        <f>(C112+4.2+(2*coefficient!$B$28))/0.85*1.19</f>
        <v>63.252000000000002</v>
      </c>
      <c r="I112" s="494">
        <v>294</v>
      </c>
      <c r="J112" s="494">
        <v>159723158</v>
      </c>
      <c r="K112" s="494">
        <v>89417</v>
      </c>
      <c r="L112" s="495">
        <f t="shared" si="8"/>
        <v>49.000143181818181</v>
      </c>
      <c r="M112" s="496">
        <v>295</v>
      </c>
      <c r="N112" s="496">
        <v>159723158</v>
      </c>
      <c r="O112" s="496">
        <v>89420</v>
      </c>
      <c r="P112" s="497">
        <f>(C112+4.2+(2*coefficient!$B$30))/0.88*1.19</f>
        <v>47.572954545454543</v>
      </c>
      <c r="Q112" s="240">
        <v>296</v>
      </c>
      <c r="R112" s="240">
        <v>159723158</v>
      </c>
      <c r="S112" s="240">
        <v>89419</v>
      </c>
      <c r="T112" s="498">
        <f t="shared" si="5"/>
        <v>34.05022727272727</v>
      </c>
      <c r="U112" s="491">
        <v>758</v>
      </c>
      <c r="V112" s="499">
        <v>159723158</v>
      </c>
      <c r="W112" s="491">
        <v>560585</v>
      </c>
      <c r="X112" s="500">
        <f t="shared" si="6"/>
        <v>44.100143181818183</v>
      </c>
      <c r="Y112" s="189">
        <v>759</v>
      </c>
      <c r="Z112" s="501">
        <v>159723158</v>
      </c>
      <c r="AA112" s="502">
        <v>560586</v>
      </c>
      <c r="AB112">
        <f>AB111/2</f>
        <v>45</v>
      </c>
      <c r="AC112">
        <v>1</v>
      </c>
      <c r="AD112">
        <v>46</v>
      </c>
    </row>
    <row r="113" spans="1:33" x14ac:dyDescent="0.25">
      <c r="A113" s="125" t="s">
        <v>3906</v>
      </c>
      <c r="B113" s="487">
        <v>155079565</v>
      </c>
      <c r="C113" s="488">
        <v>5.99</v>
      </c>
      <c r="D113" s="489">
        <f>(C113+4.2+coefficient!$B$30)/0.9*1.19</f>
        <v>20.084555555555557</v>
      </c>
      <c r="E113" s="490">
        <f>(C113+4.2+coefficient!$B$30)/0.95</f>
        <v>15.989473684210529</v>
      </c>
      <c r="F113" s="366"/>
      <c r="G113" s="492">
        <v>112</v>
      </c>
      <c r="H113" s="493">
        <f>(C113+4.2+coefficient!$B$28)/0.85*1.19</f>
        <v>28.265999999999998</v>
      </c>
      <c r="I113" s="494">
        <v>294</v>
      </c>
      <c r="J113" s="494">
        <v>155079565</v>
      </c>
      <c r="K113" s="494">
        <v>89436</v>
      </c>
      <c r="L113" s="495">
        <f t="shared" si="8"/>
        <v>21.157253409090909</v>
      </c>
      <c r="M113" s="496">
        <v>295</v>
      </c>
      <c r="N113" s="496">
        <v>155079565</v>
      </c>
      <c r="O113" s="496">
        <v>89439</v>
      </c>
      <c r="P113" s="497">
        <f>(C113+4.2+coefficient!$B$30)/0.88*1.19</f>
        <v>20.541022727272725</v>
      </c>
      <c r="Q113" s="240">
        <v>296</v>
      </c>
      <c r="R113" s="240">
        <v>155079565</v>
      </c>
      <c r="S113" s="240">
        <v>89438</v>
      </c>
      <c r="T113" s="498">
        <f t="shared" si="5"/>
        <v>13.779659090909092</v>
      </c>
      <c r="U113" s="491">
        <v>758</v>
      </c>
      <c r="V113" s="499">
        <v>155079565</v>
      </c>
      <c r="W113" s="491">
        <v>560161</v>
      </c>
      <c r="X113" s="500">
        <f t="shared" si="6"/>
        <v>16.257253409090907</v>
      </c>
      <c r="Y113" s="189">
        <v>759</v>
      </c>
      <c r="Z113" s="501">
        <v>155079565</v>
      </c>
      <c r="AA113" s="502">
        <v>560162</v>
      </c>
      <c r="AB113">
        <v>10</v>
      </c>
      <c r="AC113">
        <v>0</v>
      </c>
      <c r="AD113">
        <v>0</v>
      </c>
    </row>
    <row r="114" spans="1:33" x14ac:dyDescent="0.25">
      <c r="A114" s="81" t="s">
        <v>3907</v>
      </c>
      <c r="B114" s="447">
        <v>155079507</v>
      </c>
      <c r="C114" s="507">
        <v>11.98</v>
      </c>
      <c r="D114" s="508">
        <f>(C114+4.2+(2*coefficient!$B$30))/0.9*1.19</f>
        <v>34.615777777777772</v>
      </c>
      <c r="E114" s="448">
        <f>(C114+4.2+(2*coefficient!$B$30))/0.95</f>
        <v>27.557894736842105</v>
      </c>
      <c r="F114" s="509" t="s">
        <v>516</v>
      </c>
      <c r="G114" s="510">
        <v>113</v>
      </c>
      <c r="H114" s="511">
        <f>(C114+4.2+(2*coefficient!$B$28))/0.85*1.19</f>
        <v>50.651999999999994</v>
      </c>
      <c r="I114" s="449">
        <v>294</v>
      </c>
      <c r="J114" s="449">
        <v>155079507</v>
      </c>
      <c r="K114" s="449">
        <v>89432</v>
      </c>
      <c r="L114" s="512">
        <f t="shared" si="8"/>
        <v>36.464574999999996</v>
      </c>
      <c r="M114" s="450">
        <v>295</v>
      </c>
      <c r="N114" s="450">
        <v>155079507</v>
      </c>
      <c r="O114" s="450">
        <v>89435</v>
      </c>
      <c r="P114" s="513">
        <f>(C114+4.2+(2*coefficient!$B$30))/0.88*1.19</f>
        <v>35.402499999999996</v>
      </c>
      <c r="Q114" s="514">
        <v>296</v>
      </c>
      <c r="R114" s="514">
        <v>155079507</v>
      </c>
      <c r="S114" s="514">
        <v>89434</v>
      </c>
      <c r="T114" s="515">
        <f t="shared" si="5"/>
        <v>21.879772727272726</v>
      </c>
      <c r="U114" s="451">
        <v>758</v>
      </c>
      <c r="V114" s="452">
        <v>155079507</v>
      </c>
      <c r="W114" s="451">
        <v>560063</v>
      </c>
      <c r="X114" s="454">
        <f t="shared" si="6"/>
        <v>31.564574999999998</v>
      </c>
      <c r="Y114" s="76">
        <v>759</v>
      </c>
      <c r="Z114" s="455">
        <v>155079507</v>
      </c>
      <c r="AA114" s="456">
        <v>560064</v>
      </c>
      <c r="AB114">
        <f>AB113/2</f>
        <v>5</v>
      </c>
      <c r="AE114">
        <v>1</v>
      </c>
      <c r="AF114">
        <v>30.89</v>
      </c>
      <c r="AG114">
        <v>0</v>
      </c>
    </row>
  </sheetData>
  <autoFilter ref="A1:AB1" xr:uid="{3B9822DB-992A-4C5E-9A72-D93DFE7B45A8}"/>
  <conditionalFormatting sqref="B1">
    <cfRule type="duplicateValues" dxfId="1022" priority="1"/>
  </conditionalFormatting>
  <pageMargins left="0.7" right="0.7" top="0.75" bottom="0.75" header="0.3" footer="0.3"/>
  <pageSetup paperSize="9" orientation="portrait" r:id="rId1"/>
  <ignoredErrors>
    <ignoredError sqref="D5:E112" formula="1"/>
  </ignoredError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6726-4ADE-4ADA-BC70-495E2A608385}">
  <sheetPr>
    <tabColor theme="4" tint="0.39997558519241921"/>
  </sheetPr>
  <dimension ref="A1:AJ276"/>
  <sheetViews>
    <sheetView topLeftCell="H1" workbookViewId="0">
      <pane ySplit="1" topLeftCell="A11" activePane="bottomLeft" state="frozen"/>
      <selection pane="bottomLeft" activeCell="AC1" sqref="AC1:AJ1048576"/>
    </sheetView>
  </sheetViews>
  <sheetFormatPr defaultRowHeight="15" outlineLevelCol="1" x14ac:dyDescent="0.25"/>
  <cols>
    <col min="1" max="1" width="9" bestFit="1" customWidth="1"/>
    <col min="2" max="2" width="10" bestFit="1" customWidth="1"/>
    <col min="3" max="3" width="8.42578125" style="14" bestFit="1" customWidth="1"/>
    <col min="4" max="4" width="10.5703125" customWidth="1"/>
    <col min="5" max="5" width="12.42578125" customWidth="1"/>
    <col min="6" max="6" width="6.7109375" customWidth="1" outlineLevel="1"/>
    <col min="7" max="7" width="11.85546875" customWidth="1" outlineLevel="1"/>
    <col min="8" max="8" width="14.140625" style="5" customWidth="1"/>
    <col min="9" max="11" width="12.140625" style="5" customWidth="1" outlineLevel="1"/>
    <col min="12" max="13" width="7.5703125" style="5" customWidth="1" outlineLevel="1"/>
    <col min="14" max="14" width="10" style="5" customWidth="1" outlineLevel="1"/>
    <col min="15" max="15" width="7.5703125" style="5" customWidth="1" outlineLevel="1"/>
    <col min="16" max="16" width="10.28515625" style="66" customWidth="1" outlineLevel="1"/>
    <col min="17" max="18" width="10.28515625" style="5" customWidth="1" outlineLevel="1"/>
    <col min="19" max="19" width="11.28515625" style="5" customWidth="1" outlineLevel="1"/>
    <col min="20" max="20" width="10.85546875" style="5" customWidth="1"/>
    <col min="21" max="23" width="12.85546875" style="5" customWidth="1" outlineLevel="1"/>
    <col min="24" max="24" width="10.85546875" style="5" customWidth="1"/>
    <col min="25" max="27" width="12.85546875" customWidth="1" outlineLevel="1"/>
  </cols>
  <sheetData>
    <row r="1" spans="1:36" ht="15.75" thickBot="1" x14ac:dyDescent="0.3">
      <c r="A1" s="41" t="s">
        <v>8</v>
      </c>
      <c r="B1" s="21" t="s">
        <v>511</v>
      </c>
      <c r="C1" s="516" t="s">
        <v>9</v>
      </c>
      <c r="D1" s="39" t="s">
        <v>514</v>
      </c>
      <c r="E1" s="21" t="s">
        <v>515</v>
      </c>
      <c r="F1" s="42" t="s">
        <v>13</v>
      </c>
      <c r="G1" s="35" t="s">
        <v>4204</v>
      </c>
      <c r="H1" s="92" t="s">
        <v>10</v>
      </c>
      <c r="I1" s="92" t="s">
        <v>4189</v>
      </c>
      <c r="J1" s="92" t="s">
        <v>4190</v>
      </c>
      <c r="K1" s="93" t="s">
        <v>4191</v>
      </c>
      <c r="L1" s="91" t="s">
        <v>11</v>
      </c>
      <c r="M1" s="91" t="s">
        <v>4192</v>
      </c>
      <c r="N1" s="91" t="s">
        <v>4193</v>
      </c>
      <c r="O1" s="91" t="s">
        <v>4194</v>
      </c>
      <c r="P1" s="94" t="s">
        <v>839</v>
      </c>
      <c r="Q1" s="94" t="s">
        <v>4195</v>
      </c>
      <c r="R1" s="94" t="s">
        <v>4196</v>
      </c>
      <c r="S1" s="94" t="s">
        <v>4197</v>
      </c>
      <c r="T1" s="24" t="s">
        <v>512</v>
      </c>
      <c r="U1" s="25" t="s">
        <v>4198</v>
      </c>
      <c r="V1" s="25" t="s">
        <v>4199</v>
      </c>
      <c r="W1" s="25" t="s">
        <v>4200</v>
      </c>
      <c r="X1" s="26" t="s">
        <v>513</v>
      </c>
      <c r="Y1" s="26" t="s">
        <v>4201</v>
      </c>
      <c r="Z1" s="26" t="s">
        <v>4202</v>
      </c>
      <c r="AA1" s="26" t="s">
        <v>4203</v>
      </c>
      <c r="AB1" s="519" t="s">
        <v>4239</v>
      </c>
      <c r="AC1" t="s">
        <v>10</v>
      </c>
      <c r="AD1" t="s">
        <v>10</v>
      </c>
      <c r="AE1" s="45" t="s">
        <v>11</v>
      </c>
      <c r="AF1" s="45" t="s">
        <v>11</v>
      </c>
      <c r="AG1" s="45" t="s">
        <v>11</v>
      </c>
      <c r="AH1" t="s">
        <v>12</v>
      </c>
      <c r="AI1" t="s">
        <v>12</v>
      </c>
      <c r="AJ1" t="s">
        <v>12</v>
      </c>
    </row>
    <row r="2" spans="1:36" x14ac:dyDescent="0.25">
      <c r="A2" t="s">
        <v>3908</v>
      </c>
      <c r="B2" s="17">
        <v>155079432</v>
      </c>
      <c r="C2" s="517">
        <v>9.24</v>
      </c>
      <c r="D2" s="27">
        <f>(C2+4.2+coefficient!$B$37)/0.9*1.19</f>
        <v>24.381777777777778</v>
      </c>
      <c r="E2" s="27">
        <f>(C2+4.2+coefficient!$B$37)/0.95</f>
        <v>19.410526315789475</v>
      </c>
      <c r="F2" s="43"/>
      <c r="G2" s="46">
        <v>1</v>
      </c>
      <c r="H2" s="32">
        <f>(C2+4.2+coefficient!$B$34)/0.85*1.19</f>
        <v>24.416</v>
      </c>
      <c r="I2" s="10">
        <v>294</v>
      </c>
      <c r="J2" s="10">
        <v>155079432</v>
      </c>
      <c r="K2" s="33">
        <v>47676</v>
      </c>
      <c r="L2" s="12">
        <f t="shared" ref="L2:L9" si="0">P2*1.03</f>
        <v>25.683986363636365</v>
      </c>
      <c r="M2" s="7">
        <v>295</v>
      </c>
      <c r="N2" s="7">
        <v>155079432</v>
      </c>
      <c r="O2" s="34">
        <v>47679</v>
      </c>
      <c r="P2" s="353">
        <f>(C2+4.2+coefficient!$B$37)/0.88*1.19</f>
        <v>24.935909090909092</v>
      </c>
      <c r="Q2" s="8">
        <v>296</v>
      </c>
      <c r="R2" s="8">
        <v>155079432</v>
      </c>
      <c r="S2" s="9">
        <v>47678</v>
      </c>
      <c r="T2" s="54">
        <f t="shared" ref="T2:T33" si="1">(C2+4.2)/0.88*1.19</f>
        <v>18.174545454545456</v>
      </c>
      <c r="U2" s="50">
        <v>758</v>
      </c>
      <c r="V2" s="48">
        <v>155079432</v>
      </c>
      <c r="W2" s="50">
        <v>559923</v>
      </c>
      <c r="X2" s="51">
        <f t="shared" ref="X2:X33" si="2">L2-4.9</f>
        <v>20.783986363636366</v>
      </c>
      <c r="Y2" s="38">
        <v>759</v>
      </c>
      <c r="Z2" s="52">
        <v>155079432</v>
      </c>
      <c r="AA2" s="38">
        <v>559924</v>
      </c>
      <c r="AB2" s="40">
        <v>44</v>
      </c>
    </row>
    <row r="3" spans="1:36" x14ac:dyDescent="0.25">
      <c r="A3" t="s">
        <v>3909</v>
      </c>
      <c r="B3" s="17">
        <v>155079444</v>
      </c>
      <c r="C3" s="517">
        <v>6.5</v>
      </c>
      <c r="D3" s="27">
        <f>(C3+4.2+coefficient!$B$37)/0.9*1.19</f>
        <v>20.758888888888887</v>
      </c>
      <c r="E3" s="27">
        <f>(C3+4.2+coefficient!$B$37)/0.95</f>
        <v>16.526315789473685</v>
      </c>
      <c r="F3" s="29"/>
      <c r="G3" s="46">
        <v>2</v>
      </c>
      <c r="H3" s="32">
        <f>(C3+4.2+coefficient!$B$34)/0.85*1.19</f>
        <v>20.58</v>
      </c>
      <c r="I3" s="10">
        <v>294</v>
      </c>
      <c r="J3" s="10">
        <v>155079444</v>
      </c>
      <c r="K3" s="33">
        <v>47692</v>
      </c>
      <c r="L3" s="12">
        <f t="shared" si="0"/>
        <v>21.867602272727268</v>
      </c>
      <c r="M3" s="7">
        <v>295</v>
      </c>
      <c r="N3" s="7">
        <v>155079444</v>
      </c>
      <c r="O3" s="34">
        <v>47695</v>
      </c>
      <c r="P3" s="353">
        <f>(C3+4.2+coefficient!$B$37)/0.88*1.19</f>
        <v>21.230681818181814</v>
      </c>
      <c r="Q3" s="8">
        <v>296</v>
      </c>
      <c r="R3" s="8">
        <v>155079444</v>
      </c>
      <c r="S3" s="9">
        <v>47694</v>
      </c>
      <c r="T3" s="54">
        <f t="shared" si="1"/>
        <v>14.46931818181818</v>
      </c>
      <c r="U3" s="50">
        <v>758</v>
      </c>
      <c r="V3" s="48">
        <v>155079444</v>
      </c>
      <c r="W3" s="50">
        <v>559945</v>
      </c>
      <c r="X3" s="51">
        <f t="shared" si="2"/>
        <v>16.96760227272727</v>
      </c>
      <c r="Y3" s="38">
        <v>759</v>
      </c>
      <c r="Z3" s="52">
        <v>155079444</v>
      </c>
      <c r="AA3" s="38">
        <v>559946</v>
      </c>
      <c r="AB3" s="40">
        <v>28</v>
      </c>
    </row>
    <row r="4" spans="1:36" x14ac:dyDescent="0.25">
      <c r="A4" t="s">
        <v>3910</v>
      </c>
      <c r="B4" s="17">
        <v>155079455</v>
      </c>
      <c r="C4" s="517">
        <v>7.38</v>
      </c>
      <c r="D4" s="27">
        <f>(C4+4.2+coefficient!$B$37)/0.9*1.19</f>
        <v>21.922444444444441</v>
      </c>
      <c r="E4" s="27">
        <f>(C4+4.2+coefficient!$B$37)/0.95</f>
        <v>17.452631578947368</v>
      </c>
      <c r="F4" s="29"/>
      <c r="G4" s="46">
        <v>3</v>
      </c>
      <c r="H4" s="32">
        <f>(C4+4.2+coefficient!$B$34)/0.85*1.19</f>
        <v>21.811999999999998</v>
      </c>
      <c r="I4" s="10">
        <v>294</v>
      </c>
      <c r="J4" s="10">
        <v>155079455</v>
      </c>
      <c r="K4" s="33">
        <v>47735</v>
      </c>
      <c r="L4" s="7">
        <f t="shared" si="0"/>
        <v>23.093302272727271</v>
      </c>
      <c r="M4" s="7">
        <v>295</v>
      </c>
      <c r="N4" s="7">
        <v>155079455</v>
      </c>
      <c r="O4" s="34">
        <v>47738</v>
      </c>
      <c r="P4" s="353">
        <f>(C4+4.2+coefficient!$B$37)/0.88*1.19</f>
        <v>22.420681818181816</v>
      </c>
      <c r="Q4" s="8">
        <v>296</v>
      </c>
      <c r="R4" s="8">
        <v>155079455</v>
      </c>
      <c r="S4" s="9">
        <v>47737</v>
      </c>
      <c r="T4" s="54">
        <f t="shared" si="1"/>
        <v>15.659318181818181</v>
      </c>
      <c r="U4" s="50">
        <v>758</v>
      </c>
      <c r="V4" s="48">
        <v>155079455</v>
      </c>
      <c r="W4" s="50">
        <v>559963</v>
      </c>
      <c r="X4" s="51">
        <f t="shared" si="2"/>
        <v>18.193302272727273</v>
      </c>
      <c r="Y4" s="38">
        <v>759</v>
      </c>
      <c r="Z4" s="52">
        <v>155079455</v>
      </c>
      <c r="AA4" s="38">
        <v>559964</v>
      </c>
      <c r="AB4" s="40">
        <v>34</v>
      </c>
    </row>
    <row r="5" spans="1:36" x14ac:dyDescent="0.25">
      <c r="A5" t="s">
        <v>3911</v>
      </c>
      <c r="B5" s="17">
        <v>155079468</v>
      </c>
      <c r="C5" s="517">
        <v>7.71</v>
      </c>
      <c r="D5" s="27">
        <f>(C5+4.2+coefficient!$B$37)/0.9*1.19</f>
        <v>22.358777777777775</v>
      </c>
      <c r="E5" s="27">
        <f>(C5+4.2+coefficient!$B$37)/0.95</f>
        <v>17.8</v>
      </c>
      <c r="F5" s="29"/>
      <c r="G5" s="46">
        <v>4</v>
      </c>
      <c r="H5" s="32">
        <f>(C5+4.2+coefficient!$B$34)/0.85*1.19</f>
        <v>22.274000000000001</v>
      </c>
      <c r="I5" s="10">
        <v>294</v>
      </c>
      <c r="J5" s="10">
        <v>155079468</v>
      </c>
      <c r="K5" s="33">
        <v>47870</v>
      </c>
      <c r="L5" s="7">
        <f t="shared" si="0"/>
        <v>23.552939772727271</v>
      </c>
      <c r="M5" s="7">
        <v>295</v>
      </c>
      <c r="N5" s="7">
        <v>155079468</v>
      </c>
      <c r="O5" s="34">
        <v>47873</v>
      </c>
      <c r="P5" s="353">
        <f>(C5+4.2+coefficient!$B$37)/0.88*1.19</f>
        <v>22.866931818181815</v>
      </c>
      <c r="Q5" s="8">
        <v>296</v>
      </c>
      <c r="R5" s="8">
        <v>155079468</v>
      </c>
      <c r="S5" s="9">
        <v>47872</v>
      </c>
      <c r="T5" s="54">
        <f t="shared" si="1"/>
        <v>16.105568181818182</v>
      </c>
      <c r="U5" s="50">
        <v>758</v>
      </c>
      <c r="V5" s="48">
        <v>155079468</v>
      </c>
      <c r="W5" s="50">
        <v>559987</v>
      </c>
      <c r="X5" s="51">
        <f t="shared" si="2"/>
        <v>18.652939772727272</v>
      </c>
      <c r="Y5" s="38">
        <v>759</v>
      </c>
      <c r="Z5" s="52">
        <v>155079468</v>
      </c>
      <c r="AA5" s="38">
        <v>559988</v>
      </c>
      <c r="AB5" s="40">
        <v>41</v>
      </c>
    </row>
    <row r="6" spans="1:36" x14ac:dyDescent="0.25">
      <c r="A6" t="s">
        <v>3912</v>
      </c>
      <c r="B6" s="17">
        <v>155079480</v>
      </c>
      <c r="C6" s="517">
        <v>7.54</v>
      </c>
      <c r="D6" s="27">
        <f>(C6+4.2+coefficient!$B$37)/0.9*1.19</f>
        <v>22.134</v>
      </c>
      <c r="E6" s="27">
        <f>(C6+4.2+coefficient!$B$37)/0.95</f>
        <v>17.621052631578952</v>
      </c>
      <c r="F6" s="29"/>
      <c r="G6" s="46">
        <v>5</v>
      </c>
      <c r="H6" s="32">
        <f>(C6+4.2+coefficient!$B$34)/0.85*1.19</f>
        <v>22.036000000000001</v>
      </c>
      <c r="I6" s="10">
        <v>294</v>
      </c>
      <c r="J6" s="10">
        <v>155079480</v>
      </c>
      <c r="K6" s="33">
        <v>47898</v>
      </c>
      <c r="L6" s="7">
        <f t="shared" si="0"/>
        <v>23.316156818181817</v>
      </c>
      <c r="M6" s="7">
        <v>295</v>
      </c>
      <c r="N6" s="7">
        <v>155079480</v>
      </c>
      <c r="O6" s="34">
        <v>47901</v>
      </c>
      <c r="P6" s="353">
        <f>(C6+4.2+coefficient!$B$37)/0.88*1.19</f>
        <v>22.637045454545454</v>
      </c>
      <c r="Q6" s="8">
        <v>296</v>
      </c>
      <c r="R6" s="8">
        <v>155079480</v>
      </c>
      <c r="S6" s="9">
        <v>47900</v>
      </c>
      <c r="T6" s="54">
        <f t="shared" si="1"/>
        <v>15.875681818181818</v>
      </c>
      <c r="U6" s="50">
        <v>758</v>
      </c>
      <c r="V6" s="48">
        <v>155079480</v>
      </c>
      <c r="W6" s="50">
        <v>560009</v>
      </c>
      <c r="X6" s="51">
        <f t="shared" si="2"/>
        <v>18.416156818181818</v>
      </c>
      <c r="Y6" s="38">
        <v>759</v>
      </c>
      <c r="Z6" s="52">
        <v>155079480</v>
      </c>
      <c r="AA6" s="38">
        <v>560010</v>
      </c>
      <c r="AB6" s="40">
        <v>36</v>
      </c>
    </row>
    <row r="7" spans="1:36" x14ac:dyDescent="0.25">
      <c r="A7" t="s">
        <v>3913</v>
      </c>
      <c r="B7" s="17">
        <v>155079433</v>
      </c>
      <c r="C7" s="517">
        <v>7.8</v>
      </c>
      <c r="D7" s="27">
        <f>(C7+4.2+coefficient!$B$37)/0.9*1.19</f>
        <v>22.477777777777778</v>
      </c>
      <c r="E7" s="27">
        <f>(C7+4.2+coefficient!$B$37)/0.95</f>
        <v>17.894736842105264</v>
      </c>
      <c r="F7" s="29"/>
      <c r="G7" s="46">
        <v>6</v>
      </c>
      <c r="H7" s="32">
        <f>(C7+4.2+coefficient!$B$34)/0.85*1.19</f>
        <v>22.4</v>
      </c>
      <c r="I7" s="10">
        <v>294</v>
      </c>
      <c r="J7" s="10">
        <v>155079433</v>
      </c>
      <c r="K7" s="33">
        <v>47966</v>
      </c>
      <c r="L7" s="12">
        <f t="shared" si="0"/>
        <v>23.678295454545452</v>
      </c>
      <c r="M7" s="7">
        <v>295</v>
      </c>
      <c r="N7" s="7">
        <v>155079433</v>
      </c>
      <c r="O7" s="34">
        <v>47969</v>
      </c>
      <c r="P7" s="353">
        <f>(C7+4.2+coefficient!$B$37)/0.88*1.19</f>
        <v>22.98863636363636</v>
      </c>
      <c r="Q7" s="8">
        <v>296</v>
      </c>
      <c r="R7" s="8">
        <v>155079433</v>
      </c>
      <c r="S7" s="9">
        <v>47968</v>
      </c>
      <c r="T7" s="54">
        <f t="shared" si="1"/>
        <v>16.227272727272727</v>
      </c>
      <c r="U7" s="50">
        <v>758</v>
      </c>
      <c r="V7" s="48">
        <v>155079433</v>
      </c>
      <c r="W7" s="50">
        <v>559925</v>
      </c>
      <c r="X7" s="51">
        <f t="shared" si="2"/>
        <v>18.77829545454545</v>
      </c>
      <c r="Y7" s="38">
        <v>759</v>
      </c>
      <c r="Z7" s="52">
        <v>155079433</v>
      </c>
      <c r="AA7" s="38">
        <v>559926</v>
      </c>
      <c r="AB7" s="40">
        <v>84</v>
      </c>
    </row>
    <row r="8" spans="1:36" x14ac:dyDescent="0.25">
      <c r="A8" t="s">
        <v>3914</v>
      </c>
      <c r="B8" s="17">
        <v>155079443</v>
      </c>
      <c r="C8" s="517">
        <v>6.27</v>
      </c>
      <c r="D8" s="27">
        <f>(C8+4.2+coefficient!$B$37)/0.9*1.19</f>
        <v>20.454777777777775</v>
      </c>
      <c r="E8" s="27">
        <f>(C8+4.2+coefficient!$B$37)/0.95</f>
        <v>16.284210526315789</v>
      </c>
      <c r="F8" s="29"/>
      <c r="G8" s="46">
        <v>7</v>
      </c>
      <c r="H8" s="32">
        <f>(C8+4.2+coefficient!$B$34)/0.85*1.19</f>
        <v>20.257999999999999</v>
      </c>
      <c r="I8" s="10">
        <v>294</v>
      </c>
      <c r="J8" s="10">
        <v>155079443</v>
      </c>
      <c r="K8" s="33">
        <v>47993</v>
      </c>
      <c r="L8" s="7">
        <f t="shared" si="0"/>
        <v>21.547248863636362</v>
      </c>
      <c r="M8" s="7">
        <v>295</v>
      </c>
      <c r="N8" s="7">
        <v>155079443</v>
      </c>
      <c r="O8" s="34">
        <v>47996</v>
      </c>
      <c r="P8" s="353">
        <f>(C8+4.2+coefficient!$B$37)/0.88*1.19</f>
        <v>20.919659090909089</v>
      </c>
      <c r="Q8" s="8">
        <v>296</v>
      </c>
      <c r="R8" s="8">
        <v>155079443</v>
      </c>
      <c r="S8" s="9">
        <v>47995</v>
      </c>
      <c r="T8" s="54">
        <f t="shared" si="1"/>
        <v>14.158295454545453</v>
      </c>
      <c r="U8" s="50">
        <v>758</v>
      </c>
      <c r="V8" s="48">
        <v>155079443</v>
      </c>
      <c r="W8" s="50">
        <v>559943</v>
      </c>
      <c r="X8" s="51">
        <f t="shared" si="2"/>
        <v>16.647248863636364</v>
      </c>
      <c r="Y8" s="38">
        <v>759</v>
      </c>
      <c r="Z8" s="52">
        <v>155079443</v>
      </c>
      <c r="AA8" s="38">
        <v>559944</v>
      </c>
      <c r="AB8" s="40">
        <v>62</v>
      </c>
    </row>
    <row r="9" spans="1:36" x14ac:dyDescent="0.25">
      <c r="A9" t="s">
        <v>3915</v>
      </c>
      <c r="B9" s="17">
        <v>155079456</v>
      </c>
      <c r="C9" s="517">
        <v>15.33</v>
      </c>
      <c r="D9" s="27">
        <f>(C9+4.2+coefficient!$B$37)/0.9*1.19</f>
        <v>32.434111111111108</v>
      </c>
      <c r="E9" s="27">
        <f>(C9+4.2+coefficient!$B$37)/0.95</f>
        <v>25.821052631578951</v>
      </c>
      <c r="F9" s="29"/>
      <c r="G9" s="46">
        <v>8</v>
      </c>
      <c r="H9" s="32">
        <f>(C9+4.2+coefficient!$B$34)/0.85*1.19</f>
        <v>32.942</v>
      </c>
      <c r="I9" s="10">
        <v>294</v>
      </c>
      <c r="J9" s="10">
        <v>155079456</v>
      </c>
      <c r="K9" s="33">
        <v>12967</v>
      </c>
      <c r="L9" s="12">
        <f t="shared" si="0"/>
        <v>34.166387499999999</v>
      </c>
      <c r="M9" s="7">
        <v>295</v>
      </c>
      <c r="N9" s="7">
        <v>155079456</v>
      </c>
      <c r="O9" s="34">
        <v>12970</v>
      </c>
      <c r="P9" s="64">
        <f>(C9+4.2+coefficient!$B$37)/0.88*1.19</f>
        <v>33.171250000000001</v>
      </c>
      <c r="Q9" s="8">
        <v>296</v>
      </c>
      <c r="R9" s="8">
        <v>155079456</v>
      </c>
      <c r="S9" s="9">
        <v>12969</v>
      </c>
      <c r="T9" s="54">
        <f t="shared" si="1"/>
        <v>26.409886363636364</v>
      </c>
      <c r="U9" s="50">
        <v>758</v>
      </c>
      <c r="V9" s="48">
        <v>155079456</v>
      </c>
      <c r="W9" s="50">
        <v>559965</v>
      </c>
      <c r="X9" s="51">
        <f t="shared" si="2"/>
        <v>29.2663875</v>
      </c>
      <c r="Y9" s="38">
        <v>759</v>
      </c>
      <c r="Z9" s="52">
        <v>155079456</v>
      </c>
      <c r="AA9" s="38">
        <v>559966</v>
      </c>
      <c r="AB9" s="40">
        <v>35</v>
      </c>
    </row>
    <row r="10" spans="1:36" x14ac:dyDescent="0.25">
      <c r="A10" t="s">
        <v>3916</v>
      </c>
      <c r="B10" s="17">
        <v>155079469</v>
      </c>
      <c r="C10" s="517">
        <v>9.19</v>
      </c>
      <c r="D10" s="27">
        <f>(C10+4.2+coefficient!$B$37)/0.9*1.19</f>
        <v>24.315666666666665</v>
      </c>
      <c r="E10" s="27">
        <f>(C10+4.2+coefficient!$B$37)/0.95</f>
        <v>19.357894736842105</v>
      </c>
      <c r="F10" s="29"/>
      <c r="G10" s="46">
        <v>9</v>
      </c>
      <c r="H10" s="32">
        <f>(C10+4.2+coefficient!$B$34)/0.85*1.19</f>
        <v>24.346</v>
      </c>
      <c r="I10" s="10">
        <v>294</v>
      </c>
      <c r="J10" s="10">
        <v>155079469</v>
      </c>
      <c r="K10" s="33">
        <v>48045</v>
      </c>
      <c r="L10" s="352">
        <v>29.05</v>
      </c>
      <c r="M10" s="7">
        <v>295</v>
      </c>
      <c r="N10" s="7">
        <v>155079469</v>
      </c>
      <c r="O10" s="34">
        <v>48048</v>
      </c>
      <c r="P10" s="353">
        <f>(C10+4.2+coefficient!$B$37)/0.88*1.19</f>
        <v>24.868295454545454</v>
      </c>
      <c r="Q10" s="8">
        <v>296</v>
      </c>
      <c r="R10" s="8">
        <v>155079469</v>
      </c>
      <c r="S10" s="9">
        <v>48047</v>
      </c>
      <c r="T10" s="54">
        <f t="shared" si="1"/>
        <v>18.106931818181817</v>
      </c>
      <c r="U10" s="50">
        <v>758</v>
      </c>
      <c r="V10" s="48">
        <v>155079469</v>
      </c>
      <c r="W10" s="50">
        <v>559989</v>
      </c>
      <c r="X10" s="51">
        <f t="shared" si="2"/>
        <v>24.15</v>
      </c>
      <c r="Y10" s="38">
        <v>759</v>
      </c>
      <c r="Z10" s="52">
        <v>155079469</v>
      </c>
      <c r="AA10" s="38">
        <v>559990</v>
      </c>
      <c r="AB10" s="40">
        <v>39</v>
      </c>
      <c r="AE10">
        <v>1</v>
      </c>
      <c r="AF10">
        <v>29.05</v>
      </c>
      <c r="AG10">
        <v>0</v>
      </c>
    </row>
    <row r="11" spans="1:36" x14ac:dyDescent="0.25">
      <c r="A11" t="s">
        <v>3917</v>
      </c>
      <c r="B11" s="17">
        <v>160904012</v>
      </c>
      <c r="C11" s="517">
        <v>12.52</v>
      </c>
      <c r="D11" s="27">
        <f>(C11+4.2+coefficient!$B$37)/0.9*1.19</f>
        <v>28.718666666666664</v>
      </c>
      <c r="E11" s="27">
        <f>(C11+4.2+coefficient!$B$37)/0.95</f>
        <v>22.86315789473684</v>
      </c>
      <c r="F11" s="28"/>
      <c r="G11" s="46">
        <v>10</v>
      </c>
      <c r="H11" s="32">
        <f>(C11+4.2+coefficient!$B$34)/0.85*1.19</f>
        <v>29.007999999999996</v>
      </c>
      <c r="I11" s="10">
        <v>294</v>
      </c>
      <c r="J11" s="10">
        <v>160904012</v>
      </c>
      <c r="K11" s="33">
        <v>108986</v>
      </c>
      <c r="L11" s="7">
        <f t="shared" ref="L11:L17" si="3">P11*1.03</f>
        <v>30.252504545454542</v>
      </c>
      <c r="M11" s="7">
        <v>295</v>
      </c>
      <c r="N11" s="7">
        <v>160904012</v>
      </c>
      <c r="O11" s="34">
        <v>108988</v>
      </c>
      <c r="P11" s="353">
        <f>(C11+4.2+coefficient!$B$37)/0.88*1.19</f>
        <v>29.371363636363633</v>
      </c>
      <c r="Q11" s="8">
        <v>296</v>
      </c>
      <c r="R11" s="8">
        <v>160904012</v>
      </c>
      <c r="S11" s="9">
        <v>108987</v>
      </c>
      <c r="T11" s="54">
        <f t="shared" si="1"/>
        <v>22.61</v>
      </c>
      <c r="U11" s="50">
        <v>758</v>
      </c>
      <c r="V11" s="48">
        <v>160904012</v>
      </c>
      <c r="W11" s="50">
        <v>560663</v>
      </c>
      <c r="X11" s="51">
        <f t="shared" si="2"/>
        <v>25.352504545454543</v>
      </c>
      <c r="Y11" s="38">
        <v>759</v>
      </c>
      <c r="Z11" s="52">
        <v>160904012</v>
      </c>
      <c r="AA11" s="38">
        <v>560664</v>
      </c>
      <c r="AB11" s="40">
        <v>43</v>
      </c>
      <c r="AE11">
        <v>1</v>
      </c>
      <c r="AF11">
        <v>27.47</v>
      </c>
      <c r="AG11">
        <v>0</v>
      </c>
    </row>
    <row r="12" spans="1:36" x14ac:dyDescent="0.25">
      <c r="A12" t="s">
        <v>3918</v>
      </c>
      <c r="B12" s="17">
        <v>155079430</v>
      </c>
      <c r="C12" s="517">
        <v>5.43</v>
      </c>
      <c r="D12" s="27">
        <f>(C12+4.2+coefficient!$B$37)/0.9*1.19</f>
        <v>19.344111111111108</v>
      </c>
      <c r="E12" s="27">
        <f>(C12+4.2+coefficient!$B$37)/0.95</f>
        <v>15.4</v>
      </c>
      <c r="F12" s="29"/>
      <c r="G12" s="46">
        <v>11</v>
      </c>
      <c r="H12" s="32">
        <f>(C12+4.2+coefficient!$B$34)/0.85*1.19</f>
        <v>19.082000000000001</v>
      </c>
      <c r="I12" s="10">
        <v>294</v>
      </c>
      <c r="J12" s="10">
        <v>155079430</v>
      </c>
      <c r="K12" s="33">
        <v>48056</v>
      </c>
      <c r="L12" s="12">
        <f t="shared" si="3"/>
        <v>20.377262499999997</v>
      </c>
      <c r="M12" s="7">
        <v>295</v>
      </c>
      <c r="N12" s="7">
        <v>155079430</v>
      </c>
      <c r="O12" s="34">
        <v>48059</v>
      </c>
      <c r="P12" s="64">
        <f>(C12+4.2+coefficient!$B$37)/0.88*1.19</f>
        <v>19.783749999999998</v>
      </c>
      <c r="Q12" s="8">
        <v>296</v>
      </c>
      <c r="R12" s="8">
        <v>155079430</v>
      </c>
      <c r="S12" s="9">
        <v>48058</v>
      </c>
      <c r="T12" s="54">
        <f t="shared" si="1"/>
        <v>13.022386363636361</v>
      </c>
      <c r="U12" s="50">
        <v>758</v>
      </c>
      <c r="V12" s="48">
        <v>155079430</v>
      </c>
      <c r="W12" s="50">
        <v>559921</v>
      </c>
      <c r="X12" s="51">
        <f t="shared" si="2"/>
        <v>15.477262499999997</v>
      </c>
      <c r="Y12" s="38">
        <v>759</v>
      </c>
      <c r="Z12" s="52">
        <v>155079430</v>
      </c>
      <c r="AA12" s="38">
        <v>559922</v>
      </c>
      <c r="AB12" s="40">
        <v>43</v>
      </c>
    </row>
    <row r="13" spans="1:36" x14ac:dyDescent="0.25">
      <c r="A13" t="s">
        <v>3919</v>
      </c>
      <c r="B13" s="17">
        <v>155079445</v>
      </c>
      <c r="C13" s="517">
        <v>6.45</v>
      </c>
      <c r="D13" s="27">
        <f>(C13+4.2+coefficient!$B$37)/0.9*1.19</f>
        <v>20.692777777777778</v>
      </c>
      <c r="E13" s="27">
        <f>(C13+4.2+coefficient!$B$37)/0.95</f>
        <v>16.473684210526319</v>
      </c>
      <c r="F13" s="29"/>
      <c r="G13" s="46">
        <v>12</v>
      </c>
      <c r="H13" s="32">
        <f>(C13+4.2+coefficient!$B$34)/0.85*1.19</f>
        <v>20.509999999999998</v>
      </c>
      <c r="I13" s="10">
        <v>294</v>
      </c>
      <c r="J13" s="10">
        <v>155079445</v>
      </c>
      <c r="K13" s="33">
        <v>48100</v>
      </c>
      <c r="L13" s="7">
        <f t="shared" si="3"/>
        <v>21.797960227272728</v>
      </c>
      <c r="M13" s="7">
        <v>295</v>
      </c>
      <c r="N13" s="7">
        <v>155079445</v>
      </c>
      <c r="O13" s="34">
        <v>48103</v>
      </c>
      <c r="P13" s="353">
        <f>(C13+4.2+coefficient!$B$37)/0.88*1.19</f>
        <v>21.163068181818183</v>
      </c>
      <c r="Q13" s="8">
        <v>296</v>
      </c>
      <c r="R13" s="8">
        <v>155079445</v>
      </c>
      <c r="S13" s="9">
        <v>48102</v>
      </c>
      <c r="T13" s="54">
        <f t="shared" si="1"/>
        <v>14.401704545454546</v>
      </c>
      <c r="U13" s="50">
        <v>758</v>
      </c>
      <c r="V13" s="48">
        <v>155079445</v>
      </c>
      <c r="W13" s="50">
        <v>559947</v>
      </c>
      <c r="X13" s="51">
        <f t="shared" si="2"/>
        <v>16.897960227272726</v>
      </c>
      <c r="Y13" s="38">
        <v>759</v>
      </c>
      <c r="Z13" s="52">
        <v>155079445</v>
      </c>
      <c r="AA13" s="38">
        <v>559948</v>
      </c>
      <c r="AB13" s="40">
        <v>58</v>
      </c>
    </row>
    <row r="14" spans="1:36" x14ac:dyDescent="0.25">
      <c r="A14" t="s">
        <v>3920</v>
      </c>
      <c r="B14" s="17">
        <v>155079457</v>
      </c>
      <c r="C14" s="517">
        <v>11.99</v>
      </c>
      <c r="D14" s="27">
        <f>(C14+4.2+coefficient!$B$37)/0.9*1.19</f>
        <v>28.017888888888887</v>
      </c>
      <c r="E14" s="27">
        <f>(C14+4.2+coefficient!$B$37)/0.95</f>
        <v>22.305263157894739</v>
      </c>
      <c r="F14" s="29"/>
      <c r="G14" s="46">
        <v>13</v>
      </c>
      <c r="H14" s="32">
        <f>(C14+4.2+coefficient!$B$34)/0.85*1.19</f>
        <v>28.265999999999998</v>
      </c>
      <c r="I14" s="10">
        <v>294</v>
      </c>
      <c r="J14" s="10">
        <v>155079457</v>
      </c>
      <c r="K14" s="33">
        <v>48181</v>
      </c>
      <c r="L14" s="7">
        <f t="shared" si="3"/>
        <v>29.514298863636366</v>
      </c>
      <c r="M14" s="7">
        <v>295</v>
      </c>
      <c r="N14" s="7">
        <v>155079457</v>
      </c>
      <c r="O14" s="34">
        <v>48184</v>
      </c>
      <c r="P14" s="64">
        <f>(C14+4.2+coefficient!$B$37)/0.88*1.19</f>
        <v>28.654659090909092</v>
      </c>
      <c r="Q14" s="8">
        <v>296</v>
      </c>
      <c r="R14" s="8">
        <v>155079457</v>
      </c>
      <c r="S14" s="9">
        <v>48183</v>
      </c>
      <c r="T14" s="54">
        <f t="shared" si="1"/>
        <v>21.893295454545456</v>
      </c>
      <c r="U14" s="50">
        <v>758</v>
      </c>
      <c r="V14" s="48">
        <v>155079457</v>
      </c>
      <c r="W14" s="50">
        <v>559967</v>
      </c>
      <c r="X14" s="51">
        <f t="shared" si="2"/>
        <v>24.614298863636364</v>
      </c>
      <c r="Y14" s="38">
        <v>759</v>
      </c>
      <c r="Z14" s="52">
        <v>155079457</v>
      </c>
      <c r="AA14" s="38">
        <v>559968</v>
      </c>
      <c r="AB14" s="40">
        <v>33</v>
      </c>
    </row>
    <row r="15" spans="1:36" x14ac:dyDescent="0.25">
      <c r="A15" t="s">
        <v>3921</v>
      </c>
      <c r="B15" s="17">
        <v>155079466</v>
      </c>
      <c r="C15" s="517">
        <v>22.12</v>
      </c>
      <c r="D15" s="27">
        <f>(C15+4.2+coefficient!$B$37)/0.9*1.19</f>
        <v>41.411999999999992</v>
      </c>
      <c r="E15" s="27">
        <f>(C15+4.2+coefficient!$B$37)/0.95</f>
        <v>32.968421052631584</v>
      </c>
      <c r="F15" s="29"/>
      <c r="G15" s="46">
        <v>14</v>
      </c>
      <c r="H15" s="32">
        <f>(C15+4.2+coefficient!$B$34)/0.85*1.19</f>
        <v>42.448</v>
      </c>
      <c r="I15" s="10">
        <v>294</v>
      </c>
      <c r="J15" s="10">
        <v>155079466</v>
      </c>
      <c r="K15" s="33">
        <v>48305</v>
      </c>
      <c r="L15" s="7">
        <f t="shared" si="3"/>
        <v>43.623777272727274</v>
      </c>
      <c r="M15" s="7">
        <v>295</v>
      </c>
      <c r="N15" s="7">
        <v>155079466</v>
      </c>
      <c r="O15" s="34">
        <v>48308</v>
      </c>
      <c r="P15" s="64">
        <f>(C15+4.2+coefficient!$B$37)/0.88*1.19</f>
        <v>42.353181818181817</v>
      </c>
      <c r="Q15" s="8">
        <v>296</v>
      </c>
      <c r="R15" s="8">
        <v>155079466</v>
      </c>
      <c r="S15" s="9">
        <v>48307</v>
      </c>
      <c r="T15" s="54">
        <f t="shared" si="1"/>
        <v>35.591818181818184</v>
      </c>
      <c r="U15" s="50">
        <v>758</v>
      </c>
      <c r="V15" s="48">
        <v>155079466</v>
      </c>
      <c r="W15" s="50">
        <v>559983</v>
      </c>
      <c r="X15" s="51">
        <f t="shared" si="2"/>
        <v>38.723777272727276</v>
      </c>
      <c r="Y15" s="38">
        <v>759</v>
      </c>
      <c r="Z15" s="52">
        <v>155079466</v>
      </c>
      <c r="AA15" s="38">
        <v>559984</v>
      </c>
      <c r="AB15" s="40">
        <v>36</v>
      </c>
    </row>
    <row r="16" spans="1:36" x14ac:dyDescent="0.25">
      <c r="A16" t="s">
        <v>3922</v>
      </c>
      <c r="B16" s="17">
        <v>155079478</v>
      </c>
      <c r="C16" s="517">
        <v>6.29</v>
      </c>
      <c r="D16" s="27">
        <f>(C16+4.2+coefficient!$B$37)/0.9*1.19</f>
        <v>20.481222222222222</v>
      </c>
      <c r="E16" s="27">
        <f>(C16+4.2+coefficient!$B$37)/0.95</f>
        <v>16.305263157894739</v>
      </c>
      <c r="F16" s="29"/>
      <c r="G16" s="46">
        <v>15</v>
      </c>
      <c r="H16" s="32">
        <f>(C16+4.2+coefficient!$B$34)/0.85*1.19</f>
        <v>20.285999999999998</v>
      </c>
      <c r="I16" s="10">
        <v>294</v>
      </c>
      <c r="J16" s="10">
        <v>155079478</v>
      </c>
      <c r="K16" s="33">
        <v>48475</v>
      </c>
      <c r="L16" s="7">
        <f t="shared" si="3"/>
        <v>21.575105681818179</v>
      </c>
      <c r="M16" s="7">
        <v>295</v>
      </c>
      <c r="N16" s="7">
        <v>155079478</v>
      </c>
      <c r="O16" s="34">
        <v>48478</v>
      </c>
      <c r="P16" s="64">
        <f>(C16+4.2+coefficient!$B$37)/0.88*1.19</f>
        <v>20.946704545454544</v>
      </c>
      <c r="Q16" s="8">
        <v>296</v>
      </c>
      <c r="R16" s="8">
        <v>155079478</v>
      </c>
      <c r="S16" s="9">
        <v>48477</v>
      </c>
      <c r="T16" s="54">
        <f t="shared" si="1"/>
        <v>14.185340909090908</v>
      </c>
      <c r="U16" s="50">
        <v>758</v>
      </c>
      <c r="V16" s="48">
        <v>155079478</v>
      </c>
      <c r="W16" s="50">
        <v>560005</v>
      </c>
      <c r="X16" s="51">
        <f t="shared" si="2"/>
        <v>16.675105681818181</v>
      </c>
      <c r="Y16" s="38">
        <v>759</v>
      </c>
      <c r="Z16" s="52">
        <v>155079478</v>
      </c>
      <c r="AA16" s="38">
        <v>560006</v>
      </c>
      <c r="AB16" s="40">
        <v>36</v>
      </c>
    </row>
    <row r="17" spans="1:36" x14ac:dyDescent="0.25">
      <c r="A17" t="s">
        <v>3923</v>
      </c>
      <c r="B17" s="17">
        <v>155079489</v>
      </c>
      <c r="C17" s="517">
        <v>10.210000000000001</v>
      </c>
      <c r="D17" s="27">
        <f>(C17+4.2+coefficient!$B$37)/0.9*1.19</f>
        <v>25.664333333333332</v>
      </c>
      <c r="E17" s="27">
        <f>(C17+4.2+coefficient!$B$37)/0.95</f>
        <v>20.431578947368422</v>
      </c>
      <c r="F17" s="28"/>
      <c r="G17" s="46">
        <v>16</v>
      </c>
      <c r="H17" s="32">
        <f>(C17+4.2+coefficient!$B$34)/0.85*1.19</f>
        <v>25.774000000000001</v>
      </c>
      <c r="I17" s="10">
        <v>294</v>
      </c>
      <c r="J17" s="10">
        <v>155079489</v>
      </c>
      <c r="K17" s="33">
        <v>48493</v>
      </c>
      <c r="L17" s="7">
        <f t="shared" si="3"/>
        <v>27.035042045454549</v>
      </c>
      <c r="M17" s="7">
        <v>295</v>
      </c>
      <c r="N17" s="7">
        <v>155079489</v>
      </c>
      <c r="O17" s="34">
        <v>48496</v>
      </c>
      <c r="P17" s="64">
        <f>(C17+4.2+coefficient!$B$37)/0.88*1.19</f>
        <v>26.247613636363639</v>
      </c>
      <c r="Q17" s="8">
        <v>296</v>
      </c>
      <c r="R17" s="8">
        <v>155079489</v>
      </c>
      <c r="S17" s="9">
        <v>48495</v>
      </c>
      <c r="T17" s="54">
        <f t="shared" si="1"/>
        <v>19.486249999999998</v>
      </c>
      <c r="U17" s="50">
        <v>758</v>
      </c>
      <c r="V17" s="48">
        <v>155079489</v>
      </c>
      <c r="W17" s="50">
        <v>560027</v>
      </c>
      <c r="X17" s="51">
        <f t="shared" si="2"/>
        <v>22.135042045454547</v>
      </c>
      <c r="Y17" s="38">
        <v>759</v>
      </c>
      <c r="Z17" s="52">
        <v>155079489</v>
      </c>
      <c r="AA17" s="38">
        <v>560028</v>
      </c>
      <c r="AB17" s="40">
        <v>37</v>
      </c>
      <c r="AC17">
        <v>2</v>
      </c>
      <c r="AD17">
        <v>29.97</v>
      </c>
    </row>
    <row r="18" spans="1:36" x14ac:dyDescent="0.25">
      <c r="A18" t="s">
        <v>3924</v>
      </c>
      <c r="B18" s="17">
        <v>155079493</v>
      </c>
      <c r="C18" s="517">
        <v>6.61</v>
      </c>
      <c r="D18" s="27">
        <f>(C18+4.2+coefficient!$B$37)/0.9*1.19</f>
        <v>20.904333333333334</v>
      </c>
      <c r="E18" s="27">
        <f>(C18+4.2+coefficient!$B$37)/0.95</f>
        <v>16.642105263157895</v>
      </c>
      <c r="F18" s="28"/>
      <c r="G18" s="46">
        <v>17</v>
      </c>
      <c r="H18" s="32">
        <f>(C18+4.2+coefficient!$B$34)/0.85*1.19</f>
        <v>20.734000000000002</v>
      </c>
      <c r="I18" s="10">
        <v>294</v>
      </c>
      <c r="J18" s="10">
        <v>155079493</v>
      </c>
      <c r="K18" s="33">
        <v>48518</v>
      </c>
      <c r="L18" s="36">
        <v>22.02</v>
      </c>
      <c r="M18" s="7">
        <v>295</v>
      </c>
      <c r="N18" s="7">
        <v>155079493</v>
      </c>
      <c r="O18" s="34">
        <v>48521</v>
      </c>
      <c r="P18" s="64">
        <f>(C18+4.2+coefficient!$B$37)/0.88*1.19</f>
        <v>21.379431818181818</v>
      </c>
      <c r="Q18" s="8">
        <v>296</v>
      </c>
      <c r="R18" s="8">
        <v>155079493</v>
      </c>
      <c r="S18" s="9">
        <v>48520</v>
      </c>
      <c r="T18" s="54">
        <f t="shared" si="1"/>
        <v>14.618068181818183</v>
      </c>
      <c r="U18" s="50">
        <v>758</v>
      </c>
      <c r="V18" s="48">
        <v>155079493</v>
      </c>
      <c r="W18" s="50">
        <v>560035</v>
      </c>
      <c r="X18" s="51">
        <f t="shared" si="2"/>
        <v>17.119999999999997</v>
      </c>
      <c r="Y18" s="38">
        <v>759</v>
      </c>
      <c r="Z18" s="52">
        <v>155079493</v>
      </c>
      <c r="AA18" s="38">
        <v>560036</v>
      </c>
      <c r="AB18" s="40">
        <v>31</v>
      </c>
      <c r="AE18">
        <v>1</v>
      </c>
      <c r="AF18">
        <v>22.02</v>
      </c>
      <c r="AG18">
        <v>60.64</v>
      </c>
    </row>
    <row r="19" spans="1:36" x14ac:dyDescent="0.25">
      <c r="A19" t="s">
        <v>3925</v>
      </c>
      <c r="B19" s="17">
        <v>155079496</v>
      </c>
      <c r="C19" s="517">
        <v>6.95</v>
      </c>
      <c r="D19" s="27">
        <f>(C19+4.2+coefficient!$B$37)/0.9*1.19</f>
        <v>21.353888888888886</v>
      </c>
      <c r="E19" s="27">
        <f>(C19+4.2+coefficient!$B$37)/0.95</f>
        <v>17</v>
      </c>
      <c r="F19" s="29"/>
      <c r="G19" s="46">
        <v>18</v>
      </c>
      <c r="H19" s="32">
        <f>(C19+4.2+coefficient!$B$34)/0.85*1.19</f>
        <v>21.21</v>
      </c>
      <c r="I19" s="10">
        <v>294</v>
      </c>
      <c r="J19" s="10">
        <v>155079496</v>
      </c>
      <c r="K19" s="33">
        <v>48525</v>
      </c>
      <c r="L19" s="7">
        <f t="shared" ref="L19:L26" si="4">P19*1.03</f>
        <v>22.494380681818178</v>
      </c>
      <c r="M19" s="7">
        <v>295</v>
      </c>
      <c r="N19" s="7">
        <v>155079496</v>
      </c>
      <c r="O19" s="34">
        <v>48528</v>
      </c>
      <c r="P19" s="64">
        <f>(C19+4.2+coefficient!$B$37)/0.88*1.19</f>
        <v>21.839204545454542</v>
      </c>
      <c r="Q19" s="8">
        <v>296</v>
      </c>
      <c r="R19" s="8">
        <v>155079496</v>
      </c>
      <c r="S19" s="9">
        <v>48527</v>
      </c>
      <c r="T19" s="54">
        <f t="shared" si="1"/>
        <v>15.077840909090908</v>
      </c>
      <c r="U19" s="50">
        <v>758</v>
      </c>
      <c r="V19" s="48">
        <v>155079496</v>
      </c>
      <c r="W19" s="50">
        <v>560041</v>
      </c>
      <c r="X19" s="51">
        <f t="shared" si="2"/>
        <v>17.59438068181818</v>
      </c>
      <c r="Y19" s="38">
        <v>759</v>
      </c>
      <c r="Z19" s="52">
        <v>155079496</v>
      </c>
      <c r="AA19" s="38">
        <v>560042</v>
      </c>
      <c r="AB19" s="40">
        <v>31</v>
      </c>
    </row>
    <row r="20" spans="1:36" x14ac:dyDescent="0.25">
      <c r="A20" t="s">
        <v>3926</v>
      </c>
      <c r="B20" s="17">
        <v>155079499</v>
      </c>
      <c r="C20" s="517">
        <v>9.02</v>
      </c>
      <c r="D20" s="27">
        <f>(C20+4.2+coefficient!$B$37)/0.9*1.19</f>
        <v>24.090888888888887</v>
      </c>
      <c r="E20" s="27">
        <f>(C20+4.2+coefficient!$B$37)/0.95</f>
        <v>19.178947368421053</v>
      </c>
      <c r="F20" s="29"/>
      <c r="G20" s="46">
        <v>19</v>
      </c>
      <c r="H20" s="32">
        <f>(C20+4.2+coefficient!$B$34)/0.85*1.19</f>
        <v>24.107999999999997</v>
      </c>
      <c r="I20" s="10">
        <v>294</v>
      </c>
      <c r="J20" s="10">
        <v>155079499</v>
      </c>
      <c r="K20" s="33">
        <v>48824</v>
      </c>
      <c r="L20" s="7">
        <f t="shared" si="4"/>
        <v>28.1602</v>
      </c>
      <c r="M20" s="7">
        <v>295</v>
      </c>
      <c r="N20" s="7">
        <v>155079499</v>
      </c>
      <c r="O20" s="34">
        <v>48827</v>
      </c>
      <c r="P20" s="36">
        <v>27.34</v>
      </c>
      <c r="Q20" s="8">
        <v>296</v>
      </c>
      <c r="R20" s="8">
        <v>155079499</v>
      </c>
      <c r="S20" s="9">
        <v>48826</v>
      </c>
      <c r="T20" s="54">
        <f t="shared" si="1"/>
        <v>17.877045454545453</v>
      </c>
      <c r="U20" s="50">
        <v>758</v>
      </c>
      <c r="V20" s="48">
        <v>155079499</v>
      </c>
      <c r="W20" s="50">
        <v>560047</v>
      </c>
      <c r="X20" s="51">
        <f t="shared" si="2"/>
        <v>23.260199999999998</v>
      </c>
      <c r="Y20" s="38">
        <v>759</v>
      </c>
      <c r="Z20" s="52">
        <v>155079499</v>
      </c>
      <c r="AA20" s="38">
        <v>560048</v>
      </c>
      <c r="AB20" s="40">
        <v>33</v>
      </c>
      <c r="AH20">
        <v>2</v>
      </c>
      <c r="AI20">
        <v>27.34</v>
      </c>
      <c r="AJ20">
        <v>0</v>
      </c>
    </row>
    <row r="21" spans="1:36" x14ac:dyDescent="0.25">
      <c r="A21" t="s">
        <v>3927</v>
      </c>
      <c r="B21" s="17">
        <v>155079503</v>
      </c>
      <c r="C21" s="517">
        <v>5.82</v>
      </c>
      <c r="D21" s="27">
        <f>(C21+4.2+coefficient!$B$37)/0.9*1.19</f>
        <v>19.859777777777772</v>
      </c>
      <c r="E21" s="27">
        <f>(C21+4.2+coefficient!$B$37)/0.95</f>
        <v>15.810526315789474</v>
      </c>
      <c r="F21" s="29"/>
      <c r="G21" s="46">
        <v>20</v>
      </c>
      <c r="H21" s="32">
        <f>(C21+4.2+coefficient!$B$34)/0.85*1.19</f>
        <v>19.627999999999997</v>
      </c>
      <c r="I21" s="10">
        <v>294</v>
      </c>
      <c r="J21" s="10">
        <v>155079503</v>
      </c>
      <c r="K21" s="33">
        <v>48882</v>
      </c>
      <c r="L21" s="7">
        <f t="shared" si="4"/>
        <v>20.920470454545452</v>
      </c>
      <c r="M21" s="7">
        <v>295</v>
      </c>
      <c r="N21" s="7">
        <v>155079503</v>
      </c>
      <c r="O21" s="34">
        <v>48885</v>
      </c>
      <c r="P21" s="64">
        <f>(C21+4.2+coefficient!$B$37)/0.88*1.19</f>
        <v>20.311136363636361</v>
      </c>
      <c r="Q21" s="8">
        <v>296</v>
      </c>
      <c r="R21" s="8">
        <v>155079503</v>
      </c>
      <c r="S21" s="9">
        <v>48884</v>
      </c>
      <c r="T21" s="54">
        <f t="shared" si="1"/>
        <v>13.549772727272726</v>
      </c>
      <c r="U21" s="50">
        <v>758</v>
      </c>
      <c r="V21" s="48">
        <v>155079503</v>
      </c>
      <c r="W21" s="50">
        <v>560055</v>
      </c>
      <c r="X21" s="51">
        <f t="shared" si="2"/>
        <v>16.020470454545453</v>
      </c>
      <c r="Y21" s="38">
        <v>759</v>
      </c>
      <c r="Z21" s="52">
        <v>155079503</v>
      </c>
      <c r="AA21" s="38">
        <v>560056</v>
      </c>
      <c r="AB21" s="40">
        <v>34</v>
      </c>
    </row>
    <row r="22" spans="1:36" x14ac:dyDescent="0.25">
      <c r="A22" t="s">
        <v>3928</v>
      </c>
      <c r="B22" s="17">
        <v>155079448</v>
      </c>
      <c r="C22" s="517">
        <v>8.1999999999999993</v>
      </c>
      <c r="D22" s="27">
        <f>(C22+4.2+coefficient!$B$37)/0.9*1.19</f>
        <v>23.006666666666664</v>
      </c>
      <c r="E22" s="27">
        <f>(C22+4.2+coefficient!$B$37)/0.95</f>
        <v>18.315789473684209</v>
      </c>
      <c r="F22" s="29"/>
      <c r="G22" s="46">
        <v>21</v>
      </c>
      <c r="H22" s="32">
        <f>(C22+4.2+coefficient!$B$34)/0.85*1.19</f>
        <v>22.959999999999997</v>
      </c>
      <c r="I22" s="10">
        <v>294</v>
      </c>
      <c r="J22" s="10">
        <v>155079448</v>
      </c>
      <c r="K22" s="33">
        <v>48986</v>
      </c>
      <c r="L22" s="7">
        <f t="shared" si="4"/>
        <v>24.235431818181812</v>
      </c>
      <c r="M22" s="7">
        <v>295</v>
      </c>
      <c r="N22" s="7">
        <v>155079448</v>
      </c>
      <c r="O22" s="34">
        <v>48989</v>
      </c>
      <c r="P22" s="64">
        <f>(C22+4.2+coefficient!$B$37)/0.88*1.19</f>
        <v>23.529545454545449</v>
      </c>
      <c r="Q22" s="8">
        <v>296</v>
      </c>
      <c r="R22" s="8">
        <v>155079448</v>
      </c>
      <c r="S22" s="9">
        <v>48988</v>
      </c>
      <c r="T22" s="54">
        <f t="shared" si="1"/>
        <v>16.768181818181816</v>
      </c>
      <c r="U22" s="50">
        <v>758</v>
      </c>
      <c r="V22" s="48">
        <v>155079448</v>
      </c>
      <c r="W22" s="50">
        <v>559951</v>
      </c>
      <c r="X22" s="51">
        <f t="shared" si="2"/>
        <v>19.33543181818181</v>
      </c>
      <c r="Y22" s="38">
        <v>759</v>
      </c>
      <c r="Z22" s="52">
        <v>155079448</v>
      </c>
      <c r="AA22" s="38">
        <v>559952</v>
      </c>
      <c r="AB22" s="40">
        <v>31</v>
      </c>
    </row>
    <row r="23" spans="1:36" x14ac:dyDescent="0.25">
      <c r="A23" t="s">
        <v>3929</v>
      </c>
      <c r="B23" s="17">
        <v>155079459</v>
      </c>
      <c r="C23" s="517">
        <v>20.91</v>
      </c>
      <c r="D23" s="27">
        <f>(C23+4.2+coefficient!$B$37)/0.9*1.19</f>
        <v>39.812111111111108</v>
      </c>
      <c r="E23" s="27">
        <f>(C23+4.2+coefficient!$B$37)/0.95</f>
        <v>31.694736842105264</v>
      </c>
      <c r="F23" s="29"/>
      <c r="G23" s="46">
        <v>22</v>
      </c>
      <c r="H23" s="32">
        <f>(C23+4.2+coefficient!$B$34)/0.85*1.19</f>
        <v>40.754000000000005</v>
      </c>
      <c r="I23" s="10">
        <v>294</v>
      </c>
      <c r="J23" s="10">
        <v>155079459</v>
      </c>
      <c r="K23" s="33">
        <v>49001</v>
      </c>
      <c r="L23" s="7">
        <f t="shared" si="4"/>
        <v>41.938439772727278</v>
      </c>
      <c r="M23" s="7">
        <v>295</v>
      </c>
      <c r="N23" s="7">
        <v>155079459</v>
      </c>
      <c r="O23" s="34">
        <v>49004</v>
      </c>
      <c r="P23" s="64">
        <f>(C23+4.2+coefficient!$B$37)/0.88*1.19</f>
        <v>40.71693181818182</v>
      </c>
      <c r="Q23" s="8">
        <v>296</v>
      </c>
      <c r="R23" s="8">
        <v>155079459</v>
      </c>
      <c r="S23" s="9">
        <v>49003</v>
      </c>
      <c r="T23" s="54">
        <f t="shared" si="1"/>
        <v>33.95556818181818</v>
      </c>
      <c r="U23" s="50">
        <v>758</v>
      </c>
      <c r="V23" s="48">
        <v>155079459</v>
      </c>
      <c r="W23" s="50">
        <v>559971</v>
      </c>
      <c r="X23" s="51">
        <f t="shared" si="2"/>
        <v>37.03843977272728</v>
      </c>
      <c r="Y23" s="38">
        <v>759</v>
      </c>
      <c r="Z23" s="52">
        <v>155079459</v>
      </c>
      <c r="AA23" s="38">
        <v>559972</v>
      </c>
      <c r="AB23" s="40">
        <v>29</v>
      </c>
    </row>
    <row r="24" spans="1:36" x14ac:dyDescent="0.25">
      <c r="A24" t="s">
        <v>3930</v>
      </c>
      <c r="B24" s="17">
        <v>155079472</v>
      </c>
      <c r="C24" s="517">
        <v>12.43</v>
      </c>
      <c r="D24" s="27">
        <f>(C24+4.2+coefficient!$B$37)/0.9*1.19</f>
        <v>28.599666666666664</v>
      </c>
      <c r="E24" s="27">
        <f>(C24+4.2+coefficient!$B$37)/0.95</f>
        <v>22.768421052631577</v>
      </c>
      <c r="F24" s="29"/>
      <c r="G24" s="46">
        <v>23</v>
      </c>
      <c r="H24" s="32">
        <f>(C24+4.2+coefficient!$B$34)/0.85*1.19</f>
        <v>28.881999999999998</v>
      </c>
      <c r="I24" s="10">
        <v>294</v>
      </c>
      <c r="J24" s="10">
        <v>155079472</v>
      </c>
      <c r="K24" s="33">
        <v>49005</v>
      </c>
      <c r="L24" s="7">
        <f t="shared" si="4"/>
        <v>30.127148863636361</v>
      </c>
      <c r="M24" s="7">
        <v>295</v>
      </c>
      <c r="N24" s="7">
        <v>155079472</v>
      </c>
      <c r="O24" s="34">
        <v>49008</v>
      </c>
      <c r="P24" s="64">
        <f>(C24+4.2+coefficient!$B$37)/0.88*1.19</f>
        <v>29.249659090909088</v>
      </c>
      <c r="Q24" s="8">
        <v>296</v>
      </c>
      <c r="R24" s="8">
        <v>155079472</v>
      </c>
      <c r="S24" s="9">
        <v>49007</v>
      </c>
      <c r="T24" s="54">
        <f t="shared" si="1"/>
        <v>22.488295454545451</v>
      </c>
      <c r="U24" s="50">
        <v>758</v>
      </c>
      <c r="V24" s="48">
        <v>155079472</v>
      </c>
      <c r="W24" s="50">
        <v>559993</v>
      </c>
      <c r="X24" s="51">
        <f t="shared" si="2"/>
        <v>25.227148863636359</v>
      </c>
      <c r="Y24" s="38">
        <v>759</v>
      </c>
      <c r="Z24" s="52">
        <v>155079472</v>
      </c>
      <c r="AA24" s="38">
        <v>559994</v>
      </c>
      <c r="AB24" s="40">
        <v>28</v>
      </c>
    </row>
    <row r="25" spans="1:36" x14ac:dyDescent="0.25">
      <c r="A25" t="s">
        <v>3931</v>
      </c>
      <c r="B25" s="17">
        <v>155079481</v>
      </c>
      <c r="C25" s="517">
        <v>15.81</v>
      </c>
      <c r="D25" s="27">
        <f>(C25+4.2+coefficient!$B$37)/0.9*1.19</f>
        <v>33.068777777777782</v>
      </c>
      <c r="E25" s="27">
        <f>(C25+4.2+coefficient!$B$37)/0.95</f>
        <v>26.326315789473686</v>
      </c>
      <c r="F25" s="29"/>
      <c r="G25" s="46">
        <v>24</v>
      </c>
      <c r="H25" s="32">
        <f>(C25+4.2+coefficient!$B$34)/0.85*1.19</f>
        <v>33.614000000000004</v>
      </c>
      <c r="I25" s="10">
        <v>294</v>
      </c>
      <c r="J25" s="10">
        <v>155079481</v>
      </c>
      <c r="K25" s="33">
        <v>49009</v>
      </c>
      <c r="L25" s="7">
        <f t="shared" si="4"/>
        <v>34.834951136363635</v>
      </c>
      <c r="M25" s="7">
        <v>295</v>
      </c>
      <c r="N25" s="7">
        <v>155079481</v>
      </c>
      <c r="O25" s="34">
        <v>49012</v>
      </c>
      <c r="P25" s="64">
        <f>(C25+4.2+coefficient!$B$37)/0.88*1.19</f>
        <v>33.820340909090909</v>
      </c>
      <c r="Q25" s="8">
        <v>296</v>
      </c>
      <c r="R25" s="8">
        <v>155079481</v>
      </c>
      <c r="S25" s="9">
        <v>49011</v>
      </c>
      <c r="T25" s="54">
        <f t="shared" si="1"/>
        <v>27.058977272727276</v>
      </c>
      <c r="U25" s="50">
        <v>758</v>
      </c>
      <c r="V25" s="48">
        <v>155079481</v>
      </c>
      <c r="W25" s="50">
        <v>560011</v>
      </c>
      <c r="X25" s="51">
        <f t="shared" si="2"/>
        <v>29.934951136363637</v>
      </c>
      <c r="Y25" s="38">
        <v>759</v>
      </c>
      <c r="Z25" s="52">
        <v>155079481</v>
      </c>
      <c r="AA25" s="38">
        <v>560012</v>
      </c>
      <c r="AB25" s="40">
        <v>32</v>
      </c>
    </row>
    <row r="26" spans="1:36" x14ac:dyDescent="0.25">
      <c r="A26" t="s">
        <v>3932</v>
      </c>
      <c r="B26" s="17">
        <v>155079485</v>
      </c>
      <c r="C26" s="517">
        <v>8.9</v>
      </c>
      <c r="D26" s="27">
        <f>(C26+4.2+coefficient!$B$37)/0.9*1.19</f>
        <v>23.932222222222222</v>
      </c>
      <c r="E26" s="27">
        <f>(C26+4.2+coefficient!$B$37)/0.95</f>
        <v>19.05263157894737</v>
      </c>
      <c r="F26" s="29"/>
      <c r="G26" s="46">
        <v>25</v>
      </c>
      <c r="H26" s="32">
        <f>(C26+4.2+coefficient!$B$34)/0.85*1.19</f>
        <v>23.94</v>
      </c>
      <c r="I26" s="10">
        <v>294</v>
      </c>
      <c r="J26" s="10">
        <v>155079485</v>
      </c>
      <c r="K26" s="33">
        <v>49013</v>
      </c>
      <c r="L26" s="7">
        <f t="shared" si="4"/>
        <v>25.210420454545456</v>
      </c>
      <c r="M26" s="7">
        <v>295</v>
      </c>
      <c r="N26" s="7">
        <v>155079485</v>
      </c>
      <c r="O26" s="34">
        <v>49016</v>
      </c>
      <c r="P26" s="64">
        <f>(C26+4.2+coefficient!$B$37)/0.88*1.19</f>
        <v>24.476136363636364</v>
      </c>
      <c r="Q26" s="8">
        <v>296</v>
      </c>
      <c r="R26" s="8">
        <v>155079485</v>
      </c>
      <c r="S26" s="9">
        <v>49015</v>
      </c>
      <c r="T26" s="54">
        <f t="shared" si="1"/>
        <v>17.714772727272727</v>
      </c>
      <c r="U26" s="50">
        <v>758</v>
      </c>
      <c r="V26" s="48">
        <v>155079485</v>
      </c>
      <c r="W26" s="50">
        <v>560019</v>
      </c>
      <c r="X26" s="51">
        <f t="shared" si="2"/>
        <v>20.310420454545458</v>
      </c>
      <c r="Y26" s="38">
        <v>759</v>
      </c>
      <c r="Z26" s="52">
        <v>155079485</v>
      </c>
      <c r="AA26" s="38">
        <v>560020</v>
      </c>
      <c r="AB26" s="40">
        <v>29</v>
      </c>
      <c r="AC26">
        <v>1</v>
      </c>
      <c r="AD26">
        <v>28.74</v>
      </c>
    </row>
    <row r="27" spans="1:36" x14ac:dyDescent="0.25">
      <c r="A27" t="s">
        <v>3933</v>
      </c>
      <c r="B27" s="17">
        <v>155079486</v>
      </c>
      <c r="C27" s="517">
        <v>11.41</v>
      </c>
      <c r="D27" s="27">
        <f>(C27+4.2+coefficient!$B$37)/0.9*1.19</f>
        <v>27.250999999999998</v>
      </c>
      <c r="E27" s="27">
        <f>(C27+4.2+coefficient!$B$37)/0.95</f>
        <v>21.694736842105264</v>
      </c>
      <c r="F27" s="29"/>
      <c r="G27" s="46">
        <v>26</v>
      </c>
      <c r="H27" s="32">
        <f>(C27+4.2+coefficient!$B$34)/0.85*1.19</f>
        <v>27.453999999999997</v>
      </c>
      <c r="I27" s="10">
        <v>294</v>
      </c>
      <c r="J27" s="10">
        <v>155079486</v>
      </c>
      <c r="K27" s="33">
        <v>52676</v>
      </c>
      <c r="L27" s="36">
        <v>31.49</v>
      </c>
      <c r="M27" s="7">
        <v>295</v>
      </c>
      <c r="N27" s="7">
        <v>155079486</v>
      </c>
      <c r="O27" s="34">
        <v>52679</v>
      </c>
      <c r="P27" s="64">
        <f>(C27+4.2+coefficient!$B$37)/0.88*1.19</f>
        <v>27.870340909090906</v>
      </c>
      <c r="Q27" s="8">
        <v>296</v>
      </c>
      <c r="R27" s="8">
        <v>155079486</v>
      </c>
      <c r="S27" s="9">
        <v>52678</v>
      </c>
      <c r="T27" s="54">
        <f t="shared" si="1"/>
        <v>21.108977272727273</v>
      </c>
      <c r="U27" s="50">
        <v>758</v>
      </c>
      <c r="V27" s="48">
        <v>155079486</v>
      </c>
      <c r="W27" s="50">
        <v>560021</v>
      </c>
      <c r="X27" s="51">
        <f t="shared" si="2"/>
        <v>26.589999999999996</v>
      </c>
      <c r="Y27" s="38">
        <v>759</v>
      </c>
      <c r="Z27" s="52">
        <v>155079486</v>
      </c>
      <c r="AA27" s="38">
        <v>560022</v>
      </c>
      <c r="AB27" s="40">
        <v>37</v>
      </c>
      <c r="AC27">
        <v>1</v>
      </c>
      <c r="AD27">
        <v>30.25</v>
      </c>
      <c r="AE27">
        <v>1</v>
      </c>
      <c r="AF27">
        <v>31.49</v>
      </c>
      <c r="AG27">
        <v>0</v>
      </c>
    </row>
    <row r="28" spans="1:36" x14ac:dyDescent="0.25">
      <c r="A28" t="s">
        <v>3934</v>
      </c>
      <c r="B28" s="17">
        <v>155079488</v>
      </c>
      <c r="C28" s="517">
        <v>15.45</v>
      </c>
      <c r="D28" s="27">
        <f>(C28+4.2+coefficient!$B$37)/0.9*1.19</f>
        <v>32.592777777777769</v>
      </c>
      <c r="E28" s="27">
        <f>(C28+4.2+coefficient!$B$37)/0.95</f>
        <v>25.94736842105263</v>
      </c>
      <c r="F28" s="29"/>
      <c r="G28" s="46">
        <v>27</v>
      </c>
      <c r="H28" s="32">
        <f>(C28+4.2+coefficient!$B$34)/0.85*1.19</f>
        <v>33.11</v>
      </c>
      <c r="I28" s="10">
        <v>294</v>
      </c>
      <c r="J28" s="10">
        <v>155079488</v>
      </c>
      <c r="K28" s="33">
        <v>52805</v>
      </c>
      <c r="L28" s="7">
        <f t="shared" ref="L28:L62" si="5">P28*1.03</f>
        <v>34.333528409090903</v>
      </c>
      <c r="M28" s="7">
        <v>295</v>
      </c>
      <c r="N28" s="7">
        <v>155079488</v>
      </c>
      <c r="O28" s="34">
        <v>52808</v>
      </c>
      <c r="P28" s="64">
        <f>(C28+4.2+coefficient!$B$37)/0.88*1.19</f>
        <v>33.333522727272722</v>
      </c>
      <c r="Q28" s="8">
        <v>296</v>
      </c>
      <c r="R28" s="8">
        <v>155079488</v>
      </c>
      <c r="S28" s="9">
        <v>52807</v>
      </c>
      <c r="T28" s="54">
        <f t="shared" si="1"/>
        <v>26.572159090909089</v>
      </c>
      <c r="U28" s="50">
        <v>758</v>
      </c>
      <c r="V28" s="48">
        <v>155079488</v>
      </c>
      <c r="W28" s="50">
        <v>560025</v>
      </c>
      <c r="X28" s="51">
        <f t="shared" si="2"/>
        <v>29.433528409090904</v>
      </c>
      <c r="Y28" s="38">
        <v>759</v>
      </c>
      <c r="Z28" s="52">
        <v>155079488</v>
      </c>
      <c r="AA28" s="38">
        <v>560026</v>
      </c>
      <c r="AB28" s="40">
        <v>29</v>
      </c>
      <c r="AC28">
        <v>1</v>
      </c>
      <c r="AD28">
        <v>37.31</v>
      </c>
      <c r="AE28">
        <v>4</v>
      </c>
      <c r="AF28">
        <v>34.33</v>
      </c>
      <c r="AG28">
        <v>0</v>
      </c>
    </row>
    <row r="29" spans="1:36" x14ac:dyDescent="0.25">
      <c r="A29" t="s">
        <v>3935</v>
      </c>
      <c r="B29" s="17">
        <v>155079491</v>
      </c>
      <c r="C29" s="517">
        <v>11.46</v>
      </c>
      <c r="D29" s="27">
        <f>(C29+4.2+coefficient!$B$37)/0.9*1.19</f>
        <v>27.31711111111111</v>
      </c>
      <c r="E29" s="27">
        <f>(C29+4.2+coefficient!$B$37)/0.95</f>
        <v>21.747368421052634</v>
      </c>
      <c r="F29" s="29"/>
      <c r="G29" s="46">
        <v>28</v>
      </c>
      <c r="H29" s="32">
        <f>(C29+4.2+coefficient!$B$34)/0.85*1.19</f>
        <v>27.523999999999997</v>
      </c>
      <c r="I29" s="10">
        <v>294</v>
      </c>
      <c r="J29" s="10">
        <v>155079491</v>
      </c>
      <c r="K29" s="33">
        <v>52879</v>
      </c>
      <c r="L29" s="7">
        <f t="shared" si="5"/>
        <v>28.776093181818183</v>
      </c>
      <c r="M29" s="7">
        <v>295</v>
      </c>
      <c r="N29" s="7">
        <v>155079491</v>
      </c>
      <c r="O29" s="34">
        <v>52882</v>
      </c>
      <c r="P29" s="64">
        <f>(C29+4.2+coefficient!$B$37)/0.88*1.19</f>
        <v>27.937954545454545</v>
      </c>
      <c r="Q29" s="8">
        <v>296</v>
      </c>
      <c r="R29" s="8">
        <v>155079491</v>
      </c>
      <c r="S29" s="9">
        <v>52881</v>
      </c>
      <c r="T29" s="54">
        <f t="shared" si="1"/>
        <v>21.176590909090908</v>
      </c>
      <c r="U29" s="50">
        <v>758</v>
      </c>
      <c r="V29" s="48">
        <v>155079491</v>
      </c>
      <c r="W29" s="50">
        <v>560031</v>
      </c>
      <c r="X29" s="51">
        <f t="shared" si="2"/>
        <v>23.876093181818185</v>
      </c>
      <c r="Y29" s="38">
        <v>759</v>
      </c>
      <c r="Z29" s="52">
        <v>155079491</v>
      </c>
      <c r="AA29" s="38">
        <v>560032</v>
      </c>
      <c r="AB29" s="40">
        <v>25</v>
      </c>
    </row>
    <row r="30" spans="1:36" x14ac:dyDescent="0.25">
      <c r="A30" t="s">
        <v>3936</v>
      </c>
      <c r="B30" s="17">
        <v>155079497</v>
      </c>
      <c r="C30" s="517">
        <v>6.3</v>
      </c>
      <c r="D30" s="27">
        <f>(C30+4.2+coefficient!$B$37)/0.9*1.19</f>
        <v>20.494444444444444</v>
      </c>
      <c r="E30" s="27">
        <f>(C30+4.2+coefficient!$B$37)/0.95</f>
        <v>16.315789473684212</v>
      </c>
      <c r="F30" s="29"/>
      <c r="G30" s="46">
        <v>29</v>
      </c>
      <c r="H30" s="32">
        <f>(C30+4.2+coefficient!$B$34)/0.85*1.19</f>
        <v>20.299999999999997</v>
      </c>
      <c r="I30" s="10">
        <v>294</v>
      </c>
      <c r="J30" s="10">
        <v>155079497</v>
      </c>
      <c r="K30" s="33">
        <v>52907</v>
      </c>
      <c r="L30" s="7">
        <f t="shared" si="5"/>
        <v>21.589034090909088</v>
      </c>
      <c r="M30" s="7">
        <v>295</v>
      </c>
      <c r="N30" s="7">
        <v>155079497</v>
      </c>
      <c r="O30" s="34">
        <v>52910</v>
      </c>
      <c r="P30" s="64">
        <f>(C30+4.2+coefficient!$B$37)/0.88*1.19</f>
        <v>20.96022727272727</v>
      </c>
      <c r="Q30" s="8">
        <v>296</v>
      </c>
      <c r="R30" s="8">
        <v>155079497</v>
      </c>
      <c r="S30" s="9">
        <v>52909</v>
      </c>
      <c r="T30" s="54">
        <f t="shared" si="1"/>
        <v>14.198863636363635</v>
      </c>
      <c r="U30" s="50">
        <v>758</v>
      </c>
      <c r="V30" s="48">
        <v>155079497</v>
      </c>
      <c r="W30" s="50">
        <v>560043</v>
      </c>
      <c r="X30" s="51">
        <f t="shared" si="2"/>
        <v>16.68903409090909</v>
      </c>
      <c r="Y30" s="38">
        <v>759</v>
      </c>
      <c r="Z30" s="52">
        <v>155079497</v>
      </c>
      <c r="AA30" s="38">
        <v>560044</v>
      </c>
      <c r="AB30" s="40">
        <v>40</v>
      </c>
    </row>
    <row r="31" spans="1:36" s="4" customFormat="1" x14ac:dyDescent="0.25">
      <c r="A31" s="4" t="s">
        <v>3937</v>
      </c>
      <c r="B31" s="16">
        <v>155079501</v>
      </c>
      <c r="C31" s="518">
        <v>11.2</v>
      </c>
      <c r="D31" s="30">
        <f>(C31+4.2+coefficient!$B$37)/0.9*1.19</f>
        <v>26.973333333333329</v>
      </c>
      <c r="E31" s="30">
        <f>(C31+4.2+coefficient!$B$37)/0.95</f>
        <v>21.473684210526315</v>
      </c>
      <c r="F31" s="31"/>
      <c r="G31" s="46">
        <v>30</v>
      </c>
      <c r="H31" s="32">
        <f>(C31+4.2+coefficient!$B$34)/0.85*1.19</f>
        <v>27.16</v>
      </c>
      <c r="I31" s="10">
        <v>294</v>
      </c>
      <c r="J31" s="10">
        <v>155079501</v>
      </c>
      <c r="K31" s="33">
        <v>108923</v>
      </c>
      <c r="L31" s="7">
        <f t="shared" si="5"/>
        <v>28.413954545454541</v>
      </c>
      <c r="M31" s="7">
        <v>295</v>
      </c>
      <c r="N31" s="7">
        <v>155079501</v>
      </c>
      <c r="O31" s="34">
        <v>108925</v>
      </c>
      <c r="P31" s="64">
        <f>(C31+4.2+coefficient!$B$37)/0.88*1.19</f>
        <v>27.586363636363632</v>
      </c>
      <c r="Q31" s="8">
        <v>296</v>
      </c>
      <c r="R31" s="8">
        <v>155079501</v>
      </c>
      <c r="S31" s="9">
        <v>108924</v>
      </c>
      <c r="T31" s="54">
        <f t="shared" si="1"/>
        <v>20.824999999999999</v>
      </c>
      <c r="U31" s="50">
        <v>758</v>
      </c>
      <c r="V31" s="49">
        <v>155079501</v>
      </c>
      <c r="W31" s="50">
        <v>560051</v>
      </c>
      <c r="X31" s="51">
        <f t="shared" si="2"/>
        <v>23.513954545454538</v>
      </c>
      <c r="Y31" s="38">
        <v>759</v>
      </c>
      <c r="Z31" s="53">
        <v>155079501</v>
      </c>
      <c r="AA31" s="38">
        <v>560052</v>
      </c>
      <c r="AB31" s="40">
        <v>0</v>
      </c>
      <c r="AC31"/>
      <c r="AD31"/>
      <c r="AE31"/>
      <c r="AF31"/>
      <c r="AG31"/>
      <c r="AH31"/>
      <c r="AI31"/>
      <c r="AJ31"/>
    </row>
    <row r="32" spans="1:36" x14ac:dyDescent="0.25">
      <c r="A32" t="s">
        <v>3938</v>
      </c>
      <c r="B32" s="17">
        <v>155079441</v>
      </c>
      <c r="C32" s="517">
        <v>4.8899999999999997</v>
      </c>
      <c r="D32" s="27">
        <f>(C32+4.2+coefficient!$B$37)/0.9*1.19</f>
        <v>18.630111111111109</v>
      </c>
      <c r="E32" s="27">
        <f>(C32+4.2+coefficient!$B$37)/0.95</f>
        <v>14.831578947368422</v>
      </c>
      <c r="F32" s="29"/>
      <c r="G32" s="46">
        <v>31</v>
      </c>
      <c r="H32" s="32">
        <f>(C32+4.2+coefficient!$B$34)/0.85*1.19</f>
        <v>18.326000000000001</v>
      </c>
      <c r="I32" s="10">
        <v>294</v>
      </c>
      <c r="J32" s="10">
        <v>155079441</v>
      </c>
      <c r="K32" s="33">
        <v>52925</v>
      </c>
      <c r="L32" s="7">
        <f t="shared" si="5"/>
        <v>19.625128409090912</v>
      </c>
      <c r="M32" s="7">
        <v>295</v>
      </c>
      <c r="N32" s="7">
        <v>155079441</v>
      </c>
      <c r="O32" s="34">
        <v>52928</v>
      </c>
      <c r="P32" s="64">
        <f>(C32+4.2+coefficient!$B$37)/0.88*1.19</f>
        <v>19.053522727272728</v>
      </c>
      <c r="Q32" s="8">
        <v>296</v>
      </c>
      <c r="R32" s="8">
        <v>155079441</v>
      </c>
      <c r="S32" s="9">
        <v>52927</v>
      </c>
      <c r="T32" s="54">
        <f t="shared" si="1"/>
        <v>12.292159090909092</v>
      </c>
      <c r="U32" s="50">
        <v>758</v>
      </c>
      <c r="V32" s="48">
        <v>155079441</v>
      </c>
      <c r="W32" s="50">
        <v>559939</v>
      </c>
      <c r="X32" s="51">
        <f t="shared" si="2"/>
        <v>14.725128409090912</v>
      </c>
      <c r="Y32" s="38">
        <v>759</v>
      </c>
      <c r="Z32" s="52">
        <v>155079441</v>
      </c>
      <c r="AA32" s="38">
        <v>559940</v>
      </c>
      <c r="AB32" s="40">
        <v>54</v>
      </c>
    </row>
    <row r="33" spans="1:36" x14ac:dyDescent="0.25">
      <c r="A33" t="s">
        <v>3939</v>
      </c>
      <c r="B33" s="17">
        <v>155079452</v>
      </c>
      <c r="C33" s="517">
        <v>6.19</v>
      </c>
      <c r="D33" s="27">
        <f>(C33+4.2+coefficient!$B$37)/0.9*1.19</f>
        <v>20.349</v>
      </c>
      <c r="E33" s="27">
        <f>(C33+4.2+coefficient!$B$37)/0.95</f>
        <v>16.200000000000003</v>
      </c>
      <c r="F33" s="29"/>
      <c r="G33" s="46">
        <v>32</v>
      </c>
      <c r="H33" s="32">
        <f>(C33+4.2+coefficient!$B$34)/0.85*1.19</f>
        <v>20.146000000000001</v>
      </c>
      <c r="I33" s="10">
        <v>294</v>
      </c>
      <c r="J33" s="10">
        <v>155079452</v>
      </c>
      <c r="K33" s="33">
        <v>52997</v>
      </c>
      <c r="L33" s="7">
        <f t="shared" si="5"/>
        <v>21.435821590909089</v>
      </c>
      <c r="M33" s="7">
        <v>295</v>
      </c>
      <c r="N33" s="7">
        <v>155079452</v>
      </c>
      <c r="O33" s="34">
        <v>53000</v>
      </c>
      <c r="P33" s="64">
        <f>(C33+4.2+coefficient!$B$37)/0.88*1.19</f>
        <v>20.81147727272727</v>
      </c>
      <c r="Q33" s="8">
        <v>296</v>
      </c>
      <c r="R33" s="8">
        <v>155079452</v>
      </c>
      <c r="S33" s="9">
        <v>52999</v>
      </c>
      <c r="T33" s="54">
        <f t="shared" si="1"/>
        <v>14.050113636363635</v>
      </c>
      <c r="U33" s="50">
        <v>758</v>
      </c>
      <c r="V33" s="48">
        <v>155079452</v>
      </c>
      <c r="W33" s="50">
        <v>559959</v>
      </c>
      <c r="X33" s="51">
        <f t="shared" si="2"/>
        <v>16.535821590909087</v>
      </c>
      <c r="Y33" s="38">
        <v>759</v>
      </c>
      <c r="Z33" s="52">
        <v>155079452</v>
      </c>
      <c r="AA33" s="38">
        <v>559960</v>
      </c>
      <c r="AB33" s="40">
        <v>37</v>
      </c>
    </row>
    <row r="34" spans="1:36" x14ac:dyDescent="0.25">
      <c r="A34" t="s">
        <v>3940</v>
      </c>
      <c r="B34" s="17">
        <v>155079464</v>
      </c>
      <c r="C34" s="517">
        <v>9.86</v>
      </c>
      <c r="D34" s="27">
        <f>(C34+4.2+coefficient!$B$37)/0.9*1.19</f>
        <v>25.201555555555554</v>
      </c>
      <c r="E34" s="27">
        <f>(C34+4.2+coefficient!$B$37)/0.95</f>
        <v>20.063157894736843</v>
      </c>
      <c r="F34" s="44"/>
      <c r="G34" s="46">
        <v>33</v>
      </c>
      <c r="H34" s="523">
        <v>35</v>
      </c>
      <c r="I34" s="10">
        <v>294</v>
      </c>
      <c r="J34" s="10">
        <v>155079464</v>
      </c>
      <c r="K34" s="33">
        <v>53058</v>
      </c>
      <c r="L34" s="69">
        <v>32</v>
      </c>
      <c r="M34" s="7">
        <v>295</v>
      </c>
      <c r="N34" s="7">
        <v>155079464</v>
      </c>
      <c r="O34" s="34">
        <v>53061</v>
      </c>
      <c r="P34" s="36">
        <v>30</v>
      </c>
      <c r="Q34" s="8">
        <v>296</v>
      </c>
      <c r="R34" s="8">
        <v>155079464</v>
      </c>
      <c r="S34" s="9">
        <v>53060</v>
      </c>
      <c r="T34" s="54">
        <f t="shared" ref="T34:T65" si="6">(C34+4.2)/0.88*1.19</f>
        <v>19.012954545454544</v>
      </c>
      <c r="U34" s="50">
        <v>758</v>
      </c>
      <c r="V34" s="48">
        <v>155079464</v>
      </c>
      <c r="W34" s="50">
        <v>559979</v>
      </c>
      <c r="X34" s="51">
        <f t="shared" ref="X34:X65" si="7">L34-4.9</f>
        <v>27.1</v>
      </c>
      <c r="Y34" s="38">
        <v>759</v>
      </c>
      <c r="Z34" s="52">
        <v>155079464</v>
      </c>
      <c r="AA34" s="38">
        <v>559980</v>
      </c>
      <c r="AB34" s="40">
        <v>11</v>
      </c>
      <c r="AC34">
        <v>4</v>
      </c>
      <c r="AD34">
        <v>29.48</v>
      </c>
      <c r="AH34">
        <v>12</v>
      </c>
      <c r="AI34">
        <v>28.48</v>
      </c>
      <c r="AJ34">
        <v>0</v>
      </c>
    </row>
    <row r="35" spans="1:36" x14ac:dyDescent="0.25">
      <c r="A35" t="s">
        <v>3941</v>
      </c>
      <c r="B35" s="17">
        <v>155079475</v>
      </c>
      <c r="C35" s="517">
        <v>6.55</v>
      </c>
      <c r="D35" s="27">
        <f>(C35+4.2+coefficient!$B$37)/0.9*1.19</f>
        <v>20.824999999999999</v>
      </c>
      <c r="E35" s="27">
        <f>(C35+4.2+coefficient!$B$37)/0.95</f>
        <v>16.578947368421055</v>
      </c>
      <c r="F35" s="29"/>
      <c r="G35" s="46">
        <v>34</v>
      </c>
      <c r="H35" s="32">
        <f>(C35+4.2+coefficient!$B$34)/0.85*1.19</f>
        <v>20.65</v>
      </c>
      <c r="I35" s="10">
        <v>294</v>
      </c>
      <c r="J35" s="10">
        <v>155079475</v>
      </c>
      <c r="K35" s="33">
        <v>53072</v>
      </c>
      <c r="L35" s="7">
        <f t="shared" si="5"/>
        <v>21.937244318181818</v>
      </c>
      <c r="M35" s="7">
        <v>295</v>
      </c>
      <c r="N35" s="7">
        <v>155079475</v>
      </c>
      <c r="O35" s="34">
        <v>53075</v>
      </c>
      <c r="P35" s="64">
        <f>(C35+4.2+coefficient!$B$37)/0.88*1.19</f>
        <v>21.298295454545453</v>
      </c>
      <c r="Q35" s="8">
        <v>296</v>
      </c>
      <c r="R35" s="8">
        <v>155079475</v>
      </c>
      <c r="S35" s="9">
        <v>53074</v>
      </c>
      <c r="T35" s="54">
        <f t="shared" si="6"/>
        <v>14.536931818181818</v>
      </c>
      <c r="U35" s="50">
        <v>758</v>
      </c>
      <c r="V35" s="48">
        <v>155079475</v>
      </c>
      <c r="W35" s="50">
        <v>559999</v>
      </c>
      <c r="X35" s="51">
        <f t="shared" si="7"/>
        <v>17.03724431818182</v>
      </c>
      <c r="Y35" s="38">
        <v>759</v>
      </c>
      <c r="Z35" s="52">
        <v>155079475</v>
      </c>
      <c r="AA35" s="38">
        <v>560000</v>
      </c>
      <c r="AB35" s="40">
        <v>30</v>
      </c>
    </row>
    <row r="36" spans="1:36" x14ac:dyDescent="0.25">
      <c r="A36" t="s">
        <v>3942</v>
      </c>
      <c r="B36" s="17">
        <v>155079484</v>
      </c>
      <c r="C36" s="517">
        <v>5.53</v>
      </c>
      <c r="D36" s="27">
        <f>(C36+4.2+coefficient!$B$37)/0.9*1.19</f>
        <v>19.476333333333333</v>
      </c>
      <c r="E36" s="27">
        <f>(C36+4.2+coefficient!$B$37)/0.95</f>
        <v>15.505263157894738</v>
      </c>
      <c r="F36" s="29"/>
      <c r="G36" s="46">
        <v>35</v>
      </c>
      <c r="H36" s="32">
        <f>(C36+4.2+coefficient!$B$34)/0.85*1.19</f>
        <v>19.221999999999998</v>
      </c>
      <c r="I36" s="10">
        <v>294</v>
      </c>
      <c r="J36" s="10">
        <v>155079484</v>
      </c>
      <c r="K36" s="33">
        <v>53142</v>
      </c>
      <c r="L36" s="7">
        <f t="shared" si="5"/>
        <v>20.51654659090909</v>
      </c>
      <c r="M36" s="7">
        <v>295</v>
      </c>
      <c r="N36" s="7">
        <v>155079484</v>
      </c>
      <c r="O36" s="34">
        <v>53145</v>
      </c>
      <c r="P36" s="64">
        <f>(C36+4.2+coefficient!$B$37)/0.88*1.19</f>
        <v>19.918977272727272</v>
      </c>
      <c r="Q36" s="8">
        <v>296</v>
      </c>
      <c r="R36" s="8">
        <v>155079484</v>
      </c>
      <c r="S36" s="9">
        <v>53144</v>
      </c>
      <c r="T36" s="54">
        <f t="shared" si="6"/>
        <v>13.157613636363635</v>
      </c>
      <c r="U36" s="50">
        <v>758</v>
      </c>
      <c r="V36" s="48">
        <v>155079484</v>
      </c>
      <c r="W36" s="50">
        <v>560017</v>
      </c>
      <c r="X36" s="51">
        <f t="shared" si="7"/>
        <v>15.61654659090909</v>
      </c>
      <c r="Y36" s="38">
        <v>759</v>
      </c>
      <c r="Z36" s="52">
        <v>155079484</v>
      </c>
      <c r="AA36" s="38">
        <v>560018</v>
      </c>
      <c r="AB36" s="40">
        <v>37</v>
      </c>
    </row>
    <row r="37" spans="1:36" x14ac:dyDescent="0.25">
      <c r="A37" t="s">
        <v>3943</v>
      </c>
      <c r="B37" s="17">
        <v>155079487</v>
      </c>
      <c r="C37" s="517">
        <v>6.69</v>
      </c>
      <c r="D37" s="27">
        <f>(C37+4.2+coefficient!$B$37)/0.9*1.19</f>
        <v>21.010111111111108</v>
      </c>
      <c r="E37" s="27">
        <f>(C37+4.2+coefficient!$B$37)/0.95</f>
        <v>16.726315789473684</v>
      </c>
      <c r="F37" s="29"/>
      <c r="G37" s="46">
        <v>36</v>
      </c>
      <c r="H37" s="32">
        <f>(C37+4.2+coefficient!$B$34)/0.85*1.19</f>
        <v>20.846</v>
      </c>
      <c r="I37" s="10">
        <v>294</v>
      </c>
      <c r="J37" s="10">
        <v>155079487</v>
      </c>
      <c r="K37" s="33">
        <v>53721</v>
      </c>
      <c r="L37" s="7">
        <f t="shared" si="5"/>
        <v>22.132242045454547</v>
      </c>
      <c r="M37" s="7">
        <v>295</v>
      </c>
      <c r="N37" s="7">
        <v>155079487</v>
      </c>
      <c r="O37" s="34">
        <v>53724</v>
      </c>
      <c r="P37" s="64">
        <f>(C37+4.2+coefficient!$B$37)/0.88*1.19</f>
        <v>21.487613636363637</v>
      </c>
      <c r="Q37" s="8">
        <v>296</v>
      </c>
      <c r="R37" s="8">
        <v>155079487</v>
      </c>
      <c r="S37" s="9">
        <v>53723</v>
      </c>
      <c r="T37" s="54">
        <f t="shared" si="6"/>
        <v>14.726249999999999</v>
      </c>
      <c r="U37" s="50">
        <v>758</v>
      </c>
      <c r="V37" s="48">
        <v>155079487</v>
      </c>
      <c r="W37" s="50">
        <v>560023</v>
      </c>
      <c r="X37" s="51">
        <f t="shared" si="7"/>
        <v>17.232242045454548</v>
      </c>
      <c r="Y37" s="38">
        <v>759</v>
      </c>
      <c r="Z37" s="52">
        <v>155079487</v>
      </c>
      <c r="AA37" s="38">
        <v>560024</v>
      </c>
      <c r="AB37" s="40">
        <v>36</v>
      </c>
    </row>
    <row r="38" spans="1:36" x14ac:dyDescent="0.25">
      <c r="A38" t="s">
        <v>3944</v>
      </c>
      <c r="B38" s="17">
        <v>155079490</v>
      </c>
      <c r="C38" s="517">
        <v>9.42</v>
      </c>
      <c r="D38" s="27">
        <f>(C38+4.2+coefficient!$B$37)/0.9*1.19</f>
        <v>24.619777777777777</v>
      </c>
      <c r="E38" s="27">
        <f>(C38+4.2+coefficient!$B$37)/0.95</f>
        <v>19.600000000000001</v>
      </c>
      <c r="F38" s="29"/>
      <c r="G38" s="46">
        <v>37</v>
      </c>
      <c r="H38" s="32">
        <f>(C38+4.2+coefficient!$B$34)/0.85*1.19</f>
        <v>24.667999999999999</v>
      </c>
      <c r="I38" s="10">
        <v>294</v>
      </c>
      <c r="J38" s="10">
        <v>155079490</v>
      </c>
      <c r="K38" s="33">
        <v>53775</v>
      </c>
      <c r="L38" s="7">
        <f t="shared" si="5"/>
        <v>25.934697727272727</v>
      </c>
      <c r="M38" s="7">
        <v>295</v>
      </c>
      <c r="N38" s="7">
        <v>155079490</v>
      </c>
      <c r="O38" s="34">
        <v>53778</v>
      </c>
      <c r="P38" s="64">
        <f>(C38+4.2+coefficient!$B$37)/0.88*1.19</f>
        <v>25.179318181818182</v>
      </c>
      <c r="Q38" s="8">
        <v>296</v>
      </c>
      <c r="R38" s="8">
        <v>155079490</v>
      </c>
      <c r="S38" s="9">
        <v>53777</v>
      </c>
      <c r="T38" s="54">
        <f t="shared" si="6"/>
        <v>18.417954545454545</v>
      </c>
      <c r="U38" s="50">
        <v>758</v>
      </c>
      <c r="V38" s="48">
        <v>155079490</v>
      </c>
      <c r="W38" s="50">
        <v>560029</v>
      </c>
      <c r="X38" s="51">
        <f t="shared" si="7"/>
        <v>21.034697727272729</v>
      </c>
      <c r="Y38" s="38">
        <v>759</v>
      </c>
      <c r="Z38" s="52">
        <v>155079490</v>
      </c>
      <c r="AA38" s="38">
        <v>560030</v>
      </c>
      <c r="AB38" s="40">
        <v>37</v>
      </c>
    </row>
    <row r="39" spans="1:36" x14ac:dyDescent="0.25">
      <c r="A39" t="s">
        <v>3945</v>
      </c>
      <c r="B39" s="17">
        <v>155079494</v>
      </c>
      <c r="C39" s="517">
        <v>6.06</v>
      </c>
      <c r="D39" s="27">
        <f>(C39+4.2+coefficient!$B$37)/0.9*1.19</f>
        <v>20.17711111111111</v>
      </c>
      <c r="E39" s="27">
        <f>(C39+4.2+coefficient!$B$37)/0.95</f>
        <v>16.063157894736843</v>
      </c>
      <c r="F39" s="29"/>
      <c r="G39" s="46">
        <v>38</v>
      </c>
      <c r="H39" s="32">
        <f>(C39+4.2+coefficient!$B$34)/0.85*1.19</f>
        <v>19.963999999999999</v>
      </c>
      <c r="I39" s="10">
        <v>294</v>
      </c>
      <c r="J39" s="10">
        <v>155079494</v>
      </c>
      <c r="K39" s="33">
        <v>53798</v>
      </c>
      <c r="L39" s="7">
        <f t="shared" si="5"/>
        <v>21.25475227272727</v>
      </c>
      <c r="M39" s="7">
        <v>295</v>
      </c>
      <c r="N39" s="7">
        <v>155079494</v>
      </c>
      <c r="O39" s="34">
        <v>53801</v>
      </c>
      <c r="P39" s="64">
        <f>(C39+4.2+coefficient!$B$37)/0.88*1.19</f>
        <v>20.635681818181816</v>
      </c>
      <c r="Q39" s="8">
        <v>296</v>
      </c>
      <c r="R39" s="8">
        <v>155079494</v>
      </c>
      <c r="S39" s="9">
        <v>53800</v>
      </c>
      <c r="T39" s="54">
        <f t="shared" si="6"/>
        <v>13.874318181818181</v>
      </c>
      <c r="U39" s="50">
        <v>758</v>
      </c>
      <c r="V39" s="48">
        <v>155079494</v>
      </c>
      <c r="W39" s="50">
        <v>560037</v>
      </c>
      <c r="X39" s="51">
        <f t="shared" si="7"/>
        <v>16.354752272727268</v>
      </c>
      <c r="Y39" s="38">
        <v>759</v>
      </c>
      <c r="Z39" s="52">
        <v>155079494</v>
      </c>
      <c r="AA39" s="38">
        <v>560038</v>
      </c>
      <c r="AB39" s="40">
        <v>35</v>
      </c>
    </row>
    <row r="40" spans="1:36" s="4" customFormat="1" x14ac:dyDescent="0.25">
      <c r="A40" s="4" t="s">
        <v>3946</v>
      </c>
      <c r="B40" s="16">
        <v>159240100</v>
      </c>
      <c r="C40" s="518">
        <v>6.58</v>
      </c>
      <c r="D40" s="30">
        <f>(C40+4.2+coefficient!$B$37)/0.9*1.19</f>
        <v>20.864666666666668</v>
      </c>
      <c r="E40" s="30">
        <f>(C40+4.2+coefficient!$B$37)/0.95</f>
        <v>16.610526315789475</v>
      </c>
      <c r="F40" s="31"/>
      <c r="G40" s="46">
        <v>39</v>
      </c>
      <c r="H40" s="32">
        <f>(C40+4.2+coefficient!$B$34)/0.85*1.19</f>
        <v>20.692</v>
      </c>
      <c r="I40" s="10">
        <v>294</v>
      </c>
      <c r="J40" s="10">
        <v>159240100</v>
      </c>
      <c r="K40" s="33">
        <v>53850</v>
      </c>
      <c r="L40" s="7">
        <f t="shared" si="5"/>
        <v>21.979029545454548</v>
      </c>
      <c r="M40" s="7">
        <v>295</v>
      </c>
      <c r="N40" s="7">
        <v>159240100</v>
      </c>
      <c r="O40" s="34">
        <v>53849</v>
      </c>
      <c r="P40" s="64">
        <f>(C40+4.2+coefficient!$B$37)/0.88*1.19</f>
        <v>21.338863636363637</v>
      </c>
      <c r="Q40" s="8">
        <v>296</v>
      </c>
      <c r="R40" s="8">
        <v>159240100</v>
      </c>
      <c r="S40" s="9">
        <v>53848</v>
      </c>
      <c r="T40" s="54">
        <f t="shared" si="6"/>
        <v>14.577500000000002</v>
      </c>
      <c r="U40" s="50">
        <v>758</v>
      </c>
      <c r="V40" s="49">
        <v>159240100</v>
      </c>
      <c r="W40" s="50">
        <v>560539</v>
      </c>
      <c r="X40" s="51">
        <f t="shared" si="7"/>
        <v>17.079029545454546</v>
      </c>
      <c r="Y40" s="38">
        <v>759</v>
      </c>
      <c r="Z40" s="53">
        <v>159240100</v>
      </c>
      <c r="AA40" s="38">
        <v>560540</v>
      </c>
      <c r="AB40" s="40">
        <v>0</v>
      </c>
      <c r="AC40"/>
      <c r="AD40"/>
      <c r="AE40"/>
      <c r="AF40"/>
      <c r="AG40"/>
      <c r="AH40"/>
      <c r="AI40"/>
      <c r="AJ40"/>
    </row>
    <row r="41" spans="1:36" x14ac:dyDescent="0.25">
      <c r="A41" t="s">
        <v>3947</v>
      </c>
      <c r="B41" s="17">
        <v>155079500</v>
      </c>
      <c r="C41" s="517">
        <v>6.22</v>
      </c>
      <c r="D41" s="27">
        <f>(C41+4.2+coefficient!$B$37)/0.9*1.19</f>
        <v>20.388666666666666</v>
      </c>
      <c r="E41" s="27">
        <f>(C41+4.2+coefficient!$B$37)/0.95</f>
        <v>16.231578947368423</v>
      </c>
      <c r="F41" s="29"/>
      <c r="G41" s="46">
        <v>40</v>
      </c>
      <c r="H41" s="32">
        <f>(C41+4.2+coefficient!$B$34)/0.85*1.19</f>
        <v>20.187999999999999</v>
      </c>
      <c r="I41" s="10">
        <v>294</v>
      </c>
      <c r="J41" s="10">
        <v>155079500</v>
      </c>
      <c r="K41" s="33">
        <v>53863</v>
      </c>
      <c r="L41" s="7">
        <f t="shared" si="5"/>
        <v>21.477606818181819</v>
      </c>
      <c r="M41" s="7">
        <v>295</v>
      </c>
      <c r="N41" s="7">
        <v>155079500</v>
      </c>
      <c r="O41" s="34">
        <v>53866</v>
      </c>
      <c r="P41" s="64">
        <f>(C41+4.2+coefficient!$B$37)/0.88*1.19</f>
        <v>20.852045454545454</v>
      </c>
      <c r="Q41" s="8">
        <v>296</v>
      </c>
      <c r="R41" s="8">
        <v>155079500</v>
      </c>
      <c r="S41" s="9">
        <v>53865</v>
      </c>
      <c r="T41" s="54">
        <f t="shared" si="6"/>
        <v>14.090681818181816</v>
      </c>
      <c r="U41" s="50">
        <v>758</v>
      </c>
      <c r="V41" s="48">
        <v>155079500</v>
      </c>
      <c r="W41" s="50">
        <v>560049</v>
      </c>
      <c r="X41" s="51">
        <f t="shared" si="7"/>
        <v>16.57760681818182</v>
      </c>
      <c r="Y41" s="38">
        <v>759</v>
      </c>
      <c r="Z41" s="52">
        <v>155079500</v>
      </c>
      <c r="AA41" s="38">
        <v>560050</v>
      </c>
      <c r="AB41" s="40">
        <v>42</v>
      </c>
    </row>
    <row r="42" spans="1:36" x14ac:dyDescent="0.25">
      <c r="A42" t="s">
        <v>3948</v>
      </c>
      <c r="B42" s="17">
        <v>155079434</v>
      </c>
      <c r="C42" s="517">
        <v>6.68</v>
      </c>
      <c r="D42" s="27">
        <f>(C42+4.2+coefficient!$B$37)/0.9*1.19</f>
        <v>20.996888888888886</v>
      </c>
      <c r="E42" s="27">
        <f>(C42+4.2+coefficient!$B$37)/0.95</f>
        <v>16.715789473684211</v>
      </c>
      <c r="F42" s="29"/>
      <c r="G42" s="46">
        <v>41</v>
      </c>
      <c r="H42" s="32">
        <f>(C42+4.2+coefficient!$B$34)/0.85*1.19</f>
        <v>20.831999999999997</v>
      </c>
      <c r="I42" s="10">
        <v>294</v>
      </c>
      <c r="J42" s="10">
        <v>155079434</v>
      </c>
      <c r="K42" s="33">
        <v>54038</v>
      </c>
      <c r="L42" s="7">
        <f t="shared" si="5"/>
        <v>22.118313636363631</v>
      </c>
      <c r="M42" s="7">
        <v>295</v>
      </c>
      <c r="N42" s="7">
        <v>155079434</v>
      </c>
      <c r="O42" s="34">
        <v>54041</v>
      </c>
      <c r="P42" s="64">
        <f>(C42+4.2+coefficient!$B$37)/0.88*1.19</f>
        <v>21.474090909090904</v>
      </c>
      <c r="Q42" s="8">
        <v>296</v>
      </c>
      <c r="R42" s="8">
        <v>155079434</v>
      </c>
      <c r="S42" s="9">
        <v>54040</v>
      </c>
      <c r="T42" s="54">
        <f t="shared" si="6"/>
        <v>14.712727272727271</v>
      </c>
      <c r="U42" s="50">
        <v>758</v>
      </c>
      <c r="V42" s="48">
        <v>155079434</v>
      </c>
      <c r="W42" s="50">
        <v>559927</v>
      </c>
      <c r="X42" s="51">
        <f t="shared" si="7"/>
        <v>17.218313636363632</v>
      </c>
      <c r="Y42" s="38">
        <v>759</v>
      </c>
      <c r="Z42" s="52">
        <v>155079434</v>
      </c>
      <c r="AA42" s="38">
        <v>559928</v>
      </c>
      <c r="AB42" s="40">
        <v>24</v>
      </c>
    </row>
    <row r="43" spans="1:36" x14ac:dyDescent="0.25">
      <c r="A43" t="s">
        <v>3949</v>
      </c>
      <c r="B43" s="17">
        <v>155079446</v>
      </c>
      <c r="C43" s="517">
        <v>5.0199999999999996</v>
      </c>
      <c r="D43" s="27">
        <f>(C43+4.2+coefficient!$B$37)/0.9*1.19</f>
        <v>18.802</v>
      </c>
      <c r="E43" s="27">
        <f>(C43+4.2+coefficient!$B$37)/0.95</f>
        <v>14.968421052631578</v>
      </c>
      <c r="F43" s="29"/>
      <c r="G43" s="46">
        <v>42</v>
      </c>
      <c r="H43" s="32">
        <f>(C43+4.2+coefficient!$B$34)/0.85*1.19</f>
        <v>18.507999999999999</v>
      </c>
      <c r="I43" s="10">
        <v>294</v>
      </c>
      <c r="J43" s="10">
        <v>155079446</v>
      </c>
      <c r="K43" s="33">
        <v>54046</v>
      </c>
      <c r="L43" s="7">
        <f t="shared" si="5"/>
        <v>19.806197727272725</v>
      </c>
      <c r="M43" s="7">
        <v>295</v>
      </c>
      <c r="N43" s="7">
        <v>155079446</v>
      </c>
      <c r="O43" s="34">
        <v>54049</v>
      </c>
      <c r="P43" s="64">
        <f>(C43+4.2+coefficient!$B$37)/0.88*1.19</f>
        <v>19.229318181818179</v>
      </c>
      <c r="Q43" s="8">
        <v>296</v>
      </c>
      <c r="R43" s="8">
        <v>155079446</v>
      </c>
      <c r="S43" s="9">
        <v>54048</v>
      </c>
      <c r="T43" s="54">
        <f t="shared" si="6"/>
        <v>12.467954545454544</v>
      </c>
      <c r="U43" s="50">
        <v>758</v>
      </c>
      <c r="V43" s="48">
        <v>155079446</v>
      </c>
      <c r="W43" s="50">
        <v>559949</v>
      </c>
      <c r="X43" s="51">
        <f t="shared" si="7"/>
        <v>14.906197727272724</v>
      </c>
      <c r="Y43" s="38">
        <v>759</v>
      </c>
      <c r="Z43" s="52">
        <v>155079446</v>
      </c>
      <c r="AA43" s="38">
        <v>559950</v>
      </c>
      <c r="AB43" s="40">
        <v>73</v>
      </c>
      <c r="AH43">
        <v>2</v>
      </c>
      <c r="AI43">
        <v>13.82</v>
      </c>
      <c r="AJ43">
        <v>0</v>
      </c>
    </row>
    <row r="44" spans="1:36" x14ac:dyDescent="0.25">
      <c r="A44" t="s">
        <v>3950</v>
      </c>
      <c r="B44" s="17">
        <v>155079460</v>
      </c>
      <c r="C44" s="517">
        <v>6.88</v>
      </c>
      <c r="D44" s="27">
        <f>(C44+4.2+coefficient!$B$37)/0.9*1.19</f>
        <v>21.261333333333329</v>
      </c>
      <c r="E44" s="27">
        <f>(C44+4.2+coefficient!$B$37)/0.95</f>
        <v>16.926315789473684</v>
      </c>
      <c r="F44" s="29"/>
      <c r="G44" s="46">
        <v>43</v>
      </c>
      <c r="H44" s="32">
        <f>(C44+4.2+coefficient!$B$34)/0.85*1.19</f>
        <v>21.112000000000002</v>
      </c>
      <c r="I44" s="10">
        <v>294</v>
      </c>
      <c r="J44" s="10">
        <v>155079460</v>
      </c>
      <c r="K44" s="33">
        <v>54076</v>
      </c>
      <c r="L44" s="7">
        <f t="shared" si="5"/>
        <v>22.396881818181814</v>
      </c>
      <c r="M44" s="7">
        <v>295</v>
      </c>
      <c r="N44" s="7">
        <v>155079460</v>
      </c>
      <c r="O44" s="34">
        <v>54079</v>
      </c>
      <c r="P44" s="64">
        <f>(C44+4.2+coefficient!$B$37)/0.88*1.19</f>
        <v>21.744545454545449</v>
      </c>
      <c r="Q44" s="8">
        <v>296</v>
      </c>
      <c r="R44" s="8">
        <v>155079460</v>
      </c>
      <c r="S44" s="9">
        <v>54078</v>
      </c>
      <c r="T44" s="54">
        <f t="shared" si="6"/>
        <v>14.983181818181819</v>
      </c>
      <c r="U44" s="50">
        <v>758</v>
      </c>
      <c r="V44" s="48">
        <v>155079460</v>
      </c>
      <c r="W44" s="50">
        <v>559973</v>
      </c>
      <c r="X44" s="51">
        <f t="shared" si="7"/>
        <v>17.496881818181812</v>
      </c>
      <c r="Y44" s="38">
        <v>759</v>
      </c>
      <c r="Z44" s="52">
        <v>155079460</v>
      </c>
      <c r="AA44" s="38">
        <v>559974</v>
      </c>
      <c r="AB44" s="40">
        <v>45</v>
      </c>
    </row>
    <row r="45" spans="1:36" x14ac:dyDescent="0.25">
      <c r="A45" t="s">
        <v>3951</v>
      </c>
      <c r="B45" s="17">
        <v>155079470</v>
      </c>
      <c r="C45" s="517">
        <v>6.21</v>
      </c>
      <c r="D45" s="27">
        <f>(C45+4.2+coefficient!$B$37)/0.9*1.19</f>
        <v>20.375444444444444</v>
      </c>
      <c r="E45" s="27">
        <f>(C45+4.2+coefficient!$B$37)/0.95</f>
        <v>16.221052631578949</v>
      </c>
      <c r="F45" s="29"/>
      <c r="G45" s="46">
        <v>44</v>
      </c>
      <c r="H45" s="32">
        <f>(C45+4.2+coefficient!$B$34)/0.85*1.19</f>
        <v>20.173999999999999</v>
      </c>
      <c r="I45" s="10">
        <v>294</v>
      </c>
      <c r="J45" s="10">
        <v>155079470</v>
      </c>
      <c r="K45" s="33">
        <v>54088</v>
      </c>
      <c r="L45" s="7">
        <f t="shared" si="5"/>
        <v>21.46367840909091</v>
      </c>
      <c r="M45" s="7">
        <v>295</v>
      </c>
      <c r="N45" s="7">
        <v>155079470</v>
      </c>
      <c r="O45" s="34">
        <v>54091</v>
      </c>
      <c r="P45" s="64">
        <f>(C45+4.2+coefficient!$B$37)/0.88*1.19</f>
        <v>20.838522727272728</v>
      </c>
      <c r="Q45" s="8">
        <v>296</v>
      </c>
      <c r="R45" s="8">
        <v>155079470</v>
      </c>
      <c r="S45" s="9">
        <v>54090</v>
      </c>
      <c r="T45" s="54">
        <f t="shared" si="6"/>
        <v>14.07715909090909</v>
      </c>
      <c r="U45" s="50">
        <v>758</v>
      </c>
      <c r="V45" s="48">
        <v>155079470</v>
      </c>
      <c r="W45" s="50">
        <v>559991</v>
      </c>
      <c r="X45" s="51">
        <f t="shared" si="7"/>
        <v>16.563678409090912</v>
      </c>
      <c r="Y45" s="38">
        <v>759</v>
      </c>
      <c r="Z45" s="52">
        <v>155079470</v>
      </c>
      <c r="AA45" s="38">
        <v>559992</v>
      </c>
      <c r="AB45" s="40">
        <v>90</v>
      </c>
    </row>
    <row r="46" spans="1:36" x14ac:dyDescent="0.25">
      <c r="A46" t="s">
        <v>3952</v>
      </c>
      <c r="B46" s="17">
        <v>155079479</v>
      </c>
      <c r="C46" s="517">
        <v>5.04</v>
      </c>
      <c r="D46" s="27">
        <f>(C46+4.2+coefficient!$B$37)/0.9*1.19</f>
        <v>18.828444444444443</v>
      </c>
      <c r="E46" s="27">
        <f>(C46+4.2+coefficient!$B$37)/0.95</f>
        <v>14.989473684210527</v>
      </c>
      <c r="F46" s="29"/>
      <c r="G46" s="46">
        <v>45</v>
      </c>
      <c r="H46" s="32">
        <f>(C46+4.2+coefficient!$B$34)/0.85*1.19</f>
        <v>18.536000000000001</v>
      </c>
      <c r="I46" s="10">
        <v>294</v>
      </c>
      <c r="J46" s="10">
        <v>155079479</v>
      </c>
      <c r="K46" s="33">
        <v>54108</v>
      </c>
      <c r="L46" s="7">
        <f t="shared" si="5"/>
        <v>19.834054545454546</v>
      </c>
      <c r="M46" s="7">
        <v>295</v>
      </c>
      <c r="N46" s="7">
        <v>155079479</v>
      </c>
      <c r="O46" s="34">
        <v>54111</v>
      </c>
      <c r="P46" s="64">
        <f>(C46+4.2+coefficient!$B$37)/0.88*1.19</f>
        <v>19.256363636363638</v>
      </c>
      <c r="Q46" s="8">
        <v>296</v>
      </c>
      <c r="R46" s="8">
        <v>155079479</v>
      </c>
      <c r="S46" s="9">
        <v>54110</v>
      </c>
      <c r="T46" s="54">
        <f t="shared" si="6"/>
        <v>12.494999999999999</v>
      </c>
      <c r="U46" s="50">
        <v>758</v>
      </c>
      <c r="V46" s="48">
        <v>155079479</v>
      </c>
      <c r="W46" s="50">
        <v>560007</v>
      </c>
      <c r="X46" s="51">
        <f t="shared" si="7"/>
        <v>14.934054545454545</v>
      </c>
      <c r="Y46" s="38">
        <v>759</v>
      </c>
      <c r="Z46" s="52">
        <v>155079479</v>
      </c>
      <c r="AA46" s="38">
        <v>560008</v>
      </c>
      <c r="AB46" s="40">
        <v>29</v>
      </c>
    </row>
    <row r="47" spans="1:36" x14ac:dyDescent="0.25">
      <c r="A47" t="s">
        <v>3953</v>
      </c>
      <c r="B47" s="17">
        <v>155079438</v>
      </c>
      <c r="C47" s="517">
        <v>6.47</v>
      </c>
      <c r="D47" s="27">
        <f>(C47+4.2+coefficient!$B$37)/0.9*1.19</f>
        <v>20.719222222222221</v>
      </c>
      <c r="E47" s="27">
        <f>(C47+4.2+coefficient!$B$37)/0.95</f>
        <v>16.494736842105265</v>
      </c>
      <c r="F47" s="29"/>
      <c r="G47" s="46">
        <v>46</v>
      </c>
      <c r="H47" s="32">
        <f>(C47+4.2+coefficient!$B$34)/0.85*1.19</f>
        <v>20.537999999999997</v>
      </c>
      <c r="I47" s="10">
        <v>294</v>
      </c>
      <c r="J47" s="10">
        <v>155079438</v>
      </c>
      <c r="K47" s="33">
        <v>53852</v>
      </c>
      <c r="L47" s="7">
        <f t="shared" si="5"/>
        <v>21.825817045454542</v>
      </c>
      <c r="M47" s="7">
        <v>295</v>
      </c>
      <c r="N47" s="7">
        <v>155079438</v>
      </c>
      <c r="O47" s="34">
        <v>53855</v>
      </c>
      <c r="P47" s="64">
        <f>(C47+4.2+coefficient!$B$37)/0.88*1.19</f>
        <v>21.190113636363634</v>
      </c>
      <c r="Q47" s="8">
        <v>296</v>
      </c>
      <c r="R47" s="8">
        <v>155079438</v>
      </c>
      <c r="S47" s="9">
        <v>53854</v>
      </c>
      <c r="T47" s="54">
        <f t="shared" si="6"/>
        <v>14.428749999999999</v>
      </c>
      <c r="U47" s="50">
        <v>758</v>
      </c>
      <c r="V47" s="48">
        <v>155079438</v>
      </c>
      <c r="W47" s="50">
        <v>559935</v>
      </c>
      <c r="X47" s="51">
        <f t="shared" si="7"/>
        <v>16.925817045454544</v>
      </c>
      <c r="Y47" s="38">
        <v>759</v>
      </c>
      <c r="Z47" s="52">
        <v>155079438</v>
      </c>
      <c r="AA47" s="38">
        <v>559936</v>
      </c>
      <c r="AB47" s="40">
        <v>68</v>
      </c>
    </row>
    <row r="48" spans="1:36" x14ac:dyDescent="0.25">
      <c r="A48" t="s">
        <v>3954</v>
      </c>
      <c r="B48" s="17">
        <v>155079504</v>
      </c>
      <c r="C48" s="517">
        <v>5.17</v>
      </c>
      <c r="D48" s="27">
        <f>(C48+4.2+coefficient!$B$37)/0.9*1.19</f>
        <v>19.000333333333334</v>
      </c>
      <c r="E48" s="27">
        <f>(C48+4.2+coefficient!$B$37)/0.95</f>
        <v>15.126315789473686</v>
      </c>
      <c r="F48" s="29"/>
      <c r="G48" s="46">
        <v>47</v>
      </c>
      <c r="H48" s="32">
        <f>(C48+4.2+coefficient!$B$34)/0.85*1.19</f>
        <v>18.718</v>
      </c>
      <c r="I48" s="10">
        <v>294</v>
      </c>
      <c r="J48" s="10">
        <v>155079504</v>
      </c>
      <c r="K48" s="33">
        <v>54113</v>
      </c>
      <c r="L48" s="7">
        <f t="shared" si="5"/>
        <v>20.015123863636365</v>
      </c>
      <c r="M48" s="7">
        <v>295</v>
      </c>
      <c r="N48" s="7">
        <v>155079504</v>
      </c>
      <c r="O48" s="34">
        <v>54116</v>
      </c>
      <c r="P48" s="64">
        <f>(C48+4.2+coefficient!$B$37)/0.88*1.19</f>
        <v>19.432159090909092</v>
      </c>
      <c r="Q48" s="8">
        <v>296</v>
      </c>
      <c r="R48" s="8">
        <v>155079504</v>
      </c>
      <c r="S48" s="9">
        <v>54115</v>
      </c>
      <c r="T48" s="54">
        <f t="shared" si="6"/>
        <v>12.670795454545456</v>
      </c>
      <c r="U48" s="50">
        <v>758</v>
      </c>
      <c r="V48" s="48">
        <v>155079504</v>
      </c>
      <c r="W48" s="50">
        <v>560057</v>
      </c>
      <c r="X48" s="51">
        <f t="shared" si="7"/>
        <v>15.115123863636365</v>
      </c>
      <c r="Y48" s="38">
        <v>759</v>
      </c>
      <c r="Z48" s="52">
        <v>155079504</v>
      </c>
      <c r="AA48" s="38">
        <v>560058</v>
      </c>
      <c r="AB48" s="40">
        <v>12</v>
      </c>
    </row>
    <row r="49" spans="1:36" x14ac:dyDescent="0.25">
      <c r="A49" t="s">
        <v>3955</v>
      </c>
      <c r="B49" s="17">
        <v>155079458</v>
      </c>
      <c r="C49" s="517">
        <v>5.07</v>
      </c>
      <c r="D49" s="27">
        <f>(C49+4.2+coefficient!$B$37)/0.9*1.19</f>
        <v>18.868111111111109</v>
      </c>
      <c r="E49" s="27">
        <f>(C49+4.2+coefficient!$B$37)/0.95</f>
        <v>15.021052631578948</v>
      </c>
      <c r="F49" s="29"/>
      <c r="G49" s="46">
        <v>48</v>
      </c>
      <c r="H49" s="32">
        <f>(C49+4.2+coefficient!$B$34)/0.85*1.19</f>
        <v>18.577999999999999</v>
      </c>
      <c r="I49" s="10">
        <v>294</v>
      </c>
      <c r="J49" s="10">
        <v>155079458</v>
      </c>
      <c r="K49" s="33">
        <v>54365</v>
      </c>
      <c r="L49" s="7">
        <f t="shared" si="5"/>
        <v>19.875839772727268</v>
      </c>
      <c r="M49" s="7">
        <v>295</v>
      </c>
      <c r="N49" s="7">
        <v>155079458</v>
      </c>
      <c r="O49" s="34">
        <v>54366</v>
      </c>
      <c r="P49" s="64">
        <f>(C49+4.2+coefficient!$B$37)/0.88*1.19</f>
        <v>19.296931818181815</v>
      </c>
      <c r="Q49" s="8">
        <v>296</v>
      </c>
      <c r="R49" s="8">
        <v>155079458</v>
      </c>
      <c r="S49" s="9">
        <v>54367</v>
      </c>
      <c r="T49" s="54">
        <f t="shared" si="6"/>
        <v>12.53556818181818</v>
      </c>
      <c r="U49" s="50">
        <v>758</v>
      </c>
      <c r="V49" s="48">
        <v>155079458</v>
      </c>
      <c r="W49" s="50">
        <v>559969</v>
      </c>
      <c r="X49" s="51">
        <f t="shared" si="7"/>
        <v>14.975839772727268</v>
      </c>
      <c r="Y49" s="38">
        <v>759</v>
      </c>
      <c r="Z49" s="52">
        <v>155079458</v>
      </c>
      <c r="AA49" s="38">
        <v>559970</v>
      </c>
      <c r="AB49" s="40">
        <v>48</v>
      </c>
    </row>
    <row r="50" spans="1:36" x14ac:dyDescent="0.25">
      <c r="A50" t="s">
        <v>3956</v>
      </c>
      <c r="B50" s="17">
        <v>155079467</v>
      </c>
      <c r="C50" s="517">
        <v>5.15</v>
      </c>
      <c r="D50" s="27">
        <f>(C50+4.2+coefficient!$B$37)/0.9*1.19</f>
        <v>18.97388888888889</v>
      </c>
      <c r="E50" s="27">
        <f>(C50+4.2+coefficient!$B$37)/0.95</f>
        <v>15.10526315789474</v>
      </c>
      <c r="F50" s="29"/>
      <c r="G50" s="46">
        <v>49</v>
      </c>
      <c r="H50" s="32">
        <f>(C50+4.2+coefficient!$B$34)/0.85*1.19</f>
        <v>18.690000000000001</v>
      </c>
      <c r="I50" s="10">
        <v>294</v>
      </c>
      <c r="J50" s="10">
        <v>155079467</v>
      </c>
      <c r="K50" s="33">
        <v>53859</v>
      </c>
      <c r="L50" s="7">
        <f t="shared" si="5"/>
        <v>19.987267045454548</v>
      </c>
      <c r="M50" s="7">
        <v>295</v>
      </c>
      <c r="N50" s="7">
        <v>155079467</v>
      </c>
      <c r="O50" s="34">
        <v>53862</v>
      </c>
      <c r="P50" s="64">
        <f>(C50+4.2+coefficient!$B$37)/0.88*1.19</f>
        <v>19.405113636363637</v>
      </c>
      <c r="Q50" s="8">
        <v>296</v>
      </c>
      <c r="R50" s="8">
        <v>155079467</v>
      </c>
      <c r="S50" s="9">
        <v>53861</v>
      </c>
      <c r="T50" s="54">
        <f t="shared" si="6"/>
        <v>12.643750000000001</v>
      </c>
      <c r="U50" s="50">
        <v>758</v>
      </c>
      <c r="V50" s="48">
        <v>155079467</v>
      </c>
      <c r="W50" s="50">
        <v>559985</v>
      </c>
      <c r="X50" s="51">
        <f t="shared" si="7"/>
        <v>15.087267045454547</v>
      </c>
      <c r="Y50" s="38">
        <v>759</v>
      </c>
      <c r="Z50" s="52">
        <v>155079467</v>
      </c>
      <c r="AA50" s="38">
        <v>559986</v>
      </c>
      <c r="AB50" s="40">
        <v>42</v>
      </c>
    </row>
    <row r="51" spans="1:36" x14ac:dyDescent="0.25">
      <c r="A51" t="s">
        <v>3957</v>
      </c>
      <c r="B51" s="17">
        <v>155079477</v>
      </c>
      <c r="C51" s="517">
        <v>5.13</v>
      </c>
      <c r="D51" s="27">
        <f>(C51+4.2+coefficient!$B$37)/0.9*1.19</f>
        <v>18.947444444444443</v>
      </c>
      <c r="E51" s="27">
        <f>(C51+4.2+coefficient!$B$37)/0.95</f>
        <v>15.08421052631579</v>
      </c>
      <c r="F51" s="29"/>
      <c r="G51" s="46">
        <v>50</v>
      </c>
      <c r="H51" s="32">
        <f>(C51+4.2+coefficient!$B$34)/0.85*1.19</f>
        <v>18.661999999999999</v>
      </c>
      <c r="I51" s="10">
        <v>294</v>
      </c>
      <c r="J51" s="10">
        <v>155079477</v>
      </c>
      <c r="K51" s="33">
        <v>54440</v>
      </c>
      <c r="L51" s="7">
        <f t="shared" si="5"/>
        <v>19.959410227272727</v>
      </c>
      <c r="M51" s="7">
        <v>295</v>
      </c>
      <c r="N51" s="7">
        <v>155079477</v>
      </c>
      <c r="O51" s="34">
        <v>54443</v>
      </c>
      <c r="P51" s="64">
        <f>(C51+4.2+coefficient!$B$37)/0.88*1.19</f>
        <v>19.378068181818183</v>
      </c>
      <c r="Q51" s="8">
        <v>296</v>
      </c>
      <c r="R51" s="8">
        <v>155079477</v>
      </c>
      <c r="S51" s="9">
        <v>54442</v>
      </c>
      <c r="T51" s="54">
        <f t="shared" si="6"/>
        <v>12.616704545454544</v>
      </c>
      <c r="U51" s="50">
        <v>758</v>
      </c>
      <c r="V51" s="48">
        <v>155079477</v>
      </c>
      <c r="W51" s="50">
        <v>560003</v>
      </c>
      <c r="X51" s="51">
        <f t="shared" si="7"/>
        <v>15.059410227272727</v>
      </c>
      <c r="Y51" s="38">
        <v>759</v>
      </c>
      <c r="Z51" s="52">
        <v>155079477</v>
      </c>
      <c r="AA51" s="38">
        <v>560004</v>
      </c>
      <c r="AB51" s="40">
        <v>49</v>
      </c>
      <c r="AH51">
        <v>1</v>
      </c>
      <c r="AI51">
        <v>19.38</v>
      </c>
      <c r="AJ51">
        <v>0</v>
      </c>
    </row>
    <row r="52" spans="1:36" x14ac:dyDescent="0.25">
      <c r="A52" t="s">
        <v>3958</v>
      </c>
      <c r="B52" s="17">
        <v>155079436</v>
      </c>
      <c r="C52" s="517">
        <v>5.79</v>
      </c>
      <c r="D52" s="27">
        <f>(C52+4.2+coefficient!$B$37)/0.9*1.19</f>
        <v>19.82011111111111</v>
      </c>
      <c r="E52" s="27">
        <f>(C52+4.2+coefficient!$B$37)/0.95</f>
        <v>15.778947368421054</v>
      </c>
      <c r="F52" s="29"/>
      <c r="G52" s="46">
        <v>51</v>
      </c>
      <c r="H52" s="32">
        <f>(C52+4.2+coefficient!$B$34)/0.85*1.19</f>
        <v>19.586000000000002</v>
      </c>
      <c r="I52" s="10">
        <v>294</v>
      </c>
      <c r="J52" s="10">
        <v>155079436</v>
      </c>
      <c r="K52" s="33">
        <v>54482</v>
      </c>
      <c r="L52" s="7">
        <f t="shared" si="5"/>
        <v>20.878685227272726</v>
      </c>
      <c r="M52" s="7">
        <v>295</v>
      </c>
      <c r="N52" s="7">
        <v>155079436</v>
      </c>
      <c r="O52" s="34">
        <v>54485</v>
      </c>
      <c r="P52" s="64">
        <f>(C52+4.2+coefficient!$B$37)/0.88*1.19</f>
        <v>20.270568181818181</v>
      </c>
      <c r="Q52" s="8">
        <v>296</v>
      </c>
      <c r="R52" s="8">
        <v>155079436</v>
      </c>
      <c r="S52" s="9">
        <v>54484</v>
      </c>
      <c r="T52" s="54">
        <f t="shared" si="6"/>
        <v>13.509204545454544</v>
      </c>
      <c r="U52" s="50">
        <v>758</v>
      </c>
      <c r="V52" s="48">
        <v>155079436</v>
      </c>
      <c r="W52" s="50">
        <v>559931</v>
      </c>
      <c r="X52" s="51">
        <f t="shared" si="7"/>
        <v>15.978685227272726</v>
      </c>
      <c r="Y52" s="38">
        <v>759</v>
      </c>
      <c r="Z52" s="52">
        <v>155079436</v>
      </c>
      <c r="AA52" s="38">
        <v>559932</v>
      </c>
      <c r="AB52" s="40">
        <v>30</v>
      </c>
    </row>
    <row r="53" spans="1:36" x14ac:dyDescent="0.25">
      <c r="A53" t="s">
        <v>3959</v>
      </c>
      <c r="B53" s="17">
        <v>155079450</v>
      </c>
      <c r="C53" s="517">
        <v>5.21</v>
      </c>
      <c r="D53" s="27">
        <f>(C53+4.2+coefficient!$B$37)/0.9*1.19</f>
        <v>19.053222222222221</v>
      </c>
      <c r="E53" s="27">
        <f>(C53+4.2+coefficient!$B$37)/0.95</f>
        <v>15.168421052631579</v>
      </c>
      <c r="F53" s="28"/>
      <c r="G53" s="46">
        <v>52</v>
      </c>
      <c r="H53" s="32">
        <f>(C53+4.2+coefficient!$B$34)/0.85*1.19</f>
        <v>18.774000000000001</v>
      </c>
      <c r="I53" s="10">
        <v>294</v>
      </c>
      <c r="J53" s="10">
        <v>155079450</v>
      </c>
      <c r="K53" s="33">
        <v>54493</v>
      </c>
      <c r="L53" s="7">
        <f t="shared" si="5"/>
        <v>20.0708375</v>
      </c>
      <c r="M53" s="7">
        <v>295</v>
      </c>
      <c r="N53" s="7">
        <v>155079450</v>
      </c>
      <c r="O53" s="34">
        <v>54496</v>
      </c>
      <c r="P53" s="64">
        <f>(C53+4.2+coefficient!$B$37)/0.88*1.19</f>
        <v>19.486249999999998</v>
      </c>
      <c r="Q53" s="8">
        <v>296</v>
      </c>
      <c r="R53" s="8">
        <v>155079450</v>
      </c>
      <c r="S53" s="9">
        <v>54495</v>
      </c>
      <c r="T53" s="54">
        <f t="shared" si="6"/>
        <v>12.724886363636363</v>
      </c>
      <c r="U53" s="50">
        <v>758</v>
      </c>
      <c r="V53" s="48">
        <v>155079450</v>
      </c>
      <c r="W53" s="50">
        <v>559955</v>
      </c>
      <c r="X53" s="51">
        <f t="shared" si="7"/>
        <v>15.170837499999999</v>
      </c>
      <c r="Y53" s="38">
        <v>759</v>
      </c>
      <c r="Z53" s="52">
        <v>155079450</v>
      </c>
      <c r="AA53" s="38">
        <v>559956</v>
      </c>
      <c r="AB53" s="40">
        <v>15</v>
      </c>
      <c r="AC53">
        <v>1</v>
      </c>
      <c r="AD53">
        <v>20.170000000000002</v>
      </c>
    </row>
    <row r="54" spans="1:36" x14ac:dyDescent="0.25">
      <c r="A54" t="s">
        <v>3960</v>
      </c>
      <c r="B54" s="17">
        <v>155079462</v>
      </c>
      <c r="C54" s="517">
        <v>6.61</v>
      </c>
      <c r="D54" s="27">
        <f>(C54+4.2+coefficient!$B$37)/0.9*1.19</f>
        <v>20.904333333333334</v>
      </c>
      <c r="E54" s="27">
        <f>(C54+4.2+coefficient!$B$37)/0.95</f>
        <v>16.642105263157895</v>
      </c>
      <c r="F54" s="28"/>
      <c r="G54" s="46">
        <v>53</v>
      </c>
      <c r="H54" s="32">
        <f>(C54+4.2+coefficient!$B$34)/0.85*1.19</f>
        <v>20.734000000000002</v>
      </c>
      <c r="I54" s="10">
        <v>294</v>
      </c>
      <c r="J54" s="10">
        <v>155079462</v>
      </c>
      <c r="K54" s="33">
        <v>53771</v>
      </c>
      <c r="L54" s="7">
        <f t="shared" si="5"/>
        <v>22.020814772727274</v>
      </c>
      <c r="M54" s="7">
        <v>295</v>
      </c>
      <c r="N54" s="7">
        <v>155079462</v>
      </c>
      <c r="O54" s="34">
        <v>53774</v>
      </c>
      <c r="P54" s="64">
        <f>(C54+4.2+coefficient!$B$37)/0.88*1.19</f>
        <v>21.379431818181818</v>
      </c>
      <c r="Q54" s="8">
        <v>296</v>
      </c>
      <c r="R54" s="8">
        <v>155079462</v>
      </c>
      <c r="S54" s="9">
        <v>53773</v>
      </c>
      <c r="T54" s="54">
        <f t="shared" si="6"/>
        <v>14.618068181818183</v>
      </c>
      <c r="U54" s="50">
        <v>758</v>
      </c>
      <c r="V54" s="48">
        <v>155079462</v>
      </c>
      <c r="W54" s="50">
        <v>559977</v>
      </c>
      <c r="X54" s="51">
        <f t="shared" si="7"/>
        <v>17.120814772727272</v>
      </c>
      <c r="Y54" s="38">
        <v>759</v>
      </c>
      <c r="Z54" s="52">
        <v>155079462</v>
      </c>
      <c r="AA54" s="38">
        <v>559978</v>
      </c>
      <c r="AB54" s="40">
        <v>44</v>
      </c>
      <c r="AC54">
        <v>1</v>
      </c>
      <c r="AD54">
        <v>24.93</v>
      </c>
      <c r="AH54">
        <v>1</v>
      </c>
      <c r="AI54">
        <v>21.38</v>
      </c>
      <c r="AJ54">
        <v>0</v>
      </c>
    </row>
    <row r="55" spans="1:36" x14ac:dyDescent="0.25">
      <c r="A55" t="s">
        <v>3961</v>
      </c>
      <c r="B55" s="17">
        <v>155079474</v>
      </c>
      <c r="C55" s="517">
        <v>5.13</v>
      </c>
      <c r="D55" s="27">
        <f>(C55+4.2+coefficient!$B$37)/0.9*1.19</f>
        <v>18.947444444444443</v>
      </c>
      <c r="E55" s="27">
        <f>(C55+4.2+coefficient!$B$37)/0.95</f>
        <v>15.08421052631579</v>
      </c>
      <c r="F55" s="29"/>
      <c r="G55" s="46">
        <v>54</v>
      </c>
      <c r="H55" s="32">
        <f>(C55+4.2+coefficient!$B$34)/0.85*1.19</f>
        <v>18.661999999999999</v>
      </c>
      <c r="I55" s="10">
        <v>294</v>
      </c>
      <c r="J55" s="10">
        <v>155079474</v>
      </c>
      <c r="K55" s="33">
        <v>53146</v>
      </c>
      <c r="L55" s="7">
        <f t="shared" si="5"/>
        <v>19.959410227272727</v>
      </c>
      <c r="M55" s="7">
        <v>295</v>
      </c>
      <c r="N55" s="7">
        <v>155079474</v>
      </c>
      <c r="O55" s="34">
        <v>53149</v>
      </c>
      <c r="P55" s="64">
        <f>(C55+4.2+coefficient!$B$37)/0.88*1.19</f>
        <v>19.378068181818183</v>
      </c>
      <c r="Q55" s="8">
        <v>296</v>
      </c>
      <c r="R55" s="8">
        <v>155079474</v>
      </c>
      <c r="S55" s="9">
        <v>53148</v>
      </c>
      <c r="T55" s="54">
        <f t="shared" si="6"/>
        <v>12.616704545454544</v>
      </c>
      <c r="U55" s="50">
        <v>758</v>
      </c>
      <c r="V55" s="48">
        <v>155079474</v>
      </c>
      <c r="W55" s="50">
        <v>559997</v>
      </c>
      <c r="X55" s="51">
        <f t="shared" si="7"/>
        <v>15.059410227272727</v>
      </c>
      <c r="Y55" s="38">
        <v>759</v>
      </c>
      <c r="Z55" s="52">
        <v>155079474</v>
      </c>
      <c r="AA55" s="38">
        <v>559998</v>
      </c>
      <c r="AB55" s="40">
        <v>42</v>
      </c>
    </row>
    <row r="56" spans="1:36" x14ac:dyDescent="0.25">
      <c r="A56" t="s">
        <v>3962</v>
      </c>
      <c r="B56" s="17">
        <v>155079482</v>
      </c>
      <c r="C56" s="517">
        <v>5.0199999999999996</v>
      </c>
      <c r="D56" s="27">
        <f>(C56+4.2+coefficient!$B$37)/0.9*1.19</f>
        <v>18.802</v>
      </c>
      <c r="E56" s="27">
        <f>(C56+4.2+coefficient!$B$37)/0.95</f>
        <v>14.968421052631578</v>
      </c>
      <c r="F56" s="29"/>
      <c r="G56" s="46">
        <v>55</v>
      </c>
      <c r="H56" s="32">
        <f>(C56+4.2+coefficient!$B$34)/0.85*1.19</f>
        <v>18.507999999999999</v>
      </c>
      <c r="I56" s="10">
        <v>294</v>
      </c>
      <c r="J56" s="10">
        <v>155079482</v>
      </c>
      <c r="K56" s="33">
        <v>52911</v>
      </c>
      <c r="L56" s="7">
        <f t="shared" si="5"/>
        <v>19.806197727272725</v>
      </c>
      <c r="M56" s="7">
        <v>295</v>
      </c>
      <c r="N56" s="7">
        <v>155079482</v>
      </c>
      <c r="O56" s="34">
        <v>52914</v>
      </c>
      <c r="P56" s="64">
        <f>(C56+4.2+coefficient!$B$37)/0.88*1.19</f>
        <v>19.229318181818179</v>
      </c>
      <c r="Q56" s="8">
        <v>296</v>
      </c>
      <c r="R56" s="8">
        <v>155079482</v>
      </c>
      <c r="S56" s="9">
        <v>52913</v>
      </c>
      <c r="T56" s="54">
        <f t="shared" si="6"/>
        <v>12.467954545454544</v>
      </c>
      <c r="U56" s="50">
        <v>758</v>
      </c>
      <c r="V56" s="48">
        <v>155079482</v>
      </c>
      <c r="W56" s="50">
        <v>560013</v>
      </c>
      <c r="X56" s="51">
        <f t="shared" si="7"/>
        <v>14.906197727272724</v>
      </c>
      <c r="Y56" s="38">
        <v>759</v>
      </c>
      <c r="Z56" s="52">
        <v>155079482</v>
      </c>
      <c r="AA56" s="38">
        <v>560014</v>
      </c>
      <c r="AB56" s="40">
        <v>23</v>
      </c>
    </row>
    <row r="57" spans="1:36" x14ac:dyDescent="0.25">
      <c r="A57" t="s">
        <v>3963</v>
      </c>
      <c r="B57" s="17">
        <v>155079435</v>
      </c>
      <c r="C57" s="517">
        <v>5.14</v>
      </c>
      <c r="D57" s="27">
        <f>(C57+4.2+coefficient!$B$37)/0.9*1.19</f>
        <v>18.960666666666665</v>
      </c>
      <c r="E57" s="27">
        <f>(C57+4.2+coefficient!$B$37)/0.95</f>
        <v>15.094736842105263</v>
      </c>
      <c r="F57" s="29"/>
      <c r="G57" s="46">
        <v>56</v>
      </c>
      <c r="H57" s="32">
        <f>(C57+4.2+coefficient!$B$34)/0.85*1.19</f>
        <v>18.676000000000002</v>
      </c>
      <c r="I57" s="10">
        <v>294</v>
      </c>
      <c r="J57" s="10">
        <v>155079435</v>
      </c>
      <c r="K57" s="33">
        <v>55002</v>
      </c>
      <c r="L57" s="7">
        <f t="shared" si="5"/>
        <v>19.973338636363636</v>
      </c>
      <c r="M57" s="7">
        <v>295</v>
      </c>
      <c r="N57" s="7">
        <v>155079435</v>
      </c>
      <c r="O57" s="34">
        <v>55005</v>
      </c>
      <c r="P57" s="64">
        <f>(C57+4.2+coefficient!$B$37)/0.88*1.19</f>
        <v>19.391590909090908</v>
      </c>
      <c r="Q57" s="8">
        <v>296</v>
      </c>
      <c r="R57" s="8">
        <v>155079435</v>
      </c>
      <c r="S57" s="9">
        <v>55004</v>
      </c>
      <c r="T57" s="54">
        <f t="shared" si="6"/>
        <v>12.630227272727272</v>
      </c>
      <c r="U57" s="50">
        <v>758</v>
      </c>
      <c r="V57" s="48">
        <v>155079435</v>
      </c>
      <c r="W57" s="50">
        <v>559929</v>
      </c>
      <c r="X57" s="51">
        <f t="shared" si="7"/>
        <v>15.073338636363635</v>
      </c>
      <c r="Y57" s="38">
        <v>759</v>
      </c>
      <c r="Z57" s="52">
        <v>155079435</v>
      </c>
      <c r="AA57" s="38">
        <v>559930</v>
      </c>
      <c r="AB57" s="40">
        <v>47</v>
      </c>
    </row>
    <row r="58" spans="1:36" x14ac:dyDescent="0.25">
      <c r="A58" t="s">
        <v>3964</v>
      </c>
      <c r="B58" s="17">
        <v>155079442</v>
      </c>
      <c r="C58" s="517">
        <v>5.43</v>
      </c>
      <c r="D58" s="27">
        <f>(C58+4.2+coefficient!$B$37)/0.9*1.19</f>
        <v>19.344111111111108</v>
      </c>
      <c r="E58" s="27">
        <f>(C58+4.2+coefficient!$B$37)/0.95</f>
        <v>15.4</v>
      </c>
      <c r="F58" s="29"/>
      <c r="G58" s="46">
        <v>57</v>
      </c>
      <c r="H58" s="32">
        <f>(C58+4.2+coefficient!$B$34)/0.85*1.19</f>
        <v>19.082000000000001</v>
      </c>
      <c r="I58" s="10">
        <v>294</v>
      </c>
      <c r="J58" s="10">
        <v>155079442</v>
      </c>
      <c r="K58" s="33">
        <v>55006</v>
      </c>
      <c r="L58" s="7">
        <f t="shared" si="5"/>
        <v>20.377262499999997</v>
      </c>
      <c r="M58" s="7">
        <v>295</v>
      </c>
      <c r="N58" s="7">
        <v>155079442</v>
      </c>
      <c r="O58" s="34">
        <v>55009</v>
      </c>
      <c r="P58" s="64">
        <f>(C58+4.2+coefficient!$B$37)/0.88*1.19</f>
        <v>19.783749999999998</v>
      </c>
      <c r="Q58" s="8">
        <v>296</v>
      </c>
      <c r="R58" s="8">
        <v>155079442</v>
      </c>
      <c r="S58" s="9">
        <v>55008</v>
      </c>
      <c r="T58" s="54">
        <f t="shared" si="6"/>
        <v>13.022386363636361</v>
      </c>
      <c r="U58" s="50">
        <v>758</v>
      </c>
      <c r="V58" s="48">
        <v>155079442</v>
      </c>
      <c r="W58" s="50">
        <v>559941</v>
      </c>
      <c r="X58" s="51">
        <f t="shared" si="7"/>
        <v>15.477262499999997</v>
      </c>
      <c r="Y58" s="38">
        <v>759</v>
      </c>
      <c r="Z58" s="52">
        <v>155079442</v>
      </c>
      <c r="AA58" s="38">
        <v>559942</v>
      </c>
      <c r="AB58" s="40">
        <v>37</v>
      </c>
    </row>
    <row r="59" spans="1:36" x14ac:dyDescent="0.25">
      <c r="A59" t="s">
        <v>3965</v>
      </c>
      <c r="B59" s="17">
        <v>155079454</v>
      </c>
      <c r="C59" s="517">
        <v>5.09</v>
      </c>
      <c r="D59" s="27">
        <f>(C59+4.2+coefficient!$B$37)/0.9*1.19</f>
        <v>18.894555555555552</v>
      </c>
      <c r="E59" s="27">
        <f>(C59+4.2+coefficient!$B$37)/0.95</f>
        <v>15.042105263157895</v>
      </c>
      <c r="F59" s="29"/>
      <c r="G59" s="46">
        <v>58</v>
      </c>
      <c r="H59" s="32">
        <f>(C59+4.2+coefficient!$B$34)/0.85*1.19</f>
        <v>18.605999999999998</v>
      </c>
      <c r="I59" s="10">
        <v>294</v>
      </c>
      <c r="J59" s="10">
        <v>155079454</v>
      </c>
      <c r="K59" s="33">
        <v>55011</v>
      </c>
      <c r="L59" s="7">
        <f t="shared" si="5"/>
        <v>19.903696590909092</v>
      </c>
      <c r="M59" s="7">
        <v>295</v>
      </c>
      <c r="N59" s="7">
        <v>155079454</v>
      </c>
      <c r="O59" s="34">
        <v>55014</v>
      </c>
      <c r="P59" s="64">
        <f>(C59+4.2+coefficient!$B$37)/0.88*1.19</f>
        <v>19.323977272727273</v>
      </c>
      <c r="Q59" s="8">
        <v>296</v>
      </c>
      <c r="R59" s="8">
        <v>155079454</v>
      </c>
      <c r="S59" s="9">
        <v>55013</v>
      </c>
      <c r="T59" s="54">
        <f t="shared" si="6"/>
        <v>12.562613636363636</v>
      </c>
      <c r="U59" s="50">
        <v>758</v>
      </c>
      <c r="V59" s="48">
        <v>155079454</v>
      </c>
      <c r="W59" s="50">
        <v>559961</v>
      </c>
      <c r="X59" s="51">
        <f t="shared" si="7"/>
        <v>15.003696590909092</v>
      </c>
      <c r="Y59" s="38">
        <v>759</v>
      </c>
      <c r="Z59" s="52">
        <v>155079454</v>
      </c>
      <c r="AA59" s="38">
        <v>559962</v>
      </c>
      <c r="AB59" s="40">
        <v>39</v>
      </c>
    </row>
    <row r="60" spans="1:36" x14ac:dyDescent="0.25">
      <c r="A60" t="s">
        <v>3966</v>
      </c>
      <c r="B60" s="17">
        <v>155079465</v>
      </c>
      <c r="C60" s="517">
        <v>6.39</v>
      </c>
      <c r="D60" s="27">
        <f>(C60+4.2+coefficient!$B$37)/0.9*1.19</f>
        <v>20.613444444444443</v>
      </c>
      <c r="E60" s="27">
        <f>(C60+4.2+coefficient!$B$37)/0.95</f>
        <v>16.410526315789475</v>
      </c>
      <c r="F60" s="29"/>
      <c r="G60" s="46">
        <v>59</v>
      </c>
      <c r="H60" s="32">
        <f>(C60+4.2+coefficient!$B$34)/0.85*1.19</f>
        <v>20.425999999999998</v>
      </c>
      <c r="I60" s="10">
        <v>294</v>
      </c>
      <c r="J60" s="10">
        <v>155079465</v>
      </c>
      <c r="K60" s="33">
        <v>54084</v>
      </c>
      <c r="L60" s="7">
        <f t="shared" si="5"/>
        <v>21.714389772727269</v>
      </c>
      <c r="M60" s="7">
        <v>295</v>
      </c>
      <c r="N60" s="7">
        <v>155079465</v>
      </c>
      <c r="O60" s="34">
        <v>54087</v>
      </c>
      <c r="P60" s="64">
        <f>(C60+4.2+coefficient!$B$37)/0.88*1.19</f>
        <v>21.081931818181815</v>
      </c>
      <c r="Q60" s="8">
        <v>296</v>
      </c>
      <c r="R60" s="8">
        <v>155079465</v>
      </c>
      <c r="S60" s="9">
        <v>54086</v>
      </c>
      <c r="T60" s="54">
        <f t="shared" si="6"/>
        <v>14.32056818181818</v>
      </c>
      <c r="U60" s="50">
        <v>758</v>
      </c>
      <c r="V60" s="48">
        <v>155079465</v>
      </c>
      <c r="W60" s="50">
        <v>559981</v>
      </c>
      <c r="X60" s="51">
        <f t="shared" si="7"/>
        <v>16.814389772727267</v>
      </c>
      <c r="Y60" s="38">
        <v>759</v>
      </c>
      <c r="Z60" s="52">
        <v>155079465</v>
      </c>
      <c r="AA60" s="38">
        <v>559982</v>
      </c>
      <c r="AB60" s="40">
        <v>49</v>
      </c>
    </row>
    <row r="61" spans="1:36" x14ac:dyDescent="0.25">
      <c r="A61" t="s">
        <v>3967</v>
      </c>
      <c r="B61" s="17">
        <v>155079476</v>
      </c>
      <c r="C61" s="517">
        <v>5.05</v>
      </c>
      <c r="D61" s="27">
        <f>(C61+4.2+coefficient!$B$37)/0.9*1.19</f>
        <v>18.841666666666665</v>
      </c>
      <c r="E61" s="27">
        <f>(C61+4.2+coefficient!$B$37)/0.95</f>
        <v>15</v>
      </c>
      <c r="F61" s="29"/>
      <c r="G61" s="46">
        <v>60</v>
      </c>
      <c r="H61" s="32">
        <f>(C61+4.2+coefficient!$B$34)/0.85*1.19</f>
        <v>18.549999999999997</v>
      </c>
      <c r="I61" s="10">
        <v>294</v>
      </c>
      <c r="J61" s="10">
        <v>155079476</v>
      </c>
      <c r="K61" s="33">
        <v>53120</v>
      </c>
      <c r="L61" s="7">
        <f t="shared" si="5"/>
        <v>19.847982954545451</v>
      </c>
      <c r="M61" s="7">
        <v>295</v>
      </c>
      <c r="N61" s="7">
        <v>155079476</v>
      </c>
      <c r="O61" s="34">
        <v>53123</v>
      </c>
      <c r="P61" s="64">
        <f>(C61+4.2+coefficient!$B$37)/0.88*1.19</f>
        <v>19.26988636363636</v>
      </c>
      <c r="Q61" s="8">
        <v>296</v>
      </c>
      <c r="R61" s="8">
        <v>155079476</v>
      </c>
      <c r="S61" s="9">
        <v>53122</v>
      </c>
      <c r="T61" s="54">
        <f t="shared" si="6"/>
        <v>12.508522727272727</v>
      </c>
      <c r="U61" s="50">
        <v>758</v>
      </c>
      <c r="V61" s="48">
        <v>155079476</v>
      </c>
      <c r="W61" s="50">
        <v>560001</v>
      </c>
      <c r="X61" s="51">
        <f t="shared" si="7"/>
        <v>14.94798295454545</v>
      </c>
      <c r="Y61" s="38">
        <v>759</v>
      </c>
      <c r="Z61" s="52">
        <v>155079476</v>
      </c>
      <c r="AA61" s="38">
        <v>560002</v>
      </c>
      <c r="AB61" s="40">
        <v>39</v>
      </c>
    </row>
    <row r="62" spans="1:36" x14ac:dyDescent="0.25">
      <c r="A62" t="s">
        <v>3968</v>
      </c>
      <c r="B62" s="17">
        <v>155079437</v>
      </c>
      <c r="C62" s="517">
        <v>5.44</v>
      </c>
      <c r="D62" s="27">
        <f>(C62+4.2+coefficient!$B$37)/0.9*1.19</f>
        <v>19.357333333333333</v>
      </c>
      <c r="E62" s="27">
        <f>(C62+4.2+coefficient!$B$37)/0.95</f>
        <v>15.410526315789475</v>
      </c>
      <c r="F62" s="29"/>
      <c r="G62" s="46">
        <v>61</v>
      </c>
      <c r="H62" s="32">
        <f>(C62+4.2+coefficient!$B$34)/0.85*1.19</f>
        <v>19.096</v>
      </c>
      <c r="I62" s="10">
        <v>294</v>
      </c>
      <c r="J62" s="10">
        <v>155079437</v>
      </c>
      <c r="K62" s="33">
        <v>55018</v>
      </c>
      <c r="L62" s="7">
        <f t="shared" si="5"/>
        <v>20.391190909090909</v>
      </c>
      <c r="M62" s="7">
        <v>295</v>
      </c>
      <c r="N62" s="7">
        <v>155079437</v>
      </c>
      <c r="O62" s="34">
        <v>55021</v>
      </c>
      <c r="P62" s="64">
        <f>(C62+4.2+coefficient!$B$37)/0.88*1.19</f>
        <v>19.797272727272727</v>
      </c>
      <c r="Q62" s="8">
        <v>296</v>
      </c>
      <c r="R62" s="8">
        <v>155079437</v>
      </c>
      <c r="S62" s="9">
        <v>55020</v>
      </c>
      <c r="T62" s="54">
        <f t="shared" si="6"/>
        <v>13.03590909090909</v>
      </c>
      <c r="U62" s="50">
        <v>758</v>
      </c>
      <c r="V62" s="48">
        <v>155079437</v>
      </c>
      <c r="W62" s="50">
        <v>559933</v>
      </c>
      <c r="X62" s="51">
        <f t="shared" si="7"/>
        <v>15.491190909090909</v>
      </c>
      <c r="Y62" s="38">
        <v>759</v>
      </c>
      <c r="Z62" s="52">
        <v>155079437</v>
      </c>
      <c r="AA62" s="38">
        <v>559934</v>
      </c>
      <c r="AB62" s="40">
        <v>41</v>
      </c>
    </row>
    <row r="63" spans="1:36" x14ac:dyDescent="0.25">
      <c r="A63" t="s">
        <v>3969</v>
      </c>
      <c r="B63" s="17">
        <v>155079449</v>
      </c>
      <c r="C63" s="517">
        <v>5.03</v>
      </c>
      <c r="D63" s="27">
        <f>(C63+4.2+coefficient!$B$37)/0.9*1.19</f>
        <v>18.815222222222221</v>
      </c>
      <c r="E63" s="27">
        <f>(C63+4.2+coefficient!$B$37)/0.95</f>
        <v>14.978947368421053</v>
      </c>
      <c r="F63" s="28"/>
      <c r="G63" s="46">
        <v>62</v>
      </c>
      <c r="H63" s="32">
        <f>(C63+4.2+coefficient!$B$34)/0.85*1.19</f>
        <v>18.522000000000002</v>
      </c>
      <c r="I63" s="10">
        <v>294</v>
      </c>
      <c r="J63" s="10">
        <v>155079449</v>
      </c>
      <c r="K63" s="33">
        <v>55022</v>
      </c>
      <c r="L63" s="36">
        <v>19.82</v>
      </c>
      <c r="M63" s="7">
        <v>295</v>
      </c>
      <c r="N63" s="7">
        <v>155079449</v>
      </c>
      <c r="O63" s="34">
        <v>55025</v>
      </c>
      <c r="P63" s="64">
        <f>(C63+4.2+coefficient!$B$37)/0.88*1.19</f>
        <v>19.242840909090908</v>
      </c>
      <c r="Q63" s="8">
        <v>296</v>
      </c>
      <c r="R63" s="8">
        <v>155079449</v>
      </c>
      <c r="S63" s="9">
        <v>55024</v>
      </c>
      <c r="T63" s="54">
        <f t="shared" si="6"/>
        <v>12.481477272727272</v>
      </c>
      <c r="U63" s="50">
        <v>758</v>
      </c>
      <c r="V63" s="48">
        <v>155079449</v>
      </c>
      <c r="W63" s="50">
        <v>559953</v>
      </c>
      <c r="X63" s="51">
        <f t="shared" si="7"/>
        <v>14.92</v>
      </c>
      <c r="Y63" s="38">
        <v>759</v>
      </c>
      <c r="Z63" s="52">
        <v>155079449</v>
      </c>
      <c r="AA63" s="38">
        <v>559954</v>
      </c>
      <c r="AB63" s="40">
        <v>32</v>
      </c>
      <c r="AE63">
        <v>2</v>
      </c>
      <c r="AF63">
        <v>19.82</v>
      </c>
      <c r="AG63">
        <v>0</v>
      </c>
    </row>
    <row r="64" spans="1:36" x14ac:dyDescent="0.25">
      <c r="A64" t="s">
        <v>3970</v>
      </c>
      <c r="B64" s="17">
        <v>155079461</v>
      </c>
      <c r="C64" s="517">
        <v>5.03</v>
      </c>
      <c r="D64" s="27">
        <f>(C64+4.2+coefficient!$B$37)/0.9*1.19</f>
        <v>18.815222222222221</v>
      </c>
      <c r="E64" s="27">
        <f>(C64+4.2+coefficient!$B$37)/0.95</f>
        <v>14.978947368421053</v>
      </c>
      <c r="F64" s="29"/>
      <c r="G64" s="46">
        <v>63</v>
      </c>
      <c r="H64" s="32">
        <f>(C64+4.2+coefficient!$B$34)/0.85*1.19</f>
        <v>18.522000000000002</v>
      </c>
      <c r="I64" s="10">
        <v>294</v>
      </c>
      <c r="J64" s="10">
        <v>155079461</v>
      </c>
      <c r="K64" s="33">
        <v>48471</v>
      </c>
      <c r="L64" s="7">
        <f>P64*1.03</f>
        <v>19.820126136363637</v>
      </c>
      <c r="M64" s="7">
        <v>295</v>
      </c>
      <c r="N64" s="7">
        <v>155079461</v>
      </c>
      <c r="O64" s="34">
        <v>48474</v>
      </c>
      <c r="P64" s="64">
        <f>(C64+4.2+coefficient!$B$37)/0.88*1.19</f>
        <v>19.242840909090908</v>
      </c>
      <c r="Q64" s="8">
        <v>296</v>
      </c>
      <c r="R64" s="8">
        <v>155079461</v>
      </c>
      <c r="S64" s="9">
        <v>48473</v>
      </c>
      <c r="T64" s="54">
        <f t="shared" si="6"/>
        <v>12.481477272727272</v>
      </c>
      <c r="U64" s="50">
        <v>758</v>
      </c>
      <c r="V64" s="48">
        <v>155079461</v>
      </c>
      <c r="W64" s="50">
        <v>559975</v>
      </c>
      <c r="X64" s="51">
        <f t="shared" si="7"/>
        <v>14.920126136363637</v>
      </c>
      <c r="Y64" s="38">
        <v>759</v>
      </c>
      <c r="Z64" s="52">
        <v>155079461</v>
      </c>
      <c r="AA64" s="38">
        <v>559976</v>
      </c>
      <c r="AB64" s="40">
        <v>41</v>
      </c>
    </row>
    <row r="65" spans="1:36" x14ac:dyDescent="0.25">
      <c r="A65" t="s">
        <v>3971</v>
      </c>
      <c r="B65" s="17">
        <v>155079473</v>
      </c>
      <c r="C65" s="517">
        <v>5.0599999999999996</v>
      </c>
      <c r="D65" s="27">
        <f>(C65+4.2+coefficient!$B$37)/0.9*1.19</f>
        <v>18.854888888888887</v>
      </c>
      <c r="E65" s="27">
        <f>(C65+4.2+coefficient!$B$37)/0.95</f>
        <v>15.010526315789475</v>
      </c>
      <c r="F65" s="29"/>
      <c r="G65" s="46">
        <v>64</v>
      </c>
      <c r="H65" s="32">
        <f>(C65+4.2+coefficient!$B$34)/0.85*1.19</f>
        <v>18.564</v>
      </c>
      <c r="I65" s="10">
        <v>294</v>
      </c>
      <c r="J65" s="10">
        <v>155079473</v>
      </c>
      <c r="K65" s="33">
        <v>55026</v>
      </c>
      <c r="L65" s="36">
        <v>19.86</v>
      </c>
      <c r="M65" s="7">
        <v>295</v>
      </c>
      <c r="N65" s="7">
        <v>155079473</v>
      </c>
      <c r="O65" s="34">
        <v>55029</v>
      </c>
      <c r="P65" s="64">
        <f>(C65+4.2+coefficient!$B$37)/0.88*1.19</f>
        <v>19.283409090909089</v>
      </c>
      <c r="Q65" s="8">
        <v>296</v>
      </c>
      <c r="R65" s="8">
        <v>155079473</v>
      </c>
      <c r="S65" s="9">
        <v>55028</v>
      </c>
      <c r="T65" s="54">
        <f t="shared" si="6"/>
        <v>12.522045454545452</v>
      </c>
      <c r="U65" s="50">
        <v>758</v>
      </c>
      <c r="V65" s="48">
        <v>155079473</v>
      </c>
      <c r="W65" s="50">
        <v>559995</v>
      </c>
      <c r="X65" s="51">
        <f t="shared" si="7"/>
        <v>14.959999999999999</v>
      </c>
      <c r="Y65" s="38">
        <v>759</v>
      </c>
      <c r="Z65" s="52">
        <v>155079473</v>
      </c>
      <c r="AA65" s="38">
        <v>559996</v>
      </c>
      <c r="AB65" s="40">
        <v>31</v>
      </c>
      <c r="AC65">
        <v>1</v>
      </c>
      <c r="AD65">
        <v>19.96</v>
      </c>
      <c r="AE65">
        <v>1</v>
      </c>
      <c r="AF65">
        <v>19.86</v>
      </c>
      <c r="AG65">
        <v>0</v>
      </c>
    </row>
    <row r="66" spans="1:36" x14ac:dyDescent="0.25">
      <c r="A66" t="s">
        <v>3972</v>
      </c>
      <c r="B66" s="17">
        <v>155079483</v>
      </c>
      <c r="C66" s="517">
        <v>5.42</v>
      </c>
      <c r="D66" s="27">
        <f>(C66+4.2+coefficient!$B$37)/0.9*1.19</f>
        <v>19.330888888888886</v>
      </c>
      <c r="E66" s="27">
        <f>(C66+4.2+coefficient!$B$37)/0.95</f>
        <v>15.389473684210529</v>
      </c>
      <c r="F66" s="29"/>
      <c r="G66" s="46">
        <v>65</v>
      </c>
      <c r="H66" s="32">
        <f>(C66+4.2+coefficient!$B$34)/0.85*1.19</f>
        <v>19.067999999999998</v>
      </c>
      <c r="I66" s="10">
        <v>294</v>
      </c>
      <c r="J66" s="10">
        <v>155079483</v>
      </c>
      <c r="K66" s="33">
        <v>55030</v>
      </c>
      <c r="L66" s="7">
        <f>P66*1.03</f>
        <v>20.363334090909092</v>
      </c>
      <c r="M66" s="7">
        <v>295</v>
      </c>
      <c r="N66" s="7">
        <v>155079483</v>
      </c>
      <c r="O66" s="34">
        <v>55033</v>
      </c>
      <c r="P66" s="64">
        <f>(C66+4.2+coefficient!$B$37)/0.88*1.19</f>
        <v>19.770227272727272</v>
      </c>
      <c r="Q66" s="8">
        <v>296</v>
      </c>
      <c r="R66" s="8">
        <v>155079483</v>
      </c>
      <c r="S66" s="9">
        <v>55032</v>
      </c>
      <c r="T66" s="54">
        <f t="shared" ref="T66:T97" si="8">(C66+4.2)/0.88*1.19</f>
        <v>13.008863636363637</v>
      </c>
      <c r="U66" s="50">
        <v>758</v>
      </c>
      <c r="V66" s="48">
        <v>155079483</v>
      </c>
      <c r="W66" s="50">
        <v>560015</v>
      </c>
      <c r="X66" s="51">
        <f t="shared" ref="X66:X97" si="9">L66-4.9</f>
        <v>15.463334090909092</v>
      </c>
      <c r="Y66" s="38">
        <v>759</v>
      </c>
      <c r="Z66" s="52">
        <v>155079483</v>
      </c>
      <c r="AA66" s="38">
        <v>560016</v>
      </c>
      <c r="AB66" s="40">
        <v>38</v>
      </c>
    </row>
    <row r="67" spans="1:36" x14ac:dyDescent="0.25">
      <c r="A67" t="s">
        <v>3973</v>
      </c>
      <c r="B67" s="17">
        <v>155079492</v>
      </c>
      <c r="C67" s="517">
        <v>6.22</v>
      </c>
      <c r="D67" s="27">
        <f>(C67+4.2+coefficient!$B$37)/0.9*1.19</f>
        <v>20.388666666666666</v>
      </c>
      <c r="E67" s="27">
        <f>(C67+4.2+coefficient!$B$37)/0.95</f>
        <v>16.231578947368423</v>
      </c>
      <c r="F67" s="29"/>
      <c r="G67" s="46">
        <v>66</v>
      </c>
      <c r="H67" s="32">
        <f>(C67+4.2+coefficient!$B$34)/0.85*1.19</f>
        <v>20.187999999999999</v>
      </c>
      <c r="I67" s="10">
        <v>294</v>
      </c>
      <c r="J67" s="10">
        <v>155079492</v>
      </c>
      <c r="K67" s="33">
        <v>55037</v>
      </c>
      <c r="L67" s="7">
        <f>P67*1.03</f>
        <v>21.477606818181819</v>
      </c>
      <c r="M67" s="7">
        <v>295</v>
      </c>
      <c r="N67" s="7">
        <v>155079492</v>
      </c>
      <c r="O67" s="34">
        <v>55040</v>
      </c>
      <c r="P67" s="64">
        <f>(C67+4.2+coefficient!$B$37)/0.88*1.19</f>
        <v>20.852045454545454</v>
      </c>
      <c r="Q67" s="8">
        <v>296</v>
      </c>
      <c r="R67" s="8">
        <v>155079492</v>
      </c>
      <c r="S67" s="9">
        <v>55039</v>
      </c>
      <c r="T67" s="54">
        <f t="shared" si="8"/>
        <v>14.090681818181816</v>
      </c>
      <c r="U67" s="50">
        <v>758</v>
      </c>
      <c r="V67" s="48">
        <v>155079492</v>
      </c>
      <c r="W67" s="50">
        <v>560033</v>
      </c>
      <c r="X67" s="51">
        <f t="shared" si="9"/>
        <v>16.57760681818182</v>
      </c>
      <c r="Y67" s="38">
        <v>759</v>
      </c>
      <c r="Z67" s="52">
        <v>155079492</v>
      </c>
      <c r="AA67" s="38">
        <v>560034</v>
      </c>
      <c r="AB67" s="40">
        <v>46</v>
      </c>
    </row>
    <row r="68" spans="1:36" x14ac:dyDescent="0.25">
      <c r="A68" t="s">
        <v>3974</v>
      </c>
      <c r="B68" s="17">
        <v>155079495</v>
      </c>
      <c r="C68" s="517">
        <v>7.97</v>
      </c>
      <c r="D68" s="27">
        <f>(C68+4.2+coefficient!$B$37)/0.9*1.19</f>
        <v>22.702555555555556</v>
      </c>
      <c r="E68" s="27">
        <f>(C68+4.2+coefficient!$B$37)/0.95</f>
        <v>18.07368421052632</v>
      </c>
      <c r="F68" s="29"/>
      <c r="G68" s="46">
        <v>67</v>
      </c>
      <c r="H68" s="32">
        <f>(C68+4.2+coefficient!$B$34)/0.85*1.19</f>
        <v>22.638000000000002</v>
      </c>
      <c r="I68" s="10">
        <v>294</v>
      </c>
      <c r="J68" s="10">
        <v>155079495</v>
      </c>
      <c r="K68" s="33">
        <v>55041</v>
      </c>
      <c r="L68" s="7">
        <f>P68*1.03</f>
        <v>23.91507840909091</v>
      </c>
      <c r="M68" s="7">
        <v>295</v>
      </c>
      <c r="N68" s="7">
        <v>155079495</v>
      </c>
      <c r="O68" s="34">
        <v>55044</v>
      </c>
      <c r="P68" s="64">
        <f>(C68+4.2+coefficient!$B$37)/0.88*1.19</f>
        <v>23.218522727272727</v>
      </c>
      <c r="Q68" s="8">
        <v>296</v>
      </c>
      <c r="R68" s="8">
        <v>155079495</v>
      </c>
      <c r="S68" s="9">
        <v>55043</v>
      </c>
      <c r="T68" s="54">
        <f t="shared" si="8"/>
        <v>16.457159090909091</v>
      </c>
      <c r="U68" s="50">
        <v>758</v>
      </c>
      <c r="V68" s="48">
        <v>155079495</v>
      </c>
      <c r="W68" s="50">
        <v>560039</v>
      </c>
      <c r="X68" s="51">
        <f t="shared" si="9"/>
        <v>19.015078409090911</v>
      </c>
      <c r="Y68" s="38">
        <v>759</v>
      </c>
      <c r="Z68" s="52">
        <v>155079495</v>
      </c>
      <c r="AA68" s="38">
        <v>560040</v>
      </c>
      <c r="AB68" s="40">
        <v>32</v>
      </c>
    </row>
    <row r="69" spans="1:36" x14ac:dyDescent="0.25">
      <c r="A69" t="s">
        <v>3975</v>
      </c>
      <c r="B69" s="17">
        <v>155079498</v>
      </c>
      <c r="C69" s="517">
        <v>5.92</v>
      </c>
      <c r="D69" s="27">
        <f>(C69+4.2+coefficient!$B$37)/0.9*1.19</f>
        <v>19.992000000000001</v>
      </c>
      <c r="E69" s="27">
        <f>(C69+4.2+coefficient!$B$37)/0.95</f>
        <v>15.915789473684212</v>
      </c>
      <c r="F69" s="29"/>
      <c r="G69" s="46">
        <v>68</v>
      </c>
      <c r="H69" s="32">
        <f>(C69+4.2+coefficient!$B$34)/0.85*1.19</f>
        <v>19.768000000000001</v>
      </c>
      <c r="I69" s="10">
        <v>294</v>
      </c>
      <c r="J69" s="10">
        <v>155079498</v>
      </c>
      <c r="K69" s="33">
        <v>55045</v>
      </c>
      <c r="L69" s="36">
        <v>17.739999999999998</v>
      </c>
      <c r="M69" s="7">
        <v>295</v>
      </c>
      <c r="N69" s="7">
        <v>155079498</v>
      </c>
      <c r="O69" s="34">
        <v>55048</v>
      </c>
      <c r="P69" s="64">
        <f>(C69+4.2+coefficient!$B$37)/0.88*1.19</f>
        <v>20.446363636363639</v>
      </c>
      <c r="Q69" s="8">
        <v>296</v>
      </c>
      <c r="R69" s="8">
        <v>155079498</v>
      </c>
      <c r="S69" s="9">
        <v>55047</v>
      </c>
      <c r="T69" s="54">
        <f t="shared" si="8"/>
        <v>13.685000000000002</v>
      </c>
      <c r="U69" s="50">
        <v>758</v>
      </c>
      <c r="V69" s="48">
        <v>155079498</v>
      </c>
      <c r="W69" s="50">
        <v>560045</v>
      </c>
      <c r="X69" s="51">
        <f t="shared" si="9"/>
        <v>12.839999999999998</v>
      </c>
      <c r="Y69" s="38">
        <v>759</v>
      </c>
      <c r="Z69" s="52">
        <v>155079498</v>
      </c>
      <c r="AA69" s="38">
        <v>560046</v>
      </c>
      <c r="AB69" s="40">
        <v>44</v>
      </c>
      <c r="AH69">
        <v>1</v>
      </c>
      <c r="AI69">
        <v>17.739999999999998</v>
      </c>
      <c r="AJ69">
        <v>0</v>
      </c>
    </row>
    <row r="70" spans="1:36" x14ac:dyDescent="0.25">
      <c r="A70" t="s">
        <v>3976</v>
      </c>
      <c r="B70" s="17">
        <v>155079502</v>
      </c>
      <c r="C70" s="517">
        <v>4.87</v>
      </c>
      <c r="D70" s="27">
        <f>(C70+4.2+coefficient!$B$37)/0.9*1.19</f>
        <v>18.603666666666665</v>
      </c>
      <c r="E70" s="27">
        <f>(C70+4.2+coefficient!$B$37)/0.95</f>
        <v>14.810526315789474</v>
      </c>
      <c r="F70" s="28"/>
      <c r="G70" s="46">
        <v>69</v>
      </c>
      <c r="H70" s="32">
        <f>(C70+4.2+coefficient!$B$34)/0.85*1.19</f>
        <v>18.297999999999998</v>
      </c>
      <c r="I70" s="10">
        <v>294</v>
      </c>
      <c r="J70" s="10">
        <v>155079502</v>
      </c>
      <c r="K70" s="33">
        <v>55067</v>
      </c>
      <c r="L70" s="36">
        <v>19.600000000000001</v>
      </c>
      <c r="M70" s="7">
        <v>295</v>
      </c>
      <c r="N70" s="7">
        <v>155079502</v>
      </c>
      <c r="O70" s="34">
        <v>55070</v>
      </c>
      <c r="P70" s="64">
        <f>(C70+4.2+coefficient!$B$37)/0.88*1.19</f>
        <v>19.02647727272727</v>
      </c>
      <c r="Q70" s="8">
        <v>296</v>
      </c>
      <c r="R70" s="8">
        <v>155079502</v>
      </c>
      <c r="S70" s="9">
        <v>55069</v>
      </c>
      <c r="T70" s="54">
        <f t="shared" si="8"/>
        <v>12.265113636363635</v>
      </c>
      <c r="U70" s="50">
        <v>758</v>
      </c>
      <c r="V70" s="48">
        <v>155079502</v>
      </c>
      <c r="W70" s="50">
        <v>560053</v>
      </c>
      <c r="X70" s="51">
        <f t="shared" si="9"/>
        <v>14.700000000000001</v>
      </c>
      <c r="Y70" s="38">
        <v>759</v>
      </c>
      <c r="Z70" s="52">
        <v>155079502</v>
      </c>
      <c r="AA70" s="38">
        <v>560054</v>
      </c>
      <c r="AB70" s="40">
        <v>5</v>
      </c>
      <c r="AE70">
        <v>3</v>
      </c>
      <c r="AF70">
        <v>19.600000000000001</v>
      </c>
      <c r="AG70">
        <v>0</v>
      </c>
      <c r="AH70">
        <v>1</v>
      </c>
      <c r="AI70">
        <v>19.03</v>
      </c>
      <c r="AJ70">
        <v>0</v>
      </c>
    </row>
    <row r="71" spans="1:36" x14ac:dyDescent="0.25">
      <c r="A71" t="s">
        <v>3977</v>
      </c>
      <c r="B71" s="17">
        <v>155079505</v>
      </c>
      <c r="C71" s="517">
        <v>7.03</v>
      </c>
      <c r="D71" s="27">
        <f>(C71+4.2+coefficient!$B$37)/0.9*1.19</f>
        <v>21.459666666666667</v>
      </c>
      <c r="E71" s="27">
        <f>(C71+4.2+coefficient!$B$37)/0.95</f>
        <v>17.08421052631579</v>
      </c>
      <c r="F71" s="29"/>
      <c r="G71" s="46">
        <v>70</v>
      </c>
      <c r="H71" s="32">
        <f>(C71+4.2+coefficient!$B$34)/0.85*1.19</f>
        <v>21.321999999999999</v>
      </c>
      <c r="I71" s="10">
        <v>294</v>
      </c>
      <c r="J71" s="10">
        <v>155079505</v>
      </c>
      <c r="K71" s="33">
        <v>55089</v>
      </c>
      <c r="L71" s="7">
        <f>P71*1.03</f>
        <v>22.605807954545458</v>
      </c>
      <c r="M71" s="7">
        <v>295</v>
      </c>
      <c r="N71" s="7">
        <v>155079505</v>
      </c>
      <c r="O71" s="34">
        <v>55092</v>
      </c>
      <c r="P71" s="64">
        <f>(C71+4.2+coefficient!$B$37)/0.88*1.19</f>
        <v>21.947386363636365</v>
      </c>
      <c r="Q71" s="8">
        <v>296</v>
      </c>
      <c r="R71" s="8">
        <v>155079505</v>
      </c>
      <c r="S71" s="9">
        <v>55091</v>
      </c>
      <c r="T71" s="54">
        <f t="shared" si="8"/>
        <v>15.186022727272727</v>
      </c>
      <c r="U71" s="50">
        <v>758</v>
      </c>
      <c r="V71" s="48">
        <v>155079505</v>
      </c>
      <c r="W71" s="50">
        <v>560059</v>
      </c>
      <c r="X71" s="51">
        <f t="shared" si="9"/>
        <v>17.705807954545456</v>
      </c>
      <c r="Y71" s="38">
        <v>759</v>
      </c>
      <c r="Z71" s="52">
        <v>155079505</v>
      </c>
      <c r="AA71" s="38">
        <v>560060</v>
      </c>
      <c r="AB71" s="40">
        <v>38</v>
      </c>
    </row>
    <row r="72" spans="1:36" x14ac:dyDescent="0.25">
      <c r="A72" t="s">
        <v>3978</v>
      </c>
      <c r="B72" s="17">
        <v>155079439</v>
      </c>
      <c r="C72" s="517">
        <v>6.34</v>
      </c>
      <c r="D72" s="27">
        <f>(C72+4.2+coefficient!$B$37)/0.9*1.19</f>
        <v>20.547333333333331</v>
      </c>
      <c r="E72" s="27">
        <f>(C72+4.2+coefficient!$B$37)/0.95</f>
        <v>16.357894736842105</v>
      </c>
      <c r="F72" s="29"/>
      <c r="G72" s="46">
        <v>71</v>
      </c>
      <c r="H72" s="32">
        <f>(C72+4.2+coefficient!$B$34)/0.85*1.19</f>
        <v>20.355999999999998</v>
      </c>
      <c r="I72" s="10">
        <v>294</v>
      </c>
      <c r="J72" s="10">
        <v>155079439</v>
      </c>
      <c r="K72" s="33">
        <v>55096</v>
      </c>
      <c r="L72" s="7">
        <f>P72*1.03</f>
        <v>21.644747727272726</v>
      </c>
      <c r="M72" s="7">
        <v>295</v>
      </c>
      <c r="N72" s="7">
        <v>155079439</v>
      </c>
      <c r="O72" s="34">
        <v>55099</v>
      </c>
      <c r="P72" s="64">
        <f>(C72+4.2+coefficient!$B$37)/0.88*1.19</f>
        <v>21.014318181818179</v>
      </c>
      <c r="Q72" s="8">
        <v>296</v>
      </c>
      <c r="R72" s="8">
        <v>155079439</v>
      </c>
      <c r="S72" s="9">
        <v>55098</v>
      </c>
      <c r="T72" s="54">
        <f t="shared" si="8"/>
        <v>14.252954545454545</v>
      </c>
      <c r="U72" s="50">
        <v>758</v>
      </c>
      <c r="V72" s="48">
        <v>155079439</v>
      </c>
      <c r="W72" s="50">
        <v>559937</v>
      </c>
      <c r="X72" s="51">
        <f t="shared" si="9"/>
        <v>16.744747727272724</v>
      </c>
      <c r="Y72" s="38">
        <v>759</v>
      </c>
      <c r="Z72" s="52">
        <v>155079439</v>
      </c>
      <c r="AA72" s="38">
        <v>559938</v>
      </c>
      <c r="AB72" s="40">
        <v>46</v>
      </c>
      <c r="AH72">
        <v>1</v>
      </c>
      <c r="AI72">
        <v>21.01</v>
      </c>
      <c r="AJ72">
        <v>0</v>
      </c>
    </row>
    <row r="73" spans="1:36" x14ac:dyDescent="0.25">
      <c r="A73" t="s">
        <v>3979</v>
      </c>
      <c r="B73" s="17">
        <v>155079506</v>
      </c>
      <c r="C73" s="517">
        <v>4.4800000000000004</v>
      </c>
      <c r="D73" s="27">
        <f>(C73+4.2+coefficient!$B$37)/0.9*1.19</f>
        <v>18.087999999999997</v>
      </c>
      <c r="E73" s="27">
        <f>(C73+4.2+coefficient!$B$37)/0.95</f>
        <v>14.4</v>
      </c>
      <c r="F73" s="29"/>
      <c r="G73" s="46">
        <v>72</v>
      </c>
      <c r="H73" s="32">
        <f>(C73+4.2+coefficient!$B$34)/0.85*1.19</f>
        <v>17.751999999999999</v>
      </c>
      <c r="I73" s="10">
        <v>294</v>
      </c>
      <c r="J73" s="10">
        <v>155079506</v>
      </c>
      <c r="K73" s="33">
        <v>55100</v>
      </c>
      <c r="L73" s="7">
        <f>P73*1.03</f>
        <v>19.054063636363633</v>
      </c>
      <c r="M73" s="7">
        <v>295</v>
      </c>
      <c r="N73" s="7">
        <v>155079506</v>
      </c>
      <c r="O73" s="34">
        <v>55103</v>
      </c>
      <c r="P73" s="64">
        <f>(C73+4.2+coefficient!$B$37)/0.88*1.19</f>
        <v>18.499090909090906</v>
      </c>
      <c r="Q73" s="8">
        <v>296</v>
      </c>
      <c r="R73" s="8">
        <v>155079506</v>
      </c>
      <c r="S73" s="9">
        <v>55102</v>
      </c>
      <c r="T73" s="54">
        <f t="shared" si="8"/>
        <v>11.737727272727271</v>
      </c>
      <c r="U73" s="50">
        <v>758</v>
      </c>
      <c r="V73" s="48">
        <v>155079506</v>
      </c>
      <c r="W73" s="50">
        <v>560061</v>
      </c>
      <c r="X73" s="51">
        <f t="shared" si="9"/>
        <v>14.154063636363633</v>
      </c>
      <c r="Y73" s="38">
        <v>759</v>
      </c>
      <c r="Z73" s="52">
        <v>155079506</v>
      </c>
      <c r="AA73" s="38">
        <v>560062</v>
      </c>
      <c r="AB73" s="40">
        <v>40</v>
      </c>
    </row>
    <row r="74" spans="1:36" x14ac:dyDescent="0.25">
      <c r="A74" t="s">
        <v>3980</v>
      </c>
      <c r="B74" s="17">
        <v>155079451</v>
      </c>
      <c r="C74" s="517">
        <v>5.79</v>
      </c>
      <c r="D74" s="27">
        <f>(C74+4.2+coefficient!$B$37)/0.9*1.19</f>
        <v>19.82011111111111</v>
      </c>
      <c r="E74" s="27">
        <f>(C74+4.2+coefficient!$B$37)/0.95</f>
        <v>15.778947368421054</v>
      </c>
      <c r="F74" s="29"/>
      <c r="G74" s="46">
        <v>73</v>
      </c>
      <c r="H74" s="32">
        <f>(C74+4.2+coefficient!$B$34)/0.85*1.19</f>
        <v>19.586000000000002</v>
      </c>
      <c r="I74" s="10">
        <v>294</v>
      </c>
      <c r="J74" s="10">
        <v>155079451</v>
      </c>
      <c r="K74" s="33">
        <v>55104</v>
      </c>
      <c r="L74" s="7">
        <f>P74*1.03</f>
        <v>20.878685227272726</v>
      </c>
      <c r="M74" s="7">
        <v>295</v>
      </c>
      <c r="N74" s="7">
        <v>155079451</v>
      </c>
      <c r="O74" s="34">
        <v>55107</v>
      </c>
      <c r="P74" s="64">
        <f>(C74+4.2+coefficient!$B$37)/0.88*1.19</f>
        <v>20.270568181818181</v>
      </c>
      <c r="Q74" s="8">
        <v>296</v>
      </c>
      <c r="R74" s="8">
        <v>155079451</v>
      </c>
      <c r="S74" s="9">
        <v>55106</v>
      </c>
      <c r="T74" s="54">
        <f t="shared" si="8"/>
        <v>13.509204545454544</v>
      </c>
      <c r="U74" s="50">
        <v>758</v>
      </c>
      <c r="V74" s="48">
        <v>155079451</v>
      </c>
      <c r="W74" s="50">
        <v>559957</v>
      </c>
      <c r="X74" s="51">
        <f t="shared" si="9"/>
        <v>15.978685227272726</v>
      </c>
      <c r="Y74" s="38">
        <v>759</v>
      </c>
      <c r="Z74" s="52">
        <v>155079451</v>
      </c>
      <c r="AA74" s="38">
        <v>559958</v>
      </c>
      <c r="AB74" s="40">
        <v>41</v>
      </c>
    </row>
    <row r="75" spans="1:36" s="4" customFormat="1" x14ac:dyDescent="0.25">
      <c r="A75" s="4" t="s">
        <v>3981</v>
      </c>
      <c r="B75" s="16">
        <v>165606239</v>
      </c>
      <c r="C75" s="518">
        <v>7.53</v>
      </c>
      <c r="D75" s="30">
        <f>(C75+4.2+coefficient!$B$36)/0.9*1.19</f>
        <v>35.342999999999996</v>
      </c>
      <c r="E75" s="30">
        <f>(C75+4.2+coefficient!$B$36)/0.95</f>
        <v>28.13684210526316</v>
      </c>
      <c r="F75" s="31" t="s">
        <v>516</v>
      </c>
      <c r="G75" s="46">
        <v>74</v>
      </c>
      <c r="H75" s="32">
        <f>(C75+4.2+coefficient!$B$33)/0.85*1.19</f>
        <v>30.422000000000001</v>
      </c>
      <c r="I75" s="10">
        <v>294</v>
      </c>
      <c r="J75" s="10">
        <v>165606239</v>
      </c>
      <c r="K75" s="33">
        <v>417691</v>
      </c>
      <c r="L75" s="7">
        <v>39.04</v>
      </c>
      <c r="M75" s="7">
        <v>295</v>
      </c>
      <c r="N75" s="7">
        <v>165606239</v>
      </c>
      <c r="O75" s="34">
        <v>417693</v>
      </c>
      <c r="P75" s="64">
        <f>(C75+4.2+coefficient!$B$36)/0.88*1.19</f>
        <v>36.146249999999995</v>
      </c>
      <c r="Q75" s="8">
        <v>296</v>
      </c>
      <c r="R75" s="8">
        <v>165606239</v>
      </c>
      <c r="S75" s="9">
        <v>417692</v>
      </c>
      <c r="T75" s="54">
        <f t="shared" si="8"/>
        <v>15.86215909090909</v>
      </c>
      <c r="U75" s="50">
        <v>758</v>
      </c>
      <c r="V75" s="49">
        <v>165606239</v>
      </c>
      <c r="W75" s="50">
        <v>571367</v>
      </c>
      <c r="X75" s="51">
        <f t="shared" si="9"/>
        <v>34.14</v>
      </c>
      <c r="Y75" s="38">
        <v>759</v>
      </c>
      <c r="Z75" s="53">
        <v>165606239</v>
      </c>
      <c r="AA75" s="38">
        <v>571368</v>
      </c>
      <c r="AB75" s="40">
        <v>0</v>
      </c>
      <c r="AC75"/>
      <c r="AD75"/>
      <c r="AE75"/>
      <c r="AF75"/>
      <c r="AG75"/>
      <c r="AH75"/>
      <c r="AI75"/>
      <c r="AJ75"/>
    </row>
    <row r="76" spans="1:36" s="4" customFormat="1" x14ac:dyDescent="0.25">
      <c r="A76" s="4" t="s">
        <v>3982</v>
      </c>
      <c r="B76" s="16">
        <v>155078636</v>
      </c>
      <c r="C76" s="518">
        <v>8.7100000000000009</v>
      </c>
      <c r="D76" s="30">
        <f>(C76+4.2+coefficient!$B$36)/0.9*1.19</f>
        <v>36.903222222222219</v>
      </c>
      <c r="E76" s="30">
        <f>(C76+4.2+coefficient!$B$36)/0.95</f>
        <v>29.378947368421056</v>
      </c>
      <c r="F76" s="31" t="s">
        <v>516</v>
      </c>
      <c r="G76" s="46">
        <v>75</v>
      </c>
      <c r="H76" s="32">
        <f>(C76+4.2+coefficient!$B$33)/0.85*1.19</f>
        <v>32.073999999999998</v>
      </c>
      <c r="I76" s="10">
        <v>294</v>
      </c>
      <c r="J76" s="10">
        <v>155078636</v>
      </c>
      <c r="K76" s="33">
        <v>53871</v>
      </c>
      <c r="L76" s="7">
        <f>P76*1.03</f>
        <v>38.874189772727277</v>
      </c>
      <c r="M76" s="7">
        <v>295</v>
      </c>
      <c r="N76" s="7">
        <v>155078636</v>
      </c>
      <c r="O76" s="34">
        <v>53874</v>
      </c>
      <c r="P76" s="64">
        <f>(C76+4.2+coefficient!$B$36)/0.88*1.19</f>
        <v>37.741931818181818</v>
      </c>
      <c r="Q76" s="8">
        <v>296</v>
      </c>
      <c r="R76" s="8">
        <v>155078636</v>
      </c>
      <c r="S76" s="9">
        <v>53873</v>
      </c>
      <c r="T76" s="54">
        <f t="shared" si="8"/>
        <v>17.457840909090908</v>
      </c>
      <c r="U76" s="50">
        <v>758</v>
      </c>
      <c r="V76" s="49">
        <v>155078636</v>
      </c>
      <c r="W76" s="50">
        <v>558929</v>
      </c>
      <c r="X76" s="51">
        <f t="shared" si="9"/>
        <v>33.974189772727279</v>
      </c>
      <c r="Y76" s="38">
        <v>759</v>
      </c>
      <c r="Z76" s="53">
        <v>155078636</v>
      </c>
      <c r="AA76" s="38">
        <v>558930</v>
      </c>
      <c r="AB76" s="40">
        <v>0</v>
      </c>
      <c r="AC76"/>
      <c r="AD76"/>
      <c r="AE76"/>
      <c r="AF76"/>
      <c r="AG76"/>
      <c r="AH76"/>
      <c r="AI76"/>
      <c r="AJ76"/>
    </row>
    <row r="77" spans="1:36" x14ac:dyDescent="0.25">
      <c r="A77" t="s">
        <v>3983</v>
      </c>
      <c r="B77" s="17">
        <v>165606274</v>
      </c>
      <c r="C77" s="517">
        <v>7.42</v>
      </c>
      <c r="D77" s="27">
        <f>(C77+4.2+coefficient!$B$36)/0.9*1.19</f>
        <v>35.197555555555553</v>
      </c>
      <c r="E77" s="27">
        <f>(C77+4.2+coefficient!$B$36)/0.95</f>
        <v>28.02105263157895</v>
      </c>
      <c r="F77" s="29" t="s">
        <v>516</v>
      </c>
      <c r="G77" s="46">
        <v>76</v>
      </c>
      <c r="H77" s="32">
        <f>(C77+4.2+coefficient!$B$33)/0.85*1.19</f>
        <v>30.268000000000001</v>
      </c>
      <c r="I77" s="10">
        <v>294</v>
      </c>
      <c r="J77" s="10">
        <v>165606274</v>
      </c>
      <c r="K77" s="33">
        <v>417694</v>
      </c>
      <c r="L77" s="7">
        <f>P77*1.03</f>
        <v>37.077424999999998</v>
      </c>
      <c r="M77" s="7">
        <v>295</v>
      </c>
      <c r="N77" s="7">
        <v>165606274</v>
      </c>
      <c r="O77" s="34">
        <v>417696</v>
      </c>
      <c r="P77" s="64">
        <f>(C77+4.2+coefficient!$B$36)/0.88*1.19</f>
        <v>35.997499999999995</v>
      </c>
      <c r="Q77" s="8">
        <v>296</v>
      </c>
      <c r="R77" s="8">
        <v>165606274</v>
      </c>
      <c r="S77" s="9">
        <v>417695</v>
      </c>
      <c r="T77" s="54">
        <f t="shared" si="8"/>
        <v>15.71340909090909</v>
      </c>
      <c r="U77" s="50">
        <v>758</v>
      </c>
      <c r="V77" s="48">
        <v>165606274</v>
      </c>
      <c r="W77" s="50">
        <v>571369</v>
      </c>
      <c r="X77" s="51">
        <f t="shared" si="9"/>
        <v>32.177424999999999</v>
      </c>
      <c r="Y77" s="38">
        <v>759</v>
      </c>
      <c r="Z77" s="52">
        <v>165606274</v>
      </c>
      <c r="AA77" s="38">
        <v>571370</v>
      </c>
      <c r="AB77" s="40">
        <v>43</v>
      </c>
    </row>
    <row r="78" spans="1:36" x14ac:dyDescent="0.25">
      <c r="A78" t="s">
        <v>3984</v>
      </c>
      <c r="B78" s="17">
        <v>159319842</v>
      </c>
      <c r="C78" s="517">
        <v>7.5</v>
      </c>
      <c r="D78" s="27">
        <f>(C78+4.2+coefficient!$B$36)/0.9*1.19</f>
        <v>35.303333333333327</v>
      </c>
      <c r="E78" s="27">
        <f>(C78+4.2+coefficient!$B$36)/0.95</f>
        <v>28.105263157894736</v>
      </c>
      <c r="F78" s="29" t="s">
        <v>516</v>
      </c>
      <c r="G78" s="46">
        <v>77</v>
      </c>
      <c r="H78" s="32">
        <f>(C78+4.2+coefficient!$B$33)/0.85*1.19</f>
        <v>30.379999999999995</v>
      </c>
      <c r="I78" s="10">
        <v>294</v>
      </c>
      <c r="J78" s="10">
        <v>159319842</v>
      </c>
      <c r="K78" s="33">
        <v>55628</v>
      </c>
      <c r="L78" s="7">
        <f>P78*1.03</f>
        <v>37.188852272727267</v>
      </c>
      <c r="M78" s="7">
        <v>295</v>
      </c>
      <c r="N78" s="7">
        <v>159319842</v>
      </c>
      <c r="O78" s="34">
        <v>55631</v>
      </c>
      <c r="P78" s="64">
        <f>(C78+4.2+coefficient!$B$36)/0.88*1.19</f>
        <v>36.105681818181814</v>
      </c>
      <c r="Q78" s="8">
        <v>296</v>
      </c>
      <c r="R78" s="8">
        <v>159319842</v>
      </c>
      <c r="S78" s="9">
        <v>55630</v>
      </c>
      <c r="T78" s="54">
        <f t="shared" si="8"/>
        <v>15.821590909090908</v>
      </c>
      <c r="U78" s="50">
        <v>758</v>
      </c>
      <c r="V78" s="48">
        <v>159319842</v>
      </c>
      <c r="W78" s="50">
        <v>560541</v>
      </c>
      <c r="X78" s="51">
        <f t="shared" si="9"/>
        <v>32.288852272727269</v>
      </c>
      <c r="Y78" s="38">
        <v>759</v>
      </c>
      <c r="Z78" s="52">
        <v>159319842</v>
      </c>
      <c r="AA78" s="38">
        <v>560542</v>
      </c>
      <c r="AB78" s="40">
        <v>47</v>
      </c>
    </row>
    <row r="79" spans="1:36" x14ac:dyDescent="0.25">
      <c r="A79" t="s">
        <v>3985</v>
      </c>
      <c r="B79" s="17">
        <v>164537238</v>
      </c>
      <c r="C79" s="517">
        <v>7.33</v>
      </c>
      <c r="D79" s="27">
        <f>(C79+4.2+coefficient!$B$36)/0.9*1.19</f>
        <v>35.078555555555553</v>
      </c>
      <c r="E79" s="27">
        <f>(C79+4.2+coefficient!$B$36)/0.95</f>
        <v>27.926315789473687</v>
      </c>
      <c r="F79" s="29" t="s">
        <v>516</v>
      </c>
      <c r="G79" s="46">
        <v>78</v>
      </c>
      <c r="H79" s="32">
        <f>(C79+4.2+coefficient!$B$33)/0.85*1.19</f>
        <v>30.142000000000003</v>
      </c>
      <c r="I79" s="10">
        <v>294</v>
      </c>
      <c r="J79" s="10">
        <v>164537238</v>
      </c>
      <c r="K79" s="33">
        <v>187800</v>
      </c>
      <c r="L79" s="354">
        <v>39.9</v>
      </c>
      <c r="M79" s="7">
        <v>295</v>
      </c>
      <c r="N79" s="7">
        <v>164537238</v>
      </c>
      <c r="O79" s="34">
        <v>187802</v>
      </c>
      <c r="P79" s="64">
        <f>(C79+4.2+coefficient!$B$36)/0.88*1.19</f>
        <v>35.875795454545454</v>
      </c>
      <c r="Q79" s="8">
        <v>296</v>
      </c>
      <c r="R79" s="8">
        <v>164537238</v>
      </c>
      <c r="S79" s="9">
        <v>187801</v>
      </c>
      <c r="T79" s="54">
        <f t="shared" si="8"/>
        <v>15.591704545454546</v>
      </c>
      <c r="U79" s="50">
        <v>758</v>
      </c>
      <c r="V79" s="48">
        <v>164537238</v>
      </c>
      <c r="W79" s="50">
        <v>570411</v>
      </c>
      <c r="X79" s="51">
        <f t="shared" si="9"/>
        <v>35</v>
      </c>
      <c r="Y79" s="38">
        <v>759</v>
      </c>
      <c r="Z79" s="52">
        <v>164537238</v>
      </c>
      <c r="AA79" s="38">
        <v>570412</v>
      </c>
      <c r="AB79" s="40">
        <v>0</v>
      </c>
      <c r="AE79">
        <v>1</v>
      </c>
      <c r="AF79">
        <v>39.9</v>
      </c>
      <c r="AG79">
        <v>0</v>
      </c>
    </row>
    <row r="80" spans="1:36" x14ac:dyDescent="0.25">
      <c r="A80" t="s">
        <v>3986</v>
      </c>
      <c r="B80" s="17">
        <v>165606296</v>
      </c>
      <c r="C80" s="517">
        <v>9.1300000000000008</v>
      </c>
      <c r="D80" s="27">
        <f>(C80+4.2+coefficient!$B$36)/0.9*1.19</f>
        <v>37.458555555555556</v>
      </c>
      <c r="E80" s="27">
        <f>(C80+4.2+coefficient!$B$36)/0.95</f>
        <v>29.821052631578951</v>
      </c>
      <c r="F80" s="29" t="s">
        <v>516</v>
      </c>
      <c r="G80" s="46">
        <v>79</v>
      </c>
      <c r="H80" s="32">
        <f>(C80+4.2+coefficient!$B$33)/0.85*1.19</f>
        <v>32.661999999999999</v>
      </c>
      <c r="I80" s="10">
        <v>294</v>
      </c>
      <c r="J80" s="10">
        <v>165606296</v>
      </c>
      <c r="K80" s="33">
        <v>417697</v>
      </c>
      <c r="L80" s="7">
        <v>42.93</v>
      </c>
      <c r="M80" s="7">
        <v>295</v>
      </c>
      <c r="N80" s="7">
        <v>165606296</v>
      </c>
      <c r="O80" s="34">
        <v>417699</v>
      </c>
      <c r="P80" s="64">
        <f>(C80+4.2+coefficient!$B$36)/0.88*1.19</f>
        <v>38.309886363636366</v>
      </c>
      <c r="Q80" s="8">
        <v>296</v>
      </c>
      <c r="R80" s="8">
        <v>165606296</v>
      </c>
      <c r="S80" s="9">
        <v>417698</v>
      </c>
      <c r="T80" s="54">
        <f t="shared" si="8"/>
        <v>18.025795454545456</v>
      </c>
      <c r="U80" s="50">
        <v>758</v>
      </c>
      <c r="V80" s="48">
        <v>165606296</v>
      </c>
      <c r="W80" s="50">
        <v>571371</v>
      </c>
      <c r="X80" s="51">
        <f t="shared" si="9"/>
        <v>38.03</v>
      </c>
      <c r="Y80" s="38">
        <v>759</v>
      </c>
      <c r="Z80" s="52">
        <v>165606296</v>
      </c>
      <c r="AA80" s="38">
        <v>571372</v>
      </c>
      <c r="AB80" s="40">
        <v>23</v>
      </c>
      <c r="AH80">
        <v>1</v>
      </c>
      <c r="AI80">
        <v>38.31</v>
      </c>
      <c r="AJ80">
        <v>0</v>
      </c>
    </row>
    <row r="81" spans="1:36" x14ac:dyDescent="0.25">
      <c r="A81" t="s">
        <v>3987</v>
      </c>
      <c r="B81" s="17">
        <v>165606306</v>
      </c>
      <c r="C81" s="517">
        <v>7.62</v>
      </c>
      <c r="D81" s="27">
        <f>(C81+4.2+coefficient!$B$36)/0.9*1.19</f>
        <v>35.461999999999996</v>
      </c>
      <c r="E81" s="27">
        <f>(C81+4.2+coefficient!$B$36)/0.95</f>
        <v>28.231578947368423</v>
      </c>
      <c r="F81" s="29" t="s">
        <v>516</v>
      </c>
      <c r="G81" s="46">
        <v>80</v>
      </c>
      <c r="H81" s="32">
        <f>(C81+4.2+coefficient!$B$33)/0.85*1.19</f>
        <v>30.547999999999998</v>
      </c>
      <c r="I81" s="10">
        <v>294</v>
      </c>
      <c r="J81" s="10">
        <v>165606306</v>
      </c>
      <c r="K81" s="33">
        <v>417700</v>
      </c>
      <c r="L81" s="7">
        <f>P81*1.03</f>
        <v>37.355993181818178</v>
      </c>
      <c r="M81" s="7">
        <v>295</v>
      </c>
      <c r="N81" s="7">
        <v>165606306</v>
      </c>
      <c r="O81" s="34">
        <v>417702</v>
      </c>
      <c r="P81" s="64">
        <f>(C81+4.2+coefficient!$B$36)/0.88*1.19</f>
        <v>36.267954545454543</v>
      </c>
      <c r="Q81" s="8">
        <v>296</v>
      </c>
      <c r="R81" s="8">
        <v>165606306</v>
      </c>
      <c r="S81" s="9">
        <v>417701</v>
      </c>
      <c r="T81" s="54">
        <f t="shared" si="8"/>
        <v>15.983863636363635</v>
      </c>
      <c r="U81" s="50">
        <v>758</v>
      </c>
      <c r="V81" s="48">
        <v>165606306</v>
      </c>
      <c r="W81" s="50">
        <v>571373</v>
      </c>
      <c r="X81" s="51">
        <f t="shared" si="9"/>
        <v>32.455993181818179</v>
      </c>
      <c r="Y81" s="38">
        <v>759</v>
      </c>
      <c r="Z81" s="52">
        <v>165606306</v>
      </c>
      <c r="AA81" s="38">
        <v>571374</v>
      </c>
      <c r="AB81" s="40">
        <v>47</v>
      </c>
    </row>
    <row r="82" spans="1:36" x14ac:dyDescent="0.25">
      <c r="A82" t="s">
        <v>3988</v>
      </c>
      <c r="B82" s="17">
        <v>165606345</v>
      </c>
      <c r="C82" s="517">
        <v>7.34</v>
      </c>
      <c r="D82" s="27">
        <f>(C82+4.2+coefficient!$B$36)/0.9*1.19</f>
        <v>35.091777777777772</v>
      </c>
      <c r="E82" s="27">
        <f>(C82+4.2+coefficient!$B$36)/0.95</f>
        <v>27.936842105263157</v>
      </c>
      <c r="F82" s="29" t="s">
        <v>516</v>
      </c>
      <c r="G82" s="46">
        <v>81</v>
      </c>
      <c r="H82" s="32">
        <f>(C82+4.2+coefficient!$B$33)/0.85*1.19</f>
        <v>30.155999999999999</v>
      </c>
      <c r="I82" s="10">
        <v>294</v>
      </c>
      <c r="J82" s="10">
        <v>165606345</v>
      </c>
      <c r="K82" s="33">
        <v>417703</v>
      </c>
      <c r="L82" s="354">
        <v>32.590000000000003</v>
      </c>
      <c r="M82" s="7">
        <v>295</v>
      </c>
      <c r="N82" s="7">
        <v>165606345</v>
      </c>
      <c r="O82" s="34">
        <v>417705</v>
      </c>
      <c r="P82" s="64">
        <f>(C82+4.2+coefficient!$B$36)/0.88*1.19</f>
        <v>35.889318181818176</v>
      </c>
      <c r="Q82" s="8">
        <v>296</v>
      </c>
      <c r="R82" s="8">
        <v>165606345</v>
      </c>
      <c r="S82" s="9">
        <v>417704</v>
      </c>
      <c r="T82" s="54">
        <f t="shared" si="8"/>
        <v>15.605227272727271</v>
      </c>
      <c r="U82" s="50">
        <v>758</v>
      </c>
      <c r="V82" s="48">
        <v>165606345</v>
      </c>
      <c r="W82" s="50">
        <v>571375</v>
      </c>
      <c r="X82" s="51">
        <f t="shared" si="9"/>
        <v>27.690000000000005</v>
      </c>
      <c r="Y82" s="38">
        <v>759</v>
      </c>
      <c r="Z82" s="52">
        <v>165606345</v>
      </c>
      <c r="AA82" s="38">
        <v>571376</v>
      </c>
      <c r="AB82" s="40">
        <v>32</v>
      </c>
      <c r="AE82">
        <v>1</v>
      </c>
      <c r="AF82">
        <v>32.590000000000003</v>
      </c>
      <c r="AG82">
        <v>0</v>
      </c>
      <c r="AH82">
        <v>1</v>
      </c>
      <c r="AI82">
        <v>35.700000000000003</v>
      </c>
      <c r="AJ82">
        <v>0</v>
      </c>
    </row>
    <row r="83" spans="1:36" x14ac:dyDescent="0.25">
      <c r="A83" t="s">
        <v>3989</v>
      </c>
      <c r="B83" s="17">
        <v>165609487</v>
      </c>
      <c r="C83" s="517">
        <v>5.71</v>
      </c>
      <c r="D83" s="27">
        <f>(C83+4.2+coefficient!$B$36)/0.9*1.19</f>
        <v>32.93655555555555</v>
      </c>
      <c r="E83" s="27">
        <f>(C83+4.2+coefficient!$B$36)/0.95</f>
        <v>26.221052631578949</v>
      </c>
      <c r="F83" s="29" t="s">
        <v>516</v>
      </c>
      <c r="G83" s="46">
        <v>82</v>
      </c>
      <c r="H83" s="32">
        <f>(C83+4.2+coefficient!$B$33)/0.85*1.19</f>
        <v>27.874000000000002</v>
      </c>
      <c r="I83" s="10">
        <v>294</v>
      </c>
      <c r="J83" s="10">
        <v>165609487</v>
      </c>
      <c r="K83" s="33">
        <v>417710</v>
      </c>
      <c r="L83" s="7">
        <f>P83*1.03</f>
        <v>30.292300000000001</v>
      </c>
      <c r="M83" s="7">
        <v>295</v>
      </c>
      <c r="N83" s="7">
        <v>165609487</v>
      </c>
      <c r="O83" s="34">
        <v>417712</v>
      </c>
      <c r="P83" s="354">
        <v>29.41</v>
      </c>
      <c r="Q83" s="8">
        <v>296</v>
      </c>
      <c r="R83" s="8">
        <v>165609487</v>
      </c>
      <c r="S83" s="9">
        <v>417711</v>
      </c>
      <c r="T83" s="54">
        <f t="shared" si="8"/>
        <v>13.401022727272727</v>
      </c>
      <c r="U83" s="50">
        <v>758</v>
      </c>
      <c r="V83" s="48">
        <v>165609487</v>
      </c>
      <c r="W83" s="50">
        <v>571377</v>
      </c>
      <c r="X83" s="51">
        <f t="shared" si="9"/>
        <v>25.392299999999999</v>
      </c>
      <c r="Y83" s="38">
        <v>759</v>
      </c>
      <c r="Z83" s="52">
        <v>165609487</v>
      </c>
      <c r="AA83" s="38">
        <v>571378</v>
      </c>
      <c r="AB83" s="40">
        <v>35</v>
      </c>
      <c r="AH83">
        <v>2</v>
      </c>
      <c r="AI83">
        <v>29.41</v>
      </c>
      <c r="AJ83">
        <v>0</v>
      </c>
    </row>
    <row r="84" spans="1:36" x14ac:dyDescent="0.25">
      <c r="A84" t="s">
        <v>3990</v>
      </c>
      <c r="B84" s="17">
        <v>165606166</v>
      </c>
      <c r="C84" s="517">
        <v>7.27</v>
      </c>
      <c r="D84" s="27">
        <f>(C84+4.2+coefficient!$B$36)/0.9*1.19</f>
        <v>34.999222222222215</v>
      </c>
      <c r="E84" s="27">
        <f>(C84+4.2+coefficient!$B$36)/0.95</f>
        <v>27.863157894736844</v>
      </c>
      <c r="F84" s="28" t="s">
        <v>516</v>
      </c>
      <c r="G84" s="46">
        <v>83</v>
      </c>
      <c r="H84" s="32">
        <f>(C84+4.2+coefficient!$B$33)/0.85*1.19</f>
        <v>30.057999999999996</v>
      </c>
      <c r="I84" s="10">
        <v>294</v>
      </c>
      <c r="J84" s="10">
        <v>165606166</v>
      </c>
      <c r="K84" s="33">
        <v>417688</v>
      </c>
      <c r="L84" s="7">
        <f>P84*1.03</f>
        <v>32.239000000000004</v>
      </c>
      <c r="M84" s="7">
        <v>295</v>
      </c>
      <c r="N84" s="7">
        <v>165606166</v>
      </c>
      <c r="O84" s="34">
        <v>417690</v>
      </c>
      <c r="P84" s="354">
        <v>31.3</v>
      </c>
      <c r="Q84" s="8">
        <v>296</v>
      </c>
      <c r="R84" s="8">
        <v>165606166</v>
      </c>
      <c r="S84" s="9">
        <v>417689</v>
      </c>
      <c r="T84" s="54">
        <f t="shared" si="8"/>
        <v>15.510568181818179</v>
      </c>
      <c r="U84" s="50">
        <v>758</v>
      </c>
      <c r="V84" s="48">
        <v>165606166</v>
      </c>
      <c r="W84" s="50">
        <v>571365</v>
      </c>
      <c r="X84" s="51">
        <f t="shared" si="9"/>
        <v>27.339000000000006</v>
      </c>
      <c r="Y84" s="38">
        <v>759</v>
      </c>
      <c r="Z84" s="52">
        <v>165606166</v>
      </c>
      <c r="AA84" s="38">
        <v>571366</v>
      </c>
      <c r="AB84" s="40">
        <v>5</v>
      </c>
      <c r="AC84">
        <v>1</v>
      </c>
      <c r="AD84">
        <v>32.86</v>
      </c>
      <c r="AE84">
        <v>1</v>
      </c>
      <c r="AF84">
        <v>31.3</v>
      </c>
      <c r="AG84">
        <v>0</v>
      </c>
    </row>
    <row r="85" spans="1:36" x14ac:dyDescent="0.25">
      <c r="A85" t="s">
        <v>3991</v>
      </c>
      <c r="B85" s="17">
        <v>165610056</v>
      </c>
      <c r="C85" s="517">
        <v>9.19</v>
      </c>
      <c r="D85" s="27">
        <f>(C85+4.2+coefficient!$B$36)/0.9*1.19</f>
        <v>37.537888888888887</v>
      </c>
      <c r="E85" s="27">
        <f>(C85+4.2+coefficient!$B$36)/0.95</f>
        <v>29.88421052631579</v>
      </c>
      <c r="F85" s="29" t="s">
        <v>516</v>
      </c>
      <c r="G85" s="46">
        <v>84</v>
      </c>
      <c r="H85" s="32">
        <f>(C85+4.2+coefficient!$B$33)/0.85*1.19</f>
        <v>32.746000000000002</v>
      </c>
      <c r="I85" s="10">
        <v>294</v>
      </c>
      <c r="J85" s="10">
        <v>165610056</v>
      </c>
      <c r="K85" s="33">
        <v>417729</v>
      </c>
      <c r="L85" s="7">
        <v>45.7</v>
      </c>
      <c r="M85" s="7">
        <v>295</v>
      </c>
      <c r="N85" s="7">
        <v>165610056</v>
      </c>
      <c r="O85" s="34">
        <v>417731</v>
      </c>
      <c r="P85" s="64">
        <f>(C85+4.2+coefficient!$B$36)/0.88*1.19</f>
        <v>38.391022727272727</v>
      </c>
      <c r="Q85" s="8">
        <v>296</v>
      </c>
      <c r="R85" s="8">
        <v>165610056</v>
      </c>
      <c r="S85" s="9">
        <v>417730</v>
      </c>
      <c r="T85" s="54">
        <f t="shared" si="8"/>
        <v>18.106931818181817</v>
      </c>
      <c r="U85" s="50">
        <v>758</v>
      </c>
      <c r="V85" s="48">
        <v>165610056</v>
      </c>
      <c r="W85" s="50">
        <v>571381</v>
      </c>
      <c r="X85" s="51">
        <f t="shared" si="9"/>
        <v>40.800000000000004</v>
      </c>
      <c r="Y85" s="38">
        <v>759</v>
      </c>
      <c r="Z85" s="52">
        <v>165610056</v>
      </c>
      <c r="AA85" s="38">
        <v>571382</v>
      </c>
      <c r="AB85" s="40">
        <v>44</v>
      </c>
    </row>
    <row r="86" spans="1:36" x14ac:dyDescent="0.25">
      <c r="A86" t="s">
        <v>3992</v>
      </c>
      <c r="B86" s="17">
        <v>165610079</v>
      </c>
      <c r="C86" s="517">
        <v>8.66</v>
      </c>
      <c r="D86" s="27">
        <f>(C86+4.2+coefficient!$B$36)/0.9*1.19</f>
        <v>36.837111111111106</v>
      </c>
      <c r="E86" s="27">
        <f>(C86+4.2+coefficient!$B$36)/0.95</f>
        <v>29.326315789473686</v>
      </c>
      <c r="F86" s="28" t="s">
        <v>516</v>
      </c>
      <c r="G86" s="46">
        <v>85</v>
      </c>
      <c r="H86" s="32">
        <f>(C86+4.2+coefficient!$B$33)/0.85*1.19</f>
        <v>32.003999999999998</v>
      </c>
      <c r="I86" s="10">
        <v>294</v>
      </c>
      <c r="J86" s="10">
        <v>165610079</v>
      </c>
      <c r="K86" s="33">
        <v>417732</v>
      </c>
      <c r="L86" s="7">
        <v>41.15</v>
      </c>
      <c r="M86" s="7">
        <v>295</v>
      </c>
      <c r="N86" s="7">
        <v>165610079</v>
      </c>
      <c r="O86" s="34">
        <v>417734</v>
      </c>
      <c r="P86" s="64">
        <f>(C86+4.2+coefficient!$B$36)/0.88*1.19</f>
        <v>37.67431818181818</v>
      </c>
      <c r="Q86" s="8">
        <v>296</v>
      </c>
      <c r="R86" s="8">
        <v>165610079</v>
      </c>
      <c r="S86" s="9">
        <v>417733</v>
      </c>
      <c r="T86" s="54">
        <f t="shared" si="8"/>
        <v>17.390227272727273</v>
      </c>
      <c r="U86" s="50">
        <v>758</v>
      </c>
      <c r="V86" s="48">
        <v>165610079</v>
      </c>
      <c r="W86" s="50">
        <v>571383</v>
      </c>
      <c r="X86" s="51">
        <f t="shared" si="9"/>
        <v>36.25</v>
      </c>
      <c r="Y86" s="38">
        <v>759</v>
      </c>
      <c r="Z86" s="52">
        <v>165610079</v>
      </c>
      <c r="AA86" s="38">
        <v>571384</v>
      </c>
      <c r="AB86" s="40">
        <v>37</v>
      </c>
      <c r="AC86">
        <v>1</v>
      </c>
      <c r="AD86">
        <v>41.15</v>
      </c>
    </row>
    <row r="87" spans="1:36" x14ac:dyDescent="0.25">
      <c r="A87" t="s">
        <v>3993</v>
      </c>
      <c r="B87" s="17">
        <v>165610084</v>
      </c>
      <c r="C87" s="517">
        <v>7.37</v>
      </c>
      <c r="D87" s="27">
        <f>(C87+4.2+coefficient!$B$36)/0.9*1.19</f>
        <v>35.13144444444444</v>
      </c>
      <c r="E87" s="27">
        <f>(C87+4.2+coefficient!$B$36)/0.95</f>
        <v>27.96842105263158</v>
      </c>
      <c r="F87" s="29" t="s">
        <v>516</v>
      </c>
      <c r="G87" s="46">
        <v>86</v>
      </c>
      <c r="H87" s="32">
        <f>(C87+4.2+coefficient!$B$33)/0.85*1.19</f>
        <v>30.198</v>
      </c>
      <c r="I87" s="10">
        <v>294</v>
      </c>
      <c r="J87" s="10">
        <v>165610084</v>
      </c>
      <c r="K87" s="33">
        <v>417735</v>
      </c>
      <c r="L87" s="7">
        <f>P87*1.03</f>
        <v>24.2256</v>
      </c>
      <c r="M87" s="7">
        <v>295</v>
      </c>
      <c r="N87" s="7">
        <v>165610084</v>
      </c>
      <c r="O87" s="34">
        <v>417737</v>
      </c>
      <c r="P87" s="354">
        <v>23.52</v>
      </c>
      <c r="Q87" s="8">
        <v>296</v>
      </c>
      <c r="R87" s="8">
        <v>165610084</v>
      </c>
      <c r="S87" s="9">
        <v>417736</v>
      </c>
      <c r="T87" s="54">
        <f t="shared" si="8"/>
        <v>15.645795454545455</v>
      </c>
      <c r="U87" s="50">
        <v>758</v>
      </c>
      <c r="V87" s="48">
        <v>165610084</v>
      </c>
      <c r="W87" s="50">
        <v>571385</v>
      </c>
      <c r="X87" s="51">
        <f t="shared" si="9"/>
        <v>19.325600000000001</v>
      </c>
      <c r="Y87" s="38">
        <v>759</v>
      </c>
      <c r="Z87" s="52">
        <v>165610084</v>
      </c>
      <c r="AA87" s="38">
        <v>571386</v>
      </c>
      <c r="AB87" s="40">
        <v>35</v>
      </c>
      <c r="AH87">
        <v>2</v>
      </c>
      <c r="AI87">
        <v>23.52</v>
      </c>
      <c r="AJ87">
        <v>0</v>
      </c>
    </row>
    <row r="88" spans="1:36" x14ac:dyDescent="0.25">
      <c r="A88" t="s">
        <v>3994</v>
      </c>
      <c r="B88" s="17">
        <v>165610087</v>
      </c>
      <c r="C88" s="517">
        <v>25.79</v>
      </c>
      <c r="D88" s="27">
        <f>(C88+4.2+coefficient!$B$36)/0.9*1.19</f>
        <v>59.486777777777768</v>
      </c>
      <c r="E88" s="27">
        <f>(C88+4.2+coefficient!$B$36)/0.95</f>
        <v>47.357894736842105</v>
      </c>
      <c r="F88" s="29" t="s">
        <v>516</v>
      </c>
      <c r="G88" s="46">
        <v>87</v>
      </c>
      <c r="H88" s="32">
        <f>(C88+4.2+coefficient!$B$33)/0.85*1.19</f>
        <v>55.98599999999999</v>
      </c>
      <c r="I88" s="10">
        <v>294</v>
      </c>
      <c r="J88" s="10">
        <v>165610087</v>
      </c>
      <c r="K88" s="33">
        <v>417738</v>
      </c>
      <c r="L88" s="7">
        <f>P88*1.03</f>
        <v>62.663912499999995</v>
      </c>
      <c r="M88" s="7">
        <v>295</v>
      </c>
      <c r="N88" s="7">
        <v>165610087</v>
      </c>
      <c r="O88" s="34">
        <v>417740</v>
      </c>
      <c r="P88" s="64">
        <f>(C88+4.2+coefficient!$B$36)/0.88*1.19</f>
        <v>60.83874999999999</v>
      </c>
      <c r="Q88" s="8">
        <v>296</v>
      </c>
      <c r="R88" s="8">
        <v>165610087</v>
      </c>
      <c r="S88" s="9">
        <v>417739</v>
      </c>
      <c r="T88" s="54">
        <f t="shared" si="8"/>
        <v>40.554659090909091</v>
      </c>
      <c r="U88" s="50">
        <v>758</v>
      </c>
      <c r="V88" s="48">
        <v>165610087</v>
      </c>
      <c r="W88" s="50">
        <v>571387</v>
      </c>
      <c r="X88" s="51">
        <f t="shared" si="9"/>
        <v>57.763912499999996</v>
      </c>
      <c r="Y88" s="38">
        <v>759</v>
      </c>
      <c r="Z88" s="52">
        <v>165610087</v>
      </c>
      <c r="AA88" s="38">
        <v>571388</v>
      </c>
      <c r="AB88" s="40">
        <v>36</v>
      </c>
    </row>
    <row r="89" spans="1:36" x14ac:dyDescent="0.25">
      <c r="A89" t="s">
        <v>3995</v>
      </c>
      <c r="B89" s="17">
        <v>165610093</v>
      </c>
      <c r="C89" s="517">
        <v>9.18</v>
      </c>
      <c r="D89" s="27">
        <f>(C89+4.2+coefficient!$B$36)/0.9*1.19</f>
        <v>37.524666666666661</v>
      </c>
      <c r="E89" s="27">
        <f>(C89+4.2+coefficient!$B$36)/0.95</f>
        <v>29.873684210526317</v>
      </c>
      <c r="F89" s="29" t="s">
        <v>516</v>
      </c>
      <c r="G89" s="46">
        <v>88</v>
      </c>
      <c r="H89" s="32">
        <f>(C89+4.2+coefficient!$B$33)/0.85*1.19</f>
        <v>32.731999999999999</v>
      </c>
      <c r="I89" s="10">
        <v>294</v>
      </c>
      <c r="J89" s="10">
        <v>165610093</v>
      </c>
      <c r="K89" s="33">
        <v>417741</v>
      </c>
      <c r="L89" s="7">
        <v>42.98</v>
      </c>
      <c r="M89" s="7">
        <v>295</v>
      </c>
      <c r="N89" s="7">
        <v>165610093</v>
      </c>
      <c r="O89" s="34">
        <v>417743</v>
      </c>
      <c r="P89" s="64">
        <f>(C89+4.2+coefficient!$B$36)/0.88*1.19</f>
        <v>38.377499999999998</v>
      </c>
      <c r="Q89" s="8">
        <v>296</v>
      </c>
      <c r="R89" s="8">
        <v>165610093</v>
      </c>
      <c r="S89" s="9">
        <v>417742</v>
      </c>
      <c r="T89" s="54">
        <f t="shared" si="8"/>
        <v>18.093409090909088</v>
      </c>
      <c r="U89" s="50">
        <v>758</v>
      </c>
      <c r="V89" s="48">
        <v>165610093</v>
      </c>
      <c r="W89" s="50">
        <v>571389</v>
      </c>
      <c r="X89" s="51">
        <f t="shared" si="9"/>
        <v>38.08</v>
      </c>
      <c r="Y89" s="38">
        <v>759</v>
      </c>
      <c r="Z89" s="52">
        <v>165610093</v>
      </c>
      <c r="AA89" s="38">
        <v>571390</v>
      </c>
      <c r="AB89" s="40">
        <v>28</v>
      </c>
    </row>
    <row r="90" spans="1:36" x14ac:dyDescent="0.25">
      <c r="A90" t="s">
        <v>3996</v>
      </c>
      <c r="B90" s="17">
        <v>165610104</v>
      </c>
      <c r="C90" s="517">
        <v>8.2799999999999994</v>
      </c>
      <c r="D90" s="27">
        <f>(C90+4.2+coefficient!$B$36)/0.9*1.19</f>
        <v>36.334666666666664</v>
      </c>
      <c r="E90" s="27">
        <f>(C90+4.2+coefficient!$B$36)/0.95</f>
        <v>28.926315789473687</v>
      </c>
      <c r="F90" s="28" t="s">
        <v>516</v>
      </c>
      <c r="G90" s="46">
        <v>89</v>
      </c>
      <c r="H90" s="32">
        <f>(C90+4.2+coefficient!$B$33)/0.85*1.19</f>
        <v>31.472000000000001</v>
      </c>
      <c r="I90" s="10">
        <v>294</v>
      </c>
      <c r="J90" s="10">
        <v>165610104</v>
      </c>
      <c r="K90" s="33">
        <v>417744</v>
      </c>
      <c r="L90" s="354">
        <v>42.03</v>
      </c>
      <c r="M90" s="7">
        <v>295</v>
      </c>
      <c r="N90" s="7">
        <v>165610104</v>
      </c>
      <c r="O90" s="34">
        <v>417746</v>
      </c>
      <c r="P90" s="64">
        <f>(C90+4.2+coefficient!$B$36)/0.88*1.19</f>
        <v>37.160454545454542</v>
      </c>
      <c r="Q90" s="8">
        <v>296</v>
      </c>
      <c r="R90" s="8">
        <v>165610104</v>
      </c>
      <c r="S90" s="9">
        <v>417745</v>
      </c>
      <c r="T90" s="54">
        <f t="shared" si="8"/>
        <v>16.876363636363635</v>
      </c>
      <c r="U90" s="50">
        <v>758</v>
      </c>
      <c r="V90" s="48">
        <v>165610104</v>
      </c>
      <c r="W90" s="50">
        <v>571391</v>
      </c>
      <c r="X90" s="51">
        <f t="shared" si="9"/>
        <v>37.130000000000003</v>
      </c>
      <c r="Y90" s="38">
        <v>759</v>
      </c>
      <c r="Z90" s="52">
        <v>165610104</v>
      </c>
      <c r="AA90" s="38">
        <v>571392</v>
      </c>
      <c r="AB90" s="40">
        <v>20</v>
      </c>
      <c r="AE90">
        <v>0</v>
      </c>
      <c r="AF90">
        <v>0</v>
      </c>
      <c r="AG90">
        <v>0</v>
      </c>
    </row>
    <row r="91" spans="1:36" x14ac:dyDescent="0.25">
      <c r="A91" t="s">
        <v>3997</v>
      </c>
      <c r="B91" s="17">
        <v>165610122</v>
      </c>
      <c r="C91" s="517">
        <v>8.5500000000000007</v>
      </c>
      <c r="D91" s="27">
        <f>(C91+4.2+coefficient!$B$36)/0.9*1.19</f>
        <v>36.691666666666663</v>
      </c>
      <c r="E91" s="27">
        <f>(C91+4.2+coefficient!$B$36)/0.95</f>
        <v>29.210526315789476</v>
      </c>
      <c r="F91" s="29" t="s">
        <v>516</v>
      </c>
      <c r="G91" s="46">
        <v>90</v>
      </c>
      <c r="H91" s="32">
        <f>(C91+4.2+coefficient!$B$33)/0.85*1.19</f>
        <v>31.849999999999998</v>
      </c>
      <c r="I91" s="10">
        <v>294</v>
      </c>
      <c r="J91" s="10">
        <v>165610122</v>
      </c>
      <c r="K91" s="33">
        <v>417748</v>
      </c>
      <c r="L91" s="7">
        <f t="shared" ref="L91:L96" si="10">P91*1.03</f>
        <v>38.651335227272725</v>
      </c>
      <c r="M91" s="7">
        <v>295</v>
      </c>
      <c r="N91" s="7">
        <v>165610122</v>
      </c>
      <c r="O91" s="34">
        <v>417750</v>
      </c>
      <c r="P91" s="64">
        <f>(C91+4.2+coefficient!$B$36)/0.88*1.19</f>
        <v>37.52556818181818</v>
      </c>
      <c r="Q91" s="8">
        <v>296</v>
      </c>
      <c r="R91" s="8">
        <v>165610122</v>
      </c>
      <c r="S91" s="9">
        <v>417749</v>
      </c>
      <c r="T91" s="54">
        <f t="shared" si="8"/>
        <v>17.24147727272727</v>
      </c>
      <c r="U91" s="50">
        <v>758</v>
      </c>
      <c r="V91" s="48">
        <v>165610122</v>
      </c>
      <c r="W91" s="50">
        <v>571393</v>
      </c>
      <c r="X91" s="51">
        <f t="shared" si="9"/>
        <v>33.751335227272726</v>
      </c>
      <c r="Y91" s="38">
        <v>759</v>
      </c>
      <c r="Z91" s="52">
        <v>165610122</v>
      </c>
      <c r="AA91" s="38">
        <v>571394</v>
      </c>
      <c r="AB91" s="40">
        <v>40</v>
      </c>
    </row>
    <row r="92" spans="1:36" x14ac:dyDescent="0.25">
      <c r="A92" t="s">
        <v>3998</v>
      </c>
      <c r="B92" s="17">
        <v>165610242</v>
      </c>
      <c r="C92" s="517">
        <v>7.18</v>
      </c>
      <c r="D92" s="27">
        <f>(C92+4.2+coefficient!$B$36)/0.9*1.19</f>
        <v>34.880222222222223</v>
      </c>
      <c r="E92" s="27">
        <f>(C92+4.2+coefficient!$B$36)/0.95</f>
        <v>27.768421052631581</v>
      </c>
      <c r="F92" s="29" t="s">
        <v>516</v>
      </c>
      <c r="G92" s="46">
        <v>91</v>
      </c>
      <c r="H92" s="32">
        <f>(C92+4.2+coefficient!$B$33)/0.85*1.19</f>
        <v>29.931999999999999</v>
      </c>
      <c r="I92" s="10">
        <v>294</v>
      </c>
      <c r="J92" s="10">
        <v>165610242</v>
      </c>
      <c r="K92" s="33">
        <v>417768</v>
      </c>
      <c r="L92" s="7">
        <f t="shared" si="10"/>
        <v>36.743143181818184</v>
      </c>
      <c r="M92" s="7">
        <v>295</v>
      </c>
      <c r="N92" s="7">
        <v>165610242</v>
      </c>
      <c r="O92" s="34">
        <v>417770</v>
      </c>
      <c r="P92" s="64">
        <f>(C92+4.2+coefficient!$B$36)/0.88*1.19</f>
        <v>35.672954545454544</v>
      </c>
      <c r="Q92" s="8">
        <v>296</v>
      </c>
      <c r="R92" s="8">
        <v>165610242</v>
      </c>
      <c r="S92" s="9">
        <v>417769</v>
      </c>
      <c r="T92" s="54">
        <f t="shared" si="8"/>
        <v>15.388863636363633</v>
      </c>
      <c r="U92" s="50">
        <v>758</v>
      </c>
      <c r="V92" s="48">
        <v>165610242</v>
      </c>
      <c r="W92" s="50">
        <v>571395</v>
      </c>
      <c r="X92" s="51">
        <f t="shared" si="9"/>
        <v>31.843143181818185</v>
      </c>
      <c r="Y92" s="38">
        <v>759</v>
      </c>
      <c r="Z92" s="52">
        <v>165610242</v>
      </c>
      <c r="AA92" s="38">
        <v>571396</v>
      </c>
      <c r="AB92" s="40">
        <v>35</v>
      </c>
    </row>
    <row r="93" spans="1:36" x14ac:dyDescent="0.25">
      <c r="A93" t="s">
        <v>3999</v>
      </c>
      <c r="B93" s="17">
        <v>165610245</v>
      </c>
      <c r="C93" s="517">
        <v>6.66</v>
      </c>
      <c r="D93" s="27">
        <f>(C93+4.2+coefficient!$B$36)/0.9*1.19</f>
        <v>34.192666666666661</v>
      </c>
      <c r="E93" s="27">
        <f>(C93+4.2+coefficient!$B$36)/0.95</f>
        <v>27.221052631578949</v>
      </c>
      <c r="F93" s="29" t="s">
        <v>516</v>
      </c>
      <c r="G93" s="46">
        <v>92</v>
      </c>
      <c r="H93" s="32">
        <f>(C93+4.2+coefficient!$B$33)/0.85*1.19</f>
        <v>29.204000000000001</v>
      </c>
      <c r="I93" s="10">
        <v>294</v>
      </c>
      <c r="J93" s="10">
        <v>165610245</v>
      </c>
      <c r="K93" s="33">
        <v>417771</v>
      </c>
      <c r="L93" s="7">
        <f t="shared" si="10"/>
        <v>36.018865909090906</v>
      </c>
      <c r="M93" s="7">
        <v>295</v>
      </c>
      <c r="N93" s="7">
        <v>165610245</v>
      </c>
      <c r="O93" s="34">
        <v>417773</v>
      </c>
      <c r="P93" s="64">
        <f>(C93+4.2+coefficient!$B$36)/0.88*1.19</f>
        <v>34.969772727272726</v>
      </c>
      <c r="Q93" s="8">
        <v>296</v>
      </c>
      <c r="R93" s="8">
        <v>165610245</v>
      </c>
      <c r="S93" s="9">
        <v>417772</v>
      </c>
      <c r="T93" s="54">
        <f t="shared" si="8"/>
        <v>14.685681818181816</v>
      </c>
      <c r="U93" s="50">
        <v>758</v>
      </c>
      <c r="V93" s="48">
        <v>165610245</v>
      </c>
      <c r="W93" s="50">
        <v>571397</v>
      </c>
      <c r="X93" s="51">
        <f t="shared" si="9"/>
        <v>31.118865909090907</v>
      </c>
      <c r="Y93" s="38">
        <v>759</v>
      </c>
      <c r="Z93" s="52">
        <v>165610245</v>
      </c>
      <c r="AA93" s="38">
        <v>571398</v>
      </c>
      <c r="AB93" s="40">
        <v>43</v>
      </c>
    </row>
    <row r="94" spans="1:36" x14ac:dyDescent="0.25">
      <c r="A94" t="s">
        <v>4000</v>
      </c>
      <c r="B94" s="17">
        <v>165610250</v>
      </c>
      <c r="C94" s="517">
        <v>5.71</v>
      </c>
      <c r="D94" s="27">
        <f>(C94+4.2+coefficient!$B$36)/0.9*1.19</f>
        <v>32.93655555555555</v>
      </c>
      <c r="E94" s="27">
        <f>(C94+4.2+coefficient!$B$36)/0.95</f>
        <v>26.221052631578949</v>
      </c>
      <c r="F94" s="29" t="s">
        <v>516</v>
      </c>
      <c r="G94" s="46">
        <v>93</v>
      </c>
      <c r="H94" s="32">
        <f>(C94+4.2+coefficient!$B$33)/0.85*1.19</f>
        <v>27.874000000000002</v>
      </c>
      <c r="I94" s="10">
        <v>294</v>
      </c>
      <c r="J94" s="10">
        <v>165610250</v>
      </c>
      <c r="K94" s="33">
        <v>417774</v>
      </c>
      <c r="L94" s="7">
        <f t="shared" si="10"/>
        <v>34.695667045454549</v>
      </c>
      <c r="M94" s="7">
        <v>295</v>
      </c>
      <c r="N94" s="7">
        <v>165610250</v>
      </c>
      <c r="O94" s="34">
        <v>417776</v>
      </c>
      <c r="P94" s="64">
        <f>(C94+4.2+coefficient!$B$36)/0.88*1.19</f>
        <v>33.685113636363639</v>
      </c>
      <c r="Q94" s="8">
        <v>296</v>
      </c>
      <c r="R94" s="8">
        <v>165610250</v>
      </c>
      <c r="S94" s="9">
        <v>417775</v>
      </c>
      <c r="T94" s="54">
        <f t="shared" si="8"/>
        <v>13.401022727272727</v>
      </c>
      <c r="U94" s="50">
        <v>758</v>
      </c>
      <c r="V94" s="48">
        <v>165610250</v>
      </c>
      <c r="W94" s="50">
        <v>571399</v>
      </c>
      <c r="X94" s="51">
        <f t="shared" si="9"/>
        <v>29.79566704545455</v>
      </c>
      <c r="Y94" s="38">
        <v>759</v>
      </c>
      <c r="Z94" s="52">
        <v>165610250</v>
      </c>
      <c r="AA94" s="38">
        <v>571400</v>
      </c>
      <c r="AB94" s="40">
        <v>40</v>
      </c>
    </row>
    <row r="95" spans="1:36" x14ac:dyDescent="0.25">
      <c r="A95" t="s">
        <v>4001</v>
      </c>
      <c r="B95" s="17">
        <v>165610257</v>
      </c>
      <c r="C95" s="517">
        <v>7.2</v>
      </c>
      <c r="D95" s="27">
        <f>(C95+4.2+coefficient!$B$36)/0.9*1.19</f>
        <v>34.906666666666666</v>
      </c>
      <c r="E95" s="27">
        <f>(C95+4.2+coefficient!$B$36)/0.95</f>
        <v>27.789473684210527</v>
      </c>
      <c r="F95" s="29" t="s">
        <v>516</v>
      </c>
      <c r="G95" s="46">
        <v>94</v>
      </c>
      <c r="H95" s="32">
        <f>(C95+4.2+coefficient!$B$33)/0.85*1.19</f>
        <v>29.959999999999997</v>
      </c>
      <c r="I95" s="10">
        <v>294</v>
      </c>
      <c r="J95" s="10">
        <v>165610257</v>
      </c>
      <c r="K95" s="33">
        <v>417777</v>
      </c>
      <c r="L95" s="7">
        <f t="shared" si="10"/>
        <v>36.770999999999994</v>
      </c>
      <c r="M95" s="7">
        <v>295</v>
      </c>
      <c r="N95" s="7">
        <v>165610257</v>
      </c>
      <c r="O95" s="34">
        <v>417779</v>
      </c>
      <c r="P95" s="64">
        <f>(C95+4.2+coefficient!$B$36)/0.88*1.19</f>
        <v>35.699999999999996</v>
      </c>
      <c r="Q95" s="8">
        <v>296</v>
      </c>
      <c r="R95" s="8">
        <v>165610257</v>
      </c>
      <c r="S95" s="9">
        <v>417778</v>
      </c>
      <c r="T95" s="54">
        <f t="shared" si="8"/>
        <v>15.415909090909091</v>
      </c>
      <c r="U95" s="50">
        <v>758</v>
      </c>
      <c r="V95" s="48">
        <v>165610257</v>
      </c>
      <c r="W95" s="50">
        <v>571401</v>
      </c>
      <c r="X95" s="51">
        <f t="shared" si="9"/>
        <v>31.870999999999995</v>
      </c>
      <c r="Y95" s="38">
        <v>759</v>
      </c>
      <c r="Z95" s="52">
        <v>165610257</v>
      </c>
      <c r="AA95" s="38">
        <v>571402</v>
      </c>
      <c r="AB95" s="40">
        <v>30</v>
      </c>
    </row>
    <row r="96" spans="1:36" x14ac:dyDescent="0.25">
      <c r="A96" t="s">
        <v>4002</v>
      </c>
      <c r="B96" s="17">
        <v>155078736</v>
      </c>
      <c r="C96" s="517">
        <v>7.98</v>
      </c>
      <c r="D96" s="27">
        <f>(C96+4.2+coefficient!$B$36)/0.9*1.19</f>
        <v>35.937999999999995</v>
      </c>
      <c r="E96" s="27">
        <f>(C96+4.2+coefficient!$B$36)/0.95</f>
        <v>28.610526315789475</v>
      </c>
      <c r="F96" s="29" t="s">
        <v>516</v>
      </c>
      <c r="G96" s="46">
        <v>95</v>
      </c>
      <c r="H96" s="32">
        <f>(C96+4.2+coefficient!$B$33)/0.85*1.19</f>
        <v>31.052</v>
      </c>
      <c r="I96" s="10">
        <v>294</v>
      </c>
      <c r="J96" s="10">
        <v>155078736</v>
      </c>
      <c r="K96" s="33">
        <v>162824</v>
      </c>
      <c r="L96" s="7">
        <f t="shared" si="10"/>
        <v>33.681000000000004</v>
      </c>
      <c r="M96" s="7">
        <v>295</v>
      </c>
      <c r="N96" s="7">
        <v>155078736</v>
      </c>
      <c r="O96" s="34">
        <v>162826</v>
      </c>
      <c r="P96" s="354">
        <v>32.700000000000003</v>
      </c>
      <c r="Q96" s="8">
        <v>296</v>
      </c>
      <c r="R96" s="8">
        <v>155078736</v>
      </c>
      <c r="S96" s="9">
        <v>162825</v>
      </c>
      <c r="T96" s="54">
        <f t="shared" si="8"/>
        <v>16.470681818181816</v>
      </c>
      <c r="U96" s="50">
        <v>758</v>
      </c>
      <c r="V96" s="48">
        <v>155078736</v>
      </c>
      <c r="W96" s="50">
        <v>559019</v>
      </c>
      <c r="X96" s="51">
        <f t="shared" si="9"/>
        <v>28.781000000000006</v>
      </c>
      <c r="Y96" s="38">
        <v>759</v>
      </c>
      <c r="Z96" s="52">
        <v>155078736</v>
      </c>
      <c r="AA96" s="38">
        <v>559020</v>
      </c>
      <c r="AB96" s="40">
        <v>30</v>
      </c>
      <c r="AC96">
        <v>1</v>
      </c>
      <c r="AD96">
        <v>33.85</v>
      </c>
      <c r="AH96">
        <v>1</v>
      </c>
      <c r="AI96">
        <v>32.700000000000003</v>
      </c>
      <c r="AJ96">
        <v>0</v>
      </c>
    </row>
    <row r="97" spans="1:36" x14ac:dyDescent="0.25">
      <c r="A97" t="s">
        <v>4003</v>
      </c>
      <c r="B97" s="17">
        <v>165610297</v>
      </c>
      <c r="C97" s="517">
        <v>7.42</v>
      </c>
      <c r="D97" s="27">
        <f>(C97+4.2+coefficient!$B$36)/0.9*1.19</f>
        <v>35.197555555555553</v>
      </c>
      <c r="E97" s="27">
        <f>(C97+4.2+coefficient!$B$36)/0.95</f>
        <v>28.02105263157895</v>
      </c>
      <c r="F97" s="29" t="s">
        <v>516</v>
      </c>
      <c r="G97" s="46">
        <v>96</v>
      </c>
      <c r="H97" s="32">
        <f>(C97+4.2+coefficient!$B$33)/0.85*1.19</f>
        <v>30.268000000000001</v>
      </c>
      <c r="I97" s="10">
        <v>294</v>
      </c>
      <c r="J97" s="10">
        <v>165610297</v>
      </c>
      <c r="K97" s="33">
        <v>417780</v>
      </c>
      <c r="L97" s="7">
        <v>38.33</v>
      </c>
      <c r="M97" s="7">
        <v>295</v>
      </c>
      <c r="N97" s="7">
        <v>165610297</v>
      </c>
      <c r="O97" s="34">
        <v>417782</v>
      </c>
      <c r="P97" s="64">
        <f>(C97+4.2+coefficient!$B$36)/0.88*1.19</f>
        <v>35.997499999999995</v>
      </c>
      <c r="Q97" s="8">
        <v>296</v>
      </c>
      <c r="R97" s="8">
        <v>165610297</v>
      </c>
      <c r="S97" s="9">
        <v>417781</v>
      </c>
      <c r="T97" s="54">
        <f t="shared" si="8"/>
        <v>15.71340909090909</v>
      </c>
      <c r="U97" s="50">
        <v>758</v>
      </c>
      <c r="V97" s="48">
        <v>165610297</v>
      </c>
      <c r="W97" s="50">
        <v>571403</v>
      </c>
      <c r="X97" s="51">
        <f t="shared" si="9"/>
        <v>33.43</v>
      </c>
      <c r="Y97" s="38">
        <v>759</v>
      </c>
      <c r="Z97" s="52">
        <v>165610297</v>
      </c>
      <c r="AA97" s="38">
        <v>571404</v>
      </c>
      <c r="AB97" s="40">
        <v>37</v>
      </c>
    </row>
    <row r="98" spans="1:36" x14ac:dyDescent="0.25">
      <c r="A98" t="s">
        <v>4004</v>
      </c>
      <c r="B98" s="17">
        <v>165610428</v>
      </c>
      <c r="C98" s="517">
        <v>8.8800000000000008</v>
      </c>
      <c r="D98" s="27">
        <f>(C98+4.2+coefficient!$B$36)/0.9*1.19</f>
        <v>37.128</v>
      </c>
      <c r="E98" s="27">
        <f>(C98+4.2+coefficient!$B$36)/0.95</f>
        <v>29.557894736842108</v>
      </c>
      <c r="F98" s="29" t="s">
        <v>516</v>
      </c>
      <c r="G98" s="46">
        <v>97</v>
      </c>
      <c r="H98" s="32">
        <f>(C98+4.2+coefficient!$B$33)/0.85*1.19</f>
        <v>32.312000000000005</v>
      </c>
      <c r="I98" s="10">
        <v>294</v>
      </c>
      <c r="J98" s="10">
        <v>165610428</v>
      </c>
      <c r="K98" s="33">
        <v>417783</v>
      </c>
      <c r="L98" s="7">
        <v>40.53</v>
      </c>
      <c r="M98" s="7">
        <v>295</v>
      </c>
      <c r="N98" s="7">
        <v>165610428</v>
      </c>
      <c r="O98" s="34">
        <v>417785</v>
      </c>
      <c r="P98" s="64">
        <f>(C98+4.2+coefficient!$B$36)/0.88*1.19</f>
        <v>37.971818181818179</v>
      </c>
      <c r="Q98" s="8">
        <v>296</v>
      </c>
      <c r="R98" s="8">
        <v>165610428</v>
      </c>
      <c r="S98" s="9">
        <v>417784</v>
      </c>
      <c r="T98" s="54">
        <f t="shared" ref="T98:T129" si="11">(C98+4.2)/0.88*1.19</f>
        <v>17.687727272727273</v>
      </c>
      <c r="U98" s="50">
        <v>758</v>
      </c>
      <c r="V98" s="48">
        <v>165610428</v>
      </c>
      <c r="W98" s="50">
        <v>571405</v>
      </c>
      <c r="X98" s="51">
        <f t="shared" ref="X98:X129" si="12">L98-4.9</f>
        <v>35.630000000000003</v>
      </c>
      <c r="Y98" s="38">
        <v>759</v>
      </c>
      <c r="Z98" s="52">
        <v>165610428</v>
      </c>
      <c r="AA98" s="38">
        <v>571406</v>
      </c>
      <c r="AB98" s="40">
        <v>30</v>
      </c>
    </row>
    <row r="99" spans="1:36" x14ac:dyDescent="0.25">
      <c r="A99" t="s">
        <v>4005</v>
      </c>
      <c r="B99" s="17">
        <v>165610464</v>
      </c>
      <c r="C99" s="517">
        <v>6.19</v>
      </c>
      <c r="D99" s="27">
        <f>(C99+4.2+coefficient!$B$36)/0.9*1.19</f>
        <v>33.571222222222225</v>
      </c>
      <c r="E99" s="27">
        <f>(C99+4.2+coefficient!$B$36)/0.95</f>
        <v>26.726315789473688</v>
      </c>
      <c r="F99" s="29" t="s">
        <v>516</v>
      </c>
      <c r="G99" s="46">
        <v>98</v>
      </c>
      <c r="H99" s="32">
        <f>(C99+4.2+coefficient!$B$33)/0.85*1.19</f>
        <v>28.545999999999999</v>
      </c>
      <c r="I99" s="10">
        <v>294</v>
      </c>
      <c r="J99" s="10">
        <v>165610464</v>
      </c>
      <c r="K99" s="33">
        <v>417786</v>
      </c>
      <c r="L99" s="7">
        <v>33.1</v>
      </c>
      <c r="M99" s="7">
        <v>295</v>
      </c>
      <c r="N99" s="7">
        <v>165610464</v>
      </c>
      <c r="O99" s="34">
        <v>417788</v>
      </c>
      <c r="P99" s="64">
        <f>(C99+4.2+coefficient!$B$36)/0.88*1.19</f>
        <v>34.33420454545454</v>
      </c>
      <c r="Q99" s="8">
        <v>296</v>
      </c>
      <c r="R99" s="8">
        <v>165610464</v>
      </c>
      <c r="S99" s="9">
        <v>417787</v>
      </c>
      <c r="T99" s="54">
        <f t="shared" si="11"/>
        <v>14.050113636363635</v>
      </c>
      <c r="U99" s="50">
        <v>758</v>
      </c>
      <c r="V99" s="48">
        <v>165610464</v>
      </c>
      <c r="W99" s="50">
        <v>571407</v>
      </c>
      <c r="X99" s="51">
        <f t="shared" si="12"/>
        <v>28.200000000000003</v>
      </c>
      <c r="Y99" s="38">
        <v>759</v>
      </c>
      <c r="Z99" s="52">
        <v>165610464</v>
      </c>
      <c r="AA99" s="38">
        <v>571408</v>
      </c>
      <c r="AB99" s="40">
        <v>29</v>
      </c>
    </row>
    <row r="100" spans="1:36" x14ac:dyDescent="0.25">
      <c r="A100" t="s">
        <v>4006</v>
      </c>
      <c r="B100" s="17">
        <v>165610476</v>
      </c>
      <c r="C100" s="517">
        <v>9.27</v>
      </c>
      <c r="D100" s="27">
        <f>(C100+4.2+coefficient!$B$36)/0.9*1.19</f>
        <v>37.643666666666661</v>
      </c>
      <c r="E100" s="27">
        <f>(C100+4.2+coefficient!$B$36)/0.95</f>
        <v>29.96842105263158</v>
      </c>
      <c r="F100" s="29" t="s">
        <v>516</v>
      </c>
      <c r="G100" s="46">
        <v>99</v>
      </c>
      <c r="H100" s="32">
        <f>(C100+4.2+coefficient!$B$33)/0.85*1.19</f>
        <v>32.857999999999997</v>
      </c>
      <c r="I100" s="10">
        <v>294</v>
      </c>
      <c r="J100" s="10">
        <v>165610476</v>
      </c>
      <c r="K100" s="33">
        <v>417789</v>
      </c>
      <c r="L100" s="7">
        <v>42.25</v>
      </c>
      <c r="M100" s="7">
        <v>295</v>
      </c>
      <c r="N100" s="7">
        <v>165610476</v>
      </c>
      <c r="O100" s="34">
        <v>417791</v>
      </c>
      <c r="P100" s="64">
        <f>(C100+4.2+coefficient!$B$36)/0.88*1.19</f>
        <v>38.499204545454546</v>
      </c>
      <c r="Q100" s="8">
        <v>296</v>
      </c>
      <c r="R100" s="8">
        <v>165610476</v>
      </c>
      <c r="S100" s="9">
        <v>417790</v>
      </c>
      <c r="T100" s="54">
        <f t="shared" si="11"/>
        <v>18.215113636363633</v>
      </c>
      <c r="U100" s="50">
        <v>758</v>
      </c>
      <c r="V100" s="48">
        <v>165610476</v>
      </c>
      <c r="W100" s="50">
        <v>571409</v>
      </c>
      <c r="X100" s="51">
        <f t="shared" si="12"/>
        <v>37.35</v>
      </c>
      <c r="Y100" s="38">
        <v>759</v>
      </c>
      <c r="Z100" s="52">
        <v>165610476</v>
      </c>
      <c r="AA100" s="38">
        <v>571410</v>
      </c>
      <c r="AB100" s="40">
        <v>27</v>
      </c>
    </row>
    <row r="101" spans="1:36" x14ac:dyDescent="0.25">
      <c r="A101" t="s">
        <v>4007</v>
      </c>
      <c r="B101" s="17">
        <v>165610552</v>
      </c>
      <c r="C101" s="517">
        <v>8.3800000000000008</v>
      </c>
      <c r="D101" s="27">
        <f>(C101+4.2+coefficient!$B$36)/0.9*1.19</f>
        <v>36.466888888888889</v>
      </c>
      <c r="E101" s="27">
        <f>(C101+4.2+coefficient!$B$36)/0.95</f>
        <v>29.031578947368423</v>
      </c>
      <c r="F101" s="29" t="s">
        <v>516</v>
      </c>
      <c r="G101" s="46">
        <v>100</v>
      </c>
      <c r="H101" s="32">
        <f>(C101+4.2+coefficient!$B$33)/0.85*1.19</f>
        <v>31.612000000000002</v>
      </c>
      <c r="I101" s="10">
        <v>294</v>
      </c>
      <c r="J101" s="10">
        <v>165610552</v>
      </c>
      <c r="K101" s="33">
        <v>417792</v>
      </c>
      <c r="L101" s="7">
        <f>P101*1.03</f>
        <v>38.414552272727278</v>
      </c>
      <c r="M101" s="7">
        <v>295</v>
      </c>
      <c r="N101" s="7">
        <v>165610552</v>
      </c>
      <c r="O101" s="34">
        <v>417794</v>
      </c>
      <c r="P101" s="64">
        <f>(C101+4.2+coefficient!$B$36)/0.88*1.19</f>
        <v>37.295681818181819</v>
      </c>
      <c r="Q101" s="8">
        <v>296</v>
      </c>
      <c r="R101" s="8">
        <v>165610552</v>
      </c>
      <c r="S101" s="9">
        <v>417793</v>
      </c>
      <c r="T101" s="54">
        <f t="shared" si="11"/>
        <v>17.011590909090909</v>
      </c>
      <c r="U101" s="50">
        <v>758</v>
      </c>
      <c r="V101" s="48">
        <v>165610552</v>
      </c>
      <c r="W101" s="50">
        <v>571411</v>
      </c>
      <c r="X101" s="51">
        <f t="shared" si="12"/>
        <v>33.514552272727279</v>
      </c>
      <c r="Y101" s="38">
        <v>759</v>
      </c>
      <c r="Z101" s="52">
        <v>165610552</v>
      </c>
      <c r="AA101" s="38">
        <v>571412</v>
      </c>
      <c r="AB101" s="40">
        <v>19</v>
      </c>
    </row>
    <row r="102" spans="1:36" x14ac:dyDescent="0.25">
      <c r="A102" t="s">
        <v>4008</v>
      </c>
      <c r="B102" s="17">
        <v>165612104</v>
      </c>
      <c r="C102" s="517">
        <v>7.39</v>
      </c>
      <c r="D102" s="27">
        <f>(C102+4.2+coefficient!$B$36)/0.9*1.19</f>
        <v>35.157888888888884</v>
      </c>
      <c r="E102" s="27">
        <f>(C102+4.2+coefficient!$B$36)/0.95</f>
        <v>27.989473684210527</v>
      </c>
      <c r="F102" s="29" t="s">
        <v>516</v>
      </c>
      <c r="G102" s="46">
        <v>101</v>
      </c>
      <c r="H102" s="32">
        <f>(C102+4.2+coefficient!$B$33)/0.85*1.19</f>
        <v>30.226000000000003</v>
      </c>
      <c r="I102" s="10">
        <v>294</v>
      </c>
      <c r="J102" s="10">
        <v>165612104</v>
      </c>
      <c r="K102" s="33">
        <v>417795</v>
      </c>
      <c r="L102" s="354">
        <v>38.15</v>
      </c>
      <c r="M102" s="7">
        <v>295</v>
      </c>
      <c r="N102" s="7">
        <v>165612104</v>
      </c>
      <c r="O102" s="34">
        <v>417797</v>
      </c>
      <c r="P102" s="64">
        <f>(C102+4.2+coefficient!$B$36)/0.88*1.19</f>
        <v>35.956931818181815</v>
      </c>
      <c r="Q102" s="8">
        <v>296</v>
      </c>
      <c r="R102" s="8">
        <v>165612104</v>
      </c>
      <c r="S102" s="9">
        <v>417796</v>
      </c>
      <c r="T102" s="54">
        <f t="shared" si="11"/>
        <v>15.672840909090908</v>
      </c>
      <c r="U102" s="50">
        <v>758</v>
      </c>
      <c r="V102" s="48">
        <v>165612104</v>
      </c>
      <c r="W102" s="50">
        <v>571413</v>
      </c>
      <c r="X102" s="51">
        <f t="shared" si="12"/>
        <v>33.25</v>
      </c>
      <c r="Y102" s="38">
        <v>759</v>
      </c>
      <c r="Z102" s="52">
        <v>165612104</v>
      </c>
      <c r="AA102" s="38">
        <v>571414</v>
      </c>
      <c r="AB102" s="40">
        <v>15</v>
      </c>
      <c r="AE102">
        <v>1</v>
      </c>
      <c r="AF102">
        <v>38.15</v>
      </c>
      <c r="AG102">
        <v>0</v>
      </c>
    </row>
    <row r="103" spans="1:36" x14ac:dyDescent="0.25">
      <c r="A103" t="s">
        <v>4009</v>
      </c>
      <c r="B103" s="17">
        <v>165613776</v>
      </c>
      <c r="C103" s="517">
        <v>7.24</v>
      </c>
      <c r="D103" s="27">
        <f>(C103+4.2+coefficient!$B$36)/0.9*1.19</f>
        <v>34.959555555555553</v>
      </c>
      <c r="E103" s="27">
        <f>(C103+4.2+coefficient!$B$36)/0.95</f>
        <v>27.831578947368424</v>
      </c>
      <c r="F103" s="29" t="s">
        <v>516</v>
      </c>
      <c r="G103" s="46">
        <v>102</v>
      </c>
      <c r="H103" s="32">
        <f>(C103+4.2+coefficient!$B$33)/0.85*1.19</f>
        <v>30.016000000000002</v>
      </c>
      <c r="I103" s="10">
        <v>294</v>
      </c>
      <c r="J103" s="10">
        <v>165613776</v>
      </c>
      <c r="K103" s="33">
        <v>417798</v>
      </c>
      <c r="L103" s="7">
        <v>37.57</v>
      </c>
      <c r="M103" s="7">
        <v>295</v>
      </c>
      <c r="N103" s="7">
        <v>165613776</v>
      </c>
      <c r="O103" s="34">
        <v>417800</v>
      </c>
      <c r="P103" s="64">
        <f>(C103+4.2+coefficient!$B$36)/0.88*1.19</f>
        <v>35.754090909090912</v>
      </c>
      <c r="Q103" s="8">
        <v>296</v>
      </c>
      <c r="R103" s="8">
        <v>165613776</v>
      </c>
      <c r="S103" s="9">
        <v>417799</v>
      </c>
      <c r="T103" s="54">
        <f t="shared" si="11"/>
        <v>15.47</v>
      </c>
      <c r="U103" s="50">
        <v>758</v>
      </c>
      <c r="V103" s="48">
        <v>165613776</v>
      </c>
      <c r="W103" s="50">
        <v>571415</v>
      </c>
      <c r="X103" s="51">
        <f t="shared" si="12"/>
        <v>32.67</v>
      </c>
      <c r="Y103" s="38">
        <v>759</v>
      </c>
      <c r="Z103" s="52">
        <v>165613776</v>
      </c>
      <c r="AA103" s="38">
        <v>571416</v>
      </c>
      <c r="AB103" s="40">
        <v>31</v>
      </c>
    </row>
    <row r="104" spans="1:36" x14ac:dyDescent="0.25">
      <c r="A104" t="s">
        <v>4010</v>
      </c>
      <c r="B104" s="17">
        <v>165613853</v>
      </c>
      <c r="C104" s="517">
        <v>7.58</v>
      </c>
      <c r="D104" s="27">
        <f>(C104+4.2+coefficient!$B$36)/0.9*1.19</f>
        <v>35.409111111111109</v>
      </c>
      <c r="E104" s="27">
        <f>(C104+4.2+coefficient!$B$36)/0.95</f>
        <v>28.18947368421053</v>
      </c>
      <c r="F104" s="29" t="s">
        <v>516</v>
      </c>
      <c r="G104" s="46">
        <v>103</v>
      </c>
      <c r="H104" s="32">
        <f>(C104+4.2+coefficient!$B$33)/0.85*1.19</f>
        <v>30.492000000000001</v>
      </c>
      <c r="I104" s="10">
        <v>294</v>
      </c>
      <c r="J104" s="10">
        <v>165613853</v>
      </c>
      <c r="K104" s="33">
        <v>417801</v>
      </c>
      <c r="L104" s="7">
        <v>39</v>
      </c>
      <c r="M104" s="7">
        <v>295</v>
      </c>
      <c r="N104" s="7">
        <v>165613853</v>
      </c>
      <c r="O104" s="34">
        <v>417803</v>
      </c>
      <c r="P104" s="64">
        <f>(C104+4.2+coefficient!$B$36)/0.88*1.19</f>
        <v>36.213863636363634</v>
      </c>
      <c r="Q104" s="8">
        <v>296</v>
      </c>
      <c r="R104" s="8">
        <v>165613853</v>
      </c>
      <c r="S104" s="9">
        <v>417802</v>
      </c>
      <c r="T104" s="54">
        <f t="shared" si="11"/>
        <v>15.929772727272729</v>
      </c>
      <c r="U104" s="50">
        <v>758</v>
      </c>
      <c r="V104" s="48">
        <v>165613853</v>
      </c>
      <c r="W104" s="50">
        <v>571417</v>
      </c>
      <c r="X104" s="51">
        <f t="shared" si="12"/>
        <v>34.1</v>
      </c>
      <c r="Y104" s="38">
        <v>759</v>
      </c>
      <c r="Z104" s="52">
        <v>165613853</v>
      </c>
      <c r="AA104" s="38">
        <v>571418</v>
      </c>
      <c r="AB104" s="40">
        <v>15</v>
      </c>
    </row>
    <row r="105" spans="1:36" x14ac:dyDescent="0.25">
      <c r="A105" t="s">
        <v>4011</v>
      </c>
      <c r="B105" s="17">
        <v>165613868</v>
      </c>
      <c r="C105" s="517">
        <v>7.43</v>
      </c>
      <c r="D105" s="27">
        <f>(C105+4.2+coefficient!$B$36)/0.9*1.19</f>
        <v>35.210777777777778</v>
      </c>
      <c r="E105" s="27">
        <f>(C105+4.2+coefficient!$B$36)/0.95</f>
        <v>28.03157894736842</v>
      </c>
      <c r="F105" s="29" t="s">
        <v>516</v>
      </c>
      <c r="G105" s="46">
        <v>104</v>
      </c>
      <c r="H105" s="32">
        <f>(C105+4.2+coefficient!$B$33)/0.85*1.19</f>
        <v>30.281999999999996</v>
      </c>
      <c r="I105" s="10">
        <v>294</v>
      </c>
      <c r="J105" s="10">
        <v>165613868</v>
      </c>
      <c r="K105" s="33">
        <v>417806</v>
      </c>
      <c r="L105" s="7">
        <v>37.43</v>
      </c>
      <c r="M105" s="7">
        <v>295</v>
      </c>
      <c r="N105" s="7">
        <v>165613868</v>
      </c>
      <c r="O105" s="34">
        <v>417808</v>
      </c>
      <c r="P105" s="64">
        <f>(C105+4.2+coefficient!$B$36)/0.88*1.19</f>
        <v>36.011022727272724</v>
      </c>
      <c r="Q105" s="8">
        <v>296</v>
      </c>
      <c r="R105" s="8">
        <v>165613868</v>
      </c>
      <c r="S105" s="9">
        <v>417807</v>
      </c>
      <c r="T105" s="54">
        <f t="shared" si="11"/>
        <v>15.726931818181816</v>
      </c>
      <c r="U105" s="50">
        <v>758</v>
      </c>
      <c r="V105" s="48">
        <v>165613868</v>
      </c>
      <c r="W105" s="50">
        <v>571419</v>
      </c>
      <c r="X105" s="51">
        <f t="shared" si="12"/>
        <v>32.53</v>
      </c>
      <c r="Y105" s="38">
        <v>759</v>
      </c>
      <c r="Z105" s="52">
        <v>165613868</v>
      </c>
      <c r="AA105" s="38">
        <v>571420</v>
      </c>
      <c r="AB105" s="40">
        <v>31</v>
      </c>
    </row>
    <row r="106" spans="1:36" x14ac:dyDescent="0.25">
      <c r="A106" t="s">
        <v>4012</v>
      </c>
      <c r="B106" s="17">
        <v>165613880</v>
      </c>
      <c r="C106" s="517">
        <v>10.45</v>
      </c>
      <c r="D106" s="27">
        <f>(C106+4.2+coefficient!$B$36)/0.9*1.19</f>
        <v>39.203888888888883</v>
      </c>
      <c r="E106" s="27">
        <f>(C106+4.2+coefficient!$B$36)/0.95</f>
        <v>31.210526315789473</v>
      </c>
      <c r="F106" s="28" t="s">
        <v>516</v>
      </c>
      <c r="G106" s="46">
        <v>105</v>
      </c>
      <c r="H106" s="32">
        <f>(C106+4.2+coefficient!$B$33)/0.85*1.19</f>
        <v>34.51</v>
      </c>
      <c r="I106" s="10">
        <v>294</v>
      </c>
      <c r="J106" s="10">
        <v>165613880</v>
      </c>
      <c r="K106" s="33">
        <v>417809</v>
      </c>
      <c r="L106" s="7">
        <f>P106*1.03</f>
        <v>36.441400000000002</v>
      </c>
      <c r="M106" s="7">
        <v>295</v>
      </c>
      <c r="N106" s="7">
        <v>165613880</v>
      </c>
      <c r="O106" s="34">
        <v>417811</v>
      </c>
      <c r="P106" s="354">
        <v>35.380000000000003</v>
      </c>
      <c r="Q106" s="8">
        <v>296</v>
      </c>
      <c r="R106" s="8">
        <v>165613880</v>
      </c>
      <c r="S106" s="9">
        <v>417810</v>
      </c>
      <c r="T106" s="54">
        <f t="shared" si="11"/>
        <v>19.810795454545449</v>
      </c>
      <c r="U106" s="50">
        <v>758</v>
      </c>
      <c r="V106" s="48">
        <v>165613880</v>
      </c>
      <c r="W106" s="50">
        <v>571421</v>
      </c>
      <c r="X106" s="51">
        <f t="shared" si="12"/>
        <v>31.541400000000003</v>
      </c>
      <c r="Y106" s="38">
        <v>759</v>
      </c>
      <c r="Z106" s="52">
        <v>165613880</v>
      </c>
      <c r="AA106" s="38">
        <v>571422</v>
      </c>
      <c r="AB106" s="40">
        <v>30</v>
      </c>
      <c r="AH106">
        <v>2</v>
      </c>
      <c r="AI106">
        <v>35.380000000000003</v>
      </c>
      <c r="AJ106">
        <v>0</v>
      </c>
    </row>
    <row r="107" spans="1:36" x14ac:dyDescent="0.25">
      <c r="A107" t="s">
        <v>4013</v>
      </c>
      <c r="B107" s="17">
        <v>165613883</v>
      </c>
      <c r="C107" s="517">
        <v>13.17</v>
      </c>
      <c r="D107" s="27">
        <f>(C107+4.2+coefficient!$B$36)/0.9*1.19</f>
        <v>42.800333333333334</v>
      </c>
      <c r="E107" s="27">
        <f>(C107+4.2+coefficient!$B$36)/0.95</f>
        <v>34.073684210526324</v>
      </c>
      <c r="F107" s="29" t="s">
        <v>516</v>
      </c>
      <c r="G107" s="46">
        <v>106</v>
      </c>
      <c r="H107" s="32">
        <f>(C107+4.2+coefficient!$B$33)/0.85*1.19</f>
        <v>38.318000000000005</v>
      </c>
      <c r="I107" s="10">
        <v>294</v>
      </c>
      <c r="J107" s="10">
        <v>165613883</v>
      </c>
      <c r="K107" s="33">
        <v>417812</v>
      </c>
      <c r="L107" s="7">
        <f>P107*1.03</f>
        <v>45.086260227272732</v>
      </c>
      <c r="M107" s="7">
        <v>295</v>
      </c>
      <c r="N107" s="7">
        <v>165613883</v>
      </c>
      <c r="O107" s="34">
        <v>417814</v>
      </c>
      <c r="P107" s="64">
        <f>(C107+4.2+coefficient!$B$36)/0.88*1.19</f>
        <v>43.773068181818182</v>
      </c>
      <c r="Q107" s="8">
        <v>296</v>
      </c>
      <c r="R107" s="8">
        <v>165613883</v>
      </c>
      <c r="S107" s="9">
        <v>417813</v>
      </c>
      <c r="T107" s="54">
        <f t="shared" si="11"/>
        <v>23.488977272727272</v>
      </c>
      <c r="U107" s="50">
        <v>758</v>
      </c>
      <c r="V107" s="48">
        <v>165613883</v>
      </c>
      <c r="W107" s="50">
        <v>571423</v>
      </c>
      <c r="X107" s="51">
        <f t="shared" si="12"/>
        <v>40.186260227272733</v>
      </c>
      <c r="Y107" s="38">
        <v>759</v>
      </c>
      <c r="Z107" s="52">
        <v>165613883</v>
      </c>
      <c r="AA107" s="38">
        <v>571424</v>
      </c>
      <c r="AB107" s="40">
        <v>32</v>
      </c>
    </row>
    <row r="108" spans="1:36" x14ac:dyDescent="0.25">
      <c r="A108" t="s">
        <v>4014</v>
      </c>
      <c r="B108" s="17">
        <v>165613896</v>
      </c>
      <c r="C108" s="517">
        <v>7.57</v>
      </c>
      <c r="D108" s="27">
        <f>(C108+4.2+coefficient!$B$36)/0.9*1.19</f>
        <v>35.395888888888884</v>
      </c>
      <c r="E108" s="27">
        <f>(C108+4.2+coefficient!$B$36)/0.95</f>
        <v>28.178947368421053</v>
      </c>
      <c r="F108" s="29" t="s">
        <v>516</v>
      </c>
      <c r="G108" s="46">
        <v>107</v>
      </c>
      <c r="H108" s="32">
        <f>(C108+4.2+coefficient!$B$33)/0.85*1.19</f>
        <v>30.478000000000002</v>
      </c>
      <c r="I108" s="10">
        <v>294</v>
      </c>
      <c r="J108" s="10">
        <v>165613896</v>
      </c>
      <c r="K108" s="33">
        <v>417815</v>
      </c>
      <c r="L108" s="7">
        <f>P108*1.03</f>
        <v>37.286351136363635</v>
      </c>
      <c r="M108" s="7">
        <v>295</v>
      </c>
      <c r="N108" s="7">
        <v>165613896</v>
      </c>
      <c r="O108" s="34">
        <v>417817</v>
      </c>
      <c r="P108" s="64">
        <f>(C108+4.2+coefficient!$B$36)/0.88*1.19</f>
        <v>36.200340909090905</v>
      </c>
      <c r="Q108" s="8">
        <v>296</v>
      </c>
      <c r="R108" s="8">
        <v>165613896</v>
      </c>
      <c r="S108" s="9">
        <v>417816</v>
      </c>
      <c r="T108" s="54">
        <f t="shared" si="11"/>
        <v>15.91625</v>
      </c>
      <c r="U108" s="50">
        <v>758</v>
      </c>
      <c r="V108" s="48">
        <v>165613896</v>
      </c>
      <c r="W108" s="50">
        <v>571425</v>
      </c>
      <c r="X108" s="51">
        <f t="shared" si="12"/>
        <v>32.386351136363636</v>
      </c>
      <c r="Y108" s="38">
        <v>759</v>
      </c>
      <c r="Z108" s="52">
        <v>165613896</v>
      </c>
      <c r="AA108" s="38">
        <v>571426</v>
      </c>
      <c r="AB108" s="40">
        <v>57</v>
      </c>
    </row>
    <row r="109" spans="1:36" x14ac:dyDescent="0.25">
      <c r="A109" t="s">
        <v>4015</v>
      </c>
      <c r="B109" s="17">
        <v>165613901</v>
      </c>
      <c r="C109" s="517">
        <v>8.66</v>
      </c>
      <c r="D109" s="27">
        <f>(C109+4.2+coefficient!$B$36)/0.9*1.19</f>
        <v>36.837111111111106</v>
      </c>
      <c r="E109" s="27">
        <f>(C109+4.2+coefficient!$B$36)/0.95</f>
        <v>29.326315789473686</v>
      </c>
      <c r="F109" s="29" t="s">
        <v>516</v>
      </c>
      <c r="G109" s="46">
        <v>108</v>
      </c>
      <c r="H109" s="32">
        <f>(C109+4.2+coefficient!$B$33)/0.85*1.19</f>
        <v>32.003999999999998</v>
      </c>
      <c r="I109" s="10">
        <v>294</v>
      </c>
      <c r="J109" s="10">
        <v>165613901</v>
      </c>
      <c r="K109" s="33">
        <v>417819</v>
      </c>
      <c r="L109" s="7">
        <f>P109*1.03</f>
        <v>38.804547727272727</v>
      </c>
      <c r="M109" s="7">
        <v>295</v>
      </c>
      <c r="N109" s="7">
        <v>165613901</v>
      </c>
      <c r="O109" s="34">
        <v>417821</v>
      </c>
      <c r="P109" s="64">
        <f>(C109+4.2+coefficient!$B$36)/0.88*1.19</f>
        <v>37.67431818181818</v>
      </c>
      <c r="Q109" s="8">
        <v>296</v>
      </c>
      <c r="R109" s="8">
        <v>165613901</v>
      </c>
      <c r="S109" s="9">
        <v>417820</v>
      </c>
      <c r="T109" s="54">
        <f t="shared" si="11"/>
        <v>17.390227272727273</v>
      </c>
      <c r="U109" s="50">
        <v>758</v>
      </c>
      <c r="V109" s="48">
        <v>165613901</v>
      </c>
      <c r="W109" s="50">
        <v>571427</v>
      </c>
      <c r="X109" s="51">
        <f t="shared" si="12"/>
        <v>33.904547727272728</v>
      </c>
      <c r="Y109" s="38">
        <v>759</v>
      </c>
      <c r="Z109" s="52">
        <v>165613901</v>
      </c>
      <c r="AA109" s="38">
        <v>571428</v>
      </c>
      <c r="AB109" s="40">
        <v>37</v>
      </c>
    </row>
    <row r="110" spans="1:36" x14ac:dyDescent="0.25">
      <c r="A110" t="s">
        <v>4016</v>
      </c>
      <c r="B110" s="17">
        <v>165613908</v>
      </c>
      <c r="C110" s="517">
        <v>7.32</v>
      </c>
      <c r="D110" s="27">
        <f>(C110+4.2+coefficient!$B$36)/0.9*1.19</f>
        <v>35.065333333333328</v>
      </c>
      <c r="E110" s="27">
        <f>(C110+4.2+coefficient!$B$36)/0.95</f>
        <v>27.91578947368421</v>
      </c>
      <c r="F110" s="29" t="s">
        <v>516</v>
      </c>
      <c r="G110" s="46">
        <v>109</v>
      </c>
      <c r="H110" s="32">
        <f>(C110+4.2+coefficient!$B$33)/0.85*1.19</f>
        <v>30.127999999999997</v>
      </c>
      <c r="I110" s="10">
        <v>294</v>
      </c>
      <c r="J110" s="10">
        <v>165613908</v>
      </c>
      <c r="K110" s="33">
        <v>417823</v>
      </c>
      <c r="L110" s="7">
        <f>P110*1.03</f>
        <v>36.938140909090905</v>
      </c>
      <c r="M110" s="7">
        <v>295</v>
      </c>
      <c r="N110" s="7">
        <v>165613908</v>
      </c>
      <c r="O110" s="34">
        <v>417825</v>
      </c>
      <c r="P110" s="64">
        <f>(C110+4.2+coefficient!$B$36)/0.88*1.19</f>
        <v>35.862272727272725</v>
      </c>
      <c r="Q110" s="8">
        <v>296</v>
      </c>
      <c r="R110" s="8">
        <v>165613908</v>
      </c>
      <c r="S110" s="9">
        <v>417824</v>
      </c>
      <c r="T110" s="54">
        <f t="shared" si="11"/>
        <v>15.578181818181816</v>
      </c>
      <c r="U110" s="50">
        <v>758</v>
      </c>
      <c r="V110" s="48">
        <v>165613908</v>
      </c>
      <c r="W110" s="50">
        <v>571429</v>
      </c>
      <c r="X110" s="51">
        <f t="shared" si="12"/>
        <v>32.038140909090906</v>
      </c>
      <c r="Y110" s="38">
        <v>759</v>
      </c>
      <c r="Z110" s="52">
        <v>165613908</v>
      </c>
      <c r="AA110" s="38">
        <v>571430</v>
      </c>
      <c r="AB110" s="40">
        <v>35</v>
      </c>
    </row>
    <row r="111" spans="1:36" x14ac:dyDescent="0.25">
      <c r="A111" t="s">
        <v>4017</v>
      </c>
      <c r="B111" s="17">
        <v>165613915</v>
      </c>
      <c r="C111" s="517">
        <v>8.7799999999999994</v>
      </c>
      <c r="D111" s="27">
        <f>(C111+4.2+coefficient!$B$36)/0.9*1.19</f>
        <v>36.995777777777775</v>
      </c>
      <c r="E111" s="27">
        <f>(C111+4.2+coefficient!$B$36)/0.95</f>
        <v>29.452631578947368</v>
      </c>
      <c r="F111" s="28" t="s">
        <v>516</v>
      </c>
      <c r="G111" s="46">
        <v>110</v>
      </c>
      <c r="H111" s="32">
        <f>(C111+4.2+coefficient!$B$33)/0.85*1.19</f>
        <v>32.171999999999997</v>
      </c>
      <c r="I111" s="10">
        <v>294</v>
      </c>
      <c r="J111" s="10">
        <v>165613915</v>
      </c>
      <c r="K111" s="33">
        <v>417826</v>
      </c>
      <c r="L111" s="7">
        <v>40.14</v>
      </c>
      <c r="M111" s="7">
        <v>295</v>
      </c>
      <c r="N111" s="7">
        <v>165613915</v>
      </c>
      <c r="O111" s="34">
        <v>417828</v>
      </c>
      <c r="P111" s="64">
        <f>(C111+4.2+coefficient!$B$36)/0.88*1.19</f>
        <v>37.836590909090908</v>
      </c>
      <c r="Q111" s="8">
        <v>296</v>
      </c>
      <c r="R111" s="8">
        <v>165613915</v>
      </c>
      <c r="S111" s="9">
        <v>417827</v>
      </c>
      <c r="T111" s="54">
        <f t="shared" si="11"/>
        <v>17.552499999999998</v>
      </c>
      <c r="U111" s="50">
        <v>758</v>
      </c>
      <c r="V111" s="48">
        <v>165613915</v>
      </c>
      <c r="W111" s="50">
        <v>571431</v>
      </c>
      <c r="X111" s="51">
        <f t="shared" si="12"/>
        <v>35.24</v>
      </c>
      <c r="Y111" s="38">
        <v>759</v>
      </c>
      <c r="Z111" s="52">
        <v>165613915</v>
      </c>
      <c r="AA111" s="38">
        <v>571432</v>
      </c>
      <c r="AB111" s="40">
        <v>30</v>
      </c>
      <c r="AC111">
        <v>1</v>
      </c>
      <c r="AD111">
        <v>40.14</v>
      </c>
    </row>
    <row r="112" spans="1:36" x14ac:dyDescent="0.25">
      <c r="A112" t="s">
        <v>4018</v>
      </c>
      <c r="B112" s="17">
        <v>165613932</v>
      </c>
      <c r="C112" s="517">
        <v>8.4700000000000006</v>
      </c>
      <c r="D112" s="27">
        <f>(C112+4.2+coefficient!$B$36)/0.9*1.19</f>
        <v>36.585888888888888</v>
      </c>
      <c r="E112" s="27">
        <f>(C112+4.2+coefficient!$B$36)/0.95</f>
        <v>29.126315789473686</v>
      </c>
      <c r="F112" s="29" t="s">
        <v>516</v>
      </c>
      <c r="G112" s="46">
        <v>111</v>
      </c>
      <c r="H112" s="32">
        <f>(C112+4.2+coefficient!$B$33)/0.85*1.19</f>
        <v>31.738</v>
      </c>
      <c r="I112" s="10">
        <v>294</v>
      </c>
      <c r="J112" s="10">
        <v>165613932</v>
      </c>
      <c r="K112" s="33">
        <v>417831</v>
      </c>
      <c r="L112" s="7">
        <v>42.58</v>
      </c>
      <c r="M112" s="7">
        <v>295</v>
      </c>
      <c r="N112" s="7">
        <v>165613932</v>
      </c>
      <c r="O112" s="34">
        <v>417833</v>
      </c>
      <c r="P112" s="64">
        <f>(C112+4.2+coefficient!$B$36)/0.88*1.19</f>
        <v>37.417386363636368</v>
      </c>
      <c r="Q112" s="8">
        <v>296</v>
      </c>
      <c r="R112" s="8">
        <v>165613932</v>
      </c>
      <c r="S112" s="9">
        <v>417832</v>
      </c>
      <c r="T112" s="54">
        <f t="shared" si="11"/>
        <v>17.133295454545458</v>
      </c>
      <c r="U112" s="50">
        <v>758</v>
      </c>
      <c r="V112" s="48">
        <v>165613932</v>
      </c>
      <c r="W112" s="50">
        <v>571433</v>
      </c>
      <c r="X112" s="51">
        <f t="shared" si="12"/>
        <v>37.68</v>
      </c>
      <c r="Y112" s="38">
        <v>759</v>
      </c>
      <c r="Z112" s="52">
        <v>165613932</v>
      </c>
      <c r="AA112" s="38">
        <v>571434</v>
      </c>
      <c r="AB112" s="40">
        <v>46</v>
      </c>
    </row>
    <row r="113" spans="1:36" x14ac:dyDescent="0.25">
      <c r="A113" t="s">
        <v>4019</v>
      </c>
      <c r="B113" s="17">
        <v>165613938</v>
      </c>
      <c r="C113" s="517">
        <v>6.92</v>
      </c>
      <c r="D113" s="27">
        <f>(C113+4.2+coefficient!$B$36)/0.9*1.19</f>
        <v>34.536444444444442</v>
      </c>
      <c r="E113" s="27">
        <f>(C113+4.2+coefficient!$B$36)/0.95</f>
        <v>27.494736842105265</v>
      </c>
      <c r="F113" s="29" t="s">
        <v>516</v>
      </c>
      <c r="G113" s="46">
        <v>112</v>
      </c>
      <c r="H113" s="32">
        <f>(C113+4.2+coefficient!$B$33)/0.85*1.19</f>
        <v>29.567999999999998</v>
      </c>
      <c r="I113" s="10">
        <v>294</v>
      </c>
      <c r="J113" s="10">
        <v>165613938</v>
      </c>
      <c r="K113" s="33">
        <v>417834</v>
      </c>
      <c r="L113" s="7">
        <f t="shared" ref="L113:L120" si="13">P113*1.03</f>
        <v>36.381004545454545</v>
      </c>
      <c r="M113" s="7">
        <v>295</v>
      </c>
      <c r="N113" s="7">
        <v>165613938</v>
      </c>
      <c r="O113" s="34">
        <v>417836</v>
      </c>
      <c r="P113" s="64">
        <f>(C113+4.2+coefficient!$B$36)/0.88*1.19</f>
        <v>35.321363636363635</v>
      </c>
      <c r="Q113" s="8">
        <v>296</v>
      </c>
      <c r="R113" s="8">
        <v>165613938</v>
      </c>
      <c r="S113" s="9">
        <v>417835</v>
      </c>
      <c r="T113" s="54">
        <f t="shared" si="11"/>
        <v>15.037272727272727</v>
      </c>
      <c r="U113" s="50">
        <v>758</v>
      </c>
      <c r="V113" s="48">
        <v>165613938</v>
      </c>
      <c r="W113" s="50">
        <v>571435</v>
      </c>
      <c r="X113" s="51">
        <f t="shared" si="12"/>
        <v>31.481004545454546</v>
      </c>
      <c r="Y113" s="38">
        <v>759</v>
      </c>
      <c r="Z113" s="52">
        <v>165613938</v>
      </c>
      <c r="AA113" s="38">
        <v>571436</v>
      </c>
      <c r="AB113" s="40">
        <v>30</v>
      </c>
    </row>
    <row r="114" spans="1:36" x14ac:dyDescent="0.25">
      <c r="A114" t="s">
        <v>4020</v>
      </c>
      <c r="B114" s="17">
        <v>165613946</v>
      </c>
      <c r="C114" s="517">
        <v>7.19</v>
      </c>
      <c r="D114" s="27">
        <f>(C114+4.2+coefficient!$B$36)/0.9*1.19</f>
        <v>34.893444444444441</v>
      </c>
      <c r="E114" s="27">
        <f>(C114+4.2+coefficient!$B$36)/0.95</f>
        <v>27.778947368421054</v>
      </c>
      <c r="F114" s="29" t="s">
        <v>516</v>
      </c>
      <c r="G114" s="46">
        <v>113</v>
      </c>
      <c r="H114" s="32">
        <f>(C114+4.2+coefficient!$B$33)/0.85*1.19</f>
        <v>29.946000000000002</v>
      </c>
      <c r="I114" s="10">
        <v>294</v>
      </c>
      <c r="J114" s="10">
        <v>165613946</v>
      </c>
      <c r="K114" s="33">
        <v>417837</v>
      </c>
      <c r="L114" s="7">
        <f t="shared" si="13"/>
        <v>36.757071590909092</v>
      </c>
      <c r="M114" s="7">
        <v>295</v>
      </c>
      <c r="N114" s="7">
        <v>165613946</v>
      </c>
      <c r="O114" s="34">
        <v>417839</v>
      </c>
      <c r="P114" s="64">
        <f>(C114+4.2+coefficient!$B$36)/0.88*1.19</f>
        <v>35.686477272727274</v>
      </c>
      <c r="Q114" s="8">
        <v>296</v>
      </c>
      <c r="R114" s="8">
        <v>165613946</v>
      </c>
      <c r="S114" s="9">
        <v>417838</v>
      </c>
      <c r="T114" s="54">
        <f t="shared" si="11"/>
        <v>15.402386363636364</v>
      </c>
      <c r="U114" s="50">
        <v>758</v>
      </c>
      <c r="V114" s="48">
        <v>165613946</v>
      </c>
      <c r="W114" s="50">
        <v>571437</v>
      </c>
      <c r="X114" s="51">
        <f t="shared" si="12"/>
        <v>31.857071590909094</v>
      </c>
      <c r="Y114" s="38">
        <v>759</v>
      </c>
      <c r="Z114" s="52">
        <v>165613946</v>
      </c>
      <c r="AA114" s="38">
        <v>571438</v>
      </c>
      <c r="AB114" s="40">
        <v>35</v>
      </c>
    </row>
    <row r="115" spans="1:36" x14ac:dyDescent="0.25">
      <c r="A115" t="s">
        <v>4021</v>
      </c>
      <c r="B115" s="17">
        <v>165614019</v>
      </c>
      <c r="C115" s="517">
        <v>7.58</v>
      </c>
      <c r="D115" s="27">
        <f>(C115+4.2+coefficient!$B$36)/0.9*1.19</f>
        <v>35.409111111111109</v>
      </c>
      <c r="E115" s="27">
        <f>(C115+4.2+coefficient!$B$36)/0.95</f>
        <v>28.18947368421053</v>
      </c>
      <c r="F115" s="29" t="s">
        <v>516</v>
      </c>
      <c r="G115" s="46">
        <v>114</v>
      </c>
      <c r="H115" s="32">
        <f>(C115+4.2+coefficient!$B$33)/0.85*1.19</f>
        <v>30.492000000000001</v>
      </c>
      <c r="I115" s="10">
        <v>294</v>
      </c>
      <c r="J115" s="10">
        <v>165614019</v>
      </c>
      <c r="K115" s="33">
        <v>417840</v>
      </c>
      <c r="L115" s="7">
        <f t="shared" si="13"/>
        <v>37.300279545454543</v>
      </c>
      <c r="M115" s="7">
        <v>295</v>
      </c>
      <c r="N115" s="7">
        <v>165614019</v>
      </c>
      <c r="O115" s="34">
        <v>417842</v>
      </c>
      <c r="P115" s="64">
        <f>(C115+4.2+coefficient!$B$36)/0.88*1.19</f>
        <v>36.213863636363634</v>
      </c>
      <c r="Q115" s="8">
        <v>296</v>
      </c>
      <c r="R115" s="8">
        <v>165614019</v>
      </c>
      <c r="S115" s="9">
        <v>417841</v>
      </c>
      <c r="T115" s="54">
        <f t="shared" si="11"/>
        <v>15.929772727272729</v>
      </c>
      <c r="U115" s="50">
        <v>758</v>
      </c>
      <c r="V115" s="48">
        <v>165614019</v>
      </c>
      <c r="W115" s="50">
        <v>571439</v>
      </c>
      <c r="X115" s="51">
        <f t="shared" si="12"/>
        <v>32.400279545454545</v>
      </c>
      <c r="Y115" s="38">
        <v>759</v>
      </c>
      <c r="Z115" s="52">
        <v>165614019</v>
      </c>
      <c r="AA115" s="38">
        <v>571440</v>
      </c>
      <c r="AB115" s="40">
        <v>36</v>
      </c>
      <c r="AE115">
        <v>1</v>
      </c>
      <c r="AF115">
        <v>30.34</v>
      </c>
      <c r="AG115">
        <v>0</v>
      </c>
    </row>
    <row r="116" spans="1:36" x14ac:dyDescent="0.25">
      <c r="A116" t="s">
        <v>4022</v>
      </c>
      <c r="B116" s="17">
        <v>165614615</v>
      </c>
      <c r="C116" s="517">
        <v>7.63</v>
      </c>
      <c r="D116" s="27">
        <f>(C116+4.2+coefficient!$B$36)/0.9*1.19</f>
        <v>35.475222222222222</v>
      </c>
      <c r="E116" s="27">
        <f>(C116+4.2+coefficient!$B$36)/0.95</f>
        <v>28.242105263157896</v>
      </c>
      <c r="F116" s="29" t="s">
        <v>516</v>
      </c>
      <c r="G116" s="46">
        <v>115</v>
      </c>
      <c r="H116" s="32">
        <f>(C116+4.2+coefficient!$B$33)/0.85*1.19</f>
        <v>30.561999999999994</v>
      </c>
      <c r="I116" s="10">
        <v>294</v>
      </c>
      <c r="J116" s="10">
        <v>165614615</v>
      </c>
      <c r="K116" s="33">
        <v>417843</v>
      </c>
      <c r="L116" s="7">
        <f t="shared" si="13"/>
        <v>37.369921590909094</v>
      </c>
      <c r="M116" s="7">
        <v>295</v>
      </c>
      <c r="N116" s="7">
        <v>165614615</v>
      </c>
      <c r="O116" s="34">
        <v>417845</v>
      </c>
      <c r="P116" s="64">
        <f>(C116+4.2+coefficient!$B$36)/0.88*1.19</f>
        <v>36.281477272727273</v>
      </c>
      <c r="Q116" s="8">
        <v>296</v>
      </c>
      <c r="R116" s="8">
        <v>165614615</v>
      </c>
      <c r="S116" s="9">
        <v>417844</v>
      </c>
      <c r="T116" s="54">
        <f t="shared" si="11"/>
        <v>15.997386363636362</v>
      </c>
      <c r="U116" s="50">
        <v>758</v>
      </c>
      <c r="V116" s="48">
        <v>165614615</v>
      </c>
      <c r="W116" s="50">
        <v>571441</v>
      </c>
      <c r="X116" s="51">
        <f t="shared" si="12"/>
        <v>32.469921590909095</v>
      </c>
      <c r="Y116" s="38">
        <v>759</v>
      </c>
      <c r="Z116" s="52">
        <v>165614615</v>
      </c>
      <c r="AA116" s="38">
        <v>571442</v>
      </c>
      <c r="AB116" s="40">
        <v>36</v>
      </c>
    </row>
    <row r="117" spans="1:36" x14ac:dyDescent="0.25">
      <c r="A117" t="s">
        <v>4023</v>
      </c>
      <c r="B117" s="17">
        <v>165614625</v>
      </c>
      <c r="C117" s="517">
        <v>11.3</v>
      </c>
      <c r="D117" s="27">
        <f>(C117+4.2+coefficient!$B$36)/0.9*1.19</f>
        <v>40.327777777777776</v>
      </c>
      <c r="E117" s="27">
        <f>(C117+4.2+coefficient!$B$36)/0.95</f>
        <v>32.10526315789474</v>
      </c>
      <c r="F117" s="29" t="s">
        <v>516</v>
      </c>
      <c r="G117" s="46">
        <v>116</v>
      </c>
      <c r="H117" s="32">
        <f>(C117+4.2+coefficient!$B$33)/0.85*1.19</f>
        <v>35.699999999999996</v>
      </c>
      <c r="I117" s="10">
        <v>294</v>
      </c>
      <c r="J117" s="10">
        <v>165614625</v>
      </c>
      <c r="K117" s="33">
        <v>417846</v>
      </c>
      <c r="L117" s="7">
        <f t="shared" si="13"/>
        <v>42.48164772727273</v>
      </c>
      <c r="M117" s="7">
        <v>295</v>
      </c>
      <c r="N117" s="7">
        <v>165614625</v>
      </c>
      <c r="O117" s="34">
        <v>417848</v>
      </c>
      <c r="P117" s="64">
        <f>(C117+4.2+coefficient!$B$36)/0.88*1.19</f>
        <v>41.24431818181818</v>
      </c>
      <c r="Q117" s="8">
        <v>296</v>
      </c>
      <c r="R117" s="8">
        <v>165614625</v>
      </c>
      <c r="S117" s="9">
        <v>417847</v>
      </c>
      <c r="T117" s="54">
        <f t="shared" si="11"/>
        <v>20.96022727272727</v>
      </c>
      <c r="U117" s="50">
        <v>758</v>
      </c>
      <c r="V117" s="48">
        <v>165614625</v>
      </c>
      <c r="W117" s="50">
        <v>571443</v>
      </c>
      <c r="X117" s="51">
        <f t="shared" si="12"/>
        <v>37.581647727272731</v>
      </c>
      <c r="Y117" s="38">
        <v>759</v>
      </c>
      <c r="Z117" s="52">
        <v>165614625</v>
      </c>
      <c r="AA117" s="38">
        <v>571444</v>
      </c>
      <c r="AB117" s="40">
        <v>36</v>
      </c>
    </row>
    <row r="118" spans="1:36" x14ac:dyDescent="0.25">
      <c r="A118" t="s">
        <v>4024</v>
      </c>
      <c r="B118" s="17">
        <v>165614972</v>
      </c>
      <c r="C118" s="517">
        <v>24.07</v>
      </c>
      <c r="D118" s="27">
        <f>(C118+4.2+coefficient!$B$36)/0.9*1.19</f>
        <v>57.212555555555539</v>
      </c>
      <c r="E118" s="27">
        <f>(C118+4.2+coefficient!$B$36)/0.95</f>
        <v>45.547368421052632</v>
      </c>
      <c r="F118" s="28" t="s">
        <v>516</v>
      </c>
      <c r="G118" s="46">
        <v>117</v>
      </c>
      <c r="H118" s="32">
        <f>(C118+4.2+coefficient!$B$33)/0.85*1.19</f>
        <v>53.577999999999996</v>
      </c>
      <c r="I118" s="10">
        <v>294</v>
      </c>
      <c r="J118" s="10">
        <v>165614972</v>
      </c>
      <c r="K118" s="33">
        <v>417860</v>
      </c>
      <c r="L118" s="7">
        <f t="shared" si="13"/>
        <v>54.693000000000005</v>
      </c>
      <c r="M118" s="7">
        <v>295</v>
      </c>
      <c r="N118" s="7">
        <v>165614972</v>
      </c>
      <c r="O118" s="34">
        <v>417862</v>
      </c>
      <c r="P118" s="354">
        <v>53.1</v>
      </c>
      <c r="Q118" s="8">
        <v>296</v>
      </c>
      <c r="R118" s="8">
        <v>165614972</v>
      </c>
      <c r="S118" s="9">
        <v>417861</v>
      </c>
      <c r="T118" s="54">
        <f t="shared" si="11"/>
        <v>38.228749999999998</v>
      </c>
      <c r="U118" s="50">
        <v>758</v>
      </c>
      <c r="V118" s="48">
        <v>165614972</v>
      </c>
      <c r="W118" s="50">
        <v>571445</v>
      </c>
      <c r="X118" s="51">
        <f t="shared" si="12"/>
        <v>49.793000000000006</v>
      </c>
      <c r="Y118" s="38">
        <v>759</v>
      </c>
      <c r="Z118" s="52">
        <v>165614972</v>
      </c>
      <c r="AA118" s="38">
        <v>571446</v>
      </c>
      <c r="AB118" s="40">
        <v>29</v>
      </c>
      <c r="AH118">
        <v>1</v>
      </c>
      <c r="AI118">
        <v>53.1</v>
      </c>
      <c r="AJ118">
        <v>0</v>
      </c>
    </row>
    <row r="119" spans="1:36" x14ac:dyDescent="0.25">
      <c r="A119" t="s">
        <v>4025</v>
      </c>
      <c r="B119" s="17">
        <v>165614974</v>
      </c>
      <c r="C119" s="517">
        <v>8.59</v>
      </c>
      <c r="D119" s="27">
        <f>(C119+4.2+coefficient!$B$36)/0.9*1.19</f>
        <v>36.74455555555555</v>
      </c>
      <c r="E119" s="27">
        <f>(C119+4.2+coefficient!$B$36)/0.95</f>
        <v>29.252631578947369</v>
      </c>
      <c r="F119" s="29" t="s">
        <v>516</v>
      </c>
      <c r="G119" s="46">
        <v>118</v>
      </c>
      <c r="H119" s="32">
        <f>(C119+4.2+coefficient!$B$33)/0.85*1.19</f>
        <v>31.905999999999999</v>
      </c>
      <c r="I119" s="10">
        <v>294</v>
      </c>
      <c r="J119" s="10">
        <v>165614974</v>
      </c>
      <c r="K119" s="33">
        <v>417863</v>
      </c>
      <c r="L119" s="7">
        <f t="shared" si="13"/>
        <v>38.707048863636366</v>
      </c>
      <c r="M119" s="7">
        <v>295</v>
      </c>
      <c r="N119" s="7">
        <v>165614974</v>
      </c>
      <c r="O119" s="34">
        <v>417865</v>
      </c>
      <c r="P119" s="64">
        <f>(C119+4.2+coefficient!$B$36)/0.88*1.19</f>
        <v>37.57965909090909</v>
      </c>
      <c r="Q119" s="8">
        <v>296</v>
      </c>
      <c r="R119" s="8">
        <v>165614974</v>
      </c>
      <c r="S119" s="9">
        <v>417864</v>
      </c>
      <c r="T119" s="54">
        <f t="shared" si="11"/>
        <v>17.295568181818179</v>
      </c>
      <c r="U119" s="50">
        <v>758</v>
      </c>
      <c r="V119" s="48">
        <v>165614974</v>
      </c>
      <c r="W119" s="50">
        <v>571447</v>
      </c>
      <c r="X119" s="51">
        <f t="shared" si="12"/>
        <v>33.807048863636368</v>
      </c>
      <c r="Y119" s="38">
        <v>759</v>
      </c>
      <c r="Z119" s="52">
        <v>165614974</v>
      </c>
      <c r="AA119" s="38">
        <v>571448</v>
      </c>
      <c r="AB119" s="40">
        <v>46</v>
      </c>
    </row>
    <row r="120" spans="1:36" x14ac:dyDescent="0.25">
      <c r="A120" t="s">
        <v>4026</v>
      </c>
      <c r="B120" s="17">
        <v>165614978</v>
      </c>
      <c r="C120" s="517">
        <v>7.22</v>
      </c>
      <c r="D120" s="27">
        <f>(C120+4.2+coefficient!$B$36)/0.9*1.19</f>
        <v>34.93311111111111</v>
      </c>
      <c r="E120" s="27">
        <f>(C120+4.2+coefficient!$B$36)/0.95</f>
        <v>27.810526315789478</v>
      </c>
      <c r="F120" s="29" t="s">
        <v>516</v>
      </c>
      <c r="G120" s="46">
        <v>119</v>
      </c>
      <c r="H120" s="32">
        <f>(C120+4.2+coefficient!$B$33)/0.85*1.19</f>
        <v>29.988000000000003</v>
      </c>
      <c r="I120" s="10">
        <v>294</v>
      </c>
      <c r="J120" s="10">
        <v>165614978</v>
      </c>
      <c r="K120" s="33">
        <v>417866</v>
      </c>
      <c r="L120" s="7">
        <f t="shared" si="13"/>
        <v>36.798856818181818</v>
      </c>
      <c r="M120" s="7">
        <v>295</v>
      </c>
      <c r="N120" s="7">
        <v>165614978</v>
      </c>
      <c r="O120" s="34">
        <v>417868</v>
      </c>
      <c r="P120" s="64">
        <f>(C120+4.2+coefficient!$B$36)/0.88*1.19</f>
        <v>35.727045454545454</v>
      </c>
      <c r="Q120" s="8">
        <v>296</v>
      </c>
      <c r="R120" s="8">
        <v>165614978</v>
      </c>
      <c r="S120" s="9">
        <v>417867</v>
      </c>
      <c r="T120" s="54">
        <f t="shared" si="11"/>
        <v>15.442954545454544</v>
      </c>
      <c r="U120" s="50">
        <v>758</v>
      </c>
      <c r="V120" s="48">
        <v>165614978</v>
      </c>
      <c r="W120" s="50">
        <v>571449</v>
      </c>
      <c r="X120" s="51">
        <f t="shared" si="12"/>
        <v>31.89885681818182</v>
      </c>
      <c r="Y120" s="38">
        <v>759</v>
      </c>
      <c r="Z120" s="52">
        <v>165614978</v>
      </c>
      <c r="AA120" s="38">
        <v>571450</v>
      </c>
      <c r="AB120" s="40">
        <v>31</v>
      </c>
    </row>
    <row r="121" spans="1:36" x14ac:dyDescent="0.25">
      <c r="A121" t="s">
        <v>4027</v>
      </c>
      <c r="B121" s="17">
        <v>165614995</v>
      </c>
      <c r="C121" s="517">
        <v>6.95</v>
      </c>
      <c r="D121" s="27">
        <f>(C121+4.2+coefficient!$B$36)/0.9*1.19</f>
        <v>34.576111111111111</v>
      </c>
      <c r="E121" s="27">
        <f>(C121+4.2+coefficient!$B$36)/0.95</f>
        <v>27.526315789473685</v>
      </c>
      <c r="F121" s="28" t="s">
        <v>516</v>
      </c>
      <c r="G121" s="46">
        <v>120</v>
      </c>
      <c r="H121" s="32">
        <f>(C121+4.2+coefficient!$B$33)/0.85*1.19</f>
        <v>29.61</v>
      </c>
      <c r="I121" s="10">
        <v>294</v>
      </c>
      <c r="J121" s="10">
        <v>165614995</v>
      </c>
      <c r="K121" s="33">
        <v>417870</v>
      </c>
      <c r="L121" s="7">
        <v>36.5</v>
      </c>
      <c r="M121" s="7">
        <v>295</v>
      </c>
      <c r="N121" s="7">
        <v>165614995</v>
      </c>
      <c r="O121" s="34">
        <v>417872</v>
      </c>
      <c r="P121" s="64">
        <f>(C121+4.2+coefficient!$B$36)/0.88*1.19</f>
        <v>35.361931818181816</v>
      </c>
      <c r="Q121" s="8">
        <v>296</v>
      </c>
      <c r="R121" s="8">
        <v>165614995</v>
      </c>
      <c r="S121" s="9">
        <v>417871</v>
      </c>
      <c r="T121" s="54">
        <f t="shared" si="11"/>
        <v>15.077840909090908</v>
      </c>
      <c r="U121" s="50">
        <v>758</v>
      </c>
      <c r="V121" s="48">
        <v>165614995</v>
      </c>
      <c r="W121" s="50">
        <v>571451</v>
      </c>
      <c r="X121" s="51">
        <f t="shared" si="12"/>
        <v>31.6</v>
      </c>
      <c r="Y121" s="38">
        <v>759</v>
      </c>
      <c r="Z121" s="52">
        <v>165614995</v>
      </c>
      <c r="AA121" s="38">
        <v>571452</v>
      </c>
      <c r="AB121" s="40">
        <v>12</v>
      </c>
      <c r="AC121">
        <v>1</v>
      </c>
      <c r="AD121">
        <v>36.5</v>
      </c>
    </row>
    <row r="122" spans="1:36" x14ac:dyDescent="0.25">
      <c r="A122" t="s">
        <v>4028</v>
      </c>
      <c r="B122" s="17">
        <v>165614998</v>
      </c>
      <c r="C122" s="517">
        <v>9.31</v>
      </c>
      <c r="D122" s="27">
        <f>(C122+4.2+coefficient!$B$36)/0.9*1.19</f>
        <v>37.696555555555555</v>
      </c>
      <c r="E122" s="27">
        <f>(C122+4.2+coefficient!$B$36)/0.95</f>
        <v>30.010526315789477</v>
      </c>
      <c r="F122" s="28" t="s">
        <v>516</v>
      </c>
      <c r="G122" s="46">
        <v>121</v>
      </c>
      <c r="H122" s="32">
        <f>(C122+4.2+coefficient!$B$33)/0.85*1.19</f>
        <v>32.914000000000001</v>
      </c>
      <c r="I122" s="10">
        <v>294</v>
      </c>
      <c r="J122" s="10">
        <v>165614998</v>
      </c>
      <c r="K122" s="33">
        <v>417873</v>
      </c>
      <c r="L122" s="7">
        <v>43.43</v>
      </c>
      <c r="M122" s="7">
        <v>295</v>
      </c>
      <c r="N122" s="7">
        <v>165614998</v>
      </c>
      <c r="O122" s="34">
        <v>417875</v>
      </c>
      <c r="P122" s="64">
        <f>(C122+4.2+coefficient!$B$36)/0.88*1.19</f>
        <v>38.553295454545456</v>
      </c>
      <c r="Q122" s="8">
        <v>296</v>
      </c>
      <c r="R122" s="8">
        <v>165614998</v>
      </c>
      <c r="S122" s="9">
        <v>417874</v>
      </c>
      <c r="T122" s="54">
        <f t="shared" si="11"/>
        <v>18.269204545454546</v>
      </c>
      <c r="U122" s="50">
        <v>758</v>
      </c>
      <c r="V122" s="48">
        <v>165614998</v>
      </c>
      <c r="W122" s="50">
        <v>571453</v>
      </c>
      <c r="X122" s="51">
        <f t="shared" si="12"/>
        <v>38.53</v>
      </c>
      <c r="Y122" s="38">
        <v>759</v>
      </c>
      <c r="Z122" s="52">
        <v>165614998</v>
      </c>
      <c r="AA122" s="38">
        <v>571454</v>
      </c>
      <c r="AB122" s="40">
        <v>24</v>
      </c>
      <c r="AC122">
        <v>2</v>
      </c>
      <c r="AD122">
        <v>43.43</v>
      </c>
    </row>
    <row r="123" spans="1:36" x14ac:dyDescent="0.25">
      <c r="A123" t="s">
        <v>4029</v>
      </c>
      <c r="B123" s="17">
        <v>165615004</v>
      </c>
      <c r="C123" s="517">
        <v>9.0500000000000007</v>
      </c>
      <c r="D123" s="27">
        <f>(C123+4.2+coefficient!$B$36)/0.9*1.19</f>
        <v>37.352777777777774</v>
      </c>
      <c r="E123" s="27">
        <f>(C123+4.2+coefficient!$B$36)/0.95</f>
        <v>29.736842105263158</v>
      </c>
      <c r="F123" s="29" t="s">
        <v>516</v>
      </c>
      <c r="G123" s="46">
        <v>122</v>
      </c>
      <c r="H123" s="32">
        <f>(C123+4.2+coefficient!$B$33)/0.85*1.19</f>
        <v>32.550000000000004</v>
      </c>
      <c r="I123" s="10">
        <v>294</v>
      </c>
      <c r="J123" s="10">
        <v>165615004</v>
      </c>
      <c r="K123" s="33">
        <v>417876</v>
      </c>
      <c r="L123" s="7">
        <v>41.18</v>
      </c>
      <c r="M123" s="7">
        <v>295</v>
      </c>
      <c r="N123" s="7">
        <v>165615004</v>
      </c>
      <c r="O123" s="34">
        <v>417878</v>
      </c>
      <c r="P123" s="64">
        <f>(C123+4.2+coefficient!$B$36)/0.88*1.19</f>
        <v>38.20170454545454</v>
      </c>
      <c r="Q123" s="8">
        <v>296</v>
      </c>
      <c r="R123" s="8">
        <v>165615004</v>
      </c>
      <c r="S123" s="9">
        <v>417877</v>
      </c>
      <c r="T123" s="54">
        <f t="shared" si="11"/>
        <v>17.917613636363637</v>
      </c>
      <c r="U123" s="50">
        <v>758</v>
      </c>
      <c r="V123" s="48">
        <v>165615004</v>
      </c>
      <c r="W123" s="50">
        <v>571455</v>
      </c>
      <c r="X123" s="51">
        <f t="shared" si="12"/>
        <v>36.28</v>
      </c>
      <c r="Y123" s="38">
        <v>759</v>
      </c>
      <c r="Z123" s="52">
        <v>165615004</v>
      </c>
      <c r="AA123" s="38">
        <v>571456</v>
      </c>
      <c r="AB123" s="40">
        <v>24</v>
      </c>
    </row>
    <row r="124" spans="1:36" x14ac:dyDescent="0.25">
      <c r="A124" t="s">
        <v>4030</v>
      </c>
      <c r="B124" s="17">
        <v>165615007</v>
      </c>
      <c r="C124" s="517">
        <v>7.2</v>
      </c>
      <c r="D124" s="27">
        <f>(C124+4.2+coefficient!$B$36)/0.9*1.19</f>
        <v>34.906666666666666</v>
      </c>
      <c r="E124" s="27">
        <f>(C124+4.2+coefficient!$B$36)/0.95</f>
        <v>27.789473684210527</v>
      </c>
      <c r="F124" s="29" t="s">
        <v>516</v>
      </c>
      <c r="G124" s="46">
        <v>123</v>
      </c>
      <c r="H124" s="32">
        <f>(C124+4.2+coefficient!$B$33)/0.85*1.19</f>
        <v>29.959999999999997</v>
      </c>
      <c r="I124" s="10">
        <v>294</v>
      </c>
      <c r="J124" s="10">
        <v>165615007</v>
      </c>
      <c r="K124" s="33">
        <v>417879</v>
      </c>
      <c r="L124" s="7">
        <f>P124*1.03</f>
        <v>36.770999999999994</v>
      </c>
      <c r="M124" s="7">
        <v>295</v>
      </c>
      <c r="N124" s="7">
        <v>165615007</v>
      </c>
      <c r="O124" s="34">
        <v>417881</v>
      </c>
      <c r="P124" s="64">
        <f>(C124+4.2+coefficient!$B$36)/0.88*1.19</f>
        <v>35.699999999999996</v>
      </c>
      <c r="Q124" s="8">
        <v>296</v>
      </c>
      <c r="R124" s="8">
        <v>165615007</v>
      </c>
      <c r="S124" s="9">
        <v>417880</v>
      </c>
      <c r="T124" s="54">
        <f t="shared" si="11"/>
        <v>15.415909090909091</v>
      </c>
      <c r="U124" s="50">
        <v>758</v>
      </c>
      <c r="V124" s="48">
        <v>165615007</v>
      </c>
      <c r="W124" s="50">
        <v>571457</v>
      </c>
      <c r="X124" s="51">
        <f t="shared" si="12"/>
        <v>31.870999999999995</v>
      </c>
      <c r="Y124" s="38">
        <v>759</v>
      </c>
      <c r="Z124" s="52">
        <v>165615007</v>
      </c>
      <c r="AA124" s="38">
        <v>571458</v>
      </c>
      <c r="AB124" s="40">
        <v>48</v>
      </c>
    </row>
    <row r="125" spans="1:36" x14ac:dyDescent="0.25">
      <c r="A125" t="s">
        <v>4031</v>
      </c>
      <c r="B125" s="17">
        <v>165615014</v>
      </c>
      <c r="C125" s="517">
        <v>14.74</v>
      </c>
      <c r="D125" s="27">
        <f>(C125+4.2+coefficient!$B$36)/0.9*1.19</f>
        <v>44.876222222222218</v>
      </c>
      <c r="E125" s="27">
        <f>(C125+4.2+coefficient!$B$36)/0.95</f>
        <v>35.726315789473681</v>
      </c>
      <c r="F125" s="29" t="s">
        <v>516</v>
      </c>
      <c r="G125" s="46">
        <v>124</v>
      </c>
      <c r="H125" s="32">
        <f>(C125+4.2+coefficient!$B$33)/0.85*1.19</f>
        <v>40.515999999999998</v>
      </c>
      <c r="I125" s="10">
        <v>294</v>
      </c>
      <c r="J125" s="10">
        <v>165615014</v>
      </c>
      <c r="K125" s="33">
        <v>417883</v>
      </c>
      <c r="L125" s="354">
        <v>43.09</v>
      </c>
      <c r="M125" s="7">
        <v>295</v>
      </c>
      <c r="N125" s="7">
        <v>165615014</v>
      </c>
      <c r="O125" s="34">
        <v>417885</v>
      </c>
      <c r="P125" s="64">
        <f>(C125+4.2+coefficient!$B$36)/0.88*1.19</f>
        <v>45.896136363636359</v>
      </c>
      <c r="Q125" s="8">
        <v>296</v>
      </c>
      <c r="R125" s="8">
        <v>165615014</v>
      </c>
      <c r="S125" s="9">
        <v>417884</v>
      </c>
      <c r="T125" s="54">
        <f t="shared" si="11"/>
        <v>25.612045454545456</v>
      </c>
      <c r="U125" s="50">
        <v>758</v>
      </c>
      <c r="V125" s="48">
        <v>165615014</v>
      </c>
      <c r="W125" s="50">
        <v>571459</v>
      </c>
      <c r="X125" s="51">
        <f t="shared" si="12"/>
        <v>38.190000000000005</v>
      </c>
      <c r="Y125" s="38">
        <v>759</v>
      </c>
      <c r="Z125" s="52">
        <v>165615014</v>
      </c>
      <c r="AA125" s="38">
        <v>571460</v>
      </c>
      <c r="AB125" s="40">
        <v>33</v>
      </c>
      <c r="AE125">
        <v>1</v>
      </c>
      <c r="AF125">
        <v>43.09</v>
      </c>
      <c r="AG125">
        <v>0</v>
      </c>
    </row>
    <row r="126" spans="1:36" x14ac:dyDescent="0.25">
      <c r="A126" t="s">
        <v>4032</v>
      </c>
      <c r="B126" s="17">
        <v>165615026</v>
      </c>
      <c r="C126" s="517">
        <v>6.52</v>
      </c>
      <c r="D126" s="27">
        <f>(C126+4.2+coefficient!$B$36)/0.9*1.19</f>
        <v>34.007555555555548</v>
      </c>
      <c r="E126" s="27">
        <f>(C126+4.2+coefficient!$B$36)/0.95</f>
        <v>27.073684210526316</v>
      </c>
      <c r="F126" s="29" t="s">
        <v>516</v>
      </c>
      <c r="G126" s="46">
        <v>125</v>
      </c>
      <c r="H126" s="32">
        <f>(C126+4.2+coefficient!$B$33)/0.85*1.19</f>
        <v>29.007999999999996</v>
      </c>
      <c r="I126" s="10">
        <v>294</v>
      </c>
      <c r="J126" s="10">
        <v>165615026</v>
      </c>
      <c r="K126" s="33">
        <v>417886</v>
      </c>
      <c r="L126" s="7">
        <f t="shared" ref="L126:L157" si="14">P126*1.03</f>
        <v>35.823868181818185</v>
      </c>
      <c r="M126" s="7">
        <v>295</v>
      </c>
      <c r="N126" s="7">
        <v>165615026</v>
      </c>
      <c r="O126" s="34">
        <v>417888</v>
      </c>
      <c r="P126" s="64">
        <f>(C126+4.2+coefficient!$B$36)/0.88*1.19</f>
        <v>34.780454545454546</v>
      </c>
      <c r="Q126" s="8">
        <v>296</v>
      </c>
      <c r="R126" s="8">
        <v>165615026</v>
      </c>
      <c r="S126" s="9">
        <v>417887</v>
      </c>
      <c r="T126" s="54">
        <f t="shared" si="11"/>
        <v>14.496363636363633</v>
      </c>
      <c r="U126" s="50">
        <v>758</v>
      </c>
      <c r="V126" s="48">
        <v>165615026</v>
      </c>
      <c r="W126" s="50">
        <v>571461</v>
      </c>
      <c r="X126" s="51">
        <f t="shared" si="12"/>
        <v>30.923868181818186</v>
      </c>
      <c r="Y126" s="38">
        <v>759</v>
      </c>
      <c r="Z126" s="52">
        <v>165615026</v>
      </c>
      <c r="AA126" s="38">
        <v>571462</v>
      </c>
      <c r="AB126" s="40">
        <v>47</v>
      </c>
    </row>
    <row r="127" spans="1:36" x14ac:dyDescent="0.25">
      <c r="A127" t="s">
        <v>4033</v>
      </c>
      <c r="B127" s="17">
        <v>165615032</v>
      </c>
      <c r="C127" s="517">
        <v>8.18</v>
      </c>
      <c r="D127" s="27">
        <f>(C127+4.2+coefficient!$B$36)/0.9*1.19</f>
        <v>36.202444444444438</v>
      </c>
      <c r="E127" s="27">
        <f>(C127+4.2+coefficient!$B$36)/0.95</f>
        <v>28.821052631578947</v>
      </c>
      <c r="F127" s="29" t="s">
        <v>516</v>
      </c>
      <c r="G127" s="46">
        <v>126</v>
      </c>
      <c r="H127" s="32">
        <f>(C127+4.2+coefficient!$B$33)/0.85*1.19</f>
        <v>31.331999999999997</v>
      </c>
      <c r="I127" s="10">
        <v>294</v>
      </c>
      <c r="J127" s="10">
        <v>165615032</v>
      </c>
      <c r="K127" s="33">
        <v>417889</v>
      </c>
      <c r="L127" s="7">
        <f t="shared" si="14"/>
        <v>38.604399999999998</v>
      </c>
      <c r="M127" s="7">
        <v>295</v>
      </c>
      <c r="N127" s="7">
        <v>165615032</v>
      </c>
      <c r="O127" s="34">
        <v>417891</v>
      </c>
      <c r="P127" s="354">
        <v>37.479999999999997</v>
      </c>
      <c r="Q127" s="8">
        <v>296</v>
      </c>
      <c r="R127" s="8">
        <v>165615032</v>
      </c>
      <c r="S127" s="9">
        <v>417890</v>
      </c>
      <c r="T127" s="54">
        <f t="shared" si="11"/>
        <v>16.741136363636361</v>
      </c>
      <c r="U127" s="50">
        <v>758</v>
      </c>
      <c r="V127" s="48">
        <v>165615032</v>
      </c>
      <c r="W127" s="50">
        <v>571463</v>
      </c>
      <c r="X127" s="51">
        <f t="shared" si="12"/>
        <v>33.7044</v>
      </c>
      <c r="Y127" s="38">
        <v>759</v>
      </c>
      <c r="Z127" s="52">
        <v>165615032</v>
      </c>
      <c r="AA127" s="38">
        <v>571464</v>
      </c>
      <c r="AB127" s="40">
        <v>24</v>
      </c>
      <c r="AE127">
        <v>1</v>
      </c>
      <c r="AF127">
        <v>37.479999999999997</v>
      </c>
      <c r="AG127">
        <v>0</v>
      </c>
    </row>
    <row r="128" spans="1:36" x14ac:dyDescent="0.25">
      <c r="A128" t="s">
        <v>4034</v>
      </c>
      <c r="B128" s="17">
        <v>165615035</v>
      </c>
      <c r="C128" s="517">
        <v>8.5299999999999994</v>
      </c>
      <c r="D128" s="27">
        <f>(C128+4.2+coefficient!$B$36)/0.9*1.19</f>
        <v>36.665222222222219</v>
      </c>
      <c r="E128" s="27">
        <f>(C128+4.2+coefficient!$B$36)/0.95</f>
        <v>29.18947368421053</v>
      </c>
      <c r="F128" s="29" t="s">
        <v>516</v>
      </c>
      <c r="G128" s="46">
        <v>127</v>
      </c>
      <c r="H128" s="32">
        <f>(C128+4.2+coefficient!$B$33)/0.85*1.19</f>
        <v>31.821999999999999</v>
      </c>
      <c r="I128" s="10">
        <v>294</v>
      </c>
      <c r="J128" s="10">
        <v>165615035</v>
      </c>
      <c r="K128" s="33">
        <v>417892</v>
      </c>
      <c r="L128" s="7">
        <f t="shared" si="14"/>
        <v>38.623478409090914</v>
      </c>
      <c r="M128" s="7">
        <v>295</v>
      </c>
      <c r="N128" s="7">
        <v>165615035</v>
      </c>
      <c r="O128" s="34">
        <v>417894</v>
      </c>
      <c r="P128" s="64">
        <f>(C128+4.2+coefficient!$B$36)/0.88*1.19</f>
        <v>37.498522727272729</v>
      </c>
      <c r="Q128" s="8">
        <v>296</v>
      </c>
      <c r="R128" s="8">
        <v>165615035</v>
      </c>
      <c r="S128" s="9">
        <v>417893</v>
      </c>
      <c r="T128" s="54">
        <f t="shared" si="11"/>
        <v>17.214431818181819</v>
      </c>
      <c r="U128" s="50">
        <v>758</v>
      </c>
      <c r="V128" s="48">
        <v>165615035</v>
      </c>
      <c r="W128" s="50">
        <v>571465</v>
      </c>
      <c r="X128" s="51">
        <f t="shared" si="12"/>
        <v>33.723478409090916</v>
      </c>
      <c r="Y128" s="38">
        <v>759</v>
      </c>
      <c r="Z128" s="52">
        <v>165615035</v>
      </c>
      <c r="AA128" s="38">
        <v>571466</v>
      </c>
      <c r="AB128" s="40">
        <v>37</v>
      </c>
    </row>
    <row r="129" spans="1:36" x14ac:dyDescent="0.25">
      <c r="A129" t="s">
        <v>4035</v>
      </c>
      <c r="B129" s="17">
        <v>165615040</v>
      </c>
      <c r="C129" s="517">
        <v>9.14</v>
      </c>
      <c r="D129" s="27">
        <f>(C129+4.2+coefficient!$B$36)/0.9*1.19</f>
        <v>37.471777777777774</v>
      </c>
      <c r="E129" s="27">
        <f>(C129+4.2+coefficient!$B$36)/0.95</f>
        <v>29.831578947368421</v>
      </c>
      <c r="F129" s="29" t="s">
        <v>516</v>
      </c>
      <c r="G129" s="46">
        <v>128</v>
      </c>
      <c r="H129" s="32">
        <f>(C129+4.2+coefficient!$B$33)/0.85*1.19</f>
        <v>32.676000000000002</v>
      </c>
      <c r="I129" s="10">
        <v>294</v>
      </c>
      <c r="J129" s="10">
        <v>165615040</v>
      </c>
      <c r="K129" s="33">
        <v>417896</v>
      </c>
      <c r="L129" s="7">
        <f t="shared" si="14"/>
        <v>39.473111363636363</v>
      </c>
      <c r="M129" s="7">
        <v>295</v>
      </c>
      <c r="N129" s="7">
        <v>165615040</v>
      </c>
      <c r="O129" s="34">
        <v>417898</v>
      </c>
      <c r="P129" s="64">
        <f>(C129+4.2+coefficient!$B$36)/0.88*1.19</f>
        <v>38.323409090909088</v>
      </c>
      <c r="Q129" s="8">
        <v>296</v>
      </c>
      <c r="R129" s="8">
        <v>165615040</v>
      </c>
      <c r="S129" s="9">
        <v>417897</v>
      </c>
      <c r="T129" s="54">
        <f t="shared" si="11"/>
        <v>18.039318181818182</v>
      </c>
      <c r="U129" s="50">
        <v>758</v>
      </c>
      <c r="V129" s="48">
        <v>165615040</v>
      </c>
      <c r="W129" s="50">
        <v>571467</v>
      </c>
      <c r="X129" s="51">
        <f t="shared" si="12"/>
        <v>34.573111363636365</v>
      </c>
      <c r="Y129" s="38">
        <v>759</v>
      </c>
      <c r="Z129" s="52">
        <v>165615040</v>
      </c>
      <c r="AA129" s="38">
        <v>571468</v>
      </c>
      <c r="AB129" s="40">
        <v>36</v>
      </c>
    </row>
    <row r="130" spans="1:36" x14ac:dyDescent="0.25">
      <c r="A130" t="s">
        <v>4036</v>
      </c>
      <c r="B130" s="17">
        <v>165615044</v>
      </c>
      <c r="C130" s="517">
        <v>8.98</v>
      </c>
      <c r="D130" s="27">
        <f>(C130+4.2+coefficient!$B$36)/0.9*1.19</f>
        <v>37.260222222222218</v>
      </c>
      <c r="E130" s="27">
        <f>(C130+4.2+coefficient!$B$36)/0.95</f>
        <v>29.663157894736845</v>
      </c>
      <c r="F130" s="29" t="s">
        <v>516</v>
      </c>
      <c r="G130" s="46">
        <v>129</v>
      </c>
      <c r="H130" s="32">
        <f>(C130+4.2+coefficient!$B$33)/0.85*1.19</f>
        <v>32.451999999999998</v>
      </c>
      <c r="I130" s="10">
        <v>294</v>
      </c>
      <c r="J130" s="10">
        <v>165615044</v>
      </c>
      <c r="K130" s="33">
        <v>417899</v>
      </c>
      <c r="L130" s="7">
        <f t="shared" si="14"/>
        <v>39.250256818181825</v>
      </c>
      <c r="M130" s="7">
        <v>295</v>
      </c>
      <c r="N130" s="7">
        <v>165615044</v>
      </c>
      <c r="O130" s="34">
        <v>417901</v>
      </c>
      <c r="P130" s="64">
        <f>(C130+4.2+coefficient!$B$36)/0.88*1.19</f>
        <v>38.107045454545457</v>
      </c>
      <c r="Q130" s="8">
        <v>296</v>
      </c>
      <c r="R130" s="8">
        <v>165615044</v>
      </c>
      <c r="S130" s="9">
        <v>417900</v>
      </c>
      <c r="T130" s="54">
        <f t="shared" ref="T130:T161" si="15">(C130+4.2)/0.88*1.19</f>
        <v>17.822954545454543</v>
      </c>
      <c r="U130" s="50">
        <v>758</v>
      </c>
      <c r="V130" s="48">
        <v>165615044</v>
      </c>
      <c r="W130" s="50">
        <v>571469</v>
      </c>
      <c r="X130" s="51">
        <f t="shared" ref="X130:X161" si="16">L130-4.9</f>
        <v>34.350256818181826</v>
      </c>
      <c r="Y130" s="38">
        <v>759</v>
      </c>
      <c r="Z130" s="52">
        <v>165615044</v>
      </c>
      <c r="AA130" s="38">
        <v>571470</v>
      </c>
      <c r="AB130" s="40">
        <v>34</v>
      </c>
    </row>
    <row r="131" spans="1:36" x14ac:dyDescent="0.25">
      <c r="A131" t="s">
        <v>4037</v>
      </c>
      <c r="B131" s="17">
        <v>165615048</v>
      </c>
      <c r="C131" s="517">
        <v>9.92</v>
      </c>
      <c r="D131" s="27">
        <f>(C131+4.2+coefficient!$B$36)/0.9*1.19</f>
        <v>38.50311111111111</v>
      </c>
      <c r="E131" s="27">
        <f>(C131+4.2+coefficient!$B$36)/0.95</f>
        <v>30.652631578947371</v>
      </c>
      <c r="F131" s="29" t="s">
        <v>516</v>
      </c>
      <c r="G131" s="46">
        <v>130</v>
      </c>
      <c r="H131" s="32">
        <f>(C131+4.2+coefficient!$B$33)/0.85*1.19</f>
        <v>33.768000000000001</v>
      </c>
      <c r="I131" s="10">
        <v>294</v>
      </c>
      <c r="J131" s="10">
        <v>165615048</v>
      </c>
      <c r="K131" s="33">
        <v>417902</v>
      </c>
      <c r="L131" s="7">
        <f t="shared" si="14"/>
        <v>40.55952727272728</v>
      </c>
      <c r="M131" s="7">
        <v>295</v>
      </c>
      <c r="N131" s="7">
        <v>165615048</v>
      </c>
      <c r="O131" s="34">
        <v>417904</v>
      </c>
      <c r="P131" s="64">
        <f>(C131+4.2+coefficient!$B$36)/0.88*1.19</f>
        <v>39.378181818181822</v>
      </c>
      <c r="Q131" s="8">
        <v>296</v>
      </c>
      <c r="R131" s="8">
        <v>165615048</v>
      </c>
      <c r="S131" s="9">
        <v>417903</v>
      </c>
      <c r="T131" s="54">
        <f t="shared" si="15"/>
        <v>19.094090909090909</v>
      </c>
      <c r="U131" s="50">
        <v>758</v>
      </c>
      <c r="V131" s="48">
        <v>165615048</v>
      </c>
      <c r="W131" s="50">
        <v>571471</v>
      </c>
      <c r="X131" s="51">
        <f t="shared" si="16"/>
        <v>35.659527272727281</v>
      </c>
      <c r="Y131" s="38">
        <v>759</v>
      </c>
      <c r="Z131" s="52">
        <v>165615048</v>
      </c>
      <c r="AA131" s="38">
        <v>571472</v>
      </c>
      <c r="AB131" s="40">
        <v>41</v>
      </c>
    </row>
    <row r="132" spans="1:36" x14ac:dyDescent="0.25">
      <c r="A132" t="s">
        <v>4038</v>
      </c>
      <c r="B132" s="17">
        <v>165615084</v>
      </c>
      <c r="C132" s="517">
        <v>7.45</v>
      </c>
      <c r="D132" s="27">
        <f>(C132+4.2+coefficient!$B$36)/0.9*1.19</f>
        <v>35.237222222222215</v>
      </c>
      <c r="E132" s="27">
        <f>(C132+4.2+coefficient!$B$36)/0.95</f>
        <v>28.05263157894737</v>
      </c>
      <c r="F132" s="29" t="s">
        <v>516</v>
      </c>
      <c r="G132" s="46">
        <v>131</v>
      </c>
      <c r="H132" s="32">
        <f>(C132+4.2+coefficient!$B$33)/0.85*1.19</f>
        <v>30.309999999999995</v>
      </c>
      <c r="I132" s="10">
        <v>294</v>
      </c>
      <c r="J132" s="10">
        <v>165615084</v>
      </c>
      <c r="K132" s="33">
        <v>417909</v>
      </c>
      <c r="L132" s="7">
        <f t="shared" si="14"/>
        <v>37.119210227272724</v>
      </c>
      <c r="M132" s="7">
        <v>295</v>
      </c>
      <c r="N132" s="7">
        <v>165615084</v>
      </c>
      <c r="O132" s="34">
        <v>417911</v>
      </c>
      <c r="P132" s="64">
        <f>(C132+4.2+coefficient!$B$36)/0.88*1.19</f>
        <v>36.038068181818176</v>
      </c>
      <c r="Q132" s="8">
        <v>296</v>
      </c>
      <c r="R132" s="8">
        <v>165615084</v>
      </c>
      <c r="S132" s="9">
        <v>417910</v>
      </c>
      <c r="T132" s="54">
        <f t="shared" si="15"/>
        <v>15.753977272727271</v>
      </c>
      <c r="U132" s="50">
        <v>758</v>
      </c>
      <c r="V132" s="48">
        <v>165615084</v>
      </c>
      <c r="W132" s="50">
        <v>571473</v>
      </c>
      <c r="X132" s="51">
        <f t="shared" si="16"/>
        <v>32.219210227272725</v>
      </c>
      <c r="Y132" s="38">
        <v>759</v>
      </c>
      <c r="Z132" s="52">
        <v>165615084</v>
      </c>
      <c r="AA132" s="38">
        <v>571474</v>
      </c>
      <c r="AB132" s="40">
        <v>47</v>
      </c>
    </row>
    <row r="133" spans="1:36" s="4" customFormat="1" x14ac:dyDescent="0.25">
      <c r="A133" s="4" t="s">
        <v>4039</v>
      </c>
      <c r="B133" s="16">
        <v>165615088</v>
      </c>
      <c r="C133" s="518">
        <v>7.51</v>
      </c>
      <c r="D133" s="30">
        <f>(C133+4.2+coefficient!$B$36)/0.9*1.19</f>
        <v>35.316555555555553</v>
      </c>
      <c r="E133" s="30">
        <f>(C133+4.2+coefficient!$B$36)/0.95</f>
        <v>28.115789473684213</v>
      </c>
      <c r="F133" s="31" t="s">
        <v>516</v>
      </c>
      <c r="G133" s="46">
        <v>132</v>
      </c>
      <c r="H133" s="32">
        <f>(C133+4.2+coefficient!$B$33)/0.85*1.19</f>
        <v>30.394000000000002</v>
      </c>
      <c r="I133" s="10">
        <v>294</v>
      </c>
      <c r="J133" s="10">
        <v>165615088</v>
      </c>
      <c r="K133" s="33">
        <v>417913</v>
      </c>
      <c r="L133" s="7">
        <f t="shared" si="14"/>
        <v>37.202780681818183</v>
      </c>
      <c r="M133" s="7">
        <v>295</v>
      </c>
      <c r="N133" s="7">
        <v>165615088</v>
      </c>
      <c r="O133" s="34">
        <v>417915</v>
      </c>
      <c r="P133" s="64">
        <f>(C133+4.2+coefficient!$B$36)/0.88*1.19</f>
        <v>36.119204545454544</v>
      </c>
      <c r="Q133" s="8">
        <v>296</v>
      </c>
      <c r="R133" s="8">
        <v>165615088</v>
      </c>
      <c r="S133" s="9">
        <v>417914</v>
      </c>
      <c r="T133" s="54">
        <f t="shared" si="15"/>
        <v>15.835113636363637</v>
      </c>
      <c r="U133" s="50">
        <v>758</v>
      </c>
      <c r="V133" s="49">
        <v>165615088</v>
      </c>
      <c r="W133" s="50">
        <v>571475</v>
      </c>
      <c r="X133" s="51">
        <f t="shared" si="16"/>
        <v>32.302780681818184</v>
      </c>
      <c r="Y133" s="38">
        <v>759</v>
      </c>
      <c r="Z133" s="53">
        <v>165615088</v>
      </c>
      <c r="AA133" s="38">
        <v>571476</v>
      </c>
      <c r="AB133" s="40">
        <v>0</v>
      </c>
      <c r="AC133"/>
      <c r="AD133"/>
      <c r="AE133"/>
      <c r="AF133"/>
      <c r="AG133"/>
      <c r="AH133"/>
      <c r="AI133"/>
      <c r="AJ133"/>
    </row>
    <row r="134" spans="1:36" x14ac:dyDescent="0.25">
      <c r="A134" t="s">
        <v>4040</v>
      </c>
      <c r="B134" s="17">
        <v>165615092</v>
      </c>
      <c r="C134" s="517">
        <v>8.89</v>
      </c>
      <c r="D134" s="27">
        <f>(C134+4.2+coefficient!$B$36)/0.9*1.19</f>
        <v>37.141222222222218</v>
      </c>
      <c r="E134" s="27">
        <f>(C134+4.2+coefficient!$B$36)/0.95</f>
        <v>29.568421052631582</v>
      </c>
      <c r="F134" s="29" t="s">
        <v>516</v>
      </c>
      <c r="G134" s="46">
        <v>133</v>
      </c>
      <c r="H134" s="32">
        <f>(C134+4.2+coefficient!$B$33)/0.85*1.19</f>
        <v>32.326000000000001</v>
      </c>
      <c r="I134" s="10">
        <v>294</v>
      </c>
      <c r="J134" s="10">
        <v>165615092</v>
      </c>
      <c r="K134" s="33">
        <v>417916</v>
      </c>
      <c r="L134" s="7">
        <f t="shared" si="14"/>
        <v>39.12490113636364</v>
      </c>
      <c r="M134" s="7">
        <v>295</v>
      </c>
      <c r="N134" s="7">
        <v>165615092</v>
      </c>
      <c r="O134" s="34">
        <v>417918</v>
      </c>
      <c r="P134" s="64">
        <f>(C134+4.2+coefficient!$B$36)/0.88*1.19</f>
        <v>37.985340909090908</v>
      </c>
      <c r="Q134" s="8">
        <v>296</v>
      </c>
      <c r="R134" s="8">
        <v>165615092</v>
      </c>
      <c r="S134" s="9">
        <v>417917</v>
      </c>
      <c r="T134" s="54">
        <f t="shared" si="15"/>
        <v>17.701249999999998</v>
      </c>
      <c r="U134" s="50">
        <v>758</v>
      </c>
      <c r="V134" s="48">
        <v>165615092</v>
      </c>
      <c r="W134" s="50">
        <v>571477</v>
      </c>
      <c r="X134" s="51">
        <f t="shared" si="16"/>
        <v>34.224901136363641</v>
      </c>
      <c r="Y134" s="38">
        <v>759</v>
      </c>
      <c r="Z134" s="52">
        <v>165615092</v>
      </c>
      <c r="AA134" s="38">
        <v>571478</v>
      </c>
      <c r="AB134" s="40">
        <v>44</v>
      </c>
      <c r="AC134">
        <v>1</v>
      </c>
      <c r="AD134">
        <v>34.9</v>
      </c>
    </row>
    <row r="135" spans="1:36" x14ac:dyDescent="0.25">
      <c r="A135" t="s">
        <v>4041</v>
      </c>
      <c r="B135" s="17">
        <v>155079587</v>
      </c>
      <c r="C135" s="517">
        <v>2.5499999999999998</v>
      </c>
      <c r="D135" s="27">
        <f>(C135+4.2+coefficient!$B$37)/0.9*1.19</f>
        <v>15.53611111111111</v>
      </c>
      <c r="E135" s="27">
        <f>(C135+4.2+coefficient!$B$37)/0.95</f>
        <v>12.368421052631579</v>
      </c>
      <c r="F135" s="29"/>
      <c r="G135" s="46">
        <v>134</v>
      </c>
      <c r="H135" s="32">
        <f>(C135+4.2+coefficient!$B$34)/0.85*1.19</f>
        <v>15.049999999999999</v>
      </c>
      <c r="I135" s="10">
        <v>294</v>
      </c>
      <c r="J135" s="10">
        <v>155079587</v>
      </c>
      <c r="K135" s="33">
        <v>13726</v>
      </c>
      <c r="L135" s="7">
        <f t="shared" si="14"/>
        <v>13.580198863636365</v>
      </c>
      <c r="M135" s="7">
        <v>295</v>
      </c>
      <c r="N135" s="7">
        <v>155079587</v>
      </c>
      <c r="O135" s="34">
        <v>13729</v>
      </c>
      <c r="P135" s="64">
        <f>(C135+4.2+coefficient!$B$38)/0.88*1.19</f>
        <v>13.184659090909092</v>
      </c>
      <c r="Q135" s="8">
        <v>296</v>
      </c>
      <c r="R135" s="8">
        <v>155079587</v>
      </c>
      <c r="S135" s="9">
        <v>13728</v>
      </c>
      <c r="T135" s="54">
        <f t="shared" si="15"/>
        <v>9.1278409090909083</v>
      </c>
      <c r="U135" s="50">
        <v>758</v>
      </c>
      <c r="V135" s="48">
        <v>155079587</v>
      </c>
      <c r="W135" s="50">
        <v>560199</v>
      </c>
      <c r="X135" s="51">
        <f t="shared" si="16"/>
        <v>8.6801988636363649</v>
      </c>
      <c r="Y135" s="38">
        <v>759</v>
      </c>
      <c r="Z135" s="52">
        <v>155079587</v>
      </c>
      <c r="AA135" s="38">
        <v>560200</v>
      </c>
      <c r="AB135" s="40">
        <v>44</v>
      </c>
    </row>
    <row r="136" spans="1:36" x14ac:dyDescent="0.25">
      <c r="A136" t="s">
        <v>4042</v>
      </c>
      <c r="B136" s="17">
        <v>155079591</v>
      </c>
      <c r="C136" s="517">
        <v>2.2599999999999998</v>
      </c>
      <c r="D136" s="27">
        <f>(C136+4.2+coefficient!$B$37)/0.9*1.19</f>
        <v>15.152666666666667</v>
      </c>
      <c r="E136" s="27">
        <f>(C136+4.2+coefficient!$B$37)/0.95</f>
        <v>12.063157894736843</v>
      </c>
      <c r="F136" s="29"/>
      <c r="G136" s="46">
        <v>135</v>
      </c>
      <c r="H136" s="32">
        <f>(C136+4.2+coefficient!$B$34)/0.85*1.19</f>
        <v>14.644</v>
      </c>
      <c r="I136" s="10">
        <v>294</v>
      </c>
      <c r="J136" s="10">
        <v>155079591</v>
      </c>
      <c r="K136" s="33">
        <v>13735</v>
      </c>
      <c r="L136" s="7">
        <f t="shared" si="14"/>
        <v>16.438800000000001</v>
      </c>
      <c r="M136" s="7">
        <v>295</v>
      </c>
      <c r="N136" s="7">
        <v>155079591</v>
      </c>
      <c r="O136" s="34">
        <v>13738</v>
      </c>
      <c r="P136" s="355">
        <v>15.96</v>
      </c>
      <c r="Q136" s="8">
        <v>296</v>
      </c>
      <c r="R136" s="8">
        <v>155079591</v>
      </c>
      <c r="S136" s="9">
        <v>13737</v>
      </c>
      <c r="T136" s="54">
        <f t="shared" si="15"/>
        <v>8.735681818181817</v>
      </c>
      <c r="U136" s="50">
        <v>758</v>
      </c>
      <c r="V136" s="48">
        <v>155079591</v>
      </c>
      <c r="W136" s="50">
        <v>560205</v>
      </c>
      <c r="X136" s="51">
        <f t="shared" si="16"/>
        <v>11.5388</v>
      </c>
      <c r="Y136" s="38">
        <v>759</v>
      </c>
      <c r="Z136" s="52">
        <v>155079591</v>
      </c>
      <c r="AA136" s="38">
        <v>560206</v>
      </c>
      <c r="AB136" s="40">
        <v>50</v>
      </c>
      <c r="AE136">
        <v>1</v>
      </c>
      <c r="AF136">
        <v>15.96</v>
      </c>
      <c r="AG136">
        <v>0</v>
      </c>
    </row>
    <row r="137" spans="1:36" x14ac:dyDescent="0.25">
      <c r="A137" t="s">
        <v>4043</v>
      </c>
      <c r="B137" s="17">
        <v>168148114</v>
      </c>
      <c r="C137" s="517">
        <v>4.26</v>
      </c>
      <c r="D137" s="27">
        <f>(C137+4.2+coefficient!$B$37)/0.9*1.19</f>
        <v>17.797111111111111</v>
      </c>
      <c r="E137" s="27">
        <f>(C137+4.2+coefficient!$B$37)/0.95</f>
        <v>14.168421052631581</v>
      </c>
      <c r="F137" s="29"/>
      <c r="G137" s="46">
        <v>136</v>
      </c>
      <c r="H137" s="32">
        <f>(C137+4.2+coefficient!$B$34)/0.85*1.19</f>
        <v>17.443999999999999</v>
      </c>
      <c r="I137" s="10">
        <v>294</v>
      </c>
      <c r="J137" s="10">
        <v>168148114</v>
      </c>
      <c r="K137" s="33">
        <v>460912</v>
      </c>
      <c r="L137" s="7">
        <f t="shared" si="14"/>
        <v>15.96195681818182</v>
      </c>
      <c r="M137" s="7">
        <v>295</v>
      </c>
      <c r="N137" s="7">
        <v>168148114</v>
      </c>
      <c r="O137" s="34">
        <v>460914</v>
      </c>
      <c r="P137" s="64">
        <f>(C137+4.2+coefficient!$B$38)/0.88*1.19</f>
        <v>15.497045454545455</v>
      </c>
      <c r="Q137" s="8">
        <v>296</v>
      </c>
      <c r="R137" s="8">
        <v>168148114</v>
      </c>
      <c r="S137" s="9">
        <v>460913</v>
      </c>
      <c r="T137" s="54">
        <f t="shared" si="15"/>
        <v>11.440227272727274</v>
      </c>
      <c r="U137" s="50">
        <v>758</v>
      </c>
      <c r="V137" s="48">
        <v>168148114</v>
      </c>
      <c r="W137" s="50">
        <v>603910</v>
      </c>
      <c r="X137" s="51">
        <f t="shared" si="16"/>
        <v>11.06195681818182</v>
      </c>
      <c r="Y137" s="38">
        <v>759</v>
      </c>
      <c r="Z137" s="52">
        <v>168148114</v>
      </c>
      <c r="AA137" s="38">
        <v>603911</v>
      </c>
      <c r="AB137" s="40">
        <v>47</v>
      </c>
    </row>
    <row r="138" spans="1:36" s="4" customFormat="1" x14ac:dyDescent="0.25">
      <c r="A138" s="4" t="s">
        <v>4044</v>
      </c>
      <c r="B138" s="16">
        <v>155079605</v>
      </c>
      <c r="C138" s="518">
        <v>2.4900000000000002</v>
      </c>
      <c r="D138" s="30">
        <f>(C138+4.2+coefficient!$B$37)/0.9*1.19</f>
        <v>15.456777777777779</v>
      </c>
      <c r="E138" s="30">
        <f>(C138+4.2+coefficient!$B$37)/0.95</f>
        <v>12.305263157894739</v>
      </c>
      <c r="F138" s="31"/>
      <c r="G138" s="46">
        <v>137</v>
      </c>
      <c r="H138" s="32">
        <f>(C138+4.2+coefficient!$B$34)/0.85*1.19</f>
        <v>14.966000000000001</v>
      </c>
      <c r="I138" s="10">
        <v>294</v>
      </c>
      <c r="J138" s="10">
        <v>155079605</v>
      </c>
      <c r="K138" s="33">
        <v>53867</v>
      </c>
      <c r="L138" s="7">
        <f t="shared" si="14"/>
        <v>13.496628409090912</v>
      </c>
      <c r="M138" s="7">
        <v>295</v>
      </c>
      <c r="N138" s="7">
        <v>155079605</v>
      </c>
      <c r="O138" s="34">
        <v>53870</v>
      </c>
      <c r="P138" s="64">
        <f>(C138+4.2+coefficient!$B$38)/0.88*1.19</f>
        <v>13.103522727272729</v>
      </c>
      <c r="Q138" s="8">
        <v>296</v>
      </c>
      <c r="R138" s="8">
        <v>155079605</v>
      </c>
      <c r="S138" s="9">
        <v>53869</v>
      </c>
      <c r="T138" s="54">
        <f t="shared" si="15"/>
        <v>9.0467045454545456</v>
      </c>
      <c r="U138" s="50">
        <v>758</v>
      </c>
      <c r="V138" s="49">
        <v>155079605</v>
      </c>
      <c r="W138" s="50">
        <v>560231</v>
      </c>
      <c r="X138" s="51">
        <f t="shared" si="16"/>
        <v>8.5966284090909113</v>
      </c>
      <c r="Y138" s="38">
        <v>759</v>
      </c>
      <c r="Z138" s="53">
        <v>155079605</v>
      </c>
      <c r="AA138" s="38">
        <v>560232</v>
      </c>
      <c r="AB138" s="40">
        <v>0</v>
      </c>
      <c r="AC138"/>
      <c r="AD138"/>
      <c r="AE138"/>
      <c r="AF138"/>
      <c r="AG138"/>
      <c r="AH138"/>
      <c r="AI138"/>
      <c r="AJ138"/>
    </row>
    <row r="139" spans="1:36" x14ac:dyDescent="0.25">
      <c r="A139" t="s">
        <v>4045</v>
      </c>
      <c r="B139" s="17">
        <v>155079618</v>
      </c>
      <c r="C139" s="517">
        <v>2.29</v>
      </c>
      <c r="D139" s="27">
        <f>(C139+4.2+coefficient!$B$37)/0.9*1.19</f>
        <v>15.192333333333332</v>
      </c>
      <c r="E139" s="27">
        <f>(C139+4.2+coefficient!$B$37)/0.95</f>
        <v>12.094736842105265</v>
      </c>
      <c r="F139" s="29"/>
      <c r="G139" s="46">
        <v>138</v>
      </c>
      <c r="H139" s="32">
        <f>(C139+4.2+coefficient!$B$34)/0.85*1.19</f>
        <v>14.686</v>
      </c>
      <c r="I139" s="10">
        <v>294</v>
      </c>
      <c r="J139" s="10">
        <v>155079618</v>
      </c>
      <c r="K139" s="33">
        <v>154130</v>
      </c>
      <c r="L139" s="7">
        <f t="shared" si="14"/>
        <v>18.787199999999999</v>
      </c>
      <c r="M139" s="7">
        <v>295</v>
      </c>
      <c r="N139" s="7">
        <v>155079618</v>
      </c>
      <c r="O139" s="34">
        <v>154132</v>
      </c>
      <c r="P139" s="355">
        <v>18.239999999999998</v>
      </c>
      <c r="Q139" s="8">
        <v>296</v>
      </c>
      <c r="R139" s="8">
        <v>155079618</v>
      </c>
      <c r="S139" s="9">
        <v>154131</v>
      </c>
      <c r="T139" s="54">
        <f t="shared" si="15"/>
        <v>8.7762499999999992</v>
      </c>
      <c r="U139" s="50">
        <v>758</v>
      </c>
      <c r="V139" s="48">
        <v>155079618</v>
      </c>
      <c r="W139" s="50">
        <v>560247</v>
      </c>
      <c r="X139" s="51">
        <f t="shared" si="16"/>
        <v>13.887199999999998</v>
      </c>
      <c r="Y139" s="38">
        <v>759</v>
      </c>
      <c r="Z139" s="52">
        <v>155079618</v>
      </c>
      <c r="AA139" s="38">
        <v>560248</v>
      </c>
      <c r="AB139" s="40">
        <v>43</v>
      </c>
      <c r="AH139">
        <v>1</v>
      </c>
      <c r="AI139">
        <v>18.239999999999998</v>
      </c>
      <c r="AJ139">
        <v>0</v>
      </c>
    </row>
    <row r="140" spans="1:36" x14ac:dyDescent="0.25">
      <c r="A140" t="s">
        <v>4046</v>
      </c>
      <c r="B140" s="17">
        <v>155079588</v>
      </c>
      <c r="C140" s="517">
        <v>2.4300000000000002</v>
      </c>
      <c r="D140" s="27">
        <f>(C140+4.2+coefficient!$B$37)/0.9*1.19</f>
        <v>15.377444444444444</v>
      </c>
      <c r="E140" s="27">
        <f>(C140+4.2+coefficient!$B$37)/0.95</f>
        <v>12.242105263157896</v>
      </c>
      <c r="F140" s="29"/>
      <c r="G140" s="46">
        <v>139</v>
      </c>
      <c r="H140" s="32">
        <f>(C140+4.2+coefficient!$B$34)/0.85*1.19</f>
        <v>14.882000000000001</v>
      </c>
      <c r="I140" s="10">
        <v>294</v>
      </c>
      <c r="J140" s="10">
        <v>155079588</v>
      </c>
      <c r="K140" s="33">
        <v>55619</v>
      </c>
      <c r="L140" s="7">
        <f t="shared" si="14"/>
        <v>13.413057954545454</v>
      </c>
      <c r="M140" s="7">
        <v>295</v>
      </c>
      <c r="N140" s="7">
        <v>155079588</v>
      </c>
      <c r="O140" s="34">
        <v>55622</v>
      </c>
      <c r="P140" s="64">
        <f>(C140+4.2+coefficient!$B$38)/0.88*1.19</f>
        <v>13.022386363636363</v>
      </c>
      <c r="Q140" s="8">
        <v>296</v>
      </c>
      <c r="R140" s="8">
        <v>155079588</v>
      </c>
      <c r="S140" s="9">
        <v>55621</v>
      </c>
      <c r="T140" s="54">
        <f t="shared" si="15"/>
        <v>8.9655681818181829</v>
      </c>
      <c r="U140" s="50">
        <v>758</v>
      </c>
      <c r="V140" s="48">
        <v>155079588</v>
      </c>
      <c r="W140" s="50">
        <v>560201</v>
      </c>
      <c r="X140" s="51">
        <f t="shared" si="16"/>
        <v>8.5130579545454541</v>
      </c>
      <c r="Y140" s="38">
        <v>759</v>
      </c>
      <c r="Z140" s="52">
        <v>155079588</v>
      </c>
      <c r="AA140" s="38">
        <v>560202</v>
      </c>
      <c r="AB140" s="40">
        <v>47</v>
      </c>
    </row>
    <row r="141" spans="1:36" x14ac:dyDescent="0.25">
      <c r="A141" t="s">
        <v>4047</v>
      </c>
      <c r="B141" s="17">
        <v>155079593</v>
      </c>
      <c r="C141" s="517">
        <v>1.54</v>
      </c>
      <c r="D141" s="27">
        <f>(C141+4.2+coefficient!$B$37)/0.9*1.19</f>
        <v>14.200666666666667</v>
      </c>
      <c r="E141" s="27">
        <f>(C141+4.2+coefficient!$B$37)/0.95</f>
        <v>11.305263157894737</v>
      </c>
      <c r="F141" s="28"/>
      <c r="G141" s="46">
        <v>140</v>
      </c>
      <c r="H141" s="32">
        <f>(C141+4.2+coefficient!$B$34)/0.85*1.19</f>
        <v>13.635999999999999</v>
      </c>
      <c r="I141" s="10">
        <v>294</v>
      </c>
      <c r="J141" s="10">
        <v>155079593</v>
      </c>
      <c r="K141" s="33">
        <v>154147</v>
      </c>
      <c r="L141" s="7">
        <f t="shared" si="14"/>
        <v>15.408800000000001</v>
      </c>
      <c r="M141" s="7">
        <v>295</v>
      </c>
      <c r="N141" s="7">
        <v>155079593</v>
      </c>
      <c r="O141" s="34">
        <v>154149</v>
      </c>
      <c r="P141" s="355">
        <v>14.96</v>
      </c>
      <c r="Q141" s="8">
        <v>296</v>
      </c>
      <c r="R141" s="8">
        <v>155079593</v>
      </c>
      <c r="S141" s="9">
        <v>154148</v>
      </c>
      <c r="T141" s="54">
        <f t="shared" si="15"/>
        <v>7.7620454545454551</v>
      </c>
      <c r="U141" s="50">
        <v>758</v>
      </c>
      <c r="V141" s="48">
        <v>155079593</v>
      </c>
      <c r="W141" s="50">
        <v>560209</v>
      </c>
      <c r="X141" s="51">
        <f t="shared" si="16"/>
        <v>10.508800000000001</v>
      </c>
      <c r="Y141" s="38">
        <v>759</v>
      </c>
      <c r="Z141" s="52">
        <v>155079593</v>
      </c>
      <c r="AA141" s="38">
        <v>560210</v>
      </c>
      <c r="AB141" s="40">
        <v>0</v>
      </c>
      <c r="AC141">
        <v>1</v>
      </c>
      <c r="AD141">
        <v>17.84</v>
      </c>
      <c r="AE141">
        <v>1</v>
      </c>
      <c r="AF141">
        <v>14.96</v>
      </c>
      <c r="AG141">
        <v>0</v>
      </c>
      <c r="AH141">
        <v>1</v>
      </c>
      <c r="AI141">
        <v>11.82</v>
      </c>
      <c r="AJ141">
        <v>0</v>
      </c>
    </row>
    <row r="142" spans="1:36" x14ac:dyDescent="0.25">
      <c r="A142" t="s">
        <v>4048</v>
      </c>
      <c r="B142" s="17">
        <v>155079599</v>
      </c>
      <c r="C142" s="517">
        <v>2.91</v>
      </c>
      <c r="D142" s="27">
        <f>(C142+4.2+coefficient!$B$37)/0.9*1.19</f>
        <v>16.012111111111107</v>
      </c>
      <c r="E142" s="27">
        <f>(C142+4.2+coefficient!$B$37)/0.95</f>
        <v>12.747368421052631</v>
      </c>
      <c r="F142" s="29"/>
      <c r="G142" s="46">
        <v>141</v>
      </c>
      <c r="H142" s="32">
        <f>(C142+4.2+coefficient!$B$34)/0.85*1.19</f>
        <v>15.553999999999998</v>
      </c>
      <c r="I142" s="10">
        <v>294</v>
      </c>
      <c r="J142" s="10">
        <v>155079599</v>
      </c>
      <c r="K142" s="33">
        <v>154159</v>
      </c>
      <c r="L142" s="7">
        <f t="shared" si="14"/>
        <v>14.081621590909089</v>
      </c>
      <c r="M142" s="7">
        <v>295</v>
      </c>
      <c r="N142" s="7">
        <v>155079599</v>
      </c>
      <c r="O142" s="34">
        <v>154161</v>
      </c>
      <c r="P142" s="64">
        <f>(C142+4.2+coefficient!$B$38)/0.88*1.19</f>
        <v>13.671477272727271</v>
      </c>
      <c r="Q142" s="8">
        <v>296</v>
      </c>
      <c r="R142" s="8">
        <v>155079599</v>
      </c>
      <c r="S142" s="9">
        <v>154160</v>
      </c>
      <c r="T142" s="54">
        <f t="shared" si="15"/>
        <v>9.6146590909090914</v>
      </c>
      <c r="U142" s="50">
        <v>758</v>
      </c>
      <c r="V142" s="48">
        <v>155079599</v>
      </c>
      <c r="W142" s="50">
        <v>560219</v>
      </c>
      <c r="X142" s="51">
        <f t="shared" si="16"/>
        <v>9.1816215909090886</v>
      </c>
      <c r="Y142" s="38">
        <v>759</v>
      </c>
      <c r="Z142" s="52">
        <v>155079599</v>
      </c>
      <c r="AA142" s="38">
        <v>560220</v>
      </c>
      <c r="AB142" s="40">
        <v>23</v>
      </c>
    </row>
    <row r="143" spans="1:36" x14ac:dyDescent="0.25">
      <c r="A143" t="s">
        <v>4049</v>
      </c>
      <c r="B143" s="17">
        <v>155079604</v>
      </c>
      <c r="C143" s="517">
        <v>2.48</v>
      </c>
      <c r="D143" s="27">
        <f>(C143+4.2+coefficient!$B$37)/0.9*1.19</f>
        <v>15.443555555555555</v>
      </c>
      <c r="E143" s="27">
        <f>(C143+4.2+coefficient!$B$37)/0.95</f>
        <v>12.294736842105264</v>
      </c>
      <c r="F143" s="29"/>
      <c r="G143" s="46">
        <v>142</v>
      </c>
      <c r="H143" s="32">
        <f>(C143+4.2+coefficient!$B$34)/0.85*1.19</f>
        <v>14.951999999999998</v>
      </c>
      <c r="I143" s="10">
        <v>294</v>
      </c>
      <c r="J143" s="10">
        <v>155079604</v>
      </c>
      <c r="K143" s="33">
        <v>154166</v>
      </c>
      <c r="L143" s="7">
        <f t="shared" si="14"/>
        <v>13.482699999999999</v>
      </c>
      <c r="M143" s="7">
        <v>295</v>
      </c>
      <c r="N143" s="7">
        <v>155079604</v>
      </c>
      <c r="O143" s="34">
        <v>154168</v>
      </c>
      <c r="P143" s="64">
        <f>(C143+4.2+coefficient!$B$38)/0.88*1.19</f>
        <v>13.09</v>
      </c>
      <c r="Q143" s="8">
        <v>296</v>
      </c>
      <c r="R143" s="8">
        <v>155079604</v>
      </c>
      <c r="S143" s="9">
        <v>154167</v>
      </c>
      <c r="T143" s="54">
        <f t="shared" si="15"/>
        <v>9.0331818181818182</v>
      </c>
      <c r="U143" s="50">
        <v>758</v>
      </c>
      <c r="V143" s="48">
        <v>155079604</v>
      </c>
      <c r="W143" s="50">
        <v>560229</v>
      </c>
      <c r="X143" s="51">
        <f t="shared" si="16"/>
        <v>8.5826999999999991</v>
      </c>
      <c r="Y143" s="38">
        <v>759</v>
      </c>
      <c r="Z143" s="52">
        <v>155079604</v>
      </c>
      <c r="AA143" s="38">
        <v>560230</v>
      </c>
      <c r="AB143" s="40">
        <v>50</v>
      </c>
    </row>
    <row r="144" spans="1:36" x14ac:dyDescent="0.25">
      <c r="A144" t="s">
        <v>4050</v>
      </c>
      <c r="B144" s="17">
        <v>155079616</v>
      </c>
      <c r="C144" s="517">
        <v>2.31</v>
      </c>
      <c r="D144" s="27">
        <f>(C144+4.2+coefficient!$B$37)/0.9*1.19</f>
        <v>15.218777777777776</v>
      </c>
      <c r="E144" s="27">
        <f>(C144+4.2+coefficient!$B$37)/0.95</f>
        <v>12.115789473684211</v>
      </c>
      <c r="F144" s="29"/>
      <c r="G144" s="46">
        <v>143</v>
      </c>
      <c r="H144" s="32">
        <f>(C144+4.2+coefficient!$B$34)/0.85*1.19</f>
        <v>14.714</v>
      </c>
      <c r="I144" s="10">
        <v>294</v>
      </c>
      <c r="J144" s="10">
        <v>155079616</v>
      </c>
      <c r="K144" s="33">
        <v>158532</v>
      </c>
      <c r="L144" s="7">
        <f t="shared" si="14"/>
        <v>13.245917045454545</v>
      </c>
      <c r="M144" s="7">
        <v>295</v>
      </c>
      <c r="N144" s="7">
        <v>155079616</v>
      </c>
      <c r="O144" s="34">
        <v>158534</v>
      </c>
      <c r="P144" s="64">
        <f>(C144+4.2+coefficient!$B$38)/0.88*1.19</f>
        <v>12.860113636363636</v>
      </c>
      <c r="Q144" s="8">
        <v>296</v>
      </c>
      <c r="R144" s="8">
        <v>155079616</v>
      </c>
      <c r="S144" s="9">
        <v>158533</v>
      </c>
      <c r="T144" s="54">
        <f t="shared" si="15"/>
        <v>8.803295454545454</v>
      </c>
      <c r="U144" s="50">
        <v>758</v>
      </c>
      <c r="V144" s="48">
        <v>155079616</v>
      </c>
      <c r="W144" s="50">
        <v>560245</v>
      </c>
      <c r="X144" s="51">
        <f t="shared" si="16"/>
        <v>8.345917045454545</v>
      </c>
      <c r="Y144" s="38">
        <v>759</v>
      </c>
      <c r="Z144" s="52">
        <v>155079616</v>
      </c>
      <c r="AA144" s="38">
        <v>560246</v>
      </c>
      <c r="AB144" s="40">
        <v>41</v>
      </c>
    </row>
    <row r="145" spans="1:36" x14ac:dyDescent="0.25">
      <c r="A145" t="s">
        <v>4051</v>
      </c>
      <c r="B145" s="17">
        <v>155079589</v>
      </c>
      <c r="C145" s="517">
        <v>1.23</v>
      </c>
      <c r="D145" s="27">
        <f>(C145+4.2+coefficient!$B$37)/0.9*1.19</f>
        <v>13.790777777777777</v>
      </c>
      <c r="E145" s="27">
        <f>(C145+4.2+coefficient!$B$37)/0.95</f>
        <v>10.978947368421053</v>
      </c>
      <c r="F145" s="29"/>
      <c r="G145" s="46">
        <v>144</v>
      </c>
      <c r="H145" s="32">
        <f>(C145+4.2+coefficient!$B$34)/0.85*1.19</f>
        <v>13.201999999999998</v>
      </c>
      <c r="I145" s="10">
        <v>294</v>
      </c>
      <c r="J145" s="10">
        <v>155079589</v>
      </c>
      <c r="K145" s="33">
        <v>158537</v>
      </c>
      <c r="L145" s="7">
        <f t="shared" si="14"/>
        <v>11.741648863636364</v>
      </c>
      <c r="M145" s="7">
        <v>295</v>
      </c>
      <c r="N145" s="7">
        <v>155079589</v>
      </c>
      <c r="O145" s="34">
        <v>158539</v>
      </c>
      <c r="P145" s="64">
        <f>(C145+4.2+coefficient!$B$38)/0.88*1.19</f>
        <v>11.399659090909092</v>
      </c>
      <c r="Q145" s="8">
        <v>296</v>
      </c>
      <c r="R145" s="8">
        <v>155079589</v>
      </c>
      <c r="S145" s="9">
        <v>158538</v>
      </c>
      <c r="T145" s="54">
        <f t="shared" si="15"/>
        <v>7.3428409090909081</v>
      </c>
      <c r="U145" s="50">
        <v>758</v>
      </c>
      <c r="V145" s="48">
        <v>155079589</v>
      </c>
      <c r="W145" s="50">
        <v>560203</v>
      </c>
      <c r="X145" s="51">
        <f t="shared" si="16"/>
        <v>6.8416488636363635</v>
      </c>
      <c r="Y145" s="38">
        <v>759</v>
      </c>
      <c r="Z145" s="52">
        <v>155079589</v>
      </c>
      <c r="AA145" s="38">
        <v>560204</v>
      </c>
      <c r="AB145" s="40">
        <v>35</v>
      </c>
      <c r="AC145">
        <v>1</v>
      </c>
      <c r="AD145">
        <v>17.399999999999999</v>
      </c>
      <c r="AH145">
        <v>1</v>
      </c>
      <c r="AI145">
        <v>14.1</v>
      </c>
      <c r="AJ145">
        <v>0</v>
      </c>
    </row>
    <row r="146" spans="1:36" x14ac:dyDescent="0.25">
      <c r="A146" t="s">
        <v>4052</v>
      </c>
      <c r="B146" s="17">
        <v>155079596</v>
      </c>
      <c r="C146" s="517">
        <v>2.4</v>
      </c>
      <c r="D146" s="27">
        <f>(C146+4.2+coefficient!$B$37)/0.9*1.19</f>
        <v>15.337777777777776</v>
      </c>
      <c r="E146" s="27">
        <f>(C146+4.2+coefficient!$B$37)/0.95</f>
        <v>12.210526315789474</v>
      </c>
      <c r="F146" s="29"/>
      <c r="G146" s="46">
        <v>145</v>
      </c>
      <c r="H146" s="32">
        <f>(C146+4.2+coefficient!$B$34)/0.85*1.19</f>
        <v>14.84</v>
      </c>
      <c r="I146" s="10">
        <v>294</v>
      </c>
      <c r="J146" s="10">
        <v>155079596</v>
      </c>
      <c r="K146" s="33">
        <v>158545</v>
      </c>
      <c r="L146" s="7">
        <f t="shared" si="14"/>
        <v>13.371272727272727</v>
      </c>
      <c r="M146" s="7">
        <v>295</v>
      </c>
      <c r="N146" s="7">
        <v>155079596</v>
      </c>
      <c r="O146" s="34">
        <v>158547</v>
      </c>
      <c r="P146" s="64">
        <f>(C146+4.2+coefficient!$B$38)/0.88*1.19</f>
        <v>12.981818181818181</v>
      </c>
      <c r="Q146" s="8">
        <v>296</v>
      </c>
      <c r="R146" s="8">
        <v>155079596</v>
      </c>
      <c r="S146" s="9">
        <v>158546</v>
      </c>
      <c r="T146" s="54">
        <f t="shared" si="15"/>
        <v>8.9249999999999989</v>
      </c>
      <c r="U146" s="50">
        <v>758</v>
      </c>
      <c r="V146" s="48">
        <v>155079596</v>
      </c>
      <c r="W146" s="50">
        <v>560215</v>
      </c>
      <c r="X146" s="51">
        <f t="shared" si="16"/>
        <v>8.4712727272727264</v>
      </c>
      <c r="Y146" s="38">
        <v>759</v>
      </c>
      <c r="Z146" s="52">
        <v>155079596</v>
      </c>
      <c r="AA146" s="38">
        <v>560216</v>
      </c>
      <c r="AB146" s="40">
        <v>40</v>
      </c>
    </row>
    <row r="147" spans="1:36" x14ac:dyDescent="0.25">
      <c r="A147" t="s">
        <v>4053</v>
      </c>
      <c r="B147" s="17">
        <v>155079602</v>
      </c>
      <c r="C147" s="517">
        <v>2.2200000000000002</v>
      </c>
      <c r="D147" s="27">
        <f>(C147+4.2+coefficient!$B$37)/0.9*1.19</f>
        <v>15.099777777777776</v>
      </c>
      <c r="E147" s="27">
        <f>(C147+4.2+coefficient!$B$37)/0.95</f>
        <v>12.021052631578948</v>
      </c>
      <c r="F147" s="29"/>
      <c r="G147" s="46">
        <v>146</v>
      </c>
      <c r="H147" s="32">
        <f>(C147+4.2+coefficient!$B$34)/0.85*1.19</f>
        <v>14.588000000000001</v>
      </c>
      <c r="I147" s="10">
        <v>294</v>
      </c>
      <c r="J147" s="10">
        <v>155079602</v>
      </c>
      <c r="K147" s="33">
        <v>158620</v>
      </c>
      <c r="L147" s="7">
        <f t="shared" si="14"/>
        <v>13.120561363636364</v>
      </c>
      <c r="M147" s="7">
        <v>295</v>
      </c>
      <c r="N147" s="7">
        <v>155079602</v>
      </c>
      <c r="O147" s="34">
        <v>158622</v>
      </c>
      <c r="P147" s="64">
        <f>(C147+4.2+coefficient!$B$38)/0.88*1.19</f>
        <v>12.738409090909091</v>
      </c>
      <c r="Q147" s="8">
        <v>296</v>
      </c>
      <c r="R147" s="8">
        <v>155079602</v>
      </c>
      <c r="S147" s="9">
        <v>158621</v>
      </c>
      <c r="T147" s="54">
        <f t="shared" si="15"/>
        <v>8.6815909090909074</v>
      </c>
      <c r="U147" s="50">
        <v>758</v>
      </c>
      <c r="V147" s="48">
        <v>155079602</v>
      </c>
      <c r="W147" s="50">
        <v>560225</v>
      </c>
      <c r="X147" s="51">
        <f t="shared" si="16"/>
        <v>8.2205613636363637</v>
      </c>
      <c r="Y147" s="38">
        <v>759</v>
      </c>
      <c r="Z147" s="52">
        <v>155079602</v>
      </c>
      <c r="AA147" s="38">
        <v>560226</v>
      </c>
      <c r="AB147" s="40">
        <v>51</v>
      </c>
    </row>
    <row r="148" spans="1:36" x14ac:dyDescent="0.25">
      <c r="A148" t="s">
        <v>4054</v>
      </c>
      <c r="B148" s="17">
        <v>155079613</v>
      </c>
      <c r="C148" s="517">
        <v>2</v>
      </c>
      <c r="D148" s="27">
        <f>(C148+4.2+coefficient!$B$37)/0.9*1.19</f>
        <v>14.808888888888886</v>
      </c>
      <c r="E148" s="27">
        <f>(C148+4.2+coefficient!$B$37)/0.95</f>
        <v>11.789473684210526</v>
      </c>
      <c r="F148" s="29"/>
      <c r="G148" s="46">
        <v>147</v>
      </c>
      <c r="H148" s="32">
        <f>(C148+4.2+coefficient!$B$34)/0.85*1.19</f>
        <v>14.28</v>
      </c>
      <c r="I148" s="10">
        <v>294</v>
      </c>
      <c r="J148" s="10">
        <v>155079613</v>
      </c>
      <c r="K148" s="33">
        <v>158624</v>
      </c>
      <c r="L148" s="7">
        <f t="shared" si="14"/>
        <v>12.814136363636363</v>
      </c>
      <c r="M148" s="7">
        <v>295</v>
      </c>
      <c r="N148" s="7">
        <v>155079613</v>
      </c>
      <c r="O148" s="34">
        <v>158626</v>
      </c>
      <c r="P148" s="64">
        <f>(C148+4.2+coefficient!$B$38)/0.88*1.19</f>
        <v>12.44090909090909</v>
      </c>
      <c r="Q148" s="8">
        <v>296</v>
      </c>
      <c r="R148" s="8">
        <v>155079613</v>
      </c>
      <c r="S148" s="9">
        <v>158625</v>
      </c>
      <c r="T148" s="54">
        <f t="shared" si="15"/>
        <v>8.3840909090909097</v>
      </c>
      <c r="U148" s="50">
        <v>758</v>
      </c>
      <c r="V148" s="48">
        <v>155079613</v>
      </c>
      <c r="W148" s="50">
        <v>560241</v>
      </c>
      <c r="X148" s="51">
        <f t="shared" si="16"/>
        <v>7.9141363636363629</v>
      </c>
      <c r="Y148" s="38">
        <v>759</v>
      </c>
      <c r="Z148" s="52">
        <v>155079613</v>
      </c>
      <c r="AA148" s="38">
        <v>560242</v>
      </c>
      <c r="AB148" s="40">
        <v>49</v>
      </c>
    </row>
    <row r="149" spans="1:36" x14ac:dyDescent="0.25">
      <c r="A149" t="s">
        <v>4055</v>
      </c>
      <c r="B149" s="17">
        <v>155079623</v>
      </c>
      <c r="C149" s="517">
        <v>2.38</v>
      </c>
      <c r="D149" s="27">
        <f>(C149+4.2+coefficient!$B$37)/0.9*1.19</f>
        <v>15.311333333333334</v>
      </c>
      <c r="E149" s="27">
        <f>(C149+4.2+coefficient!$B$37)/0.95</f>
        <v>12.189473684210528</v>
      </c>
      <c r="F149" s="29"/>
      <c r="G149" s="46">
        <v>148</v>
      </c>
      <c r="H149" s="32">
        <f>(C149+4.2+coefficient!$B$34)/0.85*1.19</f>
        <v>14.811999999999999</v>
      </c>
      <c r="I149" s="10">
        <v>294</v>
      </c>
      <c r="J149" s="10">
        <v>155079623</v>
      </c>
      <c r="K149" s="33">
        <v>158627</v>
      </c>
      <c r="L149" s="7">
        <f t="shared" si="14"/>
        <v>13.343415909090909</v>
      </c>
      <c r="M149" s="7">
        <v>295</v>
      </c>
      <c r="N149" s="7">
        <v>155079623</v>
      </c>
      <c r="O149" s="34">
        <v>158629</v>
      </c>
      <c r="P149" s="64">
        <f>(C149+4.2+coefficient!$B$38)/0.88*1.19</f>
        <v>12.954772727272728</v>
      </c>
      <c r="Q149" s="8">
        <v>296</v>
      </c>
      <c r="R149" s="8">
        <v>155079623</v>
      </c>
      <c r="S149" s="9">
        <v>158628</v>
      </c>
      <c r="T149" s="54">
        <f t="shared" si="15"/>
        <v>8.8979545454545459</v>
      </c>
      <c r="U149" s="50">
        <v>758</v>
      </c>
      <c r="V149" s="48">
        <v>155079623</v>
      </c>
      <c r="W149" s="50">
        <v>560255</v>
      </c>
      <c r="X149" s="51">
        <f t="shared" si="16"/>
        <v>8.4434159090909091</v>
      </c>
      <c r="Y149" s="38">
        <v>759</v>
      </c>
      <c r="Z149" s="52">
        <v>155079623</v>
      </c>
      <c r="AA149" s="38">
        <v>560256</v>
      </c>
      <c r="AB149" s="40">
        <v>44</v>
      </c>
    </row>
    <row r="150" spans="1:36" x14ac:dyDescent="0.25">
      <c r="A150" t="s">
        <v>4056</v>
      </c>
      <c r="B150" s="17">
        <v>155079592</v>
      </c>
      <c r="C150" s="517">
        <v>3.27</v>
      </c>
      <c r="D150" s="27">
        <f>(C150+4.2+coefficient!$B$37)/0.9*1.19</f>
        <v>16.48811111111111</v>
      </c>
      <c r="E150" s="27">
        <f>(C150+4.2+coefficient!$B$37)/0.95</f>
        <v>13.126315789473686</v>
      </c>
      <c r="F150" s="29"/>
      <c r="G150" s="46">
        <v>149</v>
      </c>
      <c r="H150" s="32">
        <f>(C150+4.2+coefficient!$B$34)/0.85*1.19</f>
        <v>16.058</v>
      </c>
      <c r="I150" s="10">
        <v>294</v>
      </c>
      <c r="J150" s="10">
        <v>155079592</v>
      </c>
      <c r="K150" s="33">
        <v>158653</v>
      </c>
      <c r="L150" s="7">
        <f t="shared" si="14"/>
        <v>14.583044318181818</v>
      </c>
      <c r="M150" s="7">
        <v>295</v>
      </c>
      <c r="N150" s="7">
        <v>155079592</v>
      </c>
      <c r="O150" s="34">
        <v>158655</v>
      </c>
      <c r="P150" s="64">
        <f>(C150+4.2+coefficient!$B$38)/0.88*1.19</f>
        <v>14.158295454545454</v>
      </c>
      <c r="Q150" s="8">
        <v>296</v>
      </c>
      <c r="R150" s="8">
        <v>155079592</v>
      </c>
      <c r="S150" s="9">
        <v>158654</v>
      </c>
      <c r="T150" s="54">
        <f t="shared" si="15"/>
        <v>10.101477272727275</v>
      </c>
      <c r="U150" s="50">
        <v>758</v>
      </c>
      <c r="V150" s="48">
        <v>155079592</v>
      </c>
      <c r="W150" s="50">
        <v>560207</v>
      </c>
      <c r="X150" s="51">
        <f t="shared" si="16"/>
        <v>9.6830443181818175</v>
      </c>
      <c r="Y150" s="38">
        <v>759</v>
      </c>
      <c r="Z150" s="52">
        <v>155079592</v>
      </c>
      <c r="AA150" s="38">
        <v>560208</v>
      </c>
      <c r="AB150" s="40">
        <v>54</v>
      </c>
    </row>
    <row r="151" spans="1:36" x14ac:dyDescent="0.25">
      <c r="A151" t="s">
        <v>4057</v>
      </c>
      <c r="B151" s="17">
        <v>155079597</v>
      </c>
      <c r="C151" s="517">
        <v>3.13</v>
      </c>
      <c r="D151" s="27">
        <f>(C151+4.2+coefficient!$B$37)/0.9*1.19</f>
        <v>16.302999999999997</v>
      </c>
      <c r="E151" s="27">
        <f>(C151+4.2+coefficient!$B$37)/0.95</f>
        <v>12.978947368421053</v>
      </c>
      <c r="F151" s="29"/>
      <c r="G151" s="46">
        <v>150</v>
      </c>
      <c r="H151" s="32">
        <f>(C151+4.2+coefficient!$B$34)/0.85*1.19</f>
        <v>15.862</v>
      </c>
      <c r="I151" s="10">
        <v>294</v>
      </c>
      <c r="J151" s="10">
        <v>155079597</v>
      </c>
      <c r="K151" s="33">
        <v>158656</v>
      </c>
      <c r="L151" s="7">
        <f t="shared" si="14"/>
        <v>14.388046590909092</v>
      </c>
      <c r="M151" s="7">
        <v>295</v>
      </c>
      <c r="N151" s="7">
        <v>155079597</v>
      </c>
      <c r="O151" s="34">
        <v>158658</v>
      </c>
      <c r="P151" s="64">
        <f>(C151+4.2+coefficient!$B$38)/0.88*1.19</f>
        <v>13.968977272727273</v>
      </c>
      <c r="Q151" s="8">
        <v>296</v>
      </c>
      <c r="R151" s="8">
        <v>155079597</v>
      </c>
      <c r="S151" s="9">
        <v>158657</v>
      </c>
      <c r="T151" s="54">
        <f t="shared" si="15"/>
        <v>9.9121590909090909</v>
      </c>
      <c r="U151" s="50">
        <v>758</v>
      </c>
      <c r="V151" s="48">
        <v>155079597</v>
      </c>
      <c r="W151" s="50">
        <v>560217</v>
      </c>
      <c r="X151" s="51">
        <f t="shared" si="16"/>
        <v>9.4880465909090912</v>
      </c>
      <c r="Y151" s="38">
        <v>759</v>
      </c>
      <c r="Z151" s="52">
        <v>155079597</v>
      </c>
      <c r="AA151" s="38">
        <v>560218</v>
      </c>
      <c r="AB151" s="40">
        <v>51</v>
      </c>
    </row>
    <row r="152" spans="1:36" x14ac:dyDescent="0.25">
      <c r="A152" t="s">
        <v>4058</v>
      </c>
      <c r="B152" s="17">
        <v>155079603</v>
      </c>
      <c r="C152" s="517">
        <v>1.95</v>
      </c>
      <c r="D152" s="27">
        <f>(C152+4.2+coefficient!$B$37)/0.9*1.19</f>
        <v>14.742777777777778</v>
      </c>
      <c r="E152" s="27">
        <f>(C152+4.2+coefficient!$B$37)/0.95</f>
        <v>11.736842105263159</v>
      </c>
      <c r="F152" s="29"/>
      <c r="G152" s="46">
        <v>151</v>
      </c>
      <c r="H152" s="32">
        <f>(C152+4.2+coefficient!$B$34)/0.85*1.19</f>
        <v>14.209999999999999</v>
      </c>
      <c r="I152" s="10">
        <v>294</v>
      </c>
      <c r="J152" s="10">
        <v>155079603</v>
      </c>
      <c r="K152" s="33">
        <v>158699</v>
      </c>
      <c r="L152" s="7">
        <f t="shared" si="14"/>
        <v>12.744494318181818</v>
      </c>
      <c r="M152" s="7">
        <v>295</v>
      </c>
      <c r="N152" s="7">
        <v>155079603</v>
      </c>
      <c r="O152" s="34">
        <v>158701</v>
      </c>
      <c r="P152" s="64">
        <f>(C152+4.2+coefficient!$B$38)/0.88*1.19</f>
        <v>12.373295454545454</v>
      </c>
      <c r="Q152" s="8">
        <v>296</v>
      </c>
      <c r="R152" s="8">
        <v>155079603</v>
      </c>
      <c r="S152" s="9">
        <v>158700</v>
      </c>
      <c r="T152" s="54">
        <f t="shared" si="15"/>
        <v>8.3164772727272727</v>
      </c>
      <c r="U152" s="50">
        <v>758</v>
      </c>
      <c r="V152" s="48">
        <v>155079603</v>
      </c>
      <c r="W152" s="50">
        <v>560227</v>
      </c>
      <c r="X152" s="51">
        <f t="shared" si="16"/>
        <v>7.8444943181818179</v>
      </c>
      <c r="Y152" s="38">
        <v>759</v>
      </c>
      <c r="Z152" s="52">
        <v>155079603</v>
      </c>
      <c r="AA152" s="38">
        <v>560228</v>
      </c>
      <c r="AB152" s="40">
        <v>35</v>
      </c>
    </row>
    <row r="153" spans="1:36" x14ac:dyDescent="0.25">
      <c r="A153" t="s">
        <v>4059</v>
      </c>
      <c r="B153" s="17">
        <v>155079615</v>
      </c>
      <c r="C153" s="517">
        <v>3.3</v>
      </c>
      <c r="D153" s="27">
        <f>(C153+4.2+coefficient!$B$37)/0.9*1.19</f>
        <v>16.527777777777779</v>
      </c>
      <c r="E153" s="27">
        <f>(C153+4.2+coefficient!$B$37)/0.95</f>
        <v>13.157894736842106</v>
      </c>
      <c r="F153" s="29"/>
      <c r="G153" s="46">
        <v>152</v>
      </c>
      <c r="H153" s="32">
        <f>(C153+4.2+coefficient!$B$34)/0.85*1.19</f>
        <v>16.099999999999998</v>
      </c>
      <c r="I153" s="10">
        <v>294</v>
      </c>
      <c r="J153" s="10">
        <v>155079615</v>
      </c>
      <c r="K153" s="33">
        <v>158717</v>
      </c>
      <c r="L153" s="7">
        <f t="shared" si="14"/>
        <v>14.624829545454544</v>
      </c>
      <c r="M153" s="7">
        <v>295</v>
      </c>
      <c r="N153" s="7">
        <v>155079615</v>
      </c>
      <c r="O153" s="34">
        <v>158719</v>
      </c>
      <c r="P153" s="64">
        <f>(C153+4.2+coefficient!$B$38)/0.88*1.19</f>
        <v>14.198863636363635</v>
      </c>
      <c r="Q153" s="8">
        <v>296</v>
      </c>
      <c r="R153" s="8">
        <v>155079615</v>
      </c>
      <c r="S153" s="9">
        <v>158718</v>
      </c>
      <c r="T153" s="54">
        <f t="shared" si="15"/>
        <v>10.142045454545455</v>
      </c>
      <c r="U153" s="50">
        <v>758</v>
      </c>
      <c r="V153" s="48">
        <v>155079615</v>
      </c>
      <c r="W153" s="50">
        <v>560243</v>
      </c>
      <c r="X153" s="51">
        <f t="shared" si="16"/>
        <v>9.7248295454545435</v>
      </c>
      <c r="Y153" s="38">
        <v>759</v>
      </c>
      <c r="Z153" s="52">
        <v>155079615</v>
      </c>
      <c r="AA153" s="38">
        <v>560244</v>
      </c>
      <c r="AB153" s="40">
        <v>42</v>
      </c>
    </row>
    <row r="154" spans="1:36" x14ac:dyDescent="0.25">
      <c r="A154" t="s">
        <v>4060</v>
      </c>
      <c r="B154" s="17">
        <v>155079627</v>
      </c>
      <c r="C154" s="517">
        <v>2.75</v>
      </c>
      <c r="D154" s="27">
        <f>(C154+4.2+coefficient!$B$37)/0.9*1.19</f>
        <v>15.800555555555553</v>
      </c>
      <c r="E154" s="27">
        <f>(C154+4.2+coefficient!$B$37)/0.95</f>
        <v>12.578947368421053</v>
      </c>
      <c r="F154" s="29"/>
      <c r="G154" s="46">
        <v>153</v>
      </c>
      <c r="H154" s="32">
        <f>(C154+4.2+coefficient!$B$34)/0.85*1.19</f>
        <v>15.329999999999998</v>
      </c>
      <c r="I154" s="10">
        <v>294</v>
      </c>
      <c r="J154" s="10">
        <v>155079627</v>
      </c>
      <c r="K154" s="33">
        <v>158745</v>
      </c>
      <c r="L154" s="7">
        <f t="shared" si="14"/>
        <v>13.858767045454545</v>
      </c>
      <c r="M154" s="7">
        <v>295</v>
      </c>
      <c r="N154" s="7">
        <v>155079627</v>
      </c>
      <c r="O154" s="34">
        <v>158747</v>
      </c>
      <c r="P154" s="64">
        <f>(C154+4.2+coefficient!$B$38)/0.88*1.19</f>
        <v>13.455113636363636</v>
      </c>
      <c r="Q154" s="8">
        <v>296</v>
      </c>
      <c r="R154" s="8">
        <v>155079627</v>
      </c>
      <c r="S154" s="9">
        <v>158746</v>
      </c>
      <c r="T154" s="54">
        <f t="shared" si="15"/>
        <v>9.3982954545454547</v>
      </c>
      <c r="U154" s="50">
        <v>758</v>
      </c>
      <c r="V154" s="48">
        <v>155079627</v>
      </c>
      <c r="W154" s="50">
        <v>560259</v>
      </c>
      <c r="X154" s="51">
        <f t="shared" si="16"/>
        <v>8.9587670454545449</v>
      </c>
      <c r="Y154" s="38">
        <v>759</v>
      </c>
      <c r="Z154" s="52">
        <v>155079627</v>
      </c>
      <c r="AA154" s="38">
        <v>560260</v>
      </c>
      <c r="AB154" s="40">
        <v>49</v>
      </c>
    </row>
    <row r="155" spans="1:36" x14ac:dyDescent="0.25">
      <c r="A155" t="s">
        <v>4061</v>
      </c>
      <c r="B155" s="17">
        <v>155079619</v>
      </c>
      <c r="C155" s="517">
        <v>3.67</v>
      </c>
      <c r="D155" s="27">
        <f>(C155+4.2+coefficient!$B$37)/0.9*1.19</f>
        <v>17.016999999999999</v>
      </c>
      <c r="E155" s="27">
        <f>(C155+4.2+coefficient!$B$37)/0.95</f>
        <v>13.547368421052633</v>
      </c>
      <c r="F155" s="29"/>
      <c r="G155" s="46">
        <v>154</v>
      </c>
      <c r="H155" s="32">
        <f>(C155+4.2+coefficient!$B$34)/0.85*1.19</f>
        <v>16.618000000000002</v>
      </c>
      <c r="I155" s="10">
        <v>294</v>
      </c>
      <c r="J155" s="10">
        <v>155079619</v>
      </c>
      <c r="K155" s="33">
        <v>160603</v>
      </c>
      <c r="L155" s="7">
        <f t="shared" si="14"/>
        <v>15.140180681818181</v>
      </c>
      <c r="M155" s="7">
        <v>295</v>
      </c>
      <c r="N155" s="7">
        <v>155079619</v>
      </c>
      <c r="O155" s="34">
        <v>160605</v>
      </c>
      <c r="P155" s="64">
        <f>(C155+4.2+coefficient!$B$38)/0.88*1.19</f>
        <v>14.699204545454545</v>
      </c>
      <c r="Q155" s="8">
        <v>296</v>
      </c>
      <c r="R155" s="8">
        <v>155079619</v>
      </c>
      <c r="S155" s="9">
        <v>160604</v>
      </c>
      <c r="T155" s="54">
        <f t="shared" si="15"/>
        <v>10.642386363636364</v>
      </c>
      <c r="U155" s="50">
        <v>758</v>
      </c>
      <c r="V155" s="48">
        <v>155079619</v>
      </c>
      <c r="W155" s="50">
        <v>560249</v>
      </c>
      <c r="X155" s="51">
        <f t="shared" si="16"/>
        <v>10.240180681818181</v>
      </c>
      <c r="Y155" s="38">
        <v>759</v>
      </c>
      <c r="Z155" s="52">
        <v>155079619</v>
      </c>
      <c r="AA155" s="38">
        <v>560250</v>
      </c>
      <c r="AB155" s="40">
        <v>39</v>
      </c>
    </row>
    <row r="156" spans="1:36" x14ac:dyDescent="0.25">
      <c r="A156" t="s">
        <v>4062</v>
      </c>
      <c r="B156" s="17">
        <v>155079629</v>
      </c>
      <c r="C156" s="517">
        <v>2.68</v>
      </c>
      <c r="D156" s="27">
        <f>(C156+4.2+coefficient!$B$37)/0.9*1.19</f>
        <v>15.708</v>
      </c>
      <c r="E156" s="27">
        <f>(C156+4.2+coefficient!$B$37)/0.95</f>
        <v>12.505263157894738</v>
      </c>
      <c r="F156" s="29"/>
      <c r="G156" s="46">
        <v>155</v>
      </c>
      <c r="H156" s="32">
        <f>(C156+4.2+coefficient!$B$34)/0.85*1.19</f>
        <v>15.231999999999999</v>
      </c>
      <c r="I156" s="10">
        <v>294</v>
      </c>
      <c r="J156" s="10">
        <v>155079629</v>
      </c>
      <c r="K156" s="33">
        <v>160607</v>
      </c>
      <c r="L156" s="7">
        <f t="shared" si="14"/>
        <v>13.761268181818183</v>
      </c>
      <c r="M156" s="7">
        <v>295</v>
      </c>
      <c r="N156" s="7">
        <v>155079629</v>
      </c>
      <c r="O156" s="34">
        <v>160609</v>
      </c>
      <c r="P156" s="64">
        <f>(C156+4.2+coefficient!$B$38)/0.88*1.19</f>
        <v>13.360454545454546</v>
      </c>
      <c r="Q156" s="8">
        <v>296</v>
      </c>
      <c r="R156" s="8">
        <v>155079629</v>
      </c>
      <c r="S156" s="9">
        <v>160608</v>
      </c>
      <c r="T156" s="54">
        <f t="shared" si="15"/>
        <v>9.3036363636363646</v>
      </c>
      <c r="U156" s="50">
        <v>758</v>
      </c>
      <c r="V156" s="48">
        <v>155079629</v>
      </c>
      <c r="W156" s="50">
        <v>560261</v>
      </c>
      <c r="X156" s="51">
        <f t="shared" si="16"/>
        <v>8.8612681818181827</v>
      </c>
      <c r="Y156" s="38">
        <v>759</v>
      </c>
      <c r="Z156" s="52">
        <v>155079629</v>
      </c>
      <c r="AA156" s="38">
        <v>560262</v>
      </c>
      <c r="AB156" s="40">
        <v>47</v>
      </c>
    </row>
    <row r="157" spans="1:36" x14ac:dyDescent="0.25">
      <c r="A157" t="s">
        <v>4063</v>
      </c>
      <c r="B157" s="17">
        <v>155079635</v>
      </c>
      <c r="C157" s="517">
        <v>2.4900000000000002</v>
      </c>
      <c r="D157" s="27">
        <f>(C157+4.2+coefficient!$B$37)/0.9*1.19</f>
        <v>15.456777777777779</v>
      </c>
      <c r="E157" s="27">
        <f>(C157+4.2+coefficient!$B$37)/0.95</f>
        <v>12.305263157894739</v>
      </c>
      <c r="F157" s="29"/>
      <c r="G157" s="46">
        <v>156</v>
      </c>
      <c r="H157" s="32">
        <f>(C157+4.2+coefficient!$B$34)/0.85*1.19</f>
        <v>14.966000000000001</v>
      </c>
      <c r="I157" s="10">
        <v>294</v>
      </c>
      <c r="J157" s="10">
        <v>155079635</v>
      </c>
      <c r="K157" s="33">
        <v>160615</v>
      </c>
      <c r="L157" s="7">
        <f t="shared" si="14"/>
        <v>13.496628409090912</v>
      </c>
      <c r="M157" s="7">
        <v>295</v>
      </c>
      <c r="N157" s="7">
        <v>155079635</v>
      </c>
      <c r="O157" s="34">
        <v>160617</v>
      </c>
      <c r="P157" s="64">
        <f>(C157+4.2+coefficient!$B$38)/0.88*1.19</f>
        <v>13.103522727272729</v>
      </c>
      <c r="Q157" s="8">
        <v>296</v>
      </c>
      <c r="R157" s="8">
        <v>155079635</v>
      </c>
      <c r="S157" s="9">
        <v>160616</v>
      </c>
      <c r="T157" s="54">
        <f t="shared" si="15"/>
        <v>9.0467045454545456</v>
      </c>
      <c r="U157" s="50">
        <v>758</v>
      </c>
      <c r="V157" s="48">
        <v>155079635</v>
      </c>
      <c r="W157" s="50">
        <v>560269</v>
      </c>
      <c r="X157" s="51">
        <f t="shared" si="16"/>
        <v>8.5966284090909113</v>
      </c>
      <c r="Y157" s="38">
        <v>759</v>
      </c>
      <c r="Z157" s="52">
        <v>155079635</v>
      </c>
      <c r="AA157" s="38">
        <v>560270</v>
      </c>
      <c r="AB157" s="40">
        <v>20</v>
      </c>
    </row>
    <row r="158" spans="1:36" x14ac:dyDescent="0.25">
      <c r="A158" t="s">
        <v>4064</v>
      </c>
      <c r="B158" s="17">
        <v>155079637</v>
      </c>
      <c r="C158" s="517">
        <v>2.21</v>
      </c>
      <c r="D158" s="27">
        <f>(C158+4.2+coefficient!$B$37)/0.9*1.19</f>
        <v>15.086555555555554</v>
      </c>
      <c r="E158" s="27">
        <f>(C158+4.2+coefficient!$B$37)/0.95</f>
        <v>12.010526315789475</v>
      </c>
      <c r="F158" s="29"/>
      <c r="G158" s="46">
        <v>157</v>
      </c>
      <c r="H158" s="32">
        <f>(C158+4.2+coefficient!$B$34)/0.85*1.19</f>
        <v>14.574</v>
      </c>
      <c r="I158" s="10">
        <v>294</v>
      </c>
      <c r="J158" s="10">
        <v>155079637</v>
      </c>
      <c r="K158" s="33">
        <v>160619</v>
      </c>
      <c r="L158" s="7">
        <f t="shared" ref="L158:L187" si="17">P158*1.03</f>
        <v>13.106632954545455</v>
      </c>
      <c r="M158" s="7">
        <v>295</v>
      </c>
      <c r="N158" s="7">
        <v>155079637</v>
      </c>
      <c r="O158" s="34">
        <v>160621</v>
      </c>
      <c r="P158" s="64">
        <f>(C158+4.2+coefficient!$B$38)/0.88*1.19</f>
        <v>12.724886363636363</v>
      </c>
      <c r="Q158" s="8">
        <v>296</v>
      </c>
      <c r="R158" s="8">
        <v>155079637</v>
      </c>
      <c r="S158" s="9">
        <v>160620</v>
      </c>
      <c r="T158" s="54">
        <f t="shared" si="15"/>
        <v>8.6680681818181817</v>
      </c>
      <c r="U158" s="50">
        <v>758</v>
      </c>
      <c r="V158" s="48">
        <v>155079637</v>
      </c>
      <c r="W158" s="50">
        <v>560271</v>
      </c>
      <c r="X158" s="51">
        <f t="shared" si="16"/>
        <v>8.206632954545455</v>
      </c>
      <c r="Y158" s="38">
        <v>759</v>
      </c>
      <c r="Z158" s="52">
        <v>155079637</v>
      </c>
      <c r="AA158" s="38">
        <v>560272</v>
      </c>
      <c r="AB158" s="40">
        <v>51</v>
      </c>
    </row>
    <row r="159" spans="1:36" x14ac:dyDescent="0.25">
      <c r="A159" t="s">
        <v>4065</v>
      </c>
      <c r="B159" s="17">
        <v>155079638</v>
      </c>
      <c r="C159" s="517">
        <v>1.6</v>
      </c>
      <c r="D159" s="27">
        <f>(C159+4.2+coefficient!$B$37)/0.9*1.19</f>
        <v>14.28</v>
      </c>
      <c r="E159" s="27">
        <f>(C159+4.2+coefficient!$B$37)/0.95</f>
        <v>11.368421052631581</v>
      </c>
      <c r="F159" s="29"/>
      <c r="G159" s="46">
        <v>158</v>
      </c>
      <c r="H159" s="32">
        <f>(C159+4.2+coefficient!$B$34)/0.85*1.19</f>
        <v>13.72</v>
      </c>
      <c r="I159" s="10">
        <v>294</v>
      </c>
      <c r="J159" s="10">
        <v>155079638</v>
      </c>
      <c r="K159" s="33">
        <v>160702</v>
      </c>
      <c r="L159" s="7">
        <f t="shared" si="17"/>
        <v>12.257</v>
      </c>
      <c r="M159" s="7">
        <v>295</v>
      </c>
      <c r="N159" s="7">
        <v>155079638</v>
      </c>
      <c r="O159" s="34">
        <v>160704</v>
      </c>
      <c r="P159" s="64">
        <f>(C159+4.2+coefficient!$B$38)/0.88*1.19</f>
        <v>11.899999999999999</v>
      </c>
      <c r="Q159" s="8">
        <v>296</v>
      </c>
      <c r="R159" s="8">
        <v>155079638</v>
      </c>
      <c r="S159" s="9">
        <v>160703</v>
      </c>
      <c r="T159" s="54">
        <f t="shared" si="15"/>
        <v>7.8431818181818187</v>
      </c>
      <c r="U159" s="50">
        <v>758</v>
      </c>
      <c r="V159" s="48">
        <v>155079638</v>
      </c>
      <c r="W159" s="50">
        <v>560273</v>
      </c>
      <c r="X159" s="51">
        <f t="shared" si="16"/>
        <v>7.3569999999999993</v>
      </c>
      <c r="Y159" s="38">
        <v>759</v>
      </c>
      <c r="Z159" s="52">
        <v>155079638</v>
      </c>
      <c r="AA159" s="38">
        <v>560274</v>
      </c>
      <c r="AB159" s="40">
        <v>57</v>
      </c>
    </row>
    <row r="160" spans="1:36" x14ac:dyDescent="0.25">
      <c r="A160" t="s">
        <v>4066</v>
      </c>
      <c r="B160" s="17">
        <v>155079647</v>
      </c>
      <c r="C160" s="517">
        <v>1.67</v>
      </c>
      <c r="D160" s="27">
        <f>(C160+4.2+coefficient!$B$37)/0.9*1.19</f>
        <v>14.372555555555557</v>
      </c>
      <c r="E160" s="27">
        <f>(C160+4.2+coefficient!$B$37)/0.95</f>
        <v>11.442105263157897</v>
      </c>
      <c r="F160" s="29"/>
      <c r="G160" s="46">
        <v>159</v>
      </c>
      <c r="H160" s="32">
        <f>(C160+4.2+coefficient!$B$34)/0.85*1.19</f>
        <v>13.818000000000001</v>
      </c>
      <c r="I160" s="10">
        <v>294</v>
      </c>
      <c r="J160" s="10">
        <v>155079647</v>
      </c>
      <c r="K160" s="33">
        <v>160622</v>
      </c>
      <c r="L160" s="7">
        <f t="shared" si="17"/>
        <v>12.354498863636364</v>
      </c>
      <c r="M160" s="7">
        <v>295</v>
      </c>
      <c r="N160" s="7">
        <v>155079647</v>
      </c>
      <c r="O160" s="34">
        <v>160624</v>
      </c>
      <c r="P160" s="64">
        <f>(C160+4.2+coefficient!$B$38)/0.88*1.19</f>
        <v>11.99465909090909</v>
      </c>
      <c r="Q160" s="8">
        <v>296</v>
      </c>
      <c r="R160" s="8">
        <v>155079647</v>
      </c>
      <c r="S160" s="9">
        <v>160623</v>
      </c>
      <c r="T160" s="54">
        <f t="shared" si="15"/>
        <v>7.9378409090909088</v>
      </c>
      <c r="U160" s="50">
        <v>758</v>
      </c>
      <c r="V160" s="48">
        <v>155079647</v>
      </c>
      <c r="W160" s="50">
        <v>560285</v>
      </c>
      <c r="X160" s="51">
        <f t="shared" si="16"/>
        <v>7.4544988636363634</v>
      </c>
      <c r="Y160" s="38">
        <v>759</v>
      </c>
      <c r="Z160" s="52">
        <v>155079647</v>
      </c>
      <c r="AA160" s="38">
        <v>560286</v>
      </c>
      <c r="AB160" s="40">
        <v>40</v>
      </c>
    </row>
    <row r="161" spans="1:36" x14ac:dyDescent="0.25">
      <c r="A161" t="s">
        <v>4067</v>
      </c>
      <c r="B161" s="17">
        <v>155079652</v>
      </c>
      <c r="C161" s="517">
        <v>1.1200000000000001</v>
      </c>
      <c r="D161" s="27">
        <f>(C161+4.2+coefficient!$B$37)/0.9*1.19</f>
        <v>13.645333333333333</v>
      </c>
      <c r="E161" s="27">
        <f>(C161+4.2+coefficient!$B$37)/0.95</f>
        <v>10.863157894736842</v>
      </c>
      <c r="F161" s="29"/>
      <c r="G161" s="46">
        <v>160</v>
      </c>
      <c r="H161" s="32">
        <f>(C161+4.2+coefficient!$B$34)/0.85*1.19</f>
        <v>13.048</v>
      </c>
      <c r="I161" s="10">
        <v>294</v>
      </c>
      <c r="J161" s="10">
        <v>155079652</v>
      </c>
      <c r="K161" s="33">
        <v>160625</v>
      </c>
      <c r="L161" s="7">
        <f t="shared" si="17"/>
        <v>11.588436363636365</v>
      </c>
      <c r="M161" s="7">
        <v>295</v>
      </c>
      <c r="N161" s="7">
        <v>155079652</v>
      </c>
      <c r="O161" s="34">
        <v>160626</v>
      </c>
      <c r="P161" s="64">
        <f>(C161+4.2+coefficient!$B$38)/0.88*1.19</f>
        <v>11.250909090909092</v>
      </c>
      <c r="Q161" s="8">
        <v>296</v>
      </c>
      <c r="R161" s="8">
        <v>155079652</v>
      </c>
      <c r="S161" s="9">
        <v>41951</v>
      </c>
      <c r="T161" s="54">
        <f t="shared" si="15"/>
        <v>7.1940909090909093</v>
      </c>
      <c r="U161" s="50">
        <v>758</v>
      </c>
      <c r="V161" s="48">
        <v>155079652</v>
      </c>
      <c r="W161" s="50">
        <v>560291</v>
      </c>
      <c r="X161" s="51">
        <f t="shared" si="16"/>
        <v>6.6884363636363648</v>
      </c>
      <c r="Y161" s="38">
        <v>759</v>
      </c>
      <c r="Z161" s="52">
        <v>155079652</v>
      </c>
      <c r="AA161" s="38">
        <v>560292</v>
      </c>
      <c r="AB161" s="40">
        <v>50</v>
      </c>
    </row>
    <row r="162" spans="1:36" x14ac:dyDescent="0.25">
      <c r="A162" t="s">
        <v>4068</v>
      </c>
      <c r="B162" s="17">
        <v>155079654</v>
      </c>
      <c r="C162" s="517">
        <v>1.23</v>
      </c>
      <c r="D162" s="27">
        <f>(C162+4.2+coefficient!$B$37)/0.9*1.19</f>
        <v>13.790777777777777</v>
      </c>
      <c r="E162" s="27">
        <f>(C162+4.2+coefficient!$B$37)/0.95</f>
        <v>10.978947368421053</v>
      </c>
      <c r="F162" s="29"/>
      <c r="G162" s="46">
        <v>161</v>
      </c>
      <c r="H162" s="32">
        <f>(C162+4.2+coefficient!$B$34)/0.85*1.19</f>
        <v>13.201999999999998</v>
      </c>
      <c r="I162" s="10">
        <v>294</v>
      </c>
      <c r="J162" s="10">
        <v>155079654</v>
      </c>
      <c r="K162" s="33">
        <v>160638</v>
      </c>
      <c r="L162" s="7">
        <f t="shared" si="17"/>
        <v>11.741648863636364</v>
      </c>
      <c r="M162" s="7">
        <v>295</v>
      </c>
      <c r="N162" s="7">
        <v>155079654</v>
      </c>
      <c r="O162" s="34">
        <v>160640</v>
      </c>
      <c r="P162" s="64">
        <f>(C162+4.2+coefficient!$B$38)/0.88*1.19</f>
        <v>11.399659090909092</v>
      </c>
      <c r="Q162" s="8">
        <v>296</v>
      </c>
      <c r="R162" s="8">
        <v>155079654</v>
      </c>
      <c r="S162" s="9">
        <v>160639</v>
      </c>
      <c r="T162" s="54">
        <f t="shared" ref="T162:T187" si="18">(C162+4.2)/0.88*1.19</f>
        <v>7.3428409090909081</v>
      </c>
      <c r="U162" s="50">
        <v>758</v>
      </c>
      <c r="V162" s="48">
        <v>155079654</v>
      </c>
      <c r="W162" s="50">
        <v>560295</v>
      </c>
      <c r="X162" s="51">
        <f t="shared" ref="X162:X187" si="19">L162-4.9</f>
        <v>6.8416488636363635</v>
      </c>
      <c r="Y162" s="38">
        <v>759</v>
      </c>
      <c r="Z162" s="52">
        <v>155079654</v>
      </c>
      <c r="AA162" s="38">
        <v>560296</v>
      </c>
      <c r="AB162" s="40">
        <v>49</v>
      </c>
    </row>
    <row r="163" spans="1:36" x14ac:dyDescent="0.25">
      <c r="A163" t="s">
        <v>4069</v>
      </c>
      <c r="B163" s="17">
        <v>155079657</v>
      </c>
      <c r="C163" s="517">
        <v>2.34</v>
      </c>
      <c r="D163" s="27">
        <f>(C163+4.2+coefficient!$B$37)/0.9*1.19</f>
        <v>15.258444444444443</v>
      </c>
      <c r="E163" s="27">
        <f>(C163+4.2+coefficient!$B$37)/0.95</f>
        <v>12.147368421052631</v>
      </c>
      <c r="F163" s="29"/>
      <c r="G163" s="46">
        <v>162</v>
      </c>
      <c r="H163" s="32">
        <f>(C163+4.2+coefficient!$B$34)/0.85*1.19</f>
        <v>14.755999999999998</v>
      </c>
      <c r="I163" s="10">
        <v>294</v>
      </c>
      <c r="J163" s="10">
        <v>155079657</v>
      </c>
      <c r="K163" s="33">
        <v>160647</v>
      </c>
      <c r="L163" s="7">
        <f t="shared" si="17"/>
        <v>13.287702272727271</v>
      </c>
      <c r="M163" s="7">
        <v>295</v>
      </c>
      <c r="N163" s="7">
        <v>155079657</v>
      </c>
      <c r="O163" s="34">
        <v>160649</v>
      </c>
      <c r="P163" s="64">
        <f>(C163+4.2+coefficient!$B$38)/0.88*1.19</f>
        <v>12.900681818181816</v>
      </c>
      <c r="Q163" s="8">
        <v>296</v>
      </c>
      <c r="R163" s="8">
        <v>155079657</v>
      </c>
      <c r="S163" s="9">
        <v>160648</v>
      </c>
      <c r="T163" s="54">
        <f t="shared" si="18"/>
        <v>8.8438636363636363</v>
      </c>
      <c r="U163" s="50">
        <v>758</v>
      </c>
      <c r="V163" s="48">
        <v>155079657</v>
      </c>
      <c r="W163" s="50">
        <v>560299</v>
      </c>
      <c r="X163" s="51">
        <f t="shared" si="19"/>
        <v>8.387702272727271</v>
      </c>
      <c r="Y163" s="38">
        <v>759</v>
      </c>
      <c r="Z163" s="52">
        <v>155079657</v>
      </c>
      <c r="AA163" s="38">
        <v>560300</v>
      </c>
      <c r="AB163" s="40">
        <v>52</v>
      </c>
      <c r="AH163">
        <v>1</v>
      </c>
      <c r="AI163">
        <v>12.9</v>
      </c>
      <c r="AJ163">
        <v>0</v>
      </c>
    </row>
    <row r="164" spans="1:36" x14ac:dyDescent="0.25">
      <c r="A164" t="s">
        <v>4070</v>
      </c>
      <c r="B164" s="17">
        <v>155079658</v>
      </c>
      <c r="C164" s="517">
        <v>1.77</v>
      </c>
      <c r="D164" s="27">
        <f>(C164+4.2+coefficient!$B$37)/0.9*1.19</f>
        <v>14.504777777777779</v>
      </c>
      <c r="E164" s="27">
        <f>(C164+4.2+coefficient!$B$37)/0.95</f>
        <v>11.547368421052633</v>
      </c>
      <c r="F164" s="29"/>
      <c r="G164" s="46">
        <v>163</v>
      </c>
      <c r="H164" s="32">
        <f>(C164+4.2+coefficient!$B$34)/0.85*1.19</f>
        <v>13.958</v>
      </c>
      <c r="I164" s="10">
        <v>294</v>
      </c>
      <c r="J164" s="10">
        <v>155079658</v>
      </c>
      <c r="K164" s="33">
        <v>160717</v>
      </c>
      <c r="L164" s="7">
        <f t="shared" si="17"/>
        <v>12.493782954545454</v>
      </c>
      <c r="M164" s="7">
        <v>295</v>
      </c>
      <c r="N164" s="7">
        <v>155079658</v>
      </c>
      <c r="O164" s="34">
        <v>160719</v>
      </c>
      <c r="P164" s="64">
        <f>(C164+4.2+coefficient!$B$38)/0.88*1.19</f>
        <v>12.129886363636363</v>
      </c>
      <c r="Q164" s="8">
        <v>296</v>
      </c>
      <c r="R164" s="8">
        <v>155079658</v>
      </c>
      <c r="S164" s="9">
        <v>160718</v>
      </c>
      <c r="T164" s="54">
        <f t="shared" si="18"/>
        <v>8.0730681818181829</v>
      </c>
      <c r="U164" s="50">
        <v>758</v>
      </c>
      <c r="V164" s="48">
        <v>155079658</v>
      </c>
      <c r="W164" s="50">
        <v>560301</v>
      </c>
      <c r="X164" s="51">
        <f t="shared" si="19"/>
        <v>7.5937829545454534</v>
      </c>
      <c r="Y164" s="38">
        <v>759</v>
      </c>
      <c r="Z164" s="52">
        <v>155079658</v>
      </c>
      <c r="AA164" s="38">
        <v>560302</v>
      </c>
      <c r="AB164" s="40">
        <v>30</v>
      </c>
    </row>
    <row r="165" spans="1:36" x14ac:dyDescent="0.25">
      <c r="A165" t="s">
        <v>4071</v>
      </c>
      <c r="B165" s="17">
        <v>155079640</v>
      </c>
      <c r="C165" s="517">
        <v>1.5</v>
      </c>
      <c r="D165" s="27">
        <f>(C165+4.2+coefficient!$B$37)/0.9*1.19</f>
        <v>14.147777777777776</v>
      </c>
      <c r="E165" s="27">
        <f>(C165+4.2+coefficient!$B$37)/0.95</f>
        <v>11.263157894736842</v>
      </c>
      <c r="F165" s="29"/>
      <c r="G165" s="46">
        <v>164</v>
      </c>
      <c r="H165" s="32">
        <f>(C165+4.2+coefficient!$B$34)/0.85*1.19</f>
        <v>13.58</v>
      </c>
      <c r="I165" s="10">
        <v>294</v>
      </c>
      <c r="J165" s="10">
        <v>155079640</v>
      </c>
      <c r="K165" s="33">
        <v>161222</v>
      </c>
      <c r="L165" s="7">
        <f t="shared" si="17"/>
        <v>12.117715909090906</v>
      </c>
      <c r="M165" s="7">
        <v>295</v>
      </c>
      <c r="N165" s="7">
        <v>155079640</v>
      </c>
      <c r="O165" s="34">
        <v>161224</v>
      </c>
      <c r="P165" s="64">
        <f>(C165+4.2+coefficient!$B$38)/0.88*1.19</f>
        <v>11.764772727272724</v>
      </c>
      <c r="Q165" s="8">
        <v>296</v>
      </c>
      <c r="R165" s="8">
        <v>155079640</v>
      </c>
      <c r="S165" s="9">
        <v>161223</v>
      </c>
      <c r="T165" s="54">
        <f t="shared" si="18"/>
        <v>7.7079545454545455</v>
      </c>
      <c r="U165" s="50">
        <v>758</v>
      </c>
      <c r="V165" s="48">
        <v>155079640</v>
      </c>
      <c r="W165" s="50">
        <v>560275</v>
      </c>
      <c r="X165" s="51">
        <f t="shared" si="19"/>
        <v>7.2177159090909058</v>
      </c>
      <c r="Y165" s="38">
        <v>759</v>
      </c>
      <c r="Z165" s="52">
        <v>155079640</v>
      </c>
      <c r="AA165" s="38">
        <v>560276</v>
      </c>
      <c r="AB165" s="40">
        <v>47</v>
      </c>
    </row>
    <row r="166" spans="1:36" x14ac:dyDescent="0.25">
      <c r="A166" t="s">
        <v>4072</v>
      </c>
      <c r="B166" s="17">
        <v>155079641</v>
      </c>
      <c r="C166" s="517">
        <v>2.33</v>
      </c>
      <c r="D166" s="27">
        <f>(C166+4.2+coefficient!$B$37)/0.9*1.19</f>
        <v>15.245222222222223</v>
      </c>
      <c r="E166" s="27">
        <f>(C166+4.2+coefficient!$B$37)/0.95</f>
        <v>12.13684210526316</v>
      </c>
      <c r="F166" s="29"/>
      <c r="G166" s="46">
        <v>165</v>
      </c>
      <c r="H166" s="32">
        <f>(C166+4.2+coefficient!$B$34)/0.85*1.19</f>
        <v>14.742000000000003</v>
      </c>
      <c r="I166" s="10">
        <v>294</v>
      </c>
      <c r="J166" s="10">
        <v>155079641</v>
      </c>
      <c r="K166" s="33">
        <v>161240</v>
      </c>
      <c r="L166" s="7">
        <f t="shared" si="17"/>
        <v>13.273773863636363</v>
      </c>
      <c r="M166" s="7">
        <v>295</v>
      </c>
      <c r="N166" s="7">
        <v>155079641</v>
      </c>
      <c r="O166" s="34">
        <v>161242</v>
      </c>
      <c r="P166" s="64">
        <f>(C166+4.2+coefficient!$B$38)/0.88*1.19</f>
        <v>12.887159090909091</v>
      </c>
      <c r="Q166" s="8">
        <v>296</v>
      </c>
      <c r="R166" s="8">
        <v>155079641</v>
      </c>
      <c r="S166" s="9">
        <v>161241</v>
      </c>
      <c r="T166" s="54">
        <f t="shared" si="18"/>
        <v>8.8303409090909089</v>
      </c>
      <c r="U166" s="50">
        <v>758</v>
      </c>
      <c r="V166" s="48">
        <v>155079641</v>
      </c>
      <c r="W166" s="50">
        <v>560277</v>
      </c>
      <c r="X166" s="51">
        <f t="shared" si="19"/>
        <v>8.3737738636363623</v>
      </c>
      <c r="Y166" s="38">
        <v>759</v>
      </c>
      <c r="Z166" s="52">
        <v>155079641</v>
      </c>
      <c r="AA166" s="38">
        <v>560278</v>
      </c>
      <c r="AB166" s="40">
        <v>37</v>
      </c>
    </row>
    <row r="167" spans="1:36" x14ac:dyDescent="0.25">
      <c r="A167" t="s">
        <v>4073</v>
      </c>
      <c r="B167" s="17">
        <v>155079643</v>
      </c>
      <c r="C167" s="517">
        <v>1.3</v>
      </c>
      <c r="D167" s="27">
        <f>(C167+4.2+coefficient!$B$37)/0.9*1.19</f>
        <v>13.883333333333333</v>
      </c>
      <c r="E167" s="27">
        <f>(C167+4.2+coefficient!$B$37)/0.95</f>
        <v>11.052631578947368</v>
      </c>
      <c r="F167" s="28"/>
      <c r="G167" s="46">
        <v>166</v>
      </c>
      <c r="H167" s="32">
        <f>(C167+4.2+coefficient!$B$34)/0.85*1.19</f>
        <v>13.3</v>
      </c>
      <c r="I167" s="10">
        <v>294</v>
      </c>
      <c r="J167" s="10">
        <v>155079643</v>
      </c>
      <c r="K167" s="33">
        <v>161243</v>
      </c>
      <c r="L167" s="7">
        <f t="shared" si="17"/>
        <v>11.839147727272726</v>
      </c>
      <c r="M167" s="7">
        <v>295</v>
      </c>
      <c r="N167" s="7">
        <v>155079643</v>
      </c>
      <c r="O167" s="34">
        <v>161245</v>
      </c>
      <c r="P167" s="64">
        <f>(C167+4.2+coefficient!$B$38)/0.88*1.19</f>
        <v>11.49431818181818</v>
      </c>
      <c r="Q167" s="8">
        <v>296</v>
      </c>
      <c r="R167" s="8">
        <v>155079643</v>
      </c>
      <c r="S167" s="9">
        <v>161244</v>
      </c>
      <c r="T167" s="54">
        <f t="shared" si="18"/>
        <v>7.4375</v>
      </c>
      <c r="U167" s="50">
        <v>758</v>
      </c>
      <c r="V167" s="48">
        <v>155079643</v>
      </c>
      <c r="W167" s="50">
        <v>560279</v>
      </c>
      <c r="X167" s="51">
        <f t="shared" si="19"/>
        <v>6.9391477272727258</v>
      </c>
      <c r="Y167" s="38">
        <v>759</v>
      </c>
      <c r="Z167" s="52">
        <v>155079643</v>
      </c>
      <c r="AA167" s="38">
        <v>560280</v>
      </c>
      <c r="AB167" s="40">
        <v>29</v>
      </c>
      <c r="AC167">
        <v>1</v>
      </c>
      <c r="AD167">
        <v>17.5</v>
      </c>
    </row>
    <row r="168" spans="1:36" x14ac:dyDescent="0.25">
      <c r="A168" t="s">
        <v>4074</v>
      </c>
      <c r="B168" s="17">
        <v>155079644</v>
      </c>
      <c r="C168" s="517">
        <v>2.77</v>
      </c>
      <c r="D168" s="27">
        <f>(C168+4.2+coefficient!$B$37)/0.9*1.19</f>
        <v>15.827</v>
      </c>
      <c r="E168" s="27">
        <f>(C168+4.2+coefficient!$B$37)/0.95</f>
        <v>12.600000000000001</v>
      </c>
      <c r="F168" s="29"/>
      <c r="G168" s="46">
        <v>167</v>
      </c>
      <c r="H168" s="32">
        <f>(C168+4.2+coefficient!$B$34)/0.85*1.19</f>
        <v>15.358000000000001</v>
      </c>
      <c r="I168" s="10">
        <v>294</v>
      </c>
      <c r="J168" s="10">
        <v>155079644</v>
      </c>
      <c r="K168" s="33">
        <v>161246</v>
      </c>
      <c r="L168" s="7">
        <f t="shared" si="17"/>
        <v>13.886623863636364</v>
      </c>
      <c r="M168" s="7">
        <v>295</v>
      </c>
      <c r="N168" s="7">
        <v>155079644</v>
      </c>
      <c r="O168" s="34">
        <v>161248</v>
      </c>
      <c r="P168" s="64">
        <f>(C168+4.2+coefficient!$B$38)/0.88*1.19</f>
        <v>13.482159090909091</v>
      </c>
      <c r="Q168" s="8">
        <v>296</v>
      </c>
      <c r="R168" s="8">
        <v>155079644</v>
      </c>
      <c r="S168" s="9">
        <v>161247</v>
      </c>
      <c r="T168" s="54">
        <f t="shared" si="18"/>
        <v>9.4253409090909095</v>
      </c>
      <c r="U168" s="50">
        <v>758</v>
      </c>
      <c r="V168" s="48">
        <v>155079644</v>
      </c>
      <c r="W168" s="50">
        <v>560281</v>
      </c>
      <c r="X168" s="51">
        <f t="shared" si="19"/>
        <v>8.986623863636364</v>
      </c>
      <c r="Y168" s="38">
        <v>759</v>
      </c>
      <c r="Z168" s="52">
        <v>155079644</v>
      </c>
      <c r="AA168" s="38">
        <v>560282</v>
      </c>
      <c r="AB168" s="40">
        <v>27</v>
      </c>
    </row>
    <row r="169" spans="1:36" x14ac:dyDescent="0.25">
      <c r="A169" t="s">
        <v>4075</v>
      </c>
      <c r="B169" s="17">
        <v>155079649</v>
      </c>
      <c r="C169" s="517">
        <v>2.75</v>
      </c>
      <c r="D169" s="27">
        <f>(C169+4.2+coefficient!$B$37)/0.9*1.19</f>
        <v>15.800555555555553</v>
      </c>
      <c r="E169" s="27">
        <f>(C169+4.2+coefficient!$B$37)/0.95</f>
        <v>12.578947368421053</v>
      </c>
      <c r="F169" s="29"/>
      <c r="G169" s="46">
        <v>168</v>
      </c>
      <c r="H169" s="32">
        <f>(C169+4.2+coefficient!$B$34)/0.85*1.19</f>
        <v>15.329999999999998</v>
      </c>
      <c r="I169" s="10">
        <v>294</v>
      </c>
      <c r="J169" s="10">
        <v>155079649</v>
      </c>
      <c r="K169" s="33">
        <v>161249</v>
      </c>
      <c r="L169" s="7">
        <f t="shared" si="17"/>
        <v>13.858767045454545</v>
      </c>
      <c r="M169" s="7">
        <v>295</v>
      </c>
      <c r="N169" s="7">
        <v>155079649</v>
      </c>
      <c r="O169" s="34">
        <v>161251</v>
      </c>
      <c r="P169" s="64">
        <f>(C169+4.2+coefficient!$B$38)/0.88*1.19</f>
        <v>13.455113636363636</v>
      </c>
      <c r="Q169" s="8">
        <v>296</v>
      </c>
      <c r="R169" s="8">
        <v>155079649</v>
      </c>
      <c r="S169" s="9">
        <v>161250</v>
      </c>
      <c r="T169" s="54">
        <f t="shared" si="18"/>
        <v>9.3982954545454547</v>
      </c>
      <c r="U169" s="50">
        <v>758</v>
      </c>
      <c r="V169" s="48">
        <v>155079649</v>
      </c>
      <c r="W169" s="50">
        <v>560287</v>
      </c>
      <c r="X169" s="51">
        <f t="shared" si="19"/>
        <v>8.9587670454545449</v>
      </c>
      <c r="Y169" s="38">
        <v>759</v>
      </c>
      <c r="Z169" s="52">
        <v>155079649</v>
      </c>
      <c r="AA169" s="38">
        <v>560288</v>
      </c>
      <c r="AB169" s="40">
        <v>45</v>
      </c>
    </row>
    <row r="170" spans="1:36" x14ac:dyDescent="0.25">
      <c r="A170" t="s">
        <v>4076</v>
      </c>
      <c r="B170" s="17">
        <v>155079646</v>
      </c>
      <c r="C170" s="517">
        <v>1.77</v>
      </c>
      <c r="D170" s="27">
        <f>(C170+4.2+coefficient!$B$37)/0.9*1.19</f>
        <v>14.504777777777779</v>
      </c>
      <c r="E170" s="27">
        <f>(C170+4.2+coefficient!$B$37)/0.95</f>
        <v>11.547368421052633</v>
      </c>
      <c r="F170" s="29"/>
      <c r="G170" s="46">
        <v>169</v>
      </c>
      <c r="H170" s="32">
        <f>(C170+4.2+coefficient!$B$34)/0.85*1.19</f>
        <v>13.958</v>
      </c>
      <c r="I170" s="10">
        <v>294</v>
      </c>
      <c r="J170" s="10">
        <v>155079646</v>
      </c>
      <c r="K170" s="33">
        <v>161295</v>
      </c>
      <c r="L170" s="7">
        <f t="shared" si="17"/>
        <v>12.493782954545454</v>
      </c>
      <c r="M170" s="7">
        <v>295</v>
      </c>
      <c r="N170" s="7">
        <v>155079646</v>
      </c>
      <c r="O170" s="34">
        <v>161297</v>
      </c>
      <c r="P170" s="64">
        <f>(C170+4.2+coefficient!$B$38)/0.88*1.19</f>
        <v>12.129886363636363</v>
      </c>
      <c r="Q170" s="8">
        <v>296</v>
      </c>
      <c r="R170" s="8">
        <v>155079646</v>
      </c>
      <c r="S170" s="9">
        <v>161296</v>
      </c>
      <c r="T170" s="54">
        <f t="shared" si="18"/>
        <v>8.0730681818181829</v>
      </c>
      <c r="U170" s="50">
        <v>758</v>
      </c>
      <c r="V170" s="48">
        <v>155079646</v>
      </c>
      <c r="W170" s="50">
        <v>560283</v>
      </c>
      <c r="X170" s="51">
        <f t="shared" si="19"/>
        <v>7.5937829545454534</v>
      </c>
      <c r="Y170" s="38">
        <v>759</v>
      </c>
      <c r="Z170" s="52">
        <v>155079646</v>
      </c>
      <c r="AA170" s="38">
        <v>560284</v>
      </c>
      <c r="AB170" s="40">
        <v>19</v>
      </c>
    </row>
    <row r="171" spans="1:36" x14ac:dyDescent="0.25">
      <c r="A171" t="s">
        <v>4077</v>
      </c>
      <c r="B171" s="17">
        <v>155079651</v>
      </c>
      <c r="C171" s="517">
        <v>1.76</v>
      </c>
      <c r="D171" s="27">
        <f>(C171+4.2+coefficient!$B$37)/0.9*1.19</f>
        <v>14.491555555555557</v>
      </c>
      <c r="E171" s="27">
        <f>(C171+4.2+coefficient!$B$37)/0.95</f>
        <v>11.53684210526316</v>
      </c>
      <c r="F171" s="29"/>
      <c r="G171" s="46">
        <v>170</v>
      </c>
      <c r="H171" s="32">
        <f>(C171+4.2+coefficient!$B$34)/0.85*1.19</f>
        <v>13.944000000000001</v>
      </c>
      <c r="I171" s="10">
        <v>294</v>
      </c>
      <c r="J171" s="10">
        <v>155079651</v>
      </c>
      <c r="K171" s="33">
        <v>161301</v>
      </c>
      <c r="L171" s="7">
        <f t="shared" si="17"/>
        <v>12.479854545454547</v>
      </c>
      <c r="M171" s="7">
        <v>295</v>
      </c>
      <c r="N171" s="7">
        <v>155079651</v>
      </c>
      <c r="O171" s="34">
        <v>161303</v>
      </c>
      <c r="P171" s="64">
        <f>(C171+4.2+coefficient!$B$38)/0.88*1.19</f>
        <v>12.116363636363637</v>
      </c>
      <c r="Q171" s="8">
        <v>296</v>
      </c>
      <c r="R171" s="8">
        <v>155079651</v>
      </c>
      <c r="S171" s="9">
        <v>161302</v>
      </c>
      <c r="T171" s="54">
        <f t="shared" si="18"/>
        <v>8.0595454545454537</v>
      </c>
      <c r="U171" s="50">
        <v>758</v>
      </c>
      <c r="V171" s="48">
        <v>155079651</v>
      </c>
      <c r="W171" s="50">
        <v>560289</v>
      </c>
      <c r="X171" s="51">
        <f t="shared" si="19"/>
        <v>7.5798545454545465</v>
      </c>
      <c r="Y171" s="38">
        <v>759</v>
      </c>
      <c r="Z171" s="52">
        <v>155079651</v>
      </c>
      <c r="AA171" s="38">
        <v>560290</v>
      </c>
      <c r="AB171" s="40">
        <v>42</v>
      </c>
    </row>
    <row r="172" spans="1:36" x14ac:dyDescent="0.25">
      <c r="A172" t="s">
        <v>4078</v>
      </c>
      <c r="B172" s="17">
        <v>155079653</v>
      </c>
      <c r="C172" s="517">
        <v>2.1800000000000002</v>
      </c>
      <c r="D172" s="27">
        <f>(C172+4.2+coefficient!$B$37)/0.9*1.19</f>
        <v>15.046888888888891</v>
      </c>
      <c r="E172" s="27">
        <f>(C172+4.2+coefficient!$B$37)/0.95</f>
        <v>11.978947368421053</v>
      </c>
      <c r="F172" s="29"/>
      <c r="G172" s="46">
        <v>171</v>
      </c>
      <c r="H172" s="32">
        <f>(C172+4.2+coefficient!$B$34)/0.85*1.19</f>
        <v>14.532</v>
      </c>
      <c r="I172" s="10">
        <v>294</v>
      </c>
      <c r="J172" s="10">
        <v>155079653</v>
      </c>
      <c r="K172" s="33">
        <v>161311</v>
      </c>
      <c r="L172" s="7">
        <f t="shared" si="17"/>
        <v>13.064847727272729</v>
      </c>
      <c r="M172" s="7">
        <v>295</v>
      </c>
      <c r="N172" s="7">
        <v>155079653</v>
      </c>
      <c r="O172" s="34">
        <v>161313</v>
      </c>
      <c r="P172" s="64">
        <f>(C172+4.2+coefficient!$B$38)/0.88*1.19</f>
        <v>12.684318181818183</v>
      </c>
      <c r="Q172" s="8">
        <v>296</v>
      </c>
      <c r="R172" s="8">
        <v>155079653</v>
      </c>
      <c r="S172" s="9">
        <v>161312</v>
      </c>
      <c r="T172" s="54">
        <f t="shared" si="18"/>
        <v>8.6275000000000013</v>
      </c>
      <c r="U172" s="50">
        <v>758</v>
      </c>
      <c r="V172" s="48">
        <v>155079653</v>
      </c>
      <c r="W172" s="50">
        <v>560293</v>
      </c>
      <c r="X172" s="51">
        <f t="shared" si="19"/>
        <v>8.1648477272727291</v>
      </c>
      <c r="Y172" s="38">
        <v>759</v>
      </c>
      <c r="Z172" s="52">
        <v>155079653</v>
      </c>
      <c r="AA172" s="38">
        <v>560294</v>
      </c>
      <c r="AB172" s="40">
        <v>48</v>
      </c>
    </row>
    <row r="173" spans="1:36" x14ac:dyDescent="0.25">
      <c r="A173" t="s">
        <v>4079</v>
      </c>
      <c r="B173" s="17">
        <v>155079656</v>
      </c>
      <c r="C173" s="517">
        <v>2.37</v>
      </c>
      <c r="D173" s="27">
        <f>(C173+4.2+coefficient!$B$37)/0.9*1.19</f>
        <v>15.298111111111112</v>
      </c>
      <c r="E173" s="27">
        <f>(C173+4.2+coefficient!$B$37)/0.95</f>
        <v>12.178947368421053</v>
      </c>
      <c r="F173" s="29"/>
      <c r="G173" s="46">
        <v>172</v>
      </c>
      <c r="H173" s="32">
        <f>(C173+4.2+coefficient!$B$34)/0.85*1.19</f>
        <v>14.798</v>
      </c>
      <c r="I173" s="10">
        <v>294</v>
      </c>
      <c r="J173" s="10">
        <v>155079656</v>
      </c>
      <c r="K173" s="33">
        <v>161315</v>
      </c>
      <c r="L173" s="7">
        <f t="shared" si="17"/>
        <v>13.329487500000001</v>
      </c>
      <c r="M173" s="7">
        <v>295</v>
      </c>
      <c r="N173" s="7">
        <v>155079656</v>
      </c>
      <c r="O173" s="34">
        <v>161317</v>
      </c>
      <c r="P173" s="64">
        <f>(C173+4.2+coefficient!$B$38)/0.88*1.19</f>
        <v>12.94125</v>
      </c>
      <c r="Q173" s="8">
        <v>296</v>
      </c>
      <c r="R173" s="8">
        <v>155079656</v>
      </c>
      <c r="S173" s="9">
        <v>161316</v>
      </c>
      <c r="T173" s="54">
        <f t="shared" si="18"/>
        <v>8.8844318181818185</v>
      </c>
      <c r="U173" s="50">
        <v>758</v>
      </c>
      <c r="V173" s="48">
        <v>155079656</v>
      </c>
      <c r="W173" s="50">
        <v>560297</v>
      </c>
      <c r="X173" s="51">
        <f t="shared" si="19"/>
        <v>8.4294875000000005</v>
      </c>
      <c r="Y173" s="38">
        <v>759</v>
      </c>
      <c r="Z173" s="52">
        <v>155079656</v>
      </c>
      <c r="AA173" s="38">
        <v>560298</v>
      </c>
      <c r="AB173" s="40">
        <v>44</v>
      </c>
    </row>
    <row r="174" spans="1:36" x14ac:dyDescent="0.25">
      <c r="A174" t="s">
        <v>4080</v>
      </c>
      <c r="B174" s="17">
        <v>155079606</v>
      </c>
      <c r="C174" s="517">
        <v>1.03</v>
      </c>
      <c r="D174" s="27">
        <f>(C174+4.2+coefficient!$B$37)/0.9*1.19</f>
        <v>13.526333333333334</v>
      </c>
      <c r="E174" s="27">
        <f>(C174+4.2+coefficient!$B$37)/0.95</f>
        <v>10.768421052631579</v>
      </c>
      <c r="F174" s="29"/>
      <c r="G174" s="46">
        <v>173</v>
      </c>
      <c r="H174" s="32">
        <f>(C174+4.2+coefficient!$B$34)/0.85*1.19</f>
        <v>12.922000000000001</v>
      </c>
      <c r="I174" s="10">
        <v>294</v>
      </c>
      <c r="J174" s="10">
        <v>155079606</v>
      </c>
      <c r="K174" s="33">
        <v>161319</v>
      </c>
      <c r="L174" s="7">
        <f t="shared" si="17"/>
        <v>11.463080681818184</v>
      </c>
      <c r="M174" s="7">
        <v>295</v>
      </c>
      <c r="N174" s="7">
        <v>155079606</v>
      </c>
      <c r="O174" s="34">
        <v>161321</v>
      </c>
      <c r="P174" s="64">
        <f>(C174+4.2+coefficient!$B$38)/0.88*1.19</f>
        <v>11.129204545454547</v>
      </c>
      <c r="Q174" s="8">
        <v>296</v>
      </c>
      <c r="R174" s="8">
        <v>155079606</v>
      </c>
      <c r="S174" s="9">
        <v>161320</v>
      </c>
      <c r="T174" s="54">
        <f t="shared" si="18"/>
        <v>7.0723863636363635</v>
      </c>
      <c r="U174" s="50">
        <v>758</v>
      </c>
      <c r="V174" s="48">
        <v>155079606</v>
      </c>
      <c r="W174" s="50">
        <v>560233</v>
      </c>
      <c r="X174" s="51">
        <f t="shared" si="19"/>
        <v>6.5630806818181835</v>
      </c>
      <c r="Y174" s="38">
        <v>759</v>
      </c>
      <c r="Z174" s="52">
        <v>155079606</v>
      </c>
      <c r="AA174" s="38">
        <v>560234</v>
      </c>
      <c r="AB174" s="40">
        <v>30</v>
      </c>
    </row>
    <row r="175" spans="1:36" x14ac:dyDescent="0.25">
      <c r="A175" t="s">
        <v>4081</v>
      </c>
      <c r="B175" s="17">
        <v>155079594</v>
      </c>
      <c r="C175" s="517">
        <v>2.63</v>
      </c>
      <c r="D175" s="27">
        <f>(C175+4.2+coefficient!$B$37)/0.9*1.19</f>
        <v>15.641888888888888</v>
      </c>
      <c r="E175" s="27">
        <f>(C175+4.2+coefficient!$B$37)/0.95</f>
        <v>12.452631578947368</v>
      </c>
      <c r="F175" s="29"/>
      <c r="G175" s="46">
        <v>174</v>
      </c>
      <c r="H175" s="32">
        <f>(C175+4.2+coefficient!$B$34)/0.85*1.19</f>
        <v>15.162000000000001</v>
      </c>
      <c r="I175" s="10">
        <v>294</v>
      </c>
      <c r="J175" s="10">
        <v>155079594</v>
      </c>
      <c r="K175" s="33">
        <v>162187</v>
      </c>
      <c r="L175" s="7">
        <f t="shared" si="17"/>
        <v>13.691626136363634</v>
      </c>
      <c r="M175" s="7">
        <v>295</v>
      </c>
      <c r="N175" s="7">
        <v>155079594</v>
      </c>
      <c r="O175" s="34">
        <v>162189</v>
      </c>
      <c r="P175" s="64">
        <f>(C175+4.2+coefficient!$B$38)/0.88*1.19</f>
        <v>13.292840909090907</v>
      </c>
      <c r="Q175" s="8">
        <v>296</v>
      </c>
      <c r="R175" s="8">
        <v>155079594</v>
      </c>
      <c r="S175" s="9">
        <v>162188</v>
      </c>
      <c r="T175" s="54">
        <f t="shared" si="18"/>
        <v>9.2360227272727276</v>
      </c>
      <c r="U175" s="50">
        <v>758</v>
      </c>
      <c r="V175" s="48">
        <v>155079594</v>
      </c>
      <c r="W175" s="50">
        <v>560211</v>
      </c>
      <c r="X175" s="51">
        <f t="shared" si="19"/>
        <v>8.7916261363636341</v>
      </c>
      <c r="Y175" s="38">
        <v>759</v>
      </c>
      <c r="Z175" s="52">
        <v>155079594</v>
      </c>
      <c r="AA175" s="38">
        <v>560212</v>
      </c>
      <c r="AB175" s="40">
        <v>37</v>
      </c>
      <c r="AC175">
        <v>1</v>
      </c>
      <c r="AD175">
        <v>16.559999999999999</v>
      </c>
    </row>
    <row r="176" spans="1:36" x14ac:dyDescent="0.25">
      <c r="A176" t="s">
        <v>4082</v>
      </c>
      <c r="B176" s="17">
        <v>155079600</v>
      </c>
      <c r="C176" s="517">
        <v>5.2</v>
      </c>
      <c r="D176" s="27">
        <f>(C176+4.2+coefficient!$B$37)/0.9*1.19</f>
        <v>19.04</v>
      </c>
      <c r="E176" s="27">
        <f>(C176+4.2+coefficient!$B$37)/0.95</f>
        <v>15.157894736842106</v>
      </c>
      <c r="F176" s="29"/>
      <c r="G176" s="46">
        <v>175</v>
      </c>
      <c r="H176" s="32">
        <f>(C176+4.2+coefficient!$B$34)/0.85*1.19</f>
        <v>18.760000000000002</v>
      </c>
      <c r="I176" s="10">
        <v>294</v>
      </c>
      <c r="J176" s="10">
        <v>155079600</v>
      </c>
      <c r="K176" s="33">
        <v>162211</v>
      </c>
      <c r="L176" s="7">
        <f t="shared" si="17"/>
        <v>17.271227272727273</v>
      </c>
      <c r="M176" s="7">
        <v>295</v>
      </c>
      <c r="N176" s="7">
        <v>155079600</v>
      </c>
      <c r="O176" s="34">
        <v>162213</v>
      </c>
      <c r="P176" s="64">
        <f>(C176+4.2+coefficient!$B$38)/0.88*1.19</f>
        <v>16.768181818181819</v>
      </c>
      <c r="Q176" s="8">
        <v>296</v>
      </c>
      <c r="R176" s="8">
        <v>155079600</v>
      </c>
      <c r="S176" s="9">
        <v>162212</v>
      </c>
      <c r="T176" s="54">
        <f t="shared" si="18"/>
        <v>12.711363636363636</v>
      </c>
      <c r="U176" s="50">
        <v>758</v>
      </c>
      <c r="V176" s="48">
        <v>155079600</v>
      </c>
      <c r="W176" s="50">
        <v>560221</v>
      </c>
      <c r="X176" s="51">
        <f t="shared" si="19"/>
        <v>12.371227272727273</v>
      </c>
      <c r="Y176" s="38">
        <v>759</v>
      </c>
      <c r="Z176" s="52">
        <v>155079600</v>
      </c>
      <c r="AA176" s="38">
        <v>560222</v>
      </c>
      <c r="AB176" s="40">
        <v>36</v>
      </c>
      <c r="AC176">
        <v>1</v>
      </c>
      <c r="AD176">
        <v>22.96</v>
      </c>
    </row>
    <row r="177" spans="1:36" x14ac:dyDescent="0.25">
      <c r="A177" t="s">
        <v>4083</v>
      </c>
      <c r="B177" s="17">
        <v>155079611</v>
      </c>
      <c r="C177" s="517">
        <v>1.1200000000000001</v>
      </c>
      <c r="D177" s="27">
        <f>(C177+4.2+coefficient!$B$37)/0.9*1.19</f>
        <v>13.645333333333333</v>
      </c>
      <c r="E177" s="27">
        <f>(C177+4.2+coefficient!$B$37)/0.95</f>
        <v>10.863157894736842</v>
      </c>
      <c r="F177" s="29"/>
      <c r="G177" s="46">
        <v>176</v>
      </c>
      <c r="H177" s="32">
        <f>(C177+4.2+coefficient!$B$34)/0.85*1.19</f>
        <v>13.048</v>
      </c>
      <c r="I177" s="10">
        <v>294</v>
      </c>
      <c r="J177" s="10">
        <v>155079611</v>
      </c>
      <c r="K177" s="33">
        <v>162223</v>
      </c>
      <c r="L177" s="7">
        <f t="shared" si="17"/>
        <v>11.588436363636365</v>
      </c>
      <c r="M177" s="7">
        <v>295</v>
      </c>
      <c r="N177" s="7">
        <v>155079611</v>
      </c>
      <c r="O177" s="34">
        <v>162225</v>
      </c>
      <c r="P177" s="64">
        <f>(C177+4.2+coefficient!$B$38)/0.88*1.19</f>
        <v>11.250909090909092</v>
      </c>
      <c r="Q177" s="8">
        <v>296</v>
      </c>
      <c r="R177" s="8">
        <v>155079611</v>
      </c>
      <c r="S177" s="9">
        <v>162224</v>
      </c>
      <c r="T177" s="54">
        <f t="shared" si="18"/>
        <v>7.1940909090909093</v>
      </c>
      <c r="U177" s="50">
        <v>758</v>
      </c>
      <c r="V177" s="48">
        <v>155079611</v>
      </c>
      <c r="W177" s="50">
        <v>560239</v>
      </c>
      <c r="X177" s="51">
        <f t="shared" si="19"/>
        <v>6.6884363636363648</v>
      </c>
      <c r="Y177" s="38">
        <v>759</v>
      </c>
      <c r="Z177" s="52">
        <v>155079611</v>
      </c>
      <c r="AA177" s="38">
        <v>560240</v>
      </c>
      <c r="AB177" s="40">
        <v>57</v>
      </c>
    </row>
    <row r="178" spans="1:36" x14ac:dyDescent="0.25">
      <c r="A178" t="s">
        <v>4084</v>
      </c>
      <c r="B178" s="17">
        <v>155079622</v>
      </c>
      <c r="C178" s="517">
        <v>2.64</v>
      </c>
      <c r="D178" s="27">
        <f>(C178+4.2+coefficient!$B$37)/0.9*1.19</f>
        <v>15.655111111111109</v>
      </c>
      <c r="E178" s="27">
        <f>(C178+4.2+coefficient!$B$37)/0.95</f>
        <v>12.463157894736842</v>
      </c>
      <c r="F178" s="29"/>
      <c r="G178" s="46">
        <v>177</v>
      </c>
      <c r="H178" s="32">
        <f>(C178+4.2+coefficient!$B$34)/0.85*1.19</f>
        <v>15.176</v>
      </c>
      <c r="I178" s="10">
        <v>294</v>
      </c>
      <c r="J178" s="10">
        <v>155079622</v>
      </c>
      <c r="K178" s="33">
        <v>162226</v>
      </c>
      <c r="L178" s="7">
        <f t="shared" si="17"/>
        <v>13.705554545454545</v>
      </c>
      <c r="M178" s="7">
        <v>295</v>
      </c>
      <c r="N178" s="7">
        <v>155079622</v>
      </c>
      <c r="O178" s="34">
        <v>162228</v>
      </c>
      <c r="P178" s="64">
        <f>(C178+4.2+coefficient!$B$38)/0.88*1.19</f>
        <v>13.306363636363635</v>
      </c>
      <c r="Q178" s="8">
        <v>296</v>
      </c>
      <c r="R178" s="8">
        <v>155079622</v>
      </c>
      <c r="S178" s="9">
        <v>162227</v>
      </c>
      <c r="T178" s="54">
        <f t="shared" si="18"/>
        <v>9.2495454545454532</v>
      </c>
      <c r="U178" s="50">
        <v>758</v>
      </c>
      <c r="V178" s="48">
        <v>155079622</v>
      </c>
      <c r="W178" s="50">
        <v>560253</v>
      </c>
      <c r="X178" s="51">
        <f t="shared" si="19"/>
        <v>8.8055545454545445</v>
      </c>
      <c r="Y178" s="38">
        <v>759</v>
      </c>
      <c r="Z178" s="52">
        <v>155079622</v>
      </c>
      <c r="AA178" s="38">
        <v>560254</v>
      </c>
      <c r="AB178" s="40">
        <v>50</v>
      </c>
    </row>
    <row r="179" spans="1:36" x14ac:dyDescent="0.25">
      <c r="A179" t="s">
        <v>4085</v>
      </c>
      <c r="B179" s="17">
        <v>155079633</v>
      </c>
      <c r="C179" s="517">
        <v>1.78</v>
      </c>
      <c r="D179" s="27">
        <f>(C179+4.2+coefficient!$B$37)/0.9*1.19</f>
        <v>14.517999999999999</v>
      </c>
      <c r="E179" s="27">
        <f>(C179+4.2+coefficient!$B$37)/0.95</f>
        <v>11.557894736842107</v>
      </c>
      <c r="F179" s="29"/>
      <c r="G179" s="46">
        <v>178</v>
      </c>
      <c r="H179" s="32">
        <f>(C179+4.2+coefficient!$B$34)/0.85*1.19</f>
        <v>13.972000000000001</v>
      </c>
      <c r="I179" s="10">
        <v>294</v>
      </c>
      <c r="J179" s="10">
        <v>155079633</v>
      </c>
      <c r="K179" s="33">
        <v>162230</v>
      </c>
      <c r="L179" s="7">
        <f t="shared" si="17"/>
        <v>12.507711363636362</v>
      </c>
      <c r="M179" s="7">
        <v>295</v>
      </c>
      <c r="N179" s="7">
        <v>155079633</v>
      </c>
      <c r="O179" s="34">
        <v>162232</v>
      </c>
      <c r="P179" s="64">
        <f>(C179+4.2+coefficient!$B$38)/0.88*1.19</f>
        <v>12.14340909090909</v>
      </c>
      <c r="Q179" s="8">
        <v>296</v>
      </c>
      <c r="R179" s="8">
        <v>155079633</v>
      </c>
      <c r="S179" s="9">
        <v>162231</v>
      </c>
      <c r="T179" s="54">
        <f t="shared" si="18"/>
        <v>8.0865909090909085</v>
      </c>
      <c r="U179" s="50">
        <v>758</v>
      </c>
      <c r="V179" s="48">
        <v>155079633</v>
      </c>
      <c r="W179" s="50">
        <v>560265</v>
      </c>
      <c r="X179" s="51">
        <f t="shared" si="19"/>
        <v>7.607711363636362</v>
      </c>
      <c r="Y179" s="38">
        <v>759</v>
      </c>
      <c r="Z179" s="52">
        <v>155079633</v>
      </c>
      <c r="AA179" s="38">
        <v>560266</v>
      </c>
      <c r="AB179" s="40">
        <v>31</v>
      </c>
    </row>
    <row r="180" spans="1:36" x14ac:dyDescent="0.25">
      <c r="A180" t="s">
        <v>4086</v>
      </c>
      <c r="B180" s="17">
        <v>155079595</v>
      </c>
      <c r="C180" s="517">
        <v>3.13</v>
      </c>
      <c r="D180" s="27">
        <f>(C180+4.2+coefficient!$B$37)/0.9*1.19</f>
        <v>16.302999999999997</v>
      </c>
      <c r="E180" s="27">
        <f>(C180+4.2+coefficient!$B$37)/0.95</f>
        <v>12.978947368421053</v>
      </c>
      <c r="F180" s="29"/>
      <c r="G180" s="46">
        <v>179</v>
      </c>
      <c r="H180" s="32">
        <f>(C180+4.2+coefficient!$B$34)/0.85*1.19</f>
        <v>15.862</v>
      </c>
      <c r="I180" s="10">
        <v>294</v>
      </c>
      <c r="J180" s="10">
        <v>155079595</v>
      </c>
      <c r="K180" s="33">
        <v>162259</v>
      </c>
      <c r="L180" s="7">
        <f t="shared" si="17"/>
        <v>14.388046590909092</v>
      </c>
      <c r="M180" s="7">
        <v>295</v>
      </c>
      <c r="N180" s="7">
        <v>155079595</v>
      </c>
      <c r="O180" s="34">
        <v>162261</v>
      </c>
      <c r="P180" s="64">
        <f>(C180+4.2+coefficient!$B$38)/0.88*1.19</f>
        <v>13.968977272727273</v>
      </c>
      <c r="Q180" s="8">
        <v>296</v>
      </c>
      <c r="R180" s="8">
        <v>155079595</v>
      </c>
      <c r="S180" s="9">
        <v>162260</v>
      </c>
      <c r="T180" s="54">
        <f t="shared" si="18"/>
        <v>9.9121590909090909</v>
      </c>
      <c r="U180" s="50">
        <v>758</v>
      </c>
      <c r="V180" s="48">
        <v>155079595</v>
      </c>
      <c r="W180" s="50">
        <v>560213</v>
      </c>
      <c r="X180" s="51">
        <f t="shared" si="19"/>
        <v>9.4880465909090912</v>
      </c>
      <c r="Y180" s="38">
        <v>759</v>
      </c>
      <c r="Z180" s="52">
        <v>155079595</v>
      </c>
      <c r="AA180" s="38">
        <v>560214</v>
      </c>
      <c r="AB180" s="40">
        <v>55</v>
      </c>
    </row>
    <row r="181" spans="1:36" x14ac:dyDescent="0.25">
      <c r="A181" t="s">
        <v>4087</v>
      </c>
      <c r="B181" s="17">
        <v>155079601</v>
      </c>
      <c r="C181" s="517">
        <v>2.23</v>
      </c>
      <c r="D181" s="27">
        <f>(C181+4.2+coefficient!$B$37)/0.9*1.19</f>
        <v>15.112999999999998</v>
      </c>
      <c r="E181" s="27">
        <f>(C181+4.2+coefficient!$B$37)/0.95</f>
        <v>12.031578947368422</v>
      </c>
      <c r="F181" s="29"/>
      <c r="G181" s="46">
        <v>180</v>
      </c>
      <c r="H181" s="32">
        <f>(C181+4.2+coefficient!$B$34)/0.85*1.19</f>
        <v>14.602</v>
      </c>
      <c r="I181" s="10">
        <v>294</v>
      </c>
      <c r="J181" s="10">
        <v>155079601</v>
      </c>
      <c r="K181" s="33">
        <v>162271</v>
      </c>
      <c r="L181" s="7">
        <f t="shared" si="17"/>
        <v>13.134489772727271</v>
      </c>
      <c r="M181" s="7">
        <v>295</v>
      </c>
      <c r="N181" s="7">
        <v>155079601</v>
      </c>
      <c r="O181" s="34">
        <v>162273</v>
      </c>
      <c r="P181" s="64">
        <f>(C181+4.2+coefficient!$B$38)/0.88*1.19</f>
        <v>12.751931818181816</v>
      </c>
      <c r="Q181" s="8">
        <v>296</v>
      </c>
      <c r="R181" s="8">
        <v>155079601</v>
      </c>
      <c r="S181" s="9">
        <v>162272</v>
      </c>
      <c r="T181" s="54">
        <f t="shared" si="18"/>
        <v>8.6951136363636365</v>
      </c>
      <c r="U181" s="50">
        <v>758</v>
      </c>
      <c r="V181" s="48">
        <v>155079601</v>
      </c>
      <c r="W181" s="50">
        <v>560223</v>
      </c>
      <c r="X181" s="51">
        <f t="shared" si="19"/>
        <v>8.2344897727272706</v>
      </c>
      <c r="Y181" s="38">
        <v>759</v>
      </c>
      <c r="Z181" s="52">
        <v>155079601</v>
      </c>
      <c r="AA181" s="38">
        <v>560224</v>
      </c>
      <c r="AB181" s="40">
        <v>35</v>
      </c>
    </row>
    <row r="182" spans="1:36" x14ac:dyDescent="0.25">
      <c r="A182" t="s">
        <v>4088</v>
      </c>
      <c r="B182" s="17">
        <v>155079609</v>
      </c>
      <c r="C182" s="517">
        <v>2.25</v>
      </c>
      <c r="D182" s="27">
        <f>(C182+4.2+coefficient!$B$37)/0.9*1.19</f>
        <v>15.139444444444443</v>
      </c>
      <c r="E182" s="27">
        <f>(C182+4.2+coefficient!$B$37)/0.95</f>
        <v>12.052631578947368</v>
      </c>
      <c r="F182" s="29"/>
      <c r="G182" s="46">
        <v>181</v>
      </c>
      <c r="H182" s="32">
        <f>(C182+4.2+coefficient!$B$34)/0.85*1.19</f>
        <v>14.629999999999997</v>
      </c>
      <c r="I182" s="10">
        <v>294</v>
      </c>
      <c r="J182" s="10">
        <v>155079609</v>
      </c>
      <c r="K182" s="33">
        <v>162308</v>
      </c>
      <c r="L182" s="7">
        <f t="shared" si="17"/>
        <v>13.16234659090909</v>
      </c>
      <c r="M182" s="7">
        <v>295</v>
      </c>
      <c r="N182" s="7">
        <v>155079609</v>
      </c>
      <c r="O182" s="34">
        <v>162310</v>
      </c>
      <c r="P182" s="64">
        <f>(C182+4.2+coefficient!$B$38)/0.88*1.19</f>
        <v>12.778977272727271</v>
      </c>
      <c r="Q182" s="8">
        <v>296</v>
      </c>
      <c r="R182" s="8">
        <v>155079609</v>
      </c>
      <c r="S182" s="9">
        <v>162309</v>
      </c>
      <c r="T182" s="54">
        <f t="shared" si="18"/>
        <v>8.7221590909090914</v>
      </c>
      <c r="U182" s="50">
        <v>758</v>
      </c>
      <c r="V182" s="48">
        <v>155079609</v>
      </c>
      <c r="W182" s="50">
        <v>560237</v>
      </c>
      <c r="X182" s="51">
        <f t="shared" si="19"/>
        <v>8.2623465909090896</v>
      </c>
      <c r="Y182" s="38">
        <v>759</v>
      </c>
      <c r="Z182" s="52">
        <v>155079609</v>
      </c>
      <c r="AA182" s="38">
        <v>560238</v>
      </c>
      <c r="AB182" s="40">
        <v>50</v>
      </c>
      <c r="AC182">
        <v>1</v>
      </c>
      <c r="AD182">
        <v>17.43</v>
      </c>
    </row>
    <row r="183" spans="1:36" x14ac:dyDescent="0.25">
      <c r="A183" t="s">
        <v>4089</v>
      </c>
      <c r="B183" s="17">
        <v>155079625</v>
      </c>
      <c r="C183" s="517">
        <v>1.1299999999999999</v>
      </c>
      <c r="D183" s="27">
        <f>(C183+4.2+coefficient!$B$37)/0.9*1.19</f>
        <v>13.658555555555555</v>
      </c>
      <c r="E183" s="27">
        <f>(C183+4.2+coefficient!$B$37)/0.95</f>
        <v>10.873684210526317</v>
      </c>
      <c r="F183" s="29"/>
      <c r="G183" s="46">
        <v>182</v>
      </c>
      <c r="H183" s="32">
        <f>(C183+4.2+coefficient!$B$34)/0.85*1.19</f>
        <v>13.061999999999999</v>
      </c>
      <c r="I183" s="10">
        <v>294</v>
      </c>
      <c r="J183" s="10">
        <v>155079625</v>
      </c>
      <c r="K183" s="33">
        <v>162311</v>
      </c>
      <c r="L183" s="7">
        <f t="shared" si="17"/>
        <v>11.602364772727274</v>
      </c>
      <c r="M183" s="7">
        <v>295</v>
      </c>
      <c r="N183" s="7">
        <v>155079625</v>
      </c>
      <c r="O183" s="34">
        <v>162313</v>
      </c>
      <c r="P183" s="64">
        <f>(C183+4.2+coefficient!$B$38)/0.88*1.19</f>
        <v>11.264431818181819</v>
      </c>
      <c r="Q183" s="8">
        <v>296</v>
      </c>
      <c r="R183" s="8">
        <v>155079625</v>
      </c>
      <c r="S183" s="9">
        <v>162312</v>
      </c>
      <c r="T183" s="54">
        <f t="shared" si="18"/>
        <v>7.2076136363636358</v>
      </c>
      <c r="U183" s="50">
        <v>758</v>
      </c>
      <c r="V183" s="48">
        <v>155079625</v>
      </c>
      <c r="W183" s="50">
        <v>560257</v>
      </c>
      <c r="X183" s="51">
        <f t="shared" si="19"/>
        <v>6.7023647727272735</v>
      </c>
      <c r="Y183" s="38">
        <v>759</v>
      </c>
      <c r="Z183" s="52">
        <v>155079625</v>
      </c>
      <c r="AA183" s="38">
        <v>560258</v>
      </c>
      <c r="AB183" s="40">
        <v>39</v>
      </c>
    </row>
    <row r="184" spans="1:36" x14ac:dyDescent="0.25">
      <c r="A184" t="s">
        <v>4090</v>
      </c>
      <c r="B184" s="17">
        <v>155079634</v>
      </c>
      <c r="C184" s="517">
        <v>3.16</v>
      </c>
      <c r="D184" s="27">
        <f>(C184+4.2+coefficient!$B$37)/0.9*1.19</f>
        <v>16.342666666666666</v>
      </c>
      <c r="E184" s="27">
        <f>(C184+4.2+coefficient!$B$37)/0.95</f>
        <v>13.010526315789473</v>
      </c>
      <c r="F184" s="29"/>
      <c r="G184" s="46">
        <v>183</v>
      </c>
      <c r="H184" s="32">
        <f>(C184+4.2+coefficient!$B$34)/0.85*1.19</f>
        <v>15.904</v>
      </c>
      <c r="I184" s="10">
        <v>294</v>
      </c>
      <c r="J184" s="10">
        <v>155079634</v>
      </c>
      <c r="K184" s="33">
        <v>162328</v>
      </c>
      <c r="L184" s="7">
        <f t="shared" si="17"/>
        <v>14.429831818181817</v>
      </c>
      <c r="M184" s="7">
        <v>295</v>
      </c>
      <c r="N184" s="7">
        <v>155079634</v>
      </c>
      <c r="O184" s="34">
        <v>162330</v>
      </c>
      <c r="P184" s="64">
        <f>(C184+4.2+coefficient!$B$38)/0.88*1.19</f>
        <v>14.009545454545453</v>
      </c>
      <c r="Q184" s="8">
        <v>296</v>
      </c>
      <c r="R184" s="8">
        <v>155079634</v>
      </c>
      <c r="S184" s="9">
        <v>162329</v>
      </c>
      <c r="T184" s="54">
        <f t="shared" si="18"/>
        <v>9.9527272727272713</v>
      </c>
      <c r="U184" s="50">
        <v>758</v>
      </c>
      <c r="V184" s="48">
        <v>155079634</v>
      </c>
      <c r="W184" s="50">
        <v>560267</v>
      </c>
      <c r="X184" s="51">
        <f t="shared" si="19"/>
        <v>9.5298318181818171</v>
      </c>
      <c r="Y184" s="38">
        <v>759</v>
      </c>
      <c r="Z184" s="52">
        <v>155079634</v>
      </c>
      <c r="AA184" s="38">
        <v>560268</v>
      </c>
      <c r="AB184" s="40">
        <v>40</v>
      </c>
    </row>
    <row r="185" spans="1:36" x14ac:dyDescent="0.25">
      <c r="A185" t="s">
        <v>4091</v>
      </c>
      <c r="B185" s="17">
        <v>155079608</v>
      </c>
      <c r="C185" s="517">
        <v>4.6100000000000003</v>
      </c>
      <c r="D185" s="27">
        <f>(C185+4.2+coefficient!$B$37)/0.9*1.19</f>
        <v>18.259888888888888</v>
      </c>
      <c r="E185" s="27">
        <f>(C185+4.2+coefficient!$B$37)/0.95</f>
        <v>14.536842105263158</v>
      </c>
      <c r="F185" s="29"/>
      <c r="G185" s="46">
        <v>184</v>
      </c>
      <c r="H185" s="32">
        <f>(C185+4.2+coefficient!$B$34)/0.85*1.19</f>
        <v>17.934000000000001</v>
      </c>
      <c r="I185" s="10">
        <v>294</v>
      </c>
      <c r="J185" s="10">
        <v>155079608</v>
      </c>
      <c r="K185" s="33">
        <v>162341</v>
      </c>
      <c r="L185" s="7">
        <f t="shared" si="17"/>
        <v>16.449451136363638</v>
      </c>
      <c r="M185" s="7">
        <v>295</v>
      </c>
      <c r="N185" s="7">
        <v>155079608</v>
      </c>
      <c r="O185" s="34">
        <v>162343</v>
      </c>
      <c r="P185" s="64">
        <f>(C185+4.2+coefficient!$B$38)/0.88*1.19</f>
        <v>15.970340909090909</v>
      </c>
      <c r="Q185" s="8">
        <v>296</v>
      </c>
      <c r="R185" s="8">
        <v>155079608</v>
      </c>
      <c r="S185" s="9">
        <v>162342</v>
      </c>
      <c r="T185" s="54">
        <f t="shared" si="18"/>
        <v>11.913522727272728</v>
      </c>
      <c r="U185" s="50">
        <v>758</v>
      </c>
      <c r="V185" s="48">
        <v>155079608</v>
      </c>
      <c r="W185" s="50">
        <v>560235</v>
      </c>
      <c r="X185" s="51">
        <f t="shared" si="19"/>
        <v>11.549451136363638</v>
      </c>
      <c r="Y185" s="38">
        <v>759</v>
      </c>
      <c r="Z185" s="52">
        <v>155079608</v>
      </c>
      <c r="AA185" s="38">
        <v>560236</v>
      </c>
      <c r="AB185" s="40">
        <v>38</v>
      </c>
      <c r="AH185">
        <v>1</v>
      </c>
      <c r="AI185">
        <v>18.670000000000002</v>
      </c>
      <c r="AJ185">
        <v>0</v>
      </c>
    </row>
    <row r="186" spans="1:36" x14ac:dyDescent="0.25">
      <c r="A186" t="s">
        <v>4092</v>
      </c>
      <c r="B186" s="17">
        <v>155079621</v>
      </c>
      <c r="C186" s="517">
        <v>1.29</v>
      </c>
      <c r="D186" s="27">
        <f>(C186+4.2+coefficient!$B$37)/0.9*1.19</f>
        <v>13.870111111111109</v>
      </c>
      <c r="E186" s="27">
        <f>(C186+4.2+coefficient!$B$37)/0.95</f>
        <v>11.042105263157895</v>
      </c>
      <c r="F186" s="29"/>
      <c r="G186" s="46">
        <v>185</v>
      </c>
      <c r="H186" s="32">
        <f>(C186+4.2+coefficient!$B$34)/0.85*1.19</f>
        <v>13.286000000000001</v>
      </c>
      <c r="I186" s="10">
        <v>294</v>
      </c>
      <c r="J186" s="10">
        <v>155079621</v>
      </c>
      <c r="K186" s="33">
        <v>162364</v>
      </c>
      <c r="L186" s="7">
        <f t="shared" si="17"/>
        <v>11.825219318181817</v>
      </c>
      <c r="M186" s="7">
        <v>295</v>
      </c>
      <c r="N186" s="7">
        <v>155079621</v>
      </c>
      <c r="O186" s="34">
        <v>162366</v>
      </c>
      <c r="P186" s="64">
        <f>(C186+4.2+coefficient!$B$38)/0.88*1.19</f>
        <v>11.480795454545454</v>
      </c>
      <c r="Q186" s="8">
        <v>296</v>
      </c>
      <c r="R186" s="8">
        <v>155079621</v>
      </c>
      <c r="S186" s="9">
        <v>162365</v>
      </c>
      <c r="T186" s="54">
        <f t="shared" si="18"/>
        <v>7.4239772727272735</v>
      </c>
      <c r="U186" s="50">
        <v>758</v>
      </c>
      <c r="V186" s="48">
        <v>155079621</v>
      </c>
      <c r="W186" s="50">
        <v>560251</v>
      </c>
      <c r="X186" s="51">
        <f t="shared" si="19"/>
        <v>6.9252193181818171</v>
      </c>
      <c r="Y186" s="38">
        <v>759</v>
      </c>
      <c r="Z186" s="52">
        <v>155079621</v>
      </c>
      <c r="AA186" s="38">
        <v>560252</v>
      </c>
      <c r="AB186" s="40">
        <v>51</v>
      </c>
      <c r="AC186">
        <v>1</v>
      </c>
      <c r="AD186">
        <v>14.69</v>
      </c>
    </row>
    <row r="187" spans="1:36" x14ac:dyDescent="0.25">
      <c r="A187" t="s">
        <v>4093</v>
      </c>
      <c r="B187" s="17">
        <v>155079630</v>
      </c>
      <c r="C187" s="517">
        <v>1.34</v>
      </c>
      <c r="D187" s="27">
        <f>(C187+4.2+coefficient!$B$37)/0.9*1.19</f>
        <v>13.93622222222222</v>
      </c>
      <c r="E187" s="27">
        <f>(C187+4.2+coefficient!$B$37)/0.95</f>
        <v>11.094736842105263</v>
      </c>
      <c r="F187" s="29"/>
      <c r="G187" s="46">
        <v>186</v>
      </c>
      <c r="H187" s="32">
        <f>(C187+4.2+coefficient!$B$34)/0.85*1.19</f>
        <v>13.355999999999998</v>
      </c>
      <c r="I187" s="10">
        <v>294</v>
      </c>
      <c r="J187" s="10">
        <v>155079630</v>
      </c>
      <c r="K187" s="33">
        <v>162379</v>
      </c>
      <c r="L187" s="7">
        <f t="shared" si="17"/>
        <v>11.894861363636362</v>
      </c>
      <c r="M187" s="7">
        <v>295</v>
      </c>
      <c r="N187" s="7">
        <v>155079630</v>
      </c>
      <c r="O187" s="34">
        <v>162381</v>
      </c>
      <c r="P187" s="64">
        <f>(C187+4.2+coefficient!$B$38)/0.88*1.19</f>
        <v>11.54840909090909</v>
      </c>
      <c r="Q187" s="8">
        <v>296</v>
      </c>
      <c r="R187" s="8">
        <v>155079630</v>
      </c>
      <c r="S187" s="9">
        <v>162380</v>
      </c>
      <c r="T187" s="54">
        <f t="shared" si="18"/>
        <v>7.4915909090909096</v>
      </c>
      <c r="U187" s="50">
        <v>758</v>
      </c>
      <c r="V187" s="48">
        <v>155079630</v>
      </c>
      <c r="W187" s="50">
        <v>560263</v>
      </c>
      <c r="X187" s="51">
        <f t="shared" si="19"/>
        <v>6.9948613636363621</v>
      </c>
      <c r="Y187" s="38">
        <v>759</v>
      </c>
      <c r="Z187" s="52">
        <v>155079630</v>
      </c>
      <c r="AA187" s="38">
        <v>560264</v>
      </c>
      <c r="AB187" s="40">
        <v>48</v>
      </c>
    </row>
    <row r="190" spans="1:36" x14ac:dyDescent="0.25">
      <c r="R190" s="47"/>
    </row>
    <row r="191" spans="1:36" x14ac:dyDescent="0.25">
      <c r="B191" s="22"/>
      <c r="N191" s="47"/>
      <c r="O191" s="47"/>
      <c r="R191" s="47"/>
    </row>
    <row r="192" spans="1:36" x14ac:dyDescent="0.25">
      <c r="B192" s="22"/>
      <c r="N192" s="47"/>
      <c r="O192" s="47"/>
      <c r="R192" s="47"/>
    </row>
    <row r="193" spans="2:23" x14ac:dyDescent="0.25">
      <c r="B193" s="22"/>
      <c r="N193" s="47"/>
      <c r="O193" s="47"/>
      <c r="R193" s="47"/>
    </row>
    <row r="194" spans="2:23" x14ac:dyDescent="0.25">
      <c r="B194" s="22"/>
      <c r="N194" s="47"/>
      <c r="O194" s="47"/>
      <c r="P194" s="70"/>
      <c r="Q194" s="6"/>
      <c r="R194" s="47"/>
      <c r="S194" s="6"/>
      <c r="T194" s="6"/>
      <c r="U194" s="6"/>
      <c r="V194" s="6"/>
      <c r="W194" s="6"/>
    </row>
    <row r="195" spans="2:23" x14ac:dyDescent="0.25">
      <c r="B195" s="22"/>
      <c r="N195" s="47"/>
      <c r="O195" s="47"/>
      <c r="P195" s="70"/>
      <c r="Q195" s="6"/>
      <c r="R195" s="47"/>
      <c r="S195" s="6"/>
      <c r="T195" s="6"/>
      <c r="U195" s="6"/>
      <c r="V195" s="6"/>
      <c r="W195" s="6"/>
    </row>
    <row r="196" spans="2:23" x14ac:dyDescent="0.25">
      <c r="B196" s="22"/>
      <c r="N196" s="47"/>
      <c r="O196" s="47"/>
      <c r="P196" s="70"/>
      <c r="Q196" s="6"/>
      <c r="R196" s="47"/>
      <c r="S196" s="6"/>
      <c r="T196" s="6"/>
      <c r="U196" s="6"/>
      <c r="V196" s="6"/>
      <c r="W196" s="6"/>
    </row>
    <row r="197" spans="2:23" x14ac:dyDescent="0.25">
      <c r="B197" s="22"/>
      <c r="N197" s="47"/>
      <c r="O197" s="47"/>
      <c r="P197" s="70"/>
      <c r="Q197" s="6"/>
      <c r="R197" s="6"/>
      <c r="S197" s="6"/>
      <c r="T197" s="6"/>
      <c r="U197" s="6"/>
      <c r="V197" s="6"/>
      <c r="W197" s="6"/>
    </row>
    <row r="198" spans="2:23" x14ac:dyDescent="0.25">
      <c r="B198" s="22"/>
      <c r="N198" s="47"/>
      <c r="O198" s="47"/>
      <c r="P198" s="70"/>
      <c r="Q198" s="6"/>
      <c r="R198" s="6"/>
      <c r="S198" s="6"/>
      <c r="T198" s="6"/>
      <c r="U198" s="6"/>
      <c r="V198" s="6"/>
      <c r="W198" s="6"/>
    </row>
    <row r="199" spans="2:23" x14ac:dyDescent="0.25">
      <c r="B199" s="97"/>
      <c r="N199" s="47"/>
      <c r="O199" s="47"/>
      <c r="P199" s="70"/>
      <c r="Q199" s="6"/>
      <c r="R199" s="6"/>
      <c r="S199" s="6"/>
      <c r="T199" s="6"/>
      <c r="U199" s="6"/>
      <c r="V199" s="6"/>
      <c r="W199" s="6"/>
    </row>
    <row r="200" spans="2:23" x14ac:dyDescent="0.25">
      <c r="B200" s="97"/>
      <c r="N200" s="47"/>
      <c r="O200" s="47"/>
      <c r="P200" s="70"/>
      <c r="Q200" s="6"/>
      <c r="R200" s="6"/>
      <c r="S200" s="6"/>
      <c r="T200" s="6"/>
      <c r="U200" s="6"/>
      <c r="V200" s="6"/>
      <c r="W200" s="6"/>
    </row>
    <row r="201" spans="2:23" x14ac:dyDescent="0.25">
      <c r="B201" s="97"/>
      <c r="N201" s="47"/>
      <c r="O201" s="47"/>
      <c r="P201" s="70"/>
      <c r="Q201" s="6"/>
      <c r="R201" s="6"/>
      <c r="S201" s="6"/>
      <c r="T201" s="6"/>
      <c r="U201" s="6"/>
      <c r="V201" s="6"/>
      <c r="W201" s="6"/>
    </row>
    <row r="202" spans="2:23" x14ac:dyDescent="0.25">
      <c r="B202" s="97"/>
      <c r="N202" s="47"/>
      <c r="O202" s="47"/>
      <c r="P202" s="70"/>
      <c r="Q202" s="6"/>
      <c r="R202" s="6"/>
      <c r="S202" s="6"/>
      <c r="T202" s="6"/>
      <c r="U202" s="6"/>
      <c r="V202" s="6"/>
      <c r="W202" s="6"/>
    </row>
    <row r="203" spans="2:23" x14ac:dyDescent="0.25">
      <c r="B203" s="97"/>
      <c r="N203" s="47"/>
      <c r="O203" s="47"/>
      <c r="P203" s="70"/>
      <c r="Q203" s="6"/>
      <c r="R203" s="6"/>
      <c r="S203" s="6"/>
      <c r="T203" s="6"/>
      <c r="U203" s="6"/>
      <c r="V203" s="6"/>
      <c r="W203" s="6"/>
    </row>
    <row r="204" spans="2:23" x14ac:dyDescent="0.25">
      <c r="B204" s="97"/>
      <c r="N204" s="47"/>
      <c r="O204" s="47"/>
      <c r="P204" s="70"/>
      <c r="Q204" s="6"/>
      <c r="R204" s="6"/>
      <c r="S204" s="6"/>
      <c r="T204" s="6"/>
      <c r="U204" s="6"/>
      <c r="V204" s="6"/>
      <c r="W204" s="6"/>
    </row>
    <row r="205" spans="2:23" x14ac:dyDescent="0.25">
      <c r="B205" s="97"/>
      <c r="P205" s="70"/>
      <c r="Q205" s="6"/>
      <c r="R205" s="6"/>
      <c r="S205" s="6"/>
      <c r="T205" s="6"/>
      <c r="U205" s="6"/>
      <c r="V205" s="6"/>
      <c r="W205" s="6"/>
    </row>
    <row r="206" spans="2:23" x14ac:dyDescent="0.25">
      <c r="B206" s="97"/>
      <c r="P206" s="70"/>
      <c r="Q206" s="6"/>
      <c r="R206" s="6"/>
      <c r="S206" s="6"/>
      <c r="T206" s="6"/>
      <c r="U206" s="6"/>
      <c r="V206" s="6"/>
      <c r="W206" s="6"/>
    </row>
    <row r="207" spans="2:23" x14ac:dyDescent="0.25">
      <c r="B207" s="97"/>
      <c r="P207" s="70"/>
      <c r="Q207" s="6"/>
      <c r="R207" s="6"/>
      <c r="S207" s="6"/>
      <c r="T207" s="6"/>
      <c r="U207" s="6"/>
      <c r="V207" s="6"/>
      <c r="W207" s="6"/>
    </row>
    <row r="208" spans="2:23" x14ac:dyDescent="0.25">
      <c r="B208" s="97"/>
      <c r="P208" s="70"/>
      <c r="Q208" s="6"/>
      <c r="R208" s="6"/>
      <c r="S208" s="6"/>
      <c r="T208" s="6"/>
      <c r="U208" s="6"/>
      <c r="V208" s="6"/>
      <c r="W208" s="6"/>
    </row>
    <row r="209" spans="2:23" x14ac:dyDescent="0.25">
      <c r="B209" s="97"/>
      <c r="P209" s="70"/>
      <c r="Q209" s="6"/>
      <c r="R209" s="6"/>
      <c r="S209" s="6"/>
      <c r="T209" s="6"/>
      <c r="U209" s="6"/>
      <c r="V209" s="6"/>
      <c r="W209" s="6"/>
    </row>
    <row r="210" spans="2:23" x14ac:dyDescent="0.25">
      <c r="B210" s="97"/>
      <c r="P210" s="70"/>
      <c r="Q210" s="6"/>
      <c r="R210" s="6"/>
      <c r="S210" s="6"/>
      <c r="T210" s="6"/>
      <c r="U210" s="6"/>
      <c r="V210" s="6"/>
      <c r="W210" s="6"/>
    </row>
    <row r="211" spans="2:23" x14ac:dyDescent="0.25">
      <c r="P211" s="70"/>
      <c r="Q211" s="6"/>
      <c r="R211" s="6"/>
      <c r="S211" s="6"/>
      <c r="T211" s="6"/>
      <c r="U211" s="6"/>
      <c r="V211" s="6"/>
      <c r="W211" s="6"/>
    </row>
    <row r="212" spans="2:23" x14ac:dyDescent="0.25">
      <c r="P212" s="70"/>
      <c r="Q212" s="6"/>
      <c r="R212" s="6"/>
      <c r="S212" s="6"/>
      <c r="T212" s="6"/>
      <c r="U212" s="6"/>
      <c r="V212" s="6"/>
      <c r="W212" s="6"/>
    </row>
    <row r="213" spans="2:23" x14ac:dyDescent="0.25">
      <c r="P213" s="70"/>
      <c r="Q213" s="6"/>
      <c r="R213" s="6"/>
      <c r="S213" s="6"/>
      <c r="T213" s="6"/>
      <c r="U213" s="6"/>
      <c r="V213" s="6"/>
      <c r="W213" s="6"/>
    </row>
    <row r="214" spans="2:23" x14ac:dyDescent="0.25">
      <c r="P214" s="70"/>
      <c r="Q214" s="6"/>
      <c r="R214" s="6"/>
      <c r="S214" s="6"/>
      <c r="T214" s="6"/>
      <c r="U214" s="6"/>
      <c r="V214" s="6"/>
      <c r="W214" s="6"/>
    </row>
    <row r="215" spans="2:23" x14ac:dyDescent="0.25">
      <c r="P215" s="70"/>
      <c r="Q215" s="6"/>
      <c r="R215" s="6"/>
      <c r="S215" s="6"/>
      <c r="T215" s="6"/>
      <c r="U215" s="6"/>
      <c r="V215" s="6"/>
      <c r="W215" s="6"/>
    </row>
    <row r="216" spans="2:23" x14ac:dyDescent="0.25">
      <c r="P216" s="70"/>
      <c r="Q216" s="6"/>
      <c r="R216" s="6"/>
      <c r="S216" s="6"/>
      <c r="T216" s="6"/>
      <c r="U216" s="6"/>
      <c r="V216" s="6"/>
      <c r="W216" s="6"/>
    </row>
    <row r="217" spans="2:23" x14ac:dyDescent="0.25">
      <c r="O217" s="6"/>
      <c r="P217" s="70"/>
      <c r="Q217" s="6"/>
      <c r="R217" s="6"/>
      <c r="S217" s="6"/>
      <c r="T217" s="6"/>
      <c r="U217" s="6"/>
      <c r="V217" s="6"/>
      <c r="W217" s="6"/>
    </row>
    <row r="218" spans="2:23" x14ac:dyDescent="0.25">
      <c r="O218" s="6"/>
      <c r="P218" s="70"/>
      <c r="Q218" s="6"/>
      <c r="R218" s="6"/>
      <c r="S218" s="6"/>
      <c r="T218" s="6"/>
      <c r="U218" s="6"/>
      <c r="V218" s="6"/>
      <c r="W218" s="6"/>
    </row>
    <row r="219" spans="2:23" x14ac:dyDescent="0.25">
      <c r="O219" s="6"/>
      <c r="P219" s="70"/>
      <c r="Q219" s="6"/>
      <c r="R219" s="6"/>
      <c r="S219" s="6"/>
      <c r="T219" s="6"/>
      <c r="U219" s="6"/>
      <c r="V219" s="6"/>
      <c r="W219" s="6"/>
    </row>
    <row r="220" spans="2:23" x14ac:dyDescent="0.25">
      <c r="O220" s="6"/>
      <c r="P220" s="70"/>
      <c r="Q220" s="6"/>
      <c r="R220" s="6"/>
      <c r="S220" s="6"/>
      <c r="T220" s="6"/>
      <c r="U220" s="6"/>
      <c r="V220" s="6"/>
      <c r="W220" s="6"/>
    </row>
    <row r="221" spans="2:23" x14ac:dyDescent="0.25">
      <c r="O221" s="6"/>
      <c r="P221" s="70"/>
      <c r="Q221" s="6"/>
      <c r="R221" s="6"/>
      <c r="S221" s="6"/>
      <c r="T221" s="6"/>
      <c r="U221" s="6"/>
      <c r="V221" s="6"/>
      <c r="W221" s="6"/>
    </row>
    <row r="222" spans="2:23" x14ac:dyDescent="0.25">
      <c r="O222" s="6"/>
      <c r="P222" s="70"/>
      <c r="Q222" s="6"/>
      <c r="R222" s="6"/>
      <c r="S222" s="6"/>
      <c r="T222" s="6"/>
      <c r="U222" s="6"/>
      <c r="V222" s="6"/>
      <c r="W222" s="6"/>
    </row>
    <row r="223" spans="2:23" x14ac:dyDescent="0.25">
      <c r="O223" s="6"/>
      <c r="P223" s="70"/>
      <c r="Q223" s="6"/>
      <c r="R223" s="6"/>
      <c r="S223" s="6"/>
      <c r="T223" s="6"/>
      <c r="U223" s="6"/>
      <c r="V223" s="6"/>
      <c r="W223" s="6"/>
    </row>
    <row r="224" spans="2:23" x14ac:dyDescent="0.25">
      <c r="O224" s="6"/>
      <c r="P224" s="70"/>
      <c r="Q224" s="6"/>
      <c r="R224" s="6"/>
      <c r="S224" s="6"/>
      <c r="T224" s="6"/>
      <c r="U224" s="6"/>
      <c r="V224" s="6"/>
      <c r="W224" s="6"/>
    </row>
    <row r="225" spans="15:23" x14ac:dyDescent="0.25">
      <c r="O225" s="6"/>
      <c r="P225" s="70"/>
      <c r="Q225" s="6"/>
      <c r="R225" s="6"/>
      <c r="S225" s="6"/>
      <c r="T225" s="6"/>
      <c r="U225" s="6"/>
      <c r="V225" s="6"/>
      <c r="W225" s="6"/>
    </row>
    <row r="226" spans="15:23" x14ac:dyDescent="0.25">
      <c r="O226" s="6"/>
      <c r="P226" s="70"/>
      <c r="Q226" s="6"/>
      <c r="R226" s="6"/>
      <c r="S226" s="6"/>
      <c r="T226" s="6"/>
      <c r="U226" s="6"/>
      <c r="V226" s="6"/>
      <c r="W226" s="6"/>
    </row>
    <row r="227" spans="15:23" x14ac:dyDescent="0.25">
      <c r="O227" s="6"/>
      <c r="P227" s="70"/>
      <c r="Q227" s="6"/>
      <c r="R227" s="6"/>
      <c r="S227" s="6"/>
      <c r="T227" s="6"/>
      <c r="U227" s="6"/>
      <c r="V227" s="6"/>
      <c r="W227" s="6"/>
    </row>
    <row r="228" spans="15:23" x14ac:dyDescent="0.25">
      <c r="O228" s="6"/>
      <c r="P228" s="70"/>
      <c r="Q228" s="6"/>
      <c r="R228" s="6"/>
      <c r="S228" s="6"/>
      <c r="T228" s="6"/>
      <c r="U228" s="6"/>
      <c r="V228" s="6"/>
      <c r="W228" s="6"/>
    </row>
    <row r="229" spans="15:23" x14ac:dyDescent="0.25">
      <c r="O229" s="6"/>
      <c r="P229" s="70"/>
      <c r="Q229" s="6"/>
      <c r="R229" s="6"/>
      <c r="S229" s="6"/>
      <c r="T229" s="6"/>
      <c r="U229" s="6"/>
      <c r="V229" s="6"/>
      <c r="W229" s="6"/>
    </row>
    <row r="230" spans="15:23" x14ac:dyDescent="0.25">
      <c r="O230" s="6"/>
      <c r="P230" s="70"/>
      <c r="Q230" s="6"/>
      <c r="R230" s="6"/>
      <c r="S230" s="6"/>
      <c r="T230" s="6"/>
      <c r="U230" s="6"/>
      <c r="V230" s="6"/>
      <c r="W230" s="6"/>
    </row>
    <row r="231" spans="15:23" x14ac:dyDescent="0.25">
      <c r="O231" s="6"/>
      <c r="P231" s="70"/>
      <c r="Q231" s="6"/>
      <c r="R231" s="6"/>
      <c r="S231" s="6"/>
      <c r="T231" s="6"/>
      <c r="U231" s="6"/>
      <c r="V231" s="6"/>
      <c r="W231" s="6"/>
    </row>
    <row r="232" spans="15:23" x14ac:dyDescent="0.25">
      <c r="O232" s="6"/>
      <c r="P232" s="70"/>
      <c r="Q232" s="6"/>
      <c r="R232" s="6"/>
      <c r="S232" s="6"/>
      <c r="T232" s="6"/>
      <c r="U232" s="6"/>
      <c r="V232" s="6"/>
      <c r="W232" s="6"/>
    </row>
    <row r="233" spans="15:23" x14ac:dyDescent="0.25">
      <c r="O233" s="6"/>
      <c r="P233" s="70"/>
      <c r="Q233" s="6"/>
      <c r="R233" s="6"/>
      <c r="S233" s="6"/>
      <c r="T233" s="6"/>
      <c r="U233" s="6"/>
      <c r="V233" s="6"/>
      <c r="W233" s="6"/>
    </row>
    <row r="234" spans="15:23" x14ac:dyDescent="0.25">
      <c r="O234" s="6"/>
      <c r="P234" s="70"/>
      <c r="Q234" s="6"/>
      <c r="R234" s="6"/>
      <c r="S234" s="6"/>
      <c r="T234" s="6"/>
      <c r="U234" s="6"/>
      <c r="V234" s="6"/>
      <c r="W234" s="6"/>
    </row>
    <row r="235" spans="15:23" x14ac:dyDescent="0.25">
      <c r="O235" s="6"/>
      <c r="P235" s="70"/>
      <c r="Q235" s="6"/>
      <c r="R235" s="6"/>
      <c r="S235" s="6"/>
      <c r="T235" s="6"/>
      <c r="U235" s="6"/>
      <c r="V235" s="6"/>
      <c r="W235" s="6"/>
    </row>
    <row r="236" spans="15:23" x14ac:dyDescent="0.25">
      <c r="O236" s="6"/>
      <c r="P236" s="70"/>
      <c r="Q236" s="6"/>
      <c r="R236" s="6"/>
      <c r="S236" s="6"/>
      <c r="T236" s="6"/>
      <c r="U236" s="6"/>
      <c r="V236" s="6"/>
      <c r="W236" s="6"/>
    </row>
    <row r="237" spans="15:23" x14ac:dyDescent="0.25">
      <c r="O237" s="6"/>
      <c r="P237" s="70"/>
      <c r="Q237" s="6"/>
      <c r="R237" s="6"/>
      <c r="S237" s="6"/>
      <c r="T237" s="6"/>
      <c r="U237" s="6"/>
      <c r="V237" s="6"/>
      <c r="W237" s="6"/>
    </row>
    <row r="238" spans="15:23" x14ac:dyDescent="0.25">
      <c r="O238" s="6"/>
      <c r="P238" s="70"/>
      <c r="Q238" s="6"/>
      <c r="R238" s="6"/>
      <c r="S238" s="6"/>
      <c r="T238" s="6"/>
      <c r="U238" s="6"/>
      <c r="V238" s="6"/>
      <c r="W238" s="6"/>
    </row>
    <row r="239" spans="15:23" x14ac:dyDescent="0.25">
      <c r="O239" s="6"/>
      <c r="P239" s="70"/>
      <c r="Q239" s="6"/>
      <c r="R239" s="6"/>
      <c r="S239" s="6"/>
      <c r="T239" s="6"/>
      <c r="U239" s="6"/>
      <c r="V239" s="6"/>
      <c r="W239" s="6"/>
    </row>
    <row r="240" spans="15:23" x14ac:dyDescent="0.25">
      <c r="O240" s="6"/>
      <c r="P240" s="70"/>
      <c r="Q240" s="6"/>
      <c r="R240" s="6"/>
      <c r="S240" s="6"/>
      <c r="T240" s="6"/>
      <c r="U240" s="6"/>
      <c r="V240" s="6"/>
      <c r="W240" s="6"/>
    </row>
    <row r="241" spans="15:23" x14ac:dyDescent="0.25">
      <c r="O241" s="6"/>
      <c r="P241" s="70"/>
      <c r="Q241" s="6"/>
      <c r="R241" s="6"/>
      <c r="S241" s="6"/>
      <c r="T241" s="6"/>
      <c r="U241" s="6"/>
      <c r="V241" s="6"/>
      <c r="W241" s="6"/>
    </row>
    <row r="242" spans="15:23" x14ac:dyDescent="0.25">
      <c r="O242" s="6"/>
      <c r="P242" s="70"/>
      <c r="Q242" s="6"/>
      <c r="R242" s="6"/>
      <c r="S242" s="6"/>
      <c r="T242" s="6"/>
      <c r="U242" s="6"/>
      <c r="V242" s="6"/>
      <c r="W242" s="6"/>
    </row>
    <row r="243" spans="15:23" x14ac:dyDescent="0.25">
      <c r="O243" s="6"/>
      <c r="P243" s="70"/>
      <c r="Q243" s="6"/>
      <c r="R243" s="6"/>
      <c r="S243" s="6"/>
      <c r="T243" s="6"/>
      <c r="U243" s="6"/>
      <c r="V243" s="6"/>
      <c r="W243" s="6"/>
    </row>
    <row r="244" spans="15:23" x14ac:dyDescent="0.25">
      <c r="O244" s="6"/>
      <c r="P244" s="70"/>
      <c r="Q244" s="6"/>
      <c r="R244" s="6"/>
      <c r="S244" s="6"/>
      <c r="T244" s="6"/>
      <c r="U244" s="6"/>
      <c r="V244" s="6"/>
      <c r="W244" s="6"/>
    </row>
    <row r="245" spans="15:23" x14ac:dyDescent="0.25">
      <c r="O245" s="6"/>
      <c r="P245" s="70"/>
      <c r="Q245" s="6"/>
      <c r="R245" s="6"/>
      <c r="S245" s="6"/>
      <c r="T245" s="6"/>
      <c r="U245" s="6"/>
      <c r="V245" s="6"/>
      <c r="W245" s="6"/>
    </row>
    <row r="246" spans="15:23" x14ac:dyDescent="0.25">
      <c r="O246" s="6"/>
      <c r="P246" s="70"/>
      <c r="Q246" s="6"/>
      <c r="R246" s="6"/>
      <c r="S246" s="6"/>
      <c r="T246" s="6"/>
      <c r="U246" s="6"/>
      <c r="V246" s="6"/>
      <c r="W246" s="6"/>
    </row>
    <row r="247" spans="15:23" x14ac:dyDescent="0.25">
      <c r="O247" s="6"/>
      <c r="P247" s="70"/>
      <c r="Q247" s="6"/>
      <c r="R247" s="6"/>
      <c r="S247" s="6"/>
      <c r="T247" s="6"/>
      <c r="U247" s="6"/>
      <c r="V247" s="6"/>
      <c r="W247" s="6"/>
    </row>
    <row r="248" spans="15:23" x14ac:dyDescent="0.25">
      <c r="O248" s="6"/>
      <c r="P248" s="70"/>
      <c r="Q248" s="6"/>
      <c r="R248" s="6"/>
      <c r="S248" s="6"/>
      <c r="T248" s="6"/>
      <c r="U248" s="6"/>
      <c r="V248" s="6"/>
      <c r="W248" s="6"/>
    </row>
    <row r="249" spans="15:23" x14ac:dyDescent="0.25">
      <c r="O249" s="6"/>
      <c r="P249" s="70"/>
      <c r="Q249" s="6"/>
      <c r="R249" s="6"/>
      <c r="S249" s="6"/>
      <c r="T249" s="6"/>
      <c r="U249" s="6"/>
      <c r="V249" s="6"/>
      <c r="W249" s="6"/>
    </row>
    <row r="250" spans="15:23" x14ac:dyDescent="0.25">
      <c r="O250" s="6"/>
      <c r="P250" s="70"/>
      <c r="Q250" s="6"/>
      <c r="R250" s="6"/>
      <c r="S250" s="6"/>
      <c r="T250" s="6"/>
      <c r="U250" s="6"/>
      <c r="V250" s="6"/>
      <c r="W250" s="6"/>
    </row>
    <row r="251" spans="15:23" x14ac:dyDescent="0.25">
      <c r="O251" s="6"/>
      <c r="P251" s="70"/>
      <c r="Q251" s="6"/>
      <c r="R251" s="6"/>
      <c r="S251" s="6"/>
      <c r="T251" s="6"/>
      <c r="U251" s="6"/>
      <c r="V251" s="6"/>
      <c r="W251" s="6"/>
    </row>
    <row r="252" spans="15:23" x14ac:dyDescent="0.25">
      <c r="O252" s="6"/>
      <c r="P252" s="70"/>
      <c r="Q252" s="6"/>
      <c r="R252" s="6"/>
      <c r="S252" s="6"/>
      <c r="T252" s="6"/>
      <c r="U252" s="6"/>
      <c r="V252" s="6"/>
      <c r="W252" s="6"/>
    </row>
    <row r="253" spans="15:23" x14ac:dyDescent="0.25">
      <c r="O253" s="6"/>
      <c r="P253" s="70"/>
      <c r="Q253" s="6"/>
      <c r="R253" s="6"/>
      <c r="S253" s="6"/>
      <c r="T253" s="6"/>
      <c r="U253" s="6"/>
      <c r="V253" s="6"/>
      <c r="W253" s="6"/>
    </row>
    <row r="254" spans="15:23" x14ac:dyDescent="0.25">
      <c r="O254" s="6"/>
      <c r="P254" s="70"/>
      <c r="Q254" s="6"/>
      <c r="R254" s="6"/>
      <c r="S254" s="6"/>
      <c r="T254" s="6"/>
      <c r="U254" s="6"/>
      <c r="V254" s="6"/>
      <c r="W254" s="6"/>
    </row>
    <row r="255" spans="15:23" x14ac:dyDescent="0.25">
      <c r="O255" s="6"/>
      <c r="P255" s="70"/>
      <c r="Q255" s="6"/>
      <c r="R255" s="6"/>
      <c r="S255" s="6"/>
      <c r="T255" s="6"/>
      <c r="U255" s="6"/>
      <c r="V255" s="6"/>
      <c r="W255" s="6"/>
    </row>
    <row r="256" spans="15:23" x14ac:dyDescent="0.25">
      <c r="O256" s="6"/>
      <c r="P256" s="70"/>
      <c r="Q256" s="6"/>
      <c r="R256" s="6"/>
      <c r="S256" s="6"/>
      <c r="T256" s="6"/>
      <c r="U256" s="6"/>
      <c r="V256" s="6"/>
      <c r="W256" s="6"/>
    </row>
    <row r="257" spans="15:23" x14ac:dyDescent="0.25">
      <c r="O257" s="6"/>
      <c r="P257" s="70"/>
      <c r="Q257" s="6"/>
      <c r="R257" s="6"/>
      <c r="S257" s="6"/>
      <c r="T257" s="6"/>
      <c r="U257" s="6"/>
      <c r="V257" s="6"/>
      <c r="W257" s="6"/>
    </row>
    <row r="258" spans="15:23" x14ac:dyDescent="0.25">
      <c r="O258" s="6"/>
      <c r="P258" s="70"/>
      <c r="Q258" s="6"/>
      <c r="R258" s="6"/>
      <c r="S258" s="6"/>
      <c r="T258" s="6"/>
      <c r="U258" s="6"/>
      <c r="V258" s="6"/>
      <c r="W258" s="6"/>
    </row>
    <row r="259" spans="15:23" x14ac:dyDescent="0.25">
      <c r="O259" s="6"/>
      <c r="P259" s="70"/>
      <c r="Q259" s="6"/>
      <c r="R259" s="6"/>
      <c r="S259" s="6"/>
      <c r="T259" s="6"/>
      <c r="U259" s="6"/>
      <c r="V259" s="6"/>
      <c r="W259" s="6"/>
    </row>
    <row r="260" spans="15:23" x14ac:dyDescent="0.25">
      <c r="O260" s="6"/>
      <c r="P260" s="70"/>
      <c r="Q260" s="6"/>
      <c r="R260" s="6"/>
      <c r="S260" s="6"/>
      <c r="T260" s="6"/>
      <c r="U260" s="6"/>
      <c r="V260" s="6"/>
      <c r="W260" s="6"/>
    </row>
    <row r="261" spans="15:23" x14ac:dyDescent="0.25">
      <c r="O261" s="6"/>
      <c r="P261" s="70"/>
      <c r="Q261" s="6"/>
      <c r="R261" s="6"/>
      <c r="S261" s="6"/>
      <c r="T261" s="6"/>
      <c r="U261" s="6"/>
      <c r="V261" s="6"/>
      <c r="W261" s="6"/>
    </row>
    <row r="262" spans="15:23" x14ac:dyDescent="0.25">
      <c r="O262" s="6"/>
      <c r="P262" s="70"/>
      <c r="Q262" s="6"/>
      <c r="R262" s="6"/>
      <c r="S262" s="6"/>
      <c r="T262" s="6"/>
      <c r="U262" s="6"/>
      <c r="V262" s="6"/>
      <c r="W262" s="6"/>
    </row>
    <row r="263" spans="15:23" x14ac:dyDescent="0.25">
      <c r="O263" s="6"/>
      <c r="P263" s="70"/>
      <c r="Q263" s="6"/>
      <c r="R263" s="6"/>
      <c r="S263" s="6"/>
      <c r="T263" s="6"/>
      <c r="U263" s="6"/>
      <c r="V263" s="6"/>
      <c r="W263" s="6"/>
    </row>
    <row r="264" spans="15:23" x14ac:dyDescent="0.25">
      <c r="O264" s="6"/>
      <c r="P264" s="70"/>
      <c r="Q264" s="6"/>
      <c r="R264" s="6"/>
      <c r="S264" s="6"/>
      <c r="T264" s="6"/>
      <c r="U264" s="6"/>
      <c r="V264" s="6"/>
      <c r="W264" s="6"/>
    </row>
    <row r="265" spans="15:23" x14ac:dyDescent="0.25">
      <c r="O265" s="6"/>
      <c r="P265" s="70"/>
      <c r="Q265" s="6"/>
      <c r="R265" s="6"/>
      <c r="S265" s="6"/>
      <c r="T265" s="6"/>
      <c r="U265" s="6"/>
      <c r="V265" s="6"/>
      <c r="W265" s="6"/>
    </row>
    <row r="266" spans="15:23" x14ac:dyDescent="0.25">
      <c r="O266" s="6"/>
      <c r="P266" s="70"/>
      <c r="Q266" s="6"/>
      <c r="R266" s="6"/>
      <c r="S266" s="6"/>
      <c r="T266" s="6"/>
      <c r="U266" s="6"/>
      <c r="V266" s="6"/>
      <c r="W266" s="6"/>
    </row>
    <row r="267" spans="15:23" x14ac:dyDescent="0.25">
      <c r="O267" s="6"/>
      <c r="P267" s="70"/>
      <c r="Q267" s="6"/>
      <c r="R267" s="6"/>
      <c r="S267" s="6"/>
      <c r="T267" s="6"/>
      <c r="U267" s="6"/>
      <c r="V267" s="6"/>
      <c r="W267" s="6"/>
    </row>
    <row r="268" spans="15:23" x14ac:dyDescent="0.25">
      <c r="O268" s="6"/>
      <c r="P268" s="70"/>
      <c r="Q268" s="6"/>
      <c r="R268" s="6"/>
      <c r="S268" s="6"/>
      <c r="T268" s="6"/>
      <c r="U268" s="6"/>
      <c r="V268" s="6"/>
      <c r="W268" s="6"/>
    </row>
    <row r="269" spans="15:23" x14ac:dyDescent="0.25">
      <c r="O269" s="6"/>
      <c r="P269" s="70"/>
      <c r="Q269" s="6"/>
      <c r="R269" s="6"/>
      <c r="S269" s="6"/>
      <c r="T269" s="6"/>
      <c r="U269" s="6"/>
      <c r="V269" s="6"/>
      <c r="W269" s="6"/>
    </row>
    <row r="270" spans="15:23" x14ac:dyDescent="0.25">
      <c r="O270" s="6"/>
      <c r="P270" s="70"/>
      <c r="Q270" s="6"/>
      <c r="R270" s="6"/>
      <c r="S270" s="6"/>
      <c r="T270" s="6"/>
      <c r="U270" s="6"/>
      <c r="V270" s="6"/>
      <c r="W270" s="6"/>
    </row>
    <row r="271" spans="15:23" x14ac:dyDescent="0.25">
      <c r="O271" s="6"/>
      <c r="P271" s="70"/>
      <c r="Q271" s="6"/>
      <c r="R271" s="6"/>
      <c r="S271" s="6"/>
      <c r="T271" s="6"/>
      <c r="U271" s="6"/>
      <c r="V271" s="6"/>
      <c r="W271" s="6"/>
    </row>
    <row r="272" spans="15:23" x14ac:dyDescent="0.25">
      <c r="O272" s="6"/>
      <c r="P272" s="70"/>
      <c r="Q272" s="6"/>
      <c r="R272" s="6"/>
      <c r="S272" s="6"/>
      <c r="T272" s="6"/>
      <c r="U272" s="6"/>
      <c r="V272" s="6"/>
      <c r="W272" s="6"/>
    </row>
    <row r="273" spans="15:23" x14ac:dyDescent="0.25">
      <c r="O273" s="6"/>
      <c r="P273" s="70"/>
      <c r="Q273" s="6"/>
      <c r="R273" s="6"/>
      <c r="S273" s="6"/>
      <c r="T273" s="6"/>
      <c r="U273" s="6"/>
      <c r="V273" s="6"/>
      <c r="W273" s="6"/>
    </row>
    <row r="274" spans="15:23" x14ac:dyDescent="0.25">
      <c r="O274" s="6"/>
      <c r="P274" s="70"/>
      <c r="Q274" s="6"/>
      <c r="R274" s="6"/>
      <c r="S274" s="6"/>
      <c r="T274" s="6"/>
      <c r="U274" s="6"/>
      <c r="V274" s="6"/>
      <c r="W274" s="6"/>
    </row>
    <row r="275" spans="15:23" x14ac:dyDescent="0.25">
      <c r="O275" s="6"/>
      <c r="P275" s="70"/>
      <c r="Q275" s="6"/>
      <c r="R275" s="6"/>
      <c r="S275" s="6"/>
      <c r="T275" s="6"/>
      <c r="U275" s="6"/>
      <c r="V275" s="6"/>
      <c r="W275" s="6"/>
    </row>
    <row r="276" spans="15:23" x14ac:dyDescent="0.25">
      <c r="O276" s="6"/>
      <c r="P276" s="70"/>
      <c r="Q276" s="6"/>
      <c r="R276" s="6"/>
      <c r="S276" s="6"/>
      <c r="T276" s="6"/>
      <c r="U276" s="6"/>
      <c r="V276" s="6"/>
      <c r="W276" s="6"/>
    </row>
  </sheetData>
  <conditionalFormatting sqref="A1:A191 A198:A1048576">
    <cfRule type="duplicateValues" dxfId="1021" priority="796"/>
  </conditionalFormatting>
  <conditionalFormatting sqref="A192">
    <cfRule type="duplicateValues" dxfId="1020" priority="795"/>
  </conditionalFormatting>
  <conditionalFormatting sqref="A1:A192 A198:A1048576">
    <cfRule type="duplicateValues" dxfId="1019" priority="794"/>
  </conditionalFormatting>
  <conditionalFormatting sqref="K2">
    <cfRule type="cellIs" dxfId="1018" priority="788" operator="equal">
      <formula>0</formula>
    </cfRule>
  </conditionalFormatting>
  <conditionalFormatting sqref="K3:K187">
    <cfRule type="cellIs" dxfId="1017" priority="789" operator="equal">
      <formula>0</formula>
    </cfRule>
  </conditionalFormatting>
  <conditionalFormatting sqref="O2">
    <cfRule type="cellIs" dxfId="1016" priority="785" operator="equal">
      <formula>0</formula>
    </cfRule>
  </conditionalFormatting>
  <conditionalFormatting sqref="O3:O187">
    <cfRule type="cellIs" dxfId="1015" priority="786" operator="equal">
      <formula>0</formula>
    </cfRule>
  </conditionalFormatting>
  <conditionalFormatting sqref="N217:N1048576 N1:N204">
    <cfRule type="duplicateValues" dxfId="1014" priority="784"/>
  </conditionalFormatting>
  <conditionalFormatting sqref="N191:N204">
    <cfRule type="duplicateValues" dxfId="1013" priority="787"/>
  </conditionalFormatting>
  <conditionalFormatting sqref="N1:N204 N211:N1048576">
    <cfRule type="duplicateValues" dxfId="1012" priority="783"/>
  </conditionalFormatting>
  <conditionalFormatting sqref="S2">
    <cfRule type="cellIs" dxfId="1011" priority="780" operator="equal">
      <formula>0</formula>
    </cfRule>
  </conditionalFormatting>
  <conditionalFormatting sqref="S3:S187">
    <cfRule type="cellIs" dxfId="1010" priority="781" operator="equal">
      <formula>0</formula>
    </cfRule>
  </conditionalFormatting>
  <conditionalFormatting sqref="R1:R189 R197:R1048576">
    <cfRule type="duplicateValues" dxfId="1009" priority="779"/>
  </conditionalFormatting>
  <conditionalFormatting sqref="R197:R274">
    <cfRule type="duplicateValues" dxfId="1008" priority="782"/>
  </conditionalFormatting>
  <conditionalFormatting sqref="R196">
    <cfRule type="duplicateValues" dxfId="1007" priority="778"/>
  </conditionalFormatting>
  <conditionalFormatting sqref="R1:R189 R196:R1048576">
    <cfRule type="duplicateValues" dxfId="1006" priority="777"/>
  </conditionalFormatting>
  <conditionalFormatting sqref="A198:A1048576 A1:A193">
    <cfRule type="duplicateValues" dxfId="1005" priority="776"/>
  </conditionalFormatting>
  <conditionalFormatting sqref="A194:A197">
    <cfRule type="duplicateValues" dxfId="1004" priority="774"/>
  </conditionalFormatting>
  <conditionalFormatting sqref="A194:A197">
    <cfRule type="duplicateValues" dxfId="1003" priority="775"/>
  </conditionalFormatting>
  <conditionalFormatting sqref="A1:A1048576">
    <cfRule type="duplicateValues" dxfId="1002" priority="773"/>
  </conditionalFormatting>
  <conditionalFormatting sqref="B217:B1048576 B2:B198">
    <cfRule type="duplicateValues" dxfId="1001" priority="771"/>
  </conditionalFormatting>
  <conditionalFormatting sqref="B191:B198">
    <cfRule type="duplicateValues" dxfId="1000" priority="772"/>
  </conditionalFormatting>
  <conditionalFormatting sqref="B2:B198 B211:B1048576">
    <cfRule type="duplicateValues" dxfId="999" priority="770"/>
  </conditionalFormatting>
  <conditionalFormatting sqref="B1">
    <cfRule type="duplicateValues" dxfId="998" priority="769"/>
  </conditionalFormatting>
  <conditionalFormatting sqref="V2">
    <cfRule type="duplicateValues" dxfId="997" priority="768"/>
  </conditionalFormatting>
  <conditionalFormatting sqref="V2">
    <cfRule type="duplicateValues" dxfId="996" priority="767"/>
  </conditionalFormatting>
  <conditionalFormatting sqref="V3">
    <cfRule type="duplicateValues" dxfId="995" priority="766"/>
  </conditionalFormatting>
  <conditionalFormatting sqref="V3">
    <cfRule type="duplicateValues" dxfId="994" priority="765"/>
  </conditionalFormatting>
  <conditionalFormatting sqref="V4">
    <cfRule type="duplicateValues" dxfId="993" priority="764"/>
  </conditionalFormatting>
  <conditionalFormatting sqref="V4">
    <cfRule type="duplicateValues" dxfId="992" priority="763"/>
  </conditionalFormatting>
  <conditionalFormatting sqref="V5">
    <cfRule type="duplicateValues" dxfId="991" priority="762"/>
  </conditionalFormatting>
  <conditionalFormatting sqref="V5">
    <cfRule type="duplicateValues" dxfId="990" priority="761"/>
  </conditionalFormatting>
  <conditionalFormatting sqref="V6">
    <cfRule type="duplicateValues" dxfId="989" priority="760"/>
  </conditionalFormatting>
  <conditionalFormatting sqref="V6">
    <cfRule type="duplicateValues" dxfId="988" priority="759"/>
  </conditionalFormatting>
  <conditionalFormatting sqref="V7">
    <cfRule type="duplicateValues" dxfId="987" priority="758"/>
  </conditionalFormatting>
  <conditionalFormatting sqref="V7">
    <cfRule type="duplicateValues" dxfId="986" priority="757"/>
  </conditionalFormatting>
  <conditionalFormatting sqref="V8">
    <cfRule type="duplicateValues" dxfId="985" priority="756"/>
  </conditionalFormatting>
  <conditionalFormatting sqref="V8">
    <cfRule type="duplicateValues" dxfId="984" priority="755"/>
  </conditionalFormatting>
  <conditionalFormatting sqref="V9">
    <cfRule type="duplicateValues" dxfId="983" priority="754"/>
  </conditionalFormatting>
  <conditionalFormatting sqref="V9">
    <cfRule type="duplicateValues" dxfId="982" priority="753"/>
  </conditionalFormatting>
  <conditionalFormatting sqref="V10">
    <cfRule type="duplicateValues" dxfId="981" priority="752"/>
  </conditionalFormatting>
  <conditionalFormatting sqref="V10">
    <cfRule type="duplicateValues" dxfId="980" priority="751"/>
  </conditionalFormatting>
  <conditionalFormatting sqref="V11">
    <cfRule type="duplicateValues" dxfId="979" priority="750"/>
  </conditionalFormatting>
  <conditionalFormatting sqref="V11">
    <cfRule type="duplicateValues" dxfId="978" priority="749"/>
  </conditionalFormatting>
  <conditionalFormatting sqref="V12">
    <cfRule type="duplicateValues" dxfId="977" priority="748"/>
  </conditionalFormatting>
  <conditionalFormatting sqref="V12">
    <cfRule type="duplicateValues" dxfId="976" priority="747"/>
  </conditionalFormatting>
  <conditionalFormatting sqref="V13">
    <cfRule type="duplicateValues" dxfId="975" priority="746"/>
  </conditionalFormatting>
  <conditionalFormatting sqref="V13">
    <cfRule type="duplicateValues" dxfId="974" priority="745"/>
  </conditionalFormatting>
  <conditionalFormatting sqref="V14">
    <cfRule type="duplicateValues" dxfId="973" priority="744"/>
  </conditionalFormatting>
  <conditionalFormatting sqref="V14">
    <cfRule type="duplicateValues" dxfId="972" priority="743"/>
  </conditionalFormatting>
  <conditionalFormatting sqref="V15">
    <cfRule type="duplicateValues" dxfId="971" priority="742"/>
  </conditionalFormatting>
  <conditionalFormatting sqref="V15">
    <cfRule type="duplicateValues" dxfId="970" priority="741"/>
  </conditionalFormatting>
  <conditionalFormatting sqref="V16">
    <cfRule type="duplicateValues" dxfId="969" priority="740"/>
  </conditionalFormatting>
  <conditionalFormatting sqref="V16">
    <cfRule type="duplicateValues" dxfId="968" priority="739"/>
  </conditionalFormatting>
  <conditionalFormatting sqref="V17">
    <cfRule type="duplicateValues" dxfId="967" priority="738"/>
  </conditionalFormatting>
  <conditionalFormatting sqref="V17">
    <cfRule type="duplicateValues" dxfId="966" priority="737"/>
  </conditionalFormatting>
  <conditionalFormatting sqref="V18">
    <cfRule type="duplicateValues" dxfId="965" priority="736"/>
  </conditionalFormatting>
  <conditionalFormatting sqref="V18">
    <cfRule type="duplicateValues" dxfId="964" priority="735"/>
  </conditionalFormatting>
  <conditionalFormatting sqref="V19">
    <cfRule type="duplicateValues" dxfId="963" priority="734"/>
  </conditionalFormatting>
  <conditionalFormatting sqref="V19">
    <cfRule type="duplicateValues" dxfId="962" priority="733"/>
  </conditionalFormatting>
  <conditionalFormatting sqref="V20">
    <cfRule type="duplicateValues" dxfId="961" priority="732"/>
  </conditionalFormatting>
  <conditionalFormatting sqref="V20">
    <cfRule type="duplicateValues" dxfId="960" priority="731"/>
  </conditionalFormatting>
  <conditionalFormatting sqref="V21">
    <cfRule type="duplicateValues" dxfId="959" priority="730"/>
  </conditionalFormatting>
  <conditionalFormatting sqref="V21">
    <cfRule type="duplicateValues" dxfId="958" priority="729"/>
  </conditionalFormatting>
  <conditionalFormatting sqref="V22">
    <cfRule type="duplicateValues" dxfId="957" priority="728"/>
  </conditionalFormatting>
  <conditionalFormatting sqref="V22">
    <cfRule type="duplicateValues" dxfId="956" priority="727"/>
  </conditionalFormatting>
  <conditionalFormatting sqref="V23">
    <cfRule type="duplicateValues" dxfId="955" priority="726"/>
  </conditionalFormatting>
  <conditionalFormatting sqref="V23">
    <cfRule type="duplicateValues" dxfId="954" priority="725"/>
  </conditionalFormatting>
  <conditionalFormatting sqref="V24">
    <cfRule type="duplicateValues" dxfId="953" priority="724"/>
  </conditionalFormatting>
  <conditionalFormatting sqref="V24">
    <cfRule type="duplicateValues" dxfId="952" priority="723"/>
  </conditionalFormatting>
  <conditionalFormatting sqref="V25">
    <cfRule type="duplicateValues" dxfId="951" priority="722"/>
  </conditionalFormatting>
  <conditionalFormatting sqref="V25">
    <cfRule type="duplicateValues" dxfId="950" priority="721"/>
  </conditionalFormatting>
  <conditionalFormatting sqref="V26">
    <cfRule type="duplicateValues" dxfId="949" priority="720"/>
  </conditionalFormatting>
  <conditionalFormatting sqref="V26">
    <cfRule type="duplicateValues" dxfId="948" priority="719"/>
  </conditionalFormatting>
  <conditionalFormatting sqref="V27">
    <cfRule type="duplicateValues" dxfId="947" priority="718"/>
  </conditionalFormatting>
  <conditionalFormatting sqref="V27">
    <cfRule type="duplicateValues" dxfId="946" priority="717"/>
  </conditionalFormatting>
  <conditionalFormatting sqref="V28">
    <cfRule type="duplicateValues" dxfId="945" priority="716"/>
  </conditionalFormatting>
  <conditionalFormatting sqref="V28">
    <cfRule type="duplicateValues" dxfId="944" priority="715"/>
  </conditionalFormatting>
  <conditionalFormatting sqref="V29">
    <cfRule type="duplicateValues" dxfId="943" priority="714"/>
  </conditionalFormatting>
  <conditionalFormatting sqref="V29">
    <cfRule type="duplicateValues" dxfId="942" priority="713"/>
  </conditionalFormatting>
  <conditionalFormatting sqref="V30">
    <cfRule type="duplicateValues" dxfId="941" priority="712"/>
  </conditionalFormatting>
  <conditionalFormatting sqref="V30">
    <cfRule type="duplicateValues" dxfId="940" priority="711"/>
  </conditionalFormatting>
  <conditionalFormatting sqref="V31">
    <cfRule type="duplicateValues" dxfId="939" priority="710"/>
  </conditionalFormatting>
  <conditionalFormatting sqref="V31">
    <cfRule type="duplicateValues" dxfId="938" priority="709"/>
  </conditionalFormatting>
  <conditionalFormatting sqref="V32">
    <cfRule type="duplicateValues" dxfId="937" priority="708"/>
  </conditionalFormatting>
  <conditionalFormatting sqref="V32">
    <cfRule type="duplicateValues" dxfId="936" priority="707"/>
  </conditionalFormatting>
  <conditionalFormatting sqref="V33">
    <cfRule type="duplicateValues" dxfId="935" priority="706"/>
  </conditionalFormatting>
  <conditionalFormatting sqref="V33">
    <cfRule type="duplicateValues" dxfId="934" priority="705"/>
  </conditionalFormatting>
  <conditionalFormatting sqref="V34">
    <cfRule type="duplicateValues" dxfId="933" priority="704"/>
  </conditionalFormatting>
  <conditionalFormatting sqref="V34">
    <cfRule type="duplicateValues" dxfId="932" priority="703"/>
  </conditionalFormatting>
  <conditionalFormatting sqref="V35">
    <cfRule type="duplicateValues" dxfId="931" priority="702"/>
  </conditionalFormatting>
  <conditionalFormatting sqref="V35">
    <cfRule type="duplicateValues" dxfId="930" priority="701"/>
  </conditionalFormatting>
  <conditionalFormatting sqref="V36">
    <cfRule type="duplicateValues" dxfId="929" priority="700"/>
  </conditionalFormatting>
  <conditionalFormatting sqref="V36">
    <cfRule type="duplicateValues" dxfId="928" priority="699"/>
  </conditionalFormatting>
  <conditionalFormatting sqref="V37">
    <cfRule type="duplicateValues" dxfId="927" priority="698"/>
  </conditionalFormatting>
  <conditionalFormatting sqref="V37">
    <cfRule type="duplicateValues" dxfId="926" priority="697"/>
  </conditionalFormatting>
  <conditionalFormatting sqref="V38">
    <cfRule type="duplicateValues" dxfId="925" priority="696"/>
  </conditionalFormatting>
  <conditionalFormatting sqref="V38">
    <cfRule type="duplicateValues" dxfId="924" priority="695"/>
  </conditionalFormatting>
  <conditionalFormatting sqref="V39">
    <cfRule type="duplicateValues" dxfId="923" priority="694"/>
  </conditionalFormatting>
  <conditionalFormatting sqref="V39">
    <cfRule type="duplicateValues" dxfId="922" priority="693"/>
  </conditionalFormatting>
  <conditionalFormatting sqref="V40">
    <cfRule type="duplicateValues" dxfId="921" priority="692"/>
  </conditionalFormatting>
  <conditionalFormatting sqref="V40">
    <cfRule type="duplicateValues" dxfId="920" priority="691"/>
  </conditionalFormatting>
  <conditionalFormatting sqref="V41">
    <cfRule type="duplicateValues" dxfId="919" priority="690"/>
  </conditionalFormatting>
  <conditionalFormatting sqref="V41">
    <cfRule type="duplicateValues" dxfId="918" priority="689"/>
  </conditionalFormatting>
  <conditionalFormatting sqref="V42">
    <cfRule type="duplicateValues" dxfId="917" priority="688"/>
  </conditionalFormatting>
  <conditionalFormatting sqref="V42">
    <cfRule type="duplicateValues" dxfId="916" priority="687"/>
  </conditionalFormatting>
  <conditionalFormatting sqref="V43">
    <cfRule type="duplicateValues" dxfId="915" priority="686"/>
  </conditionalFormatting>
  <conditionalFormatting sqref="V43">
    <cfRule type="duplicateValues" dxfId="914" priority="685"/>
  </conditionalFormatting>
  <conditionalFormatting sqref="V44">
    <cfRule type="duplicateValues" dxfId="913" priority="684"/>
  </conditionalFormatting>
  <conditionalFormatting sqref="V44">
    <cfRule type="duplicateValues" dxfId="912" priority="683"/>
  </conditionalFormatting>
  <conditionalFormatting sqref="V45">
    <cfRule type="duplicateValues" dxfId="911" priority="682"/>
  </conditionalFormatting>
  <conditionalFormatting sqref="V45">
    <cfRule type="duplicateValues" dxfId="910" priority="681"/>
  </conditionalFormatting>
  <conditionalFormatting sqref="V46">
    <cfRule type="duplicateValues" dxfId="909" priority="680"/>
  </conditionalFormatting>
  <conditionalFormatting sqref="V46">
    <cfRule type="duplicateValues" dxfId="908" priority="679"/>
  </conditionalFormatting>
  <conditionalFormatting sqref="V47">
    <cfRule type="duplicateValues" dxfId="907" priority="678"/>
  </conditionalFormatting>
  <conditionalFormatting sqref="V47">
    <cfRule type="duplicateValues" dxfId="906" priority="677"/>
  </conditionalFormatting>
  <conditionalFormatting sqref="V48">
    <cfRule type="duplicateValues" dxfId="905" priority="676"/>
  </conditionalFormatting>
  <conditionalFormatting sqref="V48">
    <cfRule type="duplicateValues" dxfId="904" priority="675"/>
  </conditionalFormatting>
  <conditionalFormatting sqref="V49">
    <cfRule type="duplicateValues" dxfId="903" priority="674"/>
  </conditionalFormatting>
  <conditionalFormatting sqref="V49">
    <cfRule type="duplicateValues" dxfId="902" priority="673"/>
  </conditionalFormatting>
  <conditionalFormatting sqref="V50">
    <cfRule type="duplicateValues" dxfId="901" priority="672"/>
  </conditionalFormatting>
  <conditionalFormatting sqref="V50">
    <cfRule type="duplicateValues" dxfId="900" priority="671"/>
  </conditionalFormatting>
  <conditionalFormatting sqref="V51">
    <cfRule type="duplicateValues" dxfId="899" priority="670"/>
  </conditionalFormatting>
  <conditionalFormatting sqref="V51">
    <cfRule type="duplicateValues" dxfId="898" priority="669"/>
  </conditionalFormatting>
  <conditionalFormatting sqref="V52">
    <cfRule type="duplicateValues" dxfId="897" priority="668"/>
  </conditionalFormatting>
  <conditionalFormatting sqref="V52">
    <cfRule type="duplicateValues" dxfId="896" priority="667"/>
  </conditionalFormatting>
  <conditionalFormatting sqref="V53">
    <cfRule type="duplicateValues" dxfId="895" priority="666"/>
  </conditionalFormatting>
  <conditionalFormatting sqref="V53">
    <cfRule type="duplicateValues" dxfId="894" priority="665"/>
  </conditionalFormatting>
  <conditionalFormatting sqref="V54">
    <cfRule type="duplicateValues" dxfId="893" priority="664"/>
  </conditionalFormatting>
  <conditionalFormatting sqref="V54">
    <cfRule type="duplicateValues" dxfId="892" priority="663"/>
  </conditionalFormatting>
  <conditionalFormatting sqref="V55">
    <cfRule type="duplicateValues" dxfId="891" priority="662"/>
  </conditionalFormatting>
  <conditionalFormatting sqref="V55">
    <cfRule type="duplicateValues" dxfId="890" priority="661"/>
  </conditionalFormatting>
  <conditionalFormatting sqref="V56">
    <cfRule type="duplicateValues" dxfId="889" priority="660"/>
  </conditionalFormatting>
  <conditionalFormatting sqref="V56">
    <cfRule type="duplicateValues" dxfId="888" priority="659"/>
  </conditionalFormatting>
  <conditionalFormatting sqref="V57">
    <cfRule type="duplicateValues" dxfId="887" priority="658"/>
  </conditionalFormatting>
  <conditionalFormatting sqref="V57">
    <cfRule type="duplicateValues" dxfId="886" priority="657"/>
  </conditionalFormatting>
  <conditionalFormatting sqref="V58">
    <cfRule type="duplicateValues" dxfId="885" priority="656"/>
  </conditionalFormatting>
  <conditionalFormatting sqref="V58">
    <cfRule type="duplicateValues" dxfId="884" priority="655"/>
  </conditionalFormatting>
  <conditionalFormatting sqref="V59">
    <cfRule type="duplicateValues" dxfId="883" priority="654"/>
  </conditionalFormatting>
  <conditionalFormatting sqref="V59">
    <cfRule type="duplicateValues" dxfId="882" priority="653"/>
  </conditionalFormatting>
  <conditionalFormatting sqref="V60">
    <cfRule type="duplicateValues" dxfId="881" priority="652"/>
  </conditionalFormatting>
  <conditionalFormatting sqref="V60">
    <cfRule type="duplicateValues" dxfId="880" priority="651"/>
  </conditionalFormatting>
  <conditionalFormatting sqref="V61">
    <cfRule type="duplicateValues" dxfId="879" priority="650"/>
  </conditionalFormatting>
  <conditionalFormatting sqref="V61">
    <cfRule type="duplicateValues" dxfId="878" priority="649"/>
  </conditionalFormatting>
  <conditionalFormatting sqref="V62">
    <cfRule type="duplicateValues" dxfId="877" priority="648"/>
  </conditionalFormatting>
  <conditionalFormatting sqref="V62">
    <cfRule type="duplicateValues" dxfId="876" priority="647"/>
  </conditionalFormatting>
  <conditionalFormatting sqref="V63">
    <cfRule type="duplicateValues" dxfId="875" priority="646"/>
  </conditionalFormatting>
  <conditionalFormatting sqref="V63">
    <cfRule type="duplicateValues" dxfId="874" priority="645"/>
  </conditionalFormatting>
  <conditionalFormatting sqref="V64">
    <cfRule type="duplicateValues" dxfId="873" priority="644"/>
  </conditionalFormatting>
  <conditionalFormatting sqref="V64">
    <cfRule type="duplicateValues" dxfId="872" priority="643"/>
  </conditionalFormatting>
  <conditionalFormatting sqref="V65">
    <cfRule type="duplicateValues" dxfId="871" priority="642"/>
  </conditionalFormatting>
  <conditionalFormatting sqref="V65">
    <cfRule type="duplicateValues" dxfId="870" priority="641"/>
  </conditionalFormatting>
  <conditionalFormatting sqref="V66">
    <cfRule type="duplicateValues" dxfId="869" priority="640"/>
  </conditionalFormatting>
  <conditionalFormatting sqref="V66">
    <cfRule type="duplicateValues" dxfId="868" priority="639"/>
  </conditionalFormatting>
  <conditionalFormatting sqref="V67">
    <cfRule type="duplicateValues" dxfId="867" priority="638"/>
  </conditionalFormatting>
  <conditionalFormatting sqref="V67">
    <cfRule type="duplicateValues" dxfId="866" priority="637"/>
  </conditionalFormatting>
  <conditionalFormatting sqref="V68">
    <cfRule type="duplicateValues" dxfId="865" priority="636"/>
  </conditionalFormatting>
  <conditionalFormatting sqref="V68">
    <cfRule type="duplicateValues" dxfId="864" priority="635"/>
  </conditionalFormatting>
  <conditionalFormatting sqref="V69">
    <cfRule type="duplicateValues" dxfId="863" priority="634"/>
  </conditionalFormatting>
  <conditionalFormatting sqref="V69">
    <cfRule type="duplicateValues" dxfId="862" priority="633"/>
  </conditionalFormatting>
  <conditionalFormatting sqref="V70">
    <cfRule type="duplicateValues" dxfId="861" priority="632"/>
  </conditionalFormatting>
  <conditionalFormatting sqref="V70">
    <cfRule type="duplicateValues" dxfId="860" priority="631"/>
  </conditionalFormatting>
  <conditionalFormatting sqref="V71">
    <cfRule type="duplicateValues" dxfId="859" priority="630"/>
  </conditionalFormatting>
  <conditionalFormatting sqref="V71">
    <cfRule type="duplicateValues" dxfId="858" priority="629"/>
  </conditionalFormatting>
  <conditionalFormatting sqref="V72">
    <cfRule type="duplicateValues" dxfId="857" priority="628"/>
  </conditionalFormatting>
  <conditionalFormatting sqref="V72">
    <cfRule type="duplicateValues" dxfId="856" priority="627"/>
  </conditionalFormatting>
  <conditionalFormatting sqref="V73">
    <cfRule type="duplicateValues" dxfId="855" priority="626"/>
  </conditionalFormatting>
  <conditionalFormatting sqref="V73">
    <cfRule type="duplicateValues" dxfId="854" priority="625"/>
  </conditionalFormatting>
  <conditionalFormatting sqref="V74">
    <cfRule type="duplicateValues" dxfId="853" priority="624"/>
  </conditionalFormatting>
  <conditionalFormatting sqref="V74">
    <cfRule type="duplicateValues" dxfId="852" priority="623"/>
  </conditionalFormatting>
  <conditionalFormatting sqref="V75">
    <cfRule type="duplicateValues" dxfId="851" priority="622"/>
  </conditionalFormatting>
  <conditionalFormatting sqref="V75">
    <cfRule type="duplicateValues" dxfId="850" priority="621"/>
  </conditionalFormatting>
  <conditionalFormatting sqref="V76">
    <cfRule type="duplicateValues" dxfId="849" priority="620"/>
  </conditionalFormatting>
  <conditionalFormatting sqref="V76">
    <cfRule type="duplicateValues" dxfId="848" priority="619"/>
  </conditionalFormatting>
  <conditionalFormatting sqref="V77">
    <cfRule type="duplicateValues" dxfId="847" priority="618"/>
  </conditionalFormatting>
  <conditionalFormatting sqref="V77">
    <cfRule type="duplicateValues" dxfId="846" priority="617"/>
  </conditionalFormatting>
  <conditionalFormatting sqref="V78">
    <cfRule type="duplicateValues" dxfId="845" priority="616"/>
  </conditionalFormatting>
  <conditionalFormatting sqref="V78">
    <cfRule type="duplicateValues" dxfId="844" priority="615"/>
  </conditionalFormatting>
  <conditionalFormatting sqref="V79">
    <cfRule type="duplicateValues" dxfId="843" priority="614"/>
  </conditionalFormatting>
  <conditionalFormatting sqref="V79">
    <cfRule type="duplicateValues" dxfId="842" priority="613"/>
  </conditionalFormatting>
  <conditionalFormatting sqref="V80">
    <cfRule type="duplicateValues" dxfId="841" priority="612"/>
  </conditionalFormatting>
  <conditionalFormatting sqref="V80">
    <cfRule type="duplicateValues" dxfId="840" priority="611"/>
  </conditionalFormatting>
  <conditionalFormatting sqref="V81">
    <cfRule type="duplicateValues" dxfId="839" priority="610"/>
  </conditionalFormatting>
  <conditionalFormatting sqref="V81">
    <cfRule type="duplicateValues" dxfId="838" priority="609"/>
  </conditionalFormatting>
  <conditionalFormatting sqref="V82">
    <cfRule type="duplicateValues" dxfId="837" priority="608"/>
  </conditionalFormatting>
  <conditionalFormatting sqref="V82">
    <cfRule type="duplicateValues" dxfId="836" priority="607"/>
  </conditionalFormatting>
  <conditionalFormatting sqref="V83">
    <cfRule type="duplicateValues" dxfId="835" priority="606"/>
  </conditionalFormatting>
  <conditionalFormatting sqref="V83">
    <cfRule type="duplicateValues" dxfId="834" priority="605"/>
  </conditionalFormatting>
  <conditionalFormatting sqref="V84">
    <cfRule type="duplicateValues" dxfId="833" priority="604"/>
  </conditionalFormatting>
  <conditionalFormatting sqref="V84">
    <cfRule type="duplicateValues" dxfId="832" priority="603"/>
  </conditionalFormatting>
  <conditionalFormatting sqref="V85">
    <cfRule type="duplicateValues" dxfId="831" priority="602"/>
  </conditionalFormatting>
  <conditionalFormatting sqref="V85">
    <cfRule type="duplicateValues" dxfId="830" priority="601"/>
  </conditionalFormatting>
  <conditionalFormatting sqref="V86">
    <cfRule type="duplicateValues" dxfId="829" priority="600"/>
  </conditionalFormatting>
  <conditionalFormatting sqref="V86">
    <cfRule type="duplicateValues" dxfId="828" priority="599"/>
  </conditionalFormatting>
  <conditionalFormatting sqref="V87">
    <cfRule type="duplicateValues" dxfId="827" priority="598"/>
  </conditionalFormatting>
  <conditionalFormatting sqref="V87">
    <cfRule type="duplicateValues" dxfId="826" priority="597"/>
  </conditionalFormatting>
  <conditionalFormatting sqref="V88">
    <cfRule type="duplicateValues" dxfId="825" priority="596"/>
  </conditionalFormatting>
  <conditionalFormatting sqref="V88">
    <cfRule type="duplicateValues" dxfId="824" priority="595"/>
  </conditionalFormatting>
  <conditionalFormatting sqref="V89">
    <cfRule type="duplicateValues" dxfId="823" priority="594"/>
  </conditionalFormatting>
  <conditionalFormatting sqref="V89">
    <cfRule type="duplicateValues" dxfId="822" priority="593"/>
  </conditionalFormatting>
  <conditionalFormatting sqref="V90">
    <cfRule type="duplicateValues" dxfId="821" priority="592"/>
  </conditionalFormatting>
  <conditionalFormatting sqref="V90">
    <cfRule type="duplicateValues" dxfId="820" priority="591"/>
  </conditionalFormatting>
  <conditionalFormatting sqref="V91">
    <cfRule type="duplicateValues" dxfId="819" priority="590"/>
  </conditionalFormatting>
  <conditionalFormatting sqref="V91">
    <cfRule type="duplicateValues" dxfId="818" priority="589"/>
  </conditionalFormatting>
  <conditionalFormatting sqref="V92">
    <cfRule type="duplicateValues" dxfId="817" priority="588"/>
  </conditionalFormatting>
  <conditionalFormatting sqref="V92">
    <cfRule type="duplicateValues" dxfId="816" priority="587"/>
  </conditionalFormatting>
  <conditionalFormatting sqref="V93">
    <cfRule type="duplicateValues" dxfId="815" priority="586"/>
  </conditionalFormatting>
  <conditionalFormatting sqref="V93">
    <cfRule type="duplicateValues" dxfId="814" priority="585"/>
  </conditionalFormatting>
  <conditionalFormatting sqref="V94">
    <cfRule type="duplicateValues" dxfId="813" priority="584"/>
  </conditionalFormatting>
  <conditionalFormatting sqref="V94">
    <cfRule type="duplicateValues" dxfId="812" priority="583"/>
  </conditionalFormatting>
  <conditionalFormatting sqref="V95">
    <cfRule type="duplicateValues" dxfId="811" priority="582"/>
  </conditionalFormatting>
  <conditionalFormatting sqref="V95">
    <cfRule type="duplicateValues" dxfId="810" priority="581"/>
  </conditionalFormatting>
  <conditionalFormatting sqref="V96">
    <cfRule type="duplicateValues" dxfId="809" priority="580"/>
  </conditionalFormatting>
  <conditionalFormatting sqref="V96">
    <cfRule type="duplicateValues" dxfId="808" priority="579"/>
  </conditionalFormatting>
  <conditionalFormatting sqref="V97">
    <cfRule type="duplicateValues" dxfId="807" priority="578"/>
  </conditionalFormatting>
  <conditionalFormatting sqref="V97">
    <cfRule type="duplicateValues" dxfId="806" priority="577"/>
  </conditionalFormatting>
  <conditionalFormatting sqref="V98">
    <cfRule type="duplicateValues" dxfId="805" priority="576"/>
  </conditionalFormatting>
  <conditionalFormatting sqref="V98">
    <cfRule type="duplicateValues" dxfId="804" priority="575"/>
  </conditionalFormatting>
  <conditionalFormatting sqref="V99">
    <cfRule type="duplicateValues" dxfId="803" priority="574"/>
  </conditionalFormatting>
  <conditionalFormatting sqref="V99">
    <cfRule type="duplicateValues" dxfId="802" priority="573"/>
  </conditionalFormatting>
  <conditionalFormatting sqref="V100">
    <cfRule type="duplicateValues" dxfId="801" priority="572"/>
  </conditionalFormatting>
  <conditionalFormatting sqref="V100">
    <cfRule type="duplicateValues" dxfId="800" priority="571"/>
  </conditionalFormatting>
  <conditionalFormatting sqref="V101">
    <cfRule type="duplicateValues" dxfId="799" priority="570"/>
  </conditionalFormatting>
  <conditionalFormatting sqref="V101">
    <cfRule type="duplicateValues" dxfId="798" priority="569"/>
  </conditionalFormatting>
  <conditionalFormatting sqref="V102">
    <cfRule type="duplicateValues" dxfId="797" priority="568"/>
  </conditionalFormatting>
  <conditionalFormatting sqref="V102">
    <cfRule type="duplicateValues" dxfId="796" priority="567"/>
  </conditionalFormatting>
  <conditionalFormatting sqref="V103">
    <cfRule type="duplicateValues" dxfId="795" priority="566"/>
  </conditionalFormatting>
  <conditionalFormatting sqref="V103">
    <cfRule type="duplicateValues" dxfId="794" priority="565"/>
  </conditionalFormatting>
  <conditionalFormatting sqref="V104">
    <cfRule type="duplicateValues" dxfId="793" priority="564"/>
  </conditionalFormatting>
  <conditionalFormatting sqref="V104">
    <cfRule type="duplicateValues" dxfId="792" priority="563"/>
  </conditionalFormatting>
  <conditionalFormatting sqref="V105">
    <cfRule type="duplicateValues" dxfId="791" priority="562"/>
  </conditionalFormatting>
  <conditionalFormatting sqref="V105">
    <cfRule type="duplicateValues" dxfId="790" priority="561"/>
  </conditionalFormatting>
  <conditionalFormatting sqref="V106">
    <cfRule type="duplicateValues" dxfId="789" priority="560"/>
  </conditionalFormatting>
  <conditionalFormatting sqref="V106">
    <cfRule type="duplicateValues" dxfId="788" priority="559"/>
  </conditionalFormatting>
  <conditionalFormatting sqref="V107">
    <cfRule type="duplicateValues" dxfId="787" priority="558"/>
  </conditionalFormatting>
  <conditionalFormatting sqref="V107">
    <cfRule type="duplicateValues" dxfId="786" priority="557"/>
  </conditionalFormatting>
  <conditionalFormatting sqref="V108">
    <cfRule type="duplicateValues" dxfId="785" priority="556"/>
  </conditionalFormatting>
  <conditionalFormatting sqref="V108">
    <cfRule type="duplicateValues" dxfId="784" priority="555"/>
  </conditionalFormatting>
  <conditionalFormatting sqref="V109">
    <cfRule type="duplicateValues" dxfId="783" priority="554"/>
  </conditionalFormatting>
  <conditionalFormatting sqref="V109">
    <cfRule type="duplicateValues" dxfId="782" priority="553"/>
  </conditionalFormatting>
  <conditionalFormatting sqref="V110">
    <cfRule type="duplicateValues" dxfId="781" priority="552"/>
  </conditionalFormatting>
  <conditionalFormatting sqref="V110">
    <cfRule type="duplicateValues" dxfId="780" priority="551"/>
  </conditionalFormatting>
  <conditionalFormatting sqref="V111">
    <cfRule type="duplicateValues" dxfId="779" priority="550"/>
  </conditionalFormatting>
  <conditionalFormatting sqref="V111">
    <cfRule type="duplicateValues" dxfId="778" priority="549"/>
  </conditionalFormatting>
  <conditionalFormatting sqref="V112">
    <cfRule type="duplicateValues" dxfId="777" priority="548"/>
  </conditionalFormatting>
  <conditionalFormatting sqref="V112">
    <cfRule type="duplicateValues" dxfId="776" priority="547"/>
  </conditionalFormatting>
  <conditionalFormatting sqref="V113">
    <cfRule type="duplicateValues" dxfId="775" priority="546"/>
  </conditionalFormatting>
  <conditionalFormatting sqref="V113">
    <cfRule type="duplicateValues" dxfId="774" priority="545"/>
  </conditionalFormatting>
  <conditionalFormatting sqref="V114">
    <cfRule type="duplicateValues" dxfId="773" priority="544"/>
  </conditionalFormatting>
  <conditionalFormatting sqref="V114">
    <cfRule type="duplicateValues" dxfId="772" priority="543"/>
  </conditionalFormatting>
  <conditionalFormatting sqref="V115">
    <cfRule type="duplicateValues" dxfId="771" priority="542"/>
  </conditionalFormatting>
  <conditionalFormatting sqref="V115">
    <cfRule type="duplicateValues" dxfId="770" priority="541"/>
  </conditionalFormatting>
  <conditionalFormatting sqref="V116">
    <cfRule type="duplicateValues" dxfId="769" priority="540"/>
  </conditionalFormatting>
  <conditionalFormatting sqref="V116">
    <cfRule type="duplicateValues" dxfId="768" priority="539"/>
  </conditionalFormatting>
  <conditionalFormatting sqref="V117">
    <cfRule type="duplicateValues" dxfId="767" priority="538"/>
  </conditionalFormatting>
  <conditionalFormatting sqref="V117">
    <cfRule type="duplicateValues" dxfId="766" priority="537"/>
  </conditionalFormatting>
  <conditionalFormatting sqref="V118">
    <cfRule type="duplicateValues" dxfId="765" priority="536"/>
  </conditionalFormatting>
  <conditionalFormatting sqref="V118">
    <cfRule type="duplicateValues" dxfId="764" priority="535"/>
  </conditionalFormatting>
  <conditionalFormatting sqref="V119">
    <cfRule type="duplicateValues" dxfId="763" priority="534"/>
  </conditionalFormatting>
  <conditionalFormatting sqref="V119">
    <cfRule type="duplicateValues" dxfId="762" priority="533"/>
  </conditionalFormatting>
  <conditionalFormatting sqref="V120">
    <cfRule type="duplicateValues" dxfId="761" priority="532"/>
  </conditionalFormatting>
  <conditionalFormatting sqref="V120">
    <cfRule type="duplicateValues" dxfId="760" priority="531"/>
  </conditionalFormatting>
  <conditionalFormatting sqref="V121">
    <cfRule type="duplicateValues" dxfId="759" priority="530"/>
  </conditionalFormatting>
  <conditionalFormatting sqref="V121">
    <cfRule type="duplicateValues" dxfId="758" priority="529"/>
  </conditionalFormatting>
  <conditionalFormatting sqref="V122">
    <cfRule type="duplicateValues" dxfId="757" priority="528"/>
  </conditionalFormatting>
  <conditionalFormatting sqref="V122">
    <cfRule type="duplicateValues" dxfId="756" priority="527"/>
  </conditionalFormatting>
  <conditionalFormatting sqref="V123">
    <cfRule type="duplicateValues" dxfId="755" priority="526"/>
  </conditionalFormatting>
  <conditionalFormatting sqref="V123">
    <cfRule type="duplicateValues" dxfId="754" priority="525"/>
  </conditionalFormatting>
  <conditionalFormatting sqref="V124">
    <cfRule type="duplicateValues" dxfId="753" priority="524"/>
  </conditionalFormatting>
  <conditionalFormatting sqref="V124">
    <cfRule type="duplicateValues" dxfId="752" priority="523"/>
  </conditionalFormatting>
  <conditionalFormatting sqref="V125">
    <cfRule type="duplicateValues" dxfId="751" priority="522"/>
  </conditionalFormatting>
  <conditionalFormatting sqref="V125">
    <cfRule type="duplicateValues" dxfId="750" priority="521"/>
  </conditionalFormatting>
  <conditionalFormatting sqref="V126">
    <cfRule type="duplicateValues" dxfId="749" priority="520"/>
  </conditionalFormatting>
  <conditionalFormatting sqref="V126">
    <cfRule type="duplicateValues" dxfId="748" priority="519"/>
  </conditionalFormatting>
  <conditionalFormatting sqref="V127">
    <cfRule type="duplicateValues" dxfId="747" priority="518"/>
  </conditionalFormatting>
  <conditionalFormatting sqref="V127">
    <cfRule type="duplicateValues" dxfId="746" priority="517"/>
  </conditionalFormatting>
  <conditionalFormatting sqref="V128">
    <cfRule type="duplicateValues" dxfId="745" priority="516"/>
  </conditionalFormatting>
  <conditionalFormatting sqref="V128">
    <cfRule type="duplicateValues" dxfId="744" priority="515"/>
  </conditionalFormatting>
  <conditionalFormatting sqref="V129">
    <cfRule type="duplicateValues" dxfId="743" priority="514"/>
  </conditionalFormatting>
  <conditionalFormatting sqref="V129">
    <cfRule type="duplicateValues" dxfId="742" priority="513"/>
  </conditionalFormatting>
  <conditionalFormatting sqref="V130">
    <cfRule type="duplicateValues" dxfId="741" priority="512"/>
  </conditionalFormatting>
  <conditionalFormatting sqref="V130">
    <cfRule type="duplicateValues" dxfId="740" priority="511"/>
  </conditionalFormatting>
  <conditionalFormatting sqref="V131">
    <cfRule type="duplicateValues" dxfId="739" priority="510"/>
  </conditionalFormatting>
  <conditionalFormatting sqref="V131">
    <cfRule type="duplicateValues" dxfId="738" priority="509"/>
  </conditionalFormatting>
  <conditionalFormatting sqref="V132">
    <cfRule type="duplicateValues" dxfId="737" priority="508"/>
  </conditionalFormatting>
  <conditionalFormatting sqref="V132">
    <cfRule type="duplicateValues" dxfId="736" priority="507"/>
  </conditionalFormatting>
  <conditionalFormatting sqref="V133">
    <cfRule type="duplicateValues" dxfId="735" priority="506"/>
  </conditionalFormatting>
  <conditionalFormatting sqref="V133">
    <cfRule type="duplicateValues" dxfId="734" priority="505"/>
  </conditionalFormatting>
  <conditionalFormatting sqref="V134">
    <cfRule type="duplicateValues" dxfId="733" priority="504"/>
  </conditionalFormatting>
  <conditionalFormatting sqref="V134">
    <cfRule type="duplicateValues" dxfId="732" priority="503"/>
  </conditionalFormatting>
  <conditionalFormatting sqref="V135">
    <cfRule type="duplicateValues" dxfId="731" priority="502"/>
  </conditionalFormatting>
  <conditionalFormatting sqref="V135">
    <cfRule type="duplicateValues" dxfId="730" priority="501"/>
  </conditionalFormatting>
  <conditionalFormatting sqref="V136">
    <cfRule type="duplicateValues" dxfId="729" priority="500"/>
  </conditionalFormatting>
  <conditionalFormatting sqref="V136">
    <cfRule type="duplicateValues" dxfId="728" priority="499"/>
  </conditionalFormatting>
  <conditionalFormatting sqref="V137">
    <cfRule type="duplicateValues" dxfId="727" priority="498"/>
  </conditionalFormatting>
  <conditionalFormatting sqref="V137">
    <cfRule type="duplicateValues" dxfId="726" priority="497"/>
  </conditionalFormatting>
  <conditionalFormatting sqref="V138">
    <cfRule type="duplicateValues" dxfId="725" priority="496"/>
  </conditionalFormatting>
  <conditionalFormatting sqref="V138">
    <cfRule type="duplicateValues" dxfId="724" priority="495"/>
  </conditionalFormatting>
  <conditionalFormatting sqref="V139">
    <cfRule type="duplicateValues" dxfId="723" priority="494"/>
  </conditionalFormatting>
  <conditionalFormatting sqref="V139">
    <cfRule type="duplicateValues" dxfId="722" priority="493"/>
  </conditionalFormatting>
  <conditionalFormatting sqref="V140">
    <cfRule type="duplicateValues" dxfId="721" priority="492"/>
  </conditionalFormatting>
  <conditionalFormatting sqref="V140">
    <cfRule type="duplicateValues" dxfId="720" priority="491"/>
  </conditionalFormatting>
  <conditionalFormatting sqref="V141">
    <cfRule type="duplicateValues" dxfId="719" priority="490"/>
  </conditionalFormatting>
  <conditionalFormatting sqref="V141">
    <cfRule type="duplicateValues" dxfId="718" priority="489"/>
  </conditionalFormatting>
  <conditionalFormatting sqref="V142">
    <cfRule type="duplicateValues" dxfId="717" priority="488"/>
  </conditionalFormatting>
  <conditionalFormatting sqref="V142">
    <cfRule type="duplicateValues" dxfId="716" priority="487"/>
  </conditionalFormatting>
  <conditionalFormatting sqref="V143">
    <cfRule type="duplicateValues" dxfId="715" priority="486"/>
  </conditionalFormatting>
  <conditionalFormatting sqref="V143">
    <cfRule type="duplicateValues" dxfId="714" priority="485"/>
  </conditionalFormatting>
  <conditionalFormatting sqref="V144">
    <cfRule type="duplicateValues" dxfId="713" priority="484"/>
  </conditionalFormatting>
  <conditionalFormatting sqref="V144">
    <cfRule type="duplicateValues" dxfId="712" priority="483"/>
  </conditionalFormatting>
  <conditionalFormatting sqref="V145">
    <cfRule type="duplicateValues" dxfId="711" priority="482"/>
  </conditionalFormatting>
  <conditionalFormatting sqref="V145">
    <cfRule type="duplicateValues" dxfId="710" priority="481"/>
  </conditionalFormatting>
  <conditionalFormatting sqref="V146">
    <cfRule type="duplicateValues" dxfId="709" priority="480"/>
  </conditionalFormatting>
  <conditionalFormatting sqref="V146">
    <cfRule type="duplicateValues" dxfId="708" priority="479"/>
  </conditionalFormatting>
  <conditionalFormatting sqref="V147">
    <cfRule type="duplicateValues" dxfId="707" priority="478"/>
  </conditionalFormatting>
  <conditionalFormatting sqref="V147">
    <cfRule type="duplicateValues" dxfId="706" priority="477"/>
  </conditionalFormatting>
  <conditionalFormatting sqref="V148">
    <cfRule type="duplicateValues" dxfId="705" priority="476"/>
  </conditionalFormatting>
  <conditionalFormatting sqref="V148">
    <cfRule type="duplicateValues" dxfId="704" priority="475"/>
  </conditionalFormatting>
  <conditionalFormatting sqref="V149">
    <cfRule type="duplicateValues" dxfId="703" priority="474"/>
  </conditionalFormatting>
  <conditionalFormatting sqref="V149">
    <cfRule type="duplicateValues" dxfId="702" priority="473"/>
  </conditionalFormatting>
  <conditionalFormatting sqref="V150">
    <cfRule type="duplicateValues" dxfId="701" priority="472"/>
  </conditionalFormatting>
  <conditionalFormatting sqref="V150">
    <cfRule type="duplicateValues" dxfId="700" priority="471"/>
  </conditionalFormatting>
  <conditionalFormatting sqref="V151">
    <cfRule type="duplicateValues" dxfId="699" priority="470"/>
  </conditionalFormatting>
  <conditionalFormatting sqref="V151">
    <cfRule type="duplicateValues" dxfId="698" priority="469"/>
  </conditionalFormatting>
  <conditionalFormatting sqref="V152">
    <cfRule type="duplicateValues" dxfId="697" priority="468"/>
  </conditionalFormatting>
  <conditionalFormatting sqref="V152">
    <cfRule type="duplicateValues" dxfId="696" priority="467"/>
  </conditionalFormatting>
  <conditionalFormatting sqref="V153">
    <cfRule type="duplicateValues" dxfId="695" priority="466"/>
  </conditionalFormatting>
  <conditionalFormatting sqref="V153">
    <cfRule type="duplicateValues" dxfId="694" priority="465"/>
  </conditionalFormatting>
  <conditionalFormatting sqref="V154">
    <cfRule type="duplicateValues" dxfId="693" priority="464"/>
  </conditionalFormatting>
  <conditionalFormatting sqref="V154">
    <cfRule type="duplicateValues" dxfId="692" priority="463"/>
  </conditionalFormatting>
  <conditionalFormatting sqref="V155">
    <cfRule type="duplicateValues" dxfId="691" priority="462"/>
  </conditionalFormatting>
  <conditionalFormatting sqref="V155">
    <cfRule type="duplicateValues" dxfId="690" priority="461"/>
  </conditionalFormatting>
  <conditionalFormatting sqref="V156">
    <cfRule type="duplicateValues" dxfId="689" priority="460"/>
  </conditionalFormatting>
  <conditionalFormatting sqref="V156">
    <cfRule type="duplicateValues" dxfId="688" priority="459"/>
  </conditionalFormatting>
  <conditionalFormatting sqref="V157">
    <cfRule type="duplicateValues" dxfId="687" priority="458"/>
  </conditionalFormatting>
  <conditionalFormatting sqref="V157">
    <cfRule type="duplicateValues" dxfId="686" priority="457"/>
  </conditionalFormatting>
  <conditionalFormatting sqref="V158">
    <cfRule type="duplicateValues" dxfId="685" priority="456"/>
  </conditionalFormatting>
  <conditionalFormatting sqref="V158">
    <cfRule type="duplicateValues" dxfId="684" priority="455"/>
  </conditionalFormatting>
  <conditionalFormatting sqref="V159">
    <cfRule type="duplicateValues" dxfId="683" priority="454"/>
  </conditionalFormatting>
  <conditionalFormatting sqref="V159">
    <cfRule type="duplicateValues" dxfId="682" priority="453"/>
  </conditionalFormatting>
  <conditionalFormatting sqref="V160">
    <cfRule type="duplicateValues" dxfId="681" priority="452"/>
  </conditionalFormatting>
  <conditionalFormatting sqref="V160">
    <cfRule type="duplicateValues" dxfId="680" priority="451"/>
  </conditionalFormatting>
  <conditionalFormatting sqref="V161">
    <cfRule type="duplicateValues" dxfId="679" priority="450"/>
  </conditionalFormatting>
  <conditionalFormatting sqref="V161">
    <cfRule type="duplicateValues" dxfId="678" priority="449"/>
  </conditionalFormatting>
  <conditionalFormatting sqref="V162">
    <cfRule type="duplicateValues" dxfId="677" priority="448"/>
  </conditionalFormatting>
  <conditionalFormatting sqref="V162">
    <cfRule type="duplicateValues" dxfId="676" priority="447"/>
  </conditionalFormatting>
  <conditionalFormatting sqref="V163">
    <cfRule type="duplicateValues" dxfId="675" priority="446"/>
  </conditionalFormatting>
  <conditionalFormatting sqref="V163">
    <cfRule type="duplicateValues" dxfId="674" priority="445"/>
  </conditionalFormatting>
  <conditionalFormatting sqref="V164">
    <cfRule type="duplicateValues" dxfId="673" priority="444"/>
  </conditionalFormatting>
  <conditionalFormatting sqref="V164">
    <cfRule type="duplicateValues" dxfId="672" priority="443"/>
  </conditionalFormatting>
  <conditionalFormatting sqref="V165">
    <cfRule type="duplicateValues" dxfId="671" priority="442"/>
  </conditionalFormatting>
  <conditionalFormatting sqref="V165">
    <cfRule type="duplicateValues" dxfId="670" priority="441"/>
  </conditionalFormatting>
  <conditionalFormatting sqref="V166">
    <cfRule type="duplicateValues" dxfId="669" priority="440"/>
  </conditionalFormatting>
  <conditionalFormatting sqref="V166">
    <cfRule type="duplicateValues" dxfId="668" priority="439"/>
  </conditionalFormatting>
  <conditionalFormatting sqref="V167">
    <cfRule type="duplicateValues" dxfId="667" priority="438"/>
  </conditionalFormatting>
  <conditionalFormatting sqref="V167">
    <cfRule type="duplicateValues" dxfId="666" priority="437"/>
  </conditionalFormatting>
  <conditionalFormatting sqref="V168">
    <cfRule type="duplicateValues" dxfId="665" priority="436"/>
  </conditionalFormatting>
  <conditionalFormatting sqref="V168">
    <cfRule type="duplicateValues" dxfId="664" priority="435"/>
  </conditionalFormatting>
  <conditionalFormatting sqref="V169">
    <cfRule type="duplicateValues" dxfId="663" priority="434"/>
  </conditionalFormatting>
  <conditionalFormatting sqref="V169">
    <cfRule type="duplicateValues" dxfId="662" priority="433"/>
  </conditionalFormatting>
  <conditionalFormatting sqref="V170">
    <cfRule type="duplicateValues" dxfId="661" priority="432"/>
  </conditionalFormatting>
  <conditionalFormatting sqref="V170">
    <cfRule type="duplicateValues" dxfId="660" priority="431"/>
  </conditionalFormatting>
  <conditionalFormatting sqref="V171">
    <cfRule type="duplicateValues" dxfId="659" priority="430"/>
  </conditionalFormatting>
  <conditionalFormatting sqref="V171">
    <cfRule type="duplicateValues" dxfId="658" priority="429"/>
  </conditionalFormatting>
  <conditionalFormatting sqref="V172">
    <cfRule type="duplicateValues" dxfId="657" priority="428"/>
  </conditionalFormatting>
  <conditionalFormatting sqref="V172">
    <cfRule type="duplicateValues" dxfId="656" priority="427"/>
  </conditionalFormatting>
  <conditionalFormatting sqref="V173">
    <cfRule type="duplicateValues" dxfId="655" priority="426"/>
  </conditionalFormatting>
  <conditionalFormatting sqref="V173">
    <cfRule type="duplicateValues" dxfId="654" priority="425"/>
  </conditionalFormatting>
  <conditionalFormatting sqref="V174">
    <cfRule type="duplicateValues" dxfId="653" priority="424"/>
  </conditionalFormatting>
  <conditionalFormatting sqref="V174">
    <cfRule type="duplicateValues" dxfId="652" priority="423"/>
  </conditionalFormatting>
  <conditionalFormatting sqref="V175">
    <cfRule type="duplicateValues" dxfId="651" priority="422"/>
  </conditionalFormatting>
  <conditionalFormatting sqref="V175">
    <cfRule type="duplicateValues" dxfId="650" priority="421"/>
  </conditionalFormatting>
  <conditionalFormatting sqref="V176">
    <cfRule type="duplicateValues" dxfId="649" priority="420"/>
  </conditionalFormatting>
  <conditionalFormatting sqref="V176">
    <cfRule type="duplicateValues" dxfId="648" priority="419"/>
  </conditionalFormatting>
  <conditionalFormatting sqref="V177">
    <cfRule type="duplicateValues" dxfId="647" priority="418"/>
  </conditionalFormatting>
  <conditionalFormatting sqref="V177">
    <cfRule type="duplicateValues" dxfId="646" priority="417"/>
  </conditionalFormatting>
  <conditionalFormatting sqref="V178">
    <cfRule type="duplicateValues" dxfId="645" priority="416"/>
  </conditionalFormatting>
  <conditionalFormatting sqref="V178">
    <cfRule type="duplicateValues" dxfId="644" priority="415"/>
  </conditionalFormatting>
  <conditionalFormatting sqref="V179">
    <cfRule type="duplicateValues" dxfId="643" priority="414"/>
  </conditionalFormatting>
  <conditionalFormatting sqref="V179">
    <cfRule type="duplicateValues" dxfId="642" priority="413"/>
  </conditionalFormatting>
  <conditionalFormatting sqref="V180">
    <cfRule type="duplicateValues" dxfId="641" priority="412"/>
  </conditionalFormatting>
  <conditionalFormatting sqref="V180">
    <cfRule type="duplicateValues" dxfId="640" priority="411"/>
  </conditionalFormatting>
  <conditionalFormatting sqref="V181">
    <cfRule type="duplicateValues" dxfId="639" priority="410"/>
  </conditionalFormatting>
  <conditionalFormatting sqref="V181">
    <cfRule type="duplicateValues" dxfId="638" priority="409"/>
  </conditionalFormatting>
  <conditionalFormatting sqref="V182">
    <cfRule type="duplicateValues" dxfId="637" priority="408"/>
  </conditionalFormatting>
  <conditionalFormatting sqref="V182">
    <cfRule type="duplicateValues" dxfId="636" priority="407"/>
  </conditionalFormatting>
  <conditionalFormatting sqref="V183">
    <cfRule type="duplicateValues" dxfId="635" priority="406"/>
  </conditionalFormatting>
  <conditionalFormatting sqref="V183">
    <cfRule type="duplicateValues" dxfId="634" priority="405"/>
  </conditionalFormatting>
  <conditionalFormatting sqref="V184">
    <cfRule type="duplicateValues" dxfId="633" priority="404"/>
  </conditionalFormatting>
  <conditionalFormatting sqref="V184">
    <cfRule type="duplicateValues" dxfId="632" priority="403"/>
  </conditionalFormatting>
  <conditionalFormatting sqref="V185">
    <cfRule type="duplicateValues" dxfId="631" priority="402"/>
  </conditionalFormatting>
  <conditionalFormatting sqref="V185">
    <cfRule type="duplicateValues" dxfId="630" priority="401"/>
  </conditionalFormatting>
  <conditionalFormatting sqref="V186">
    <cfRule type="duplicateValues" dxfId="629" priority="400"/>
  </conditionalFormatting>
  <conditionalFormatting sqref="V186">
    <cfRule type="duplicateValues" dxfId="628" priority="399"/>
  </conditionalFormatting>
  <conditionalFormatting sqref="V187">
    <cfRule type="duplicateValues" dxfId="627" priority="398"/>
  </conditionalFormatting>
  <conditionalFormatting sqref="V187">
    <cfRule type="duplicateValues" dxfId="626" priority="397"/>
  </conditionalFormatting>
  <conditionalFormatting sqref="Z2">
    <cfRule type="duplicateValues" dxfId="625" priority="396"/>
  </conditionalFormatting>
  <conditionalFormatting sqref="Z2">
    <cfRule type="duplicateValues" dxfId="624" priority="395"/>
  </conditionalFormatting>
  <conditionalFormatting sqref="Z3">
    <cfRule type="duplicateValues" dxfId="623" priority="394"/>
  </conditionalFormatting>
  <conditionalFormatting sqref="Z3">
    <cfRule type="duplicateValues" dxfId="622" priority="393"/>
  </conditionalFormatting>
  <conditionalFormatting sqref="Z4">
    <cfRule type="duplicateValues" dxfId="621" priority="392"/>
  </conditionalFormatting>
  <conditionalFormatting sqref="Z4">
    <cfRule type="duplicateValues" dxfId="620" priority="391"/>
  </conditionalFormatting>
  <conditionalFormatting sqref="Z5">
    <cfRule type="duplicateValues" dxfId="619" priority="390"/>
  </conditionalFormatting>
  <conditionalFormatting sqref="Z5">
    <cfRule type="duplicateValues" dxfId="618" priority="389"/>
  </conditionalFormatting>
  <conditionalFormatting sqref="Z6">
    <cfRule type="duplicateValues" dxfId="617" priority="388"/>
  </conditionalFormatting>
  <conditionalFormatting sqref="Z6">
    <cfRule type="duplicateValues" dxfId="616" priority="387"/>
  </conditionalFormatting>
  <conditionalFormatting sqref="Z7">
    <cfRule type="duplicateValues" dxfId="615" priority="386"/>
  </conditionalFormatting>
  <conditionalFormatting sqref="Z7">
    <cfRule type="duplicateValues" dxfId="614" priority="385"/>
  </conditionalFormatting>
  <conditionalFormatting sqref="Z8">
    <cfRule type="duplicateValues" dxfId="613" priority="384"/>
  </conditionalFormatting>
  <conditionalFormatting sqref="Z8">
    <cfRule type="duplicateValues" dxfId="612" priority="383"/>
  </conditionalFormatting>
  <conditionalFormatting sqref="Z9">
    <cfRule type="duplicateValues" dxfId="611" priority="382"/>
  </conditionalFormatting>
  <conditionalFormatting sqref="Z9">
    <cfRule type="duplicateValues" dxfId="610" priority="381"/>
  </conditionalFormatting>
  <conditionalFormatting sqref="Z10">
    <cfRule type="duplicateValues" dxfId="609" priority="380"/>
  </conditionalFormatting>
  <conditionalFormatting sqref="Z10">
    <cfRule type="duplicateValues" dxfId="608" priority="379"/>
  </conditionalFormatting>
  <conditionalFormatting sqref="Z11">
    <cfRule type="duplicateValues" dxfId="607" priority="378"/>
  </conditionalFormatting>
  <conditionalFormatting sqref="Z11">
    <cfRule type="duplicateValues" dxfId="606" priority="377"/>
  </conditionalFormatting>
  <conditionalFormatting sqref="Z12">
    <cfRule type="duplicateValues" dxfId="605" priority="376"/>
  </conditionalFormatting>
  <conditionalFormatting sqref="Z12">
    <cfRule type="duplicateValues" dxfId="604" priority="375"/>
  </conditionalFormatting>
  <conditionalFormatting sqref="Z13">
    <cfRule type="duplicateValues" dxfId="603" priority="374"/>
  </conditionalFormatting>
  <conditionalFormatting sqref="Z13">
    <cfRule type="duplicateValues" dxfId="602" priority="373"/>
  </conditionalFormatting>
  <conditionalFormatting sqref="Z14">
    <cfRule type="duplicateValues" dxfId="601" priority="372"/>
  </conditionalFormatting>
  <conditionalFormatting sqref="Z14">
    <cfRule type="duplicateValues" dxfId="600" priority="371"/>
  </conditionalFormatting>
  <conditionalFormatting sqref="Z15">
    <cfRule type="duplicateValues" dxfId="599" priority="370"/>
  </conditionalFormatting>
  <conditionalFormatting sqref="Z15">
    <cfRule type="duplicateValues" dxfId="598" priority="369"/>
  </conditionalFormatting>
  <conditionalFormatting sqref="Z16">
    <cfRule type="duplicateValues" dxfId="597" priority="368"/>
  </conditionalFormatting>
  <conditionalFormatting sqref="Z16">
    <cfRule type="duplicateValues" dxfId="596" priority="367"/>
  </conditionalFormatting>
  <conditionalFormatting sqref="Z17">
    <cfRule type="duplicateValues" dxfId="595" priority="366"/>
  </conditionalFormatting>
  <conditionalFormatting sqref="Z17">
    <cfRule type="duplicateValues" dxfId="594" priority="365"/>
  </conditionalFormatting>
  <conditionalFormatting sqref="Z18">
    <cfRule type="duplicateValues" dxfId="593" priority="364"/>
  </conditionalFormatting>
  <conditionalFormatting sqref="Z18">
    <cfRule type="duplicateValues" dxfId="592" priority="363"/>
  </conditionalFormatting>
  <conditionalFormatting sqref="Z19">
    <cfRule type="duplicateValues" dxfId="591" priority="362"/>
  </conditionalFormatting>
  <conditionalFormatting sqref="Z19">
    <cfRule type="duplicateValues" dxfId="590" priority="361"/>
  </conditionalFormatting>
  <conditionalFormatting sqref="Z20">
    <cfRule type="duplicateValues" dxfId="589" priority="360"/>
  </conditionalFormatting>
  <conditionalFormatting sqref="Z20">
    <cfRule type="duplicateValues" dxfId="588" priority="359"/>
  </conditionalFormatting>
  <conditionalFormatting sqref="Z21">
    <cfRule type="duplicateValues" dxfId="587" priority="358"/>
  </conditionalFormatting>
  <conditionalFormatting sqref="Z21">
    <cfRule type="duplicateValues" dxfId="586" priority="357"/>
  </conditionalFormatting>
  <conditionalFormatting sqref="Z22">
    <cfRule type="duplicateValues" dxfId="585" priority="356"/>
  </conditionalFormatting>
  <conditionalFormatting sqref="Z22">
    <cfRule type="duplicateValues" dxfId="584" priority="355"/>
  </conditionalFormatting>
  <conditionalFormatting sqref="Z23">
    <cfRule type="duplicateValues" dxfId="583" priority="354"/>
  </conditionalFormatting>
  <conditionalFormatting sqref="Z23">
    <cfRule type="duplicateValues" dxfId="582" priority="353"/>
  </conditionalFormatting>
  <conditionalFormatting sqref="Z24">
    <cfRule type="duplicateValues" dxfId="581" priority="352"/>
  </conditionalFormatting>
  <conditionalFormatting sqref="Z24">
    <cfRule type="duplicateValues" dxfId="580" priority="351"/>
  </conditionalFormatting>
  <conditionalFormatting sqref="Z25">
    <cfRule type="duplicateValues" dxfId="579" priority="350"/>
  </conditionalFormatting>
  <conditionalFormatting sqref="Z25">
    <cfRule type="duplicateValues" dxfId="578" priority="349"/>
  </conditionalFormatting>
  <conditionalFormatting sqref="Z26">
    <cfRule type="duplicateValues" dxfId="577" priority="348"/>
  </conditionalFormatting>
  <conditionalFormatting sqref="Z26">
    <cfRule type="duplicateValues" dxfId="576" priority="347"/>
  </conditionalFormatting>
  <conditionalFormatting sqref="Z27">
    <cfRule type="duplicateValues" dxfId="575" priority="346"/>
  </conditionalFormatting>
  <conditionalFormatting sqref="Z27">
    <cfRule type="duplicateValues" dxfId="574" priority="345"/>
  </conditionalFormatting>
  <conditionalFormatting sqref="Z28">
    <cfRule type="duplicateValues" dxfId="573" priority="344"/>
  </conditionalFormatting>
  <conditionalFormatting sqref="Z28">
    <cfRule type="duplicateValues" dxfId="572" priority="343"/>
  </conditionalFormatting>
  <conditionalFormatting sqref="Z29">
    <cfRule type="duplicateValues" dxfId="571" priority="342"/>
  </conditionalFormatting>
  <conditionalFormatting sqref="Z29">
    <cfRule type="duplicateValues" dxfId="570" priority="341"/>
  </conditionalFormatting>
  <conditionalFormatting sqref="Z30">
    <cfRule type="duplicateValues" dxfId="569" priority="340"/>
  </conditionalFormatting>
  <conditionalFormatting sqref="Z30">
    <cfRule type="duplicateValues" dxfId="568" priority="339"/>
  </conditionalFormatting>
  <conditionalFormatting sqref="Z31">
    <cfRule type="duplicateValues" dxfId="567" priority="338"/>
  </conditionalFormatting>
  <conditionalFormatting sqref="Z31">
    <cfRule type="duplicateValues" dxfId="566" priority="337"/>
  </conditionalFormatting>
  <conditionalFormatting sqref="Z32">
    <cfRule type="duplicateValues" dxfId="565" priority="336"/>
  </conditionalFormatting>
  <conditionalFormatting sqref="Z32">
    <cfRule type="duplicateValues" dxfId="564" priority="335"/>
  </conditionalFormatting>
  <conditionalFormatting sqref="Z33">
    <cfRule type="duplicateValues" dxfId="563" priority="334"/>
  </conditionalFormatting>
  <conditionalFormatting sqref="Z33">
    <cfRule type="duplicateValues" dxfId="562" priority="333"/>
  </conditionalFormatting>
  <conditionalFormatting sqref="Z34">
    <cfRule type="duplicateValues" dxfId="561" priority="332"/>
  </conditionalFormatting>
  <conditionalFormatting sqref="Z34">
    <cfRule type="duplicateValues" dxfId="560" priority="331"/>
  </conditionalFormatting>
  <conditionalFormatting sqref="Z35">
    <cfRule type="duplicateValues" dxfId="559" priority="330"/>
  </conditionalFormatting>
  <conditionalFormatting sqref="Z35">
    <cfRule type="duplicateValues" dxfId="558" priority="329"/>
  </conditionalFormatting>
  <conditionalFormatting sqref="Z36">
    <cfRule type="duplicateValues" dxfId="557" priority="328"/>
  </conditionalFormatting>
  <conditionalFormatting sqref="Z36">
    <cfRule type="duplicateValues" dxfId="556" priority="327"/>
  </conditionalFormatting>
  <conditionalFormatting sqref="Z37">
    <cfRule type="duplicateValues" dxfId="555" priority="326"/>
  </conditionalFormatting>
  <conditionalFormatting sqref="Z37">
    <cfRule type="duplicateValues" dxfId="554" priority="325"/>
  </conditionalFormatting>
  <conditionalFormatting sqref="Z38">
    <cfRule type="duplicateValues" dxfId="553" priority="324"/>
  </conditionalFormatting>
  <conditionalFormatting sqref="Z38">
    <cfRule type="duplicateValues" dxfId="552" priority="323"/>
  </conditionalFormatting>
  <conditionalFormatting sqref="Z39">
    <cfRule type="duplicateValues" dxfId="551" priority="322"/>
  </conditionalFormatting>
  <conditionalFormatting sqref="Z39">
    <cfRule type="duplicateValues" dxfId="550" priority="321"/>
  </conditionalFormatting>
  <conditionalFormatting sqref="Z40">
    <cfRule type="duplicateValues" dxfId="549" priority="320"/>
  </conditionalFormatting>
  <conditionalFormatting sqref="Z40">
    <cfRule type="duplicateValues" dxfId="548" priority="319"/>
  </conditionalFormatting>
  <conditionalFormatting sqref="Z41">
    <cfRule type="duplicateValues" dxfId="547" priority="318"/>
  </conditionalFormatting>
  <conditionalFormatting sqref="Z41">
    <cfRule type="duplicateValues" dxfId="546" priority="317"/>
  </conditionalFormatting>
  <conditionalFormatting sqref="Z42">
    <cfRule type="duplicateValues" dxfId="545" priority="316"/>
  </conditionalFormatting>
  <conditionalFormatting sqref="Z42">
    <cfRule type="duplicateValues" dxfId="544" priority="315"/>
  </conditionalFormatting>
  <conditionalFormatting sqref="Z43">
    <cfRule type="duplicateValues" dxfId="543" priority="314"/>
  </conditionalFormatting>
  <conditionalFormatting sqref="Z43">
    <cfRule type="duplicateValues" dxfId="542" priority="313"/>
  </conditionalFormatting>
  <conditionalFormatting sqref="Z44">
    <cfRule type="duplicateValues" dxfId="541" priority="312"/>
  </conditionalFormatting>
  <conditionalFormatting sqref="Z44">
    <cfRule type="duplicateValues" dxfId="540" priority="311"/>
  </conditionalFormatting>
  <conditionalFormatting sqref="Z45">
    <cfRule type="duplicateValues" dxfId="539" priority="310"/>
  </conditionalFormatting>
  <conditionalFormatting sqref="Z45">
    <cfRule type="duplicateValues" dxfId="538" priority="309"/>
  </conditionalFormatting>
  <conditionalFormatting sqref="Z46">
    <cfRule type="duplicateValues" dxfId="537" priority="308"/>
  </conditionalFormatting>
  <conditionalFormatting sqref="Z46">
    <cfRule type="duplicateValues" dxfId="536" priority="307"/>
  </conditionalFormatting>
  <conditionalFormatting sqref="Z47">
    <cfRule type="duplicateValues" dxfId="535" priority="306"/>
  </conditionalFormatting>
  <conditionalFormatting sqref="Z47">
    <cfRule type="duplicateValues" dxfId="534" priority="305"/>
  </conditionalFormatting>
  <conditionalFormatting sqref="Z48">
    <cfRule type="duplicateValues" dxfId="533" priority="304"/>
  </conditionalFormatting>
  <conditionalFormatting sqref="Z48">
    <cfRule type="duplicateValues" dxfId="532" priority="303"/>
  </conditionalFormatting>
  <conditionalFormatting sqref="Z49">
    <cfRule type="duplicateValues" dxfId="531" priority="302"/>
  </conditionalFormatting>
  <conditionalFormatting sqref="Z49">
    <cfRule type="duplicateValues" dxfId="530" priority="301"/>
  </conditionalFormatting>
  <conditionalFormatting sqref="Z50">
    <cfRule type="duplicateValues" dxfId="529" priority="300"/>
  </conditionalFormatting>
  <conditionalFormatting sqref="Z50">
    <cfRule type="duplicateValues" dxfId="528" priority="299"/>
  </conditionalFormatting>
  <conditionalFormatting sqref="Z51">
    <cfRule type="duplicateValues" dxfId="527" priority="298"/>
  </conditionalFormatting>
  <conditionalFormatting sqref="Z51">
    <cfRule type="duplicateValues" dxfId="526" priority="297"/>
  </conditionalFormatting>
  <conditionalFormatting sqref="Z52">
    <cfRule type="duplicateValues" dxfId="525" priority="296"/>
  </conditionalFormatting>
  <conditionalFormatting sqref="Z52">
    <cfRule type="duplicateValues" dxfId="524" priority="295"/>
  </conditionalFormatting>
  <conditionalFormatting sqref="Z53">
    <cfRule type="duplicateValues" dxfId="523" priority="294"/>
  </conditionalFormatting>
  <conditionalFormatting sqref="Z53">
    <cfRule type="duplicateValues" dxfId="522" priority="293"/>
  </conditionalFormatting>
  <conditionalFormatting sqref="Z54">
    <cfRule type="duplicateValues" dxfId="521" priority="292"/>
  </conditionalFormatting>
  <conditionalFormatting sqref="Z54">
    <cfRule type="duplicateValues" dxfId="520" priority="291"/>
  </conditionalFormatting>
  <conditionalFormatting sqref="Z55">
    <cfRule type="duplicateValues" dxfId="519" priority="290"/>
  </conditionalFormatting>
  <conditionalFormatting sqref="Z55">
    <cfRule type="duplicateValues" dxfId="518" priority="289"/>
  </conditionalFormatting>
  <conditionalFormatting sqref="Z56">
    <cfRule type="duplicateValues" dxfId="517" priority="288"/>
  </conditionalFormatting>
  <conditionalFormatting sqref="Z56">
    <cfRule type="duplicateValues" dxfId="516" priority="287"/>
  </conditionalFormatting>
  <conditionalFormatting sqref="Z57">
    <cfRule type="duplicateValues" dxfId="515" priority="286"/>
  </conditionalFormatting>
  <conditionalFormatting sqref="Z57">
    <cfRule type="duplicateValues" dxfId="514" priority="285"/>
  </conditionalFormatting>
  <conditionalFormatting sqref="Z58">
    <cfRule type="duplicateValues" dxfId="513" priority="284"/>
  </conditionalFormatting>
  <conditionalFormatting sqref="Z58">
    <cfRule type="duplicateValues" dxfId="512" priority="283"/>
  </conditionalFormatting>
  <conditionalFormatting sqref="Z59">
    <cfRule type="duplicateValues" dxfId="511" priority="282"/>
  </conditionalFormatting>
  <conditionalFormatting sqref="Z59">
    <cfRule type="duplicateValues" dxfId="510" priority="281"/>
  </conditionalFormatting>
  <conditionalFormatting sqref="Z60">
    <cfRule type="duplicateValues" dxfId="509" priority="280"/>
  </conditionalFormatting>
  <conditionalFormatting sqref="Z60">
    <cfRule type="duplicateValues" dxfId="508" priority="279"/>
  </conditionalFormatting>
  <conditionalFormatting sqref="Z61">
    <cfRule type="duplicateValues" dxfId="507" priority="278"/>
  </conditionalFormatting>
  <conditionalFormatting sqref="Z61">
    <cfRule type="duplicateValues" dxfId="506" priority="277"/>
  </conditionalFormatting>
  <conditionalFormatting sqref="Z62">
    <cfRule type="duplicateValues" dxfId="505" priority="276"/>
  </conditionalFormatting>
  <conditionalFormatting sqref="Z62">
    <cfRule type="duplicateValues" dxfId="504" priority="275"/>
  </conditionalFormatting>
  <conditionalFormatting sqref="Z63">
    <cfRule type="duplicateValues" dxfId="503" priority="274"/>
  </conditionalFormatting>
  <conditionalFormatting sqref="Z63">
    <cfRule type="duplicateValues" dxfId="502" priority="273"/>
  </conditionalFormatting>
  <conditionalFormatting sqref="Z64">
    <cfRule type="duplicateValues" dxfId="501" priority="272"/>
  </conditionalFormatting>
  <conditionalFormatting sqref="Z64">
    <cfRule type="duplicateValues" dxfId="500" priority="271"/>
  </conditionalFormatting>
  <conditionalFormatting sqref="Z65">
    <cfRule type="duplicateValues" dxfId="499" priority="270"/>
  </conditionalFormatting>
  <conditionalFormatting sqref="Z65">
    <cfRule type="duplicateValues" dxfId="498" priority="269"/>
  </conditionalFormatting>
  <conditionalFormatting sqref="Z66">
    <cfRule type="duplicateValues" dxfId="497" priority="268"/>
  </conditionalFormatting>
  <conditionalFormatting sqref="Z66">
    <cfRule type="duplicateValues" dxfId="496" priority="267"/>
  </conditionalFormatting>
  <conditionalFormatting sqref="Z67">
    <cfRule type="duplicateValues" dxfId="495" priority="266"/>
  </conditionalFormatting>
  <conditionalFormatting sqref="Z67">
    <cfRule type="duplicateValues" dxfId="494" priority="265"/>
  </conditionalFormatting>
  <conditionalFormatting sqref="Z68">
    <cfRule type="duplicateValues" dxfId="493" priority="264"/>
  </conditionalFormatting>
  <conditionalFormatting sqref="Z68">
    <cfRule type="duplicateValues" dxfId="492" priority="263"/>
  </conditionalFormatting>
  <conditionalFormatting sqref="Z69">
    <cfRule type="duplicateValues" dxfId="491" priority="262"/>
  </conditionalFormatting>
  <conditionalFormatting sqref="Z69">
    <cfRule type="duplicateValues" dxfId="490" priority="261"/>
  </conditionalFormatting>
  <conditionalFormatting sqref="Z70">
    <cfRule type="duplicateValues" dxfId="489" priority="260"/>
  </conditionalFormatting>
  <conditionalFormatting sqref="Z70">
    <cfRule type="duplicateValues" dxfId="488" priority="259"/>
  </conditionalFormatting>
  <conditionalFormatting sqref="Z71">
    <cfRule type="duplicateValues" dxfId="487" priority="258"/>
  </conditionalFormatting>
  <conditionalFormatting sqref="Z71">
    <cfRule type="duplicateValues" dxfId="486" priority="257"/>
  </conditionalFormatting>
  <conditionalFormatting sqref="Z72">
    <cfRule type="duplicateValues" dxfId="485" priority="256"/>
  </conditionalFormatting>
  <conditionalFormatting sqref="Z72">
    <cfRule type="duplicateValues" dxfId="484" priority="255"/>
  </conditionalFormatting>
  <conditionalFormatting sqref="Z73">
    <cfRule type="duplicateValues" dxfId="483" priority="254"/>
  </conditionalFormatting>
  <conditionalFormatting sqref="Z73">
    <cfRule type="duplicateValues" dxfId="482" priority="253"/>
  </conditionalFormatting>
  <conditionalFormatting sqref="Z74">
    <cfRule type="duplicateValues" dxfId="481" priority="252"/>
  </conditionalFormatting>
  <conditionalFormatting sqref="Z74">
    <cfRule type="duplicateValues" dxfId="480" priority="251"/>
  </conditionalFormatting>
  <conditionalFormatting sqref="Z75">
    <cfRule type="duplicateValues" dxfId="479" priority="250"/>
  </conditionalFormatting>
  <conditionalFormatting sqref="Z75">
    <cfRule type="duplicateValues" dxfId="478" priority="249"/>
  </conditionalFormatting>
  <conditionalFormatting sqref="Z76">
    <cfRule type="duplicateValues" dxfId="477" priority="248"/>
  </conditionalFormatting>
  <conditionalFormatting sqref="Z76">
    <cfRule type="duplicateValues" dxfId="476" priority="247"/>
  </conditionalFormatting>
  <conditionalFormatting sqref="Z77">
    <cfRule type="duplicateValues" dxfId="475" priority="246"/>
  </conditionalFormatting>
  <conditionalFormatting sqref="Z77">
    <cfRule type="duplicateValues" dxfId="474" priority="245"/>
  </conditionalFormatting>
  <conditionalFormatting sqref="Z78">
    <cfRule type="duplicateValues" dxfId="473" priority="244"/>
  </conditionalFormatting>
  <conditionalFormatting sqref="Z78">
    <cfRule type="duplicateValues" dxfId="472" priority="243"/>
  </conditionalFormatting>
  <conditionalFormatting sqref="Z79">
    <cfRule type="duplicateValues" dxfId="471" priority="242"/>
  </conditionalFormatting>
  <conditionalFormatting sqref="Z79">
    <cfRule type="duplicateValues" dxfId="470" priority="241"/>
  </conditionalFormatting>
  <conditionalFormatting sqref="Z80">
    <cfRule type="duplicateValues" dxfId="469" priority="240"/>
  </conditionalFormatting>
  <conditionalFormatting sqref="Z80">
    <cfRule type="duplicateValues" dxfId="468" priority="239"/>
  </conditionalFormatting>
  <conditionalFormatting sqref="Z81">
    <cfRule type="duplicateValues" dxfId="467" priority="238"/>
  </conditionalFormatting>
  <conditionalFormatting sqref="Z81">
    <cfRule type="duplicateValues" dxfId="466" priority="237"/>
  </conditionalFormatting>
  <conditionalFormatting sqref="Z82">
    <cfRule type="duplicateValues" dxfId="465" priority="236"/>
  </conditionalFormatting>
  <conditionalFormatting sqref="Z82">
    <cfRule type="duplicateValues" dxfId="464" priority="235"/>
  </conditionalFormatting>
  <conditionalFormatting sqref="Z83">
    <cfRule type="duplicateValues" dxfId="463" priority="234"/>
  </conditionalFormatting>
  <conditionalFormatting sqref="Z83">
    <cfRule type="duplicateValues" dxfId="462" priority="233"/>
  </conditionalFormatting>
  <conditionalFormatting sqref="Z84">
    <cfRule type="duplicateValues" dxfId="461" priority="232"/>
  </conditionalFormatting>
  <conditionalFormatting sqref="Z84">
    <cfRule type="duplicateValues" dxfId="460" priority="231"/>
  </conditionalFormatting>
  <conditionalFormatting sqref="Z85">
    <cfRule type="duplicateValues" dxfId="459" priority="230"/>
  </conditionalFormatting>
  <conditionalFormatting sqref="Z85">
    <cfRule type="duplicateValues" dxfId="458" priority="229"/>
  </conditionalFormatting>
  <conditionalFormatting sqref="Z86">
    <cfRule type="duplicateValues" dxfId="457" priority="228"/>
  </conditionalFormatting>
  <conditionalFormatting sqref="Z86">
    <cfRule type="duplicateValues" dxfId="456" priority="227"/>
  </conditionalFormatting>
  <conditionalFormatting sqref="Z87">
    <cfRule type="duplicateValues" dxfId="455" priority="226"/>
  </conditionalFormatting>
  <conditionalFormatting sqref="Z87">
    <cfRule type="duplicateValues" dxfId="454" priority="225"/>
  </conditionalFormatting>
  <conditionalFormatting sqref="Z88">
    <cfRule type="duplicateValues" dxfId="453" priority="224"/>
  </conditionalFormatting>
  <conditionalFormatting sqref="Z88">
    <cfRule type="duplicateValues" dxfId="452" priority="223"/>
  </conditionalFormatting>
  <conditionalFormatting sqref="Z89">
    <cfRule type="duplicateValues" dxfId="451" priority="222"/>
  </conditionalFormatting>
  <conditionalFormatting sqref="Z89">
    <cfRule type="duplicateValues" dxfId="450" priority="221"/>
  </conditionalFormatting>
  <conditionalFormatting sqref="Z90">
    <cfRule type="duplicateValues" dxfId="449" priority="220"/>
  </conditionalFormatting>
  <conditionalFormatting sqref="Z90">
    <cfRule type="duplicateValues" dxfId="448" priority="219"/>
  </conditionalFormatting>
  <conditionalFormatting sqref="Z91">
    <cfRule type="duplicateValues" dxfId="447" priority="218"/>
  </conditionalFormatting>
  <conditionalFormatting sqref="Z91">
    <cfRule type="duplicateValues" dxfId="446" priority="217"/>
  </conditionalFormatting>
  <conditionalFormatting sqref="Z92">
    <cfRule type="duplicateValues" dxfId="445" priority="216"/>
  </conditionalFormatting>
  <conditionalFormatting sqref="Z92">
    <cfRule type="duplicateValues" dxfId="444" priority="215"/>
  </conditionalFormatting>
  <conditionalFormatting sqref="Z93">
    <cfRule type="duplicateValues" dxfId="443" priority="214"/>
  </conditionalFormatting>
  <conditionalFormatting sqref="Z93">
    <cfRule type="duplicateValues" dxfId="442" priority="213"/>
  </conditionalFormatting>
  <conditionalFormatting sqref="Z94">
    <cfRule type="duplicateValues" dxfId="441" priority="212"/>
  </conditionalFormatting>
  <conditionalFormatting sqref="Z94">
    <cfRule type="duplicateValues" dxfId="440" priority="211"/>
  </conditionalFormatting>
  <conditionalFormatting sqref="Z95">
    <cfRule type="duplicateValues" dxfId="439" priority="210"/>
  </conditionalFormatting>
  <conditionalFormatting sqref="Z95">
    <cfRule type="duplicateValues" dxfId="438" priority="209"/>
  </conditionalFormatting>
  <conditionalFormatting sqref="Z96">
    <cfRule type="duplicateValues" dxfId="437" priority="208"/>
  </conditionalFormatting>
  <conditionalFormatting sqref="Z96">
    <cfRule type="duplicateValues" dxfId="436" priority="207"/>
  </conditionalFormatting>
  <conditionalFormatting sqref="Z97">
    <cfRule type="duplicateValues" dxfId="435" priority="206"/>
  </conditionalFormatting>
  <conditionalFormatting sqref="Z97">
    <cfRule type="duplicateValues" dxfId="434" priority="205"/>
  </conditionalFormatting>
  <conditionalFormatting sqref="Z98">
    <cfRule type="duplicateValues" dxfId="433" priority="204"/>
  </conditionalFormatting>
  <conditionalFormatting sqref="Z98">
    <cfRule type="duplicateValues" dxfId="432" priority="203"/>
  </conditionalFormatting>
  <conditionalFormatting sqref="Z99">
    <cfRule type="duplicateValues" dxfId="431" priority="202"/>
  </conditionalFormatting>
  <conditionalFormatting sqref="Z99">
    <cfRule type="duplicateValues" dxfId="430" priority="201"/>
  </conditionalFormatting>
  <conditionalFormatting sqref="Z100">
    <cfRule type="duplicateValues" dxfId="429" priority="200"/>
  </conditionalFormatting>
  <conditionalFormatting sqref="Z100">
    <cfRule type="duplicateValues" dxfId="428" priority="199"/>
  </conditionalFormatting>
  <conditionalFormatting sqref="Z101">
    <cfRule type="duplicateValues" dxfId="427" priority="198"/>
  </conditionalFormatting>
  <conditionalFormatting sqref="Z101">
    <cfRule type="duplicateValues" dxfId="426" priority="197"/>
  </conditionalFormatting>
  <conditionalFormatting sqref="Z102">
    <cfRule type="duplicateValues" dxfId="425" priority="196"/>
  </conditionalFormatting>
  <conditionalFormatting sqref="Z102">
    <cfRule type="duplicateValues" dxfId="424" priority="195"/>
  </conditionalFormatting>
  <conditionalFormatting sqref="Z103">
    <cfRule type="duplicateValues" dxfId="423" priority="194"/>
  </conditionalFormatting>
  <conditionalFormatting sqref="Z103">
    <cfRule type="duplicateValues" dxfId="422" priority="193"/>
  </conditionalFormatting>
  <conditionalFormatting sqref="Z104">
    <cfRule type="duplicateValues" dxfId="421" priority="192"/>
  </conditionalFormatting>
  <conditionalFormatting sqref="Z104">
    <cfRule type="duplicateValues" dxfId="420" priority="191"/>
  </conditionalFormatting>
  <conditionalFormatting sqref="Z105">
    <cfRule type="duplicateValues" dxfId="419" priority="190"/>
  </conditionalFormatting>
  <conditionalFormatting sqref="Z105">
    <cfRule type="duplicateValues" dxfId="418" priority="189"/>
  </conditionalFormatting>
  <conditionalFormatting sqref="Z106">
    <cfRule type="duplicateValues" dxfId="417" priority="188"/>
  </conditionalFormatting>
  <conditionalFormatting sqref="Z106">
    <cfRule type="duplicateValues" dxfId="416" priority="187"/>
  </conditionalFormatting>
  <conditionalFormatting sqref="Z107">
    <cfRule type="duplicateValues" dxfId="415" priority="186"/>
  </conditionalFormatting>
  <conditionalFormatting sqref="Z107">
    <cfRule type="duplicateValues" dxfId="414" priority="185"/>
  </conditionalFormatting>
  <conditionalFormatting sqref="Z108">
    <cfRule type="duplicateValues" dxfId="413" priority="184"/>
  </conditionalFormatting>
  <conditionalFormatting sqref="Z108">
    <cfRule type="duplicateValues" dxfId="412" priority="183"/>
  </conditionalFormatting>
  <conditionalFormatting sqref="Z109">
    <cfRule type="duplicateValues" dxfId="411" priority="182"/>
  </conditionalFormatting>
  <conditionalFormatting sqref="Z109">
    <cfRule type="duplicateValues" dxfId="410" priority="181"/>
  </conditionalFormatting>
  <conditionalFormatting sqref="Z110">
    <cfRule type="duplicateValues" dxfId="409" priority="180"/>
  </conditionalFormatting>
  <conditionalFormatting sqref="Z110">
    <cfRule type="duplicateValues" dxfId="408" priority="179"/>
  </conditionalFormatting>
  <conditionalFormatting sqref="Z111">
    <cfRule type="duplicateValues" dxfId="407" priority="178"/>
  </conditionalFormatting>
  <conditionalFormatting sqref="Z111">
    <cfRule type="duplicateValues" dxfId="406" priority="177"/>
  </conditionalFormatting>
  <conditionalFormatting sqref="Z112">
    <cfRule type="duplicateValues" dxfId="405" priority="176"/>
  </conditionalFormatting>
  <conditionalFormatting sqref="Z112">
    <cfRule type="duplicateValues" dxfId="404" priority="175"/>
  </conditionalFormatting>
  <conditionalFormatting sqref="Z113">
    <cfRule type="duplicateValues" dxfId="403" priority="174"/>
  </conditionalFormatting>
  <conditionalFormatting sqref="Z113">
    <cfRule type="duplicateValues" dxfId="402" priority="173"/>
  </conditionalFormatting>
  <conditionalFormatting sqref="Z114">
    <cfRule type="duplicateValues" dxfId="401" priority="172"/>
  </conditionalFormatting>
  <conditionalFormatting sqref="Z114">
    <cfRule type="duplicateValues" dxfId="400" priority="171"/>
  </conditionalFormatting>
  <conditionalFormatting sqref="Z115">
    <cfRule type="duplicateValues" dxfId="399" priority="170"/>
  </conditionalFormatting>
  <conditionalFormatting sqref="Z115">
    <cfRule type="duplicateValues" dxfId="398" priority="169"/>
  </conditionalFormatting>
  <conditionalFormatting sqref="Z116">
    <cfRule type="duplicateValues" dxfId="397" priority="168"/>
  </conditionalFormatting>
  <conditionalFormatting sqref="Z116">
    <cfRule type="duplicateValues" dxfId="396" priority="167"/>
  </conditionalFormatting>
  <conditionalFormatting sqref="Z117">
    <cfRule type="duplicateValues" dxfId="395" priority="166"/>
  </conditionalFormatting>
  <conditionalFormatting sqref="Z117">
    <cfRule type="duplicateValues" dxfId="394" priority="165"/>
  </conditionalFormatting>
  <conditionalFormatting sqref="Z118">
    <cfRule type="duplicateValues" dxfId="393" priority="164"/>
  </conditionalFormatting>
  <conditionalFormatting sqref="Z118">
    <cfRule type="duplicateValues" dxfId="392" priority="163"/>
  </conditionalFormatting>
  <conditionalFormatting sqref="Z119">
    <cfRule type="duplicateValues" dxfId="391" priority="162"/>
  </conditionalFormatting>
  <conditionalFormatting sqref="Z119">
    <cfRule type="duplicateValues" dxfId="390" priority="161"/>
  </conditionalFormatting>
  <conditionalFormatting sqref="Z120">
    <cfRule type="duplicateValues" dxfId="389" priority="160"/>
  </conditionalFormatting>
  <conditionalFormatting sqref="Z120">
    <cfRule type="duplicateValues" dxfId="388" priority="159"/>
  </conditionalFormatting>
  <conditionalFormatting sqref="Z121">
    <cfRule type="duplicateValues" dxfId="387" priority="158"/>
  </conditionalFormatting>
  <conditionalFormatting sqref="Z121">
    <cfRule type="duplicateValues" dxfId="386" priority="157"/>
  </conditionalFormatting>
  <conditionalFormatting sqref="Z122">
    <cfRule type="duplicateValues" dxfId="385" priority="156"/>
  </conditionalFormatting>
  <conditionalFormatting sqref="Z122">
    <cfRule type="duplicateValues" dxfId="384" priority="155"/>
  </conditionalFormatting>
  <conditionalFormatting sqref="Z123">
    <cfRule type="duplicateValues" dxfId="383" priority="154"/>
  </conditionalFormatting>
  <conditionalFormatting sqref="Z123">
    <cfRule type="duplicateValues" dxfId="382" priority="153"/>
  </conditionalFormatting>
  <conditionalFormatting sqref="Z124">
    <cfRule type="duplicateValues" dxfId="381" priority="152"/>
  </conditionalFormatting>
  <conditionalFormatting sqref="Z124">
    <cfRule type="duplicateValues" dxfId="380" priority="151"/>
  </conditionalFormatting>
  <conditionalFormatting sqref="Z125">
    <cfRule type="duplicateValues" dxfId="379" priority="150"/>
  </conditionalFormatting>
  <conditionalFormatting sqref="Z125">
    <cfRule type="duplicateValues" dxfId="378" priority="149"/>
  </conditionalFormatting>
  <conditionalFormatting sqref="Z126">
    <cfRule type="duplicateValues" dxfId="377" priority="148"/>
  </conditionalFormatting>
  <conditionalFormatting sqref="Z126">
    <cfRule type="duplicateValues" dxfId="376" priority="147"/>
  </conditionalFormatting>
  <conditionalFormatting sqref="Z127">
    <cfRule type="duplicateValues" dxfId="375" priority="146"/>
  </conditionalFormatting>
  <conditionalFormatting sqref="Z127">
    <cfRule type="duplicateValues" dxfId="374" priority="145"/>
  </conditionalFormatting>
  <conditionalFormatting sqref="Z128">
    <cfRule type="duplicateValues" dxfId="373" priority="144"/>
  </conditionalFormatting>
  <conditionalFormatting sqref="Z128">
    <cfRule type="duplicateValues" dxfId="372" priority="143"/>
  </conditionalFormatting>
  <conditionalFormatting sqref="Z129">
    <cfRule type="duplicateValues" dxfId="371" priority="142"/>
  </conditionalFormatting>
  <conditionalFormatting sqref="Z129">
    <cfRule type="duplicateValues" dxfId="370" priority="141"/>
  </conditionalFormatting>
  <conditionalFormatting sqref="Z130">
    <cfRule type="duplicateValues" dxfId="369" priority="140"/>
  </conditionalFormatting>
  <conditionalFormatting sqref="Z130">
    <cfRule type="duplicateValues" dxfId="368" priority="139"/>
  </conditionalFormatting>
  <conditionalFormatting sqref="Z131">
    <cfRule type="duplicateValues" dxfId="367" priority="138"/>
  </conditionalFormatting>
  <conditionalFormatting sqref="Z131">
    <cfRule type="duplicateValues" dxfId="366" priority="137"/>
  </conditionalFormatting>
  <conditionalFormatting sqref="Z132">
    <cfRule type="duplicateValues" dxfId="365" priority="136"/>
  </conditionalFormatting>
  <conditionalFormatting sqref="Z132">
    <cfRule type="duplicateValues" dxfId="364" priority="135"/>
  </conditionalFormatting>
  <conditionalFormatting sqref="Z133">
    <cfRule type="duplicateValues" dxfId="363" priority="134"/>
  </conditionalFormatting>
  <conditionalFormatting sqref="Z133">
    <cfRule type="duplicateValues" dxfId="362" priority="133"/>
  </conditionalFormatting>
  <conditionalFormatting sqref="Z134">
    <cfRule type="duplicateValues" dxfId="361" priority="132"/>
  </conditionalFormatting>
  <conditionalFormatting sqref="Z134">
    <cfRule type="duplicateValues" dxfId="360" priority="131"/>
  </conditionalFormatting>
  <conditionalFormatting sqref="Z135">
    <cfRule type="duplicateValues" dxfId="359" priority="130"/>
  </conditionalFormatting>
  <conditionalFormatting sqref="Z135">
    <cfRule type="duplicateValues" dxfId="358" priority="129"/>
  </conditionalFormatting>
  <conditionalFormatting sqref="Z136">
    <cfRule type="duplicateValues" dxfId="357" priority="128"/>
  </conditionalFormatting>
  <conditionalFormatting sqref="Z136">
    <cfRule type="duplicateValues" dxfId="356" priority="127"/>
  </conditionalFormatting>
  <conditionalFormatting sqref="Z137">
    <cfRule type="duplicateValues" dxfId="355" priority="126"/>
  </conditionalFormatting>
  <conditionalFormatting sqref="Z137">
    <cfRule type="duplicateValues" dxfId="354" priority="125"/>
  </conditionalFormatting>
  <conditionalFormatting sqref="Z138">
    <cfRule type="duplicateValues" dxfId="353" priority="124"/>
  </conditionalFormatting>
  <conditionalFormatting sqref="Z138">
    <cfRule type="duplicateValues" dxfId="352" priority="123"/>
  </conditionalFormatting>
  <conditionalFormatting sqref="Z139">
    <cfRule type="duplicateValues" dxfId="351" priority="122"/>
  </conditionalFormatting>
  <conditionalFormatting sqref="Z139">
    <cfRule type="duplicateValues" dxfId="350" priority="121"/>
  </conditionalFormatting>
  <conditionalFormatting sqref="Z140">
    <cfRule type="duplicateValues" dxfId="349" priority="120"/>
  </conditionalFormatting>
  <conditionalFormatting sqref="Z140">
    <cfRule type="duplicateValues" dxfId="348" priority="119"/>
  </conditionalFormatting>
  <conditionalFormatting sqref="Z141">
    <cfRule type="duplicateValues" dxfId="347" priority="118"/>
  </conditionalFormatting>
  <conditionalFormatting sqref="Z141">
    <cfRule type="duplicateValues" dxfId="346" priority="117"/>
  </conditionalFormatting>
  <conditionalFormatting sqref="Z142">
    <cfRule type="duplicateValues" dxfId="345" priority="116"/>
  </conditionalFormatting>
  <conditionalFormatting sqref="Z142">
    <cfRule type="duplicateValues" dxfId="344" priority="115"/>
  </conditionalFormatting>
  <conditionalFormatting sqref="Z143">
    <cfRule type="duplicateValues" dxfId="343" priority="114"/>
  </conditionalFormatting>
  <conditionalFormatting sqref="Z143">
    <cfRule type="duplicateValues" dxfId="342" priority="113"/>
  </conditionalFormatting>
  <conditionalFormatting sqref="Z144">
    <cfRule type="duplicateValues" dxfId="341" priority="112"/>
  </conditionalFormatting>
  <conditionalFormatting sqref="Z144">
    <cfRule type="duplicateValues" dxfId="340" priority="111"/>
  </conditionalFormatting>
  <conditionalFormatting sqref="Z145">
    <cfRule type="duplicateValues" dxfId="339" priority="110"/>
  </conditionalFormatting>
  <conditionalFormatting sqref="Z145">
    <cfRule type="duplicateValues" dxfId="338" priority="109"/>
  </conditionalFormatting>
  <conditionalFormatting sqref="Z146">
    <cfRule type="duplicateValues" dxfId="337" priority="108"/>
  </conditionalFormatting>
  <conditionalFormatting sqref="Z146">
    <cfRule type="duplicateValues" dxfId="336" priority="107"/>
  </conditionalFormatting>
  <conditionalFormatting sqref="Z147">
    <cfRule type="duplicateValues" dxfId="335" priority="106"/>
  </conditionalFormatting>
  <conditionalFormatting sqref="Z147">
    <cfRule type="duplicateValues" dxfId="334" priority="105"/>
  </conditionalFormatting>
  <conditionalFormatting sqref="Z148">
    <cfRule type="duplicateValues" dxfId="333" priority="104"/>
  </conditionalFormatting>
  <conditionalFormatting sqref="Z148">
    <cfRule type="duplicateValues" dxfId="332" priority="103"/>
  </conditionalFormatting>
  <conditionalFormatting sqref="Z149">
    <cfRule type="duplicateValues" dxfId="331" priority="102"/>
  </conditionalFormatting>
  <conditionalFormatting sqref="Z149">
    <cfRule type="duplicateValues" dxfId="330" priority="101"/>
  </conditionalFormatting>
  <conditionalFormatting sqref="Z150">
    <cfRule type="duplicateValues" dxfId="329" priority="100"/>
  </conditionalFormatting>
  <conditionalFormatting sqref="Z150">
    <cfRule type="duplicateValues" dxfId="328" priority="99"/>
  </conditionalFormatting>
  <conditionalFormatting sqref="Z151">
    <cfRule type="duplicateValues" dxfId="327" priority="98"/>
  </conditionalFormatting>
  <conditionalFormatting sqref="Z151">
    <cfRule type="duplicateValues" dxfId="326" priority="97"/>
  </conditionalFormatting>
  <conditionalFormatting sqref="Z152">
    <cfRule type="duplicateValues" dxfId="325" priority="96"/>
  </conditionalFormatting>
  <conditionalFormatting sqref="Z152">
    <cfRule type="duplicateValues" dxfId="324" priority="95"/>
  </conditionalFormatting>
  <conditionalFormatting sqref="Z153">
    <cfRule type="duplicateValues" dxfId="323" priority="94"/>
  </conditionalFormatting>
  <conditionalFormatting sqref="Z153">
    <cfRule type="duplicateValues" dxfId="322" priority="93"/>
  </conditionalFormatting>
  <conditionalFormatting sqref="Z154">
    <cfRule type="duplicateValues" dxfId="321" priority="92"/>
  </conditionalFormatting>
  <conditionalFormatting sqref="Z154">
    <cfRule type="duplicateValues" dxfId="320" priority="91"/>
  </conditionalFormatting>
  <conditionalFormatting sqref="Z155">
    <cfRule type="duplicateValues" dxfId="319" priority="90"/>
  </conditionalFormatting>
  <conditionalFormatting sqref="Z155">
    <cfRule type="duplicateValues" dxfId="318" priority="89"/>
  </conditionalFormatting>
  <conditionalFormatting sqref="Z156">
    <cfRule type="duplicateValues" dxfId="317" priority="88"/>
  </conditionalFormatting>
  <conditionalFormatting sqref="Z156">
    <cfRule type="duplicateValues" dxfId="316" priority="87"/>
  </conditionalFormatting>
  <conditionalFormatting sqref="Z157">
    <cfRule type="duplicateValues" dxfId="315" priority="86"/>
  </conditionalFormatting>
  <conditionalFormatting sqref="Z157">
    <cfRule type="duplicateValues" dxfId="314" priority="85"/>
  </conditionalFormatting>
  <conditionalFormatting sqref="Z158">
    <cfRule type="duplicateValues" dxfId="313" priority="84"/>
  </conditionalFormatting>
  <conditionalFormatting sqref="Z158">
    <cfRule type="duplicateValues" dxfId="312" priority="83"/>
  </conditionalFormatting>
  <conditionalFormatting sqref="Z159">
    <cfRule type="duplicateValues" dxfId="311" priority="82"/>
  </conditionalFormatting>
  <conditionalFormatting sqref="Z159">
    <cfRule type="duplicateValues" dxfId="310" priority="81"/>
  </conditionalFormatting>
  <conditionalFormatting sqref="Z160">
    <cfRule type="duplicateValues" dxfId="309" priority="80"/>
  </conditionalFormatting>
  <conditionalFormatting sqref="Z160">
    <cfRule type="duplicateValues" dxfId="308" priority="79"/>
  </conditionalFormatting>
  <conditionalFormatting sqref="Z161">
    <cfRule type="duplicateValues" dxfId="307" priority="78"/>
  </conditionalFormatting>
  <conditionalFormatting sqref="Z161">
    <cfRule type="duplicateValues" dxfId="306" priority="77"/>
  </conditionalFormatting>
  <conditionalFormatting sqref="Z162">
    <cfRule type="duplicateValues" dxfId="305" priority="76"/>
  </conditionalFormatting>
  <conditionalFormatting sqref="Z162">
    <cfRule type="duplicateValues" dxfId="304" priority="75"/>
  </conditionalFormatting>
  <conditionalFormatting sqref="Z163">
    <cfRule type="duplicateValues" dxfId="303" priority="74"/>
  </conditionalFormatting>
  <conditionalFormatting sqref="Z163">
    <cfRule type="duplicateValues" dxfId="302" priority="73"/>
  </conditionalFormatting>
  <conditionalFormatting sqref="Z164">
    <cfRule type="duplicateValues" dxfId="301" priority="72"/>
  </conditionalFormatting>
  <conditionalFormatting sqref="Z164">
    <cfRule type="duplicateValues" dxfId="300" priority="71"/>
  </conditionalFormatting>
  <conditionalFormatting sqref="Z165">
    <cfRule type="duplicateValues" dxfId="299" priority="70"/>
  </conditionalFormatting>
  <conditionalFormatting sqref="Z165">
    <cfRule type="duplicateValues" dxfId="298" priority="69"/>
  </conditionalFormatting>
  <conditionalFormatting sqref="Z166">
    <cfRule type="duplicateValues" dxfId="297" priority="68"/>
  </conditionalFormatting>
  <conditionalFormatting sqref="Z166">
    <cfRule type="duplicateValues" dxfId="296" priority="67"/>
  </conditionalFormatting>
  <conditionalFormatting sqref="Z167">
    <cfRule type="duplicateValues" dxfId="295" priority="66"/>
  </conditionalFormatting>
  <conditionalFormatting sqref="Z167">
    <cfRule type="duplicateValues" dxfId="294" priority="65"/>
  </conditionalFormatting>
  <conditionalFormatting sqref="Z168">
    <cfRule type="duplicateValues" dxfId="293" priority="64"/>
  </conditionalFormatting>
  <conditionalFormatting sqref="Z168">
    <cfRule type="duplicateValues" dxfId="292" priority="63"/>
  </conditionalFormatting>
  <conditionalFormatting sqref="Z169">
    <cfRule type="duplicateValues" dxfId="291" priority="62"/>
  </conditionalFormatting>
  <conditionalFormatting sqref="Z169">
    <cfRule type="duplicateValues" dxfId="290" priority="61"/>
  </conditionalFormatting>
  <conditionalFormatting sqref="Z170">
    <cfRule type="duplicateValues" dxfId="289" priority="60"/>
  </conditionalFormatting>
  <conditionalFormatting sqref="Z170">
    <cfRule type="duplicateValues" dxfId="288" priority="59"/>
  </conditionalFormatting>
  <conditionalFormatting sqref="Z171">
    <cfRule type="duplicateValues" dxfId="287" priority="58"/>
  </conditionalFormatting>
  <conditionalFormatting sqref="Z171">
    <cfRule type="duplicateValues" dxfId="286" priority="57"/>
  </conditionalFormatting>
  <conditionalFormatting sqref="Z172">
    <cfRule type="duplicateValues" dxfId="285" priority="56"/>
  </conditionalFormatting>
  <conditionalFormatting sqref="Z172">
    <cfRule type="duplicateValues" dxfId="284" priority="55"/>
  </conditionalFormatting>
  <conditionalFormatting sqref="Z173">
    <cfRule type="duplicateValues" dxfId="283" priority="54"/>
  </conditionalFormatting>
  <conditionalFormatting sqref="Z173">
    <cfRule type="duplicateValues" dxfId="282" priority="53"/>
  </conditionalFormatting>
  <conditionalFormatting sqref="Z174">
    <cfRule type="duplicateValues" dxfId="281" priority="52"/>
  </conditionalFormatting>
  <conditionalFormatting sqref="Z174">
    <cfRule type="duplicateValues" dxfId="280" priority="51"/>
  </conditionalFormatting>
  <conditionalFormatting sqref="Z175">
    <cfRule type="duplicateValues" dxfId="279" priority="50"/>
  </conditionalFormatting>
  <conditionalFormatting sqref="Z175">
    <cfRule type="duplicateValues" dxfId="278" priority="49"/>
  </conditionalFormatting>
  <conditionalFormatting sqref="Z176">
    <cfRule type="duplicateValues" dxfId="277" priority="48"/>
  </conditionalFormatting>
  <conditionalFormatting sqref="Z176">
    <cfRule type="duplicateValues" dxfId="276" priority="47"/>
  </conditionalFormatting>
  <conditionalFormatting sqref="Z177">
    <cfRule type="duplicateValues" dxfId="275" priority="46"/>
  </conditionalFormatting>
  <conditionalFormatting sqref="Z177">
    <cfRule type="duplicateValues" dxfId="274" priority="45"/>
  </conditionalFormatting>
  <conditionalFormatting sqref="Z178">
    <cfRule type="duplicateValues" dxfId="273" priority="44"/>
  </conditionalFormatting>
  <conditionalFormatting sqref="Z178">
    <cfRule type="duplicateValues" dxfId="272" priority="43"/>
  </conditionalFormatting>
  <conditionalFormatting sqref="Z179">
    <cfRule type="duplicateValues" dxfId="271" priority="42"/>
  </conditionalFormatting>
  <conditionalFormatting sqref="Z179">
    <cfRule type="duplicateValues" dxfId="270" priority="41"/>
  </conditionalFormatting>
  <conditionalFormatting sqref="Z180">
    <cfRule type="duplicateValues" dxfId="269" priority="40"/>
  </conditionalFormatting>
  <conditionalFormatting sqref="Z180">
    <cfRule type="duplicateValues" dxfId="268" priority="39"/>
  </conditionalFormatting>
  <conditionalFormatting sqref="Z181">
    <cfRule type="duplicateValues" dxfId="267" priority="38"/>
  </conditionalFormatting>
  <conditionalFormatting sqref="Z181">
    <cfRule type="duplicateValues" dxfId="266" priority="37"/>
  </conditionalFormatting>
  <conditionalFormatting sqref="Z182">
    <cfRule type="duplicateValues" dxfId="265" priority="36"/>
  </conditionalFormatting>
  <conditionalFormatting sqref="Z182">
    <cfRule type="duplicateValues" dxfId="264" priority="35"/>
  </conditionalFormatting>
  <conditionalFormatting sqref="Z183">
    <cfRule type="duplicateValues" dxfId="263" priority="34"/>
  </conditionalFormatting>
  <conditionalFormatting sqref="Z183">
    <cfRule type="duplicateValues" dxfId="262" priority="33"/>
  </conditionalFormatting>
  <conditionalFormatting sqref="Z184">
    <cfRule type="duplicateValues" dxfId="261" priority="32"/>
  </conditionalFormatting>
  <conditionalFormatting sqref="Z184">
    <cfRule type="duplicateValues" dxfId="260" priority="31"/>
  </conditionalFormatting>
  <conditionalFormatting sqref="Z185">
    <cfRule type="duplicateValues" dxfId="259" priority="30"/>
  </conditionalFormatting>
  <conditionalFormatting sqref="Z185">
    <cfRule type="duplicateValues" dxfId="258" priority="29"/>
  </conditionalFormatting>
  <conditionalFormatting sqref="Z186">
    <cfRule type="duplicateValues" dxfId="257" priority="28"/>
  </conditionalFormatting>
  <conditionalFormatting sqref="Z186">
    <cfRule type="duplicateValues" dxfId="256" priority="27"/>
  </conditionalFormatting>
  <conditionalFormatting sqref="Z187">
    <cfRule type="duplicateValues" dxfId="255" priority="26"/>
  </conditionalFormatting>
  <conditionalFormatting sqref="Z187">
    <cfRule type="duplicateValues" dxfId="254" priority="25"/>
  </conditionalFormatting>
  <conditionalFormatting sqref="P7">
    <cfRule type="duplicateValues" dxfId="253" priority="17"/>
  </conditionalFormatting>
  <conditionalFormatting sqref="P7">
    <cfRule type="duplicateValues" dxfId="252" priority="18"/>
  </conditionalFormatting>
  <conditionalFormatting sqref="P7">
    <cfRule type="duplicateValues" dxfId="251" priority="16"/>
  </conditionalFormatting>
  <pageMargins left="0.7" right="0.7" top="0.75" bottom="0.75" header="0.3" footer="0.3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6BF0D-CE55-4D81-AFC6-CCD068A249E3}">
  <sheetPr>
    <tabColor theme="5" tint="0.59999389629810485"/>
  </sheetPr>
  <dimension ref="A1:AJ106"/>
  <sheetViews>
    <sheetView topLeftCell="L1" workbookViewId="0">
      <pane ySplit="1" topLeftCell="A14" activePane="bottomLeft" state="frozen"/>
      <selection activeCell="C1" sqref="C1"/>
      <selection pane="bottomLeft" activeCell="AC1" sqref="AC1:AJ1048576"/>
    </sheetView>
  </sheetViews>
  <sheetFormatPr defaultRowHeight="15" outlineLevelCol="1" x14ac:dyDescent="0.25"/>
  <cols>
    <col min="1" max="1" width="10.140625" style="5" bestFit="1" customWidth="1"/>
    <col min="2" max="2" width="10" style="5" bestFit="1" customWidth="1"/>
    <col min="3" max="3" width="9.140625" style="570"/>
    <col min="4" max="4" width="10.5703125" style="5" customWidth="1"/>
    <col min="5" max="5" width="12.42578125" style="5" customWidth="1"/>
    <col min="6" max="6" width="9.140625" style="5" customWidth="1" outlineLevel="1"/>
    <col min="7" max="7" width="12.42578125" style="5" customWidth="1" outlineLevel="1"/>
    <col min="8" max="8" width="12.140625" style="5" customWidth="1"/>
    <col min="9" max="11" width="13.28515625" style="5" customWidth="1" outlineLevel="1"/>
    <col min="12" max="12" width="8.42578125" style="5" bestFit="1" customWidth="1"/>
    <col min="13" max="13" width="8.140625" style="5" customWidth="1" outlineLevel="1"/>
    <col min="14" max="14" width="10" style="5" customWidth="1" outlineLevel="1"/>
    <col min="15" max="15" width="8.140625" style="5" customWidth="1" outlineLevel="1"/>
    <col min="16" max="16" width="10.42578125" style="5" customWidth="1"/>
    <col min="17" max="18" width="11.42578125" style="5" customWidth="1" outlineLevel="1"/>
    <col min="19" max="19" width="12.5703125" style="5" customWidth="1" outlineLevel="1"/>
    <col min="20" max="20" width="10.85546875" style="5" customWidth="1"/>
    <col min="21" max="23" width="12.85546875" style="5" customWidth="1" outlineLevel="1"/>
    <col min="24" max="24" width="10.85546875" style="5" customWidth="1"/>
    <col min="25" max="27" width="12.85546875" style="5" customWidth="1" outlineLevel="1"/>
    <col min="28" max="28" width="9.140625" style="571"/>
    <col min="37" max="16384" width="9.140625" style="5"/>
  </cols>
  <sheetData>
    <row r="1" spans="1:36" s="95" customFormat="1" ht="16.5" thickBot="1" x14ac:dyDescent="0.3">
      <c r="A1" s="528" t="s">
        <v>8</v>
      </c>
      <c r="B1" s="529" t="s">
        <v>511</v>
      </c>
      <c r="C1" s="570" t="s">
        <v>4237</v>
      </c>
      <c r="D1" s="529" t="s">
        <v>514</v>
      </c>
      <c r="E1" s="529" t="s">
        <v>515</v>
      </c>
      <c r="F1" s="530" t="s">
        <v>13</v>
      </c>
      <c r="G1" s="531" t="s">
        <v>4204</v>
      </c>
      <c r="H1" s="532" t="s">
        <v>10</v>
      </c>
      <c r="I1" s="532" t="s">
        <v>4189</v>
      </c>
      <c r="J1" s="532" t="s">
        <v>4190</v>
      </c>
      <c r="K1" s="532" t="s">
        <v>4191</v>
      </c>
      <c r="L1" s="533" t="s">
        <v>11</v>
      </c>
      <c r="M1" s="533" t="s">
        <v>4192</v>
      </c>
      <c r="N1" s="533" t="s">
        <v>4193</v>
      </c>
      <c r="O1" s="533" t="s">
        <v>4194</v>
      </c>
      <c r="P1" s="534" t="s">
        <v>839</v>
      </c>
      <c r="Q1" s="534" t="s">
        <v>4195</v>
      </c>
      <c r="R1" s="534" t="s">
        <v>4196</v>
      </c>
      <c r="S1" s="534" t="s">
        <v>4197</v>
      </c>
      <c r="T1" s="109" t="s">
        <v>512</v>
      </c>
      <c r="U1" s="110" t="s">
        <v>4198</v>
      </c>
      <c r="V1" s="110" t="s">
        <v>4199</v>
      </c>
      <c r="W1" s="110" t="s">
        <v>4200</v>
      </c>
      <c r="X1" s="111" t="s">
        <v>513</v>
      </c>
      <c r="Y1" s="111" t="s">
        <v>4201</v>
      </c>
      <c r="Z1" s="111" t="s">
        <v>4202</v>
      </c>
      <c r="AA1" s="469" t="s">
        <v>4203</v>
      </c>
      <c r="AB1" s="571" t="s">
        <v>4238</v>
      </c>
      <c r="AC1" t="s">
        <v>10</v>
      </c>
      <c r="AD1" t="s">
        <v>10</v>
      </c>
      <c r="AE1" s="45" t="s">
        <v>11</v>
      </c>
      <c r="AF1" s="45" t="s">
        <v>11</v>
      </c>
      <c r="AG1" s="45" t="s">
        <v>11</v>
      </c>
      <c r="AH1" t="s">
        <v>12</v>
      </c>
      <c r="AI1" t="s">
        <v>12</v>
      </c>
      <c r="AJ1" t="s">
        <v>12</v>
      </c>
    </row>
    <row r="2" spans="1:36" x14ac:dyDescent="0.25">
      <c r="A2" s="535" t="s">
        <v>4094</v>
      </c>
      <c r="B2" s="536">
        <v>155079343</v>
      </c>
      <c r="C2" s="570">
        <v>1.9</v>
      </c>
      <c r="D2" s="537">
        <f>(C2+4.2+coefficient!$B$42)/0.9*1.19</f>
        <v>10.048888888888889</v>
      </c>
      <c r="E2" s="538">
        <f>(C2+4.2+coefficient!$B$42)/0.95</f>
        <v>8</v>
      </c>
      <c r="F2" s="539"/>
      <c r="G2" s="540">
        <v>1</v>
      </c>
      <c r="H2" s="541">
        <f>(C2+4.2+coefficient!$B$40)/0.85*1.19</f>
        <v>12.739999999999998</v>
      </c>
      <c r="I2" s="232">
        <v>294</v>
      </c>
      <c r="J2" s="232">
        <v>155079343</v>
      </c>
      <c r="K2" s="232">
        <v>154090</v>
      </c>
      <c r="L2" s="542">
        <f t="shared" ref="L2:L65" si="0">P2*1.03</f>
        <v>10.585590909090909</v>
      </c>
      <c r="M2" s="233">
        <v>295</v>
      </c>
      <c r="N2" s="233">
        <v>155079343</v>
      </c>
      <c r="O2" s="233">
        <v>154092</v>
      </c>
      <c r="P2" s="543">
        <f>(C2+4.2+coefficient!$B$42)/0.88*1.19</f>
        <v>10.277272727272727</v>
      </c>
      <c r="Q2" s="544">
        <v>296</v>
      </c>
      <c r="R2" s="544">
        <v>155079343</v>
      </c>
      <c r="S2" s="544">
        <v>154091</v>
      </c>
      <c r="T2" s="545">
        <f t="shared" ref="T2:T33" si="1">(C2+4.2)/0.88*1.19</f>
        <v>8.2488636363636356</v>
      </c>
      <c r="U2" s="120">
        <v>758</v>
      </c>
      <c r="V2" s="121">
        <v>155079343</v>
      </c>
      <c r="W2" s="121">
        <v>559891</v>
      </c>
      <c r="X2" s="546">
        <f>L2-4.9</f>
        <v>5.6855909090909087</v>
      </c>
      <c r="Y2" s="123">
        <v>759</v>
      </c>
      <c r="Z2" s="124">
        <v>155079343</v>
      </c>
      <c r="AA2" s="547">
        <v>559892</v>
      </c>
      <c r="AB2" s="571">
        <v>55</v>
      </c>
    </row>
    <row r="3" spans="1:36" x14ac:dyDescent="0.25">
      <c r="A3" s="199" t="s">
        <v>4095</v>
      </c>
      <c r="B3" s="126">
        <v>155079347</v>
      </c>
      <c r="C3" s="570">
        <f>C2*2</f>
        <v>3.8</v>
      </c>
      <c r="D3" s="196">
        <f>(C3+4.2+(coefficient!$B$42*2))/0.9*1.19</f>
        <v>14.544444444444443</v>
      </c>
      <c r="E3" s="197">
        <f>(C3+4.2+(coefficient!$B$42*2))/0.95</f>
        <v>11.578947368421053</v>
      </c>
      <c r="F3" s="548" t="s">
        <v>516</v>
      </c>
      <c r="G3" s="549">
        <v>2</v>
      </c>
      <c r="H3" s="550">
        <f>(C3+4.2+(coefficient!$B$40*2))/0.85*1.19</f>
        <v>19.600000000000001</v>
      </c>
      <c r="I3" s="239">
        <v>294</v>
      </c>
      <c r="J3" s="239">
        <v>155079347</v>
      </c>
      <c r="K3" s="239">
        <v>154096</v>
      </c>
      <c r="L3" s="551">
        <f t="shared" si="0"/>
        <v>15.321250000000001</v>
      </c>
      <c r="M3" s="240">
        <v>295</v>
      </c>
      <c r="N3" s="240">
        <v>155079347</v>
      </c>
      <c r="O3" s="240">
        <v>154098</v>
      </c>
      <c r="P3" s="552">
        <f>(C3+4.2+(coefficient!$B$42*2))/0.88*1.19</f>
        <v>14.875</v>
      </c>
      <c r="Q3" s="553">
        <v>296</v>
      </c>
      <c r="R3" s="553">
        <v>155079347</v>
      </c>
      <c r="S3" s="553">
        <v>154097</v>
      </c>
      <c r="T3" s="554">
        <f t="shared" si="1"/>
        <v>10.818181818181818</v>
      </c>
      <c r="U3" s="139">
        <v>758</v>
      </c>
      <c r="V3" s="140">
        <v>155079347</v>
      </c>
      <c r="W3" s="140">
        <v>559895</v>
      </c>
      <c r="X3" s="555">
        <f t="shared" ref="X3:X66" si="2">L3-4.9</f>
        <v>10.421250000000001</v>
      </c>
      <c r="Y3" s="142">
        <v>759</v>
      </c>
      <c r="Z3" s="143">
        <v>155079347</v>
      </c>
      <c r="AA3" s="556">
        <v>559896</v>
      </c>
      <c r="AB3" s="571">
        <f>AB2/2</f>
        <v>27.5</v>
      </c>
    </row>
    <row r="4" spans="1:36" x14ac:dyDescent="0.25">
      <c r="A4" s="194" t="s">
        <v>4096</v>
      </c>
      <c r="B4" s="126">
        <v>155079331</v>
      </c>
      <c r="C4" s="570">
        <v>1.88</v>
      </c>
      <c r="D4" s="196">
        <f>(C4+4.2+coefficient!$B$42)/0.9*1.19</f>
        <v>10.022444444444444</v>
      </c>
      <c r="E4" s="197">
        <f>(C4+4.2+coefficient!$B$42)/0.95</f>
        <v>7.9789473684210535</v>
      </c>
      <c r="F4" s="557"/>
      <c r="G4" s="549">
        <v>3</v>
      </c>
      <c r="H4" s="550">
        <f>(C4+4.2+coefficient!$B$40)/0.85*1.19</f>
        <v>12.712000000000002</v>
      </c>
      <c r="I4" s="239">
        <v>294</v>
      </c>
      <c r="J4" s="239">
        <v>155079331</v>
      </c>
      <c r="K4" s="239">
        <v>154099</v>
      </c>
      <c r="L4" s="551">
        <f t="shared" si="0"/>
        <v>10.557734090909092</v>
      </c>
      <c r="M4" s="240">
        <v>295</v>
      </c>
      <c r="N4" s="240">
        <v>155079331</v>
      </c>
      <c r="O4" s="240">
        <v>154101</v>
      </c>
      <c r="P4" s="552">
        <f>(C4+4.2+coefficient!$B$42)/0.88*1.19</f>
        <v>10.250227272727273</v>
      </c>
      <c r="Q4" s="553">
        <v>296</v>
      </c>
      <c r="R4" s="553">
        <v>155079331</v>
      </c>
      <c r="S4" s="553">
        <v>154100</v>
      </c>
      <c r="T4" s="554">
        <f t="shared" si="1"/>
        <v>8.2218181818181808</v>
      </c>
      <c r="U4" s="139">
        <v>758</v>
      </c>
      <c r="V4" s="140">
        <v>155079331</v>
      </c>
      <c r="W4" s="140">
        <v>559879</v>
      </c>
      <c r="X4" s="555">
        <f t="shared" si="2"/>
        <v>5.6577340909090914</v>
      </c>
      <c r="Y4" s="142">
        <v>759</v>
      </c>
      <c r="Z4" s="143">
        <v>155079331</v>
      </c>
      <c r="AA4" s="556">
        <v>559880</v>
      </c>
      <c r="AB4" s="571">
        <v>45</v>
      </c>
    </row>
    <row r="5" spans="1:36" x14ac:dyDescent="0.25">
      <c r="A5" s="199" t="s">
        <v>4097</v>
      </c>
      <c r="B5" s="126">
        <v>155079338</v>
      </c>
      <c r="C5" s="570">
        <f>C4*2</f>
        <v>3.76</v>
      </c>
      <c r="D5" s="196">
        <f>(C5+4.2+(coefficient!$B$42*2))/0.9*1.19</f>
        <v>14.491555555555557</v>
      </c>
      <c r="E5" s="197">
        <f>(C5+4.2+(coefficient!$B$42*2))/0.95</f>
        <v>11.53684210526316</v>
      </c>
      <c r="F5" s="548" t="s">
        <v>516</v>
      </c>
      <c r="G5" s="549">
        <v>4</v>
      </c>
      <c r="H5" s="550">
        <f>(C5+4.2+(coefficient!$B$40*2))/0.85*1.19</f>
        <v>19.544</v>
      </c>
      <c r="I5" s="239">
        <v>294</v>
      </c>
      <c r="J5" s="239">
        <v>155079338</v>
      </c>
      <c r="K5" s="239">
        <v>154126</v>
      </c>
      <c r="L5" s="551">
        <f t="shared" si="0"/>
        <v>15.265536363636363</v>
      </c>
      <c r="M5" s="240">
        <v>295</v>
      </c>
      <c r="N5" s="240">
        <v>155079338</v>
      </c>
      <c r="O5" s="240">
        <v>154128</v>
      </c>
      <c r="P5" s="552">
        <f>(C5+4.2+(coefficient!$B$42*2))/0.88*1.19</f>
        <v>14.82090909090909</v>
      </c>
      <c r="Q5" s="553">
        <v>296</v>
      </c>
      <c r="R5" s="553">
        <v>155079338</v>
      </c>
      <c r="S5" s="553">
        <v>154127</v>
      </c>
      <c r="T5" s="554">
        <f t="shared" si="1"/>
        <v>10.764090909090909</v>
      </c>
      <c r="U5" s="139">
        <v>758</v>
      </c>
      <c r="V5" s="140">
        <v>155079338</v>
      </c>
      <c r="W5" s="140">
        <v>559887</v>
      </c>
      <c r="X5" s="555">
        <f t="shared" si="2"/>
        <v>10.365536363636362</v>
      </c>
      <c r="Y5" s="142">
        <v>759</v>
      </c>
      <c r="Z5" s="143">
        <v>155079338</v>
      </c>
      <c r="AA5" s="556">
        <v>559888</v>
      </c>
      <c r="AB5" s="571">
        <f>AB4/2</f>
        <v>22.5</v>
      </c>
      <c r="AE5">
        <v>1</v>
      </c>
      <c r="AF5">
        <v>16.66</v>
      </c>
      <c r="AG5">
        <v>0</v>
      </c>
    </row>
    <row r="6" spans="1:36" x14ac:dyDescent="0.25">
      <c r="A6" s="194" t="s">
        <v>4098</v>
      </c>
      <c r="B6" s="126">
        <v>155079349</v>
      </c>
      <c r="C6" s="570">
        <v>1.75</v>
      </c>
      <c r="D6" s="196">
        <f>(C6+4.2+coefficient!$B$42)/0.9*1.19</f>
        <v>9.8505555555555553</v>
      </c>
      <c r="E6" s="197">
        <f>(C6+4.2+coefficient!$B$42)/0.95</f>
        <v>7.8421052631578956</v>
      </c>
      <c r="F6" s="557"/>
      <c r="G6" s="549">
        <v>5</v>
      </c>
      <c r="H6" s="550">
        <f>(C6+4.2+coefficient!$B$40)/0.85*1.19</f>
        <v>12.53</v>
      </c>
      <c r="I6" s="239">
        <v>294</v>
      </c>
      <c r="J6" s="239">
        <v>155079349</v>
      </c>
      <c r="K6" s="239">
        <v>154133</v>
      </c>
      <c r="L6" s="551">
        <f t="shared" si="0"/>
        <v>10.376664772727272</v>
      </c>
      <c r="M6" s="240">
        <v>295</v>
      </c>
      <c r="N6" s="240">
        <v>155079349</v>
      </c>
      <c r="O6" s="240">
        <v>154135</v>
      </c>
      <c r="P6" s="552">
        <f>(C6+4.2+coefficient!$B$42)/0.88*1.19</f>
        <v>10.074431818181818</v>
      </c>
      <c r="Q6" s="553">
        <v>296</v>
      </c>
      <c r="R6" s="553">
        <v>155079349</v>
      </c>
      <c r="S6" s="553">
        <v>154134</v>
      </c>
      <c r="T6" s="554">
        <f t="shared" si="1"/>
        <v>8.046022727272728</v>
      </c>
      <c r="U6" s="139">
        <v>758</v>
      </c>
      <c r="V6" s="140">
        <v>155079349</v>
      </c>
      <c r="W6" s="140">
        <v>559897</v>
      </c>
      <c r="X6" s="555">
        <f t="shared" si="2"/>
        <v>5.4766647727272719</v>
      </c>
      <c r="Y6" s="142">
        <v>759</v>
      </c>
      <c r="Z6" s="143">
        <v>155079349</v>
      </c>
      <c r="AA6" s="556">
        <v>559898</v>
      </c>
      <c r="AB6" s="571">
        <v>1</v>
      </c>
    </row>
    <row r="7" spans="1:36" x14ac:dyDescent="0.25">
      <c r="A7" s="199" t="s">
        <v>4099</v>
      </c>
      <c r="B7" s="126">
        <v>155079355</v>
      </c>
      <c r="C7" s="570">
        <f>C6*2</f>
        <v>3.5</v>
      </c>
      <c r="D7" s="196">
        <f>(C7+4.2+(coefficient!$B$42*2))/0.9*1.19</f>
        <v>14.147777777777776</v>
      </c>
      <c r="E7" s="197">
        <f>(C7+4.2+(coefficient!$B$42*2))/0.95</f>
        <v>11.263157894736842</v>
      </c>
      <c r="F7" s="548" t="s">
        <v>516</v>
      </c>
      <c r="G7" s="549">
        <v>6</v>
      </c>
      <c r="H7" s="550">
        <f>(C7+4.2+(coefficient!$B$40*2))/0.85*1.19</f>
        <v>19.18</v>
      </c>
      <c r="I7" s="239">
        <v>294</v>
      </c>
      <c r="J7" s="239">
        <v>155079355</v>
      </c>
      <c r="K7" s="239">
        <v>154136</v>
      </c>
      <c r="L7" s="551">
        <f t="shared" si="0"/>
        <v>14.903397727272726</v>
      </c>
      <c r="M7" s="240">
        <v>295</v>
      </c>
      <c r="N7" s="240">
        <v>155079355</v>
      </c>
      <c r="O7" s="240">
        <v>154138</v>
      </c>
      <c r="P7" s="552">
        <f>(C7+4.2+(coefficient!$B$42*2))/0.88*1.19</f>
        <v>14.46931818181818</v>
      </c>
      <c r="Q7" s="553">
        <v>296</v>
      </c>
      <c r="R7" s="553">
        <v>155079355</v>
      </c>
      <c r="S7" s="553">
        <v>154137</v>
      </c>
      <c r="T7" s="554">
        <f t="shared" si="1"/>
        <v>10.4125</v>
      </c>
      <c r="U7" s="139">
        <v>758</v>
      </c>
      <c r="V7" s="140">
        <v>155079355</v>
      </c>
      <c r="W7" s="140">
        <v>559905</v>
      </c>
      <c r="X7" s="555">
        <f t="shared" si="2"/>
        <v>10.003397727272725</v>
      </c>
      <c r="Y7" s="142">
        <v>759</v>
      </c>
      <c r="Z7" s="143">
        <v>155079355</v>
      </c>
      <c r="AA7" s="556">
        <v>559906</v>
      </c>
      <c r="AB7" s="571">
        <f>AB6/2</f>
        <v>0.5</v>
      </c>
      <c r="AE7">
        <v>1</v>
      </c>
      <c r="AF7">
        <v>16.3</v>
      </c>
      <c r="AG7">
        <v>0</v>
      </c>
    </row>
    <row r="8" spans="1:36" x14ac:dyDescent="0.25">
      <c r="A8" s="194" t="s">
        <v>4100</v>
      </c>
      <c r="B8" s="126">
        <v>155079340</v>
      </c>
      <c r="C8" s="570">
        <v>1.72</v>
      </c>
      <c r="D8" s="196">
        <f>(C8+4.2+coefficient!$B$42)/0.9*1.19</f>
        <v>9.8108888888888881</v>
      </c>
      <c r="E8" s="197">
        <f>(C8+4.2+coefficient!$B$42)/0.95</f>
        <v>7.810526315789474</v>
      </c>
      <c r="F8" s="557"/>
      <c r="G8" s="549">
        <v>7</v>
      </c>
      <c r="H8" s="550">
        <f>(C8+4.2+coefficient!$B$40)/0.85*1.19</f>
        <v>12.488</v>
      </c>
      <c r="I8" s="239">
        <v>294</v>
      </c>
      <c r="J8" s="239">
        <v>155079340</v>
      </c>
      <c r="K8" s="239">
        <v>154139</v>
      </c>
      <c r="L8" s="551">
        <f t="shared" si="0"/>
        <v>10.334879545454545</v>
      </c>
      <c r="M8" s="240">
        <v>295</v>
      </c>
      <c r="N8" s="240">
        <v>155079340</v>
      </c>
      <c r="O8" s="240">
        <v>154141</v>
      </c>
      <c r="P8" s="552">
        <f>(C8+4.2+coefficient!$B$42)/0.88*1.19</f>
        <v>10.033863636363636</v>
      </c>
      <c r="Q8" s="553">
        <v>296</v>
      </c>
      <c r="R8" s="553">
        <v>155079340</v>
      </c>
      <c r="S8" s="553">
        <v>154140</v>
      </c>
      <c r="T8" s="554">
        <f t="shared" si="1"/>
        <v>8.0054545454545458</v>
      </c>
      <c r="U8" s="139">
        <v>758</v>
      </c>
      <c r="V8" s="140">
        <v>155079340</v>
      </c>
      <c r="W8" s="140">
        <v>559889</v>
      </c>
      <c r="X8" s="555">
        <f t="shared" si="2"/>
        <v>5.4348795454545442</v>
      </c>
      <c r="Y8" s="142">
        <v>759</v>
      </c>
      <c r="Z8" s="143">
        <v>155079340</v>
      </c>
      <c r="AA8" s="556">
        <v>559890</v>
      </c>
      <c r="AB8" s="571">
        <v>96</v>
      </c>
    </row>
    <row r="9" spans="1:36" x14ac:dyDescent="0.25">
      <c r="A9" s="199" t="s">
        <v>4101</v>
      </c>
      <c r="B9" s="126">
        <v>162061677</v>
      </c>
      <c r="C9" s="570">
        <f>C8*2</f>
        <v>3.44</v>
      </c>
      <c r="D9" s="196">
        <f>(C9+4.2+(coefficient!$B$42*2))/0.9*1.19</f>
        <v>14.068444444444445</v>
      </c>
      <c r="E9" s="197">
        <f>(C9+4.2+(coefficient!$B$42*2))/0.95</f>
        <v>11.200000000000001</v>
      </c>
      <c r="F9" s="548" t="s">
        <v>516</v>
      </c>
      <c r="G9" s="549">
        <v>8</v>
      </c>
      <c r="H9" s="550">
        <f>(C9+4.2+(coefficient!$B$40*2))/0.85*1.19</f>
        <v>19.096</v>
      </c>
      <c r="I9" s="239">
        <v>294</v>
      </c>
      <c r="J9" s="239">
        <v>162061677</v>
      </c>
      <c r="K9" s="239">
        <v>154143</v>
      </c>
      <c r="L9" s="551">
        <f t="shared" si="0"/>
        <v>14.819827272727274</v>
      </c>
      <c r="M9" s="240">
        <v>295</v>
      </c>
      <c r="N9" s="240">
        <v>162061677</v>
      </c>
      <c r="O9" s="240">
        <v>154145</v>
      </c>
      <c r="P9" s="552">
        <f>(C9+4.2+(coefficient!$B$42*2))/0.88*1.19</f>
        <v>14.388181818181819</v>
      </c>
      <c r="Q9" s="553">
        <v>296</v>
      </c>
      <c r="R9" s="553">
        <v>162061677</v>
      </c>
      <c r="S9" s="553">
        <v>154144</v>
      </c>
      <c r="T9" s="554">
        <f t="shared" si="1"/>
        <v>10.331363636363635</v>
      </c>
      <c r="U9" s="139">
        <v>758</v>
      </c>
      <c r="V9" s="140">
        <v>162061677</v>
      </c>
      <c r="W9" s="140">
        <v>560721</v>
      </c>
      <c r="X9" s="555">
        <f t="shared" si="2"/>
        <v>9.9198272727272734</v>
      </c>
      <c r="Y9" s="142">
        <v>759</v>
      </c>
      <c r="Z9" s="143">
        <v>162061677</v>
      </c>
      <c r="AA9" s="556">
        <v>560722</v>
      </c>
      <c r="AB9" s="571">
        <f>AB8/2</f>
        <v>48</v>
      </c>
    </row>
    <row r="10" spans="1:36" x14ac:dyDescent="0.25">
      <c r="A10" s="194" t="s">
        <v>4102</v>
      </c>
      <c r="B10" s="126">
        <v>155079359</v>
      </c>
      <c r="C10" s="570">
        <v>1.56</v>
      </c>
      <c r="D10" s="196">
        <f>(C10+4.2+coefficient!$B$42)/0.9*1.19</f>
        <v>9.5993333333333322</v>
      </c>
      <c r="E10" s="197">
        <f>(C10+4.2+coefficient!$B$42)/0.95</f>
        <v>7.6421052631578945</v>
      </c>
      <c r="F10" s="557"/>
      <c r="G10" s="549">
        <v>9</v>
      </c>
      <c r="H10" s="550">
        <f>(C10+4.2+coefficient!$B$40)/0.85*1.19</f>
        <v>12.264000000000001</v>
      </c>
      <c r="I10" s="239">
        <v>294</v>
      </c>
      <c r="J10" s="239">
        <v>155079359</v>
      </c>
      <c r="K10" s="239">
        <v>154151</v>
      </c>
      <c r="L10" s="551">
        <f t="shared" si="0"/>
        <v>10.112024999999999</v>
      </c>
      <c r="M10" s="240">
        <v>295</v>
      </c>
      <c r="N10" s="240">
        <v>155079359</v>
      </c>
      <c r="O10" s="240">
        <v>154153</v>
      </c>
      <c r="P10" s="552">
        <f>(C10+4.2+coefficient!$B$42)/0.88*1.19</f>
        <v>9.817499999999999</v>
      </c>
      <c r="Q10" s="553">
        <v>296</v>
      </c>
      <c r="R10" s="553">
        <v>155079359</v>
      </c>
      <c r="S10" s="553">
        <v>154152</v>
      </c>
      <c r="T10" s="554">
        <f t="shared" si="1"/>
        <v>7.7890909090909082</v>
      </c>
      <c r="U10" s="139">
        <v>758</v>
      </c>
      <c r="V10" s="140">
        <v>155079359</v>
      </c>
      <c r="W10" s="140">
        <v>559909</v>
      </c>
      <c r="X10" s="555">
        <f t="shared" si="2"/>
        <v>5.2120249999999988</v>
      </c>
      <c r="Y10" s="142">
        <v>759</v>
      </c>
      <c r="Z10" s="143">
        <v>155079359</v>
      </c>
      <c r="AA10" s="556">
        <v>559910</v>
      </c>
    </row>
    <row r="11" spans="1:36" x14ac:dyDescent="0.25">
      <c r="A11" s="199" t="s">
        <v>4103</v>
      </c>
      <c r="B11" s="126">
        <v>155079334</v>
      </c>
      <c r="C11" s="570">
        <v>1.81</v>
      </c>
      <c r="D11" s="196">
        <f>(C11+4.2+coefficient!$B$42)/0.9*1.19</f>
        <v>9.9298888888888861</v>
      </c>
      <c r="E11" s="197">
        <f>(C11+4.2+coefficient!$B$42)/0.95</f>
        <v>7.905263157894737</v>
      </c>
      <c r="F11" s="558"/>
      <c r="G11" s="549">
        <v>10</v>
      </c>
      <c r="H11" s="550">
        <f>(C11+4.2+coefficient!$B$40)/0.85*1.19</f>
        <v>12.613999999999999</v>
      </c>
      <c r="I11" s="239">
        <v>294</v>
      </c>
      <c r="J11" s="239">
        <v>155079334</v>
      </c>
      <c r="K11" s="239">
        <v>154163</v>
      </c>
      <c r="L11" s="551">
        <f t="shared" si="0"/>
        <v>10.460235227272726</v>
      </c>
      <c r="M11" s="240">
        <v>295</v>
      </c>
      <c r="N11" s="240">
        <v>155079334</v>
      </c>
      <c r="O11" s="240">
        <v>154165</v>
      </c>
      <c r="P11" s="552">
        <f>(C11+4.2+coefficient!$B$42)/0.88*1.19</f>
        <v>10.155568181818181</v>
      </c>
      <c r="Q11" s="553">
        <v>296</v>
      </c>
      <c r="R11" s="553">
        <v>155079334</v>
      </c>
      <c r="S11" s="553">
        <v>154164</v>
      </c>
      <c r="T11" s="554">
        <f t="shared" si="1"/>
        <v>8.1271590909090907</v>
      </c>
      <c r="U11" s="139">
        <v>758</v>
      </c>
      <c r="V11" s="140">
        <v>155079334</v>
      </c>
      <c r="W11" s="140">
        <v>559885</v>
      </c>
      <c r="X11" s="555">
        <f t="shared" si="2"/>
        <v>5.5602352272727256</v>
      </c>
      <c r="Y11" s="142">
        <v>759</v>
      </c>
      <c r="Z11" s="143">
        <v>155079334</v>
      </c>
      <c r="AA11" s="556">
        <v>559886</v>
      </c>
      <c r="AB11" s="571">
        <v>64</v>
      </c>
      <c r="AH11">
        <v>2</v>
      </c>
      <c r="AI11">
        <v>10.83</v>
      </c>
      <c r="AJ11">
        <v>0</v>
      </c>
    </row>
    <row r="12" spans="1:36" x14ac:dyDescent="0.25">
      <c r="A12" s="194" t="s">
        <v>4104</v>
      </c>
      <c r="B12" s="126">
        <v>162062004</v>
      </c>
      <c r="C12" s="570">
        <f>C11*2</f>
        <v>3.62</v>
      </c>
      <c r="D12" s="196">
        <f>(C12+4.2+(coefficient!$B$42*2))/0.9*1.19</f>
        <v>14.306444444444443</v>
      </c>
      <c r="E12" s="197">
        <f>(C12+4.2+(coefficient!$B$42*2))/0.95</f>
        <v>11.389473684210527</v>
      </c>
      <c r="F12" s="558" t="s">
        <v>516</v>
      </c>
      <c r="G12" s="549">
        <v>11</v>
      </c>
      <c r="H12" s="550">
        <f>(C12+4.2+(coefficient!$B$40*2))/0.85*1.19</f>
        <v>19.347999999999999</v>
      </c>
      <c r="I12" s="239">
        <v>294</v>
      </c>
      <c r="J12" s="239">
        <v>162062004</v>
      </c>
      <c r="K12" s="239">
        <v>154177</v>
      </c>
      <c r="L12" s="551">
        <f t="shared" si="0"/>
        <v>15.070538636363636</v>
      </c>
      <c r="M12" s="240">
        <v>295</v>
      </c>
      <c r="N12" s="240">
        <v>162062004</v>
      </c>
      <c r="O12" s="240">
        <v>154179</v>
      </c>
      <c r="P12" s="552">
        <f>(C12+4.2+(coefficient!$B$42*2))/0.88*1.19</f>
        <v>14.631590909090908</v>
      </c>
      <c r="Q12" s="553">
        <v>296</v>
      </c>
      <c r="R12" s="553">
        <v>162062004</v>
      </c>
      <c r="S12" s="553">
        <v>154178</v>
      </c>
      <c r="T12" s="554">
        <f t="shared" si="1"/>
        <v>10.574772727272727</v>
      </c>
      <c r="U12" s="139">
        <v>758</v>
      </c>
      <c r="V12" s="140">
        <v>162062004</v>
      </c>
      <c r="W12" s="140">
        <v>560723</v>
      </c>
      <c r="X12" s="555">
        <f t="shared" si="2"/>
        <v>10.170538636363636</v>
      </c>
      <c r="Y12" s="142">
        <v>759</v>
      </c>
      <c r="Z12" s="143">
        <v>162062004</v>
      </c>
      <c r="AA12" s="556">
        <v>560724</v>
      </c>
      <c r="AB12" s="571">
        <f>AB11/2</f>
        <v>32</v>
      </c>
    </row>
    <row r="13" spans="1:36" x14ac:dyDescent="0.25">
      <c r="A13" s="199" t="s">
        <v>4105</v>
      </c>
      <c r="B13" s="126">
        <v>155079354</v>
      </c>
      <c r="C13" s="570">
        <v>1.7747999999999997</v>
      </c>
      <c r="D13" s="196">
        <f>(C13+4.2+coefficient!$B$42)/0.9*1.19</f>
        <v>9.8833466666666663</v>
      </c>
      <c r="E13" s="197">
        <f>(C13+4.2+coefficient!$B$42)/0.95</f>
        <v>7.8682105263157895</v>
      </c>
      <c r="F13" s="548"/>
      <c r="G13" s="549">
        <v>12</v>
      </c>
      <c r="H13" s="550">
        <f>(C13+4.2+coefficient!$B$40)/0.85*1.19</f>
        <v>12.564720000000001</v>
      </c>
      <c r="I13" s="239">
        <v>294</v>
      </c>
      <c r="J13" s="239">
        <v>155079354</v>
      </c>
      <c r="K13" s="239">
        <v>154180</v>
      </c>
      <c r="L13" s="551">
        <f t="shared" si="0"/>
        <v>10.411207227272728</v>
      </c>
      <c r="M13" s="240">
        <v>295</v>
      </c>
      <c r="N13" s="240">
        <v>155079354</v>
      </c>
      <c r="O13" s="240">
        <v>154182</v>
      </c>
      <c r="P13" s="552">
        <f>(C13+4.2+coefficient!$B$42)/0.88*1.19</f>
        <v>10.107968181818181</v>
      </c>
      <c r="Q13" s="553">
        <v>296</v>
      </c>
      <c r="R13" s="553">
        <v>155079354</v>
      </c>
      <c r="S13" s="553">
        <v>154181</v>
      </c>
      <c r="T13" s="559">
        <f t="shared" si="1"/>
        <v>8.0795590909090915</v>
      </c>
      <c r="U13" s="139">
        <v>758</v>
      </c>
      <c r="V13" s="140">
        <v>155079354</v>
      </c>
      <c r="W13" s="140">
        <v>559903</v>
      </c>
      <c r="X13" s="555">
        <f t="shared" si="2"/>
        <v>5.5112072272727275</v>
      </c>
      <c r="Y13" s="142">
        <v>759</v>
      </c>
      <c r="Z13" s="143">
        <v>155079354</v>
      </c>
      <c r="AA13" s="556">
        <v>559904</v>
      </c>
      <c r="AB13" s="571">
        <v>0</v>
      </c>
    </row>
    <row r="14" spans="1:36" x14ac:dyDescent="0.25">
      <c r="A14" s="194" t="s">
        <v>4106</v>
      </c>
      <c r="B14" s="126">
        <v>162063746</v>
      </c>
      <c r="C14" s="570">
        <f>C13*2</f>
        <v>3.5495999999999994</v>
      </c>
      <c r="D14" s="196">
        <f>(C14+4.2+(coefficient!$B$42*2))/0.9*1.19</f>
        <v>14.213359999999998</v>
      </c>
      <c r="E14" s="197">
        <f>(C14+4.2+(coefficient!$B$42*2))/0.95</f>
        <v>11.31536842105263</v>
      </c>
      <c r="F14" s="557" t="s">
        <v>516</v>
      </c>
      <c r="G14" s="549">
        <v>13</v>
      </c>
      <c r="H14" s="550">
        <f>(C14+4.2+(coefficient!$B$40*2))/0.85*1.19</f>
        <v>19.249439999999996</v>
      </c>
      <c r="I14" s="239">
        <v>294</v>
      </c>
      <c r="J14" s="239">
        <v>162063746</v>
      </c>
      <c r="K14" s="239">
        <v>154183</v>
      </c>
      <c r="L14" s="551">
        <f t="shared" si="0"/>
        <v>14.972482636363637</v>
      </c>
      <c r="M14" s="240">
        <v>295</v>
      </c>
      <c r="N14" s="240">
        <v>162063746</v>
      </c>
      <c r="O14" s="240">
        <v>154185</v>
      </c>
      <c r="P14" s="552">
        <f>(C14+4.2+(coefficient!$B$42*2))/0.88*1.19</f>
        <v>14.536390909090908</v>
      </c>
      <c r="Q14" s="553">
        <v>296</v>
      </c>
      <c r="R14" s="553">
        <v>162063746</v>
      </c>
      <c r="S14" s="553">
        <v>154184</v>
      </c>
      <c r="T14" s="559">
        <f t="shared" si="1"/>
        <v>10.479572727272725</v>
      </c>
      <c r="U14" s="139">
        <v>758</v>
      </c>
      <c r="V14" s="140">
        <v>162063746</v>
      </c>
      <c r="W14" s="140">
        <v>560725</v>
      </c>
      <c r="X14" s="555">
        <f t="shared" si="2"/>
        <v>10.072482636363636</v>
      </c>
      <c r="Y14" s="142">
        <v>759</v>
      </c>
      <c r="Z14" s="143">
        <v>162063746</v>
      </c>
      <c r="AA14" s="556">
        <v>560726</v>
      </c>
      <c r="AB14" s="571">
        <f>AB13/2</f>
        <v>0</v>
      </c>
    </row>
    <row r="15" spans="1:36" x14ac:dyDescent="0.25">
      <c r="A15" s="199" t="s">
        <v>4107</v>
      </c>
      <c r="B15" s="126">
        <v>155079350</v>
      </c>
      <c r="C15" s="570">
        <v>1.58</v>
      </c>
      <c r="D15" s="196">
        <f>(C15+4.2+coefficient!$B$42)/0.9*1.19</f>
        <v>9.6257777777777775</v>
      </c>
      <c r="E15" s="197">
        <f>(C15+4.2+coefficient!$B$42)/0.95</f>
        <v>7.6631578947368428</v>
      </c>
      <c r="F15" s="548"/>
      <c r="G15" s="549">
        <v>14</v>
      </c>
      <c r="H15" s="550">
        <f>(C15+4.2+coefficient!$B$40)/0.85*1.19</f>
        <v>12.292000000000002</v>
      </c>
      <c r="I15" s="239">
        <v>294</v>
      </c>
      <c r="J15" s="239">
        <v>155079350</v>
      </c>
      <c r="K15" s="239">
        <v>154337</v>
      </c>
      <c r="L15" s="551">
        <f t="shared" si="0"/>
        <v>10.13988181818182</v>
      </c>
      <c r="M15" s="240">
        <v>295</v>
      </c>
      <c r="N15" s="240">
        <v>155079350</v>
      </c>
      <c r="O15" s="240">
        <v>154339</v>
      </c>
      <c r="P15" s="552">
        <f>(C15+4.2+coefficient!$B$42)/0.88*1.19</f>
        <v>9.8445454545454556</v>
      </c>
      <c r="Q15" s="553">
        <v>296</v>
      </c>
      <c r="R15" s="553">
        <v>155079350</v>
      </c>
      <c r="S15" s="553">
        <v>154338</v>
      </c>
      <c r="T15" s="554">
        <f t="shared" si="1"/>
        <v>7.8161363636363639</v>
      </c>
      <c r="U15" s="139">
        <v>758</v>
      </c>
      <c r="V15" s="140">
        <v>155079350</v>
      </c>
      <c r="W15" s="140">
        <v>559899</v>
      </c>
      <c r="X15" s="555">
        <f t="shared" si="2"/>
        <v>5.2398818181818196</v>
      </c>
      <c r="Y15" s="142">
        <v>759</v>
      </c>
      <c r="Z15" s="143">
        <v>155079350</v>
      </c>
      <c r="AA15" s="556">
        <v>559900</v>
      </c>
      <c r="AB15" s="571">
        <v>47</v>
      </c>
    </row>
    <row r="16" spans="1:36" x14ac:dyDescent="0.25">
      <c r="A16" s="194" t="s">
        <v>4108</v>
      </c>
      <c r="B16" s="126">
        <v>162103005</v>
      </c>
      <c r="C16" s="570">
        <f>C15*2</f>
        <v>3.16</v>
      </c>
      <c r="D16" s="196">
        <f>(C16+4.2+(coefficient!$B$42*2))/0.9*1.19</f>
        <v>13.698222222222222</v>
      </c>
      <c r="E16" s="197">
        <f>(C16+4.2+(coefficient!$B$42*2))/0.95</f>
        <v>10.905263157894737</v>
      </c>
      <c r="F16" s="557" t="s">
        <v>516</v>
      </c>
      <c r="G16" s="549">
        <v>15</v>
      </c>
      <c r="H16" s="550">
        <f>(C16+4.2+(coefficient!$B$40*2))/0.85*1.19</f>
        <v>18.703999999999997</v>
      </c>
      <c r="I16" s="239">
        <v>294</v>
      </c>
      <c r="J16" s="239">
        <v>162103005</v>
      </c>
      <c r="K16" s="239">
        <v>154340</v>
      </c>
      <c r="L16" s="551">
        <f t="shared" si="0"/>
        <v>14.429831818181817</v>
      </c>
      <c r="M16" s="240">
        <v>295</v>
      </c>
      <c r="N16" s="240">
        <v>162103005</v>
      </c>
      <c r="O16" s="240">
        <v>154342</v>
      </c>
      <c r="P16" s="552">
        <f>(C16+4.2+(coefficient!$B$42*2))/0.88*1.19</f>
        <v>14.009545454545453</v>
      </c>
      <c r="Q16" s="553">
        <v>296</v>
      </c>
      <c r="R16" s="553">
        <v>162103005</v>
      </c>
      <c r="S16" s="553">
        <v>154341</v>
      </c>
      <c r="T16" s="554">
        <f t="shared" si="1"/>
        <v>9.9527272727272713</v>
      </c>
      <c r="U16" s="139">
        <v>758</v>
      </c>
      <c r="V16" s="140">
        <v>162103005</v>
      </c>
      <c r="W16" s="140">
        <v>560727</v>
      </c>
      <c r="X16" s="555">
        <f t="shared" si="2"/>
        <v>9.5298318181818171</v>
      </c>
      <c r="Y16" s="142">
        <v>759</v>
      </c>
      <c r="Z16" s="143">
        <v>162103005</v>
      </c>
      <c r="AA16" s="556">
        <v>560728</v>
      </c>
      <c r="AB16" s="571">
        <f>AB15/2</f>
        <v>23.5</v>
      </c>
    </row>
    <row r="17" spans="1:36" x14ac:dyDescent="0.25">
      <c r="A17" s="199" t="s">
        <v>4109</v>
      </c>
      <c r="B17" s="126">
        <v>155079369</v>
      </c>
      <c r="C17" s="570">
        <v>1.89</v>
      </c>
      <c r="D17" s="196">
        <f>(C17+4.2+coefficient!$B$42)/0.9*1.19</f>
        <v>10.035666666666666</v>
      </c>
      <c r="E17" s="197">
        <f>(C17+4.2+coefficient!$B$42)/0.95</f>
        <v>7.9894736842105267</v>
      </c>
      <c r="F17" s="548"/>
      <c r="G17" s="549">
        <v>16</v>
      </c>
      <c r="H17" s="550">
        <f>(C17+4.2+coefficient!$B$40)/0.85*1.19</f>
        <v>12.725999999999999</v>
      </c>
      <c r="I17" s="239">
        <v>294</v>
      </c>
      <c r="J17" s="239">
        <v>155079369</v>
      </c>
      <c r="K17" s="239">
        <v>154345</v>
      </c>
      <c r="L17" s="551">
        <f t="shared" si="0"/>
        <v>10.5716625</v>
      </c>
      <c r="M17" s="240">
        <v>295</v>
      </c>
      <c r="N17" s="240">
        <v>155079369</v>
      </c>
      <c r="O17" s="240">
        <v>154347</v>
      </c>
      <c r="P17" s="552">
        <f>(C17+4.2+coefficient!$B$42)/0.88*1.19</f>
        <v>10.26375</v>
      </c>
      <c r="Q17" s="553">
        <v>296</v>
      </c>
      <c r="R17" s="553">
        <v>155079369</v>
      </c>
      <c r="S17" s="553">
        <v>154346</v>
      </c>
      <c r="T17" s="554">
        <f t="shared" si="1"/>
        <v>8.2353409090909082</v>
      </c>
      <c r="U17" s="139">
        <v>758</v>
      </c>
      <c r="V17" s="140">
        <v>155079369</v>
      </c>
      <c r="W17" s="140">
        <v>559915</v>
      </c>
      <c r="X17" s="555">
        <f t="shared" si="2"/>
        <v>5.6716625000000001</v>
      </c>
      <c r="Y17" s="142">
        <v>759</v>
      </c>
      <c r="Z17" s="143">
        <v>155079369</v>
      </c>
      <c r="AA17" s="556">
        <v>559916</v>
      </c>
      <c r="AB17" s="571">
        <v>54</v>
      </c>
    </row>
    <row r="18" spans="1:36" x14ac:dyDescent="0.25">
      <c r="A18" s="194" t="s">
        <v>4110</v>
      </c>
      <c r="B18" s="126">
        <v>162103088</v>
      </c>
      <c r="C18" s="570">
        <f>C17*2</f>
        <v>3.78</v>
      </c>
      <c r="D18" s="196">
        <f>(C18+4.2+(coefficient!$B$42*2))/0.9*1.19</f>
        <v>14.517999999999999</v>
      </c>
      <c r="E18" s="197">
        <f>(C18+4.2+(coefficient!$B$42*2))/0.95</f>
        <v>11.557894736842107</v>
      </c>
      <c r="F18" s="557" t="s">
        <v>516</v>
      </c>
      <c r="G18" s="549">
        <v>17</v>
      </c>
      <c r="H18" s="550">
        <f>(C18+4.2+(coefficient!$B$40*2))/0.85*1.19</f>
        <v>19.572000000000003</v>
      </c>
      <c r="I18" s="239">
        <v>294</v>
      </c>
      <c r="J18" s="239">
        <v>162103088</v>
      </c>
      <c r="K18" s="239">
        <v>154348</v>
      </c>
      <c r="L18" s="551">
        <f t="shared" si="0"/>
        <v>15.293393181818184</v>
      </c>
      <c r="M18" s="240">
        <v>295</v>
      </c>
      <c r="N18" s="240">
        <v>162103088</v>
      </c>
      <c r="O18" s="240">
        <v>154350</v>
      </c>
      <c r="P18" s="552">
        <f>(C18+4.2+(coefficient!$B$42*2))/0.88*1.19</f>
        <v>14.847954545454547</v>
      </c>
      <c r="Q18" s="553">
        <v>296</v>
      </c>
      <c r="R18" s="553">
        <v>162103088</v>
      </c>
      <c r="S18" s="553">
        <v>154349</v>
      </c>
      <c r="T18" s="554">
        <f t="shared" si="1"/>
        <v>10.791136363636364</v>
      </c>
      <c r="U18" s="139">
        <v>758</v>
      </c>
      <c r="V18" s="140">
        <v>162103088</v>
      </c>
      <c r="W18" s="140">
        <v>560729</v>
      </c>
      <c r="X18" s="555">
        <f t="shared" si="2"/>
        <v>10.393393181818183</v>
      </c>
      <c r="Y18" s="142">
        <v>759</v>
      </c>
      <c r="Z18" s="143">
        <v>162103088</v>
      </c>
      <c r="AA18" s="556">
        <v>560730</v>
      </c>
      <c r="AB18" s="571">
        <f>AB17/2</f>
        <v>27</v>
      </c>
      <c r="AE18">
        <v>1</v>
      </c>
      <c r="AF18">
        <v>16.690000000000001</v>
      </c>
      <c r="AG18">
        <v>0</v>
      </c>
    </row>
    <row r="19" spans="1:36" x14ac:dyDescent="0.25">
      <c r="A19" s="199" t="s">
        <v>4111</v>
      </c>
      <c r="B19" s="126">
        <v>155079361</v>
      </c>
      <c r="C19" s="570">
        <v>1.81</v>
      </c>
      <c r="D19" s="196">
        <f>(C19+4.2+coefficient!$B$42)/0.9*1.19</f>
        <v>9.9298888888888861</v>
      </c>
      <c r="E19" s="197">
        <f>(C19+4.2+coefficient!$B$42)/0.95</f>
        <v>7.905263157894737</v>
      </c>
      <c r="F19" s="548"/>
      <c r="G19" s="549">
        <v>18</v>
      </c>
      <c r="H19" s="550">
        <f>(C19+4.2+coefficient!$B$40)/0.85*1.19</f>
        <v>12.613999999999999</v>
      </c>
      <c r="I19" s="239">
        <v>294</v>
      </c>
      <c r="J19" s="239">
        <v>155079361</v>
      </c>
      <c r="K19" s="239">
        <v>154695</v>
      </c>
      <c r="L19" s="551">
        <f t="shared" si="0"/>
        <v>10.460235227272726</v>
      </c>
      <c r="M19" s="240">
        <v>295</v>
      </c>
      <c r="N19" s="240">
        <v>155079361</v>
      </c>
      <c r="O19" s="240">
        <v>154697</v>
      </c>
      <c r="P19" s="552">
        <f>(C19+4.2+coefficient!$B$42)/0.88*1.19</f>
        <v>10.155568181818181</v>
      </c>
      <c r="Q19" s="553">
        <v>296</v>
      </c>
      <c r="R19" s="553">
        <v>155079361</v>
      </c>
      <c r="S19" s="553">
        <v>154696</v>
      </c>
      <c r="T19" s="554">
        <f t="shared" si="1"/>
        <v>8.1271590909090907</v>
      </c>
      <c r="U19" s="139">
        <v>758</v>
      </c>
      <c r="V19" s="140">
        <v>155079361</v>
      </c>
      <c r="W19" s="140">
        <v>559911</v>
      </c>
      <c r="X19" s="555">
        <f t="shared" si="2"/>
        <v>5.5602352272727256</v>
      </c>
      <c r="Y19" s="142">
        <v>759</v>
      </c>
      <c r="Z19" s="143">
        <v>155079361</v>
      </c>
      <c r="AA19" s="556">
        <v>559912</v>
      </c>
      <c r="AB19" s="571">
        <v>60</v>
      </c>
    </row>
    <row r="20" spans="1:36" x14ac:dyDescent="0.25">
      <c r="A20" s="194" t="s">
        <v>4112</v>
      </c>
      <c r="B20" s="126">
        <v>162131687</v>
      </c>
      <c r="C20" s="570">
        <f>C19*2</f>
        <v>3.62</v>
      </c>
      <c r="D20" s="196">
        <f>(C20+4.2+(coefficient!$B$42*2))/0.9*1.19</f>
        <v>14.306444444444443</v>
      </c>
      <c r="E20" s="197">
        <f>(C20+4.2+(coefficient!$B$42*2))/0.95</f>
        <v>11.389473684210527</v>
      </c>
      <c r="F20" s="557" t="s">
        <v>516</v>
      </c>
      <c r="G20" s="549">
        <v>19</v>
      </c>
      <c r="H20" s="550">
        <f>(C20+4.2+(coefficient!$B$40*2))/0.85*1.19</f>
        <v>19.347999999999999</v>
      </c>
      <c r="I20" s="239">
        <v>294</v>
      </c>
      <c r="J20" s="239">
        <v>162131687</v>
      </c>
      <c r="K20" s="239">
        <v>154701</v>
      </c>
      <c r="L20" s="551">
        <f t="shared" si="0"/>
        <v>15.070538636363636</v>
      </c>
      <c r="M20" s="240">
        <v>295</v>
      </c>
      <c r="N20" s="240">
        <v>162131687</v>
      </c>
      <c r="O20" s="240">
        <v>154703</v>
      </c>
      <c r="P20" s="552">
        <f>(C20+4.2+(coefficient!$B$42*2))/0.88*1.19</f>
        <v>14.631590909090908</v>
      </c>
      <c r="Q20" s="553">
        <v>296</v>
      </c>
      <c r="R20" s="553">
        <v>162131687</v>
      </c>
      <c r="S20" s="553">
        <v>154702</v>
      </c>
      <c r="T20" s="554">
        <f t="shared" si="1"/>
        <v>10.574772727272727</v>
      </c>
      <c r="U20" s="139">
        <v>758</v>
      </c>
      <c r="V20" s="140">
        <v>162131687</v>
      </c>
      <c r="W20" s="140">
        <v>560731</v>
      </c>
      <c r="X20" s="555">
        <f t="shared" si="2"/>
        <v>10.170538636363636</v>
      </c>
      <c r="Y20" s="142">
        <v>759</v>
      </c>
      <c r="Z20" s="143">
        <v>162131687</v>
      </c>
      <c r="AA20" s="556">
        <v>560732</v>
      </c>
      <c r="AB20" s="571">
        <f>AB19/2</f>
        <v>30</v>
      </c>
      <c r="AH20">
        <v>1</v>
      </c>
      <c r="AI20">
        <v>15.98</v>
      </c>
      <c r="AJ20">
        <v>0</v>
      </c>
    </row>
    <row r="21" spans="1:36" x14ac:dyDescent="0.25">
      <c r="A21" s="199" t="s">
        <v>4113</v>
      </c>
      <c r="B21" s="126">
        <v>155079358</v>
      </c>
      <c r="C21" s="570">
        <v>1.82</v>
      </c>
      <c r="D21" s="196">
        <f>(C21+4.2+coefficient!$B$42)/0.9*1.19</f>
        <v>9.9431111111111115</v>
      </c>
      <c r="E21" s="197">
        <f>(C21+4.2+coefficient!$B$42)/0.95</f>
        <v>7.9157894736842112</v>
      </c>
      <c r="F21" s="548"/>
      <c r="G21" s="549">
        <v>20</v>
      </c>
      <c r="H21" s="550">
        <f>(C21+4.2+coefficient!$B$40)/0.85*1.19</f>
        <v>12.627999999999998</v>
      </c>
      <c r="I21" s="239">
        <v>294</v>
      </c>
      <c r="J21" s="239">
        <v>155079358</v>
      </c>
      <c r="K21" s="239">
        <v>154720</v>
      </c>
      <c r="L21" s="551">
        <f t="shared" si="0"/>
        <v>10.474163636363638</v>
      </c>
      <c r="M21" s="240">
        <v>295</v>
      </c>
      <c r="N21" s="240">
        <v>155079358</v>
      </c>
      <c r="O21" s="240">
        <v>154722</v>
      </c>
      <c r="P21" s="552">
        <f>(C21+4.2+coefficient!$B$42)/0.88*1.19</f>
        <v>10.16909090909091</v>
      </c>
      <c r="Q21" s="553">
        <v>296</v>
      </c>
      <c r="R21" s="553">
        <v>155079358</v>
      </c>
      <c r="S21" s="553">
        <v>154721</v>
      </c>
      <c r="T21" s="554">
        <f t="shared" si="1"/>
        <v>8.1406818181818181</v>
      </c>
      <c r="U21" s="139">
        <v>758</v>
      </c>
      <c r="V21" s="140">
        <v>155079358</v>
      </c>
      <c r="W21" s="140">
        <v>559907</v>
      </c>
      <c r="X21" s="555">
        <f t="shared" si="2"/>
        <v>5.5741636363636378</v>
      </c>
      <c r="Y21" s="142">
        <v>759</v>
      </c>
      <c r="Z21" s="143">
        <v>155079358</v>
      </c>
      <c r="AA21" s="556">
        <v>559908</v>
      </c>
      <c r="AB21" s="571">
        <v>50</v>
      </c>
    </row>
    <row r="22" spans="1:36" x14ac:dyDescent="0.25">
      <c r="A22" s="194" t="s">
        <v>4114</v>
      </c>
      <c r="B22" s="126">
        <v>162132329</v>
      </c>
      <c r="C22" s="570">
        <f>C21*2</f>
        <v>3.64</v>
      </c>
      <c r="D22" s="196">
        <f>(C22+4.2+(coefficient!$B$42*2))/0.9*1.19</f>
        <v>14.332888888888888</v>
      </c>
      <c r="E22" s="197">
        <f>(C22+4.2+(coefficient!$B$42*2))/0.95</f>
        <v>11.410526315789474</v>
      </c>
      <c r="F22" s="557" t="s">
        <v>516</v>
      </c>
      <c r="G22" s="549">
        <v>21</v>
      </c>
      <c r="H22" s="550">
        <f>(C22+4.2+(coefficient!$B$40*2))/0.85*1.19</f>
        <v>19.375999999999998</v>
      </c>
      <c r="I22" s="239">
        <v>294</v>
      </c>
      <c r="J22" s="239">
        <v>162132329</v>
      </c>
      <c r="K22" s="239">
        <v>154723</v>
      </c>
      <c r="L22" s="551">
        <f t="shared" si="0"/>
        <v>15.098395454545454</v>
      </c>
      <c r="M22" s="240">
        <v>295</v>
      </c>
      <c r="N22" s="240">
        <v>162132329</v>
      </c>
      <c r="O22" s="240">
        <v>154725</v>
      </c>
      <c r="P22" s="552">
        <f>(C22+4.2+(coefficient!$B$42*2))/0.88*1.19</f>
        <v>14.658636363636363</v>
      </c>
      <c r="Q22" s="553">
        <v>296</v>
      </c>
      <c r="R22" s="553">
        <v>162132329</v>
      </c>
      <c r="S22" s="553">
        <v>154724</v>
      </c>
      <c r="T22" s="554">
        <f t="shared" si="1"/>
        <v>10.60181818181818</v>
      </c>
      <c r="U22" s="139">
        <v>758</v>
      </c>
      <c r="V22" s="140">
        <v>162132329</v>
      </c>
      <c r="W22" s="140">
        <v>560733</v>
      </c>
      <c r="X22" s="555">
        <f t="shared" si="2"/>
        <v>10.198395454545453</v>
      </c>
      <c r="Y22" s="142">
        <v>759</v>
      </c>
      <c r="Z22" s="143">
        <v>162132329</v>
      </c>
      <c r="AA22" s="556">
        <v>560734</v>
      </c>
      <c r="AB22" s="571">
        <f>AB21/2</f>
        <v>25</v>
      </c>
    </row>
    <row r="23" spans="1:36" x14ac:dyDescent="0.25">
      <c r="A23" s="199" t="s">
        <v>4115</v>
      </c>
      <c r="B23" s="126">
        <v>155079333</v>
      </c>
      <c r="C23" s="570">
        <v>1.74</v>
      </c>
      <c r="D23" s="196">
        <f>(C23+4.2+coefficient!$B$42)/0.9*1.19</f>
        <v>9.8373333333333335</v>
      </c>
      <c r="E23" s="197">
        <f>(C23+4.2+coefficient!$B$42)/0.95</f>
        <v>7.8315789473684214</v>
      </c>
      <c r="F23" s="548"/>
      <c r="G23" s="549">
        <v>22</v>
      </c>
      <c r="H23" s="550">
        <f>(C23+4.2+coefficient!$B$40)/0.85*1.19</f>
        <v>12.516000000000002</v>
      </c>
      <c r="I23" s="239">
        <v>294</v>
      </c>
      <c r="J23" s="239">
        <v>155079333</v>
      </c>
      <c r="K23" s="239">
        <v>154737</v>
      </c>
      <c r="L23" s="551">
        <f t="shared" si="0"/>
        <v>10.362736363636364</v>
      </c>
      <c r="M23" s="240">
        <v>295</v>
      </c>
      <c r="N23" s="240">
        <v>155079333</v>
      </c>
      <c r="O23" s="240">
        <v>154739</v>
      </c>
      <c r="P23" s="552">
        <f>(C23+4.2+coefficient!$B$42)/0.88*1.19</f>
        <v>10.060909090909091</v>
      </c>
      <c r="Q23" s="553">
        <v>296</v>
      </c>
      <c r="R23" s="553">
        <v>155079333</v>
      </c>
      <c r="S23" s="553">
        <v>154738</v>
      </c>
      <c r="T23" s="554">
        <f t="shared" si="1"/>
        <v>8.0324999999999989</v>
      </c>
      <c r="U23" s="139">
        <v>758</v>
      </c>
      <c r="V23" s="140">
        <v>155079333</v>
      </c>
      <c r="W23" s="140">
        <v>559883</v>
      </c>
      <c r="X23" s="555">
        <f t="shared" si="2"/>
        <v>5.4627363636363633</v>
      </c>
      <c r="Y23" s="142">
        <v>759</v>
      </c>
      <c r="Z23" s="143">
        <v>155079333</v>
      </c>
      <c r="AA23" s="556">
        <v>559884</v>
      </c>
      <c r="AB23" s="571">
        <v>52</v>
      </c>
    </row>
    <row r="24" spans="1:36" x14ac:dyDescent="0.25">
      <c r="A24" s="194" t="s">
        <v>4116</v>
      </c>
      <c r="B24" s="126">
        <v>162132565</v>
      </c>
      <c r="C24" s="570">
        <f>C23*2</f>
        <v>3.48</v>
      </c>
      <c r="D24" s="196">
        <f>(C24+4.2+(coefficient!$B$42*2))/0.9*1.19</f>
        <v>14.121333333333331</v>
      </c>
      <c r="E24" s="197">
        <f>(C24+4.2+(coefficient!$B$42*2))/0.95</f>
        <v>11.242105263157894</v>
      </c>
      <c r="F24" s="557" t="s">
        <v>516</v>
      </c>
      <c r="G24" s="549">
        <v>23</v>
      </c>
      <c r="H24" s="550">
        <f>(C24+4.2+(coefficient!$B$40*2))/0.85*1.19</f>
        <v>19.151999999999997</v>
      </c>
      <c r="I24" s="239">
        <v>294</v>
      </c>
      <c r="J24" s="239">
        <v>162132565</v>
      </c>
      <c r="K24" s="239">
        <v>154740</v>
      </c>
      <c r="L24" s="551">
        <f t="shared" si="0"/>
        <v>14.875540909090908</v>
      </c>
      <c r="M24" s="240">
        <v>295</v>
      </c>
      <c r="N24" s="240">
        <v>162132565</v>
      </c>
      <c r="O24" s="240">
        <v>154742</v>
      </c>
      <c r="P24" s="552">
        <f>(C24+4.2+(coefficient!$B$42*2))/0.88*1.19</f>
        <v>14.442272727272726</v>
      </c>
      <c r="Q24" s="553">
        <v>296</v>
      </c>
      <c r="R24" s="553">
        <v>162132565</v>
      </c>
      <c r="S24" s="553">
        <v>154741</v>
      </c>
      <c r="T24" s="554">
        <f t="shared" si="1"/>
        <v>10.385454545454545</v>
      </c>
      <c r="U24" s="139">
        <v>758</v>
      </c>
      <c r="V24" s="140">
        <v>162132565</v>
      </c>
      <c r="W24" s="140">
        <v>560735</v>
      </c>
      <c r="X24" s="555">
        <f t="shared" si="2"/>
        <v>9.975540909090908</v>
      </c>
      <c r="Y24" s="142">
        <v>759</v>
      </c>
      <c r="Z24" s="143">
        <v>162132565</v>
      </c>
      <c r="AA24" s="556">
        <v>560736</v>
      </c>
      <c r="AB24" s="571">
        <f>AB23/2</f>
        <v>26</v>
      </c>
    </row>
    <row r="25" spans="1:36" x14ac:dyDescent="0.25">
      <c r="A25" s="199" t="s">
        <v>4117</v>
      </c>
      <c r="B25" s="126">
        <v>155079344</v>
      </c>
      <c r="C25" s="570">
        <v>1.71</v>
      </c>
      <c r="D25" s="196">
        <f>(C25+4.2+coefficient!$B$42)/0.9*1.19</f>
        <v>9.7976666666666645</v>
      </c>
      <c r="E25" s="197">
        <f>(C25+4.2+coefficient!$B$42)/0.95</f>
        <v>7.8000000000000007</v>
      </c>
      <c r="F25" s="558"/>
      <c r="G25" s="549">
        <v>24</v>
      </c>
      <c r="H25" s="550">
        <f>(C25+4.2+coefficient!$B$40)/0.85*1.19</f>
        <v>12.474</v>
      </c>
      <c r="I25" s="239">
        <v>294</v>
      </c>
      <c r="J25" s="239">
        <v>155079344</v>
      </c>
      <c r="K25" s="239">
        <v>154758</v>
      </c>
      <c r="L25" s="551">
        <f t="shared" si="0"/>
        <v>10.320951136363636</v>
      </c>
      <c r="M25" s="240">
        <v>295</v>
      </c>
      <c r="N25" s="240">
        <v>155079344</v>
      </c>
      <c r="O25" s="240">
        <v>154760</v>
      </c>
      <c r="P25" s="552">
        <f>(C25+4.2+coefficient!$B$42)/0.88*1.19</f>
        <v>10.020340909090908</v>
      </c>
      <c r="Q25" s="553">
        <v>296</v>
      </c>
      <c r="R25" s="553">
        <v>155079344</v>
      </c>
      <c r="S25" s="553">
        <v>154759</v>
      </c>
      <c r="T25" s="554">
        <f t="shared" si="1"/>
        <v>7.9919318181818175</v>
      </c>
      <c r="U25" s="139">
        <v>758</v>
      </c>
      <c r="V25" s="140">
        <v>155079344</v>
      </c>
      <c r="W25" s="140">
        <v>559893</v>
      </c>
      <c r="X25" s="555">
        <f t="shared" si="2"/>
        <v>5.4209511363636356</v>
      </c>
      <c r="Y25" s="142">
        <v>759</v>
      </c>
      <c r="Z25" s="143">
        <v>155079344</v>
      </c>
      <c r="AA25" s="556">
        <v>559894</v>
      </c>
      <c r="AB25" s="571">
        <v>50</v>
      </c>
    </row>
    <row r="26" spans="1:36" x14ac:dyDescent="0.25">
      <c r="A26" s="194" t="s">
        <v>4118</v>
      </c>
      <c r="B26" s="126">
        <v>162133022</v>
      </c>
      <c r="C26" s="570">
        <f>C25*2</f>
        <v>3.42</v>
      </c>
      <c r="D26" s="196">
        <f>(C26+4.2+(coefficient!$B$42*2))/0.9*1.19</f>
        <v>14.042</v>
      </c>
      <c r="E26" s="197">
        <f>(C26+4.2+(coefficient!$B$42*2))/0.95</f>
        <v>11.178947368421055</v>
      </c>
      <c r="F26" s="558" t="s">
        <v>516</v>
      </c>
      <c r="G26" s="549">
        <v>25</v>
      </c>
      <c r="H26" s="550">
        <f>(C26+4.2+(coefficient!$B$40*2))/0.85*1.19</f>
        <v>19.067999999999998</v>
      </c>
      <c r="I26" s="239">
        <v>294</v>
      </c>
      <c r="J26" s="239">
        <v>162133022</v>
      </c>
      <c r="K26" s="239">
        <v>154768</v>
      </c>
      <c r="L26" s="551">
        <f t="shared" si="0"/>
        <v>14.791970454545456</v>
      </c>
      <c r="M26" s="240">
        <v>295</v>
      </c>
      <c r="N26" s="240">
        <v>162133022</v>
      </c>
      <c r="O26" s="240">
        <v>154770</v>
      </c>
      <c r="P26" s="552">
        <f>(C26+4.2+(coefficient!$B$42*2))/0.88*1.19</f>
        <v>14.361136363636366</v>
      </c>
      <c r="Q26" s="553">
        <v>296</v>
      </c>
      <c r="R26" s="553">
        <v>162133022</v>
      </c>
      <c r="S26" s="553">
        <v>154769</v>
      </c>
      <c r="T26" s="554">
        <f t="shared" si="1"/>
        <v>10.30431818181818</v>
      </c>
      <c r="U26" s="139">
        <v>758</v>
      </c>
      <c r="V26" s="140">
        <v>162133022</v>
      </c>
      <c r="W26" s="140">
        <v>560737</v>
      </c>
      <c r="X26" s="555">
        <f t="shared" si="2"/>
        <v>9.8919704545454561</v>
      </c>
      <c r="Y26" s="142">
        <v>759</v>
      </c>
      <c r="Z26" s="143">
        <v>162133022</v>
      </c>
      <c r="AA26" s="556">
        <v>560738</v>
      </c>
      <c r="AB26" s="571">
        <f>AB25/2</f>
        <v>25</v>
      </c>
      <c r="AH26">
        <v>14</v>
      </c>
      <c r="AI26">
        <v>15.71</v>
      </c>
      <c r="AJ26">
        <v>0</v>
      </c>
    </row>
    <row r="27" spans="1:36" x14ac:dyDescent="0.25">
      <c r="A27" s="199" t="s">
        <v>4119</v>
      </c>
      <c r="B27" s="126">
        <v>155079332</v>
      </c>
      <c r="C27" s="570">
        <v>1.88</v>
      </c>
      <c r="D27" s="196">
        <f>(C27+4.2+coefficient!$B$42)/0.9*1.19</f>
        <v>10.022444444444444</v>
      </c>
      <c r="E27" s="197">
        <f>(C27+4.2+coefficient!$B$42)/0.95</f>
        <v>7.9789473684210535</v>
      </c>
      <c r="F27" s="548"/>
      <c r="G27" s="549">
        <v>26</v>
      </c>
      <c r="H27" s="550">
        <f>(C27+4.2+coefficient!$B$40)/0.85*1.19</f>
        <v>12.712000000000002</v>
      </c>
      <c r="I27" s="239">
        <v>294</v>
      </c>
      <c r="J27" s="239">
        <v>155079332</v>
      </c>
      <c r="K27" s="239">
        <v>154775</v>
      </c>
      <c r="L27" s="551">
        <f t="shared" si="0"/>
        <v>10.557734090909092</v>
      </c>
      <c r="M27" s="240">
        <v>295</v>
      </c>
      <c r="N27" s="240">
        <v>155079332</v>
      </c>
      <c r="O27" s="240">
        <v>154777</v>
      </c>
      <c r="P27" s="552">
        <f>(C27+4.2+coefficient!$B$42)/0.88*1.19</f>
        <v>10.250227272727273</v>
      </c>
      <c r="Q27" s="553">
        <v>296</v>
      </c>
      <c r="R27" s="553">
        <v>155079332</v>
      </c>
      <c r="S27" s="553">
        <v>154776</v>
      </c>
      <c r="T27" s="554">
        <f t="shared" si="1"/>
        <v>8.2218181818181808</v>
      </c>
      <c r="U27" s="139">
        <v>758</v>
      </c>
      <c r="V27" s="140">
        <v>155079332</v>
      </c>
      <c r="W27" s="140">
        <v>559881</v>
      </c>
      <c r="X27" s="555">
        <f t="shared" si="2"/>
        <v>5.6577340909090914</v>
      </c>
      <c r="Y27" s="142">
        <v>759</v>
      </c>
      <c r="Z27" s="143">
        <v>155079332</v>
      </c>
      <c r="AA27" s="556">
        <v>559882</v>
      </c>
      <c r="AB27" s="571">
        <v>88</v>
      </c>
      <c r="AH27">
        <v>1</v>
      </c>
      <c r="AI27">
        <v>10.07</v>
      </c>
      <c r="AJ27">
        <v>0</v>
      </c>
    </row>
    <row r="28" spans="1:36" x14ac:dyDescent="0.25">
      <c r="A28" s="194" t="s">
        <v>4120</v>
      </c>
      <c r="B28" s="126">
        <v>162133996</v>
      </c>
      <c r="C28" s="570">
        <f>C27*2</f>
        <v>3.76</v>
      </c>
      <c r="D28" s="196">
        <f>(C28+4.2+(coefficient!$B$42*2))/0.9*1.19</f>
        <v>14.491555555555557</v>
      </c>
      <c r="E28" s="197">
        <f>(C28+4.2+(coefficient!$B$42*2))/0.95</f>
        <v>11.53684210526316</v>
      </c>
      <c r="F28" s="557" t="s">
        <v>516</v>
      </c>
      <c r="G28" s="549">
        <v>27</v>
      </c>
      <c r="H28" s="550">
        <f>(C28+4.2+(coefficient!$B$40*2))/0.85*1.19</f>
        <v>19.544</v>
      </c>
      <c r="I28" s="239">
        <v>294</v>
      </c>
      <c r="J28" s="239">
        <v>162133996</v>
      </c>
      <c r="K28" s="239">
        <v>154809</v>
      </c>
      <c r="L28" s="551">
        <f t="shared" si="0"/>
        <v>15.265536363636363</v>
      </c>
      <c r="M28" s="240">
        <v>295</v>
      </c>
      <c r="N28" s="240">
        <v>162133996</v>
      </c>
      <c r="O28" s="240">
        <v>154811</v>
      </c>
      <c r="P28" s="552">
        <f>(C28+4.2+(coefficient!$B$42*2))/0.88*1.19</f>
        <v>14.82090909090909</v>
      </c>
      <c r="Q28" s="553">
        <v>296</v>
      </c>
      <c r="R28" s="553">
        <v>162133996</v>
      </c>
      <c r="S28" s="553">
        <v>154810</v>
      </c>
      <c r="T28" s="554">
        <f t="shared" si="1"/>
        <v>10.764090909090909</v>
      </c>
      <c r="U28" s="139">
        <v>758</v>
      </c>
      <c r="V28" s="140">
        <v>162133996</v>
      </c>
      <c r="W28" s="140">
        <v>560739</v>
      </c>
      <c r="X28" s="555">
        <f t="shared" si="2"/>
        <v>10.365536363636362</v>
      </c>
      <c r="Y28" s="142">
        <v>759</v>
      </c>
      <c r="Z28" s="143">
        <v>162133996</v>
      </c>
      <c r="AA28" s="556">
        <v>560740</v>
      </c>
      <c r="AB28" s="571">
        <f>AB27/2</f>
        <v>44</v>
      </c>
    </row>
    <row r="29" spans="1:36" x14ac:dyDescent="0.25">
      <c r="A29" s="199" t="s">
        <v>4121</v>
      </c>
      <c r="B29" s="126">
        <v>155079351</v>
      </c>
      <c r="C29" s="570">
        <v>2.4500000000000002</v>
      </c>
      <c r="D29" s="196">
        <f>(C29+4.2+coefficient!$B$42)/0.9*1.19</f>
        <v>10.77611111111111</v>
      </c>
      <c r="E29" s="197">
        <f>(C29+4.2+coefficient!$B$42)/0.95</f>
        <v>8.5789473684210531</v>
      </c>
      <c r="F29" s="548"/>
      <c r="G29" s="549">
        <v>28</v>
      </c>
      <c r="H29" s="550">
        <f>(C29+4.2+coefficient!$B$40)/0.85*1.19</f>
        <v>13.51</v>
      </c>
      <c r="I29" s="239">
        <v>294</v>
      </c>
      <c r="J29" s="239">
        <v>155079351</v>
      </c>
      <c r="K29" s="239">
        <v>154813</v>
      </c>
      <c r="L29" s="551">
        <f t="shared" si="0"/>
        <v>11.351653409090909</v>
      </c>
      <c r="M29" s="240">
        <v>295</v>
      </c>
      <c r="N29" s="240">
        <v>155079351</v>
      </c>
      <c r="O29" s="240">
        <v>154815</v>
      </c>
      <c r="P29" s="552">
        <f>(C29+4.2+coefficient!$B$42)/0.88*1.19</f>
        <v>11.021022727272728</v>
      </c>
      <c r="Q29" s="553">
        <v>296</v>
      </c>
      <c r="R29" s="553">
        <v>155079351</v>
      </c>
      <c r="S29" s="553">
        <v>154814</v>
      </c>
      <c r="T29" s="554">
        <f t="shared" si="1"/>
        <v>8.992613636363636</v>
      </c>
      <c r="U29" s="139">
        <v>758</v>
      </c>
      <c r="V29" s="140">
        <v>155079351</v>
      </c>
      <c r="W29" s="140">
        <v>559901</v>
      </c>
      <c r="X29" s="555">
        <f t="shared" si="2"/>
        <v>6.451653409090909</v>
      </c>
      <c r="Y29" s="142">
        <v>759</v>
      </c>
      <c r="Z29" s="143">
        <v>155079351</v>
      </c>
      <c r="AA29" s="556">
        <v>559902</v>
      </c>
      <c r="AB29" s="571">
        <v>63</v>
      </c>
      <c r="AE29">
        <v>11</v>
      </c>
      <c r="AF29">
        <v>10.33</v>
      </c>
      <c r="AG29">
        <v>12.02</v>
      </c>
      <c r="AH29">
        <v>3</v>
      </c>
      <c r="AI29">
        <v>10.029999999999999</v>
      </c>
      <c r="AJ29">
        <v>68.28</v>
      </c>
    </row>
    <row r="30" spans="1:36" x14ac:dyDescent="0.25">
      <c r="A30" s="194" t="s">
        <v>4122</v>
      </c>
      <c r="B30" s="126">
        <v>155079362</v>
      </c>
      <c r="C30" s="570">
        <v>1.82</v>
      </c>
      <c r="D30" s="196">
        <f>(C30+4.2+coefficient!$B$42)/0.9*1.19</f>
        <v>9.9431111111111115</v>
      </c>
      <c r="E30" s="197">
        <f>(C30+4.2+coefficient!$B$42)/0.95</f>
        <v>7.9157894736842112</v>
      </c>
      <c r="F30" s="557"/>
      <c r="G30" s="549">
        <v>29</v>
      </c>
      <c r="H30" s="550">
        <f>(C30+4.2+coefficient!$B$40)/0.85*1.19</f>
        <v>12.627999999999998</v>
      </c>
      <c r="I30" s="239">
        <v>294</v>
      </c>
      <c r="J30" s="239">
        <v>155079362</v>
      </c>
      <c r="K30" s="239">
        <v>154823</v>
      </c>
      <c r="L30" s="551">
        <f t="shared" si="0"/>
        <v>10.474163636363638</v>
      </c>
      <c r="M30" s="240">
        <v>295</v>
      </c>
      <c r="N30" s="240">
        <v>155079362</v>
      </c>
      <c r="O30" s="240">
        <v>154825</v>
      </c>
      <c r="P30" s="552">
        <f>(C30+4.2+coefficient!$B$42)/0.88*1.19</f>
        <v>10.16909090909091</v>
      </c>
      <c r="Q30" s="553">
        <v>296</v>
      </c>
      <c r="R30" s="553">
        <v>155079362</v>
      </c>
      <c r="S30" s="553">
        <v>154824</v>
      </c>
      <c r="T30" s="554">
        <f t="shared" si="1"/>
        <v>8.1406818181818181</v>
      </c>
      <c r="U30" s="139">
        <v>758</v>
      </c>
      <c r="V30" s="140">
        <v>155079362</v>
      </c>
      <c r="W30" s="140">
        <v>559913</v>
      </c>
      <c r="X30" s="555">
        <f t="shared" si="2"/>
        <v>5.5741636363636378</v>
      </c>
      <c r="Y30" s="142">
        <v>759</v>
      </c>
      <c r="Z30" s="143">
        <v>155079362</v>
      </c>
      <c r="AA30" s="556">
        <v>559914</v>
      </c>
    </row>
    <row r="31" spans="1:36" x14ac:dyDescent="0.25">
      <c r="A31" s="199" t="s">
        <v>4123</v>
      </c>
      <c r="B31" s="126">
        <v>155078157</v>
      </c>
      <c r="C31" s="570">
        <v>1.64</v>
      </c>
      <c r="D31" s="196">
        <f>(C31+4.2+coefficient!$B$42)/0.9*1.19</f>
        <v>9.7051111111111101</v>
      </c>
      <c r="E31" s="197">
        <f>(C31+4.2+coefficient!$B$42)/0.95</f>
        <v>7.7263157894736842</v>
      </c>
      <c r="F31" s="548"/>
      <c r="G31" s="549">
        <v>30</v>
      </c>
      <c r="H31" s="550">
        <f>(C31+4.2+coefficient!$B$40)/0.85*1.19</f>
        <v>12.375999999999999</v>
      </c>
      <c r="I31" s="239">
        <v>294</v>
      </c>
      <c r="J31" s="239">
        <v>155078157</v>
      </c>
      <c r="K31" s="239">
        <v>154847</v>
      </c>
      <c r="L31" s="551">
        <f t="shared" si="0"/>
        <v>10.223452272727272</v>
      </c>
      <c r="M31" s="240">
        <v>295</v>
      </c>
      <c r="N31" s="240">
        <v>155078157</v>
      </c>
      <c r="O31" s="240">
        <v>154849</v>
      </c>
      <c r="P31" s="552">
        <f>(C31+4.2+coefficient!$B$42)/0.88*1.19</f>
        <v>9.9256818181818165</v>
      </c>
      <c r="Q31" s="553">
        <v>296</v>
      </c>
      <c r="R31" s="553">
        <v>155078157</v>
      </c>
      <c r="S31" s="553">
        <v>154848</v>
      </c>
      <c r="T31" s="554">
        <f t="shared" si="1"/>
        <v>7.8972727272727266</v>
      </c>
      <c r="U31" s="139">
        <v>758</v>
      </c>
      <c r="V31" s="140">
        <v>155078157</v>
      </c>
      <c r="W31" s="140">
        <v>558209</v>
      </c>
      <c r="X31" s="555">
        <f t="shared" si="2"/>
        <v>5.3234522727272715</v>
      </c>
      <c r="Y31" s="142">
        <v>759</v>
      </c>
      <c r="Z31" s="143">
        <v>155078157</v>
      </c>
      <c r="AA31" s="556">
        <v>558210</v>
      </c>
    </row>
    <row r="32" spans="1:36" x14ac:dyDescent="0.25">
      <c r="A32" s="194" t="s">
        <v>4124</v>
      </c>
      <c r="B32" s="126">
        <v>162135276</v>
      </c>
      <c r="C32" s="570">
        <v>3.28</v>
      </c>
      <c r="D32" s="196">
        <f>(C32+4.2+(coefficient!$B$42*2))/0.9*1.19</f>
        <v>13.856888888888887</v>
      </c>
      <c r="E32" s="197">
        <f>(C32+4.2+(coefficient!$B$42*2))/0.95</f>
        <v>11.031578947368422</v>
      </c>
      <c r="F32" s="557" t="s">
        <v>516</v>
      </c>
      <c r="G32" s="549">
        <v>31</v>
      </c>
      <c r="H32" s="550">
        <f>(C32+4.2+(coefficient!$B$40*2))/0.85*1.19</f>
        <v>18.872</v>
      </c>
      <c r="I32" s="239">
        <v>294</v>
      </c>
      <c r="J32" s="239">
        <v>162135276</v>
      </c>
      <c r="K32" s="239">
        <v>154850</v>
      </c>
      <c r="L32" s="551">
        <f t="shared" si="0"/>
        <v>14.596972727272728</v>
      </c>
      <c r="M32" s="240">
        <v>295</v>
      </c>
      <c r="N32" s="240">
        <v>162135276</v>
      </c>
      <c r="O32" s="240">
        <v>154852</v>
      </c>
      <c r="P32" s="552">
        <f>(C32+4.2+(coefficient!$B$42*2))/0.88*1.19</f>
        <v>14.171818181818182</v>
      </c>
      <c r="Q32" s="553">
        <v>296</v>
      </c>
      <c r="R32" s="553">
        <v>162135276</v>
      </c>
      <c r="S32" s="553">
        <v>154851</v>
      </c>
      <c r="T32" s="554">
        <f t="shared" si="1"/>
        <v>10.115</v>
      </c>
      <c r="U32" s="139">
        <v>758</v>
      </c>
      <c r="V32" s="140">
        <v>162135276</v>
      </c>
      <c r="W32" s="140">
        <v>560741</v>
      </c>
      <c r="X32" s="555">
        <f t="shared" si="2"/>
        <v>9.696972727272728</v>
      </c>
      <c r="Y32" s="142">
        <v>759</v>
      </c>
      <c r="Z32" s="143">
        <v>162135276</v>
      </c>
      <c r="AA32" s="556">
        <v>560742</v>
      </c>
    </row>
    <row r="33" spans="1:36" x14ac:dyDescent="0.25">
      <c r="A33" s="199" t="s">
        <v>4125</v>
      </c>
      <c r="B33" s="126">
        <v>155078144</v>
      </c>
      <c r="C33" s="570">
        <v>1.81</v>
      </c>
      <c r="D33" s="196">
        <f>(C33+4.2+coefficient!$B$42)/0.9*1.19</f>
        <v>9.9298888888888861</v>
      </c>
      <c r="E33" s="197">
        <f>(C33+4.2+coefficient!$B$42)/0.95</f>
        <v>7.905263157894737</v>
      </c>
      <c r="F33" s="558"/>
      <c r="G33" s="549">
        <v>32</v>
      </c>
      <c r="H33" s="550">
        <f>(C33+4.2+coefficient!$B$40)/0.85*1.19</f>
        <v>12.613999999999999</v>
      </c>
      <c r="I33" s="239">
        <v>294</v>
      </c>
      <c r="J33" s="239">
        <v>155078144</v>
      </c>
      <c r="K33" s="239">
        <v>154854</v>
      </c>
      <c r="L33" s="551">
        <f t="shared" si="0"/>
        <v>10.460235227272726</v>
      </c>
      <c r="M33" s="240">
        <v>295</v>
      </c>
      <c r="N33" s="240">
        <v>155078144</v>
      </c>
      <c r="O33" s="240">
        <v>154856</v>
      </c>
      <c r="P33" s="552">
        <f>(C33+4.2+coefficient!$B$42)/0.88*1.19</f>
        <v>10.155568181818181</v>
      </c>
      <c r="Q33" s="553">
        <v>296</v>
      </c>
      <c r="R33" s="553">
        <v>155078144</v>
      </c>
      <c r="S33" s="553">
        <v>154855</v>
      </c>
      <c r="T33" s="554">
        <f t="shared" si="1"/>
        <v>8.1271590909090907</v>
      </c>
      <c r="U33" s="139">
        <v>758</v>
      </c>
      <c r="V33" s="140">
        <v>155078144</v>
      </c>
      <c r="W33" s="140">
        <v>558201</v>
      </c>
      <c r="X33" s="555">
        <f t="shared" si="2"/>
        <v>5.5602352272727256</v>
      </c>
      <c r="Y33" s="142">
        <v>759</v>
      </c>
      <c r="Z33" s="143">
        <v>155078144</v>
      </c>
      <c r="AA33" s="556">
        <v>558202</v>
      </c>
      <c r="AB33" s="571">
        <v>0</v>
      </c>
    </row>
    <row r="34" spans="1:36" x14ac:dyDescent="0.25">
      <c r="A34" s="194" t="s">
        <v>4126</v>
      </c>
      <c r="B34" s="126">
        <v>162135288</v>
      </c>
      <c r="C34" s="570">
        <f>C33*2</f>
        <v>3.62</v>
      </c>
      <c r="D34" s="196">
        <f>(C34+4.2+(coefficient!$B$42*2))/0.9*1.19</f>
        <v>14.306444444444443</v>
      </c>
      <c r="E34" s="197">
        <f>(C34+4.2+(coefficient!$B$42*2))/0.95</f>
        <v>11.389473684210527</v>
      </c>
      <c r="F34" s="558" t="s">
        <v>516</v>
      </c>
      <c r="G34" s="549">
        <v>33</v>
      </c>
      <c r="H34" s="550">
        <f>(C34+4.2+(coefficient!$B$40*2))/0.85*1.19</f>
        <v>19.347999999999999</v>
      </c>
      <c r="I34" s="239">
        <v>294</v>
      </c>
      <c r="J34" s="239">
        <v>162135288</v>
      </c>
      <c r="K34" s="239">
        <v>154857</v>
      </c>
      <c r="L34" s="551">
        <f t="shared" si="0"/>
        <v>15.070538636363636</v>
      </c>
      <c r="M34" s="240">
        <v>295</v>
      </c>
      <c r="N34" s="240">
        <v>162135288</v>
      </c>
      <c r="O34" s="240">
        <v>154859</v>
      </c>
      <c r="P34" s="552">
        <f>(C34+4.2+(coefficient!$B$42*2))/0.88*1.19</f>
        <v>14.631590909090908</v>
      </c>
      <c r="Q34" s="553">
        <v>296</v>
      </c>
      <c r="R34" s="553">
        <v>162135288</v>
      </c>
      <c r="S34" s="553">
        <v>154858</v>
      </c>
      <c r="T34" s="554">
        <f t="shared" ref="T34:T65" si="3">(C34+4.2)/0.88*1.19</f>
        <v>10.574772727272727</v>
      </c>
      <c r="U34" s="139">
        <v>758</v>
      </c>
      <c r="V34" s="140">
        <v>162135288</v>
      </c>
      <c r="W34" s="140">
        <v>560743</v>
      </c>
      <c r="X34" s="555">
        <f t="shared" si="2"/>
        <v>10.170538636363636</v>
      </c>
      <c r="Y34" s="142">
        <v>759</v>
      </c>
      <c r="Z34" s="143">
        <v>162135288</v>
      </c>
      <c r="AA34" s="556">
        <v>560744</v>
      </c>
      <c r="AB34" s="571">
        <f>AB33/2</f>
        <v>0</v>
      </c>
      <c r="AE34">
        <v>2</v>
      </c>
      <c r="AF34">
        <v>16.46</v>
      </c>
      <c r="AG34">
        <v>0</v>
      </c>
      <c r="AH34">
        <v>14</v>
      </c>
      <c r="AI34">
        <v>11.87</v>
      </c>
      <c r="AJ34">
        <v>0</v>
      </c>
    </row>
    <row r="35" spans="1:36" x14ac:dyDescent="0.25">
      <c r="A35" s="199" t="s">
        <v>4127</v>
      </c>
      <c r="B35" s="126">
        <v>155078148</v>
      </c>
      <c r="C35" s="570">
        <v>1.89</v>
      </c>
      <c r="D35" s="196">
        <f>(C35+4.2+coefficient!$B$42)/0.9*1.19</f>
        <v>10.035666666666666</v>
      </c>
      <c r="E35" s="197">
        <f>(C35+4.2+coefficient!$B$42)/0.95</f>
        <v>7.9894736842105267</v>
      </c>
      <c r="F35" s="548"/>
      <c r="G35" s="549">
        <v>34</v>
      </c>
      <c r="H35" s="550">
        <f>(C35+4.2+coefficient!$B$40)/0.85*1.19</f>
        <v>12.725999999999999</v>
      </c>
      <c r="I35" s="239">
        <v>294</v>
      </c>
      <c r="J35" s="239">
        <v>155078148</v>
      </c>
      <c r="K35" s="239">
        <v>154861</v>
      </c>
      <c r="L35" s="551">
        <f t="shared" si="0"/>
        <v>10.5716625</v>
      </c>
      <c r="M35" s="240">
        <v>295</v>
      </c>
      <c r="N35" s="240">
        <v>155078148</v>
      </c>
      <c r="O35" s="240">
        <v>154863</v>
      </c>
      <c r="P35" s="552">
        <f>(C35+4.2+coefficient!$B$42)/0.88*1.19</f>
        <v>10.26375</v>
      </c>
      <c r="Q35" s="553">
        <v>296</v>
      </c>
      <c r="R35" s="553">
        <v>155078148</v>
      </c>
      <c r="S35" s="553">
        <v>154862</v>
      </c>
      <c r="T35" s="554">
        <f t="shared" si="3"/>
        <v>8.2353409090909082</v>
      </c>
      <c r="U35" s="139">
        <v>758</v>
      </c>
      <c r="V35" s="140">
        <v>155078148</v>
      </c>
      <c r="W35" s="140">
        <v>558203</v>
      </c>
      <c r="X35" s="555">
        <f t="shared" si="2"/>
        <v>5.6716625000000001</v>
      </c>
      <c r="Y35" s="142">
        <v>759</v>
      </c>
      <c r="Z35" s="143">
        <v>155078148</v>
      </c>
      <c r="AA35" s="556">
        <v>558204</v>
      </c>
      <c r="AB35" s="571">
        <v>64</v>
      </c>
    </row>
    <row r="36" spans="1:36" x14ac:dyDescent="0.25">
      <c r="A36" s="194" t="s">
        <v>4128</v>
      </c>
      <c r="B36" s="126">
        <v>162135353</v>
      </c>
      <c r="C36" s="570">
        <f>C35*2</f>
        <v>3.78</v>
      </c>
      <c r="D36" s="196">
        <f>(C36+4.2+(coefficient!$B$42*2))/0.9*1.19</f>
        <v>14.517999999999999</v>
      </c>
      <c r="E36" s="197">
        <f>(C36+4.2+(coefficient!$B$42*2))/0.95</f>
        <v>11.557894736842107</v>
      </c>
      <c r="F36" s="557" t="s">
        <v>516</v>
      </c>
      <c r="G36" s="549">
        <v>35</v>
      </c>
      <c r="H36" s="550">
        <f>(C36+4.2+(coefficient!$B$40*2))/0.85*1.19</f>
        <v>19.572000000000003</v>
      </c>
      <c r="I36" s="239">
        <v>294</v>
      </c>
      <c r="J36" s="239">
        <v>162135353</v>
      </c>
      <c r="K36" s="239">
        <v>154864</v>
      </c>
      <c r="L36" s="551">
        <f t="shared" si="0"/>
        <v>15.293393181818184</v>
      </c>
      <c r="M36" s="240">
        <v>295</v>
      </c>
      <c r="N36" s="240">
        <v>162135353</v>
      </c>
      <c r="O36" s="240">
        <v>154866</v>
      </c>
      <c r="P36" s="552">
        <f>(C36+4.2+(coefficient!$B$42*2))/0.88*1.19</f>
        <v>14.847954545454547</v>
      </c>
      <c r="Q36" s="553">
        <v>296</v>
      </c>
      <c r="R36" s="553">
        <v>162135353</v>
      </c>
      <c r="S36" s="553">
        <v>154865</v>
      </c>
      <c r="T36" s="554">
        <f t="shared" si="3"/>
        <v>10.791136363636364</v>
      </c>
      <c r="U36" s="139">
        <v>758</v>
      </c>
      <c r="V36" s="140">
        <v>162135353</v>
      </c>
      <c r="W36" s="140">
        <v>560745</v>
      </c>
      <c r="X36" s="555">
        <f t="shared" si="2"/>
        <v>10.393393181818183</v>
      </c>
      <c r="Y36" s="142">
        <v>759</v>
      </c>
      <c r="Z36" s="143">
        <v>162135353</v>
      </c>
      <c r="AA36" s="556">
        <v>560746</v>
      </c>
      <c r="AB36" s="571">
        <f>AB35/2</f>
        <v>32</v>
      </c>
      <c r="AE36">
        <v>1</v>
      </c>
      <c r="AF36">
        <v>16.690000000000001</v>
      </c>
      <c r="AG36">
        <v>0</v>
      </c>
      <c r="AH36">
        <v>2</v>
      </c>
      <c r="AI36">
        <v>12.29</v>
      </c>
      <c r="AJ36">
        <v>0</v>
      </c>
    </row>
    <row r="37" spans="1:36" x14ac:dyDescent="0.25">
      <c r="A37" s="199" t="s">
        <v>4129</v>
      </c>
      <c r="B37" s="126">
        <v>155078153</v>
      </c>
      <c r="C37" s="570">
        <v>1.9277999999999997</v>
      </c>
      <c r="D37" s="196">
        <f>(C37+4.2+coefficient!$B$42)/0.9*1.19</f>
        <v>10.085646666666666</v>
      </c>
      <c r="E37" s="197">
        <f>(C37+4.2+coefficient!$B$42)/0.95</f>
        <v>8.0292631578947375</v>
      </c>
      <c r="F37" s="548"/>
      <c r="G37" s="549">
        <v>36</v>
      </c>
      <c r="H37" s="550">
        <f>(C37+4.2+coefficient!$B$40)/0.85*1.19</f>
        <v>12.778920000000001</v>
      </c>
      <c r="I37" s="239">
        <v>294</v>
      </c>
      <c r="J37" s="239">
        <v>155078153</v>
      </c>
      <c r="K37" s="239">
        <v>154868</v>
      </c>
      <c r="L37" s="551">
        <f t="shared" si="0"/>
        <v>10.624311886363635</v>
      </c>
      <c r="M37" s="240">
        <v>295</v>
      </c>
      <c r="N37" s="240">
        <v>155078153</v>
      </c>
      <c r="O37" s="240">
        <v>154870</v>
      </c>
      <c r="P37" s="552">
        <f>(C37+4.2+coefficient!$B$42)/0.88*1.19</f>
        <v>10.314865909090909</v>
      </c>
      <c r="Q37" s="553">
        <v>296</v>
      </c>
      <c r="R37" s="553">
        <v>155078153</v>
      </c>
      <c r="S37" s="553">
        <v>154869</v>
      </c>
      <c r="T37" s="559">
        <f t="shared" si="3"/>
        <v>8.2864568181818168</v>
      </c>
      <c r="U37" s="139">
        <v>758</v>
      </c>
      <c r="V37" s="140">
        <v>155078153</v>
      </c>
      <c r="W37" s="140">
        <v>558205</v>
      </c>
      <c r="X37" s="555">
        <f t="shared" si="2"/>
        <v>5.7243118863636351</v>
      </c>
      <c r="Y37" s="142">
        <v>759</v>
      </c>
      <c r="Z37" s="143">
        <v>155078153</v>
      </c>
      <c r="AA37" s="556">
        <v>558206</v>
      </c>
      <c r="AB37" s="571">
        <v>0</v>
      </c>
    </row>
    <row r="38" spans="1:36" x14ac:dyDescent="0.25">
      <c r="A38" s="194" t="s">
        <v>4130</v>
      </c>
      <c r="B38" s="126">
        <v>162135362</v>
      </c>
      <c r="C38" s="570">
        <f>C37*2</f>
        <v>3.8555999999999995</v>
      </c>
      <c r="D38" s="196">
        <f>(C38+4.2+(coefficient!$B$42*2))/0.9*1.19</f>
        <v>14.617959999999998</v>
      </c>
      <c r="E38" s="197">
        <f>(C38+4.2+(coefficient!$B$42*2))/0.95</f>
        <v>11.637473684210526</v>
      </c>
      <c r="F38" s="557" t="s">
        <v>516</v>
      </c>
      <c r="G38" s="549">
        <v>37</v>
      </c>
      <c r="H38" s="550">
        <f>(C38+4.2+(coefficient!$B$40*2))/0.85*1.19</f>
        <v>19.67784</v>
      </c>
      <c r="I38" s="239">
        <v>294</v>
      </c>
      <c r="J38" s="239">
        <v>162135362</v>
      </c>
      <c r="K38" s="239">
        <v>154871</v>
      </c>
      <c r="L38" s="551">
        <f t="shared" si="0"/>
        <v>15.398691954545454</v>
      </c>
      <c r="M38" s="240">
        <v>295</v>
      </c>
      <c r="N38" s="240">
        <v>162135362</v>
      </c>
      <c r="O38" s="240">
        <v>154873</v>
      </c>
      <c r="P38" s="552">
        <f>(C38+4.2+(coefficient!$B$42*2))/0.88*1.19</f>
        <v>14.950186363636362</v>
      </c>
      <c r="Q38" s="553">
        <v>296</v>
      </c>
      <c r="R38" s="553">
        <v>162135362</v>
      </c>
      <c r="S38" s="553">
        <v>154872</v>
      </c>
      <c r="T38" s="559">
        <f t="shared" si="3"/>
        <v>10.893368181818181</v>
      </c>
      <c r="U38" s="139">
        <v>758</v>
      </c>
      <c r="V38" s="140">
        <v>162135362</v>
      </c>
      <c r="W38" s="140">
        <v>560747</v>
      </c>
      <c r="X38" s="555">
        <f t="shared" si="2"/>
        <v>10.498691954545453</v>
      </c>
      <c r="Y38" s="142">
        <v>759</v>
      </c>
      <c r="Z38" s="143">
        <v>162135362</v>
      </c>
      <c r="AA38" s="556">
        <v>560748</v>
      </c>
      <c r="AB38" s="571">
        <f>AB37/2</f>
        <v>0</v>
      </c>
    </row>
    <row r="39" spans="1:36" x14ac:dyDescent="0.25">
      <c r="A39" s="199" t="s">
        <v>4131</v>
      </c>
      <c r="B39" s="126">
        <v>155078155</v>
      </c>
      <c r="C39" s="570">
        <v>1.44</v>
      </c>
      <c r="D39" s="196">
        <f>(C39+4.2+coefficient!$B$42)/0.9*1.19</f>
        <v>9.440666666666667</v>
      </c>
      <c r="E39" s="197">
        <f>(C39+4.2+coefficient!$B$42)/0.95</f>
        <v>7.5157894736842117</v>
      </c>
      <c r="F39" s="558"/>
      <c r="G39" s="549">
        <v>38</v>
      </c>
      <c r="H39" s="550">
        <f>(C39+4.2+coefficient!$B$40)/0.85*1.19</f>
        <v>12.096</v>
      </c>
      <c r="I39" s="239">
        <v>294</v>
      </c>
      <c r="J39" s="239">
        <v>155078155</v>
      </c>
      <c r="K39" s="239">
        <v>154917</v>
      </c>
      <c r="L39" s="551">
        <f t="shared" si="0"/>
        <v>9.9448840909090919</v>
      </c>
      <c r="M39" s="240">
        <v>295</v>
      </c>
      <c r="N39" s="240">
        <v>155078155</v>
      </c>
      <c r="O39" s="240">
        <v>154919</v>
      </c>
      <c r="P39" s="552">
        <f>(C39+4.2+coefficient!$B$42)/0.88*1.19</f>
        <v>9.6552272727272737</v>
      </c>
      <c r="Q39" s="553">
        <v>296</v>
      </c>
      <c r="R39" s="553">
        <v>155078155</v>
      </c>
      <c r="S39" s="553">
        <v>154918</v>
      </c>
      <c r="T39" s="554">
        <f t="shared" si="3"/>
        <v>7.6268181818181828</v>
      </c>
      <c r="U39" s="139">
        <v>758</v>
      </c>
      <c r="V39" s="140">
        <v>155078155</v>
      </c>
      <c r="W39" s="140">
        <v>558207</v>
      </c>
      <c r="X39" s="555">
        <f t="shared" si="2"/>
        <v>5.0448840909090915</v>
      </c>
      <c r="Y39" s="142">
        <v>759</v>
      </c>
      <c r="Z39" s="143">
        <v>155078155</v>
      </c>
      <c r="AA39" s="556">
        <v>558208</v>
      </c>
      <c r="AB39" s="571">
        <v>29</v>
      </c>
    </row>
    <row r="40" spans="1:36" x14ac:dyDescent="0.25">
      <c r="A40" s="194" t="s">
        <v>4132</v>
      </c>
      <c r="B40" s="126">
        <v>162152973</v>
      </c>
      <c r="C40" s="570">
        <f>C39*2</f>
        <v>2.88</v>
      </c>
      <c r="D40" s="196">
        <f>(C40+4.2+(coefficient!$B$42*2))/0.9*1.19</f>
        <v>13.327999999999999</v>
      </c>
      <c r="E40" s="197">
        <f>(C40+4.2+(coefficient!$B$42*2))/0.95</f>
        <v>10.610526315789475</v>
      </c>
      <c r="F40" s="558" t="s">
        <v>516</v>
      </c>
      <c r="G40" s="549">
        <v>39</v>
      </c>
      <c r="H40" s="550">
        <f>(C40+4.2+(coefficient!$B$40*2))/0.85*1.19</f>
        <v>18.312000000000001</v>
      </c>
      <c r="I40" s="239">
        <v>294</v>
      </c>
      <c r="J40" s="239">
        <v>162152973</v>
      </c>
      <c r="K40" s="239">
        <v>154920</v>
      </c>
      <c r="L40" s="551">
        <f t="shared" si="0"/>
        <v>14.039836363636365</v>
      </c>
      <c r="M40" s="240">
        <v>295</v>
      </c>
      <c r="N40" s="240">
        <v>162152973</v>
      </c>
      <c r="O40" s="240">
        <v>154922</v>
      </c>
      <c r="P40" s="552">
        <f>(C40+4.2+(coefficient!$B$42*2))/0.88*1.19</f>
        <v>13.630909090909091</v>
      </c>
      <c r="Q40" s="553">
        <v>296</v>
      </c>
      <c r="R40" s="553">
        <v>162152973</v>
      </c>
      <c r="S40" s="553">
        <v>154921</v>
      </c>
      <c r="T40" s="554">
        <f t="shared" si="3"/>
        <v>9.5740909090909074</v>
      </c>
      <c r="U40" s="139">
        <v>758</v>
      </c>
      <c r="V40" s="140">
        <v>162152973</v>
      </c>
      <c r="W40" s="140">
        <v>560749</v>
      </c>
      <c r="X40" s="555">
        <f t="shared" si="2"/>
        <v>9.1398363636363644</v>
      </c>
      <c r="Y40" s="142">
        <v>759</v>
      </c>
      <c r="Z40" s="143">
        <v>162152973</v>
      </c>
      <c r="AA40" s="556">
        <v>560750</v>
      </c>
      <c r="AB40" s="571">
        <f>AB39/2</f>
        <v>14.5</v>
      </c>
      <c r="AE40">
        <v>2</v>
      </c>
      <c r="AF40">
        <v>15.43</v>
      </c>
      <c r="AG40">
        <v>0</v>
      </c>
      <c r="AH40">
        <v>1</v>
      </c>
      <c r="AI40">
        <v>14.98</v>
      </c>
      <c r="AJ40">
        <v>0</v>
      </c>
    </row>
    <row r="41" spans="1:36" x14ac:dyDescent="0.25">
      <c r="A41" s="199" t="s">
        <v>4133</v>
      </c>
      <c r="B41" s="126">
        <v>155078158</v>
      </c>
      <c r="C41" s="570">
        <v>2.2799999999999998</v>
      </c>
      <c r="D41" s="196">
        <f>(C41+4.2+coefficient!$B$42)/0.9*1.19</f>
        <v>10.551333333333334</v>
      </c>
      <c r="E41" s="197">
        <f>(C41+4.2+coefficient!$B$42)/0.95</f>
        <v>8.4</v>
      </c>
      <c r="F41" s="548"/>
      <c r="G41" s="549">
        <v>40</v>
      </c>
      <c r="H41" s="550">
        <f>(C41+4.2+coefficient!$B$40)/0.85*1.19</f>
        <v>13.272</v>
      </c>
      <c r="I41" s="239">
        <v>294</v>
      </c>
      <c r="J41" s="239">
        <v>155078158</v>
      </c>
      <c r="K41" s="239">
        <v>154926</v>
      </c>
      <c r="L41" s="551">
        <f t="shared" si="0"/>
        <v>11.114870454545455</v>
      </c>
      <c r="M41" s="240">
        <v>295</v>
      </c>
      <c r="N41" s="240">
        <v>155078158</v>
      </c>
      <c r="O41" s="240">
        <v>154928</v>
      </c>
      <c r="P41" s="552">
        <f>(C41+4.2+coefficient!$B$42)/0.88*1.19</f>
        <v>10.791136363636364</v>
      </c>
      <c r="Q41" s="553">
        <v>296</v>
      </c>
      <c r="R41" s="553">
        <v>155078158</v>
      </c>
      <c r="S41" s="553">
        <v>154927</v>
      </c>
      <c r="T41" s="554">
        <f t="shared" si="3"/>
        <v>8.7627272727272736</v>
      </c>
      <c r="U41" s="139">
        <v>758</v>
      </c>
      <c r="V41" s="140">
        <v>155078158</v>
      </c>
      <c r="W41" s="140">
        <v>558211</v>
      </c>
      <c r="X41" s="555">
        <f t="shared" si="2"/>
        <v>6.2148704545454549</v>
      </c>
      <c r="Y41" s="142">
        <v>759</v>
      </c>
      <c r="Z41" s="143">
        <v>155078158</v>
      </c>
      <c r="AA41" s="556">
        <v>558212</v>
      </c>
    </row>
    <row r="42" spans="1:36" x14ac:dyDescent="0.25">
      <c r="A42" s="194" t="s">
        <v>4134</v>
      </c>
      <c r="B42" s="126">
        <v>162153098</v>
      </c>
      <c r="C42" s="570">
        <v>1.74</v>
      </c>
      <c r="D42" s="196">
        <f>(C42+4.2+coefficient!$B$42)/0.9*1.19</f>
        <v>9.8373333333333335</v>
      </c>
      <c r="E42" s="197">
        <f>(C42+4.2+coefficient!$B$42)/0.95</f>
        <v>7.8315789473684214</v>
      </c>
      <c r="F42" s="557"/>
      <c r="G42" s="549">
        <v>41</v>
      </c>
      <c r="H42" s="550">
        <f>(C42+4.2+coefficient!$B$40)/0.85*1.19</f>
        <v>12.516000000000002</v>
      </c>
      <c r="I42" s="239">
        <v>294</v>
      </c>
      <c r="J42" s="239">
        <v>162153098</v>
      </c>
      <c r="K42" s="239">
        <v>154944</v>
      </c>
      <c r="L42" s="551">
        <f t="shared" si="0"/>
        <v>10.362736363636364</v>
      </c>
      <c r="M42" s="240">
        <v>295</v>
      </c>
      <c r="N42" s="240">
        <v>162153098</v>
      </c>
      <c r="O42" s="240">
        <v>154946</v>
      </c>
      <c r="P42" s="552">
        <f>(C42+4.2+coefficient!$B$42)/0.88*1.19</f>
        <v>10.060909090909091</v>
      </c>
      <c r="Q42" s="553">
        <v>296</v>
      </c>
      <c r="R42" s="553">
        <v>162153098</v>
      </c>
      <c r="S42" s="553">
        <v>154945</v>
      </c>
      <c r="T42" s="554">
        <f t="shared" si="3"/>
        <v>8.0324999999999989</v>
      </c>
      <c r="U42" s="139">
        <v>758</v>
      </c>
      <c r="V42" s="140">
        <v>162153098</v>
      </c>
      <c r="W42" s="140">
        <v>560753</v>
      </c>
      <c r="X42" s="555">
        <f t="shared" si="2"/>
        <v>5.4627363636363633</v>
      </c>
      <c r="Y42" s="142">
        <v>759</v>
      </c>
      <c r="Z42" s="143">
        <v>162153098</v>
      </c>
      <c r="AA42" s="556">
        <v>560754</v>
      </c>
      <c r="AB42" s="571">
        <v>15</v>
      </c>
    </row>
    <row r="43" spans="1:36" x14ac:dyDescent="0.25">
      <c r="A43" s="199" t="s">
        <v>4135</v>
      </c>
      <c r="B43" s="126">
        <v>162153091</v>
      </c>
      <c r="C43" s="570">
        <f>C42*2</f>
        <v>3.48</v>
      </c>
      <c r="D43" s="196">
        <f>(C43+4.2+(coefficient!$B$42*2))/0.9*1.19</f>
        <v>14.121333333333331</v>
      </c>
      <c r="E43" s="197">
        <f>(C43+4.2+(coefficient!$B$42*2))/0.95</f>
        <v>11.242105263157894</v>
      </c>
      <c r="F43" s="558" t="s">
        <v>516</v>
      </c>
      <c r="G43" s="549">
        <v>42</v>
      </c>
      <c r="H43" s="550">
        <f>(C43+4.2+(coefficient!$B$40*2))/0.85*1.19</f>
        <v>19.151999999999997</v>
      </c>
      <c r="I43" s="239">
        <v>294</v>
      </c>
      <c r="J43" s="239">
        <v>162153091</v>
      </c>
      <c r="K43" s="239">
        <v>154941</v>
      </c>
      <c r="L43" s="551">
        <f t="shared" si="0"/>
        <v>14.875540909090908</v>
      </c>
      <c r="M43" s="240">
        <v>295</v>
      </c>
      <c r="N43" s="240">
        <v>162153091</v>
      </c>
      <c r="O43" s="240">
        <v>154943</v>
      </c>
      <c r="P43" s="552">
        <f>(C43+4.2+(coefficient!$B$42*2))/0.88*1.19</f>
        <v>14.442272727272726</v>
      </c>
      <c r="Q43" s="553">
        <v>296</v>
      </c>
      <c r="R43" s="553">
        <v>162153091</v>
      </c>
      <c r="S43" s="553">
        <v>154942</v>
      </c>
      <c r="T43" s="554">
        <f t="shared" si="3"/>
        <v>10.385454545454545</v>
      </c>
      <c r="U43" s="139">
        <v>758</v>
      </c>
      <c r="V43" s="140">
        <v>162153091</v>
      </c>
      <c r="W43" s="140">
        <v>560751</v>
      </c>
      <c r="X43" s="555">
        <f t="shared" si="2"/>
        <v>9.975540909090908</v>
      </c>
      <c r="Y43" s="142">
        <v>759</v>
      </c>
      <c r="Z43" s="143">
        <v>162153091</v>
      </c>
      <c r="AA43" s="556">
        <v>560752</v>
      </c>
      <c r="AB43" s="571">
        <f>AB42/2</f>
        <v>7.5</v>
      </c>
      <c r="AE43">
        <v>2</v>
      </c>
      <c r="AF43">
        <v>16.27</v>
      </c>
      <c r="AG43">
        <v>0</v>
      </c>
      <c r="AH43">
        <v>6</v>
      </c>
      <c r="AI43">
        <v>14.44</v>
      </c>
      <c r="AJ43">
        <v>0</v>
      </c>
    </row>
    <row r="44" spans="1:36" x14ac:dyDescent="0.25">
      <c r="A44" s="194" t="s">
        <v>4136</v>
      </c>
      <c r="B44" s="126">
        <v>155078178</v>
      </c>
      <c r="C44" s="570">
        <v>1.74</v>
      </c>
      <c r="D44" s="196">
        <f>(C44+4.2+coefficient!$B$42)/0.9*1.19</f>
        <v>9.8373333333333335</v>
      </c>
      <c r="E44" s="197">
        <f>(C44+4.2+coefficient!$B$42)/0.95</f>
        <v>7.8315789473684214</v>
      </c>
      <c r="F44" s="557"/>
      <c r="G44" s="549">
        <v>43</v>
      </c>
      <c r="H44" s="550">
        <f>(C44+4.2+coefficient!$B$40)/0.85*1.19</f>
        <v>12.516000000000002</v>
      </c>
      <c r="I44" s="239">
        <v>294</v>
      </c>
      <c r="J44" s="239">
        <v>155078178</v>
      </c>
      <c r="K44" s="239">
        <v>154954</v>
      </c>
      <c r="L44" s="551">
        <f t="shared" si="0"/>
        <v>10.362736363636364</v>
      </c>
      <c r="M44" s="240">
        <v>295</v>
      </c>
      <c r="N44" s="240">
        <v>155078178</v>
      </c>
      <c r="O44" s="240">
        <v>154956</v>
      </c>
      <c r="P44" s="552">
        <f>(C44+4.2+coefficient!$B$42)/0.88*1.19</f>
        <v>10.060909090909091</v>
      </c>
      <c r="Q44" s="553">
        <v>296</v>
      </c>
      <c r="R44" s="553">
        <v>155078178</v>
      </c>
      <c r="S44" s="553">
        <v>154955</v>
      </c>
      <c r="T44" s="554">
        <f t="shared" si="3"/>
        <v>8.0324999999999989</v>
      </c>
      <c r="U44" s="139">
        <v>758</v>
      </c>
      <c r="V44" s="140">
        <v>155078178</v>
      </c>
      <c r="W44" s="140">
        <v>558231</v>
      </c>
      <c r="X44" s="555">
        <f t="shared" si="2"/>
        <v>5.4627363636363633</v>
      </c>
      <c r="Y44" s="142">
        <v>759</v>
      </c>
      <c r="Z44" s="143">
        <v>155078178</v>
      </c>
      <c r="AA44" s="556">
        <v>558232</v>
      </c>
      <c r="AB44" s="571">
        <v>26</v>
      </c>
    </row>
    <row r="45" spans="1:36" x14ac:dyDescent="0.25">
      <c r="A45" s="199" t="s">
        <v>4137</v>
      </c>
      <c r="B45" s="126">
        <v>162155123</v>
      </c>
      <c r="C45" s="570">
        <f>C44*2</f>
        <v>3.48</v>
      </c>
      <c r="D45" s="196">
        <f>(C45+4.2+(coefficient!$B$42*2))/0.9*1.19</f>
        <v>14.121333333333331</v>
      </c>
      <c r="E45" s="197">
        <f>(C45+4.2+(coefficient!$B$42*2))/0.95</f>
        <v>11.242105263157894</v>
      </c>
      <c r="F45" s="548" t="s">
        <v>516</v>
      </c>
      <c r="G45" s="549">
        <v>44</v>
      </c>
      <c r="H45" s="550">
        <f>(C45+4.2+(coefficient!$B$40*2))/0.85*1.19</f>
        <v>19.151999999999997</v>
      </c>
      <c r="I45" s="239">
        <v>294</v>
      </c>
      <c r="J45" s="239">
        <v>162155123</v>
      </c>
      <c r="K45" s="239">
        <v>154960</v>
      </c>
      <c r="L45" s="551">
        <f t="shared" si="0"/>
        <v>14.875540909090908</v>
      </c>
      <c r="M45" s="240">
        <v>295</v>
      </c>
      <c r="N45" s="240">
        <v>162155123</v>
      </c>
      <c r="O45" s="240">
        <v>154962</v>
      </c>
      <c r="P45" s="552">
        <f>(C45+4.2+(coefficient!$B$42*2))/0.88*1.19</f>
        <v>14.442272727272726</v>
      </c>
      <c r="Q45" s="553">
        <v>296</v>
      </c>
      <c r="R45" s="553">
        <v>162155123</v>
      </c>
      <c r="S45" s="553">
        <v>154961</v>
      </c>
      <c r="T45" s="554">
        <f t="shared" si="3"/>
        <v>10.385454545454545</v>
      </c>
      <c r="U45" s="139">
        <v>758</v>
      </c>
      <c r="V45" s="140">
        <v>162155123</v>
      </c>
      <c r="W45" s="140">
        <v>560755</v>
      </c>
      <c r="X45" s="555">
        <f t="shared" si="2"/>
        <v>9.975540909090908</v>
      </c>
      <c r="Y45" s="142">
        <v>759</v>
      </c>
      <c r="Z45" s="143">
        <v>162155123</v>
      </c>
      <c r="AA45" s="556">
        <v>560756</v>
      </c>
      <c r="AB45" s="571">
        <f>AB44/2</f>
        <v>13</v>
      </c>
    </row>
    <row r="46" spans="1:36" x14ac:dyDescent="0.25">
      <c r="A46" s="194" t="s">
        <v>4138</v>
      </c>
      <c r="B46" s="126">
        <v>155078184</v>
      </c>
      <c r="C46" s="570">
        <v>1.7</v>
      </c>
      <c r="D46" s="196">
        <f>(C46+4.2+coefficient!$B$42)/0.9*1.19</f>
        <v>9.7844444444444445</v>
      </c>
      <c r="E46" s="197">
        <f>(C46+4.2+coefficient!$B$42)/0.95</f>
        <v>7.7894736842105274</v>
      </c>
      <c r="F46" s="557"/>
      <c r="G46" s="549">
        <v>45</v>
      </c>
      <c r="H46" s="550">
        <f>(C46+4.2+coefficient!$B$40)/0.85*1.19</f>
        <v>12.459999999999999</v>
      </c>
      <c r="I46" s="239">
        <v>294</v>
      </c>
      <c r="J46" s="239">
        <v>155078184</v>
      </c>
      <c r="K46" s="239">
        <v>154973</v>
      </c>
      <c r="L46" s="551">
        <f t="shared" si="0"/>
        <v>10.307022727272729</v>
      </c>
      <c r="M46" s="240">
        <v>295</v>
      </c>
      <c r="N46" s="240">
        <v>155078184</v>
      </c>
      <c r="O46" s="240">
        <v>154975</v>
      </c>
      <c r="P46" s="552">
        <f>(C46+4.2+coefficient!$B$42)/0.88*1.19</f>
        <v>10.006818181818183</v>
      </c>
      <c r="Q46" s="553">
        <v>296</v>
      </c>
      <c r="R46" s="553">
        <v>155078184</v>
      </c>
      <c r="S46" s="553">
        <v>154974</v>
      </c>
      <c r="T46" s="554">
        <f t="shared" si="3"/>
        <v>7.978409090909091</v>
      </c>
      <c r="U46" s="139">
        <v>758</v>
      </c>
      <c r="V46" s="140">
        <v>155078184</v>
      </c>
      <c r="W46" s="140">
        <v>558239</v>
      </c>
      <c r="X46" s="555">
        <f t="shared" si="2"/>
        <v>5.4070227272727287</v>
      </c>
      <c r="Y46" s="142">
        <v>759</v>
      </c>
      <c r="Z46" s="143">
        <v>155078184</v>
      </c>
      <c r="AA46" s="556">
        <v>558240</v>
      </c>
      <c r="AB46" s="571">
        <v>87</v>
      </c>
      <c r="AH46">
        <v>1</v>
      </c>
      <c r="AI46">
        <v>11.02</v>
      </c>
      <c r="AJ46">
        <v>0</v>
      </c>
    </row>
    <row r="47" spans="1:36" x14ac:dyDescent="0.25">
      <c r="A47" s="199" t="s">
        <v>4139</v>
      </c>
      <c r="B47" s="126">
        <v>155078198</v>
      </c>
      <c r="C47" s="570">
        <v>1.45</v>
      </c>
      <c r="D47" s="196">
        <f>(C47+4.2+coefficient!$B$42)/0.9*1.19</f>
        <v>9.4538888888888888</v>
      </c>
      <c r="E47" s="197">
        <f>(C47+4.2+coefficient!$B$42)/0.95</f>
        <v>7.526315789473685</v>
      </c>
      <c r="F47" s="558"/>
      <c r="G47" s="549">
        <v>46</v>
      </c>
      <c r="H47" s="550">
        <f>(C47+4.2+coefficient!$B$40)/0.85*1.19</f>
        <v>12.110000000000001</v>
      </c>
      <c r="I47" s="239">
        <v>294</v>
      </c>
      <c r="J47" s="239">
        <v>155078198</v>
      </c>
      <c r="K47" s="239">
        <v>154985</v>
      </c>
      <c r="L47" s="551">
        <f t="shared" si="0"/>
        <v>9.9588124999999987</v>
      </c>
      <c r="M47" s="240">
        <v>295</v>
      </c>
      <c r="N47" s="240">
        <v>155078198</v>
      </c>
      <c r="O47" s="240">
        <v>154987</v>
      </c>
      <c r="P47" s="552">
        <f>(C47+4.2+coefficient!$B$42)/0.88*1.19</f>
        <v>9.6687499999999993</v>
      </c>
      <c r="Q47" s="553">
        <v>296</v>
      </c>
      <c r="R47" s="553">
        <v>155078198</v>
      </c>
      <c r="S47" s="553">
        <v>154986</v>
      </c>
      <c r="T47" s="554">
        <f t="shared" si="3"/>
        <v>7.6403409090909093</v>
      </c>
      <c r="U47" s="139">
        <v>758</v>
      </c>
      <c r="V47" s="140">
        <v>155078198</v>
      </c>
      <c r="W47" s="140">
        <v>558247</v>
      </c>
      <c r="X47" s="555">
        <f t="shared" si="2"/>
        <v>5.0588124999999984</v>
      </c>
      <c r="Y47" s="142">
        <v>759</v>
      </c>
      <c r="Z47" s="143">
        <v>155078198</v>
      </c>
      <c r="AA47" s="556">
        <v>558248</v>
      </c>
      <c r="AB47" s="571">
        <v>73</v>
      </c>
      <c r="AH47">
        <v>7</v>
      </c>
      <c r="AI47">
        <v>10.34</v>
      </c>
      <c r="AJ47">
        <v>0</v>
      </c>
    </row>
    <row r="48" spans="1:36" x14ac:dyDescent="0.25">
      <c r="A48" s="194" t="s">
        <v>4140</v>
      </c>
      <c r="B48" s="126">
        <v>155078210</v>
      </c>
      <c r="C48" s="570">
        <v>1.67</v>
      </c>
      <c r="D48" s="196">
        <f>(C48+4.2+coefficient!$B$42)/0.9*1.19</f>
        <v>9.7447777777777773</v>
      </c>
      <c r="E48" s="197">
        <f>(C48+4.2+coefficient!$B$42)/0.95</f>
        <v>7.7578947368421058</v>
      </c>
      <c r="F48" s="557"/>
      <c r="G48" s="549">
        <v>47</v>
      </c>
      <c r="H48" s="550">
        <f>(C48+4.2+coefficient!$B$40)/0.85*1.19</f>
        <v>12.418000000000001</v>
      </c>
      <c r="I48" s="239">
        <v>294</v>
      </c>
      <c r="J48" s="239">
        <v>155078210</v>
      </c>
      <c r="K48" s="239">
        <v>157940</v>
      </c>
      <c r="L48" s="551">
        <f t="shared" si="0"/>
        <v>10.2652375</v>
      </c>
      <c r="M48" s="240">
        <v>295</v>
      </c>
      <c r="N48" s="240">
        <v>155078210</v>
      </c>
      <c r="O48" s="240">
        <v>157942</v>
      </c>
      <c r="P48" s="552">
        <f>(C48+4.2+coefficient!$B$42)/0.88*1.19</f>
        <v>9.9662499999999987</v>
      </c>
      <c r="Q48" s="553">
        <v>296</v>
      </c>
      <c r="R48" s="553">
        <v>155078210</v>
      </c>
      <c r="S48" s="553">
        <v>157941</v>
      </c>
      <c r="T48" s="554">
        <f t="shared" si="3"/>
        <v>7.9378409090909088</v>
      </c>
      <c r="U48" s="139">
        <v>758</v>
      </c>
      <c r="V48" s="140">
        <v>155078210</v>
      </c>
      <c r="W48" s="140">
        <v>558259</v>
      </c>
      <c r="X48" s="555">
        <f t="shared" si="2"/>
        <v>5.3652374999999992</v>
      </c>
      <c r="Y48" s="142">
        <v>759</v>
      </c>
      <c r="Z48" s="143">
        <v>155078210</v>
      </c>
      <c r="AA48" s="556">
        <v>558260</v>
      </c>
      <c r="AB48" s="571">
        <v>60</v>
      </c>
    </row>
    <row r="49" spans="1:36" x14ac:dyDescent="0.25">
      <c r="A49" s="199" t="s">
        <v>4141</v>
      </c>
      <c r="B49" s="126">
        <v>162585345</v>
      </c>
      <c r="C49" s="570">
        <f>C48*2</f>
        <v>3.34</v>
      </c>
      <c r="D49" s="196">
        <f>(C49+4.2+(coefficient!$B$42*2))/0.9*1.19</f>
        <v>13.93622222222222</v>
      </c>
      <c r="E49" s="197">
        <f>(C49+4.2+(coefficient!$B$42*2))/0.95</f>
        <v>11.094736842105263</v>
      </c>
      <c r="F49" s="548" t="s">
        <v>516</v>
      </c>
      <c r="G49" s="549">
        <v>48</v>
      </c>
      <c r="H49" s="550">
        <f>(C49+4.2+(coefficient!$B$40*2))/0.85*1.19</f>
        <v>18.956</v>
      </c>
      <c r="I49" s="239">
        <v>294</v>
      </c>
      <c r="J49" s="239">
        <v>162585345</v>
      </c>
      <c r="K49" s="239">
        <v>157943</v>
      </c>
      <c r="L49" s="551">
        <f t="shared" si="0"/>
        <v>14.680543181818182</v>
      </c>
      <c r="M49" s="240">
        <v>295</v>
      </c>
      <c r="N49" s="240">
        <v>162585345</v>
      </c>
      <c r="O49" s="240">
        <v>157945</v>
      </c>
      <c r="P49" s="552">
        <f>(C49+4.2+(coefficient!$B$42*2))/0.88*1.19</f>
        <v>14.252954545454545</v>
      </c>
      <c r="Q49" s="553">
        <v>296</v>
      </c>
      <c r="R49" s="553">
        <v>162585345</v>
      </c>
      <c r="S49" s="553">
        <v>157944</v>
      </c>
      <c r="T49" s="554">
        <f t="shared" si="3"/>
        <v>10.196136363636363</v>
      </c>
      <c r="U49" s="139">
        <v>758</v>
      </c>
      <c r="V49" s="140">
        <v>162585345</v>
      </c>
      <c r="W49" s="140">
        <v>562829</v>
      </c>
      <c r="X49" s="555">
        <f t="shared" si="2"/>
        <v>9.7805431818181816</v>
      </c>
      <c r="Y49" s="142">
        <v>759</v>
      </c>
      <c r="Z49" s="143">
        <v>162585345</v>
      </c>
      <c r="AA49" s="556">
        <v>562830</v>
      </c>
      <c r="AB49" s="571">
        <f>AB48/2</f>
        <v>30</v>
      </c>
      <c r="AE49">
        <v>1</v>
      </c>
      <c r="AF49">
        <v>14.6</v>
      </c>
      <c r="AG49">
        <v>0</v>
      </c>
      <c r="AH49">
        <v>4</v>
      </c>
      <c r="AI49">
        <v>14.17</v>
      </c>
      <c r="AJ49">
        <v>0</v>
      </c>
    </row>
    <row r="50" spans="1:36" x14ac:dyDescent="0.25">
      <c r="A50" s="194" t="s">
        <v>4142</v>
      </c>
      <c r="B50" s="126">
        <v>155078170</v>
      </c>
      <c r="C50" s="570">
        <v>1.66</v>
      </c>
      <c r="D50" s="196">
        <f>(C50+4.2+coefficient!$B$42)/0.9*1.19</f>
        <v>9.7315555555555537</v>
      </c>
      <c r="E50" s="197">
        <f>(C50+4.2+coefficient!$B$42)/0.95</f>
        <v>7.7473684210526326</v>
      </c>
      <c r="F50" s="558"/>
      <c r="G50" s="549">
        <v>49</v>
      </c>
      <c r="H50" s="550">
        <f>(C50+4.2+coefficient!$B$40)/0.85*1.19</f>
        <v>12.404</v>
      </c>
      <c r="I50" s="239">
        <v>294</v>
      </c>
      <c r="J50" s="239">
        <v>155078170</v>
      </c>
      <c r="K50" s="239">
        <v>155003</v>
      </c>
      <c r="L50" s="551">
        <f t="shared" si="0"/>
        <v>10.251309090909089</v>
      </c>
      <c r="M50" s="240">
        <v>295</v>
      </c>
      <c r="N50" s="240">
        <v>155078170</v>
      </c>
      <c r="O50" s="240">
        <v>155005</v>
      </c>
      <c r="P50" s="552">
        <f>(C50+4.2+coefficient!$B$42)/0.88*1.19</f>
        <v>9.9527272727272713</v>
      </c>
      <c r="Q50" s="553">
        <v>296</v>
      </c>
      <c r="R50" s="553">
        <v>155078170</v>
      </c>
      <c r="S50" s="553">
        <v>155004</v>
      </c>
      <c r="T50" s="554">
        <f t="shared" si="3"/>
        <v>7.9243181818181814</v>
      </c>
      <c r="U50" s="139">
        <v>758</v>
      </c>
      <c r="V50" s="140">
        <v>155078170</v>
      </c>
      <c r="W50" s="140">
        <v>558221</v>
      </c>
      <c r="X50" s="555">
        <f t="shared" si="2"/>
        <v>5.3513090909090888</v>
      </c>
      <c r="Y50" s="142">
        <v>759</v>
      </c>
      <c r="Z50" s="143">
        <v>155078170</v>
      </c>
      <c r="AA50" s="556">
        <v>558222</v>
      </c>
      <c r="AB50" s="571">
        <v>35</v>
      </c>
    </row>
    <row r="51" spans="1:36" x14ac:dyDescent="0.25">
      <c r="A51" s="199" t="s">
        <v>4143</v>
      </c>
      <c r="B51" s="126">
        <v>162172613</v>
      </c>
      <c r="C51" s="570">
        <f>C50*2</f>
        <v>3.32</v>
      </c>
      <c r="D51" s="196">
        <f>(C51+4.2+(coefficient!$B$42*2))/0.9*1.19</f>
        <v>13.909777777777776</v>
      </c>
      <c r="E51" s="197">
        <f>(C51+4.2+(coefficient!$B$42*2))/0.95</f>
        <v>11.073684210526316</v>
      </c>
      <c r="F51" s="558" t="s">
        <v>516</v>
      </c>
      <c r="G51" s="549">
        <v>50</v>
      </c>
      <c r="H51" s="550">
        <f>(C51+4.2+(coefficient!$B$40*2))/0.85*1.19</f>
        <v>18.928000000000001</v>
      </c>
      <c r="I51" s="239">
        <v>294</v>
      </c>
      <c r="J51" s="239">
        <v>162172613</v>
      </c>
      <c r="K51" s="239">
        <v>155006</v>
      </c>
      <c r="L51" s="551">
        <f t="shared" si="0"/>
        <v>14.652686363636361</v>
      </c>
      <c r="M51" s="240">
        <v>295</v>
      </c>
      <c r="N51" s="240">
        <v>162172613</v>
      </c>
      <c r="O51" s="240">
        <v>155008</v>
      </c>
      <c r="P51" s="552">
        <f>(C51+4.2+(coefficient!$B$42*2))/0.88*1.19</f>
        <v>14.225909090909088</v>
      </c>
      <c r="Q51" s="553">
        <v>296</v>
      </c>
      <c r="R51" s="553">
        <v>162172613</v>
      </c>
      <c r="S51" s="553">
        <v>155007</v>
      </c>
      <c r="T51" s="554">
        <f t="shared" si="3"/>
        <v>10.169090909090908</v>
      </c>
      <c r="U51" s="139">
        <v>758</v>
      </c>
      <c r="V51" s="140">
        <v>162172613</v>
      </c>
      <c r="W51" s="140">
        <v>560757</v>
      </c>
      <c r="X51" s="555">
        <f t="shared" si="2"/>
        <v>9.7526863636363608</v>
      </c>
      <c r="Y51" s="142">
        <v>759</v>
      </c>
      <c r="Z51" s="143">
        <v>162172613</v>
      </c>
      <c r="AA51" s="556">
        <v>560758</v>
      </c>
      <c r="AB51" s="571">
        <f>AB50/2</f>
        <v>17.5</v>
      </c>
      <c r="AE51">
        <v>2</v>
      </c>
      <c r="AF51">
        <v>16.05</v>
      </c>
      <c r="AG51">
        <v>0</v>
      </c>
      <c r="AH51">
        <v>1</v>
      </c>
      <c r="AI51">
        <v>14.85</v>
      </c>
      <c r="AJ51">
        <v>0</v>
      </c>
    </row>
    <row r="52" spans="1:36" x14ac:dyDescent="0.25">
      <c r="A52" s="194" t="s">
        <v>4144</v>
      </c>
      <c r="B52" s="126">
        <v>155078180</v>
      </c>
      <c r="C52" s="570">
        <v>1.91</v>
      </c>
      <c r="D52" s="196">
        <f>(C52+4.2+coefficient!$B$42)/0.9*1.19</f>
        <v>10.062111111111111</v>
      </c>
      <c r="E52" s="197">
        <f>(C52+4.2+coefficient!$B$42)/0.95</f>
        <v>8.010526315789475</v>
      </c>
      <c r="F52" s="557"/>
      <c r="G52" s="549">
        <v>51</v>
      </c>
      <c r="H52" s="550">
        <f>(C52+4.2+coefficient!$B$40)/0.85*1.19</f>
        <v>12.753999999999998</v>
      </c>
      <c r="I52" s="239">
        <v>294</v>
      </c>
      <c r="J52" s="239">
        <v>155078180</v>
      </c>
      <c r="K52" s="239">
        <v>155015</v>
      </c>
      <c r="L52" s="551">
        <f t="shared" si="0"/>
        <v>10.599519318181819</v>
      </c>
      <c r="M52" s="240">
        <v>295</v>
      </c>
      <c r="N52" s="240">
        <v>155078180</v>
      </c>
      <c r="O52" s="240">
        <v>155017</v>
      </c>
      <c r="P52" s="552">
        <f>(C52+4.2+coefficient!$B$42)/0.88*1.19</f>
        <v>10.290795454545455</v>
      </c>
      <c r="Q52" s="553">
        <v>296</v>
      </c>
      <c r="R52" s="553">
        <v>155078180</v>
      </c>
      <c r="S52" s="553">
        <v>155016</v>
      </c>
      <c r="T52" s="559">
        <f t="shared" si="3"/>
        <v>8.262386363636363</v>
      </c>
      <c r="U52" s="139">
        <v>758</v>
      </c>
      <c r="V52" s="140">
        <v>155078180</v>
      </c>
      <c r="W52" s="140">
        <v>558233</v>
      </c>
      <c r="X52" s="555">
        <f t="shared" si="2"/>
        <v>5.6995193181818191</v>
      </c>
      <c r="Y52" s="142">
        <v>759</v>
      </c>
      <c r="Z52" s="143">
        <v>155078180</v>
      </c>
      <c r="AA52" s="556">
        <v>558234</v>
      </c>
      <c r="AB52" s="571">
        <v>0</v>
      </c>
    </row>
    <row r="53" spans="1:36" x14ac:dyDescent="0.25">
      <c r="A53" s="199" t="s">
        <v>4145</v>
      </c>
      <c r="B53" s="126">
        <v>162175596</v>
      </c>
      <c r="C53" s="570">
        <f>C52*2</f>
        <v>3.82</v>
      </c>
      <c r="D53" s="196">
        <f>(C53+4.2+(coefficient!$B$42*2))/0.9*1.19</f>
        <v>14.570888888888888</v>
      </c>
      <c r="E53" s="197">
        <f>(C53+4.2+(coefficient!$B$42*2))/0.95</f>
        <v>11.6</v>
      </c>
      <c r="F53" s="548" t="s">
        <v>516</v>
      </c>
      <c r="G53" s="549">
        <v>52</v>
      </c>
      <c r="H53" s="550">
        <f>(C53+4.2+(coefficient!$B$40*2))/0.85*1.19</f>
        <v>19.627999999999997</v>
      </c>
      <c r="I53" s="239">
        <v>294</v>
      </c>
      <c r="J53" s="239">
        <v>162175596</v>
      </c>
      <c r="K53" s="239">
        <v>155018</v>
      </c>
      <c r="L53" s="551">
        <f t="shared" si="0"/>
        <v>15.349106818181816</v>
      </c>
      <c r="M53" s="240">
        <v>295</v>
      </c>
      <c r="N53" s="240">
        <v>162175596</v>
      </c>
      <c r="O53" s="240">
        <v>155020</v>
      </c>
      <c r="P53" s="552">
        <f>(C53+4.2+(coefficient!$B$42*2))/0.88*1.19</f>
        <v>14.902045454545453</v>
      </c>
      <c r="Q53" s="553">
        <v>296</v>
      </c>
      <c r="R53" s="553">
        <v>162175596</v>
      </c>
      <c r="S53" s="553">
        <v>155019</v>
      </c>
      <c r="T53" s="559">
        <f t="shared" si="3"/>
        <v>10.845227272727271</v>
      </c>
      <c r="U53" s="139">
        <v>758</v>
      </c>
      <c r="V53" s="140">
        <v>162175596</v>
      </c>
      <c r="W53" s="140">
        <v>560759</v>
      </c>
      <c r="X53" s="555">
        <f t="shared" si="2"/>
        <v>10.449106818181816</v>
      </c>
      <c r="Y53" s="142">
        <v>759</v>
      </c>
      <c r="Z53" s="143">
        <v>162175596</v>
      </c>
      <c r="AA53" s="556">
        <v>560760</v>
      </c>
      <c r="AB53" s="571">
        <f>AB52/2</f>
        <v>0</v>
      </c>
    </row>
    <row r="54" spans="1:36" x14ac:dyDescent="0.25">
      <c r="A54" s="194" t="s">
        <v>4146</v>
      </c>
      <c r="B54" s="126">
        <v>155078186</v>
      </c>
      <c r="C54" s="570">
        <v>1.69</v>
      </c>
      <c r="D54" s="196">
        <f>(C54+4.2+coefficient!$B$42)/0.9*1.19</f>
        <v>9.7712222222222227</v>
      </c>
      <c r="E54" s="197">
        <f>(C54+4.2+coefficient!$B$42)/0.95</f>
        <v>7.7789473684210533</v>
      </c>
      <c r="F54" s="557"/>
      <c r="G54" s="549">
        <v>53</v>
      </c>
      <c r="H54" s="550">
        <f>(C54+4.2+coefficient!$B$40)/0.85*1.19</f>
        <v>12.446</v>
      </c>
      <c r="I54" s="239">
        <v>294</v>
      </c>
      <c r="J54" s="239">
        <v>155078186</v>
      </c>
      <c r="K54" s="239">
        <v>155799</v>
      </c>
      <c r="L54" s="551">
        <f t="shared" si="0"/>
        <v>10.293094318181819</v>
      </c>
      <c r="M54" s="240">
        <v>295</v>
      </c>
      <c r="N54" s="240">
        <v>155078186</v>
      </c>
      <c r="O54" s="240">
        <v>155801</v>
      </c>
      <c r="P54" s="552">
        <f>(C54+4.2+coefficient!$B$42)/0.88*1.19</f>
        <v>9.9932954545454553</v>
      </c>
      <c r="Q54" s="553">
        <v>296</v>
      </c>
      <c r="R54" s="553">
        <v>155078186</v>
      </c>
      <c r="S54" s="553">
        <v>155800</v>
      </c>
      <c r="T54" s="559">
        <f t="shared" si="3"/>
        <v>7.9648863636363645</v>
      </c>
      <c r="U54" s="139">
        <v>758</v>
      </c>
      <c r="V54" s="140">
        <v>155078186</v>
      </c>
      <c r="W54" s="140">
        <v>558243</v>
      </c>
      <c r="X54" s="555">
        <f t="shared" si="2"/>
        <v>5.3930943181818183</v>
      </c>
      <c r="Y54" s="142">
        <v>759</v>
      </c>
      <c r="Z54" s="143">
        <v>155078186</v>
      </c>
      <c r="AA54" s="556">
        <v>558244</v>
      </c>
      <c r="AB54" s="571">
        <v>0</v>
      </c>
    </row>
    <row r="55" spans="1:36" x14ac:dyDescent="0.25">
      <c r="A55" s="199" t="s">
        <v>4147</v>
      </c>
      <c r="B55" s="126">
        <v>162175789</v>
      </c>
      <c r="C55" s="570">
        <f>C54*2</f>
        <v>3.38</v>
      </c>
      <c r="D55" s="196">
        <f>(C55+4.2+(coefficient!$B$42*2))/0.9*1.19</f>
        <v>13.989111111111109</v>
      </c>
      <c r="E55" s="197">
        <f>(C55+4.2+(coefficient!$B$42*2))/0.95</f>
        <v>11.136842105263158</v>
      </c>
      <c r="F55" s="548" t="s">
        <v>516</v>
      </c>
      <c r="G55" s="549">
        <v>54</v>
      </c>
      <c r="H55" s="550">
        <f>(C55+4.2+(coefficient!$B$40*2))/0.85*1.19</f>
        <v>19.012</v>
      </c>
      <c r="I55" s="239">
        <v>294</v>
      </c>
      <c r="J55" s="239">
        <v>162175789</v>
      </c>
      <c r="K55" s="239">
        <v>155802</v>
      </c>
      <c r="L55" s="551">
        <f t="shared" si="0"/>
        <v>14.736256818181818</v>
      </c>
      <c r="M55" s="240">
        <v>295</v>
      </c>
      <c r="N55" s="240">
        <v>162175789</v>
      </c>
      <c r="O55" s="240">
        <v>155804</v>
      </c>
      <c r="P55" s="552">
        <f>(C55+4.2+(coefficient!$B$42*2))/0.88*1.19</f>
        <v>14.307045454545454</v>
      </c>
      <c r="Q55" s="553">
        <v>296</v>
      </c>
      <c r="R55" s="553">
        <v>162175789</v>
      </c>
      <c r="S55" s="553">
        <v>155803</v>
      </c>
      <c r="T55" s="559">
        <f t="shared" si="3"/>
        <v>10.250227272727273</v>
      </c>
      <c r="U55" s="139">
        <v>758</v>
      </c>
      <c r="V55" s="140">
        <v>162175789</v>
      </c>
      <c r="W55" s="140">
        <v>560761</v>
      </c>
      <c r="X55" s="555">
        <f t="shared" si="2"/>
        <v>9.836256818181818</v>
      </c>
      <c r="Y55" s="142">
        <v>759</v>
      </c>
      <c r="Z55" s="143">
        <v>162175789</v>
      </c>
      <c r="AA55" s="556">
        <v>560762</v>
      </c>
      <c r="AB55" s="571">
        <f>AB54/2</f>
        <v>0</v>
      </c>
    </row>
    <row r="56" spans="1:36" x14ac:dyDescent="0.25">
      <c r="A56" s="194" t="s">
        <v>4148</v>
      </c>
      <c r="B56" s="126">
        <v>155078209</v>
      </c>
      <c r="C56" s="570">
        <v>1.66</v>
      </c>
      <c r="D56" s="196">
        <f>(C56+4.2+coefficient!$B$42)/0.9*1.19</f>
        <v>9.7315555555555537</v>
      </c>
      <c r="E56" s="197">
        <f>(C56+4.2+coefficient!$B$42)/0.95</f>
        <v>7.7473684210526326</v>
      </c>
      <c r="F56" s="558"/>
      <c r="G56" s="549">
        <v>55</v>
      </c>
      <c r="H56" s="550">
        <f>(C56+4.2+coefficient!$B$40)/0.85*1.19</f>
        <v>12.404</v>
      </c>
      <c r="I56" s="239">
        <v>294</v>
      </c>
      <c r="J56" s="239">
        <v>155078209</v>
      </c>
      <c r="K56" s="239">
        <v>155805</v>
      </c>
      <c r="L56" s="551">
        <f t="shared" si="0"/>
        <v>10.251309090909089</v>
      </c>
      <c r="M56" s="240">
        <v>295</v>
      </c>
      <c r="N56" s="240">
        <v>155078209</v>
      </c>
      <c r="O56" s="240">
        <v>155807</v>
      </c>
      <c r="P56" s="552">
        <f>(C56+4.2+coefficient!$B$42)/0.88*1.19</f>
        <v>9.9527272727272713</v>
      </c>
      <c r="Q56" s="553">
        <v>296</v>
      </c>
      <c r="R56" s="553">
        <v>155078209</v>
      </c>
      <c r="S56" s="553">
        <v>155806</v>
      </c>
      <c r="T56" s="554">
        <f t="shared" si="3"/>
        <v>7.9243181818181814</v>
      </c>
      <c r="U56" s="139">
        <v>758</v>
      </c>
      <c r="V56" s="140">
        <v>155078209</v>
      </c>
      <c r="W56" s="140">
        <v>558257</v>
      </c>
      <c r="X56" s="555">
        <f t="shared" si="2"/>
        <v>5.3513090909090888</v>
      </c>
      <c r="Y56" s="142">
        <v>759</v>
      </c>
      <c r="Z56" s="143">
        <v>155078209</v>
      </c>
      <c r="AA56" s="556">
        <v>558258</v>
      </c>
      <c r="AB56" s="571">
        <v>0</v>
      </c>
    </row>
    <row r="57" spans="1:36" x14ac:dyDescent="0.25">
      <c r="A57" s="199" t="s">
        <v>4149</v>
      </c>
      <c r="B57" s="126">
        <v>162175796</v>
      </c>
      <c r="C57" s="570">
        <f>C56*2</f>
        <v>3.32</v>
      </c>
      <c r="D57" s="196">
        <f>(C57+4.2+(coefficient!$B$42*2))/0.9*1.19</f>
        <v>13.909777777777776</v>
      </c>
      <c r="E57" s="197">
        <f>(C57+4.2+(coefficient!$B$42*2))/0.95</f>
        <v>11.073684210526316</v>
      </c>
      <c r="F57" s="558" t="s">
        <v>516</v>
      </c>
      <c r="G57" s="549">
        <v>56</v>
      </c>
      <c r="H57" s="550">
        <f>(C57+4.2+(coefficient!$B$40*2))/0.85*1.19</f>
        <v>18.928000000000001</v>
      </c>
      <c r="I57" s="239">
        <v>294</v>
      </c>
      <c r="J57" s="239">
        <v>162175796</v>
      </c>
      <c r="K57" s="239">
        <v>155808</v>
      </c>
      <c r="L57" s="551">
        <f t="shared" si="0"/>
        <v>14.652686363636361</v>
      </c>
      <c r="M57" s="240">
        <v>295</v>
      </c>
      <c r="N57" s="240">
        <v>162175796</v>
      </c>
      <c r="O57" s="240">
        <v>155810</v>
      </c>
      <c r="P57" s="552">
        <f>(C57+4.2+(coefficient!$B$42*2))/0.88*1.19</f>
        <v>14.225909090909088</v>
      </c>
      <c r="Q57" s="553">
        <v>296</v>
      </c>
      <c r="R57" s="553">
        <v>162175796</v>
      </c>
      <c r="S57" s="553">
        <v>155809</v>
      </c>
      <c r="T57" s="554">
        <f t="shared" si="3"/>
        <v>10.169090909090908</v>
      </c>
      <c r="U57" s="139">
        <v>758</v>
      </c>
      <c r="V57" s="140">
        <v>162175796</v>
      </c>
      <c r="W57" s="140">
        <v>560763</v>
      </c>
      <c r="X57" s="555">
        <f t="shared" si="2"/>
        <v>9.7526863636363608</v>
      </c>
      <c r="Y57" s="142">
        <v>759</v>
      </c>
      <c r="Z57" s="143">
        <v>162175796</v>
      </c>
      <c r="AA57" s="556">
        <v>560764</v>
      </c>
      <c r="AB57" s="571">
        <f>AB56/2</f>
        <v>0</v>
      </c>
      <c r="AE57">
        <v>1</v>
      </c>
      <c r="AF57">
        <v>14.88</v>
      </c>
      <c r="AG57">
        <v>0</v>
      </c>
      <c r="AH57">
        <v>2</v>
      </c>
      <c r="AI57">
        <v>15.58</v>
      </c>
      <c r="AJ57">
        <v>0</v>
      </c>
    </row>
    <row r="58" spans="1:36" x14ac:dyDescent="0.25">
      <c r="A58" s="194" t="s">
        <v>4150</v>
      </c>
      <c r="B58" s="126">
        <v>162175884</v>
      </c>
      <c r="C58" s="570">
        <v>1.81</v>
      </c>
      <c r="D58" s="196">
        <f>(C58+4.2+coefficient!$B$42)/0.9*1.19</f>
        <v>9.9298888888888861</v>
      </c>
      <c r="E58" s="197">
        <f>(C58+4.2+coefficient!$B$42)/0.95</f>
        <v>7.905263157894737</v>
      </c>
      <c r="F58" s="557"/>
      <c r="G58" s="549">
        <v>57</v>
      </c>
      <c r="H58" s="550">
        <f>(C58+4.2+coefficient!$B$40)/0.85*1.19</f>
        <v>12.613999999999999</v>
      </c>
      <c r="I58" s="239">
        <v>294</v>
      </c>
      <c r="J58" s="239">
        <v>162175884</v>
      </c>
      <c r="K58" s="239">
        <v>155815</v>
      </c>
      <c r="L58" s="551">
        <f t="shared" si="0"/>
        <v>10.460235227272726</v>
      </c>
      <c r="M58" s="240">
        <v>295</v>
      </c>
      <c r="N58" s="240">
        <v>162175884</v>
      </c>
      <c r="O58" s="240">
        <v>155817</v>
      </c>
      <c r="P58" s="552">
        <f>(C58+4.2+coefficient!$B$42)/0.88*1.19</f>
        <v>10.155568181818181</v>
      </c>
      <c r="Q58" s="553">
        <v>296</v>
      </c>
      <c r="R58" s="553">
        <v>162175884</v>
      </c>
      <c r="S58" s="553">
        <v>155816</v>
      </c>
      <c r="T58" s="554">
        <f t="shared" si="3"/>
        <v>8.1271590909090907</v>
      </c>
      <c r="U58" s="139">
        <v>758</v>
      </c>
      <c r="V58" s="140">
        <v>162175884</v>
      </c>
      <c r="W58" s="140">
        <v>560765</v>
      </c>
      <c r="X58" s="555">
        <f t="shared" si="2"/>
        <v>5.5602352272727256</v>
      </c>
      <c r="Y58" s="142">
        <v>759</v>
      </c>
      <c r="Z58" s="143">
        <v>162175884</v>
      </c>
      <c r="AA58" s="556">
        <v>560766</v>
      </c>
      <c r="AB58" s="571">
        <v>0</v>
      </c>
      <c r="AE58">
        <v>1</v>
      </c>
      <c r="AF58">
        <v>10.31</v>
      </c>
      <c r="AG58">
        <v>0</v>
      </c>
      <c r="AH58">
        <v>2</v>
      </c>
      <c r="AI58">
        <v>10.01</v>
      </c>
      <c r="AJ58">
        <v>0</v>
      </c>
    </row>
    <row r="59" spans="1:36" x14ac:dyDescent="0.25">
      <c r="A59" s="199" t="s">
        <v>4151</v>
      </c>
      <c r="B59" s="126">
        <v>155078187</v>
      </c>
      <c r="C59" s="570">
        <v>1.8</v>
      </c>
      <c r="D59" s="196">
        <f>(C59+4.2+coefficient!$B$42)/0.9*1.19</f>
        <v>9.9166666666666661</v>
      </c>
      <c r="E59" s="197">
        <f>(C59+4.2+coefficient!$B$42)/0.95</f>
        <v>7.8947368421052637</v>
      </c>
      <c r="F59" s="558"/>
      <c r="G59" s="549">
        <v>58</v>
      </c>
      <c r="H59" s="550">
        <f>(C59+4.2+coefficient!$B$40)/0.85*1.19</f>
        <v>12.6</v>
      </c>
      <c r="I59" s="239">
        <v>294</v>
      </c>
      <c r="J59" s="239">
        <v>155078187</v>
      </c>
      <c r="K59" s="239">
        <v>155827</v>
      </c>
      <c r="L59" s="551">
        <f t="shared" si="0"/>
        <v>10.446306818181819</v>
      </c>
      <c r="M59" s="240">
        <v>295</v>
      </c>
      <c r="N59" s="240">
        <v>155078187</v>
      </c>
      <c r="O59" s="240">
        <v>155829</v>
      </c>
      <c r="P59" s="552">
        <f>(C59+4.2+coefficient!$B$42)/0.88*1.19</f>
        <v>10.142045454545455</v>
      </c>
      <c r="Q59" s="553">
        <v>296</v>
      </c>
      <c r="R59" s="553">
        <v>155078187</v>
      </c>
      <c r="S59" s="553">
        <v>155828</v>
      </c>
      <c r="T59" s="554">
        <f t="shared" si="3"/>
        <v>8.1136363636363633</v>
      </c>
      <c r="U59" s="139">
        <v>758</v>
      </c>
      <c r="V59" s="140">
        <v>155078187</v>
      </c>
      <c r="W59" s="140">
        <v>558245</v>
      </c>
      <c r="X59" s="555">
        <f t="shared" si="2"/>
        <v>5.5463068181818187</v>
      </c>
      <c r="Y59" s="142">
        <v>759</v>
      </c>
      <c r="Z59" s="143">
        <v>155078187</v>
      </c>
      <c r="AA59" s="556">
        <v>558246</v>
      </c>
      <c r="AB59" s="571">
        <v>61</v>
      </c>
    </row>
    <row r="60" spans="1:36" x14ac:dyDescent="0.25">
      <c r="A60" s="194" t="s">
        <v>4152</v>
      </c>
      <c r="B60" s="126">
        <v>162177327</v>
      </c>
      <c r="C60" s="570">
        <f>C59*2</f>
        <v>3.6</v>
      </c>
      <c r="D60" s="196">
        <f>(C60+4.2+(coefficient!$B$42*2))/0.9*1.19</f>
        <v>14.28</v>
      </c>
      <c r="E60" s="197">
        <f>(C60+4.2+(coefficient!$B$42*2))/0.95</f>
        <v>11.368421052631581</v>
      </c>
      <c r="F60" s="558" t="s">
        <v>516</v>
      </c>
      <c r="G60" s="549">
        <v>59</v>
      </c>
      <c r="H60" s="550">
        <f>(C60+4.2+(coefficient!$B$40*2))/0.85*1.19</f>
        <v>19.320000000000004</v>
      </c>
      <c r="I60" s="239">
        <v>294</v>
      </c>
      <c r="J60" s="239">
        <v>162177327</v>
      </c>
      <c r="K60" s="239">
        <v>155830</v>
      </c>
      <c r="L60" s="551">
        <f t="shared" si="0"/>
        <v>15.042681818181819</v>
      </c>
      <c r="M60" s="240">
        <v>295</v>
      </c>
      <c r="N60" s="240">
        <v>162177327</v>
      </c>
      <c r="O60" s="240">
        <v>155832</v>
      </c>
      <c r="P60" s="552">
        <f>(C60+4.2+(coefficient!$B$42*2))/0.88*1.19</f>
        <v>14.604545454545455</v>
      </c>
      <c r="Q60" s="553">
        <v>296</v>
      </c>
      <c r="R60" s="553">
        <v>162177327</v>
      </c>
      <c r="S60" s="553">
        <v>155831</v>
      </c>
      <c r="T60" s="554">
        <f t="shared" si="3"/>
        <v>10.547727272727274</v>
      </c>
      <c r="U60" s="139">
        <v>758</v>
      </c>
      <c r="V60" s="140">
        <v>162177327</v>
      </c>
      <c r="W60" s="140">
        <v>560767</v>
      </c>
      <c r="X60" s="555">
        <f t="shared" si="2"/>
        <v>10.142681818181819</v>
      </c>
      <c r="Y60" s="142">
        <v>759</v>
      </c>
      <c r="Z60" s="143">
        <v>162177327</v>
      </c>
      <c r="AA60" s="556">
        <v>560768</v>
      </c>
      <c r="AB60" s="571">
        <f>AB59/2</f>
        <v>30.5</v>
      </c>
      <c r="AH60">
        <v>1</v>
      </c>
      <c r="AI60">
        <v>15.96</v>
      </c>
      <c r="AJ60">
        <v>0</v>
      </c>
    </row>
    <row r="61" spans="1:36" x14ac:dyDescent="0.25">
      <c r="A61" s="199" t="s">
        <v>4153</v>
      </c>
      <c r="B61" s="126">
        <v>155078199</v>
      </c>
      <c r="C61" s="570">
        <v>1.44</v>
      </c>
      <c r="D61" s="196">
        <f>(C61+4.2+coefficient!$B$42)/0.9*1.19</f>
        <v>9.440666666666667</v>
      </c>
      <c r="E61" s="197">
        <f>(C61+4.2+coefficient!$B$42)/0.95</f>
        <v>7.5157894736842117</v>
      </c>
      <c r="F61" s="548"/>
      <c r="G61" s="549">
        <v>60</v>
      </c>
      <c r="H61" s="550">
        <f>(C61+4.2+coefficient!$B$40)/0.85*1.19</f>
        <v>12.096</v>
      </c>
      <c r="I61" s="239">
        <v>294</v>
      </c>
      <c r="J61" s="239">
        <v>155078199</v>
      </c>
      <c r="K61" s="239">
        <v>155833</v>
      </c>
      <c r="L61" s="551">
        <f t="shared" si="0"/>
        <v>9.9448840909090919</v>
      </c>
      <c r="M61" s="240">
        <v>295</v>
      </c>
      <c r="N61" s="240">
        <v>155078199</v>
      </c>
      <c r="O61" s="240">
        <v>155835</v>
      </c>
      <c r="P61" s="552">
        <f>(C61+4.2+coefficient!$B$42)/0.88*1.19</f>
        <v>9.6552272727272737</v>
      </c>
      <c r="Q61" s="553">
        <v>296</v>
      </c>
      <c r="R61" s="553">
        <v>155078199</v>
      </c>
      <c r="S61" s="553">
        <v>155834</v>
      </c>
      <c r="T61" s="554">
        <f t="shared" si="3"/>
        <v>7.6268181818181828</v>
      </c>
      <c r="U61" s="139">
        <v>758</v>
      </c>
      <c r="V61" s="140">
        <v>155078199</v>
      </c>
      <c r="W61" s="140">
        <v>558249</v>
      </c>
      <c r="X61" s="555">
        <f t="shared" si="2"/>
        <v>5.0448840909090915</v>
      </c>
      <c r="Y61" s="142">
        <v>759</v>
      </c>
      <c r="Z61" s="143">
        <v>155078199</v>
      </c>
      <c r="AA61" s="556">
        <v>558250</v>
      </c>
    </row>
    <row r="62" spans="1:36" x14ac:dyDescent="0.25">
      <c r="A62" s="194" t="s">
        <v>4154</v>
      </c>
      <c r="B62" s="126">
        <v>162177399</v>
      </c>
      <c r="C62" s="570">
        <v>2.88</v>
      </c>
      <c r="D62" s="196">
        <f>(C62+4.2+(coefficient!$B$42*2))/0.9*1.19</f>
        <v>13.327999999999999</v>
      </c>
      <c r="E62" s="197">
        <f>(C62+4.2+(coefficient!$B$42*2))/0.95</f>
        <v>10.610526315789475</v>
      </c>
      <c r="F62" s="557" t="s">
        <v>516</v>
      </c>
      <c r="G62" s="549">
        <v>61</v>
      </c>
      <c r="H62" s="550">
        <f>(C62+4.2+(coefficient!$B$40*2))/0.85*1.19</f>
        <v>18.312000000000001</v>
      </c>
      <c r="I62" s="239">
        <v>294</v>
      </c>
      <c r="J62" s="239">
        <v>162177399</v>
      </c>
      <c r="K62" s="239">
        <v>155837</v>
      </c>
      <c r="L62" s="551">
        <f t="shared" si="0"/>
        <v>14.039836363636365</v>
      </c>
      <c r="M62" s="240">
        <v>295</v>
      </c>
      <c r="N62" s="240">
        <v>162177399</v>
      </c>
      <c r="O62" s="240">
        <v>155839</v>
      </c>
      <c r="P62" s="552">
        <f>(C62+4.2+(coefficient!$B$42*2))/0.88*1.19</f>
        <v>13.630909090909091</v>
      </c>
      <c r="Q62" s="553">
        <v>296</v>
      </c>
      <c r="R62" s="553">
        <v>162177399</v>
      </c>
      <c r="S62" s="553">
        <v>155838</v>
      </c>
      <c r="T62" s="554">
        <f t="shared" si="3"/>
        <v>9.5740909090909074</v>
      </c>
      <c r="U62" s="139">
        <v>758</v>
      </c>
      <c r="V62" s="140">
        <v>162177399</v>
      </c>
      <c r="W62" s="140">
        <v>560769</v>
      </c>
      <c r="X62" s="555">
        <f t="shared" si="2"/>
        <v>9.1398363636363644</v>
      </c>
      <c r="Y62" s="142">
        <v>759</v>
      </c>
      <c r="Z62" s="143">
        <v>162177399</v>
      </c>
      <c r="AA62" s="556">
        <v>560770</v>
      </c>
    </row>
    <row r="63" spans="1:36" x14ac:dyDescent="0.25">
      <c r="A63" s="199" t="s">
        <v>4155</v>
      </c>
      <c r="B63" s="126">
        <v>155078212</v>
      </c>
      <c r="C63" s="570">
        <v>1.73</v>
      </c>
      <c r="D63" s="196">
        <f>(C63+4.2+coefficient!$B$42)/0.9*1.19</f>
        <v>9.8241111111111099</v>
      </c>
      <c r="E63" s="197">
        <f>(C63+4.2+coefficient!$B$42)/0.95</f>
        <v>7.8210526315789473</v>
      </c>
      <c r="F63" s="548"/>
      <c r="G63" s="549">
        <v>62</v>
      </c>
      <c r="H63" s="550">
        <f>(C63+4.2+coefficient!$B$40)/0.85*1.19</f>
        <v>12.501999999999999</v>
      </c>
      <c r="I63" s="239">
        <v>294</v>
      </c>
      <c r="J63" s="239">
        <v>155078212</v>
      </c>
      <c r="K63" s="239">
        <v>155842</v>
      </c>
      <c r="L63" s="551">
        <f t="shared" si="0"/>
        <v>10.348807954545455</v>
      </c>
      <c r="M63" s="240">
        <v>295</v>
      </c>
      <c r="N63" s="240">
        <v>155078212</v>
      </c>
      <c r="O63" s="240">
        <v>155844</v>
      </c>
      <c r="P63" s="552">
        <f>(C63+4.2+coefficient!$B$42)/0.88*1.19</f>
        <v>10.047386363636363</v>
      </c>
      <c r="Q63" s="553">
        <v>296</v>
      </c>
      <c r="R63" s="553">
        <v>155078212</v>
      </c>
      <c r="S63" s="553">
        <v>155843</v>
      </c>
      <c r="T63" s="554">
        <f t="shared" si="3"/>
        <v>8.0189772727272715</v>
      </c>
      <c r="U63" s="139">
        <v>758</v>
      </c>
      <c r="V63" s="140">
        <v>155078212</v>
      </c>
      <c r="W63" s="140">
        <v>558261</v>
      </c>
      <c r="X63" s="555">
        <f t="shared" si="2"/>
        <v>5.4488079545454546</v>
      </c>
      <c r="Y63" s="142">
        <v>759</v>
      </c>
      <c r="Z63" s="143">
        <v>155078212</v>
      </c>
      <c r="AA63" s="556">
        <v>558262</v>
      </c>
      <c r="AB63" s="571">
        <v>1</v>
      </c>
    </row>
    <row r="64" spans="1:36" x14ac:dyDescent="0.25">
      <c r="A64" s="194" t="s">
        <v>4156</v>
      </c>
      <c r="B64" s="126">
        <v>162177864</v>
      </c>
      <c r="C64" s="570">
        <f>C63*2</f>
        <v>3.46</v>
      </c>
      <c r="D64" s="196">
        <f>(C64+4.2+(coefficient!$B$42*2))/0.9*1.19</f>
        <v>14.094888888888889</v>
      </c>
      <c r="E64" s="197">
        <f>(C64+4.2+(coefficient!$B$42*2))/0.95</f>
        <v>11.221052631578948</v>
      </c>
      <c r="F64" s="557" t="s">
        <v>516</v>
      </c>
      <c r="G64" s="549">
        <v>63</v>
      </c>
      <c r="H64" s="550">
        <f>(C64+4.2+(coefficient!$B$40*2))/0.85*1.19</f>
        <v>19.123999999999999</v>
      </c>
      <c r="I64" s="239">
        <v>294</v>
      </c>
      <c r="J64" s="239">
        <v>162177864</v>
      </c>
      <c r="K64" s="239">
        <v>155846</v>
      </c>
      <c r="L64" s="551">
        <f t="shared" si="0"/>
        <v>14.847684090909091</v>
      </c>
      <c r="M64" s="240">
        <v>295</v>
      </c>
      <c r="N64" s="240">
        <v>162177864</v>
      </c>
      <c r="O64" s="240">
        <v>155848</v>
      </c>
      <c r="P64" s="552">
        <f>(C64+4.2+(coefficient!$B$42*2))/0.88*1.19</f>
        <v>14.415227272727272</v>
      </c>
      <c r="Q64" s="553">
        <v>296</v>
      </c>
      <c r="R64" s="553">
        <v>162177864</v>
      </c>
      <c r="S64" s="553">
        <v>155847</v>
      </c>
      <c r="T64" s="554">
        <f t="shared" si="3"/>
        <v>10.358409090909092</v>
      </c>
      <c r="U64" s="139">
        <v>758</v>
      </c>
      <c r="V64" s="140">
        <v>162177864</v>
      </c>
      <c r="W64" s="140">
        <v>560771</v>
      </c>
      <c r="X64" s="555">
        <f t="shared" si="2"/>
        <v>9.9476840909090907</v>
      </c>
      <c r="Y64" s="142">
        <v>759</v>
      </c>
      <c r="Z64" s="143">
        <v>162177864</v>
      </c>
      <c r="AA64" s="556">
        <v>560772</v>
      </c>
      <c r="AB64" s="571">
        <f>AB63/2</f>
        <v>0.5</v>
      </c>
    </row>
    <row r="65" spans="1:36" x14ac:dyDescent="0.25">
      <c r="A65" s="199" t="s">
        <v>4157</v>
      </c>
      <c r="B65" s="126">
        <v>155078173</v>
      </c>
      <c r="C65" s="570">
        <v>1.74</v>
      </c>
      <c r="D65" s="196">
        <f>(C65+4.2+coefficient!$B$42)/0.9*1.19</f>
        <v>9.8373333333333335</v>
      </c>
      <c r="E65" s="197">
        <f>(C65+4.2+coefficient!$B$42)/0.95</f>
        <v>7.8315789473684214</v>
      </c>
      <c r="F65" s="548"/>
      <c r="G65" s="549">
        <v>64</v>
      </c>
      <c r="H65" s="550">
        <f>(C65+4.2+coefficient!$B$40)/0.85*1.19</f>
        <v>12.516000000000002</v>
      </c>
      <c r="I65" s="239">
        <v>294</v>
      </c>
      <c r="J65" s="239">
        <v>155078173</v>
      </c>
      <c r="K65" s="239">
        <v>155849</v>
      </c>
      <c r="L65" s="551">
        <f t="shared" si="0"/>
        <v>10.362736363636364</v>
      </c>
      <c r="M65" s="240">
        <v>295</v>
      </c>
      <c r="N65" s="240">
        <v>155078173</v>
      </c>
      <c r="O65" s="240">
        <v>155851</v>
      </c>
      <c r="P65" s="552">
        <f>(C65+4.2+coefficient!$B$42)/0.88*1.19</f>
        <v>10.060909090909091</v>
      </c>
      <c r="Q65" s="553">
        <v>296</v>
      </c>
      <c r="R65" s="553">
        <v>155078173</v>
      </c>
      <c r="S65" s="553">
        <v>155850</v>
      </c>
      <c r="T65" s="554">
        <f t="shared" si="3"/>
        <v>8.0324999999999989</v>
      </c>
      <c r="U65" s="139">
        <v>758</v>
      </c>
      <c r="V65" s="140">
        <v>155078173</v>
      </c>
      <c r="W65" s="140">
        <v>558223</v>
      </c>
      <c r="X65" s="555">
        <f t="shared" si="2"/>
        <v>5.4627363636363633</v>
      </c>
      <c r="Y65" s="142">
        <v>759</v>
      </c>
      <c r="Z65" s="143">
        <v>155078173</v>
      </c>
      <c r="AA65" s="556">
        <v>558224</v>
      </c>
      <c r="AB65" s="571">
        <v>82</v>
      </c>
    </row>
    <row r="66" spans="1:36" x14ac:dyDescent="0.25">
      <c r="A66" s="194" t="s">
        <v>4158</v>
      </c>
      <c r="B66" s="126">
        <v>162178136</v>
      </c>
      <c r="C66" s="570">
        <f>C65*2</f>
        <v>3.48</v>
      </c>
      <c r="D66" s="196">
        <f>(C66+4.2+(coefficient!$B$42*2))/0.9*1.19</f>
        <v>14.121333333333331</v>
      </c>
      <c r="E66" s="197">
        <f>(C66+4.2+(coefficient!$B$42*2))/0.95</f>
        <v>11.242105263157894</v>
      </c>
      <c r="F66" s="557" t="s">
        <v>516</v>
      </c>
      <c r="G66" s="549">
        <v>65</v>
      </c>
      <c r="H66" s="550">
        <f>(C66+4.2+(coefficient!$B$40*2))/0.85*1.19</f>
        <v>19.151999999999997</v>
      </c>
      <c r="I66" s="239">
        <v>294</v>
      </c>
      <c r="J66" s="239">
        <v>162178136</v>
      </c>
      <c r="K66" s="239">
        <v>155852</v>
      </c>
      <c r="L66" s="551">
        <f t="shared" ref="L66:L89" si="4">P66*1.03</f>
        <v>14.875540909090908</v>
      </c>
      <c r="M66" s="240">
        <v>295</v>
      </c>
      <c r="N66" s="240">
        <v>162178136</v>
      </c>
      <c r="O66" s="240">
        <v>155854</v>
      </c>
      <c r="P66" s="552">
        <f>(C66+4.2+(coefficient!$B$42*2))/0.88*1.19</f>
        <v>14.442272727272726</v>
      </c>
      <c r="Q66" s="553">
        <v>296</v>
      </c>
      <c r="R66" s="553">
        <v>162178136</v>
      </c>
      <c r="S66" s="553">
        <v>155853</v>
      </c>
      <c r="T66" s="554">
        <f t="shared" ref="T66:T89" si="5">(C66+4.2)/0.88*1.19</f>
        <v>10.385454545454545</v>
      </c>
      <c r="U66" s="139">
        <v>758</v>
      </c>
      <c r="V66" s="140">
        <v>162178136</v>
      </c>
      <c r="W66" s="140">
        <v>560773</v>
      </c>
      <c r="X66" s="555">
        <f t="shared" si="2"/>
        <v>9.975540909090908</v>
      </c>
      <c r="Y66" s="142">
        <v>759</v>
      </c>
      <c r="Z66" s="143">
        <v>162178136</v>
      </c>
      <c r="AA66" s="556">
        <v>560774</v>
      </c>
      <c r="AB66" s="571">
        <f>AB65/2</f>
        <v>41</v>
      </c>
      <c r="AH66">
        <v>3</v>
      </c>
      <c r="AI66">
        <v>11.68</v>
      </c>
      <c r="AJ66">
        <v>0</v>
      </c>
    </row>
    <row r="67" spans="1:36" x14ac:dyDescent="0.25">
      <c r="A67" s="199" t="s">
        <v>4159</v>
      </c>
      <c r="B67" s="126">
        <v>155078181</v>
      </c>
      <c r="C67" s="570">
        <v>1.4</v>
      </c>
      <c r="D67" s="196">
        <f>(C67+4.2+coefficient!$B$42)/0.9*1.19</f>
        <v>9.3877777777777762</v>
      </c>
      <c r="E67" s="197">
        <f>(C67+4.2+coefficient!$B$42)/0.95</f>
        <v>7.4736842105263159</v>
      </c>
      <c r="F67" s="558"/>
      <c r="G67" s="549">
        <v>66</v>
      </c>
      <c r="H67" s="550">
        <f>(C67+4.2+coefficient!$B$40)/0.85*1.19</f>
        <v>12.04</v>
      </c>
      <c r="I67" s="239">
        <v>294</v>
      </c>
      <c r="J67" s="239">
        <v>155078181</v>
      </c>
      <c r="K67" s="239">
        <v>155864</v>
      </c>
      <c r="L67" s="551">
        <f t="shared" si="4"/>
        <v>9.8891704545454555</v>
      </c>
      <c r="M67" s="240">
        <v>295</v>
      </c>
      <c r="N67" s="240">
        <v>155078181</v>
      </c>
      <c r="O67" s="240">
        <v>155866</v>
      </c>
      <c r="P67" s="552">
        <f>(C67+4.2+coefficient!$B$42)/0.88*1.19</f>
        <v>9.601136363636364</v>
      </c>
      <c r="Q67" s="553">
        <v>296</v>
      </c>
      <c r="R67" s="553">
        <v>155078181</v>
      </c>
      <c r="S67" s="553">
        <v>155865</v>
      </c>
      <c r="T67" s="554">
        <f t="shared" si="5"/>
        <v>7.5727272727272723</v>
      </c>
      <c r="U67" s="139">
        <v>758</v>
      </c>
      <c r="V67" s="140">
        <v>155078181</v>
      </c>
      <c r="W67" s="140">
        <v>558235</v>
      </c>
      <c r="X67" s="555">
        <f t="shared" ref="X67:X89" si="6">L67-4.9</f>
        <v>4.9891704545454552</v>
      </c>
      <c r="Y67" s="142">
        <v>759</v>
      </c>
      <c r="Z67" s="143">
        <v>155078181</v>
      </c>
      <c r="AA67" s="556">
        <v>558236</v>
      </c>
      <c r="AB67" s="571">
        <v>17</v>
      </c>
      <c r="AH67">
        <v>7</v>
      </c>
      <c r="AI67">
        <v>11.6</v>
      </c>
      <c r="AJ67">
        <v>0</v>
      </c>
    </row>
    <row r="68" spans="1:36" x14ac:dyDescent="0.25">
      <c r="A68" s="194" t="s">
        <v>4160</v>
      </c>
      <c r="B68" s="126">
        <v>155078214</v>
      </c>
      <c r="C68" s="570">
        <v>2.2440000000000002</v>
      </c>
      <c r="D68" s="196">
        <f>(C68+4.2+coefficient!$B$42)/0.9*1.19</f>
        <v>10.503733333333335</v>
      </c>
      <c r="E68" s="197">
        <f>(C68+4.2+coefficient!$B$42)/0.95</f>
        <v>8.3621052631578952</v>
      </c>
      <c r="F68" s="557"/>
      <c r="G68" s="549">
        <v>67</v>
      </c>
      <c r="H68" s="550">
        <f>(C68+4.2+coefficient!$B$40)/0.85*1.19</f>
        <v>13.2216</v>
      </c>
      <c r="I68" s="239">
        <v>294</v>
      </c>
      <c r="J68" s="239">
        <v>155078214</v>
      </c>
      <c r="K68" s="239">
        <v>155871</v>
      </c>
      <c r="L68" s="551">
        <f t="shared" si="4"/>
        <v>11.064728181818182</v>
      </c>
      <c r="M68" s="240">
        <v>295</v>
      </c>
      <c r="N68" s="240">
        <v>155078214</v>
      </c>
      <c r="O68" s="240">
        <v>155873</v>
      </c>
      <c r="P68" s="552">
        <f>(C68+4.2+coefficient!$B$42)/0.88*1.19</f>
        <v>10.742454545454546</v>
      </c>
      <c r="Q68" s="553">
        <v>296</v>
      </c>
      <c r="R68" s="553">
        <v>155078214</v>
      </c>
      <c r="S68" s="553">
        <v>155872</v>
      </c>
      <c r="T68" s="559">
        <f t="shared" si="5"/>
        <v>8.714045454545456</v>
      </c>
      <c r="U68" s="139">
        <v>758</v>
      </c>
      <c r="V68" s="140">
        <v>155078214</v>
      </c>
      <c r="W68" s="140">
        <v>558263</v>
      </c>
      <c r="X68" s="555">
        <f t="shared" si="6"/>
        <v>6.1647281818181821</v>
      </c>
      <c r="Y68" s="142">
        <v>759</v>
      </c>
      <c r="Z68" s="143">
        <v>155078214</v>
      </c>
      <c r="AA68" s="556">
        <v>558264</v>
      </c>
      <c r="AB68" s="571">
        <v>0</v>
      </c>
    </row>
    <row r="69" spans="1:36" x14ac:dyDescent="0.25">
      <c r="A69" s="199" t="s">
        <v>4161</v>
      </c>
      <c r="B69" s="126">
        <v>155078174</v>
      </c>
      <c r="C69" s="570">
        <v>1.48</v>
      </c>
      <c r="D69" s="196">
        <f>(C69+4.2+coefficient!$B$42)/0.9*1.19</f>
        <v>9.4935555555555542</v>
      </c>
      <c r="E69" s="197">
        <f>(C69+4.2+coefficient!$B$42)/0.95</f>
        <v>7.5578947368421057</v>
      </c>
      <c r="F69" s="558"/>
      <c r="G69" s="549">
        <v>68</v>
      </c>
      <c r="H69" s="550">
        <f>(C69+4.2+coefficient!$B$40)/0.85*1.19</f>
        <v>12.151999999999999</v>
      </c>
      <c r="I69" s="239">
        <v>294</v>
      </c>
      <c r="J69" s="239">
        <v>155078174</v>
      </c>
      <c r="K69" s="239">
        <v>155882</v>
      </c>
      <c r="L69" s="551">
        <f t="shared" si="4"/>
        <v>10.000597727272725</v>
      </c>
      <c r="M69" s="240">
        <v>295</v>
      </c>
      <c r="N69" s="240">
        <v>155078174</v>
      </c>
      <c r="O69" s="240">
        <v>155884</v>
      </c>
      <c r="P69" s="552">
        <f>(C69+4.2+coefficient!$B$42)/0.88*1.19</f>
        <v>9.7093181818181797</v>
      </c>
      <c r="Q69" s="553">
        <v>296</v>
      </c>
      <c r="R69" s="553">
        <v>155078174</v>
      </c>
      <c r="S69" s="553">
        <v>155883</v>
      </c>
      <c r="T69" s="554">
        <f t="shared" si="5"/>
        <v>7.6809090909090898</v>
      </c>
      <c r="U69" s="139">
        <v>758</v>
      </c>
      <c r="V69" s="140">
        <v>155078174</v>
      </c>
      <c r="W69" s="140">
        <v>558225</v>
      </c>
      <c r="X69" s="555">
        <f t="shared" si="6"/>
        <v>5.1005977272727243</v>
      </c>
      <c r="Y69" s="142">
        <v>759</v>
      </c>
      <c r="Z69" s="143">
        <v>155078174</v>
      </c>
      <c r="AA69" s="556">
        <v>558226</v>
      </c>
      <c r="AB69" s="571">
        <v>56</v>
      </c>
    </row>
    <row r="70" spans="1:36" x14ac:dyDescent="0.25">
      <c r="A70" s="194" t="s">
        <v>4162</v>
      </c>
      <c r="B70" s="126">
        <v>162179728</v>
      </c>
      <c r="C70" s="570">
        <f>C69*2</f>
        <v>2.96</v>
      </c>
      <c r="D70" s="196">
        <f>(C70+4.2+(coefficient!$B$42*2))/0.9*1.19</f>
        <v>13.433777777777777</v>
      </c>
      <c r="E70" s="197">
        <f>(C70+4.2+(coefficient!$B$42*2))/0.95</f>
        <v>10.694736842105264</v>
      </c>
      <c r="F70" s="558" t="s">
        <v>516</v>
      </c>
      <c r="G70" s="549">
        <v>69</v>
      </c>
      <c r="H70" s="550">
        <f>(C70+4.2+(coefficient!$B$40*2))/0.85*1.19</f>
        <v>18.423999999999999</v>
      </c>
      <c r="I70" s="239">
        <v>294</v>
      </c>
      <c r="J70" s="239">
        <v>162179728</v>
      </c>
      <c r="K70" s="239">
        <v>155886</v>
      </c>
      <c r="L70" s="551">
        <f t="shared" si="4"/>
        <v>14.151263636363636</v>
      </c>
      <c r="M70" s="240">
        <v>295</v>
      </c>
      <c r="N70" s="240">
        <v>162179728</v>
      </c>
      <c r="O70" s="240">
        <v>155888</v>
      </c>
      <c r="P70" s="552">
        <f>(C70+4.2+(coefficient!$B$42*2))/0.88*1.19</f>
        <v>13.739090909090908</v>
      </c>
      <c r="Q70" s="553">
        <v>296</v>
      </c>
      <c r="R70" s="553">
        <v>162179728</v>
      </c>
      <c r="S70" s="553">
        <v>155887</v>
      </c>
      <c r="T70" s="554">
        <f t="shared" si="5"/>
        <v>9.6822727272727267</v>
      </c>
      <c r="U70" s="139">
        <v>758</v>
      </c>
      <c r="V70" s="140">
        <v>162179728</v>
      </c>
      <c r="W70" s="140">
        <v>560775</v>
      </c>
      <c r="X70" s="555">
        <f t="shared" si="6"/>
        <v>9.2512636363636354</v>
      </c>
      <c r="Y70" s="142">
        <v>759</v>
      </c>
      <c r="Z70" s="143">
        <v>162179728</v>
      </c>
      <c r="AA70" s="556">
        <v>560776</v>
      </c>
      <c r="AB70" s="571">
        <f>AB69/2</f>
        <v>28</v>
      </c>
      <c r="AE70">
        <v>1</v>
      </c>
      <c r="AF70">
        <v>15.54</v>
      </c>
      <c r="AG70">
        <v>0</v>
      </c>
      <c r="AH70">
        <v>3</v>
      </c>
      <c r="AI70">
        <v>12.09</v>
      </c>
      <c r="AJ70">
        <v>0</v>
      </c>
    </row>
    <row r="71" spans="1:36" x14ac:dyDescent="0.25">
      <c r="A71" s="199" t="s">
        <v>4163</v>
      </c>
      <c r="B71" s="126">
        <v>155078182</v>
      </c>
      <c r="C71" s="570">
        <v>1.59</v>
      </c>
      <c r="D71" s="196">
        <f>(C71+4.2+coefficient!$B$42)/0.9*1.19</f>
        <v>9.6389999999999993</v>
      </c>
      <c r="E71" s="197">
        <f>(C71+4.2+coefficient!$B$42)/0.95</f>
        <v>7.6736842105263161</v>
      </c>
      <c r="F71" s="548"/>
      <c r="G71" s="549">
        <v>70</v>
      </c>
      <c r="H71" s="550">
        <f>(C71+4.2+coefficient!$B$40)/0.85*1.19</f>
        <v>12.305999999999997</v>
      </c>
      <c r="I71" s="239">
        <v>294</v>
      </c>
      <c r="J71" s="239">
        <v>155078182</v>
      </c>
      <c r="K71" s="239">
        <v>155894</v>
      </c>
      <c r="L71" s="551">
        <f t="shared" si="4"/>
        <v>10.153810227272727</v>
      </c>
      <c r="M71" s="240">
        <v>295</v>
      </c>
      <c r="N71" s="240">
        <v>155078182</v>
      </c>
      <c r="O71" s="240">
        <v>155896</v>
      </c>
      <c r="P71" s="552">
        <f>(C71+4.2+coefficient!$B$42)/0.88*1.19</f>
        <v>9.8580681818181812</v>
      </c>
      <c r="Q71" s="553">
        <v>296</v>
      </c>
      <c r="R71" s="553">
        <v>155078182</v>
      </c>
      <c r="S71" s="553">
        <v>155895</v>
      </c>
      <c r="T71" s="554">
        <f t="shared" si="5"/>
        <v>7.8296590909090904</v>
      </c>
      <c r="U71" s="139">
        <v>758</v>
      </c>
      <c r="V71" s="140">
        <v>155078182</v>
      </c>
      <c r="W71" s="140">
        <v>558237</v>
      </c>
      <c r="X71" s="555">
        <f t="shared" si="6"/>
        <v>5.2538102272727265</v>
      </c>
      <c r="Y71" s="142">
        <v>759</v>
      </c>
      <c r="Z71" s="143">
        <v>155078182</v>
      </c>
      <c r="AA71" s="556">
        <v>558238</v>
      </c>
      <c r="AB71" s="571">
        <v>67</v>
      </c>
    </row>
    <row r="72" spans="1:36" x14ac:dyDescent="0.25">
      <c r="A72" s="194" t="s">
        <v>4164</v>
      </c>
      <c r="B72" s="126">
        <v>162180004</v>
      </c>
      <c r="C72" s="570">
        <f>C71*2</f>
        <v>3.18</v>
      </c>
      <c r="D72" s="196">
        <f>(C72+4.2+(coefficient!$B$42*2))/0.9*1.19</f>
        <v>13.724666666666666</v>
      </c>
      <c r="E72" s="197">
        <f>(C72+4.2+(coefficient!$B$42*2))/0.95</f>
        <v>10.926315789473685</v>
      </c>
      <c r="F72" s="557" t="s">
        <v>516</v>
      </c>
      <c r="G72" s="549">
        <v>71</v>
      </c>
      <c r="H72" s="550">
        <f>(C72+4.2+(coefficient!$B$40*2))/0.85*1.19</f>
        <v>18.731999999999999</v>
      </c>
      <c r="I72" s="239">
        <v>294</v>
      </c>
      <c r="J72" s="239">
        <v>162180004</v>
      </c>
      <c r="K72" s="239">
        <v>155897</v>
      </c>
      <c r="L72" s="551">
        <f t="shared" si="4"/>
        <v>14.457688636363637</v>
      </c>
      <c r="M72" s="240">
        <v>295</v>
      </c>
      <c r="N72" s="240">
        <v>162180004</v>
      </c>
      <c r="O72" s="240">
        <v>155899</v>
      </c>
      <c r="P72" s="552">
        <f>(C72+4.2+(coefficient!$B$42*2))/0.88*1.19</f>
        <v>14.03659090909091</v>
      </c>
      <c r="Q72" s="553">
        <v>296</v>
      </c>
      <c r="R72" s="553">
        <v>162180004</v>
      </c>
      <c r="S72" s="553">
        <v>155898</v>
      </c>
      <c r="T72" s="554">
        <f t="shared" si="5"/>
        <v>9.9797727272727279</v>
      </c>
      <c r="U72" s="139">
        <v>758</v>
      </c>
      <c r="V72" s="140">
        <v>162180004</v>
      </c>
      <c r="W72" s="140">
        <v>560777</v>
      </c>
      <c r="X72" s="555">
        <f t="shared" si="6"/>
        <v>9.5576886363636362</v>
      </c>
      <c r="Y72" s="142">
        <v>759</v>
      </c>
      <c r="Z72" s="143">
        <v>162180004</v>
      </c>
      <c r="AA72" s="556">
        <v>560778</v>
      </c>
      <c r="AB72" s="571">
        <f>AB71/2</f>
        <v>33.5</v>
      </c>
    </row>
    <row r="73" spans="1:36" x14ac:dyDescent="0.25">
      <c r="A73" s="199" t="s">
        <v>4165</v>
      </c>
      <c r="B73" s="126">
        <v>155078200</v>
      </c>
      <c r="C73" s="570">
        <v>1.75</v>
      </c>
      <c r="D73" s="196">
        <f>(C73+4.2+coefficient!$B$42)/0.9*1.19</f>
        <v>9.8505555555555553</v>
      </c>
      <c r="E73" s="197">
        <f>(C73+4.2+coefficient!$B$42)/0.95</f>
        <v>7.8421052631578956</v>
      </c>
      <c r="F73" s="548"/>
      <c r="G73" s="549">
        <v>72</v>
      </c>
      <c r="H73" s="550">
        <f>(C73+4.2+coefficient!$B$40)/0.85*1.19</f>
        <v>12.53</v>
      </c>
      <c r="I73" s="239">
        <v>294</v>
      </c>
      <c r="J73" s="239">
        <v>155078200</v>
      </c>
      <c r="K73" s="239">
        <v>155902</v>
      </c>
      <c r="L73" s="551">
        <f t="shared" si="4"/>
        <v>10.376664772727272</v>
      </c>
      <c r="M73" s="240">
        <v>295</v>
      </c>
      <c r="N73" s="240">
        <v>155078200</v>
      </c>
      <c r="O73" s="240">
        <v>155904</v>
      </c>
      <c r="P73" s="552">
        <f>(C73+4.2+coefficient!$B$42)/0.88*1.19</f>
        <v>10.074431818181818</v>
      </c>
      <c r="Q73" s="553">
        <v>296</v>
      </c>
      <c r="R73" s="553">
        <v>155078200</v>
      </c>
      <c r="S73" s="553">
        <v>155903</v>
      </c>
      <c r="T73" s="554">
        <f t="shared" si="5"/>
        <v>8.046022727272728</v>
      </c>
      <c r="U73" s="139">
        <v>758</v>
      </c>
      <c r="V73" s="140">
        <v>155078200</v>
      </c>
      <c r="W73" s="140">
        <v>558251</v>
      </c>
      <c r="X73" s="555">
        <f t="shared" si="6"/>
        <v>5.4766647727272719</v>
      </c>
      <c r="Y73" s="142">
        <v>759</v>
      </c>
      <c r="Z73" s="143">
        <v>155078200</v>
      </c>
      <c r="AA73" s="556">
        <v>558252</v>
      </c>
      <c r="AB73" s="571">
        <v>28</v>
      </c>
    </row>
    <row r="74" spans="1:36" x14ac:dyDescent="0.25">
      <c r="A74" s="194" t="s">
        <v>4166</v>
      </c>
      <c r="B74" s="126">
        <v>162180076</v>
      </c>
      <c r="C74" s="570">
        <f>C73*2</f>
        <v>3.5</v>
      </c>
      <c r="D74" s="196">
        <f>(C74+4.2+(coefficient!$B$42*2))/0.9*1.19</f>
        <v>14.147777777777776</v>
      </c>
      <c r="E74" s="197">
        <f>(C74+4.2+(coefficient!$B$42*2))/0.95</f>
        <v>11.263157894736842</v>
      </c>
      <c r="F74" s="557" t="s">
        <v>516</v>
      </c>
      <c r="G74" s="549">
        <v>73</v>
      </c>
      <c r="H74" s="550">
        <f>(C74+4.2+(coefficient!$B$40*2))/0.85*1.19</f>
        <v>19.18</v>
      </c>
      <c r="I74" s="239">
        <v>294</v>
      </c>
      <c r="J74" s="239">
        <v>162180076</v>
      </c>
      <c r="K74" s="239">
        <v>155905</v>
      </c>
      <c r="L74" s="551">
        <f t="shared" si="4"/>
        <v>14.903397727272726</v>
      </c>
      <c r="M74" s="240">
        <v>295</v>
      </c>
      <c r="N74" s="240">
        <v>162180076</v>
      </c>
      <c r="O74" s="240">
        <v>155907</v>
      </c>
      <c r="P74" s="552">
        <f>(C74+4.2+(coefficient!$B$42*2))/0.88*1.19</f>
        <v>14.46931818181818</v>
      </c>
      <c r="Q74" s="553">
        <v>296</v>
      </c>
      <c r="R74" s="553">
        <v>162180076</v>
      </c>
      <c r="S74" s="553">
        <v>155906</v>
      </c>
      <c r="T74" s="554">
        <f t="shared" si="5"/>
        <v>10.4125</v>
      </c>
      <c r="U74" s="139">
        <v>758</v>
      </c>
      <c r="V74" s="140">
        <v>162180076</v>
      </c>
      <c r="W74" s="140">
        <v>560779</v>
      </c>
      <c r="X74" s="555">
        <f t="shared" si="6"/>
        <v>10.003397727272725</v>
      </c>
      <c r="Y74" s="142">
        <v>759</v>
      </c>
      <c r="Z74" s="143">
        <v>162180076</v>
      </c>
      <c r="AA74" s="556">
        <v>560780</v>
      </c>
      <c r="AB74" s="571">
        <f>AB73/2</f>
        <v>14</v>
      </c>
    </row>
    <row r="75" spans="1:36" x14ac:dyDescent="0.25">
      <c r="A75" s="199" t="s">
        <v>4167</v>
      </c>
      <c r="B75" s="126">
        <v>155078215</v>
      </c>
      <c r="C75" s="570">
        <v>1.73</v>
      </c>
      <c r="D75" s="196">
        <f>(C75+4.2+coefficient!$B$42)/0.9*1.19</f>
        <v>9.8241111111111099</v>
      </c>
      <c r="E75" s="197">
        <f>(C75+4.2+coefficient!$B$42)/0.95</f>
        <v>7.8210526315789473</v>
      </c>
      <c r="F75" s="548"/>
      <c r="G75" s="549">
        <v>74</v>
      </c>
      <c r="H75" s="550">
        <f>(C75+4.2+coefficient!$B$40)/0.85*1.19</f>
        <v>12.501999999999999</v>
      </c>
      <c r="I75" s="239">
        <v>294</v>
      </c>
      <c r="J75" s="239">
        <v>155078215</v>
      </c>
      <c r="K75" s="239">
        <v>155908</v>
      </c>
      <c r="L75" s="551">
        <f t="shared" si="4"/>
        <v>10.348807954545455</v>
      </c>
      <c r="M75" s="240">
        <v>295</v>
      </c>
      <c r="N75" s="240">
        <v>155078215</v>
      </c>
      <c r="O75" s="240">
        <v>155910</v>
      </c>
      <c r="P75" s="552">
        <f>(C75+4.2+coefficient!$B$42)/0.88*1.19</f>
        <v>10.047386363636363</v>
      </c>
      <c r="Q75" s="553">
        <v>296</v>
      </c>
      <c r="R75" s="553">
        <v>155078215</v>
      </c>
      <c r="S75" s="553">
        <v>155909</v>
      </c>
      <c r="T75" s="554">
        <f t="shared" si="5"/>
        <v>8.0189772727272715</v>
      </c>
      <c r="U75" s="139">
        <v>758</v>
      </c>
      <c r="V75" s="140">
        <v>155078215</v>
      </c>
      <c r="W75" s="140">
        <v>558265</v>
      </c>
      <c r="X75" s="555">
        <f t="shared" si="6"/>
        <v>5.4488079545454546</v>
      </c>
      <c r="Y75" s="142">
        <v>759</v>
      </c>
      <c r="Z75" s="143">
        <v>155078215</v>
      </c>
      <c r="AA75" s="556">
        <v>558266</v>
      </c>
      <c r="AB75" s="571">
        <v>26</v>
      </c>
    </row>
    <row r="76" spans="1:36" x14ac:dyDescent="0.25">
      <c r="A76" s="194" t="s">
        <v>4168</v>
      </c>
      <c r="B76" s="126">
        <v>162180116</v>
      </c>
      <c r="C76" s="570">
        <f>C75*2</f>
        <v>3.46</v>
      </c>
      <c r="D76" s="196">
        <f>(C76+4.2+(coefficient!$B$42*2))/0.9*1.19</f>
        <v>14.094888888888889</v>
      </c>
      <c r="E76" s="197">
        <f>(C76+4.2+(coefficient!$B$42*2))/0.95</f>
        <v>11.221052631578948</v>
      </c>
      <c r="F76" s="557" t="s">
        <v>516</v>
      </c>
      <c r="G76" s="549">
        <v>75</v>
      </c>
      <c r="H76" s="550">
        <f>(C76+4.2+(coefficient!$B$40*2))/0.85*1.19</f>
        <v>19.123999999999999</v>
      </c>
      <c r="I76" s="239">
        <v>294</v>
      </c>
      <c r="J76" s="239">
        <v>162180116</v>
      </c>
      <c r="K76" s="239">
        <v>155912</v>
      </c>
      <c r="L76" s="551">
        <f t="shared" si="4"/>
        <v>14.847684090909091</v>
      </c>
      <c r="M76" s="240">
        <v>295</v>
      </c>
      <c r="N76" s="240">
        <v>162180116</v>
      </c>
      <c r="O76" s="240">
        <v>155914</v>
      </c>
      <c r="P76" s="552">
        <f>(C76+4.2+(coefficient!$B$42*2))/0.88*1.19</f>
        <v>14.415227272727272</v>
      </c>
      <c r="Q76" s="553">
        <v>296</v>
      </c>
      <c r="R76" s="553">
        <v>162180116</v>
      </c>
      <c r="S76" s="553">
        <v>155913</v>
      </c>
      <c r="T76" s="554">
        <f t="shared" si="5"/>
        <v>10.358409090909092</v>
      </c>
      <c r="U76" s="139">
        <v>758</v>
      </c>
      <c r="V76" s="140">
        <v>162180116</v>
      </c>
      <c r="W76" s="140">
        <v>560781</v>
      </c>
      <c r="X76" s="555">
        <f t="shared" si="6"/>
        <v>9.9476840909090907</v>
      </c>
      <c r="Y76" s="142">
        <v>759</v>
      </c>
      <c r="Z76" s="143">
        <v>162180116</v>
      </c>
      <c r="AA76" s="556">
        <v>560782</v>
      </c>
      <c r="AB76" s="571">
        <f>AB75/2</f>
        <v>13</v>
      </c>
    </row>
    <row r="77" spans="1:36" x14ac:dyDescent="0.25">
      <c r="A77" s="199" t="s">
        <v>4169</v>
      </c>
      <c r="B77" s="126">
        <v>155078232</v>
      </c>
      <c r="C77" s="570">
        <v>1.66</v>
      </c>
      <c r="D77" s="196">
        <f>(C77+4.2+coefficient!$B$42)/0.9*1.19</f>
        <v>9.7315555555555537</v>
      </c>
      <c r="E77" s="197">
        <f>(C77+4.2+coefficient!$B$42)/0.95</f>
        <v>7.7473684210526326</v>
      </c>
      <c r="F77" s="558"/>
      <c r="G77" s="549">
        <v>76</v>
      </c>
      <c r="H77" s="550">
        <f>(C77+4.2+coefficient!$B$40)/0.85*1.19</f>
        <v>12.404</v>
      </c>
      <c r="I77" s="239">
        <v>294</v>
      </c>
      <c r="J77" s="239">
        <v>155078232</v>
      </c>
      <c r="K77" s="239">
        <v>155916</v>
      </c>
      <c r="L77" s="551">
        <f t="shared" si="4"/>
        <v>10.251309090909089</v>
      </c>
      <c r="M77" s="240">
        <v>295</v>
      </c>
      <c r="N77" s="240">
        <v>155078232</v>
      </c>
      <c r="O77" s="240">
        <v>155918</v>
      </c>
      <c r="P77" s="552">
        <f>(C77+4.2+coefficient!$B$42)/0.88*1.19</f>
        <v>9.9527272727272713</v>
      </c>
      <c r="Q77" s="553">
        <v>296</v>
      </c>
      <c r="R77" s="553">
        <v>155078232</v>
      </c>
      <c r="S77" s="553">
        <v>155917</v>
      </c>
      <c r="T77" s="554">
        <f t="shared" si="5"/>
        <v>7.9243181818181814</v>
      </c>
      <c r="U77" s="139">
        <v>758</v>
      </c>
      <c r="V77" s="140">
        <v>155078232</v>
      </c>
      <c r="W77" s="140">
        <v>558271</v>
      </c>
      <c r="X77" s="555">
        <f t="shared" si="6"/>
        <v>5.3513090909090888</v>
      </c>
      <c r="Y77" s="142">
        <v>759</v>
      </c>
      <c r="Z77" s="143">
        <v>155078232</v>
      </c>
      <c r="AA77" s="556">
        <v>558272</v>
      </c>
      <c r="AB77" s="571">
        <v>4</v>
      </c>
    </row>
    <row r="78" spans="1:36" x14ac:dyDescent="0.25">
      <c r="A78" s="194" t="s">
        <v>4170</v>
      </c>
      <c r="B78" s="126">
        <v>162180260</v>
      </c>
      <c r="C78" s="570">
        <f>C77*2</f>
        <v>3.32</v>
      </c>
      <c r="D78" s="196">
        <f>(C78+4.2+(coefficient!$B$42*2))/0.9*1.19</f>
        <v>13.909777777777776</v>
      </c>
      <c r="E78" s="197">
        <f>(C78+4.2+(coefficient!$B$42*2))/0.95</f>
        <v>11.073684210526316</v>
      </c>
      <c r="F78" s="558" t="s">
        <v>516</v>
      </c>
      <c r="G78" s="549">
        <v>77</v>
      </c>
      <c r="H78" s="550">
        <f>(C78+4.2+(coefficient!$B$40*2))/0.85*1.19</f>
        <v>18.928000000000001</v>
      </c>
      <c r="I78" s="239">
        <v>294</v>
      </c>
      <c r="J78" s="239">
        <v>162180260</v>
      </c>
      <c r="K78" s="239">
        <v>155919</v>
      </c>
      <c r="L78" s="551">
        <f t="shared" si="4"/>
        <v>14.652686363636361</v>
      </c>
      <c r="M78" s="240">
        <v>295</v>
      </c>
      <c r="N78" s="240">
        <v>162180260</v>
      </c>
      <c r="O78" s="240">
        <v>155921</v>
      </c>
      <c r="P78" s="552">
        <f>(C78+4.2+(coefficient!$B$42*2))/0.88*1.19</f>
        <v>14.225909090909088</v>
      </c>
      <c r="Q78" s="553">
        <v>296</v>
      </c>
      <c r="R78" s="553">
        <v>162180260</v>
      </c>
      <c r="S78" s="553">
        <v>155920</v>
      </c>
      <c r="T78" s="554">
        <f t="shared" si="5"/>
        <v>10.169090909090908</v>
      </c>
      <c r="U78" s="139">
        <v>758</v>
      </c>
      <c r="V78" s="140">
        <v>162180260</v>
      </c>
      <c r="W78" s="140">
        <v>560783</v>
      </c>
      <c r="X78" s="555">
        <f t="shared" si="6"/>
        <v>9.7526863636363608</v>
      </c>
      <c r="Y78" s="142">
        <v>759</v>
      </c>
      <c r="Z78" s="143">
        <v>162180260</v>
      </c>
      <c r="AA78" s="556">
        <v>560784</v>
      </c>
      <c r="AB78" s="571">
        <f>AB77/2</f>
        <v>2</v>
      </c>
      <c r="AH78">
        <v>13</v>
      </c>
      <c r="AI78">
        <v>15.58</v>
      </c>
      <c r="AJ78">
        <v>0</v>
      </c>
    </row>
    <row r="79" spans="1:36" x14ac:dyDescent="0.25">
      <c r="A79" s="199" t="s">
        <v>4171</v>
      </c>
      <c r="B79" s="126">
        <v>155078176</v>
      </c>
      <c r="C79" s="570">
        <v>1.67</v>
      </c>
      <c r="D79" s="196">
        <f>(C79+4.2+coefficient!$B$42)/0.9*1.19</f>
        <v>9.7447777777777773</v>
      </c>
      <c r="E79" s="197">
        <f>(C79+4.2+coefficient!$B$42)/0.95</f>
        <v>7.7578947368421058</v>
      </c>
      <c r="F79" s="548"/>
      <c r="G79" s="549">
        <v>78</v>
      </c>
      <c r="H79" s="550">
        <f>(C79+4.2+coefficient!$B$40)/0.85*1.19</f>
        <v>12.418000000000001</v>
      </c>
      <c r="I79" s="239">
        <v>294</v>
      </c>
      <c r="J79" s="239">
        <v>155078176</v>
      </c>
      <c r="K79" s="239">
        <v>155923</v>
      </c>
      <c r="L79" s="551">
        <f t="shared" si="4"/>
        <v>10.2652375</v>
      </c>
      <c r="M79" s="240">
        <v>295</v>
      </c>
      <c r="N79" s="240">
        <v>155078176</v>
      </c>
      <c r="O79" s="240">
        <v>155925</v>
      </c>
      <c r="P79" s="552">
        <f>(C79+4.2+coefficient!$B$42)/0.88*1.19</f>
        <v>9.9662499999999987</v>
      </c>
      <c r="Q79" s="553">
        <v>296</v>
      </c>
      <c r="R79" s="553">
        <v>155078176</v>
      </c>
      <c r="S79" s="553">
        <v>155924</v>
      </c>
      <c r="T79" s="554">
        <f t="shared" si="5"/>
        <v>7.9378409090909088</v>
      </c>
      <c r="U79" s="139">
        <v>758</v>
      </c>
      <c r="V79" s="140">
        <v>155078176</v>
      </c>
      <c r="W79" s="140">
        <v>558229</v>
      </c>
      <c r="X79" s="555">
        <f t="shared" si="6"/>
        <v>5.3652374999999992</v>
      </c>
      <c r="Y79" s="142">
        <v>759</v>
      </c>
      <c r="Z79" s="143">
        <v>155078176</v>
      </c>
      <c r="AA79" s="556">
        <v>558230</v>
      </c>
      <c r="AB79" s="571">
        <v>1</v>
      </c>
    </row>
    <row r="80" spans="1:36" x14ac:dyDescent="0.25">
      <c r="A80" s="194" t="s">
        <v>4172</v>
      </c>
      <c r="B80" s="126">
        <v>162180794</v>
      </c>
      <c r="C80" s="570">
        <f>C79*2</f>
        <v>3.34</v>
      </c>
      <c r="D80" s="196">
        <f>(C80+4.2+(coefficient!$B$42*2))/0.9*1.19</f>
        <v>13.93622222222222</v>
      </c>
      <c r="E80" s="197">
        <f>(C80+4.2+(coefficient!$B$42*2))/0.95</f>
        <v>11.094736842105263</v>
      </c>
      <c r="F80" s="557" t="s">
        <v>516</v>
      </c>
      <c r="G80" s="549">
        <v>79</v>
      </c>
      <c r="H80" s="550">
        <f>(C80+4.2+(coefficient!$B$40*2))/0.85*1.19</f>
        <v>18.956</v>
      </c>
      <c r="I80" s="239">
        <v>294</v>
      </c>
      <c r="J80" s="239">
        <v>162180794</v>
      </c>
      <c r="K80" s="239">
        <v>155926</v>
      </c>
      <c r="L80" s="551">
        <f t="shared" si="4"/>
        <v>14.680543181818182</v>
      </c>
      <c r="M80" s="240">
        <v>295</v>
      </c>
      <c r="N80" s="240">
        <v>162180794</v>
      </c>
      <c r="O80" s="240">
        <v>155928</v>
      </c>
      <c r="P80" s="552">
        <f>(C80+4.2+(coefficient!$B$42*2))/0.88*1.19</f>
        <v>14.252954545454545</v>
      </c>
      <c r="Q80" s="553">
        <v>296</v>
      </c>
      <c r="R80" s="553">
        <v>162180794</v>
      </c>
      <c r="S80" s="553">
        <v>155927</v>
      </c>
      <c r="T80" s="554">
        <f t="shared" si="5"/>
        <v>10.196136363636363</v>
      </c>
      <c r="U80" s="139">
        <v>758</v>
      </c>
      <c r="V80" s="140">
        <v>162180794</v>
      </c>
      <c r="W80" s="140">
        <v>560785</v>
      </c>
      <c r="X80" s="555">
        <f t="shared" si="6"/>
        <v>9.7805431818181816</v>
      </c>
      <c r="Y80" s="142">
        <v>759</v>
      </c>
      <c r="Z80" s="143">
        <v>162180794</v>
      </c>
      <c r="AA80" s="556">
        <v>560786</v>
      </c>
      <c r="AB80" s="571">
        <f>AB79/2</f>
        <v>0.5</v>
      </c>
    </row>
    <row r="81" spans="1:36" x14ac:dyDescent="0.25">
      <c r="A81" s="199" t="s">
        <v>4173</v>
      </c>
      <c r="B81" s="126">
        <v>155078185</v>
      </c>
      <c r="C81" s="570">
        <v>1.75</v>
      </c>
      <c r="D81" s="196">
        <f>(C81+4.2+coefficient!$B$42)/0.9*1.19</f>
        <v>9.8505555555555553</v>
      </c>
      <c r="E81" s="197">
        <f>(C81+4.2+coefficient!$B$42)/0.95</f>
        <v>7.8421052631578956</v>
      </c>
      <c r="F81" s="548"/>
      <c r="G81" s="549">
        <v>80</v>
      </c>
      <c r="H81" s="550">
        <f>(C81+4.2+coefficient!$B$40)/0.85*1.19</f>
        <v>12.53</v>
      </c>
      <c r="I81" s="239">
        <v>294</v>
      </c>
      <c r="J81" s="239">
        <v>155078185</v>
      </c>
      <c r="K81" s="239">
        <v>155929</v>
      </c>
      <c r="L81" s="551">
        <f t="shared" si="4"/>
        <v>10.376664772727272</v>
      </c>
      <c r="M81" s="240">
        <v>295</v>
      </c>
      <c r="N81" s="240">
        <v>155078185</v>
      </c>
      <c r="O81" s="240">
        <v>155931</v>
      </c>
      <c r="P81" s="552">
        <f>(C81+4.2+coefficient!$B$42)/0.88*1.19</f>
        <v>10.074431818181818</v>
      </c>
      <c r="Q81" s="553">
        <v>296</v>
      </c>
      <c r="R81" s="553">
        <v>155078185</v>
      </c>
      <c r="S81" s="553">
        <v>155930</v>
      </c>
      <c r="T81" s="559">
        <f t="shared" si="5"/>
        <v>8.046022727272728</v>
      </c>
      <c r="U81" s="139">
        <v>758</v>
      </c>
      <c r="V81" s="140">
        <v>155078185</v>
      </c>
      <c r="W81" s="140">
        <v>558241</v>
      </c>
      <c r="X81" s="555">
        <f t="shared" si="6"/>
        <v>5.4766647727272719</v>
      </c>
      <c r="Y81" s="142">
        <v>759</v>
      </c>
      <c r="Z81" s="143">
        <v>155078185</v>
      </c>
      <c r="AA81" s="556">
        <v>558242</v>
      </c>
      <c r="AB81" s="571">
        <v>0</v>
      </c>
    </row>
    <row r="82" spans="1:36" x14ac:dyDescent="0.25">
      <c r="A82" s="194" t="s">
        <v>4174</v>
      </c>
      <c r="B82" s="126">
        <v>162180896</v>
      </c>
      <c r="C82" s="570">
        <f>C81*2</f>
        <v>3.5</v>
      </c>
      <c r="D82" s="196">
        <f>(C82+4.2+(coefficient!$B$42*2))/0.9*1.19</f>
        <v>14.147777777777776</v>
      </c>
      <c r="E82" s="197">
        <f>(C82+4.2+(coefficient!$B$42*2))/0.95</f>
        <v>11.263157894736842</v>
      </c>
      <c r="F82" s="557" t="s">
        <v>516</v>
      </c>
      <c r="G82" s="549">
        <v>81</v>
      </c>
      <c r="H82" s="550">
        <f>(C82+4.2+(coefficient!$B$40*2))/0.85*1.19</f>
        <v>19.18</v>
      </c>
      <c r="I82" s="239">
        <v>294</v>
      </c>
      <c r="J82" s="239">
        <v>162180896</v>
      </c>
      <c r="K82" s="239">
        <v>155932</v>
      </c>
      <c r="L82" s="551">
        <f t="shared" si="4"/>
        <v>14.903397727272726</v>
      </c>
      <c r="M82" s="240">
        <v>295</v>
      </c>
      <c r="N82" s="240">
        <v>162180896</v>
      </c>
      <c r="O82" s="240">
        <v>155934</v>
      </c>
      <c r="P82" s="552">
        <f>(C82+4.2+(coefficient!$B$42*2))/0.88*1.19</f>
        <v>14.46931818181818</v>
      </c>
      <c r="Q82" s="553">
        <v>296</v>
      </c>
      <c r="R82" s="553">
        <v>162180896</v>
      </c>
      <c r="S82" s="553">
        <v>155933</v>
      </c>
      <c r="T82" s="559">
        <f t="shared" si="5"/>
        <v>10.4125</v>
      </c>
      <c r="U82" s="139">
        <v>758</v>
      </c>
      <c r="V82" s="140">
        <v>162180896</v>
      </c>
      <c r="W82" s="140">
        <v>560787</v>
      </c>
      <c r="X82" s="555">
        <f t="shared" si="6"/>
        <v>10.003397727272725</v>
      </c>
      <c r="Y82" s="142">
        <v>759</v>
      </c>
      <c r="Z82" s="143">
        <v>162180896</v>
      </c>
      <c r="AA82" s="556">
        <v>560788</v>
      </c>
      <c r="AB82" s="571">
        <f>AB81/2</f>
        <v>0</v>
      </c>
    </row>
    <row r="83" spans="1:36" x14ac:dyDescent="0.25">
      <c r="A83" s="199" t="s">
        <v>4175</v>
      </c>
      <c r="B83" s="126">
        <v>155078203</v>
      </c>
      <c r="C83" s="570">
        <v>1.74</v>
      </c>
      <c r="D83" s="196">
        <f>(C83+4.2+coefficient!$B$42)/0.9*1.19</f>
        <v>9.8373333333333335</v>
      </c>
      <c r="E83" s="197">
        <f>(C83+4.2+coefficient!$B$42)/0.95</f>
        <v>7.8315789473684214</v>
      </c>
      <c r="F83" s="548"/>
      <c r="G83" s="549">
        <v>82</v>
      </c>
      <c r="H83" s="550">
        <f>(C83+4.2+coefficient!$B$40)/0.85*1.19</f>
        <v>12.516000000000002</v>
      </c>
      <c r="I83" s="239">
        <v>294</v>
      </c>
      <c r="J83" s="239">
        <v>155078203</v>
      </c>
      <c r="K83" s="239">
        <v>155973</v>
      </c>
      <c r="L83" s="551">
        <f t="shared" si="4"/>
        <v>10.362736363636364</v>
      </c>
      <c r="M83" s="240">
        <v>295</v>
      </c>
      <c r="N83" s="240">
        <v>155078203</v>
      </c>
      <c r="O83" s="240">
        <v>155975</v>
      </c>
      <c r="P83" s="552">
        <f>(C83+4.2+coefficient!$B$42)/0.88*1.19</f>
        <v>10.060909090909091</v>
      </c>
      <c r="Q83" s="553">
        <v>296</v>
      </c>
      <c r="R83" s="553">
        <v>155078203</v>
      </c>
      <c r="S83" s="553">
        <v>155974</v>
      </c>
      <c r="T83" s="554">
        <f t="shared" si="5"/>
        <v>8.0324999999999989</v>
      </c>
      <c r="U83" s="139">
        <v>758</v>
      </c>
      <c r="V83" s="140">
        <v>155078203</v>
      </c>
      <c r="W83" s="140">
        <v>558253</v>
      </c>
      <c r="X83" s="555">
        <f t="shared" si="6"/>
        <v>5.4627363636363633</v>
      </c>
      <c r="Y83" s="142">
        <v>759</v>
      </c>
      <c r="Z83" s="143">
        <v>155078203</v>
      </c>
      <c r="AA83" s="556">
        <v>558254</v>
      </c>
    </row>
    <row r="84" spans="1:36" x14ac:dyDescent="0.25">
      <c r="A84" s="194" t="s">
        <v>4176</v>
      </c>
      <c r="B84" s="126">
        <v>162187123</v>
      </c>
      <c r="C84" s="570">
        <v>3.48</v>
      </c>
      <c r="D84" s="196">
        <f>(C84+4.2+(coefficient!$B$42*2))/0.9*1.19</f>
        <v>14.121333333333331</v>
      </c>
      <c r="E84" s="197">
        <f>(C84+4.2+(coefficient!$B$42*2))/0.95</f>
        <v>11.242105263157894</v>
      </c>
      <c r="F84" s="557" t="s">
        <v>516</v>
      </c>
      <c r="G84" s="549">
        <v>83</v>
      </c>
      <c r="H84" s="550">
        <f>(C84+4.2+(coefficient!$B$40*2))/0.85*1.19</f>
        <v>19.151999999999997</v>
      </c>
      <c r="I84" s="239">
        <v>294</v>
      </c>
      <c r="J84" s="239">
        <v>162187123</v>
      </c>
      <c r="K84" s="239">
        <v>155976</v>
      </c>
      <c r="L84" s="551">
        <f t="shared" si="4"/>
        <v>14.875540909090908</v>
      </c>
      <c r="M84" s="240">
        <v>295</v>
      </c>
      <c r="N84" s="240">
        <v>162187123</v>
      </c>
      <c r="O84" s="240">
        <v>155978</v>
      </c>
      <c r="P84" s="552">
        <f>(C84+4.2+(coefficient!$B$42*2))/0.88*1.19</f>
        <v>14.442272727272726</v>
      </c>
      <c r="Q84" s="553">
        <v>296</v>
      </c>
      <c r="R84" s="553">
        <v>162187123</v>
      </c>
      <c r="S84" s="553">
        <v>155977</v>
      </c>
      <c r="T84" s="554">
        <f t="shared" si="5"/>
        <v>10.385454545454545</v>
      </c>
      <c r="U84" s="139">
        <v>758</v>
      </c>
      <c r="V84" s="140">
        <v>162187123</v>
      </c>
      <c r="W84" s="140">
        <v>560789</v>
      </c>
      <c r="X84" s="555">
        <f t="shared" si="6"/>
        <v>9.975540909090908</v>
      </c>
      <c r="Y84" s="142">
        <v>759</v>
      </c>
      <c r="Z84" s="143">
        <v>162187123</v>
      </c>
      <c r="AA84" s="556">
        <v>560790</v>
      </c>
    </row>
    <row r="85" spans="1:36" x14ac:dyDescent="0.25">
      <c r="A85" s="199" t="s">
        <v>4177</v>
      </c>
      <c r="B85" s="126">
        <v>155078231</v>
      </c>
      <c r="C85" s="570">
        <v>2.0499999999999998</v>
      </c>
      <c r="D85" s="196">
        <f>(C85+4.2+coefficient!$B$42)/0.9*1.19</f>
        <v>10.247222222222222</v>
      </c>
      <c r="E85" s="197">
        <f>(C85+4.2+coefficient!$B$42)/0.95</f>
        <v>8.1578947368421062</v>
      </c>
      <c r="F85" s="548"/>
      <c r="G85" s="549">
        <v>84</v>
      </c>
      <c r="H85" s="550">
        <f>(C85+4.2+coefficient!$B$40)/0.85*1.19</f>
        <v>12.95</v>
      </c>
      <c r="I85" s="239">
        <v>294</v>
      </c>
      <c r="J85" s="239">
        <v>155078231</v>
      </c>
      <c r="K85" s="239">
        <v>155981</v>
      </c>
      <c r="L85" s="551">
        <f t="shared" si="4"/>
        <v>10.794517045454544</v>
      </c>
      <c r="M85" s="240">
        <v>295</v>
      </c>
      <c r="N85" s="240">
        <v>155078231</v>
      </c>
      <c r="O85" s="240">
        <v>155983</v>
      </c>
      <c r="P85" s="552">
        <f>(C85+4.2+coefficient!$B$42)/0.88*1.19</f>
        <v>10.480113636363635</v>
      </c>
      <c r="Q85" s="553">
        <v>296</v>
      </c>
      <c r="R85" s="553">
        <v>155078231</v>
      </c>
      <c r="S85" s="553">
        <v>155982</v>
      </c>
      <c r="T85" s="554">
        <f t="shared" si="5"/>
        <v>8.451704545454545</v>
      </c>
      <c r="U85" s="139">
        <v>758</v>
      </c>
      <c r="V85" s="140">
        <v>155078231</v>
      </c>
      <c r="W85" s="140">
        <v>558269</v>
      </c>
      <c r="X85" s="555">
        <f t="shared" si="6"/>
        <v>5.8945170454545437</v>
      </c>
      <c r="Y85" s="142">
        <v>759</v>
      </c>
      <c r="Z85" s="143">
        <v>155078231</v>
      </c>
      <c r="AA85" s="556">
        <v>558270</v>
      </c>
      <c r="AB85" s="571">
        <v>25</v>
      </c>
      <c r="AE85">
        <v>1</v>
      </c>
      <c r="AF85">
        <v>10.79</v>
      </c>
      <c r="AG85">
        <v>0</v>
      </c>
      <c r="AH85">
        <v>2</v>
      </c>
      <c r="AI85">
        <v>10.48</v>
      </c>
      <c r="AJ85">
        <v>0</v>
      </c>
    </row>
    <row r="86" spans="1:36" x14ac:dyDescent="0.25">
      <c r="A86" s="194" t="s">
        <v>4178</v>
      </c>
      <c r="B86" s="126">
        <v>155078175</v>
      </c>
      <c r="C86" s="570">
        <v>2.2440000000000002</v>
      </c>
      <c r="D86" s="196">
        <f>(C86+4.2+coefficient!$B$42)/0.9*1.19</f>
        <v>10.503733333333335</v>
      </c>
      <c r="E86" s="197">
        <f>(C86+4.2+coefficient!$B$42)/0.95</f>
        <v>8.3621052631578952</v>
      </c>
      <c r="F86" s="557"/>
      <c r="G86" s="549">
        <v>85</v>
      </c>
      <c r="H86" s="550">
        <f>(C86+4.2+coefficient!$B$40)/0.85*1.19</f>
        <v>13.2216</v>
      </c>
      <c r="I86" s="239">
        <v>294</v>
      </c>
      <c r="J86" s="239">
        <v>155078175</v>
      </c>
      <c r="K86" s="239">
        <v>155991</v>
      </c>
      <c r="L86" s="551">
        <f t="shared" si="4"/>
        <v>11.064728181818182</v>
      </c>
      <c r="M86" s="240">
        <v>295</v>
      </c>
      <c r="N86" s="240">
        <v>155078175</v>
      </c>
      <c r="O86" s="240">
        <v>155993</v>
      </c>
      <c r="P86" s="552">
        <f>(C86+4.2+coefficient!$B$42)/0.88*1.19</f>
        <v>10.742454545454546</v>
      </c>
      <c r="Q86" s="553">
        <v>296</v>
      </c>
      <c r="R86" s="553">
        <v>155078175</v>
      </c>
      <c r="S86" s="553">
        <v>155992</v>
      </c>
      <c r="T86" s="559">
        <f t="shared" si="5"/>
        <v>8.714045454545456</v>
      </c>
      <c r="U86" s="139">
        <v>758</v>
      </c>
      <c r="V86" s="140">
        <v>155078175</v>
      </c>
      <c r="W86" s="140">
        <v>558227</v>
      </c>
      <c r="X86" s="555">
        <f t="shared" si="6"/>
        <v>6.1647281818181821</v>
      </c>
      <c r="Y86" s="142">
        <v>759</v>
      </c>
      <c r="Z86" s="143">
        <v>155078175</v>
      </c>
      <c r="AA86" s="556">
        <v>558228</v>
      </c>
      <c r="AB86" s="571">
        <v>0</v>
      </c>
    </row>
    <row r="87" spans="1:36" x14ac:dyDescent="0.25">
      <c r="A87" s="199" t="s">
        <v>4179</v>
      </c>
      <c r="B87" s="126">
        <v>155078204</v>
      </c>
      <c r="C87" s="570">
        <v>1.6</v>
      </c>
      <c r="D87" s="196">
        <f>(C87+4.2+coefficient!$B$42)/0.9*1.19</f>
        <v>9.6522222222222229</v>
      </c>
      <c r="E87" s="197">
        <f>(C87+4.2+coefficient!$B$42)/0.95</f>
        <v>7.6842105263157903</v>
      </c>
      <c r="F87" s="548"/>
      <c r="G87" s="549">
        <v>86</v>
      </c>
      <c r="H87" s="550">
        <f>(C87+4.2+coefficient!$B$40)/0.85*1.19</f>
        <v>12.32</v>
      </c>
      <c r="I87" s="239">
        <v>294</v>
      </c>
      <c r="J87" s="239">
        <v>155078204</v>
      </c>
      <c r="K87" s="239">
        <v>156020</v>
      </c>
      <c r="L87" s="551">
        <f t="shared" si="4"/>
        <v>10.167738636363637</v>
      </c>
      <c r="M87" s="240">
        <v>295</v>
      </c>
      <c r="N87" s="240">
        <v>155078204</v>
      </c>
      <c r="O87" s="240">
        <v>156022</v>
      </c>
      <c r="P87" s="552">
        <f>(C87+4.2+coefficient!$B$42)/0.88*1.19</f>
        <v>9.8715909090909104</v>
      </c>
      <c r="Q87" s="553">
        <v>296</v>
      </c>
      <c r="R87" s="553">
        <v>155078204</v>
      </c>
      <c r="S87" s="553">
        <v>156021</v>
      </c>
      <c r="T87" s="554">
        <f t="shared" si="5"/>
        <v>7.8431818181818187</v>
      </c>
      <c r="U87" s="139">
        <v>758</v>
      </c>
      <c r="V87" s="140">
        <v>155078204</v>
      </c>
      <c r="W87" s="140">
        <v>558255</v>
      </c>
      <c r="X87" s="555">
        <f t="shared" si="6"/>
        <v>5.2677386363636369</v>
      </c>
      <c r="Y87" s="142">
        <v>759</v>
      </c>
      <c r="Z87" s="143">
        <v>155078204</v>
      </c>
      <c r="AA87" s="556">
        <v>558256</v>
      </c>
    </row>
    <row r="88" spans="1:36" x14ac:dyDescent="0.25">
      <c r="A88" s="194" t="s">
        <v>4180</v>
      </c>
      <c r="B88" s="126">
        <v>155078219</v>
      </c>
      <c r="C88" s="570">
        <v>1.74</v>
      </c>
      <c r="D88" s="196">
        <f>(C88+4.2+coefficient!$B$42)/0.9*1.19</f>
        <v>9.8373333333333335</v>
      </c>
      <c r="E88" s="197">
        <f>(C88+4.2+coefficient!$B$42)/0.95</f>
        <v>7.8315789473684214</v>
      </c>
      <c r="F88" s="557"/>
      <c r="G88" s="549">
        <v>87</v>
      </c>
      <c r="H88" s="550">
        <f>(C88+4.2+coefficient!$B$40)/0.85*1.19</f>
        <v>12.516000000000002</v>
      </c>
      <c r="I88" s="239">
        <v>294</v>
      </c>
      <c r="J88" s="239">
        <v>155078219</v>
      </c>
      <c r="K88" s="239">
        <v>156031</v>
      </c>
      <c r="L88" s="551">
        <f t="shared" si="4"/>
        <v>10.362736363636364</v>
      </c>
      <c r="M88" s="240">
        <v>295</v>
      </c>
      <c r="N88" s="240">
        <v>155078219</v>
      </c>
      <c r="O88" s="240">
        <v>156033</v>
      </c>
      <c r="P88" s="552">
        <f>(C88+4.2+coefficient!$B$42)/0.88*1.19</f>
        <v>10.060909090909091</v>
      </c>
      <c r="Q88" s="553">
        <v>296</v>
      </c>
      <c r="R88" s="553">
        <v>155078219</v>
      </c>
      <c r="S88" s="553">
        <v>156032</v>
      </c>
      <c r="T88" s="554">
        <f t="shared" si="5"/>
        <v>8.0324999999999989</v>
      </c>
      <c r="U88" s="139">
        <v>758</v>
      </c>
      <c r="V88" s="140">
        <v>155078219</v>
      </c>
      <c r="W88" s="140">
        <v>558267</v>
      </c>
      <c r="X88" s="555">
        <f t="shared" si="6"/>
        <v>5.4627363636363633</v>
      </c>
      <c r="Y88" s="142">
        <v>759</v>
      </c>
      <c r="Z88" s="143">
        <v>155078219</v>
      </c>
      <c r="AA88" s="556">
        <v>558268</v>
      </c>
    </row>
    <row r="89" spans="1:36" x14ac:dyDescent="0.25">
      <c r="A89" s="527" t="s">
        <v>4181</v>
      </c>
      <c r="B89" s="560">
        <v>162188215</v>
      </c>
      <c r="C89" s="570">
        <v>3.48</v>
      </c>
      <c r="D89" s="561">
        <f>(C89+4.2+(coefficient!$B$42*2))/0.9*1.19</f>
        <v>14.121333333333331</v>
      </c>
      <c r="E89" s="526">
        <f>(C89+4.2+(coefficient!$B$42*2))/0.95</f>
        <v>11.242105263157894</v>
      </c>
      <c r="F89" s="562" t="s">
        <v>516</v>
      </c>
      <c r="G89" s="563">
        <v>88</v>
      </c>
      <c r="H89" s="564">
        <f>(C89+4.2+(coefficient!$B$40*2))/0.85*1.19</f>
        <v>19.151999999999997</v>
      </c>
      <c r="I89" s="524">
        <v>294</v>
      </c>
      <c r="J89" s="524">
        <v>162188215</v>
      </c>
      <c r="K89" s="524">
        <v>156034</v>
      </c>
      <c r="L89" s="565">
        <f t="shared" si="4"/>
        <v>14.875540909090908</v>
      </c>
      <c r="M89" s="514">
        <v>295</v>
      </c>
      <c r="N89" s="514">
        <v>162188215</v>
      </c>
      <c r="O89" s="514">
        <v>156036</v>
      </c>
      <c r="P89" s="566">
        <f>(C89+4.2+(coefficient!$B$42*2))/0.88*1.19</f>
        <v>14.442272727272726</v>
      </c>
      <c r="Q89" s="567">
        <v>296</v>
      </c>
      <c r="R89" s="567">
        <v>162188215</v>
      </c>
      <c r="S89" s="567">
        <v>156035</v>
      </c>
      <c r="T89" s="568">
        <f t="shared" si="5"/>
        <v>10.385454545454545</v>
      </c>
      <c r="U89" s="88">
        <v>758</v>
      </c>
      <c r="V89" s="168">
        <v>162188215</v>
      </c>
      <c r="W89" s="168">
        <v>560791</v>
      </c>
      <c r="X89" s="525">
        <f t="shared" si="6"/>
        <v>9.975540909090908</v>
      </c>
      <c r="Y89" s="77">
        <v>759</v>
      </c>
      <c r="Z89" s="170">
        <v>162188215</v>
      </c>
      <c r="AA89" s="569">
        <v>560792</v>
      </c>
    </row>
    <row r="93" spans="1:36" x14ac:dyDescent="0.25">
      <c r="B93" s="47"/>
      <c r="N93" s="47"/>
      <c r="O93" s="47"/>
      <c r="R93" s="47"/>
    </row>
    <row r="94" spans="1:36" s="47" customFormat="1" x14ac:dyDescent="0.25">
      <c r="C94" s="570"/>
      <c r="AB94" s="571"/>
      <c r="AC94"/>
      <c r="AD94"/>
      <c r="AE94"/>
      <c r="AF94"/>
      <c r="AG94"/>
      <c r="AH94"/>
      <c r="AI94"/>
      <c r="AJ94"/>
    </row>
    <row r="95" spans="1:36" s="47" customFormat="1" x14ac:dyDescent="0.25">
      <c r="C95" s="570"/>
      <c r="AB95" s="571"/>
      <c r="AC95"/>
      <c r="AD95"/>
      <c r="AE95"/>
      <c r="AF95"/>
      <c r="AG95"/>
      <c r="AH95"/>
      <c r="AI95"/>
      <c r="AJ95"/>
    </row>
    <row r="96" spans="1:36" s="47" customFormat="1" x14ac:dyDescent="0.25">
      <c r="C96" s="570"/>
      <c r="AB96" s="571"/>
      <c r="AC96"/>
      <c r="AD96"/>
      <c r="AE96"/>
      <c r="AF96"/>
      <c r="AG96"/>
      <c r="AH96"/>
      <c r="AI96"/>
      <c r="AJ96"/>
    </row>
    <row r="97" spans="3:36" s="47" customFormat="1" x14ac:dyDescent="0.25">
      <c r="C97" s="570"/>
      <c r="AB97" s="571"/>
      <c r="AC97"/>
      <c r="AD97"/>
      <c r="AE97"/>
      <c r="AF97"/>
      <c r="AG97"/>
      <c r="AH97"/>
      <c r="AI97"/>
      <c r="AJ97"/>
    </row>
    <row r="98" spans="3:36" s="47" customFormat="1" x14ac:dyDescent="0.25">
      <c r="C98" s="570"/>
      <c r="AB98" s="571"/>
      <c r="AC98"/>
      <c r="AD98"/>
      <c r="AE98"/>
      <c r="AF98"/>
      <c r="AG98"/>
      <c r="AH98"/>
      <c r="AI98"/>
      <c r="AJ98"/>
    </row>
    <row r="99" spans="3:36" s="47" customFormat="1" x14ac:dyDescent="0.25">
      <c r="C99" s="570"/>
      <c r="AB99" s="571"/>
      <c r="AC99"/>
      <c r="AD99"/>
      <c r="AE99"/>
      <c r="AF99"/>
      <c r="AG99"/>
      <c r="AH99"/>
      <c r="AI99"/>
      <c r="AJ99"/>
    </row>
    <row r="100" spans="3:36" s="47" customFormat="1" x14ac:dyDescent="0.25">
      <c r="C100" s="570"/>
      <c r="AB100" s="571"/>
      <c r="AC100"/>
      <c r="AD100"/>
      <c r="AE100"/>
      <c r="AF100"/>
      <c r="AG100"/>
      <c r="AH100"/>
      <c r="AI100"/>
      <c r="AJ100"/>
    </row>
    <row r="101" spans="3:36" s="47" customFormat="1" x14ac:dyDescent="0.25">
      <c r="C101" s="570"/>
      <c r="AB101" s="571"/>
      <c r="AC101"/>
      <c r="AD101"/>
      <c r="AE101"/>
      <c r="AF101"/>
      <c r="AG101"/>
      <c r="AH101"/>
      <c r="AI101"/>
      <c r="AJ101"/>
    </row>
    <row r="102" spans="3:36" s="47" customFormat="1" x14ac:dyDescent="0.25">
      <c r="C102" s="570"/>
      <c r="AB102" s="571"/>
      <c r="AC102"/>
      <c r="AD102"/>
      <c r="AE102"/>
      <c r="AF102"/>
      <c r="AG102"/>
      <c r="AH102"/>
      <c r="AI102"/>
      <c r="AJ102"/>
    </row>
    <row r="103" spans="3:36" s="47" customFormat="1" x14ac:dyDescent="0.25">
      <c r="C103" s="570"/>
      <c r="AB103" s="571"/>
      <c r="AC103"/>
      <c r="AD103"/>
      <c r="AE103"/>
      <c r="AF103"/>
      <c r="AG103"/>
      <c r="AH103"/>
      <c r="AI103"/>
      <c r="AJ103"/>
    </row>
    <row r="104" spans="3:36" s="47" customFormat="1" x14ac:dyDescent="0.25">
      <c r="C104" s="570"/>
      <c r="AB104" s="571"/>
      <c r="AC104"/>
      <c r="AD104"/>
      <c r="AE104"/>
      <c r="AF104"/>
      <c r="AG104"/>
      <c r="AH104"/>
      <c r="AI104"/>
      <c r="AJ104"/>
    </row>
    <row r="105" spans="3:36" s="47" customFormat="1" x14ac:dyDescent="0.25">
      <c r="C105" s="570"/>
      <c r="AB105" s="571"/>
      <c r="AC105"/>
      <c r="AD105"/>
      <c r="AE105"/>
      <c r="AF105"/>
      <c r="AG105"/>
      <c r="AH105"/>
      <c r="AI105"/>
      <c r="AJ105"/>
    </row>
    <row r="106" spans="3:36" s="47" customFormat="1" x14ac:dyDescent="0.25">
      <c r="C106" s="570"/>
      <c r="AB106" s="571"/>
      <c r="AC106"/>
      <c r="AD106"/>
      <c r="AE106"/>
      <c r="AF106"/>
      <c r="AG106"/>
      <c r="AH106"/>
      <c r="AI106"/>
      <c r="AJ106"/>
    </row>
  </sheetData>
  <conditionalFormatting sqref="A1:A1048576">
    <cfRule type="duplicateValues" dxfId="220" priority="221"/>
  </conditionalFormatting>
  <conditionalFormatting sqref="B1">
    <cfRule type="duplicateValues" dxfId="219" priority="220"/>
  </conditionalFormatting>
  <conditionalFormatting sqref="V2">
    <cfRule type="duplicateValues" dxfId="218" priority="219"/>
  </conditionalFormatting>
  <conditionalFormatting sqref="V3">
    <cfRule type="duplicateValues" dxfId="217" priority="218"/>
  </conditionalFormatting>
  <conditionalFormatting sqref="V4">
    <cfRule type="duplicateValues" dxfId="216" priority="217"/>
  </conditionalFormatting>
  <conditionalFormatting sqref="V5">
    <cfRule type="duplicateValues" dxfId="215" priority="216"/>
  </conditionalFormatting>
  <conditionalFormatting sqref="V6">
    <cfRule type="duplicateValues" dxfId="214" priority="215"/>
  </conditionalFormatting>
  <conditionalFormatting sqref="V7">
    <cfRule type="duplicateValues" dxfId="213" priority="214"/>
  </conditionalFormatting>
  <conditionalFormatting sqref="V8">
    <cfRule type="duplicateValues" dxfId="212" priority="213"/>
  </conditionalFormatting>
  <conditionalFormatting sqref="V9">
    <cfRule type="duplicateValues" dxfId="211" priority="212"/>
  </conditionalFormatting>
  <conditionalFormatting sqref="V10">
    <cfRule type="duplicateValues" dxfId="210" priority="211"/>
  </conditionalFormatting>
  <conditionalFormatting sqref="V11">
    <cfRule type="duplicateValues" dxfId="209" priority="210"/>
  </conditionalFormatting>
  <conditionalFormatting sqref="V12">
    <cfRule type="duplicateValues" dxfId="208" priority="209"/>
  </conditionalFormatting>
  <conditionalFormatting sqref="V13">
    <cfRule type="duplicateValues" dxfId="207" priority="208"/>
  </conditionalFormatting>
  <conditionalFormatting sqref="V14">
    <cfRule type="duplicateValues" dxfId="206" priority="207"/>
  </conditionalFormatting>
  <conditionalFormatting sqref="V15">
    <cfRule type="duplicateValues" dxfId="205" priority="206"/>
  </conditionalFormatting>
  <conditionalFormatting sqref="V16">
    <cfRule type="duplicateValues" dxfId="204" priority="205"/>
  </conditionalFormatting>
  <conditionalFormatting sqref="V17">
    <cfRule type="duplicateValues" dxfId="203" priority="204"/>
  </conditionalFormatting>
  <conditionalFormatting sqref="V18">
    <cfRule type="duplicateValues" dxfId="202" priority="203"/>
  </conditionalFormatting>
  <conditionalFormatting sqref="V19">
    <cfRule type="duplicateValues" dxfId="201" priority="202"/>
  </conditionalFormatting>
  <conditionalFormatting sqref="V20">
    <cfRule type="duplicateValues" dxfId="200" priority="201"/>
  </conditionalFormatting>
  <conditionalFormatting sqref="V21">
    <cfRule type="duplicateValues" dxfId="199" priority="200"/>
  </conditionalFormatting>
  <conditionalFormatting sqref="V22">
    <cfRule type="duplicateValues" dxfId="198" priority="199"/>
  </conditionalFormatting>
  <conditionalFormatting sqref="V23">
    <cfRule type="duplicateValues" dxfId="197" priority="198"/>
  </conditionalFormatting>
  <conditionalFormatting sqref="V24">
    <cfRule type="duplicateValues" dxfId="196" priority="197"/>
  </conditionalFormatting>
  <conditionalFormatting sqref="V25">
    <cfRule type="duplicateValues" dxfId="195" priority="196"/>
  </conditionalFormatting>
  <conditionalFormatting sqref="V26">
    <cfRule type="duplicateValues" dxfId="194" priority="195"/>
  </conditionalFormatting>
  <conditionalFormatting sqref="V27">
    <cfRule type="duplicateValues" dxfId="193" priority="194"/>
  </conditionalFormatting>
  <conditionalFormatting sqref="V28">
    <cfRule type="duplicateValues" dxfId="192" priority="193"/>
  </conditionalFormatting>
  <conditionalFormatting sqref="V29">
    <cfRule type="duplicateValues" dxfId="191" priority="192"/>
  </conditionalFormatting>
  <conditionalFormatting sqref="V30">
    <cfRule type="duplicateValues" dxfId="190" priority="191"/>
  </conditionalFormatting>
  <conditionalFormatting sqref="V31">
    <cfRule type="duplicateValues" dxfId="189" priority="190"/>
  </conditionalFormatting>
  <conditionalFormatting sqref="V32">
    <cfRule type="duplicateValues" dxfId="188" priority="189"/>
  </conditionalFormatting>
  <conditionalFormatting sqref="V33">
    <cfRule type="duplicateValues" dxfId="187" priority="188"/>
  </conditionalFormatting>
  <conditionalFormatting sqref="V34">
    <cfRule type="duplicateValues" dxfId="186" priority="187"/>
  </conditionalFormatting>
  <conditionalFormatting sqref="V35">
    <cfRule type="duplicateValues" dxfId="185" priority="186"/>
  </conditionalFormatting>
  <conditionalFormatting sqref="V36">
    <cfRule type="duplicateValues" dxfId="184" priority="185"/>
  </conditionalFormatting>
  <conditionalFormatting sqref="V37">
    <cfRule type="duplicateValues" dxfId="183" priority="184"/>
  </conditionalFormatting>
  <conditionalFormatting sqref="V38">
    <cfRule type="duplicateValues" dxfId="182" priority="183"/>
  </conditionalFormatting>
  <conditionalFormatting sqref="V39">
    <cfRule type="duplicateValues" dxfId="181" priority="182"/>
  </conditionalFormatting>
  <conditionalFormatting sqref="V40">
    <cfRule type="duplicateValues" dxfId="180" priority="181"/>
  </conditionalFormatting>
  <conditionalFormatting sqref="V41">
    <cfRule type="duplicateValues" dxfId="179" priority="180"/>
  </conditionalFormatting>
  <conditionalFormatting sqref="V42">
    <cfRule type="duplicateValues" dxfId="178" priority="179"/>
  </conditionalFormatting>
  <conditionalFormatting sqref="V43">
    <cfRule type="duplicateValues" dxfId="177" priority="178"/>
  </conditionalFormatting>
  <conditionalFormatting sqref="V44">
    <cfRule type="duplicateValues" dxfId="176" priority="177"/>
  </conditionalFormatting>
  <conditionalFormatting sqref="V45">
    <cfRule type="duplicateValues" dxfId="175" priority="176"/>
  </conditionalFormatting>
  <conditionalFormatting sqref="V46">
    <cfRule type="duplicateValues" dxfId="174" priority="175"/>
  </conditionalFormatting>
  <conditionalFormatting sqref="V47">
    <cfRule type="duplicateValues" dxfId="173" priority="174"/>
  </conditionalFormatting>
  <conditionalFormatting sqref="V48">
    <cfRule type="duplicateValues" dxfId="172" priority="173"/>
  </conditionalFormatting>
  <conditionalFormatting sqref="V49">
    <cfRule type="duplicateValues" dxfId="171" priority="172"/>
  </conditionalFormatting>
  <conditionalFormatting sqref="V50">
    <cfRule type="duplicateValues" dxfId="170" priority="171"/>
  </conditionalFormatting>
  <conditionalFormatting sqref="V51">
    <cfRule type="duplicateValues" dxfId="169" priority="170"/>
  </conditionalFormatting>
  <conditionalFormatting sqref="V52">
    <cfRule type="duplicateValues" dxfId="168" priority="169"/>
  </conditionalFormatting>
  <conditionalFormatting sqref="V53">
    <cfRule type="duplicateValues" dxfId="167" priority="168"/>
  </conditionalFormatting>
  <conditionalFormatting sqref="V54">
    <cfRule type="duplicateValues" dxfId="166" priority="167"/>
  </conditionalFormatting>
  <conditionalFormatting sqref="V55">
    <cfRule type="duplicateValues" dxfId="165" priority="166"/>
  </conditionalFormatting>
  <conditionalFormatting sqref="V56">
    <cfRule type="duplicateValues" dxfId="164" priority="165"/>
  </conditionalFormatting>
  <conditionalFormatting sqref="V57">
    <cfRule type="duplicateValues" dxfId="163" priority="164"/>
  </conditionalFormatting>
  <conditionalFormatting sqref="V58">
    <cfRule type="duplicateValues" dxfId="162" priority="163"/>
  </conditionalFormatting>
  <conditionalFormatting sqref="V59">
    <cfRule type="duplicateValues" dxfId="161" priority="162"/>
  </conditionalFormatting>
  <conditionalFormatting sqref="V60">
    <cfRule type="duplicateValues" dxfId="160" priority="161"/>
  </conditionalFormatting>
  <conditionalFormatting sqref="V61">
    <cfRule type="duplicateValues" dxfId="159" priority="160"/>
  </conditionalFormatting>
  <conditionalFormatting sqref="V62">
    <cfRule type="duplicateValues" dxfId="158" priority="159"/>
  </conditionalFormatting>
  <conditionalFormatting sqref="V63">
    <cfRule type="duplicateValues" dxfId="157" priority="158"/>
  </conditionalFormatting>
  <conditionalFormatting sqref="V64">
    <cfRule type="duplicateValues" dxfId="156" priority="157"/>
  </conditionalFormatting>
  <conditionalFormatting sqref="V65">
    <cfRule type="duplicateValues" dxfId="155" priority="156"/>
  </conditionalFormatting>
  <conditionalFormatting sqref="V66">
    <cfRule type="duplicateValues" dxfId="154" priority="155"/>
  </conditionalFormatting>
  <conditionalFormatting sqref="V67">
    <cfRule type="duplicateValues" dxfId="153" priority="154"/>
  </conditionalFormatting>
  <conditionalFormatting sqref="V68">
    <cfRule type="duplicateValues" dxfId="152" priority="153"/>
  </conditionalFormatting>
  <conditionalFormatting sqref="V69">
    <cfRule type="duplicateValues" dxfId="151" priority="152"/>
  </conditionalFormatting>
  <conditionalFormatting sqref="V70">
    <cfRule type="duplicateValues" dxfId="150" priority="151"/>
  </conditionalFormatting>
  <conditionalFormatting sqref="V71">
    <cfRule type="duplicateValues" dxfId="149" priority="150"/>
  </conditionalFormatting>
  <conditionalFormatting sqref="V72">
    <cfRule type="duplicateValues" dxfId="148" priority="149"/>
  </conditionalFormatting>
  <conditionalFormatting sqref="V73">
    <cfRule type="duplicateValues" dxfId="147" priority="148"/>
  </conditionalFormatting>
  <conditionalFormatting sqref="V74">
    <cfRule type="duplicateValues" dxfId="146" priority="147"/>
  </conditionalFormatting>
  <conditionalFormatting sqref="V75">
    <cfRule type="duplicateValues" dxfId="145" priority="146"/>
  </conditionalFormatting>
  <conditionalFormatting sqref="V76">
    <cfRule type="duplicateValues" dxfId="144" priority="145"/>
  </conditionalFormatting>
  <conditionalFormatting sqref="V77">
    <cfRule type="duplicateValues" dxfId="143" priority="144"/>
  </conditionalFormatting>
  <conditionalFormatting sqref="V78">
    <cfRule type="duplicateValues" dxfId="142" priority="143"/>
  </conditionalFormatting>
  <conditionalFormatting sqref="V79">
    <cfRule type="duplicateValues" dxfId="141" priority="142"/>
  </conditionalFormatting>
  <conditionalFormatting sqref="V80">
    <cfRule type="duplicateValues" dxfId="140" priority="141"/>
  </conditionalFormatting>
  <conditionalFormatting sqref="V81">
    <cfRule type="duplicateValues" dxfId="139" priority="140"/>
  </conditionalFormatting>
  <conditionalFormatting sqref="V82">
    <cfRule type="duplicateValues" dxfId="138" priority="139"/>
  </conditionalFormatting>
  <conditionalFormatting sqref="V83">
    <cfRule type="duplicateValues" dxfId="137" priority="138"/>
  </conditionalFormatting>
  <conditionalFormatting sqref="V84">
    <cfRule type="duplicateValues" dxfId="136" priority="137"/>
  </conditionalFormatting>
  <conditionalFormatting sqref="V85">
    <cfRule type="duplicateValues" dxfId="135" priority="136"/>
  </conditionalFormatting>
  <conditionalFormatting sqref="V86">
    <cfRule type="duplicateValues" dxfId="134" priority="135"/>
  </conditionalFormatting>
  <conditionalFormatting sqref="V87">
    <cfRule type="duplicateValues" dxfId="133" priority="134"/>
  </conditionalFormatting>
  <conditionalFormatting sqref="V88">
    <cfRule type="duplicateValues" dxfId="132" priority="133"/>
  </conditionalFormatting>
  <conditionalFormatting sqref="V89">
    <cfRule type="duplicateValues" dxfId="131" priority="132"/>
  </conditionalFormatting>
  <conditionalFormatting sqref="Z2">
    <cfRule type="duplicateValues" dxfId="130" priority="131"/>
  </conditionalFormatting>
  <conditionalFormatting sqref="Z3">
    <cfRule type="duplicateValues" dxfId="129" priority="130"/>
  </conditionalFormatting>
  <conditionalFormatting sqref="Z4">
    <cfRule type="duplicateValues" dxfId="128" priority="129"/>
  </conditionalFormatting>
  <conditionalFormatting sqref="Z5">
    <cfRule type="duplicateValues" dxfId="127" priority="128"/>
  </conditionalFormatting>
  <conditionalFormatting sqref="Z6">
    <cfRule type="duplicateValues" dxfId="126" priority="127"/>
  </conditionalFormatting>
  <conditionalFormatting sqref="Z7">
    <cfRule type="duplicateValues" dxfId="125" priority="126"/>
  </conditionalFormatting>
  <conditionalFormatting sqref="Z8">
    <cfRule type="duplicateValues" dxfId="124" priority="125"/>
  </conditionalFormatting>
  <conditionalFormatting sqref="Z9">
    <cfRule type="duplicateValues" dxfId="123" priority="124"/>
  </conditionalFormatting>
  <conditionalFormatting sqref="Z10">
    <cfRule type="duplicateValues" dxfId="122" priority="123"/>
  </conditionalFormatting>
  <conditionalFormatting sqref="Z11">
    <cfRule type="duplicateValues" dxfId="121" priority="122"/>
  </conditionalFormatting>
  <conditionalFormatting sqref="Z12">
    <cfRule type="duplicateValues" dxfId="120" priority="121"/>
  </conditionalFormatting>
  <conditionalFormatting sqref="Z13">
    <cfRule type="duplicateValues" dxfId="119" priority="120"/>
  </conditionalFormatting>
  <conditionalFormatting sqref="Z14">
    <cfRule type="duplicateValues" dxfId="118" priority="119"/>
  </conditionalFormatting>
  <conditionalFormatting sqref="Z15">
    <cfRule type="duplicateValues" dxfId="117" priority="118"/>
  </conditionalFormatting>
  <conditionalFormatting sqref="Z16">
    <cfRule type="duplicateValues" dxfId="116" priority="117"/>
  </conditionalFormatting>
  <conditionalFormatting sqref="Z17">
    <cfRule type="duplicateValues" dxfId="115" priority="116"/>
  </conditionalFormatting>
  <conditionalFormatting sqref="Z18">
    <cfRule type="duplicateValues" dxfId="114" priority="115"/>
  </conditionalFormatting>
  <conditionalFormatting sqref="Z19">
    <cfRule type="duplicateValues" dxfId="113" priority="114"/>
  </conditionalFormatting>
  <conditionalFormatting sqref="Z20">
    <cfRule type="duplicateValues" dxfId="112" priority="113"/>
  </conditionalFormatting>
  <conditionalFormatting sqref="Z21">
    <cfRule type="duplicateValues" dxfId="111" priority="112"/>
  </conditionalFormatting>
  <conditionalFormatting sqref="Z22">
    <cfRule type="duplicateValues" dxfId="110" priority="111"/>
  </conditionalFormatting>
  <conditionalFormatting sqref="Z23">
    <cfRule type="duplicateValues" dxfId="109" priority="110"/>
  </conditionalFormatting>
  <conditionalFormatting sqref="Z24">
    <cfRule type="duplicateValues" dxfId="108" priority="109"/>
  </conditionalFormatting>
  <conditionalFormatting sqref="Z25">
    <cfRule type="duplicateValues" dxfId="107" priority="108"/>
  </conditionalFormatting>
  <conditionalFormatting sqref="Z26">
    <cfRule type="duplicateValues" dxfId="106" priority="107"/>
  </conditionalFormatting>
  <conditionalFormatting sqref="Z27">
    <cfRule type="duplicateValues" dxfId="105" priority="106"/>
  </conditionalFormatting>
  <conditionalFormatting sqref="Z28">
    <cfRule type="duplicateValues" dxfId="104" priority="105"/>
  </conditionalFormatting>
  <conditionalFormatting sqref="Z29">
    <cfRule type="duplicateValues" dxfId="103" priority="104"/>
  </conditionalFormatting>
  <conditionalFormatting sqref="Z30">
    <cfRule type="duplicateValues" dxfId="102" priority="103"/>
  </conditionalFormatting>
  <conditionalFormatting sqref="Z31">
    <cfRule type="duplicateValues" dxfId="101" priority="102"/>
  </conditionalFormatting>
  <conditionalFormatting sqref="Z32">
    <cfRule type="duplicateValues" dxfId="100" priority="101"/>
  </conditionalFormatting>
  <conditionalFormatting sqref="Z33">
    <cfRule type="duplicateValues" dxfId="99" priority="100"/>
  </conditionalFormatting>
  <conditionalFormatting sqref="Z34">
    <cfRule type="duplicateValues" dxfId="98" priority="99"/>
  </conditionalFormatting>
  <conditionalFormatting sqref="Z35">
    <cfRule type="duplicateValues" dxfId="97" priority="98"/>
  </conditionalFormatting>
  <conditionalFormatting sqref="Z36">
    <cfRule type="duplicateValues" dxfId="96" priority="97"/>
  </conditionalFormatting>
  <conditionalFormatting sqref="Z37">
    <cfRule type="duplicateValues" dxfId="95" priority="96"/>
  </conditionalFormatting>
  <conditionalFormatting sqref="Z38">
    <cfRule type="duplicateValues" dxfId="94" priority="95"/>
  </conditionalFormatting>
  <conditionalFormatting sqref="Z39">
    <cfRule type="duplicateValues" dxfId="93" priority="94"/>
  </conditionalFormatting>
  <conditionalFormatting sqref="Z40">
    <cfRule type="duplicateValues" dxfId="92" priority="93"/>
  </conditionalFormatting>
  <conditionalFormatting sqref="Z41">
    <cfRule type="duplicateValues" dxfId="91" priority="92"/>
  </conditionalFormatting>
  <conditionalFormatting sqref="Z42">
    <cfRule type="duplicateValues" dxfId="90" priority="91"/>
  </conditionalFormatting>
  <conditionalFormatting sqref="Z43">
    <cfRule type="duplicateValues" dxfId="89" priority="90"/>
  </conditionalFormatting>
  <conditionalFormatting sqref="Z44">
    <cfRule type="duplicateValues" dxfId="88" priority="89"/>
  </conditionalFormatting>
  <conditionalFormatting sqref="Z45">
    <cfRule type="duplicateValues" dxfId="87" priority="88"/>
  </conditionalFormatting>
  <conditionalFormatting sqref="Z46">
    <cfRule type="duplicateValues" dxfId="86" priority="87"/>
  </conditionalFormatting>
  <conditionalFormatting sqref="Z47">
    <cfRule type="duplicateValues" dxfId="85" priority="86"/>
  </conditionalFormatting>
  <conditionalFormatting sqref="Z48">
    <cfRule type="duplicateValues" dxfId="84" priority="85"/>
  </conditionalFormatting>
  <conditionalFormatting sqref="Z49">
    <cfRule type="duplicateValues" dxfId="83" priority="84"/>
  </conditionalFormatting>
  <conditionalFormatting sqref="Z50">
    <cfRule type="duplicateValues" dxfId="82" priority="83"/>
  </conditionalFormatting>
  <conditionalFormatting sqref="Z51">
    <cfRule type="duplicateValues" dxfId="81" priority="82"/>
  </conditionalFormatting>
  <conditionalFormatting sqref="Z52">
    <cfRule type="duplicateValues" dxfId="80" priority="81"/>
  </conditionalFormatting>
  <conditionalFormatting sqref="Z53">
    <cfRule type="duplicateValues" dxfId="79" priority="80"/>
  </conditionalFormatting>
  <conditionalFormatting sqref="Z54">
    <cfRule type="duplicateValues" dxfId="78" priority="79"/>
  </conditionalFormatting>
  <conditionalFormatting sqref="Z55">
    <cfRule type="duplicateValues" dxfId="77" priority="78"/>
  </conditionalFormatting>
  <conditionalFormatting sqref="Z56">
    <cfRule type="duplicateValues" dxfId="76" priority="77"/>
  </conditionalFormatting>
  <conditionalFormatting sqref="Z57">
    <cfRule type="duplicateValues" dxfId="75" priority="76"/>
  </conditionalFormatting>
  <conditionalFormatting sqref="Z58">
    <cfRule type="duplicateValues" dxfId="74" priority="75"/>
  </conditionalFormatting>
  <conditionalFormatting sqref="Z59">
    <cfRule type="duplicateValues" dxfId="73" priority="74"/>
  </conditionalFormatting>
  <conditionalFormatting sqref="Z60">
    <cfRule type="duplicateValues" dxfId="72" priority="73"/>
  </conditionalFormatting>
  <conditionalFormatting sqref="Z61">
    <cfRule type="duplicateValues" dxfId="71" priority="72"/>
  </conditionalFormatting>
  <conditionalFormatting sqref="Z62">
    <cfRule type="duplicateValues" dxfId="70" priority="71"/>
  </conditionalFormatting>
  <conditionalFormatting sqref="Z63">
    <cfRule type="duplicateValues" dxfId="69" priority="70"/>
  </conditionalFormatting>
  <conditionalFormatting sqref="Z64">
    <cfRule type="duplicateValues" dxfId="68" priority="69"/>
  </conditionalFormatting>
  <conditionalFormatting sqref="Z65">
    <cfRule type="duplicateValues" dxfId="67" priority="68"/>
  </conditionalFormatting>
  <conditionalFormatting sqref="Z66">
    <cfRule type="duplicateValues" dxfId="66" priority="67"/>
  </conditionalFormatting>
  <conditionalFormatting sqref="Z67">
    <cfRule type="duplicateValues" dxfId="65" priority="66"/>
  </conditionalFormatting>
  <conditionalFormatting sqref="Z68">
    <cfRule type="duplicateValues" dxfId="64" priority="65"/>
  </conditionalFormatting>
  <conditionalFormatting sqref="Z69">
    <cfRule type="duplicateValues" dxfId="63" priority="64"/>
  </conditionalFormatting>
  <conditionalFormatting sqref="Z70">
    <cfRule type="duplicateValues" dxfId="62" priority="63"/>
  </conditionalFormatting>
  <conditionalFormatting sqref="Z71">
    <cfRule type="duplicateValues" dxfId="61" priority="62"/>
  </conditionalFormatting>
  <conditionalFormatting sqref="Z72">
    <cfRule type="duplicateValues" dxfId="60" priority="61"/>
  </conditionalFormatting>
  <conditionalFormatting sqref="Z73">
    <cfRule type="duplicateValues" dxfId="59" priority="60"/>
  </conditionalFormatting>
  <conditionalFormatting sqref="Z74">
    <cfRule type="duplicateValues" dxfId="58" priority="59"/>
  </conditionalFormatting>
  <conditionalFormatting sqref="Z75">
    <cfRule type="duplicateValues" dxfId="57" priority="58"/>
  </conditionalFormatting>
  <conditionalFormatting sqref="Z76">
    <cfRule type="duplicateValues" dxfId="56" priority="57"/>
  </conditionalFormatting>
  <conditionalFormatting sqref="Z77">
    <cfRule type="duplicateValues" dxfId="55" priority="56"/>
  </conditionalFormatting>
  <conditionalFormatting sqref="Z78">
    <cfRule type="duplicateValues" dxfId="54" priority="55"/>
  </conditionalFormatting>
  <conditionalFormatting sqref="Z79">
    <cfRule type="duplicateValues" dxfId="53" priority="54"/>
  </conditionalFormatting>
  <conditionalFormatting sqref="Z80">
    <cfRule type="duplicateValues" dxfId="52" priority="53"/>
  </conditionalFormatting>
  <conditionalFormatting sqref="Z81">
    <cfRule type="duplicateValues" dxfId="51" priority="52"/>
  </conditionalFormatting>
  <conditionalFormatting sqref="Z82">
    <cfRule type="duplicateValues" dxfId="50" priority="51"/>
  </conditionalFormatting>
  <conditionalFormatting sqref="Z83">
    <cfRule type="duplicateValues" dxfId="49" priority="50"/>
  </conditionalFormatting>
  <conditionalFormatting sqref="Z84">
    <cfRule type="duplicateValues" dxfId="48" priority="49"/>
  </conditionalFormatting>
  <conditionalFormatting sqref="Z85">
    <cfRule type="duplicateValues" dxfId="47" priority="48"/>
  </conditionalFormatting>
  <conditionalFormatting sqref="Z86">
    <cfRule type="duplicateValues" dxfId="46" priority="47"/>
  </conditionalFormatting>
  <conditionalFormatting sqref="Z87">
    <cfRule type="duplicateValues" dxfId="45" priority="46"/>
  </conditionalFormatting>
  <conditionalFormatting sqref="Z88">
    <cfRule type="duplicateValues" dxfId="44" priority="45"/>
  </conditionalFormatting>
  <conditionalFormatting sqref="Z89">
    <cfRule type="duplicateValues" dxfId="43" priority="44"/>
  </conditionalFormatting>
  <conditionalFormatting sqref="C1">
    <cfRule type="cellIs" dxfId="42" priority="43" operator="equal">
      <formula>0</formula>
    </cfRule>
  </conditionalFormatting>
  <conditionalFormatting sqref="C1:C1048576">
    <cfRule type="cellIs" dxfId="41" priority="42" operator="equal">
      <formula>0</formula>
    </cfRule>
  </conditionalFormatting>
  <conditionalFormatting sqref="C4">
    <cfRule type="cellIs" dxfId="40" priority="41" operator="equal">
      <formula>0</formula>
    </cfRule>
  </conditionalFormatting>
  <conditionalFormatting sqref="C6">
    <cfRule type="cellIs" dxfId="39" priority="40" operator="equal">
      <formula>0</formula>
    </cfRule>
  </conditionalFormatting>
  <conditionalFormatting sqref="C8">
    <cfRule type="cellIs" dxfId="38" priority="39" operator="equal">
      <formula>0</formula>
    </cfRule>
  </conditionalFormatting>
  <conditionalFormatting sqref="C11">
    <cfRule type="cellIs" dxfId="37" priority="38" operator="equal">
      <formula>0</formula>
    </cfRule>
  </conditionalFormatting>
  <conditionalFormatting sqref="C13">
    <cfRule type="cellIs" dxfId="36" priority="37" operator="equal">
      <formula>0</formula>
    </cfRule>
  </conditionalFormatting>
  <conditionalFormatting sqref="C15">
    <cfRule type="cellIs" dxfId="35" priority="36" operator="equal">
      <formula>0</formula>
    </cfRule>
  </conditionalFormatting>
  <conditionalFormatting sqref="C17">
    <cfRule type="cellIs" dxfId="34" priority="35" operator="equal">
      <formula>0</formula>
    </cfRule>
  </conditionalFormatting>
  <conditionalFormatting sqref="C19">
    <cfRule type="cellIs" dxfId="33" priority="34" operator="equal">
      <formula>0</formula>
    </cfRule>
  </conditionalFormatting>
  <conditionalFormatting sqref="C21">
    <cfRule type="cellIs" dxfId="32" priority="33" operator="equal">
      <formula>0</formula>
    </cfRule>
  </conditionalFormatting>
  <conditionalFormatting sqref="C23">
    <cfRule type="cellIs" dxfId="31" priority="32" operator="equal">
      <formula>0</formula>
    </cfRule>
  </conditionalFormatting>
  <conditionalFormatting sqref="C25">
    <cfRule type="cellIs" dxfId="30" priority="31" operator="equal">
      <formula>0</formula>
    </cfRule>
  </conditionalFormatting>
  <conditionalFormatting sqref="C27">
    <cfRule type="cellIs" dxfId="29" priority="30" operator="equal">
      <formula>0</formula>
    </cfRule>
  </conditionalFormatting>
  <conditionalFormatting sqref="C29">
    <cfRule type="cellIs" dxfId="28" priority="29" operator="equal">
      <formula>0</formula>
    </cfRule>
  </conditionalFormatting>
  <conditionalFormatting sqref="C33">
    <cfRule type="cellIs" dxfId="27" priority="28" operator="equal">
      <formula>0</formula>
    </cfRule>
  </conditionalFormatting>
  <conditionalFormatting sqref="C35">
    <cfRule type="cellIs" dxfId="26" priority="27" operator="equal">
      <formula>0</formula>
    </cfRule>
  </conditionalFormatting>
  <conditionalFormatting sqref="C37">
    <cfRule type="cellIs" dxfId="25" priority="26" operator="equal">
      <formula>0</formula>
    </cfRule>
  </conditionalFormatting>
  <conditionalFormatting sqref="C39">
    <cfRule type="cellIs" dxfId="24" priority="25" operator="equal">
      <formula>0</formula>
    </cfRule>
  </conditionalFormatting>
  <conditionalFormatting sqref="C42">
    <cfRule type="cellIs" dxfId="23" priority="24" operator="equal">
      <formula>0</formula>
    </cfRule>
  </conditionalFormatting>
  <conditionalFormatting sqref="C44">
    <cfRule type="cellIs" dxfId="22" priority="23" operator="equal">
      <formula>0</formula>
    </cfRule>
  </conditionalFormatting>
  <conditionalFormatting sqref="C46">
    <cfRule type="cellIs" dxfId="21" priority="22" operator="equal">
      <formula>0</formula>
    </cfRule>
  </conditionalFormatting>
  <conditionalFormatting sqref="C47">
    <cfRule type="cellIs" dxfId="20" priority="21" operator="equal">
      <formula>0</formula>
    </cfRule>
  </conditionalFormatting>
  <conditionalFormatting sqref="C48">
    <cfRule type="cellIs" dxfId="19" priority="20" operator="equal">
      <formula>0</formula>
    </cfRule>
  </conditionalFormatting>
  <conditionalFormatting sqref="C50">
    <cfRule type="cellIs" dxfId="18" priority="19" operator="equal">
      <formula>0</formula>
    </cfRule>
  </conditionalFormatting>
  <conditionalFormatting sqref="C52">
    <cfRule type="cellIs" dxfId="17" priority="18" operator="equal">
      <formula>0</formula>
    </cfRule>
  </conditionalFormatting>
  <conditionalFormatting sqref="C54">
    <cfRule type="cellIs" dxfId="16" priority="17" operator="equal">
      <formula>0</formula>
    </cfRule>
  </conditionalFormatting>
  <conditionalFormatting sqref="C56">
    <cfRule type="cellIs" dxfId="15" priority="16" operator="equal">
      <formula>0</formula>
    </cfRule>
  </conditionalFormatting>
  <conditionalFormatting sqref="C58">
    <cfRule type="cellIs" dxfId="14" priority="15" operator="equal">
      <formula>0</formula>
    </cfRule>
  </conditionalFormatting>
  <conditionalFormatting sqref="C59">
    <cfRule type="cellIs" dxfId="13" priority="14" operator="equal">
      <formula>0</formula>
    </cfRule>
  </conditionalFormatting>
  <conditionalFormatting sqref="C63">
    <cfRule type="cellIs" dxfId="12" priority="13" operator="equal">
      <formula>0</formula>
    </cfRule>
  </conditionalFormatting>
  <conditionalFormatting sqref="C65">
    <cfRule type="cellIs" dxfId="11" priority="12" operator="equal">
      <formula>0</formula>
    </cfRule>
  </conditionalFormatting>
  <conditionalFormatting sqref="C67">
    <cfRule type="cellIs" dxfId="10" priority="11" operator="equal">
      <formula>0</formula>
    </cfRule>
  </conditionalFormatting>
  <conditionalFormatting sqref="C68">
    <cfRule type="cellIs" dxfId="9" priority="10" operator="equal">
      <formula>0</formula>
    </cfRule>
  </conditionalFormatting>
  <conditionalFormatting sqref="C69">
    <cfRule type="cellIs" dxfId="8" priority="9" operator="equal">
      <formula>0</formula>
    </cfRule>
  </conditionalFormatting>
  <conditionalFormatting sqref="C71">
    <cfRule type="cellIs" dxfId="7" priority="8" operator="equal">
      <formula>0</formula>
    </cfRule>
  </conditionalFormatting>
  <conditionalFormatting sqref="C73">
    <cfRule type="cellIs" dxfId="6" priority="7" operator="equal">
      <formula>0</formula>
    </cfRule>
  </conditionalFormatting>
  <conditionalFormatting sqref="C75">
    <cfRule type="cellIs" dxfId="5" priority="6" operator="equal">
      <formula>0</formula>
    </cfRule>
  </conditionalFormatting>
  <conditionalFormatting sqref="C77">
    <cfRule type="cellIs" dxfId="4" priority="5" operator="equal">
      <formula>0</formula>
    </cfRule>
  </conditionalFormatting>
  <conditionalFormatting sqref="C79">
    <cfRule type="cellIs" dxfId="3" priority="4" operator="equal">
      <formula>0</formula>
    </cfRule>
  </conditionalFormatting>
  <conditionalFormatting sqref="C81">
    <cfRule type="cellIs" dxfId="2" priority="3" operator="equal">
      <formula>0</formula>
    </cfRule>
  </conditionalFormatting>
  <conditionalFormatting sqref="C85">
    <cfRule type="cellIs" dxfId="1" priority="2" operator="equal">
      <formula>0</formula>
    </cfRule>
  </conditionalFormatting>
  <conditionalFormatting sqref="C86">
    <cfRule type="cellIs" dxfId="0" priority="1" operator="equal">
      <formula>0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33487-81FA-4926-AEC1-8950D8D30CBF}">
  <dimension ref="A1:Y5"/>
  <sheetViews>
    <sheetView workbookViewId="0">
      <selection activeCell="E2" sqref="E2"/>
    </sheetView>
  </sheetViews>
  <sheetFormatPr defaultRowHeight="15" x14ac:dyDescent="0.25"/>
  <cols>
    <col min="1" max="1" width="9.7109375" bestFit="1" customWidth="1"/>
    <col min="2" max="2" width="10" bestFit="1" customWidth="1"/>
    <col min="5" max="5" width="11.28515625" bestFit="1" customWidth="1"/>
    <col min="6" max="6" width="8.140625" bestFit="1" customWidth="1"/>
    <col min="7" max="9" width="10.5703125" bestFit="1" customWidth="1"/>
    <col min="10" max="10" width="7.42578125" bestFit="1" customWidth="1"/>
    <col min="11" max="12" width="10" bestFit="1" customWidth="1"/>
    <col min="13" max="13" width="10.28515625" bestFit="1" customWidth="1"/>
    <col min="14" max="14" width="8.7109375" bestFit="1" customWidth="1"/>
    <col min="15" max="15" width="10" bestFit="1" customWidth="1"/>
    <col min="16" max="16" width="9.7109375" bestFit="1" customWidth="1"/>
    <col min="17" max="17" width="10.28515625" bestFit="1" customWidth="1"/>
    <col min="18" max="20" width="10.7109375" bestFit="1" customWidth="1"/>
    <col min="21" max="21" width="8.7109375" bestFit="1" customWidth="1"/>
    <col min="22" max="24" width="10.7109375" bestFit="1" customWidth="1"/>
  </cols>
  <sheetData>
    <row r="1" spans="1:25" ht="16.5" thickBot="1" x14ac:dyDescent="0.3">
      <c r="A1" s="221" t="s">
        <v>8</v>
      </c>
      <c r="B1" s="222" t="s">
        <v>511</v>
      </c>
      <c r="C1" s="307" t="s">
        <v>9</v>
      </c>
      <c r="D1" s="308" t="s">
        <v>514</v>
      </c>
      <c r="E1" s="308" t="s">
        <v>515</v>
      </c>
      <c r="F1" s="102" t="s">
        <v>10</v>
      </c>
      <c r="G1" s="103" t="s">
        <v>4189</v>
      </c>
      <c r="H1" s="104" t="s">
        <v>4190</v>
      </c>
      <c r="I1" s="104" t="s">
        <v>4191</v>
      </c>
      <c r="J1" s="105" t="s">
        <v>11</v>
      </c>
      <c r="K1" s="106" t="s">
        <v>4192</v>
      </c>
      <c r="L1" s="106" t="s">
        <v>4193</v>
      </c>
      <c r="M1" s="106" t="s">
        <v>4194</v>
      </c>
      <c r="N1" s="107" t="s">
        <v>839</v>
      </c>
      <c r="O1" s="108" t="s">
        <v>4195</v>
      </c>
      <c r="P1" s="108" t="s">
        <v>4196</v>
      </c>
      <c r="Q1" s="108" t="s">
        <v>4197</v>
      </c>
      <c r="R1" s="109" t="s">
        <v>512</v>
      </c>
      <c r="S1" s="110" t="s">
        <v>4198</v>
      </c>
      <c r="T1" s="110" t="s">
        <v>4199</v>
      </c>
      <c r="U1" s="110" t="s">
        <v>4200</v>
      </c>
      <c r="V1" s="111" t="s">
        <v>4222</v>
      </c>
      <c r="W1" s="111" t="s">
        <v>4201</v>
      </c>
      <c r="X1" s="111" t="s">
        <v>4202</v>
      </c>
      <c r="Y1" s="111" t="s">
        <v>4203</v>
      </c>
    </row>
    <row r="2" spans="1:25" x14ac:dyDescent="0.25">
      <c r="A2" t="s">
        <v>4218</v>
      </c>
      <c r="B2">
        <v>169757063</v>
      </c>
      <c r="C2">
        <v>2.4700000000000002</v>
      </c>
      <c r="D2" s="14">
        <f>(C2+Ol!B45+5)/0.95*1.19</f>
        <v>9.3571578947368419</v>
      </c>
      <c r="E2" s="14">
        <f>D2/1.19</f>
        <v>7.8631578947368421</v>
      </c>
      <c r="F2" s="73">
        <f>(C2+5+coefficient!$B$45)/0.85*1.19</f>
        <v>12.558000000000002</v>
      </c>
      <c r="G2" s="115">
        <v>294</v>
      </c>
      <c r="H2">
        <v>169757063</v>
      </c>
      <c r="I2" s="116"/>
      <c r="J2" s="134">
        <f t="shared" ref="J2" si="0">N2*1.03</f>
        <v>12.493782954545454</v>
      </c>
      <c r="K2" s="117">
        <v>295</v>
      </c>
      <c r="L2">
        <v>169757063</v>
      </c>
      <c r="M2" s="117"/>
      <c r="N2" s="136">
        <f>(C2+5+coefficient!$B$45)/0.88*1.19</f>
        <v>12.129886363636363</v>
      </c>
      <c r="O2" s="118">
        <v>296</v>
      </c>
      <c r="P2">
        <v>169757063</v>
      </c>
      <c r="Q2" s="118"/>
      <c r="R2" s="119">
        <f>(C2+6)/0.88*1.19</f>
        <v>11.453749999999999</v>
      </c>
      <c r="S2" s="120">
        <v>758</v>
      </c>
      <c r="T2">
        <v>169757063</v>
      </c>
      <c r="U2" s="121"/>
      <c r="V2" s="122">
        <f>J2-4</f>
        <v>8.4937829545454537</v>
      </c>
      <c r="W2" s="123">
        <v>759</v>
      </c>
      <c r="X2">
        <v>169757063</v>
      </c>
      <c r="Y2" s="124"/>
    </row>
    <row r="3" spans="1:25" x14ac:dyDescent="0.25">
      <c r="A3" t="s">
        <v>4219</v>
      </c>
      <c r="B3">
        <v>169758565</v>
      </c>
    </row>
    <row r="4" spans="1:25" x14ac:dyDescent="0.25">
      <c r="A4" t="s">
        <v>4220</v>
      </c>
      <c r="B4">
        <v>169760106</v>
      </c>
    </row>
    <row r="5" spans="1:25" x14ac:dyDescent="0.25">
      <c r="A5" t="s">
        <v>4221</v>
      </c>
      <c r="B5">
        <v>169760598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coefficient</vt:lpstr>
      <vt:lpstr>RA</vt:lpstr>
      <vt:lpstr>BB</vt:lpstr>
      <vt:lpstr>F</vt:lpstr>
      <vt:lpstr>SD</vt:lpstr>
      <vt:lpstr>PW</vt:lpstr>
      <vt:lpstr>KS</vt:lpstr>
      <vt:lpstr>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copap</dc:creator>
  <cp:lastModifiedBy>Анастасия</cp:lastModifiedBy>
  <cp:lastPrinted>2021-03-05T11:40:12Z</cp:lastPrinted>
  <dcterms:created xsi:type="dcterms:W3CDTF">2021-02-15T07:27:14Z</dcterms:created>
  <dcterms:modified xsi:type="dcterms:W3CDTF">2021-04-01T09:56:56Z</dcterms:modified>
</cp:coreProperties>
</file>